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7935"/>
  </bookViews>
  <sheets>
    <sheet name="Q3" sheetId="1" r:id="rId1"/>
    <sheet name="Sheet2" sheetId="2" r:id="rId2"/>
    <sheet name="Sheet3" sheetId="3" r:id="rId3"/>
  </sheets>
  <definedNames>
    <definedName name="_xlnm.Print_Area" localSheetId="0">'Q3'!$B$1:$F$1442</definedName>
  </definedNames>
  <calcPr calcId="124519"/>
</workbook>
</file>

<file path=xl/calcChain.xml><?xml version="1.0" encoding="utf-8"?>
<calcChain xmlns="http://schemas.openxmlformats.org/spreadsheetml/2006/main">
  <c r="E345" i="1"/>
  <c r="E344"/>
  <c r="E343"/>
  <c r="E342"/>
  <c r="E341"/>
  <c r="E340"/>
  <c r="E339"/>
  <c r="E338"/>
  <c r="E337"/>
  <c r="E336"/>
  <c r="E335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3"/>
  <c r="E516"/>
  <c r="E502"/>
  <c r="E503"/>
  <c r="E504"/>
  <c r="E505"/>
  <c r="E506"/>
  <c r="E507"/>
  <c r="E508"/>
  <c r="E509"/>
  <c r="E510"/>
  <c r="E511"/>
  <c r="E512"/>
  <c r="E513"/>
  <c r="E514"/>
  <c r="E515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478"/>
  <c r="E479"/>
  <c r="E480"/>
  <c r="E481"/>
  <c r="E482"/>
  <c r="E477"/>
  <c r="E464"/>
  <c r="E465"/>
  <c r="E466"/>
  <c r="E467"/>
  <c r="E468"/>
  <c r="E469"/>
  <c r="E470"/>
  <c r="E471"/>
  <c r="E472"/>
  <c r="E473"/>
  <c r="E474"/>
  <c r="E475"/>
  <c r="E463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371"/>
  <c r="E368"/>
  <c r="E369"/>
  <c r="E370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367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4" l="1"/>
  <c r="E53"/>
  <c r="E357"/>
  <c r="E358"/>
  <c r="E359"/>
  <c r="E360"/>
  <c r="E361"/>
  <c r="E362"/>
  <c r="E363"/>
  <c r="E364"/>
  <c r="E365"/>
  <c r="E356"/>
  <c r="E351"/>
  <c r="E352"/>
  <c r="E353"/>
  <c r="E354"/>
  <c r="E355"/>
  <c r="E350"/>
  <c r="E662"/>
  <c r="E661"/>
  <c r="E660"/>
  <c r="E659"/>
  <c r="E657"/>
  <c r="E656"/>
  <c r="E655"/>
  <c r="E654"/>
  <c r="E653"/>
  <c r="E652"/>
  <c r="E651"/>
  <c r="E650"/>
  <c r="E649"/>
  <c r="E648"/>
  <c r="E646"/>
  <c r="E645"/>
  <c r="E638"/>
  <c r="E52"/>
  <c r="E51"/>
  <c r="E50"/>
  <c r="E49"/>
  <c r="E48" l="1"/>
</calcChain>
</file>

<file path=xl/sharedStrings.xml><?xml version="1.0" encoding="utf-8"?>
<sst xmlns="http://schemas.openxmlformats.org/spreadsheetml/2006/main" count="2903" uniqueCount="1467">
  <si>
    <t>Ghi chú</t>
  </si>
  <si>
    <t>I</t>
  </si>
  <si>
    <t>Thép:</t>
  </si>
  <si>
    <t>Tên vật liệu - quy cách</t>
  </si>
  <si>
    <t>Stt</t>
  </si>
  <si>
    <t>Bột bả tường</t>
  </si>
  <si>
    <t>Bột trét nội thất cao cấp KOVA MSG (40kg)</t>
  </si>
  <si>
    <t>Bột trét nội thất cao cấp KOVA VILLA (40kg)</t>
  </si>
  <si>
    <t>Bột trét nội thất cao cấp KOVA CITY (40kg)</t>
  </si>
  <si>
    <t>Bột trét nội thất cao cấp KOVA CROWN (40kg)</t>
  </si>
  <si>
    <t>Bột trét ngoại thất cao cấp KOVA MSG (40kg)</t>
  </si>
  <si>
    <t>Bột trét ngoại thất KOVA Villa (40kg)</t>
  </si>
  <si>
    <t xml:space="preserve">Mastic dẻo nội thất KOVA MT-T (25kg) </t>
  </si>
  <si>
    <t>Mastic dẻo ngoại thất KOVA MT-N (25kg)</t>
  </si>
  <si>
    <t>Bột trét ngoại thất cao cấp KOVA CITY (40kg)</t>
  </si>
  <si>
    <t>Bột trét ngoại thất cao cấp KOVA CROWN (40kg)</t>
  </si>
  <si>
    <t>Bột trét nội thất KOVA Smooth (40kg)</t>
  </si>
  <si>
    <t>Bột trét ngoại thất KOVA Smooth (40kg)</t>
  </si>
  <si>
    <t>II</t>
  </si>
  <si>
    <t>Sơn nhũ tương</t>
  </si>
  <si>
    <t>Sơn lót nội thất kháng kiềm KOVA K-108 (25kg)</t>
  </si>
  <si>
    <t>Sơn lót nội thất kháng kiềm KOVA K-109 (5kg)</t>
  </si>
  <si>
    <t>Sơn lót nội thất kháng kiềm KOVA K-109 (25kg)</t>
  </si>
  <si>
    <t>Sơn nội thất cao cấp KOVA VILLA (25kg)</t>
  </si>
  <si>
    <t>Sơn nội thất cao cấp KOVA SG-168 (25kg)</t>
  </si>
  <si>
    <t>Sơn nước bán bóng cao cấp trong nhà SG168 LOW GLOSS (20kg)</t>
  </si>
  <si>
    <t>Sơn lót ngoại thất kháng kiềm cao cấp KOVA K-208 (25kg)</t>
  </si>
  <si>
    <t xml:space="preserve">Sơn lót ngoại thất kháng kiềm cao cấp KOVA KV-117 (18 lít) </t>
  </si>
  <si>
    <t>Sơn lót ngoại thất kháng kiềm KOVA KV-118 (25 kg)</t>
  </si>
  <si>
    <t>Sơn ngoại thất chống thấm cao cấp KOVA CT-04 (20kg)</t>
  </si>
  <si>
    <t>Sơn ngoại thất chống thấm cao cấp KOVA VILLA (20kg)</t>
  </si>
  <si>
    <t>Sơn ngoại thất chống thấm KOVA SG-268 (20kg)</t>
  </si>
  <si>
    <t>Sơn ngoại thất chống thấm tự làm sạch cao cấp KOVA SG-368 (20kg)</t>
  </si>
  <si>
    <t>Sơn Đá Nghệ Thuật KOVA Art Stone (20kg)</t>
  </si>
  <si>
    <t>Sơn Đá Nghệ Thuật KOVA Art Stone (5kg)</t>
  </si>
  <si>
    <t>Sơn Đá Nghệ Thuật KOVA Art Stone</t>
  </si>
  <si>
    <t>Sơn nội thất KOVA VISTA+ (5kg)</t>
  </si>
  <si>
    <t>Sơn nội thất KOVA VISTA+ (25kg)</t>
  </si>
  <si>
    <t>Sơn nội thất KOVA K-203 (5kg)</t>
  </si>
  <si>
    <t>Sơn nội thất KOVA K-203 (25kg)</t>
  </si>
  <si>
    <t>Sơn nội thất KOVA K-260 (5kg)</t>
  </si>
  <si>
    <t>Sơn nội thất KOVA K-260 (25kg)</t>
  </si>
  <si>
    <t>Sơn nội thất cao cấp KOVA K-5500 (4kg)</t>
  </si>
  <si>
    <t>Sơn nội thất cao cấp KOVA K-871 (4kg)</t>
  </si>
  <si>
    <t>Sơn nội thất cao cấp KOVA K-871 (20kg)</t>
  </si>
  <si>
    <t>Sơn lót ngoại thất kháng kiềm KOVA K-209 (5kg)</t>
  </si>
  <si>
    <t>Sơn lót ngoại thất kháng kiềm KOVA K-209 (25kg)</t>
  </si>
  <si>
    <t>Sơn lót ngoại thất kháng kiềm KOVA K-207 (5kg)</t>
  </si>
  <si>
    <t>Sơn lót ngoại thất kháng kiềm KOVA K-207 (25kg)</t>
  </si>
  <si>
    <t>Sơn ngoại thất KOVA K-265 (5kg)</t>
  </si>
  <si>
    <t>Sơn ngoại thất KOVA K-265 (25kg)</t>
  </si>
  <si>
    <t>Sơn nước ngoại thất KOVA K-261 (5kg)</t>
  </si>
  <si>
    <t>Sơn nước ngoại thất KOVA K-261 (25kg)</t>
  </si>
  <si>
    <t>Sơn ngoại thất cao cấp KOVA K-5501 (4kg)</t>
  </si>
  <si>
    <t>Sơn ngoại thất cao cấp KOVA K-5501 (20kg)</t>
  </si>
  <si>
    <t>Sơn ngoại thất chống thấm cao cấp KOVA HydroProof CT-04 (4kg)</t>
  </si>
  <si>
    <t>Sơn ngoại thất chống thấm cao cấp KOVA HydroProof CT-04 (20kg)</t>
  </si>
  <si>
    <t>Sơn ngoại thất Tự Làm Sạch siêu cao cấp KOVA NANO SELF-CLEANING (Bóng mờ) (4kg)</t>
  </si>
  <si>
    <t>Sơn ngoại thất Tự Làm Sạch siêu cao cấp KOVA NANO SELF-CLEANING (Bóng) (4kg)</t>
  </si>
  <si>
    <t>Sơn Nhũ Vàng KOVA Gold Metallic (1kg)</t>
  </si>
  <si>
    <t>Sơn Nhũ Bạc KOVA Silver Metallic (1kg)</t>
  </si>
  <si>
    <t>Sơn Nhũ Đồng KOVA Bronze Metallic (1kg)</t>
  </si>
  <si>
    <t>Sơn nội thất KOVA Fix Up (5kg)</t>
  </si>
  <si>
    <t>Sơn nội thất KOVA Fix Up (25kg)</t>
  </si>
  <si>
    <t>Sơn trang trí đặc biệt KOVA Texture (30kg)</t>
  </si>
  <si>
    <t>Sơn lót nội thất kháng kiềm KOVA KV-119 (17 lít)</t>
  </si>
  <si>
    <t>Sơn nội thất KOVA KV-205 (17 lít)</t>
  </si>
  <si>
    <t>Sơn ngoại thất KOVA KV-215 (17 lít)</t>
  </si>
  <si>
    <t>Sơn ngoại thất KOVA KV-219 (17 lít)</t>
  </si>
  <si>
    <t>Sơn ngoại thất cao cấp KOVA HEDGE (17 lít)</t>
  </si>
  <si>
    <t>thùng</t>
  </si>
  <si>
    <t>lon</t>
  </si>
  <si>
    <t>Chất chống thấm</t>
  </si>
  <si>
    <t>Chất chống thấm KOVA CT-11A hai thành phần (35kg)</t>
  </si>
  <si>
    <t>Chất chống thấm cao cấp KOVA FlexiProof</t>
  </si>
  <si>
    <t xml:space="preserve">Chất chống thấm co giãn KOVA CT-14 </t>
  </si>
  <si>
    <t>Chất phụ gia chống thấm KOVA CT11B (1kg)</t>
  </si>
  <si>
    <t>Chất phụ gia chống thấm KOVA CT11B (4kg)</t>
  </si>
  <si>
    <t>Chất chống thấm cao cấp KOVA CT-11A Plus Sàn (1kg)</t>
  </si>
  <si>
    <t>Chất chống thấm cao cấp KOVA CT-11A Plus Sàn (4kg)</t>
  </si>
  <si>
    <t>Chất chống thấm cao cấp KOVA CT-11A Plus Sàn (20kg)</t>
  </si>
  <si>
    <t>Chất chống thấm cao cấp KOVA CT-11A Plus Tường (1kg)</t>
  </si>
  <si>
    <t>Chất chống thấm cao cấp KOVA CT-11A Plus Tường (4kg)</t>
  </si>
  <si>
    <t>Chất chống thấm cao cấp KOVA CT-11A Plus Tường (20kg)</t>
  </si>
  <si>
    <t>Sơn ngoại thất chống nóng mái tôn KOVA CN-05 (5kg)</t>
  </si>
  <si>
    <t>Sơn ngoại thất chống nóng mái tôn KOVA CN-05 (20kg)</t>
  </si>
  <si>
    <t>Sơn ngoại thất chống nóng sàn mái KOVA CN-06 (5kg)</t>
  </si>
  <si>
    <t>Sơn ngoại thất chống nóng sàn mái KOVA CN-06 (20kg)</t>
  </si>
  <si>
    <t>bộ</t>
  </si>
  <si>
    <t>kg</t>
  </si>
  <si>
    <t>Sơn Epoxy</t>
  </si>
  <si>
    <t>Sơn công nghiệp EPOXY KOVA KL-5 sàn</t>
  </si>
  <si>
    <t>Sơn công nghiệp EPOXY KOVA KL-5 sàn kháng khuẩn</t>
  </si>
  <si>
    <t>Mastic Epoxy KOVA KL-5 sàn</t>
  </si>
  <si>
    <t xml:space="preserve">Sơn công nghiệp EPOXY KOVA KL-5 Tường </t>
  </si>
  <si>
    <t>Sơn công nghiệp EPOXY KOVA KL-5 Tường kháng khuẩn</t>
  </si>
  <si>
    <t>Sơn lót chống gỉ Epoxy hệ nước KOVA KG-02</t>
  </si>
  <si>
    <t>Sơn phủ kim loại Epoxy hệ nước KOVA KL-6</t>
  </si>
  <si>
    <t>Mastic Epoxy KOVA KL-5 tường (5kg)</t>
  </si>
  <si>
    <t>Sơn lót epoxy Tự làm phẳng KOVA Self-levelling - Màu nhạt (5kg)</t>
  </si>
  <si>
    <t>Sơn lót epoxy Tự làm phẳng KOVA Self-levelling - Màu trung (5kg)</t>
  </si>
  <si>
    <t>Sơn lót epoxy Tự làm phẳng KOVA Self-levelling - Màu đậm (5kg)</t>
  </si>
  <si>
    <t>Sơn công nghiệp Epoxy KOVA 
Solvent Free (8kg)</t>
  </si>
  <si>
    <t>Sơn sàn đa năng</t>
  </si>
  <si>
    <t>Mastic chịu ẩm KOVA SK-6</t>
  </si>
  <si>
    <t>Sơn công nghiệp đa năng KOVA CT-08 (nhám) - Xanh/ Đỏ/ Trắng</t>
  </si>
  <si>
    <t>Sơn công nghiệp đa năng KOVA CT-08 (nhám) - Khác</t>
  </si>
  <si>
    <t>Sơn công nghiệp đa năng KOVA CT-08 (không nhám) - Xanh/ Đỏ/ Trắng</t>
  </si>
  <si>
    <t>Sơn công nghiệp đa năng KOVA CT-08 (không nhám) - Khác</t>
  </si>
  <si>
    <t>Sơn giao thông hệ nước KOVA A9 - Trắng</t>
  </si>
  <si>
    <t>Sơn giao thông hệ nước KOVA A9 – Đỏ</t>
  </si>
  <si>
    <t>Sơn giao thông hệ nước KOVA A9 – Vàng</t>
  </si>
  <si>
    <t>Sơn giao thông hệ nước KOVA A9 – Màu khác</t>
  </si>
  <si>
    <t>Sơn giao thông hệ nước KOVA A9 - Đen</t>
  </si>
  <si>
    <t>Vữa trét đa năng KOVA MM1</t>
  </si>
  <si>
    <t>Keo bóng nước KOVA Clear W</t>
  </si>
  <si>
    <t>Keo bóng nano cao cấp KOVA Clear Gloss Protect</t>
  </si>
  <si>
    <t>Sơn giao thông hệ nước KOVA A9 (có phản quang) (5kg)</t>
  </si>
  <si>
    <t>Sơn giao thông hệ nước KOVA A9 (có phản quang) (20kg)</t>
  </si>
  <si>
    <t>Sơn kim loại chuyên dụng</t>
  </si>
  <si>
    <t>Sơn chống gỉ hệ nước KOVA KG-01 (5kg)</t>
  </si>
  <si>
    <t>Sơn chống cháy</t>
  </si>
  <si>
    <t>Sơn chống cháy KOVA NANOPRÔ Fire-Resistant</t>
  </si>
  <si>
    <t>Sơn phủ chống thấm bảo vệ sơn chống cháy KOVA Guard</t>
  </si>
  <si>
    <t>Sơn, bột bả các loại</t>
  </si>
  <si>
    <t>Thép góc cạnh đều cán nóng /V/ mác AGS 400; SS400</t>
  </si>
  <si>
    <t>25x25x(2,5÷3)x6m</t>
  </si>
  <si>
    <t>30x30x(2,5÷3)x6m</t>
  </si>
  <si>
    <t>40x40x(2,5÷5)x6m</t>
  </si>
  <si>
    <t>50x50x(3÷6)x6m</t>
  </si>
  <si>
    <t>60x60x(4÷6)x6m</t>
  </si>
  <si>
    <t>65x65x(5÷6)x6m</t>
  </si>
  <si>
    <t>70x70x(5÷7)x6m</t>
  </si>
  <si>
    <t>75x75x(6÷9)x6m</t>
  </si>
  <si>
    <t>100x100x(10)x6m</t>
  </si>
  <si>
    <t>25x25x(2,5÷3)x12m</t>
  </si>
  <si>
    <t>30x30x(2,5÷3)x12m</t>
  </si>
  <si>
    <t>40x40x(2,5÷5)x12m</t>
  </si>
  <si>
    <t>50x50x(3÷6)x12m</t>
  </si>
  <si>
    <t>60x60x(4÷6)x12m</t>
  </si>
  <si>
    <t>65x65x(5÷6)x12m</t>
  </si>
  <si>
    <t>70x70x(5÷7)x12m</t>
  </si>
  <si>
    <t>75x75x(6÷9)x12m</t>
  </si>
  <si>
    <t>100x100x(10)x12m</t>
  </si>
  <si>
    <t>Nhựa đường</t>
  </si>
  <si>
    <t>III</t>
  </si>
  <si>
    <t>Nhựa đường Petrolimex đặc nóng 60/70</t>
  </si>
  <si>
    <t>Nhựa đường Petrolimex phuy 60/70</t>
  </si>
  <si>
    <t>Nhựa đường nhũ tương Petrolimex CRS1 - Xá</t>
  </si>
  <si>
    <t>Nhựa đường nhũ tương Petrolimex CRS2 - Xá</t>
  </si>
  <si>
    <t>Nhũ tương gốc Axit 60% - Xá</t>
  </si>
  <si>
    <t>Nhựa đường lỏng Petrolimex MC70 - Xá</t>
  </si>
  <si>
    <t>IV</t>
  </si>
  <si>
    <t>Xi măng</t>
  </si>
  <si>
    <t>Báo giá của Công ty TNHH TM-DV Minh Châu - giá bán tại cửa hàng</t>
  </si>
  <si>
    <t>Nhựa đường đóng phuy Shell 60/70 Singapore chính hãng</t>
  </si>
  <si>
    <t>Báo giá của Công ty TNHH TM-SX-DV Tín Thịnh - giá bán tại tp Phan Rang-Tháp Chàm</t>
  </si>
  <si>
    <t xml:space="preserve"> kg</t>
  </si>
  <si>
    <t xml:space="preserve"> tấn</t>
  </si>
  <si>
    <t xml:space="preserve"> bao</t>
  </si>
  <si>
    <t xml:space="preserve"> thùng</t>
  </si>
  <si>
    <t xml:space="preserve"> thùng  </t>
  </si>
  <si>
    <t>V</t>
  </si>
  <si>
    <t>Gạch 4 lỗ (180x80x80) M50</t>
  </si>
  <si>
    <t>Gạch 2 lỗ (180x80x40) M50</t>
  </si>
  <si>
    <t>Gạch 6 lỗ (175x110x75) M50</t>
  </si>
  <si>
    <t>Gach đặc 80 (180x80x40) M75</t>
  </si>
  <si>
    <t>Gạch tuynen Mỹ Sơn</t>
  </si>
  <si>
    <t>Gạch 6 lỗ (170x100x70) M50</t>
  </si>
  <si>
    <t>Gạch tuynen Du Long</t>
  </si>
  <si>
    <t>viên</t>
  </si>
  <si>
    <t>Báo giá của Công ty
 CPXD Ninh Thuận - giá bán được tính trên phương tiện khách hàng tại kho nhà máy</t>
  </si>
  <si>
    <t xml:space="preserve">Báo giá của Chi Nhánh 
Nhựa đường Petrolimex Bình Định - giá bán tại thành phố Phan Rang – Tháp Chàm </t>
  </si>
  <si>
    <t>Báo giá của Công Ty TNHH KOVA NANOPRO - giá bán tại chân công trình</t>
  </si>
  <si>
    <t>Ximăng Hoàng Long PCB 30</t>
  </si>
  <si>
    <t>Ximăng Hoàng Long PCB 40</t>
  </si>
  <si>
    <t>Ximăng Việt Úc PCB 40</t>
  </si>
  <si>
    <t>Ximăng Vicem Hạ Long PCB 30</t>
  </si>
  <si>
    <t>Ximăng Vicem Hạ Long PCB 40</t>
  </si>
  <si>
    <t>Ximăng Sông Gianh Bao PCB30</t>
  </si>
  <si>
    <t>Ximăng Sông Gianh Bao PCB40</t>
  </si>
  <si>
    <t>Báo giá của Công ty CP Ximăng Sông Gianh - giá bán tại cửa hàng</t>
  </si>
  <si>
    <t>VI</t>
  </si>
  <si>
    <t>Vật liệu lợp</t>
  </si>
  <si>
    <t>Tôn lạnh AZ70 Phủ AF: 0.25mmx1200mm TCT G550</t>
  </si>
  <si>
    <t>Tôn lạnh AZ70 Phủ AF: 0.30mmx1200mm TCT G550</t>
  </si>
  <si>
    <t>Tôn lạnh AZ100 Phủ AF: 0.35mmx1200mm TCT G550</t>
  </si>
  <si>
    <t>Tôn lạnh AZ100 Phủ AF: 0.40mmx1200mm TCT G550</t>
  </si>
  <si>
    <t>Tôn lạnh AZ100 Phủ AF: 0.45mmx1200mm TCT G550</t>
  </si>
  <si>
    <t>Tôn lạnh AZ100 Phủ AF: 0.50mmx1200mm TCT G550</t>
  </si>
  <si>
    <t>Tôn lạnh AZ100 Phủ AF: 0.55mmx1200mm TCT G550</t>
  </si>
  <si>
    <t>Tôn lạnh Solar AZ100 2 lớp cực mát: 0.40mmx1200mm TCT G550</t>
  </si>
  <si>
    <t>Tôn lạnh Solar AZ100 2 lớp cực mát: 0.45mmx1200mm TCT G550</t>
  </si>
  <si>
    <t>Tôn lạnh Solar AZ100 2 lớp cực mát: 0.50mmx1200mm TCT G550</t>
  </si>
  <si>
    <t>Tôn lạnh Solar AZ100 2 lớp cực mát: 0.55mmx1200mm TCT G550</t>
  </si>
  <si>
    <t>Tôn lạnh Solar AZ100 2 lớp cực mát: 0.60mmx1200mm TCT G550</t>
  </si>
  <si>
    <t>Tôn lạnh màu AZ050 17/05: 0.25mmx1200mm APT G550</t>
  </si>
  <si>
    <t>Tôn lạnh màu AZ050 17/05: 0.30mmx1200mm APT G550</t>
  </si>
  <si>
    <t>Tôn lạnh màu AZ050 17/05: 0.35mmx1200mm APT G550</t>
  </si>
  <si>
    <t>Tôn lạnh màu AZ050 17/05: 0.40mmx1200mm APT G550</t>
  </si>
  <si>
    <t>Tôn lạnh màu AZ050 17/05: 0.45mmx1200mm APT G550</t>
  </si>
  <si>
    <t>Tôn lạnh màu AZ050 17/05: 0.50mmx1200mm APT G550</t>
  </si>
  <si>
    <t>Tôn lạnh màu AZ050 17/05: 0.60mmx1200mm APT G550</t>
  </si>
  <si>
    <t>Tôn lạnh màu Solar AZ100 22/10: 0.40mm x 1200mm APT G550</t>
  </si>
  <si>
    <t>Tôn lạnh màu Solar AZ100 22/10: 0.45mm x 1200mm APT G550</t>
  </si>
  <si>
    <t>Tôn lạnh màu Solar AZ100 22/10: 0.50mm x 1200mm APT G550</t>
  </si>
  <si>
    <t>Tôn lạnh màu Solar AZ100 22/10: 0.55mm x 1200mm APT G550</t>
  </si>
  <si>
    <t>Tôn lạnh màu ShieldViet AZ150 25/10: 0.40mm x 1200mm APT G550</t>
  </si>
  <si>
    <t>Tôn lạnh màu ShieldViet AZ150 25/10: 0.45mm x 1200mm APT G550</t>
  </si>
  <si>
    <t>Tôn lạnh màu ShieldViet AZ150 25/10: 0.50mm x 1200mm APT G550</t>
  </si>
  <si>
    <t>Tôn lạnh màu ShieldViet AZ150 25/10: 0.55mm x 1200mm APT G550</t>
  </si>
  <si>
    <t>Tôn lạnh màu ShieldViet AZ150 25/10: 0.60mm x 1200mm APT G550</t>
  </si>
  <si>
    <t>Thép ống</t>
  </si>
  <si>
    <t>Báo giá của Công ty TNHH Thép SeAH Việt Nam - giá bán tại tỉnh Ninh Thuận</t>
  </si>
  <si>
    <r>
      <t xml:space="preserve">Ống thép đen (tròn, vuông, hộp) độ dày 1.6 đến 1.9mm. Đường kính từ </t>
    </r>
    <r>
      <rPr>
        <b/>
        <u/>
        <sz val="12"/>
        <color indexed="63"/>
        <rFont val="Times New Roman"/>
        <family val="1"/>
      </rPr>
      <t>DN 10 đến DN 100</t>
    </r>
  </si>
  <si>
    <r>
      <t xml:space="preserve">Ống thép đen (tròn, vuông, hộp) độ dày 2.0mm đến 5.4mm. Đường kính từ </t>
    </r>
    <r>
      <rPr>
        <b/>
        <u/>
        <sz val="12"/>
        <color indexed="63"/>
        <rFont val="Times New Roman"/>
        <family val="1"/>
      </rPr>
      <t>DN 10 đến DN 100</t>
    </r>
  </si>
  <si>
    <r>
      <t xml:space="preserve">Ống thép đen (tròn, vuông, hộp) độ dày 5.5 đến 6.35mm. Đường kính từ </t>
    </r>
    <r>
      <rPr>
        <b/>
        <u/>
        <sz val="12"/>
        <color indexed="63"/>
        <rFont val="Times New Roman"/>
        <family val="1"/>
      </rPr>
      <t>DN 10 đến DN 100</t>
    </r>
  </si>
  <si>
    <r>
      <t xml:space="preserve">Ống thép đen (ống tròn) độ dày trên 6.35mm. Đường kính từ </t>
    </r>
    <r>
      <rPr>
        <b/>
        <u/>
        <sz val="12"/>
        <color indexed="63"/>
        <rFont val="Times New Roman"/>
        <family val="1"/>
      </rPr>
      <t>DN 10 đến DN 100</t>
    </r>
  </si>
  <si>
    <r>
      <t>Ống thép đen độ dày 3.4mm đến 8.2mm. Đường kính từ</t>
    </r>
    <r>
      <rPr>
        <b/>
        <u/>
        <sz val="12"/>
        <color indexed="63"/>
        <rFont val="Times New Roman"/>
        <family val="1"/>
      </rPr>
      <t xml:space="preserve"> DN 125 đến DN 200</t>
    </r>
  </si>
  <si>
    <r>
      <t>Ống thép đen độ dày trên 8.2mm. Đường kính từ</t>
    </r>
    <r>
      <rPr>
        <b/>
        <sz val="12"/>
        <color indexed="63"/>
        <rFont val="Times New Roman"/>
        <family val="1"/>
      </rPr>
      <t xml:space="preserve"> </t>
    </r>
    <r>
      <rPr>
        <b/>
        <u/>
        <sz val="12"/>
        <color indexed="63"/>
        <rFont val="Times New Roman"/>
        <family val="1"/>
      </rPr>
      <t>DN 125 đến DN 200</t>
    </r>
  </si>
  <si>
    <r>
      <t xml:space="preserve">Ống thép mạ kẽm nhúng nóng độ dày 1.6 đến 1.9mm. Đường kính từ </t>
    </r>
    <r>
      <rPr>
        <b/>
        <u/>
        <sz val="12"/>
        <color indexed="63"/>
        <rFont val="Times New Roman"/>
        <family val="1"/>
      </rPr>
      <t>DN 10 đến DN 100</t>
    </r>
  </si>
  <si>
    <r>
      <t xml:space="preserve">Ống thép mạ kẽm nhúng nóng độ dày 2.0 đến 5.4mm. Đường kính từ </t>
    </r>
    <r>
      <rPr>
        <b/>
        <u/>
        <sz val="12"/>
        <color indexed="63"/>
        <rFont val="Times New Roman"/>
        <family val="1"/>
      </rPr>
      <t>DN 10 đến DN 100</t>
    </r>
  </si>
  <si>
    <r>
      <t xml:space="preserve">Ống thép mạ kẽm nhúng nóng độ dày trên 5.4mm. Đường kính từ </t>
    </r>
    <r>
      <rPr>
        <b/>
        <u/>
        <sz val="12"/>
        <color indexed="63"/>
        <rFont val="Times New Roman"/>
        <family val="1"/>
      </rPr>
      <t>DN 10 đến DN 100</t>
    </r>
  </si>
  <si>
    <r>
      <t>Ống thép mạ kẽm nhúng nóng độ dày 3.4 mm đến 8.2mm. Đường kính từ</t>
    </r>
    <r>
      <rPr>
        <b/>
        <u/>
        <sz val="12"/>
        <color indexed="63"/>
        <rFont val="Times New Roman"/>
        <family val="1"/>
      </rPr>
      <t xml:space="preserve"> DN 125 đến DN 200</t>
    </r>
  </si>
  <si>
    <r>
      <t xml:space="preserve">Ống thép mạ kẽm nhúng nóng độ dày trên 8.2mm. Đường kính từ </t>
    </r>
    <r>
      <rPr>
        <b/>
        <u/>
        <sz val="12"/>
        <color indexed="63"/>
        <rFont val="Times New Roman"/>
        <family val="1"/>
      </rPr>
      <t>DN 125 đến DN 200</t>
    </r>
  </si>
  <si>
    <r>
      <t>Sơn lót nội thất kháng kiềm cao cấp KOVA KV-107 (</t>
    </r>
    <r>
      <rPr>
        <sz val="12"/>
        <color indexed="8"/>
        <rFont val="Times New Roman"/>
        <family val="1"/>
      </rPr>
      <t>18 lít)</t>
    </r>
  </si>
  <si>
    <r>
      <t>Sơn lót nội thất kháng kiềm siêu cao cấp KOVA KV-108 (</t>
    </r>
    <r>
      <rPr>
        <sz val="12"/>
        <color indexed="8"/>
        <rFont val="Times New Roman"/>
        <family val="1"/>
      </rPr>
      <t>18 lít)</t>
    </r>
  </si>
  <si>
    <r>
      <t xml:space="preserve">Ống tôn kẽm (tròn, vuông, hộp) độ dày 1.0mm đến 2.3mm. Đường kính từ </t>
    </r>
    <r>
      <rPr>
        <b/>
        <u/>
        <sz val="12"/>
        <color indexed="63"/>
        <rFont val="Times New Roman"/>
        <family val="1"/>
      </rPr>
      <t>DN 10 đến DN 200</t>
    </r>
  </si>
  <si>
    <t>VII</t>
  </si>
  <si>
    <t>Bê tông và các sản phẩm bê tông</t>
  </si>
  <si>
    <t>Bê tông tươi M100</t>
  </si>
  <si>
    <t>Cấp phối R7</t>
  </si>
  <si>
    <t>Cấp phối R28</t>
  </si>
  <si>
    <t>Bê tông tươi M150</t>
  </si>
  <si>
    <t>Bê tông tươi M200</t>
  </si>
  <si>
    <t>Bê tông tươi M250</t>
  </si>
  <si>
    <t>Bê tông tươi M300</t>
  </si>
  <si>
    <t>Bê tông tươi M350</t>
  </si>
  <si>
    <t>Bê tông tươi M400</t>
  </si>
  <si>
    <t>Bê tông tươi</t>
  </si>
  <si>
    <t>Bê tông tươi M450</t>
  </si>
  <si>
    <t>Cống bê tông</t>
  </si>
  <si>
    <t>md</t>
  </si>
  <si>
    <t>Cống D300H10; L=4m</t>
  </si>
  <si>
    <t>Cống D300H30; L=4m</t>
  </si>
  <si>
    <t>Cống D400H10; L=4m</t>
  </si>
  <si>
    <t>Cống D400H30; L=4m</t>
  </si>
  <si>
    <t>Cống D1500H10; L=3m</t>
  </si>
  <si>
    <t>Cống D1500H30; L=3m</t>
  </si>
  <si>
    <t>Cống D1200H30; L=3m</t>
  </si>
  <si>
    <t>Cống D1200H10; L=3m</t>
  </si>
  <si>
    <t>Cống D600H10;  L=4m</t>
  </si>
  <si>
    <t>Cống D600H30;  L=4m</t>
  </si>
  <si>
    <t>Cống D800H10;  L=4m</t>
  </si>
  <si>
    <t>Cống D800H30;  L=4m</t>
  </si>
  <si>
    <t>Cống D1000H10;  L=4m</t>
  </si>
  <si>
    <t>Cống D1000H30;  L=4m</t>
  </si>
  <si>
    <t xml:space="preserve">Gạch không nung </t>
  </si>
  <si>
    <t>Gạch thẻ đặc</t>
  </si>
  <si>
    <t>Gạch blog</t>
  </si>
  <si>
    <t>Sơn Jotun</t>
  </si>
  <si>
    <t>Jotaplast 5 lít</t>
  </si>
  <si>
    <t>Jotaplast 17 lít</t>
  </si>
  <si>
    <t>Essence dễ lau chùi 1 lít</t>
  </si>
  <si>
    <t>Essence dễ lau chùi 5 lít</t>
  </si>
  <si>
    <t>Essence dễ lau chùi 17 lít</t>
  </si>
  <si>
    <t>Essence Che phủ tối đa mờ 1 lít</t>
  </si>
  <si>
    <t>Essence Che phủ tối đa mờ 5 lít</t>
  </si>
  <si>
    <t>Essence Che phủ tối đa mờ 15 lít</t>
  </si>
  <si>
    <t>Essence Che phủ tối đa bóng 1 lít</t>
  </si>
  <si>
    <t>Essence Che phủ tối đa bóng 5 lít</t>
  </si>
  <si>
    <t>Essence Che phủ tối đa bóng 15 lít</t>
  </si>
  <si>
    <t>Majestic đẹp hoàn hảo mờ (M) 1 lít</t>
  </si>
  <si>
    <t>Majestic đẹp hoàn hảo mờ (M) 5 lít</t>
  </si>
  <si>
    <t>Majestic đẹp hoàn hảo mờ (M) 15 lít</t>
  </si>
  <si>
    <t>Majestic đẹp hoàn hảo bóng (M) 1 lít</t>
  </si>
  <si>
    <t>Majestic đẹp hoàn hảo bóng (M) 5 lít</t>
  </si>
  <si>
    <t>Majestic đẹp hoàn hảo bóng (M) 15 lít</t>
  </si>
  <si>
    <t>lít</t>
  </si>
  <si>
    <t>Jotatough 5 lít</t>
  </si>
  <si>
    <t>Jotatough 17 lít</t>
  </si>
  <si>
    <t>Essence ngoại thất bền đẹp 5 lít</t>
  </si>
  <si>
    <t>Essence ngoại thất bền đẹp 17 lít</t>
  </si>
  <si>
    <t>Jotashield chống phai màu (M) 1 lít</t>
  </si>
  <si>
    <t>Jotashield chống phai màu (M) 5 lít</t>
  </si>
  <si>
    <t>Jotashield chống phai màu (M) 15 lít</t>
  </si>
  <si>
    <t>Jotashield sạch vượt trội 1 lít</t>
  </si>
  <si>
    <t>Jotashield sạch vượt trội 5 lít</t>
  </si>
  <si>
    <t>Jotashield bền màu tối ưu 1 lít</t>
  </si>
  <si>
    <t>Jotashield bền màu tối ưu 5 lít</t>
  </si>
  <si>
    <t>Essence chống kiềm 5 lít</t>
  </si>
  <si>
    <t>Essence chống kiềm 17 lít</t>
  </si>
  <si>
    <t>Waterguard Grey; Waterguard light Grey 6kg</t>
  </si>
  <si>
    <t>Waterguard Grey; Waterguard light Grey 20kg</t>
  </si>
  <si>
    <t>Essence siêu bóng 1 lít</t>
  </si>
  <si>
    <t>Essence siêu bóng 2,5 lít</t>
  </si>
  <si>
    <t>Giá VLXD chưa bao gồm VAT 10% (đồng)</t>
  </si>
  <si>
    <t xml:space="preserve">Đơn vị tính </t>
  </si>
  <si>
    <t>bao</t>
  </si>
  <si>
    <t>Sơn Kenny</t>
  </si>
  <si>
    <t>Kenny In trong nhà 5 lít</t>
  </si>
  <si>
    <t>Kenny In trong nhà 18 lít</t>
  </si>
  <si>
    <t>Kenny light trong nhà 1 lít</t>
  </si>
  <si>
    <t>Kenny light trong nhà 5 lít</t>
  </si>
  <si>
    <t>Kenny light trong nhà 18 lít</t>
  </si>
  <si>
    <t>Kenny deluxe trong nhà 1 lít</t>
  </si>
  <si>
    <t>Kenny deluxe trong nhà 5 lít</t>
  </si>
  <si>
    <t>Kenny deluxe trong nhà 18 lít</t>
  </si>
  <si>
    <t>Kenny plus exterior 1 lít</t>
  </si>
  <si>
    <t>Kenny plus exterior 5 lít</t>
  </si>
  <si>
    <t>Kenny plus exterior 18 lít</t>
  </si>
  <si>
    <t>Kenny extra ngoại thất 1 lít</t>
  </si>
  <si>
    <t>Kenny extra ngoại thất 5 lít</t>
  </si>
  <si>
    <t>Kenny extra ngoại thất 18 lít</t>
  </si>
  <si>
    <t>Kenny primer 5 lít</t>
  </si>
  <si>
    <t>Kenny primer 18 lít</t>
  </si>
  <si>
    <t>Kenny sealer 5 lít</t>
  </si>
  <si>
    <t>Kenny sealer 18 lít</t>
  </si>
  <si>
    <t>VIII</t>
  </si>
  <si>
    <t>Ống uPVC 21x1.6mm</t>
  </si>
  <si>
    <t>Ống uPVC 21x3.0mm</t>
  </si>
  <si>
    <t>Ống uPVC 27x1.6mm</t>
  </si>
  <si>
    <t>Ống uPVC 27x3.0mm</t>
  </si>
  <si>
    <t>Ống uPVC 34x2.0mm</t>
  </si>
  <si>
    <t>Ống uPVC 34x3.0mm</t>
  </si>
  <si>
    <t>Ống uPVC 42x2.1mm</t>
  </si>
  <si>
    <t>Ống uPVC 42x3.0mm</t>
  </si>
  <si>
    <t>Ống uPVC 49x2.4mm</t>
  </si>
  <si>
    <t>Ống uPVC 49x3.0mm</t>
  </si>
  <si>
    <t>Ống uPVC 60x2.0mm</t>
  </si>
  <si>
    <t>Ống uPVC 60x2.8mm</t>
  </si>
  <si>
    <t>Ống uPVC 60x3.0mm</t>
  </si>
  <si>
    <t>Ống uPVC 90x1.7mm</t>
  </si>
  <si>
    <t>Ống uPVC 90x2.9mm</t>
  </si>
  <si>
    <t>Ống uPVC 90x3.0mm</t>
  </si>
  <si>
    <t>Ống uPVC 90x3.8mm</t>
  </si>
  <si>
    <t>Ống uPVC 114x3.2mm</t>
  </si>
  <si>
    <t>Ống uPVC 114x3.8mm</t>
  </si>
  <si>
    <t>Ống uPVC 114x4.9mm</t>
  </si>
  <si>
    <t>Ống uPVC 130x5.0mm</t>
  </si>
  <si>
    <t>Ống uPVC 168x4.3mm</t>
  </si>
  <si>
    <t>Ống uPVC 168x7.3mm</t>
  </si>
  <si>
    <t>Ống uPVC 220x5.1mm</t>
  </si>
  <si>
    <t>Ống uPVC 220x6.6mm</t>
  </si>
  <si>
    <t>Ống uPVC 220x8.7mm</t>
  </si>
  <si>
    <t>Nối giảm uPVC 27/21</t>
  </si>
  <si>
    <t>cái</t>
  </si>
  <si>
    <t>Nối giảm uPVC 34/21</t>
  </si>
  <si>
    <t>Nối giảm uPVC 34/27</t>
  </si>
  <si>
    <t>Nối giảm uPVC 42/21</t>
  </si>
  <si>
    <t>Nối giảm uPVC 42/27</t>
  </si>
  <si>
    <t>Nối giảm uPVC 42/34</t>
  </si>
  <si>
    <t>Nối giảm uPVC 49/21</t>
  </si>
  <si>
    <t>Nối giảm uPVC 49/27</t>
  </si>
  <si>
    <t>Nối giảm uPVC 49/42</t>
  </si>
  <si>
    <t>Nối giảm uPVC 60/21</t>
  </si>
  <si>
    <t>Nối giảm uPVC 60/27</t>
  </si>
  <si>
    <t>Nối giảm uPVC 60/34</t>
  </si>
  <si>
    <t>Nối giảm uPVC 60/42 mỏng</t>
  </si>
  <si>
    <t>Nối giảm uPVC 60/42 dày</t>
  </si>
  <si>
    <t>Nối giảm uPVC 60/49 mỏng</t>
  </si>
  <si>
    <t>Nối giảm uPVC 60/49 dày</t>
  </si>
  <si>
    <t>Nối giảm uPVC 90/34 mỏng</t>
  </si>
  <si>
    <t>Nối giảm uPVC 90/42 mỏng</t>
  </si>
  <si>
    <t>Nối giảm uPVC 90/49 dày</t>
  </si>
  <si>
    <t>Nối giảm uPVC 90/60 mỏng</t>
  </si>
  <si>
    <t>Nối giảm uPVC 90/60 dày</t>
  </si>
  <si>
    <t>Nối giảm uPVC 114/60M</t>
  </si>
  <si>
    <t>Nối giảm uPVC 114/60D</t>
  </si>
  <si>
    <t>Nối giảm uPVC 114/90M</t>
  </si>
  <si>
    <t>Nối giảm uPVC 114/90D</t>
  </si>
  <si>
    <t>Nối giảm uPVC 168/90 mỏng</t>
  </si>
  <si>
    <t>Nối giảm uPVC 168/114 mỏng</t>
  </si>
  <si>
    <t>Nối giảm uPVC 168/114 dày</t>
  </si>
  <si>
    <t>Nối giảm uPVC 220/114M</t>
  </si>
  <si>
    <t>Nối giảm uPVC 220/168TC</t>
  </si>
  <si>
    <t>Nối uPVC 21</t>
  </si>
  <si>
    <t>Nối uPVC 27</t>
  </si>
  <si>
    <t>Nối uPVC 34</t>
  </si>
  <si>
    <t>Nối uPVC 42</t>
  </si>
  <si>
    <t>Nối uPVC 49</t>
  </si>
  <si>
    <t>Nối uPVC 60M</t>
  </si>
  <si>
    <t>Nối uPVC 60D</t>
  </si>
  <si>
    <t>Nối uPVC 90M</t>
  </si>
  <si>
    <t>Nối uPVC 90D</t>
  </si>
  <si>
    <t>Nối uPVC 114M</t>
  </si>
  <si>
    <t>Nối uPVC 114D</t>
  </si>
  <si>
    <t>Nối uPVC 168M</t>
  </si>
  <si>
    <t>Nối uPVC 220M</t>
  </si>
  <si>
    <t>Nối ren ngoài uPVC 21/27</t>
  </si>
  <si>
    <t>Nối ren ngoài uPVC 21/34</t>
  </si>
  <si>
    <t>Nối ren ngoài uPVC 27/21</t>
  </si>
  <si>
    <t>Nối ren ngoài uPVC 27/34</t>
  </si>
  <si>
    <t>Nối ren ngoài uPVC 34/27</t>
  </si>
  <si>
    <t>Nối ren ngoài uPVC 42/34</t>
  </si>
  <si>
    <t>Nối ren ngoài uPVC 21</t>
  </si>
  <si>
    <t>Nối ren ngoài uPVC 21 T</t>
  </si>
  <si>
    <t>Nối ren ngoài uPVC 27</t>
  </si>
  <si>
    <t>Nối ren ngoài uPVC 27T</t>
  </si>
  <si>
    <t>Nối ren ngoài uPVC 34</t>
  </si>
  <si>
    <t>Nối ren ngoài uPVC 42</t>
  </si>
  <si>
    <t>Nối ren ngoài uPVC 49</t>
  </si>
  <si>
    <t>Nối ren ngoài uPVC 60</t>
  </si>
  <si>
    <t>Nối ren ngoài uPVC 90</t>
  </si>
  <si>
    <t>Nối ren ngoài uPVC 114</t>
  </si>
  <si>
    <t>Co giảm uPVC 27/21</t>
  </si>
  <si>
    <t>Co giảm uPVC 34/21</t>
  </si>
  <si>
    <t>Co giảm uPVC 34/27</t>
  </si>
  <si>
    <t>Co giảm uPVC 42/27</t>
  </si>
  <si>
    <t>Co giảm uPVC 42/34</t>
  </si>
  <si>
    <t>Co giảm uPVC 49/27</t>
  </si>
  <si>
    <t>Co giảm uPVC 49/34</t>
  </si>
  <si>
    <t>Co giảm uPVC 90/60m</t>
  </si>
  <si>
    <t>Co giảm uPVC 90/60d</t>
  </si>
  <si>
    <t>Co giảm uPVC 114/60m</t>
  </si>
  <si>
    <t>Co giảm uPVC 114/90m</t>
  </si>
  <si>
    <t>Nối ren trong uPVC 21</t>
  </si>
  <si>
    <t>Nối ren trong uPVC 27</t>
  </si>
  <si>
    <t>Nối ren trong uPVC 21 thau</t>
  </si>
  <si>
    <t>Nối ren trong uPVC 27 thau</t>
  </si>
  <si>
    <t>Nối ren trong uPVC 34</t>
  </si>
  <si>
    <t>Nối ren trong uPVC 42</t>
  </si>
  <si>
    <t>Nối ren trong uPVC 49</t>
  </si>
  <si>
    <t>Nối ren trong uPVC 60</t>
  </si>
  <si>
    <t>Nối ren trong uPVC 90</t>
  </si>
  <si>
    <t>Co ren trong uPVC 21 thau</t>
  </si>
  <si>
    <t>Co ren trong uPVC 27 thau</t>
  </si>
  <si>
    <t>Co ren trong uPVC 21/27 thau</t>
  </si>
  <si>
    <t>Co ren trong uPVC 27/21 thau</t>
  </si>
  <si>
    <t>Co ren trong uPVC 34/21 thau</t>
  </si>
  <si>
    <t>Co ren trong uPVC 34/27 thau</t>
  </si>
  <si>
    <t>Co ren ngoài uPVC 21</t>
  </si>
  <si>
    <t>Co ren ngoài uPVC 27</t>
  </si>
  <si>
    <t>Co ren ngoài uPVC 21 thau</t>
  </si>
  <si>
    <t>Co ren ngoài uPVC 27 thau</t>
  </si>
  <si>
    <t>Co ren ngoài uPVC 34</t>
  </si>
  <si>
    <t>Nối ren trong giảm uPVC 21/27</t>
  </si>
  <si>
    <t>Nối ren trong giảm uPVC 27/21</t>
  </si>
  <si>
    <t>Nối ren trong giảm uPVC 27/34</t>
  </si>
  <si>
    <t>Co ren ngoài giảm uPVC 21/27</t>
  </si>
  <si>
    <t>Co ren ngoài giảm uPVC 27/21</t>
  </si>
  <si>
    <t>Co ren ngoài giảm uPVC 27/34</t>
  </si>
  <si>
    <t>Co ren ngoài giảm uPVC 34/21</t>
  </si>
  <si>
    <t>Co ren ngoài giảm uPVC 34/27</t>
  </si>
  <si>
    <t>Khớp nối sống uPVC 21</t>
  </si>
  <si>
    <t>Khớp nối sống uPVC 27</t>
  </si>
  <si>
    <t>Khớp nối sống uPVC 34</t>
  </si>
  <si>
    <t>Khớp nối sống uPVC 42</t>
  </si>
  <si>
    <t>Khớp nối sống uPVC 49</t>
  </si>
  <si>
    <t>Khớp nối sống uPVC 60</t>
  </si>
  <si>
    <t>Co uPVC 21</t>
  </si>
  <si>
    <t>Co uPVC 27</t>
  </si>
  <si>
    <t>Co uPVC 34</t>
  </si>
  <si>
    <t>Co uPVC 42</t>
  </si>
  <si>
    <t>Co uPVC 49</t>
  </si>
  <si>
    <t>Co uPVC 60M</t>
  </si>
  <si>
    <t>Co uPVC 60D</t>
  </si>
  <si>
    <t>Co uPVC 90M</t>
  </si>
  <si>
    <t>Co uPVC 90D</t>
  </si>
  <si>
    <t>Co uPVC 114M</t>
  </si>
  <si>
    <t>Co uPVC 114D</t>
  </si>
  <si>
    <t>Co uPVC 168M</t>
  </si>
  <si>
    <t>Lơi uPVC 21</t>
  </si>
  <si>
    <t>Lơi uPVC 27</t>
  </si>
  <si>
    <t>Lơi uPVC 34</t>
  </si>
  <si>
    <t>Lơi uPVC 42</t>
  </si>
  <si>
    <t>Lơi uPVC 49</t>
  </si>
  <si>
    <t>Lơi uPVC 60M</t>
  </si>
  <si>
    <t>Lơi uPVC 60D</t>
  </si>
  <si>
    <t>Lơi uPVC 90M</t>
  </si>
  <si>
    <t>Lơi uPVC 90D</t>
  </si>
  <si>
    <t>Lơi uPVC 114M</t>
  </si>
  <si>
    <t>Lơi uPVC 114D</t>
  </si>
  <si>
    <t>Lơi uPVC 168M</t>
  </si>
  <si>
    <t>Lơi uPVC 168D</t>
  </si>
  <si>
    <t>Tê cong uPVC 60 mỏng</t>
  </si>
  <si>
    <t>Tê cong uPVC 90 mỏng</t>
  </si>
  <si>
    <t>Tê cong uPVC 114 mỏng</t>
  </si>
  <si>
    <t>Tê cong uPVC 90/60 mỏng</t>
  </si>
  <si>
    <t>Tê ren ngoài 21 thau</t>
  </si>
  <si>
    <t>Tê ren ngoài 27 thau</t>
  </si>
  <si>
    <t>Nắp bịt 21</t>
  </si>
  <si>
    <t>Nắp bịt 27</t>
  </si>
  <si>
    <t>Nắp bịt 34</t>
  </si>
  <si>
    <t>Nắp bịt 42</t>
  </si>
  <si>
    <t>Nắp bịt 49</t>
  </si>
  <si>
    <t>Nắp bịt 60</t>
  </si>
  <si>
    <t>Nắp bịt 90</t>
  </si>
  <si>
    <t>Nắp bịt 114</t>
  </si>
  <si>
    <t>Tê ren trong uPVC 21/27</t>
  </si>
  <si>
    <t>Tê ren trong uPVC 21 thau</t>
  </si>
  <si>
    <t>Tê ren trong uPVC 27 thau</t>
  </si>
  <si>
    <t>Tê ren trong uPVC 34 thau</t>
  </si>
  <si>
    <t>Con thỏ uPVC 60</t>
  </si>
  <si>
    <t>Con thỏ uPVC 90</t>
  </si>
  <si>
    <t>Tê giảm uPVC 27/21</t>
  </si>
  <si>
    <t>Tê giảm uPVC 34/21</t>
  </si>
  <si>
    <t>Tê giảm uPVC 34/27</t>
  </si>
  <si>
    <t>Tê giảm uPVC 42/21</t>
  </si>
  <si>
    <t>Tê giảm uPVC 42/27</t>
  </si>
  <si>
    <t>Tê giảm uPVC 42/34</t>
  </si>
  <si>
    <t>Tê giảm uPVC 49/21</t>
  </si>
  <si>
    <t>Tê giảm uPVC 49/27</t>
  </si>
  <si>
    <t>Tê giảm uPVC 49/34</t>
  </si>
  <si>
    <t>Tê giảm uPVC 49/42</t>
  </si>
  <si>
    <t>Tê giảm uPVC 60/21</t>
  </si>
  <si>
    <t>Tê giảm uPVC 60/27</t>
  </si>
  <si>
    <t>Tê giảm uPVC 60/34</t>
  </si>
  <si>
    <t>Tê giảm uPVC 60/42</t>
  </si>
  <si>
    <t>Tê giảm uPVC 60/49</t>
  </si>
  <si>
    <t>Tê giảm uPVC 90/34</t>
  </si>
  <si>
    <t>Tê giảm uPVC 90/60 mỏng</t>
  </si>
  <si>
    <t>Tê giảm uPVC 90/60 dày</t>
  </si>
  <si>
    <t>Tê giảm uPVC 114/60 mỏng</t>
  </si>
  <si>
    <t>Tê giảm uPVC 114/60 dày</t>
  </si>
  <si>
    <t>Tê giảm uPVC 114/90 mỏng</t>
  </si>
  <si>
    <t>Tê giảm uPVC 114/90 dày</t>
  </si>
  <si>
    <t>Keo dán ống uPVC 25gr</t>
  </si>
  <si>
    <t>Keo dán ống uPVC 50gr</t>
  </si>
  <si>
    <t>Keo dán ống uPVC 500gr</t>
  </si>
  <si>
    <t>Keo dán ống uPVC 1kg</t>
  </si>
  <si>
    <t xml:space="preserve">Keo dán ống uPVC 100gr </t>
  </si>
  <si>
    <t>Keo dán ống uPVC 200gr</t>
  </si>
  <si>
    <t>Ống nhựa và phụ kiện kèm theo</t>
  </si>
  <si>
    <t>Tê uPVC 21</t>
  </si>
  <si>
    <t>Tê uPVC 27</t>
  </si>
  <si>
    <t>Tê uPVC 34</t>
  </si>
  <si>
    <t>Tê uPVC 42</t>
  </si>
  <si>
    <t>Tê uPVC 49</t>
  </si>
  <si>
    <t>Tê uPVC 60 mỏng</t>
  </si>
  <si>
    <t>Tê uPVC 60 dày</t>
  </si>
  <si>
    <t>Tê uPVC 90 mỏng</t>
  </si>
  <si>
    <t>Tê uPVC 90 dày</t>
  </si>
  <si>
    <t>Tê uPVC 114 mỏng</t>
  </si>
  <si>
    <t>Tê uPVC 114 dày</t>
  </si>
  <si>
    <t>Tê uPVC 168 mỏng</t>
  </si>
  <si>
    <t>Y uPVC 34 dày</t>
  </si>
  <si>
    <t>Y uPVC 42 mỏng</t>
  </si>
  <si>
    <t>Y uPVC 49 mỏng</t>
  </si>
  <si>
    <t>Y uPVC 60 mỏng</t>
  </si>
  <si>
    <t>Y uPVC 60 dày</t>
  </si>
  <si>
    <t>Y uPVC 90 mỏng</t>
  </si>
  <si>
    <t>Y uPVC 114 mỏng</t>
  </si>
  <si>
    <t>Y uPVC 168 mỏng</t>
  </si>
  <si>
    <t>Y giảm uPVC 60/42</t>
  </si>
  <si>
    <t>Y giảm uPVC 90/60</t>
  </si>
  <si>
    <t>Y giảm uPVC 114/60</t>
  </si>
  <si>
    <t>Y giảm uPVC 114/90</t>
  </si>
  <si>
    <t>Y giảm uPVC 140/90</t>
  </si>
  <si>
    <t>Van nước uPVC 21</t>
  </si>
  <si>
    <t>Van nước uPVC 27</t>
  </si>
  <si>
    <t>Van nước uPVC 34</t>
  </si>
  <si>
    <t>Nắp bịt ren trong uPVC 21</t>
  </si>
  <si>
    <t>Nắp bịt ren trong uPVC 27</t>
  </si>
  <si>
    <t>Nắp bịt ren ngoài uPVC 21</t>
  </si>
  <si>
    <t>Nắp bịt ren ngoài uPVC 27</t>
  </si>
  <si>
    <t>Nắp bịt ren ngoài uPVC 34</t>
  </si>
  <si>
    <t>Thiết bị điện các loại</t>
  </si>
  <si>
    <t>IX</t>
  </si>
  <si>
    <t>Cadivi</t>
  </si>
  <si>
    <t>Ống PPR 20x1.9mm</t>
  </si>
  <si>
    <t>Ống PPR 20x3.4mm</t>
  </si>
  <si>
    <t>Ống PPR 25x2.3mm</t>
  </si>
  <si>
    <t>Ống PPR 25x4.2mm</t>
  </si>
  <si>
    <t>Ống PPR 32x2.9mm</t>
  </si>
  <si>
    <t>Ống PPR 32x5.4mm</t>
  </si>
  <si>
    <t>Ống PPR 40x3.7mm</t>
  </si>
  <si>
    <t>Ống PPR 40x6.7mm</t>
  </si>
  <si>
    <t>Ống PPR 50x4.6mm</t>
  </si>
  <si>
    <t>Ống PPR 75x6.8mm</t>
  </si>
  <si>
    <t>Nối PPR 20</t>
  </si>
  <si>
    <t>Nối PPR 25</t>
  </si>
  <si>
    <t>Nối PPR 32</t>
  </si>
  <si>
    <t>Nối PPR 40</t>
  </si>
  <si>
    <t>Nối PPR 50</t>
  </si>
  <si>
    <t>Nối PPR 63</t>
  </si>
  <si>
    <t>Nối PPR 75</t>
  </si>
  <si>
    <t>Nối PPR 90</t>
  </si>
  <si>
    <t>Nối PPR 110</t>
  </si>
  <si>
    <t>Co PPR 20</t>
  </si>
  <si>
    <t>Co PPR 25</t>
  </si>
  <si>
    <t>Co PPR 32</t>
  </si>
  <si>
    <t>Co PPR 40</t>
  </si>
  <si>
    <t>Co PPR 50</t>
  </si>
  <si>
    <t>Co PPR 63</t>
  </si>
  <si>
    <t>Co PPR 75</t>
  </si>
  <si>
    <t>Co PPR 90</t>
  </si>
  <si>
    <t>Co PPR 110</t>
  </si>
  <si>
    <t>Co giảm PPR 25/20</t>
  </si>
  <si>
    <t>Co giảm PPR 32/20</t>
  </si>
  <si>
    <t>Co giảm PPR 32/25</t>
  </si>
  <si>
    <t xml:space="preserve">Nối giảm PPR 25/20 </t>
  </si>
  <si>
    <t>Nối giảm PPR 32/20</t>
  </si>
  <si>
    <t>Nối giảm PPR 32/25</t>
  </si>
  <si>
    <t>Nối giảm PPR 40/20</t>
  </si>
  <si>
    <t>Nối giảm PPR 40/25</t>
  </si>
  <si>
    <t>Nối giảm PPR 40/32</t>
  </si>
  <si>
    <t>Nối giảm PPR 50/20</t>
  </si>
  <si>
    <t>Nối giảm PPR 50/25</t>
  </si>
  <si>
    <t>Nối giảm PPR 50/32</t>
  </si>
  <si>
    <t>Nối giảm PPR 50/40</t>
  </si>
  <si>
    <t>Nối giảm PPR 63/20</t>
  </si>
  <si>
    <t>Nối giảm PPR 63/25</t>
  </si>
  <si>
    <t>Nối giảm PPR 63/32</t>
  </si>
  <si>
    <t>Nối giảm PPR 63/40</t>
  </si>
  <si>
    <t>Nối giảm PPR 63/50</t>
  </si>
  <si>
    <t>Nối giảm PPR 75/32</t>
  </si>
  <si>
    <t>Nối giảm PPR 75/40</t>
  </si>
  <si>
    <t>Nối giảm PPR 75/50</t>
  </si>
  <si>
    <t>Nối giảm PPR 75/63</t>
  </si>
  <si>
    <t>Nối giảm PPR 90/40</t>
  </si>
  <si>
    <t>Nối giảm PPR 90/50</t>
  </si>
  <si>
    <t>Nối giảm PPR 95/63</t>
  </si>
  <si>
    <t>Nối giảm PPR 90/75</t>
  </si>
  <si>
    <t>Nối giảm PPR 110/50</t>
  </si>
  <si>
    <t>Nối giảm PPR 110/63</t>
  </si>
  <si>
    <t>Nối giảm PPR 110/75</t>
  </si>
  <si>
    <t>Nối giảm PPR 110/90</t>
  </si>
  <si>
    <t>Co ren trong PPR 20x1/2</t>
  </si>
  <si>
    <t>Co ren trong PPR 20x3/4</t>
  </si>
  <si>
    <t>Co ren trong PPR 25x1/2</t>
  </si>
  <si>
    <t>Co ren trong PPR 25x3/4</t>
  </si>
  <si>
    <t>Co ren trong PPR 32x1</t>
  </si>
  <si>
    <t>Co ren ngoài PPR 20x1/2</t>
  </si>
  <si>
    <t>Co ren ngoài PPR 20x3/4</t>
  </si>
  <si>
    <t>Co ren ngoài PPR 25x1/2</t>
  </si>
  <si>
    <t>Co ren ngoài PPR 25x3/4</t>
  </si>
  <si>
    <t>Co ren ngoài PPR 32x3/4</t>
  </si>
  <si>
    <t>Co ren ngoài PPR 32x1</t>
  </si>
  <si>
    <t>Lơi PPR 20</t>
  </si>
  <si>
    <t>Lơi PPR 25</t>
  </si>
  <si>
    <t>Lơi PPR 32</t>
  </si>
  <si>
    <t>Lơi PPR 40</t>
  </si>
  <si>
    <t>Lơi PPR 50</t>
  </si>
  <si>
    <t>Lơi PPR 63</t>
  </si>
  <si>
    <t>Lơi PPR 75</t>
  </si>
  <si>
    <t>Lơi PPR 90</t>
  </si>
  <si>
    <t>Lơi PPR 110</t>
  </si>
  <si>
    <t>Tê PPR 20</t>
  </si>
  <si>
    <t>Tê PPR 25</t>
  </si>
  <si>
    <t>Tê PPR 32</t>
  </si>
  <si>
    <t>Tê PPR 40</t>
  </si>
  <si>
    <t>Tê PPR 50</t>
  </si>
  <si>
    <t>Tê PPR 63</t>
  </si>
  <si>
    <t>Tê PPR 75</t>
  </si>
  <si>
    <t>Tê PPR 90</t>
  </si>
  <si>
    <t>Tê PPR 110</t>
  </si>
  <si>
    <t>Nối ren ngoài PPR 20x1/2</t>
  </si>
  <si>
    <t>Nối ren ngoài PPR 20x3/4</t>
  </si>
  <si>
    <t>Nối ren ngoài PPR 25x1/2</t>
  </si>
  <si>
    <t>Nối ren ngoài PPR 25x3/4</t>
  </si>
  <si>
    <t>Nối ren ngoài PPR 32x1</t>
  </si>
  <si>
    <t>Nối ren ngoài PPR 40x1,1/4</t>
  </si>
  <si>
    <t>Nối ren ngoài PPR 50x1,1/2</t>
  </si>
  <si>
    <t>Nối ren ngoài PPR 63x2</t>
  </si>
  <si>
    <t>Nối ren trong PPR 20x1/2</t>
  </si>
  <si>
    <t>Nối ren trong PPR 20x3/4</t>
  </si>
  <si>
    <t>Nối ren trong PPR 25x1/2</t>
  </si>
  <si>
    <t>Nối ren trong PPR 25x3/4</t>
  </si>
  <si>
    <t>Nối ren trong PPR 32x3/4</t>
  </si>
  <si>
    <t>Nối ren trong PPR 32x1</t>
  </si>
  <si>
    <t>Nối ren trong PPR 40x1</t>
  </si>
  <si>
    <t>Nối ren trong PPR 40x1,1/4</t>
  </si>
  <si>
    <t>Nối ren trong PPR 50x1,1/2</t>
  </si>
  <si>
    <t>Nối ren trong PPR 63x2</t>
  </si>
  <si>
    <t xml:space="preserve">Tê giảm PPR 25/20 </t>
  </si>
  <si>
    <t>Tê giảm PPR 32/20</t>
  </si>
  <si>
    <t>Tê giảm PPR 32/25</t>
  </si>
  <si>
    <t>Tê giảm PPR 40/20</t>
  </si>
  <si>
    <t>Tê giảm PPR 40/25</t>
  </si>
  <si>
    <t>Tê giảm PPR 40/32</t>
  </si>
  <si>
    <t>Tê giảm PPR 50/20</t>
  </si>
  <si>
    <t>Tê giảm PPR 50/25</t>
  </si>
  <si>
    <t>Tê giảm PPR 50/32</t>
  </si>
  <si>
    <t>Tê giảm PPR 50/40</t>
  </si>
  <si>
    <t>Tê giảm PPR 63/20</t>
  </si>
  <si>
    <t>Tê giảm PPR 63/25</t>
  </si>
  <si>
    <t>Tê giảm PPR 63/32</t>
  </si>
  <si>
    <t>Tê giảm PPR 63/40</t>
  </si>
  <si>
    <t>Tê giảm PPR 75/25</t>
  </si>
  <si>
    <t>Tê giảm PPR 75/32</t>
  </si>
  <si>
    <t>Tê giảm PPR 75/40</t>
  </si>
  <si>
    <t>Tê giảm PPR 75/50</t>
  </si>
  <si>
    <t>Tê giảm PPR 75/63</t>
  </si>
  <si>
    <t>Tê giảm PPR 90/40</t>
  </si>
  <si>
    <t>Tê giảm PPR 90/50</t>
  </si>
  <si>
    <t>Tê giảm PPR 95/63</t>
  </si>
  <si>
    <t>Tê giảm PPR 90/75</t>
  </si>
  <si>
    <t>Tê giảm PPR 63/50</t>
  </si>
  <si>
    <t>Bịt PPR 20</t>
  </si>
  <si>
    <t>Bịt PPR 25</t>
  </si>
  <si>
    <t>Bịt PPR 32</t>
  </si>
  <si>
    <t>Bịt PPR 40</t>
  </si>
  <si>
    <t>Bịt PPR 50</t>
  </si>
  <si>
    <t>Bịt PPR 63</t>
  </si>
  <si>
    <t>Bịt PPR 75</t>
  </si>
  <si>
    <t>Bịt PPR 90</t>
  </si>
  <si>
    <t>Van xoay PPR 20</t>
  </si>
  <si>
    <t>Van xoay PPR 25</t>
  </si>
  <si>
    <t>Van xoay PPR 32</t>
  </si>
  <si>
    <t>Van xoay PPR 40</t>
  </si>
  <si>
    <t>Van xoay PPR 50</t>
  </si>
  <si>
    <t>Van xoay PPR 63</t>
  </si>
  <si>
    <t>Van xoay PPR 75</t>
  </si>
  <si>
    <t>Tê răng ngoài PPR 20x1/2</t>
  </si>
  <si>
    <t>Tê răng ngoài PPR 20x3/4</t>
  </si>
  <si>
    <t>Tê răng ngoài PPR 25x1/2</t>
  </si>
  <si>
    <t>Tê răng ngoài PPR 25x3/4</t>
  </si>
  <si>
    <t>Tê răng trong PPR 20x1/2</t>
  </si>
  <si>
    <t>Tê răng trong PPR 20x3/4</t>
  </si>
  <si>
    <t>Tê răng trong PPR 25x1/2</t>
  </si>
  <si>
    <t>Tê răng trong PPR 25x3/4</t>
  </si>
  <si>
    <t>Tê răng trong PPR 32x1</t>
  </si>
  <si>
    <t>X</t>
  </si>
  <si>
    <t>Cửa, khung nhôm</t>
  </si>
  <si>
    <t>Cửa nhựa Kinbon</t>
  </si>
  <si>
    <t>Cửa nhựa Sparlee</t>
  </si>
  <si>
    <t>Cửa nhôm Ricco</t>
  </si>
  <si>
    <t>Cửa nhôm Ricco– Vân Gỗ</t>
  </si>
  <si>
    <t>(Ban hành kèm theo văn bản số           /SXD-QLHĐXD&amp;HTKT ngày    tháng   năm 2021 
của Sở Xây dựng tỉnh Ninh Thuận)</t>
  </si>
  <si>
    <t>Gạch men ốp tường cao cấp</t>
  </si>
  <si>
    <t>Gạch Thạch Anh các loại</t>
  </si>
  <si>
    <t>Bê tông tươi đá 1x2 M150</t>
  </si>
  <si>
    <t>Bê tông tươi đá 1x2 M200</t>
  </si>
  <si>
    <t>Bê tông tươi đá 1x2 M250</t>
  </si>
  <si>
    <t>Bê tông tươi đá 1x2 M300</t>
  </si>
  <si>
    <t>Bê tông tươi đá 1x2 M350</t>
  </si>
  <si>
    <t>Bê tông tươi đá 1x2 M400</t>
  </si>
  <si>
    <t>Bê tông tươi đá 1x2 M500</t>
  </si>
  <si>
    <t>Báo giá của Công ty CPĐT&amp;XD Hoàng Nhân - giá bán tại nhà máy
(Cụm CN Thành Hải)</t>
  </si>
  <si>
    <t>Bê tông nhựa hạt thô</t>
  </si>
  <si>
    <t>Bê tông nhựa hạt trung</t>
  </si>
  <si>
    <t>Bê tông nhựa hạt mịn</t>
  </si>
  <si>
    <t>Bê tông nhựa đường</t>
  </si>
  <si>
    <t>tấn</t>
  </si>
  <si>
    <t>Ống BTLT D300 dày 50mm, L= 4m</t>
  </si>
  <si>
    <t>Ống BTLT D400 dày 50mm, L= 4m</t>
  </si>
  <si>
    <t>Ống BTLT D500 dày 60mm, L= 4m</t>
  </si>
  <si>
    <t>Ống BTLT D600 dày 60mm, L= 4m</t>
  </si>
  <si>
    <t>Ống BTLT D700 dày 80mm, L= 4m</t>
  </si>
  <si>
    <t>Ống BTLT D800 dày 80mm, L= 4m</t>
  </si>
  <si>
    <t>Ống BTLT D900 dày 90mm, L= 4m</t>
  </si>
  <si>
    <t>Ống BTLT D1000 dày 100mm, L= 4m</t>
  </si>
  <si>
    <t>Ống BTLT D1200 dày 120mm, L= 3m</t>
  </si>
  <si>
    <t>Ống BTLT D1250 dày 120mm, L= 3m</t>
  </si>
  <si>
    <t>Ống BTLT D1500 dày 120mm, L= 3m</t>
  </si>
  <si>
    <t>Ống BTLT D2000 dày 150mm, L= 3m</t>
  </si>
  <si>
    <t>Ống cống bê tông ly tâm vải hè</t>
  </si>
  <si>
    <t>m</t>
  </si>
  <si>
    <t>Ống cống bê tông ly tâm H10</t>
  </si>
  <si>
    <t>Giaù taïi Nhaø maùy (Cuïm CN Thaønh Haûi caùch PR 4km)</t>
  </si>
  <si>
    <t>Ống cống bê tông ly tâm H30</t>
  </si>
  <si>
    <t>Gạch lót BT màu tự chèn M200 245x245x45</t>
  </si>
  <si>
    <t xml:space="preserve">Gạch TERRAZZO </t>
  </si>
  <si>
    <t>XI</t>
  </si>
  <si>
    <t>Gỗ ghép</t>
  </si>
  <si>
    <t>Gỗ ghép cao su 12x1200x2400 mm</t>
  </si>
  <si>
    <t>Gỗ ghép cao su 15x1200x2400 mm</t>
  </si>
  <si>
    <t>Gỗ ghép cao su 18x1200x2400 mm</t>
  </si>
  <si>
    <t>Gỗ ghép cao su 25x1200x2400 mm</t>
  </si>
  <si>
    <t>Gỗ ghép tràm bông vàng 12x1200x2400 mm</t>
  </si>
  <si>
    <t>Gỗ ghép tràm bông vàng 15x1200x2400 mm</t>
  </si>
  <si>
    <t>Gỗ ghép tràm bông vàng 18x1200x2400 mm</t>
  </si>
  <si>
    <t>Gỗ ghép tràm bông vàng 25x1200x2400 mm</t>
  </si>
  <si>
    <t>Gỗ ghép thông 12x1200x2400 mm</t>
  </si>
  <si>
    <t>Gỗ ghép thông 15x1200x2400 mm</t>
  </si>
  <si>
    <t>Gỗ ghép thông 18x1200x2400mm</t>
  </si>
  <si>
    <t>Gỗ ghép thông 25x1200x2400 mm</t>
  </si>
  <si>
    <t>Báo giá của Công ty CPĐT&amp;XD Hoàng Nhân - giá trên phương tiện tại nhà máy (cách PR 4Km)</t>
  </si>
  <si>
    <t>Ván sàn gỗ tự nhiên</t>
  </si>
  <si>
    <t>Ván sàn gỗ hương 12x90x450 mm</t>
  </si>
  <si>
    <t>Ván sàn gỗ hương 15x90x450 mm</t>
  </si>
  <si>
    <t>Ván sàn gỗ hương 18x90x450 mm</t>
  </si>
  <si>
    <t>Ván sàn gỗ hương 12x90x750 mm</t>
  </si>
  <si>
    <t>Ván sàn gỗ hương 15x90x750 mm</t>
  </si>
  <si>
    <t>Ván sàn gỗ hương 18x90x750 mm</t>
  </si>
  <si>
    <t>Ván sàn gỗ hương 12x90x900 mm</t>
  </si>
  <si>
    <t>Ván sàn gỗ hương 15x90x900 mm</t>
  </si>
  <si>
    <t>Ván sàn gỗ hương 18x90x900 mm</t>
  </si>
  <si>
    <t>Len tường gỗ hương 15x90x1820 mm</t>
  </si>
  <si>
    <t>Ván sàn gỗ gõ đỏ 12x90x450 mm</t>
  </si>
  <si>
    <t>Ván sàn gỗ gõ đỏ 15x90x450 mm</t>
  </si>
  <si>
    <t>Ván sàn gỗ gõ đỏ 18x90x450 mm</t>
  </si>
  <si>
    <t>Ván sàn gỗ gõ đỏ 12x90x750 mm</t>
  </si>
  <si>
    <t>Ván sàn gỗ gõ đỏ 15x90x750 mm</t>
  </si>
  <si>
    <t>Ván sàn gỗ gõ đỏ 18x90x750 mm</t>
  </si>
  <si>
    <t>Ván sàn gỗ gõ đỏ 12x90x900 mm</t>
  </si>
  <si>
    <t>Ván sàn gỗ gõ đỏ 15x90x900 mm</t>
  </si>
  <si>
    <t>Ván sàn gỗ gõ đỏ 18x90x900 mm</t>
  </si>
  <si>
    <t>Len tường gỗ gõ đỏ 15x90x1820 mm</t>
  </si>
  <si>
    <t>Ván sàn gỗ căm xe 15x90x450 mm</t>
  </si>
  <si>
    <t>Ván sàn gỗ căm xe 18x90x450 mm</t>
  </si>
  <si>
    <t>Ván sàn gỗ căm xe 12x 90x750 mm</t>
  </si>
  <si>
    <t>Ván sàn gỗ căm xe 15x 90x750 mm</t>
  </si>
  <si>
    <t>Ván sàn gỗ căm xe 18x90x750 mm</t>
  </si>
  <si>
    <t>Ván sàn gỗ căm xe 12x90x900 mm</t>
  </si>
  <si>
    <t>Ván sàn gỗ căm xe 15x90x900 mm</t>
  </si>
  <si>
    <t>Ván sàn gỗ căm xe 18x90x900 mm</t>
  </si>
  <si>
    <t>Len tường gỗ căm xe 15x90x1820mm</t>
  </si>
  <si>
    <t>Cửa gỗ sồi &amp; tràm - khung ngoại 11
* Khung bao: 50x110 mm
* Đố cửa 40*120 mm
* Pa nô dày 20 mm</t>
  </si>
  <si>
    <t>Cửa gỗ sồi &amp; tràm - khung ngoại 22
* Khung bao: 50x110 mm
* Đố cửa 40*120 mm
* Pa nô dày 20 mm</t>
  </si>
  <si>
    <t>Cửa gỗ căm xe - khung ngoại 11
* Khung bao: 50x110 mm
* Đố cửa 40*120 mm
* Pa nô dày 20 mm</t>
  </si>
  <si>
    <t>Cửa gỗ căm xe - khung ngoại 22
* Khung bao: 50x110 mm
* Đố cửa 40*120 mm
* Pa nô dày 21 mm</t>
  </si>
  <si>
    <t>Cửa gỗ gõ đỏ - khung ngoại 11
* Khung bao: 50x110 mm
* Đố cửa 40*120 mm
* Pa nô dày 21 mm</t>
  </si>
  <si>
    <t>Cửa gỗ gõ đỏ - khung ngoại 22
* Khung bao: 50x110 mm
* Đố cửa 40*120 mm
* Pa nô dày 21 mm</t>
  </si>
  <si>
    <t>Báo giá của Công ty CPĐT&amp;XD Hoàng Nhân - giá đã bao gồm vận chuyển và lắp đặt trong phạm vi 10km</t>
  </si>
  <si>
    <t>Tủ áo gỗ tự nhiên</t>
  </si>
  <si>
    <t>Tủ áo gỗ sồi 2 cánh, 01 buồng 1,2x2,2x0,6 m</t>
  </si>
  <si>
    <t>Tủ áo gỗ sồi 3 cánh, 02 buồng 1,6x2,2x0,6 m</t>
  </si>
  <si>
    <t>Tủ áo gỗ sồi 4 cánh, 03 buồng 1,8x2,2x0,6 m</t>
  </si>
  <si>
    <t>Tủ áo gỗ xoan đào 2 cánh, 01 buồng 1,2x2,2x0,6 m</t>
  </si>
  <si>
    <t>Tủ áo gỗ xoan đào 3 cánh, 02 buồng 1,6x2,2x0,6 m</t>
  </si>
  <si>
    <t>Tủ áo gỗ xoan đào 4 cánh, 03 buồng 1,8x2,2x0,6 m</t>
  </si>
  <si>
    <t>Tủ áo gỗ gõ đỏ 2 cánh, 01 buồng 1,2x2,2x0,6 m</t>
  </si>
  <si>
    <t>Tủ áo gỗ gõ đỏ 3 cánh, 02 buồng 1,6x2,2x0,6 m</t>
  </si>
  <si>
    <t>Tủ áo gỗ gõ đỏ 4 cánh, 03 buồng 1,8x2,2x0,6 m</t>
  </si>
  <si>
    <t>Báo giá của Công ty CPĐT&amp;XD Hoàng Nhân - giá đã gồm vận chuyển và lắp đặt trong phạm vi 10km</t>
  </si>
  <si>
    <t>Giường gỗ tự nhiên</t>
  </si>
  <si>
    <t>Giường gỗ sồi 1.2 m</t>
  </si>
  <si>
    <t>Giường gỗ sồi 1.6 m</t>
  </si>
  <si>
    <t>Giường gỗ sồi 1.8 m</t>
  </si>
  <si>
    <t>Giường gỗ xoan đào 1.2 m</t>
  </si>
  <si>
    <t>Giường gỗ xoan đào 1.6 m</t>
  </si>
  <si>
    <t>Giường gỗ xoan đào 1.8 m</t>
  </si>
  <si>
    <t>Giường gỗ đinh hương 1.2 m</t>
  </si>
  <si>
    <t>Giường gỗ đinh hương 1.6 m</t>
  </si>
  <si>
    <t>Giường gỗ đinh hương 1.8 m</t>
  </si>
  <si>
    <t>HNS-00002: Cửa sắt đi 01 cánh
Vật liệu: Sắt hộp kẽm 30x60x1.2 mm, pano tôn dày 1mm, kính trắng 5 mm.
Màu sắc: Sơn tĩnh điện Xám trắng</t>
  </si>
  <si>
    <t>HNS-00027: Cửa sắt  đi 01 cánh
Vật liệu: Sắt hộp kẽm dày 60x30x1.2 mm, kính mờ 8 mm cường lực mài cạnh.
Màu sắc:  Sơn tĩnh điện Xám trắng</t>
  </si>
  <si>
    <t>HNS-00026: Cửa sổ sắt 04 cánh
Vật liệu: Sắt hộp kẽm dày 60x30x1.2 mm, khung sắt bảo vệ hộp 13x26x1.2mm. Tôn dập gân dày 1mm, 
Màu sắc: Sơn tĩnh điện Xám trắng</t>
  </si>
  <si>
    <t>HNS-00022: Cửa sắt đi 04 cánh
Vật liệu: Sắt hộp kẽm dày 60x30x1.2 mm, kính trắng 8 mm cường lực mài cạnh. 
Màu sắc: Sơn tĩnh điện Xám trắng</t>
  </si>
  <si>
    <t>HNS-0001: Cửa sắt đi 02 cánh
Vật liệu: Sắt hộp kẽm 30x60x1.2 mm,  kính trắng 8 mm mài cạnh cường lực. Tôn kẽm dày 1,2mm. 
Màu sắc:  Sơn tĩnh điện Xám trắng</t>
  </si>
  <si>
    <t xml:space="preserve">HNS-00001: Cửa sắt đi 02 cánh
Vật liệu: Sắt hộp kẽm dày 40x80x1,4 mm, lamri nhôm, kính trắng cường lực 8 mm mài cạnh.
Màu sắc: Sơn tĩnh điện Xám trắng </t>
  </si>
  <si>
    <t>HNS-00060: Cửa cổng 02 cánh
Vật liệu: Khung ngoài hộp kẽm  80x40x1.2mm, Cây trang trí hộp kẽm 50x20x1,2 mm, hộp kẽm 10x20x1,2 mm. 
Màu sắc: Sơn tĩnh điện Xám trắng</t>
  </si>
  <si>
    <t xml:space="preserve">HNS-00056: Cửa cổng 04 cánh
Vật liệu: Hộp kẽm 40x80x1,4 mm, Hộp kẽm 20x40x1,4mm.
Màu sắc: Sơn tĩnh điện Xám trắng, màu nâu điểm. </t>
  </si>
  <si>
    <t>HNS-00054: Cửa cổng 04 cánh
Vật tư: Ống kẽm Ø42x3mm, Ống kẽm Ø27x1,5mm,
Hộp kẽm 60x120x2 mm, Hộp kẽm 40x40x2 mm 
Màu sắt: sơn tĩnh điện Xám trắng, vàng kim tuyến.</t>
  </si>
  <si>
    <t>Cửa nhôm</t>
  </si>
  <si>
    <t>Cửa đi nhôm sơn tĩnh điện, kính trắng 5 ly- Hệ 1000</t>
  </si>
  <si>
    <t>Cửa đi nhôm sơn tĩnh điện, kínhtrắng 8 ly mài- Hệ 1000</t>
  </si>
  <si>
    <t>Cửa đi nhôm sơn tĩnh điện, kính trắng 8 ly mài có đan ô- Hệ 1000</t>
  </si>
  <si>
    <t>Cửa Sổ nhôm sơn tĩnh điện, kính trắng 5 ly- Hệ 1000</t>
  </si>
  <si>
    <t>Cửa Sổ sơn tĩnh điện, kính trắng 8 ly mài- Hệ 1000</t>
  </si>
  <si>
    <t>Cửa Sổ sơn tĩnh điện, kính trắng 8 ly mài có đan ô- Hệ 1000</t>
  </si>
  <si>
    <t>Cửa Lùa nhôm sơn tĩnh điện, kính trắng 5 ly- Hệ 1000</t>
  </si>
  <si>
    <t>Cửa Lùa nhôm sơn tĩnh điện, kính trắng 8 ly- Hệ 1000</t>
  </si>
  <si>
    <t>Cửa Đi nhôm sơn tĩnh điện, kính trắng 5 ly- Hệ 700</t>
  </si>
  <si>
    <t>Cửa Đi nhôm sơn tĩnh điện, kính trắng 8 ly mài- Hệ 700</t>
  </si>
  <si>
    <t>Cửa Sổ nhôm sơn tĩnh điện, kính trắng 5 ly- Hệ 700</t>
  </si>
  <si>
    <t>Cửa Sổ nhôm sơn tĩnh điện, kính trắng 8 ly mài- Hệ 700</t>
  </si>
  <si>
    <t>Cửa nhựa</t>
  </si>
  <si>
    <t>Cửa sắt</t>
  </si>
  <si>
    <t>Cửa kéo</t>
  </si>
  <si>
    <t>Cửa kéo thép mạ màu (Phổ thông) U 6 Dem- Lá 3 Dem (&gt;7m²)</t>
  </si>
  <si>
    <t>Cửa kéo thép mạ màu (Phổ thông) U 7 Dem- Lá 3 Dem (&gt;7m²)</t>
  </si>
  <si>
    <t>Cửa kéo thép mạ màu (Phổ thông) U 9 Dem- Lá 3 Dem (&gt;7m²)</t>
  </si>
  <si>
    <t>Cửa kéo thép mạ màu (Phổ thông) U 9 Dem- Lá 4 Dem (&gt;7m²)</t>
  </si>
  <si>
    <t>Cửa kéo thép mạ màu (Phổ thông) U 1 Ly- Lá 4 Dem (&gt;7m²)</t>
  </si>
  <si>
    <t>Cửa kéo thép mạ màu (Phổ thông) U 6 Dem- Lá 3 Dem (5- 6.99m²)</t>
  </si>
  <si>
    <t>Cửa kéo thép mạ màu (Phổ thông) U 7 Dem- Lá 3 Dem (5- 6.99m²)</t>
  </si>
  <si>
    <t>Cửa kéo thép mạ màu (Phổ thông) U 9 Dem- Lá 3 Dem (5- 6.99m²)</t>
  </si>
  <si>
    <t>Cửa kéo thép mạ màu (Phổ thông) U 9 Dem- Lá 4 Dem (5- 6.99m²)</t>
  </si>
  <si>
    <t>Cửa kéo thép mạ màu (Phổ thông) U 1 Ly- Lá 4 Dem (5- 6.99m²)</t>
  </si>
  <si>
    <t>Cửa kéo thép mạ màu (Phổ thông) U 6 Dem- Lá 3 Dem (&lt;5m²)</t>
  </si>
  <si>
    <t>Cửa kéo thép mạ màu (Phổ thông) U 7 Dem- Lá 3 Dem (&lt;5m²)</t>
  </si>
  <si>
    <t>Cửa kéo thép mạ màu (Phổ thông) U 9 Dem- Lá 3 Dem (&lt;5m²)</t>
  </si>
  <si>
    <t>Cửa kéo thép mạ màu (Phổ thông) U 9 Dem- Lá 4 Dem (&lt;5m²)</t>
  </si>
  <si>
    <t>Cửa kéo thép mạ màu (Phổ thông) U 1 Ly- Lá 4 Dem (&lt;5m²)</t>
  </si>
  <si>
    <t>Cửa kéo thép sơn tĩnh điện(Cao cấp) U 9 Dem- Lá 5 Dem ( &gt;7m²)</t>
  </si>
  <si>
    <t>Cửa kéo thép sơn tĩnh điện(Cao cấp) U 1.2 Ly- Lá 5 Dem ( &gt;7m²)</t>
  </si>
  <si>
    <t>Cửa kéo thép sơn tĩnh điện(Cao cấp) U 1.4 Ly- Lá 5 Dem ( &gt;7m²)</t>
  </si>
  <si>
    <t>Cửa kéo thép sơn tĩnh điện(Cao cấp) U 9 Dem- Lá 5 Dem (5- 6.99m²)</t>
  </si>
  <si>
    <t>Cửa kéo thép sơn tĩnh điện(Cao cấp) U 1.2 Ly- Lá 5 Dem (5- 6.99m²)</t>
  </si>
  <si>
    <t>Cửa kéo thép sơn tĩnh điện(Cao cấp) U 1.4 Ly- Lá 5 Dem (5- 6.99m²)</t>
  </si>
  <si>
    <t>Cửa kéo thép sơn tĩnh điện(Cao cấp) U 9 Dem- Lá 5 Dem (&lt;5m²)</t>
  </si>
  <si>
    <t>Cửa kéo thép sơn tĩnh điện(Cao cấp) U 1.2 Ly- Lá 5 Dem (&lt;5m²)</t>
  </si>
  <si>
    <t>Cửa kéo thép sơn tĩnh điện(Cao cấp) U 1.4 Ly- Lá 5 Dem (&lt;5m²)</t>
  </si>
  <si>
    <t>Cửa cuốn</t>
  </si>
  <si>
    <t>Cửa cuốn moter- Lá 6 Dem (&gt;10m²)</t>
  </si>
  <si>
    <t>Cửa cuốn moter- Lá 7 Dem (&gt;10m²)</t>
  </si>
  <si>
    <t>Cửa cuốn moter- Lá 8 Dem (&gt;10m²)</t>
  </si>
  <si>
    <t>Cửa cuốn moter- Lá 9 Dem (&gt;10m²)</t>
  </si>
  <si>
    <t>Cửa cuốn moter- Lá 6 Dem (9- 9.99m²)</t>
  </si>
  <si>
    <t>Cửa cuốn moter- Lá 7 Dem (9- 9.99m²)</t>
  </si>
  <si>
    <t>Cửa cuốn moter- Lá 8 Dem (9- 9.99m²)</t>
  </si>
  <si>
    <t>Cửa cuốn moter- Lá 9 Dem (9- 9.99m²)</t>
  </si>
  <si>
    <t>Cửa cuốn moter- Lá 6 Dem (8- 8.99m²)</t>
  </si>
  <si>
    <t>Cửa cuốn moter- Lá 7 Dem (8- 8.99m²)</t>
  </si>
  <si>
    <t>Cửa cuốn moter- Lá 8 Dem (8- 8.99m²)</t>
  </si>
  <si>
    <t>Cửa cuốn moter- Lá 9 Dem (8- 8.99m²)</t>
  </si>
  <si>
    <t>Cửa cuốn moter- Lá 6 Dem (7- 7.99m²)</t>
  </si>
  <si>
    <t>Cửa cuốn moter- Lá 7 Dem (7- 7.99m²)</t>
  </si>
  <si>
    <t>Cửa cuốn moter- Lá 8 Dem (7- 7.99m²)</t>
  </si>
  <si>
    <t>Cửa cuốn moter- Lá 9 Dem (7- 7.99m²)</t>
  </si>
  <si>
    <t>Cửa cuốn moter- Lá 6 Dem (6- 6.99m²)</t>
  </si>
  <si>
    <t>Cửa cuốn moter- Lá 7 Dem (6- 6.99m²)</t>
  </si>
  <si>
    <t>Cửa cuốn moter- Lá 8 Dem (6- 6.99m²)</t>
  </si>
  <si>
    <t>Cửa cuốn moter- Lá 9 Dem (6- 6.99m²)</t>
  </si>
  <si>
    <t>Cửa cuốn moter- Lá 6 Dem (5- 5.99m²)</t>
  </si>
  <si>
    <t>Cửa cuốn moter- Lá 7 Dem (5- 5.99m²)</t>
  </si>
  <si>
    <t>Cửa cuốn moter- Lá 8 Dem (5- 5.99m²)</t>
  </si>
  <si>
    <t>Cửa cuốn moter- Lá 9 Dem (5- 5.99m²)</t>
  </si>
  <si>
    <t>Cửa cuốn moter- Lá 6 Dem (4- 4.99m²)</t>
  </si>
  <si>
    <t>Cửa cuốn moter- Lá 7 Dem (4- 4.99m²)</t>
  </si>
  <si>
    <t>Cửa cuốn moter- Lá 8 Dem (4- 4.99m²)</t>
  </si>
  <si>
    <t>Cửa cuốn moter- Lá 9 Dem (4- 4.99m²)</t>
  </si>
  <si>
    <t>Cửa cuốn moter- Lá 6 Dem (3- 3.99m²)</t>
  </si>
  <si>
    <t>Cửa cuốn moter- Lá 7 Dem (3- 3.99m²)</t>
  </si>
  <si>
    <t>Cửa cuốn moter- Lá 8 Dem (3- 3.99m²)</t>
  </si>
  <si>
    <t>Cửa cuốn moter- Lá 9 Dem (3- 3.99m²)</t>
  </si>
  <si>
    <t>Cửa cuốn moter- Lá 6 Dem (&lt;3m², bộ)</t>
  </si>
  <si>
    <t>Cửa cuốn moter- Lá 7 Dem (&lt;3m², bộ)</t>
  </si>
  <si>
    <t>Cửa cuốn moter- Lá 8 Dem (&lt;3m², bộ)</t>
  </si>
  <si>
    <t>Cửa cuốn moter- Lá 9 Dem (&lt;3m², bộ)</t>
  </si>
  <si>
    <t>Cửa cuốn kéo tay lò xo- Lá 6 Dem (&gt;10m²)</t>
  </si>
  <si>
    <t>Cửa cuốn kéo tay lò xo- Lá 7 Dem (&gt;10m²)</t>
  </si>
  <si>
    <t>Cửa cuốn kéo tay lò xo- Lá 8 Dem (&gt;10m²)</t>
  </si>
  <si>
    <t>Cửa cuốn kéo tay lò xo- Lá 9 Dem (&gt;10m²)</t>
  </si>
  <si>
    <t>Cửa cuốn kéo tay lò xo- Lá 6 Dem (9- 9.99m²)</t>
  </si>
  <si>
    <t>Cửa cuốn kéo tay lò xo- Lá 7 Dem (9- 9.99m²)</t>
  </si>
  <si>
    <t>Cửa cuốn kéo tay lò xo- Lá 8 Dem (9- 9.99m²)</t>
  </si>
  <si>
    <t>Cửa cuốn kéo tay lò xo- Lá 9 Dem (9- 9.99m²)</t>
  </si>
  <si>
    <t>Cửa cuốn kéo tay lò xo- Lá 6 Dem (8- 8.99m²)</t>
  </si>
  <si>
    <t>Cửa cuốn kéo tay lò xo- Lá 7 Dem (8- 8.99m²)</t>
  </si>
  <si>
    <t>Cửa cuốn kéo tay lò xo- Lá 8 Dem (8- 8.99m²)</t>
  </si>
  <si>
    <t>Cửa cuốn kéo tay lò xo- Lá 9 Dem (8- 8.99m²)</t>
  </si>
  <si>
    <t>Cửa cuốn kéo tay lò xo- Lá 6 Dem (7- 7.99m²)</t>
  </si>
  <si>
    <t>Cửa cuốn kéo tay lò xo- Lá 7 Dem (7- 7.99m²)</t>
  </si>
  <si>
    <t>Cửa cuốn kéo tay lò xo- Lá 8 Dem (7- 7.99m²)</t>
  </si>
  <si>
    <t>Cửa cuốn kéo tay lò xo- Lá 9 Dem (7- 7.99m²)</t>
  </si>
  <si>
    <t>Cửa cuốn kéo tay lò xo- Lá 6 Dem (6- 6.99m²)</t>
  </si>
  <si>
    <t>Cửa cuốn kéo tay lò xo- Lá 7 Dem (6- 6.99m²)</t>
  </si>
  <si>
    <t>Cửa cuốn kéo tay lò xo- Lá 8 Dem (6- 6.99m²)</t>
  </si>
  <si>
    <t>Cửa cuốn kéo tay lò xo- Lá 9 Dem (6- 6.99m²)</t>
  </si>
  <si>
    <t>Cửa cuốn kéo tay lò xo- Lá 6 Dem (5- 5.99m²)</t>
  </si>
  <si>
    <t>Cửa cuốn kéo tay lò xo- Lá 7 Dem (5- 5.99m²)</t>
  </si>
  <si>
    <t>Cửa cuốn kéo tay lò xo- Lá 8 Dem (5- 5.99m²)</t>
  </si>
  <si>
    <t>Cửa cuốn kéo tay lò xo- Lá 9 Dem (5- 5.99m²)</t>
  </si>
  <si>
    <t>Cửa cuốn kéo tay lò xo- Lá 6 Dem (4- 4.99m²)</t>
  </si>
  <si>
    <t>Cửa cuốn kéo tay lò xo- Lá 7 Dem (4- 4.99m²)</t>
  </si>
  <si>
    <t>Cửa cuốn kéo tay lò xo- Lá 8 Dem (4- 4.99m²)</t>
  </si>
  <si>
    <t>Cửa cuốn kéo tay lò xo- Lá 9 Dem (4- 4.99m²)</t>
  </si>
  <si>
    <t>Cửa cuốn kéo tay lò xo- Lá 6 Dem (3- 3.99m²)</t>
  </si>
  <si>
    <t>Cửa cuốn kéo tay lò xo- Lá 7 Dem (3- 3.99m²)</t>
  </si>
  <si>
    <t>Cửa cuốn kéo tay lò xo- Lá 8 Dem (3- 3.99m²)</t>
  </si>
  <si>
    <t>Cửa cuốn kéo tay lò xo- Lá 9 Dem (3- 3.99m²)</t>
  </si>
  <si>
    <t>Cửa cuốn kéo tay lò xo- Lá 6 Dem (&lt;3m², bộ)</t>
  </si>
  <si>
    <t>Cửa cuốn kéo tay lò xo- Lá 7 Dem (&lt;3m², bộ)</t>
  </si>
  <si>
    <t>Cửa cuốn kéo tay lò xo- Lá 8 Dem (&lt;3m², bộ)</t>
  </si>
  <si>
    <t>Cửa cuốn kéo tay lò xo- Lá 9 Dem (&lt;3m², bộ)</t>
  </si>
  <si>
    <t>Moter 300Kg dưới 14m²</t>
  </si>
  <si>
    <t>Moter 400Kg dưới 22m²</t>
  </si>
  <si>
    <t>Moter 500Kg dưới 25m²</t>
  </si>
  <si>
    <t>Bình lưu điện 400Kg- thời gian tích điện 30 giờ</t>
  </si>
  <si>
    <t>Bình lưu điện 600Kg- thời gian tích điện 30 giờ</t>
  </si>
  <si>
    <t>Bình lưu điện 800Kg- thời gian tích điện 30 giờ</t>
  </si>
  <si>
    <t>Remote</t>
  </si>
  <si>
    <t>Sơn tĩnh điện</t>
  </si>
  <si>
    <t>Sản phẩm sắt có chiều dày &lt; 2.5 mm</t>
  </si>
  <si>
    <t>Sản phẩm sắt có chiều dày ≥ 2.5 đến &lt; 5.5 mm.</t>
  </si>
  <si>
    <t>Sản phẩm sắt có chiều dày  ≥ 5.5 mm.</t>
  </si>
  <si>
    <t>Sản phẩm sắt có kích thước quá khổ (chiều rộng &gt; = 1.5 m) hoặc quá nhỏ.</t>
  </si>
  <si>
    <t>mẻ</t>
  </si>
  <si>
    <t>Gạch lát</t>
  </si>
  <si>
    <t>Báo giá của Công ty CPĐT&amp;XD Hoàng Nhân -
 giá bán trên phương tiện tại nhà máy</t>
  </si>
  <si>
    <t>Gỗ và các sản phẩm gỗ</t>
  </si>
  <si>
    <t>Cửa gỗ tự nhiên</t>
  </si>
  <si>
    <r>
      <t>m</t>
    </r>
    <r>
      <rPr>
        <vertAlign val="superscript"/>
        <sz val="12"/>
        <rFont val="Times New Roman"/>
        <family val="1"/>
      </rPr>
      <t>3</t>
    </r>
  </si>
  <si>
    <t>m²</t>
  </si>
  <si>
    <t>tấm</t>
  </si>
  <si>
    <t>Hào kỹ thuật bê tông cốt thép đúc sẵn</t>
  </si>
  <si>
    <t xml:space="preserve">Cấu kiện kè BTCS đúc sẵn thành mỏng H=4m, L=1,5m cấu kiện cơ bản </t>
  </si>
  <si>
    <t>Cấu kiện kè bê tông cốt sợi đúc săn H=2m, L=2m</t>
  </si>
  <si>
    <t>Cấu kiện kè bê tông cốt sợi đúc săn H=2m, L=1m</t>
  </si>
  <si>
    <t>Cấu kiện kè bê tông cốt sợi đúc săn H=2,5m, L=2m</t>
  </si>
  <si>
    <t>Cấu kiện kè bê tông cốt sợi đúc săn H=3m, L=1,5m</t>
  </si>
  <si>
    <t>Cấu kiện kè bê tông cốt sợi đúc săn H=3,5m, L=1,5m</t>
  </si>
  <si>
    <t>Cấu kiện kè bê tông cốt sợi (BTCS) H=4,0m – L=1,5m</t>
  </si>
  <si>
    <t>Cấu kiện kè bê tông cốt sợi (BTCS) H=5,0m – L=1,0m</t>
  </si>
  <si>
    <t>ck</t>
  </si>
  <si>
    <t xml:space="preserve">Cấu kiện kè BTCS đúc sẵn thành mỏng H=4m, L=1,5m cấu kiện cong lồi </t>
  </si>
  <si>
    <t xml:space="preserve">Cấu kiện kè BTCS đúc sẵn thành mỏng H=4m, L=1,5m cấu kiện cong lõm </t>
  </si>
  <si>
    <t>Giếng thăm thoát nước thải BTCT thành mỏng đúc sẵn</t>
  </si>
  <si>
    <t>Giếng thăm thoát nước thải sinh hoạt; Kt: B400x530xH460mm</t>
  </si>
  <si>
    <t>Giếng thăm thoát nước thải sinh hoạt; Kt: B400x530xH680mm</t>
  </si>
  <si>
    <t>Hố ga mương thành mỏng đúc sẵn; Kt: 1040x1040x900mm (Bao gồm tấm đan và thép chờ kết nối đoạn thay đổi cao độ).</t>
  </si>
  <si>
    <t>Báo giá của Công ty CPCN Gốm sứ Taicera - giá bán tại chân công trình</t>
  </si>
  <si>
    <t>Báo giá của Công ty Cổ phần Thép Nhà Bè - VNSteel -  giá bán trên phương tiện bên mua tại kho của nhà máy sản xuất: KCN Nhơn Trạch II- Nhơn Phú, xã Phú Hội, Huyện Nhơn Trạch, tỉnh Đồng Nai</t>
  </si>
  <si>
    <t>Đèn đường</t>
  </si>
  <si>
    <t>Đèn trang trí</t>
  </si>
  <si>
    <t>Bộ đèn trang trí MIRIA + bóng đèn LED 9W-12W</t>
  </si>
  <si>
    <t>Bộ đèn trang trí MIRIA + bóng đèn LED 15W-23W</t>
  </si>
  <si>
    <t>Bộ đèn trang trí MIRIA + bóng đèn LED 24W-36W</t>
  </si>
  <si>
    <t>Bộ đèn trang trí JUPITER + bóng đèn LED 9W-12W</t>
  </si>
  <si>
    <t>Bộ đèn trang trí JUPITER + bóng đèn LED 15W-23W</t>
  </si>
  <si>
    <t>Bộ đèn trang trí TULIP + bóng đèn LED 9W-12W</t>
  </si>
  <si>
    <t>Bộ đèn trang trí TULIP + bóng đèn LED 15W-23W</t>
  </si>
  <si>
    <t>Bộ đèn cầu D400 CÓ TÁN + bóng đèn LED 7W-12W</t>
  </si>
  <si>
    <t>Bộ đèn cầu D400 CÓ TÁN + bóng đèn LED 13W-23W</t>
  </si>
  <si>
    <t>Bộ đèn cầu D400 CÓ TÁN + bóng đèn LED 24W-36W</t>
  </si>
  <si>
    <t>Bộ đèn cầu D400 TRẮNG + bóng đèn LED 7W-12W</t>
  </si>
  <si>
    <t>Bộ đèn cầu D400 TRẮNG + bóng đèn LED 13W-23W</t>
  </si>
  <si>
    <t>Trụ đèn dẫn lối POLAR-A + bóng đèn LED 7W-12W</t>
  </si>
  <si>
    <t>Trụ đèn dẫn lối POLAR-A + bóng đèn LED 13W-18W</t>
  </si>
  <si>
    <t>Trụ đèn dẫn lối POLAR-A + bóng đèn LED 20W-24W</t>
  </si>
  <si>
    <t>Đế gang đúc và Trụ đèn trang trí</t>
  </si>
  <si>
    <t>Đế gang đúc trang trí TM02 cao 1500mm  (Øđáy 500)</t>
  </si>
  <si>
    <t>Đế gang đúc trang trí TM03 cao 1550mm (Øđáy 550)</t>
  </si>
  <si>
    <t>Đế gang đúc trang trí DP01 cao 1415mm (Øđáy 500)</t>
  </si>
  <si>
    <t>Đế gang đúc trang trí DP05 cao 1558mm (Øđáy 475)</t>
  </si>
  <si>
    <t>Đế gang đúc trang trí DC03 cao 1800mm (Øđáy 650)</t>
  </si>
  <si>
    <t>Đế gang đúc trang trí PARIS cao 2080mm (Øđáy 670)</t>
  </si>
  <si>
    <t>Đế gang đúc trang trí PARIS cao 2930mm (Øđáy 670)</t>
  </si>
  <si>
    <t>Trụ đèn trang trí TC06 gang đúc cao 3,2m</t>
  </si>
  <si>
    <t>Trụ đèn trang trí TC07 đế gang, thân nhôm cao 3,5m</t>
  </si>
  <si>
    <t>Trụ đèn trang trí TC07 đế gang, thân gang cao 3,250m</t>
  </si>
  <si>
    <t>Trụ đèn trang trí TC05B đế gang, thân nhôm cao 3,7m</t>
  </si>
  <si>
    <t>Trụ đèn trang trí TC05B đế gang, thân gang cao 3,7m</t>
  </si>
  <si>
    <t>Trụ đèn trang trí PINE đế gang, thân nhôm cao 3,4m</t>
  </si>
  <si>
    <t>Trụ đèn trang trí NOVO đế gang, thân nhôm cao 3,7m</t>
  </si>
  <si>
    <t>Trụ đèn trang trí TM15 gang đúc cao 3,0m</t>
  </si>
  <si>
    <t>Trụ đèn trang trí Paris gang đúc cao 4,0m (loại lớn)</t>
  </si>
  <si>
    <t>Chùm tay đèn trang trí</t>
  </si>
  <si>
    <t>Trụ đèn chiếu sáng</t>
  </si>
  <si>
    <t>Đá Thạch Anh Siêu Bóng Kiếng Crystal Powder (P 10702N)</t>
  </si>
  <si>
    <t>Chùm tay đèn trang trí CH02-3 nhôm đúc (2 tay xung quanh + 1 đỉnh)</t>
  </si>
  <si>
    <t>Chùm tay đèn trang trí CH02-4 nhôm đúc (3 tay xung quanh + 1 đỉnh)</t>
  </si>
  <si>
    <t>Chùm tay đèn trang trí CH02-5 nhôm đúc (4 tay xung quanh + 1 đỉnh)</t>
  </si>
  <si>
    <t>Chùm tay đèn trang trí CH06-3 nhôm đúc (2 tay xung quanh + 1 đỉnh)</t>
  </si>
  <si>
    <t>Chùm tay đèn trang trí CH06-4 nhôm đúc (3 tay xung quanh + 1 đỉnh)</t>
  </si>
  <si>
    <t>Chùm tay đèn trang trí CH06-5 nhôm đúc (4 tay xung quanh + 1 đỉnh)</t>
  </si>
  <si>
    <t>Chùm tay đèn trang trí CH11-3 nhôm đúc (2 tay xung quanh + 1 đỉnh)</t>
  </si>
  <si>
    <t>Chùm tay đèn trang trí CH11-4 nhôm đúc (3 tay xung quanh + 1 đỉnh)</t>
  </si>
  <si>
    <t>Chùm tay đèn trang trí CH11-5 nhôm đúc (4 tay xung quanh + 1 đỉnh)</t>
  </si>
  <si>
    <t>Chùm tay đèn trang trí CH12-3 nhôm đúc (2 tay xung quanh + 1 đỉnh)</t>
  </si>
  <si>
    <t>Chùm tay đèn trang trí CH12-4 nhôm đúc (3 tay xung quanh + 1 đỉnh)</t>
  </si>
  <si>
    <t>Chùm tay đèn trang trí CH09-1 nhôm đúc (Mai chiếu thuỷ đơn)</t>
  </si>
  <si>
    <t>Chùm tay đèn trang trí CH09-2 nhôm đúc (Mai chiếu thuỷ đôi)</t>
  </si>
  <si>
    <t>Trụ đèn tròn côn cao 6m (164/78 - 3mm) (Sơn trang trí SIGMA theo công nghệ sơn tàu biển)</t>
  </si>
  <si>
    <t>Trụ đèn tròn côn cao 7m (171/78 - 3mm) (Sơn trang trí SIGMA theo công nghệ sơn tàu biển)</t>
  </si>
  <si>
    <t>Trụ đèn tròn côn cao 8m (191/78 - 4mm) (Sơn trang trí SIGMA theo công nghệ sơn tàu biển)</t>
  </si>
  <si>
    <t>Trụ đèn tròn côn cao 9m (210/78 - 4mm) (Sơn trang trí SIGMA theo công nghệ sơn tàu biển)</t>
  </si>
  <si>
    <t>Trụ đèn tròn côn cao 10m (210/78 - 4mm) (Sơn trang trí SIGMA theo công nghệ sơn tàu biển)</t>
  </si>
  <si>
    <t>Cần đèn đơn cao 2m vươn xa 1,5m (Sơn trang trí SIGMA theo công nghệ sơn tàu biển)</t>
  </si>
  <si>
    <t>Cần đèn kiểu 1 nhánh cao 2m vươn xa 1,5m (Sơn trang trí SIGMA theo công nghệ sơn tàu biển)</t>
  </si>
  <si>
    <t>Cần đèn kiểu 2 nhánh  cao 2m vươn xa 1,5m (Sơn trang trí SIGMA theo công nghệ sơn tàu biển)</t>
  </si>
  <si>
    <t>Cần đèn kiểu 3 nhánh cao 2m vươn xa 1,5m (Sơn trang trí SIGMA theo công nghệ sơn tàu biển)</t>
  </si>
  <si>
    <t>trụ</t>
  </si>
  <si>
    <t xml:space="preserve">cần </t>
  </si>
  <si>
    <t>Báo giá của Công ty TNHH SXTM&amp;XD
 Thiên Minh - giá bán tại tỉnh Ninh Thuận</t>
  </si>
  <si>
    <t>Bộ đèn trang trí VISTAR LED SMD 40W, dimming 5 cấp, hiệu suất quang của bộ đèn ≥ 110lm/W</t>
  </si>
  <si>
    <t>Bộ đèn trang trí VISTAR LED SMD 50W, dimming 5 cấp, hiệu suất quang của bộ đèn ≥ 110lm/W</t>
  </si>
  <si>
    <t>Bộ đèn trang trí VISTAR LED SMD 70W, dimming 5 cấp, hiệu suất quang của bộ đèn ≥ 110lm/W</t>
  </si>
  <si>
    <t>Bộ đèn trang trí SALA LED SMD 40W, dimming 5 cấp, hiệu suất quang của bộ đèn ≥ 100lm/W</t>
  </si>
  <si>
    <t>Bộ đèn trang trí SALA LED SMD 50W, dimming 5 cấp, hiệu suất quang của bộ đèn ≥ 100lm/W</t>
  </si>
  <si>
    <t>Bộ đèn trang trí SALA LED SMD 70W, dimming 5 cấp, hiệu suất quang của bộ đèn ≥ 100lm/W</t>
  </si>
  <si>
    <t>Bộ đèn trang trí SANTIC LED SMD 40W, dimming 5 cấp, hiệu suất quang của bộ đèn ≥ 100lm/W</t>
  </si>
  <si>
    <t>Bộ đèn trang trí SANTIC LED SMD 50W, dimming 5 cấp, hiệu suất quang của bộ đèn ≥ 100lm/W</t>
  </si>
  <si>
    <t>Bộ đèn trang trí NỮ HOÀNG LED SMD 30W, dimming 5 cấp, hiệu suất quang của bộ đèn ≥ 100lm/W</t>
  </si>
  <si>
    <t>Bộ đèn trang trí NỮ HOÀNG LED SMD 40W, dimming 5 cấp, hiệu suất quang của bộ đèn ≥ 100lm/W</t>
  </si>
  <si>
    <t>Bộ đèn trang trí NỮ HOÀNG LED SMD 50W, dimming 5 cấp, hiệu suất quang của bộ đèn ≥ 100lm/W</t>
  </si>
  <si>
    <r>
      <t>Bộ đèn đường</t>
    </r>
    <r>
      <rPr>
        <sz val="12"/>
        <rFont val="Times New Roman"/>
        <family val="1"/>
      </rPr>
      <t xml:space="preserve"> CARINA LED 40W, dimming 5 cấp, hiệu suất quang của bộ đèn ≥ 130lm/W</t>
    </r>
  </si>
  <si>
    <r>
      <t>Bộ đèn đường</t>
    </r>
    <r>
      <rPr>
        <sz val="12"/>
        <rFont val="Times New Roman"/>
        <family val="1"/>
      </rPr>
      <t xml:space="preserve"> CARINA LED 50W, dimming 5 cấp, hiệu suất quang của bộ đèn ≥ 130lm/W</t>
    </r>
  </si>
  <si>
    <r>
      <t>Bộ đèn đường</t>
    </r>
    <r>
      <rPr>
        <sz val="12"/>
        <rFont val="Times New Roman"/>
        <family val="1"/>
      </rPr>
      <t xml:space="preserve"> CARINA LED 60W, dimming 5 cấp, hiệu suất quang của bộ đèn ≥ 130lm/W</t>
    </r>
  </si>
  <si>
    <r>
      <t>Bộ đèn đường</t>
    </r>
    <r>
      <rPr>
        <sz val="12"/>
        <rFont val="Times New Roman"/>
        <family val="1"/>
      </rPr>
      <t xml:space="preserve"> CARINA LED 70W, dimming 5 cấp, hiệu suất quang của bộ đèn ≥ 130lm/W</t>
    </r>
  </si>
  <si>
    <r>
      <t>Bộ đèn đường</t>
    </r>
    <r>
      <rPr>
        <sz val="12"/>
        <rFont val="Times New Roman"/>
        <family val="1"/>
      </rPr>
      <t xml:space="preserve"> CARINA LED 80W, dimming 5 cấp, hiệu suất quang của bộ đèn ≥ 130lm/W</t>
    </r>
  </si>
  <si>
    <r>
      <t>Bộ đèn đường</t>
    </r>
    <r>
      <rPr>
        <sz val="12"/>
        <rFont val="Times New Roman"/>
        <family val="1"/>
      </rPr>
      <t xml:space="preserve"> CARINA LED 100W, dimming 5 cấp, hiệu suất quang của bộ đèn ≥ 130lm/W</t>
    </r>
  </si>
  <si>
    <r>
      <t>Bộ đèn đường</t>
    </r>
    <r>
      <rPr>
        <sz val="12"/>
        <rFont val="Times New Roman"/>
        <family val="1"/>
      </rPr>
      <t xml:space="preserve"> CARINA LED 120W, dimming 5 cấp, hiệu suất quang của bộ đèn ≥ 130lm/W</t>
    </r>
  </si>
  <si>
    <r>
      <t>Bộ đèn đường</t>
    </r>
    <r>
      <rPr>
        <sz val="12"/>
        <rFont val="Times New Roman"/>
        <family val="1"/>
      </rPr>
      <t xml:space="preserve"> CARINA LED 140W, dimming 5 cấp, hiệu suất quang của bộ đèn ≥ 130lm/W</t>
    </r>
  </si>
  <si>
    <r>
      <t>Bộ đèn đường</t>
    </r>
    <r>
      <rPr>
        <sz val="12"/>
        <rFont val="Times New Roman"/>
        <family val="1"/>
      </rPr>
      <t xml:space="preserve"> CARINA LED 150W,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</si>
  <si>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SUPERLUX LED 50W,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</si>
  <si>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SUPERLUX LED 60W,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</si>
  <si>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SUPERLUX LED 70W,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</si>
  <si>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SUPERLUX LED 80W,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</si>
  <si>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SUPERLUX LED 90W,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</si>
  <si>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SUPERLUX LED 100W,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</si>
  <si>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SUPERLUX LED 110W,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</si>
  <si>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SUPERLUX LED 120W,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</si>
  <si>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SUPERLUX LED 140W,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</si>
  <si>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SUPERLUX LED 150W,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</si>
  <si>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O'STAR LED 50W,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</si>
  <si>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O'STAR LED 60W,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</si>
  <si>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O'STAR LED 70W,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</si>
  <si>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O'STAR LED 80W,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</si>
  <si>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O'STAR LED 90W,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</si>
  <si>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O'STAR LED 100W,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</si>
  <si>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O'STAR LED 120W,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</si>
  <si>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O'STAR LED 140W,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</si>
  <si>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O'STAR LED 150W,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</si>
  <si>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O'STAR LED 160W,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</si>
  <si>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40W,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</si>
  <si>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50W,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</si>
  <si>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60W,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</si>
  <si>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70W,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</si>
  <si>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80W,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</si>
  <si>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90W,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</si>
  <si>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100W,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</si>
  <si>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110W,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</si>
  <si>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120W,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</si>
  <si>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130W,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</si>
  <si>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140W,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</si>
  <si>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CARENT IP67 LED 150W,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</si>
  <si>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SUNLITE LED 60W,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</si>
  <si>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SUNLITE LED 80W,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</si>
  <si>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SUNLITE LED 100W,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</si>
  <si>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SUNLITE LED 120W,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</si>
  <si>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SUNLITE LED 140W,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</si>
  <si>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SUNLITE LED 150W,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</si>
  <si>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SUNLITE LED 160W,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</si>
  <si>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SUNLITE LED 180W,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</si>
  <si>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VENUS LED 40W,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</si>
  <si>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VENUS LED 50W,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</si>
  <si>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VENUS LED 60W,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</si>
  <si>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VENUS LED 70W,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</si>
  <si>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VENUS LED 80W,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</si>
  <si>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VENUS LED 100W,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</si>
  <si>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VENUS LED 120W,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</si>
  <si>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VENUS LED 150W,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</si>
  <si>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VENUS LED 180W,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</si>
  <si>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VENUS LED 200W, dimming 5 cấp, hiệu suất quang của bộ đèn ≥ 130lm/W</t>
    </r>
  </si>
  <si>
    <r>
      <t xml:space="preserve">Bộ đèn đường </t>
    </r>
    <r>
      <rPr>
        <sz val="12"/>
        <rFont val="Times New Roman"/>
        <family val="1"/>
      </rPr>
      <t>VENUS LED 240W, dimming 5 cấp, hiệu suất quang của bộ đèn ≥ 130lm/W</t>
    </r>
  </si>
  <si>
    <r>
      <t xml:space="preserve">Bộ đèn pha </t>
    </r>
    <r>
      <rPr>
        <sz val="12"/>
        <rFont val="Times New Roman"/>
        <family val="1"/>
      </rPr>
      <t>BOSTON LED 60W, dimming 5 cấp, hiệu suất quang của bộ đèn ≥130 lm/W</t>
    </r>
  </si>
  <si>
    <r>
      <t xml:space="preserve">Bộ đèn pha </t>
    </r>
    <r>
      <rPr>
        <sz val="12"/>
        <rFont val="Times New Roman"/>
        <family val="1"/>
      </rPr>
      <t>BOSTON LED 80W, dimming 5 cấp, hiệu suất quang của bộ đèn ≥130 lm/W</t>
    </r>
  </si>
  <si>
    <r>
      <t xml:space="preserve">Bộ đèn pha </t>
    </r>
    <r>
      <rPr>
        <sz val="12"/>
        <rFont val="Times New Roman"/>
        <family val="1"/>
      </rPr>
      <t>BOSTON LED 100W, dimming 5 cấp, hiệu suất quang của bộ đèn ≥130 lm/W</t>
    </r>
  </si>
  <si>
    <r>
      <t xml:space="preserve">Bộ đèn pha </t>
    </r>
    <r>
      <rPr>
        <sz val="12"/>
        <rFont val="Times New Roman"/>
        <family val="1"/>
      </rPr>
      <t>BOSTON LED 120W, dimming 5 cấp, hiệu suất quang của bộ đèn ≥130 lm/W</t>
    </r>
  </si>
  <si>
    <r>
      <t xml:space="preserve">Bộ đèn pha </t>
    </r>
    <r>
      <rPr>
        <sz val="12"/>
        <rFont val="Times New Roman"/>
        <family val="1"/>
      </rPr>
      <t>BOSTON LED 150W, dimming 5 cấp, hiệu suất quang của bộ đèn ≥130 lm/W</t>
    </r>
  </si>
  <si>
    <r>
      <t xml:space="preserve">Bộ đèn pha </t>
    </r>
    <r>
      <rPr>
        <sz val="12"/>
        <rFont val="Times New Roman"/>
        <family val="1"/>
      </rPr>
      <t>BOSTON LED 200W, dimming 5 cấp, hiệu suất quang của bộ đèn ≥130 lm/W</t>
    </r>
  </si>
  <si>
    <r>
      <t xml:space="preserve">Bộ đèn pha </t>
    </r>
    <r>
      <rPr>
        <sz val="12"/>
        <rFont val="Times New Roman"/>
        <family val="1"/>
      </rPr>
      <t>BOSTON LED 240W, dimming 5 cấp, hiệu suất quang của bộ đèn ≥130 lm/W</t>
    </r>
  </si>
  <si>
    <r>
      <t xml:space="preserve">Bộ đèn pha </t>
    </r>
    <r>
      <rPr>
        <sz val="12"/>
        <rFont val="Times New Roman"/>
        <family val="1"/>
      </rPr>
      <t>BOSTON LED 280W, dimming 5 cấp, hiệu suất quang của bộ đèn ≥130 lm/W</t>
    </r>
  </si>
  <si>
    <r>
      <t xml:space="preserve">Bộ đèn pha </t>
    </r>
    <r>
      <rPr>
        <sz val="12"/>
        <rFont val="Times New Roman"/>
        <family val="1"/>
      </rPr>
      <t>BOSTON LED 300W, dimming 5 cấp, hiệu suất quang của bộ đèn ≥130 lm/W</t>
    </r>
  </si>
  <si>
    <r>
      <t xml:space="preserve">Bộ đèn pha </t>
    </r>
    <r>
      <rPr>
        <sz val="12"/>
        <rFont val="Times New Roman"/>
        <family val="1"/>
      </rPr>
      <t>MISUN LED 400W, dimming 5 cấp, hiệu suất quang của bộ đèn ≥ 130lm/W</t>
    </r>
  </si>
  <si>
    <r>
      <t xml:space="preserve">Bộ đèn pha </t>
    </r>
    <r>
      <rPr>
        <sz val="12"/>
        <rFont val="Times New Roman"/>
        <family val="1"/>
      </rPr>
      <t>MISUN LED 500W, dimming 5 cấp, hiệu suất quang của bộ đèn ≥ 130lm/W</t>
    </r>
  </si>
  <si>
    <t>Sơn nội thất Kháng khuẩn siêu cao cấp KOVA NANOPRÔ Anti-Bacteria (20kg)</t>
  </si>
  <si>
    <t>Sơn ngoại thất tự làm sạch siêu cao cấp KOVA Nanoprô Self-cleaning (20kg)</t>
  </si>
  <si>
    <t>Sơn giao thông KOVA Hotmelt Jis (Bột sơn màu trắng, 16% hạt phản quang)</t>
  </si>
  <si>
    <t>Sơn giao thông KOVA Hotmelt Jis (Bột sơn màu vàng, 16% hạt phản quang)</t>
  </si>
  <si>
    <t>kg/m</t>
  </si>
  <si>
    <t>Báo giá của Công ty CPĐT&amp;XD Hoàng Nhân - giá trên phương tiện tại nhà máy (Cụm CN Thành Hải)</t>
  </si>
  <si>
    <t>BẢNG CÔNG BỐ GIÁ VẬT LIỆU XÂY DỰNG QUÝ III NĂM 2021</t>
  </si>
  <si>
    <t>Tà vẹt bê tông</t>
  </si>
  <si>
    <t>Dự ứng lực TN1</t>
  </si>
  <si>
    <t>thanh</t>
  </si>
  <si>
    <t>Dự ứng lực TN1-P</t>
  </si>
  <si>
    <t>Báo giá của Xí nghiệp VLXD Tháp Chàm - giá bán tại kho</t>
  </si>
  <si>
    <t xml:space="preserve"> </t>
  </si>
  <si>
    <r>
      <t xml:space="preserve">Ống thép đen (tròn, vuông, hộp) độ dày 1.0 đến 1.5mm. Đường kính từ </t>
    </r>
    <r>
      <rPr>
        <b/>
        <u/>
        <sz val="12"/>
        <color indexed="63"/>
        <rFont val="Times New Roman"/>
        <family val="1"/>
      </rPr>
      <t>DN 10 đến DN 100</t>
    </r>
  </si>
  <si>
    <r>
      <t>Bộ đèn đường</t>
    </r>
    <r>
      <rPr>
        <sz val="12"/>
        <rFont val="Times New Roman"/>
        <family val="1"/>
      </rPr>
      <t xml:space="preserve"> CARINA LED 30W, dimming 5 cấp, hiệu suất quang của bộ đèn ≥ 130lm/W</t>
    </r>
  </si>
  <si>
    <t>Hệ thống hố ga thu nước mưa và ngăn mùi hợp khối bê tông cốt thép F2 - Song chắn rác gang - Vỉa hè: Cải tiến sử dụng tấm gang lật: Kt: (780x380x1250mm)</t>
  </si>
  <si>
    <t>Hệ thống hố ga thu nước mưa và ngăn mùi kiểu mới</t>
  </si>
  <si>
    <t>Hào kỹ thuật BTCS 2 ngăn  thành mỏng đúc sẵn – Vỉa hè Kt: B400x400-H500-L1000mm</t>
  </si>
  <si>
    <t>Hào kỹ thuật BTCT 2 ngăn  thành mỏng đúc sẵn – Vỉa hè Kt: B300x300-H500-L1000mm</t>
  </si>
  <si>
    <t>Báo giá của Công ty CP Khoa học công nghệ Việt Nam - giá bán tại thành phố PR-TC</t>
  </si>
  <si>
    <t>Hào kỹ thuật BTCT 3 ngăn  thành mỏng đúc sẵn – Vỉa hè Kt: B300x300x300-H500-L1000mm</t>
  </si>
  <si>
    <t>Hào kỹ thuật BTCT 2 ngăn  thành mỏng đúc sẵn – Vỉa hè Kt: B400x300-H500-L1000mm (Có gờ đỡ cáp)</t>
  </si>
  <si>
    <t>Mương bê tông cốt sợi (BTCT) thành mỏng đúc sẵn</t>
  </si>
  <si>
    <r>
      <t xml:space="preserve">Mương BTCS  thành mỏng đúc sẵn – Vỉa hè, Kt: B400-H400-L2000mm, thành dày 5cm </t>
    </r>
    <r>
      <rPr>
        <i/>
        <sz val="12"/>
        <color theme="1"/>
        <rFont val="Times New Roman"/>
        <family val="1"/>
      </rPr>
      <t>(Bao gồm tấm đan BTCT vỉa hè).</t>
    </r>
  </si>
  <si>
    <r>
      <t xml:space="preserve">Mương BTCS  thành mỏng đúc sẵn – Vỉa hè, Kt: B500-H500-L2000mm, thành dày 5cm </t>
    </r>
    <r>
      <rPr>
        <i/>
        <sz val="12"/>
        <color theme="1"/>
        <rFont val="Times New Roman"/>
        <family val="1"/>
      </rPr>
      <t>(Bao gồm tấm đan BTCT vỉa hè).</t>
    </r>
  </si>
  <si>
    <t>Cấu kiện kè lắp ghép bảo vệ bờ sông, hồ và đê biển</t>
  </si>
  <si>
    <t xml:space="preserve">Hố ga mương thành mỏng đúc sẵn; Kt: 1040x1040x1150mm (Bao gồm tấm đan và thép chờ kết nối đoạn thay đổi cao độ).
</t>
  </si>
  <si>
    <t>Dây CADIVI CV 1.0</t>
  </si>
  <si>
    <t>Dây CADIVI CV 1.5</t>
  </si>
  <si>
    <t>DâyCADIVI CV 2.5</t>
  </si>
  <si>
    <t>Dây CADIVI CV 4.0</t>
  </si>
  <si>
    <t>Dây CADIVI CV 6.0</t>
  </si>
  <si>
    <t>Dây CADIVI CV 10</t>
  </si>
  <si>
    <t>Dây CADIVI CV 16</t>
  </si>
  <si>
    <t>Dây CADIVI CV 25</t>
  </si>
  <si>
    <t>Dây CADIVI CV 35</t>
  </si>
  <si>
    <t>Cáp CADIVI CVV 2x1.5</t>
  </si>
  <si>
    <t>Cáp CADIVI CVV 2x2.5</t>
  </si>
  <si>
    <t>Cáp CADIVI CVV 2x4</t>
  </si>
  <si>
    <t>Cáp CADIVI CVV 2x6</t>
  </si>
  <si>
    <t>Cáp dẹp CADIVI 2x1.5</t>
  </si>
  <si>
    <t>Cáp dẹp CADIVI 2x2.5</t>
  </si>
  <si>
    <t>Cáp dẹp CADIVI 2x4</t>
  </si>
  <si>
    <t>Cáp dẹp CADIVI 2x6</t>
  </si>
  <si>
    <t>Dây đôiCADIVI 2x16</t>
  </si>
  <si>
    <t>Dây đôi CADIVI 2x24</t>
  </si>
  <si>
    <t>Dây đôi CADIVI 2x32</t>
  </si>
  <si>
    <t>Dây đôi CADIVI 2x30</t>
  </si>
  <si>
    <t>Dây nhôm CADIVI AV 16</t>
  </si>
  <si>
    <t>Dây nhôm CADIVI AV 25</t>
  </si>
  <si>
    <t>Dây nhôm CADIVI AV 35</t>
  </si>
  <si>
    <t>Dây nhôm CADIVI AV 50</t>
  </si>
  <si>
    <t>Dây nhôm CADIVI AV 70</t>
  </si>
  <si>
    <t>Báo giá của Công ty 
CP Gia Việt - giá bán tại thành phố PR-TC</t>
  </si>
  <si>
    <t>Ống nước uPVC Bình Minh</t>
  </si>
  <si>
    <t xml:space="preserve">Phụ kiện nước uPVC Bình Minh </t>
  </si>
  <si>
    <t xml:space="preserve">Ống nước PPR Bình Minh </t>
  </si>
  <si>
    <t>mét</t>
  </si>
  <si>
    <t xml:space="preserve">Phụ kiện nước PPR Bình Minh </t>
  </si>
  <si>
    <t>Co ren trong PPR 32x3/4</t>
  </si>
  <si>
    <t>Majestic đẹp và chăm sóc hoàn hảo 1 lít</t>
  </si>
  <si>
    <t>Majestic đẹp và chăm sóc hoàn hảo 5 lít</t>
  </si>
  <si>
    <t>Báo giá của Công ty
 CP Gia Việt - giá bán tại thành phố PR-TC</t>
  </si>
  <si>
    <t>Bột jotun trong</t>
  </si>
  <si>
    <t>Bao</t>
  </si>
  <si>
    <t>Bột jotun ngoài</t>
  </si>
  <si>
    <t>Bột jotun trong ngoài</t>
  </si>
  <si>
    <t>Bột trét</t>
  </si>
  <si>
    <t>Bột kenny nice trong nhà</t>
  </si>
  <si>
    <t>Bột kenny ext ngoài trời</t>
  </si>
  <si>
    <t>Bột kenny nice ngoài trời</t>
  </si>
  <si>
    <t>Bột Kenny Blue trong &amp; ngoài</t>
  </si>
  <si>
    <t>Báo giá của Công ty 
CP Gia Việt - giá bán tại nhà máy</t>
  </si>
  <si>
    <t xml:space="preserve">Báo giá của Công ty CP Gia Việt - giá bán tại thành phố PR-TC (bao gồm phụ kiện Goldking, kính trắng dày 5mm) </t>
  </si>
  <si>
    <t>Báo giá của Công ty
 CP Gia Việt - giá bàn tại thành phố PR-TC, chưa bao gồm tiền công Bơm</t>
  </si>
  <si>
    <t>Báo giá của Công ty CP Gia Việt - giá bán tại thành phố PR-TC (bao gồm phụ kiện Draho, kính trắng 8mm)</t>
  </si>
  <si>
    <t>Cửa Lùa nhôm sơn tĩnh điện, kính trắng 5 ly có chân lamri - Hệ 700</t>
  </si>
  <si>
    <t>Cửa Lùa nhôm sơn tĩnh điện, kính trắng 5 ly không chân lamri - Hệ 700</t>
  </si>
  <si>
    <t>Vách kính nhôm sơn tĩnh điện, kính trắng 5 ly có chân lamri - Hệ 700</t>
  </si>
  <si>
    <t>Vách kính nhôm sơn tĩnh điện, kính trắng 5 ly không chân lamri - Hệ 700</t>
  </si>
  <si>
    <t>Gạch, đá các loại</t>
  </si>
  <si>
    <t>Đá các loại</t>
  </si>
  <si>
    <t>Đá 1 x 2</t>
  </si>
  <si>
    <t>Đá 2 x 4</t>
  </si>
  <si>
    <t>Đá 4 x 6</t>
  </si>
  <si>
    <t>Đá cấp phối 1</t>
  </si>
  <si>
    <t>Đá cấp phối 2</t>
  </si>
  <si>
    <t>Đá hộc</t>
  </si>
  <si>
    <t>Đá mi bụi</t>
  </si>
  <si>
    <t>Đá mi sạch</t>
  </si>
  <si>
    <t>Đá 1 x 2 (10*25)</t>
  </si>
  <si>
    <t>Đá 1 x 2 chuẩn (10*22)</t>
  </si>
  <si>
    <t>Đá mi bụi đã qua cone vo</t>
  </si>
  <si>
    <t>Đá mi sạch đã qua cone vo</t>
  </si>
  <si>
    <t>Đá 1 x 2 (10*25) đã qua cone vo</t>
  </si>
  <si>
    <t>Đá 1 x 2 chuẩn (10*22) đã qua cone vo</t>
  </si>
  <si>
    <t>Đá 1 x 2 (10*19) đã qua cone vo</t>
  </si>
  <si>
    <t>Đá 1 x 2 (10*16) đã qua cone vo</t>
  </si>
  <si>
    <t>Báo giá của Công ty TNHH TM&amp;DV Huỳnh Nghiêm - giá bán tại mỏ đá CôLô xã Công Hải, huyện Thuận Bắc, tỉnh Ninh Thuận</t>
  </si>
  <si>
    <t>Báo giá của Công ty TNHH Tôn POMINA - giá bán tại địa bàn tỉnh Ninh Thuận (đã bao gồm phí vận chuyển)</t>
  </si>
  <si>
    <t>Đá Granite- vàng- nhám sần- GVBT #1694 (5x60cm dày 2cm)</t>
  </si>
  <si>
    <t>Đá Granite- vàng nhạt- nhám ráp- GVKN #1038 (30x60cm dày 2cm)</t>
  </si>
  <si>
    <t xml:space="preserve">Đá Granite- vàng- nhám sần- GVBT #1070 (30x60cm dày 2cm) </t>
  </si>
  <si>
    <t>Đá Granite- vàng- nhám sần- GVB #161 (30x60cm dày 3cm)</t>
  </si>
  <si>
    <t>Đá Granite- vàng- nhám sần- GVBT #1695 (30x60cm dày 5cm)</t>
  </si>
  <si>
    <t>Đá Granite- vàng- láng bóng- GVMB #1696 (60x60cm dày 2cm)</t>
  </si>
  <si>
    <t>Đá Granite- vàng- láng bóng- GVMB #1697 (60x120cm dày 2cm)</t>
  </si>
  <si>
    <t>Đá Granite- vàng- rãnh sọc- GVBKS #1698 (15x60cm dày 2cm)</t>
  </si>
  <si>
    <t>Đá Granite- trắng hạt trung- nhám ráp- GTKZSL #1699 (5x60cm dày 2cm)</t>
  </si>
  <si>
    <t>Đá Granite- trắng hạt trung- nhám sần- GTBZSL #1067 (30x60cm dày 2cm)</t>
  </si>
  <si>
    <t>Đá Granite- trắng hạt trung- nhám ráp- GTKZSL #1068 (30x60cm dày 2cm)</t>
  </si>
  <si>
    <t>Đá Granite- trắng hạt trung- nhám ráp- GTKZSL #1709 (30x60cm dày 3cm)</t>
  </si>
  <si>
    <t>Đá Granite- trắng hạt trung- nhám ráp- GTKZSL #1710 (30x60cm dày 5cm)</t>
  </si>
  <si>
    <t>Đá Granite- trắng hạt trung- láng bóng- GTMBZSL #1711 (60x60cm dày 2cm)</t>
  </si>
  <si>
    <t>Đá Granite- trắng hạt trung- láng bóng- GTMBZSL #1712 (60x120cm dày 2cm)</t>
  </si>
  <si>
    <t>Đá Granite- trắng hạt trung- rãnh sọc- GTKSZSL #1714 (15x60cm dày 2cm)</t>
  </si>
  <si>
    <t>Đá Granite- trắng hạt mịn- nhám ráp- GTKZKH #1649 (5x60cm dày 2cm)</t>
  </si>
  <si>
    <t>Đá Granite- trắng hạt mịn- nhám ráp- GTKZPM #1130 (30x60cm dày 2cm)</t>
  </si>
  <si>
    <t>Đá Granite- trắng hạt mịn- nhám sần- GTBZPM #1713 (30x60cm dày 2cm)</t>
  </si>
  <si>
    <t>Đá Granite- trắng hạt mịn- nhám ráp- GTKZKH #652 (30x60cm dày 3cm)</t>
  </si>
  <si>
    <t>Đá Granite- trắng hạt mịn- nhám ráp- GTKZPM #1716 (30x60cm dày 5cm)</t>
  </si>
  <si>
    <t>Đá Granite- trắng hạt mịn- láng bóng- GTMBZPM #1717 (60x60cm dày 2cm)</t>
  </si>
  <si>
    <t>Đá Granite- trắng hạt mịn- láng bóng- GTMBZPM #1718 (60x120cm dày 2cm)</t>
  </si>
  <si>
    <t>Đá Granite- trắng hạt mịn- rãnh sọc- GTKSZPM #1719 (15x60cm dày 2cm)</t>
  </si>
  <si>
    <t>Đá Granite- xám đen- nhám ráp- GXK #1667 (5x60cm dày 2cm)</t>
  </si>
  <si>
    <t>Đá Granite- xám đen- nhám ráp- GXK #1053 (30x60cm dày 2cm)</t>
  </si>
  <si>
    <t>Đá Granite- xám đen- nhám ráp- GXK #1662 (30x60cm dày 3cm)</t>
  </si>
  <si>
    <t>Đá Granite- xám đen- nhám ráp- GXK #1665 (30x60cm dày 5cm)</t>
  </si>
  <si>
    <t>Đá Granite- xám đen- láng mờ- GXMH #1054 (30x60cm dày 2cm)</t>
  </si>
  <si>
    <t>Đá Granite- xám đen- láng bóng- GXMB #1691 (60x60cm dày 2cm)</t>
  </si>
  <si>
    <t>Đá Granite- xám đen- láng bóng- GXMB #1692 (60x120cm dày 2cm)</t>
  </si>
  <si>
    <t>Đá Granite- xám đen- rãnh sọc- GXKKS #1720 (15x60cm dày 2cm)</t>
  </si>
  <si>
    <t>Đá Granite- đen- nhám ráp- GDK #1721 (5x60cm dày 2cm)</t>
  </si>
  <si>
    <t>Đá Granite- đen- nhám ráp- GDK #153 (30x60cm dày 2cm)</t>
  </si>
  <si>
    <t>Đá Granite- đen- nhám ráp- GDK #1722 (30x60cm dày 3cm)</t>
  </si>
  <si>
    <t>Đá Granite- đen- nhám ráp- GDK #1723 (30x60cm dày 5cm)</t>
  </si>
  <si>
    <t>Đá Granite- đen- láng mờ- GDMH #1724 (30x60cm dày 2cm)</t>
  </si>
  <si>
    <t>Đá Granite- đen- láng bóng- GDMB #1725 (60x60cm dày 2cm)</t>
  </si>
  <si>
    <t>Đá Granite- đen- láng bóng- GDMB #1726 (60x120cm dày 2cm)</t>
  </si>
  <si>
    <t>Đá Granite- đen- rãnh sọc- GDKKS #1727 (15x60cm dày 2cm)</t>
  </si>
  <si>
    <t>Đá Granite- Bazan đen- nhám ráp- BZK #1730 (5x60cm dày 2cm)</t>
  </si>
  <si>
    <t>Đá Granite- Bazan đen- nhám ráp- BZK #134 (30x60cm dày 2cm)</t>
  </si>
  <si>
    <t>Đá Granite- Bazan đen- nhám sần- BZB #1139 (30x60cm dày 3cm)</t>
  </si>
  <si>
    <t>Đá Granite- Bazan đen- nhám ráp- BZK #135 (30x60cm dày 3cm)</t>
  </si>
  <si>
    <t>Đá Granite- Bazan đen- nhám ráp- BZK #1728 (30x60cm dày 5cm)</t>
  </si>
  <si>
    <t>Đá Granite- Bazan đen- láng mờ- BZMH #211 (30x60cm dày 2cm)</t>
  </si>
  <si>
    <t>Đá Granite- Bazan đen- láng bóng- BZMB #1061 (60x60cm dày 2cm)</t>
  </si>
  <si>
    <t>Đá Granite- Bazan đen- láng bóng- BZMB #1736 (60x120cm dày 2cm)</t>
  </si>
  <si>
    <t>Đá Granite- Bazan đen- rãnh sọc- BZKKS #1729 (15x60cm dày 2cm)</t>
  </si>
  <si>
    <t>Đá Granite- đen tổ ong- cắt bằng- OX #65 (10x20cm dày 1cm)</t>
  </si>
  <si>
    <t>Đá Granite- đen tổ ong- cắt bằng- OX #1734 (15x60cm dày 2cm)</t>
  </si>
  <si>
    <t>Đá Granite- đen tổ ong- cắt bằng- OX #1731 (30x60cm dày 2cm)</t>
  </si>
  <si>
    <t>Đá Granite- đen tổ ong- cắt bằng- OX #158 (30x60cm dày 3cm)</t>
  </si>
  <si>
    <t>Đá Granite- đen tổ ong- cắt bằng- OX #1732 (30x60cm dày 5cm)</t>
  </si>
  <si>
    <t>Đá Granite- đen tổ ong- cắt bằng- OX #1733 (60x60cm dày 2cm)</t>
  </si>
  <si>
    <t>Đá ốp lát</t>
  </si>
  <si>
    <t>Đá hoa- xanh đậm- láng mờ- XRMV #113 (7,5x22cm dày 1cm)</t>
  </si>
  <si>
    <t>Đá hoa- xanh đậm- bóc lồi- XRT #931 (10x20cm dày 1,5cm)</t>
  </si>
  <si>
    <t>Đá hoa- xanh đậm- láng mờ- XRM #913 (15x30cm dày 1cm)</t>
  </si>
  <si>
    <t>Đá hoa- xanh đậm- láng mờ- XRMH #1267 (30x60cm dày 2cm)</t>
  </si>
  <si>
    <t>Đá hoa- xanh đậm- láng mờ- XRM #1737 (60x60cm dày 2cm)</t>
  </si>
  <si>
    <t>Đá hoa- xanh đậm- nhám mịn- XRMCV #1735 (15x30cm dày 1cm)</t>
  </si>
  <si>
    <t>Đá hoa- xanh đậm- nhám mịn- XRMC #148 (30x60cm dày 2cm)</t>
  </si>
  <si>
    <t>Đá hoa- xanh đậm- nhám sần- XRB #150 (30x60cm dày 2cm)</t>
  </si>
  <si>
    <t>Đá hoa- xanh đậm- nhám sần- XRB #151 (30x60cm dày 3cm)</t>
  </si>
  <si>
    <t>Đá hoa- xanh đậm- nhám sần- XRB #1751 (30x60cm dày 5cm)</t>
  </si>
  <si>
    <t>Đá hoa- xanh đậm- rãnh sọc- XRKS #1744 (15x60cm dày 2cm)</t>
  </si>
  <si>
    <t>Đá hoa- trắng- láng mờ- TSMV #21 (7,5x22cm dày 1cm)</t>
  </si>
  <si>
    <t>Đá hoa- trắng- bóc lồi- TST #799 (10x20cm dày 1,5cm)</t>
  </si>
  <si>
    <t>Đá hoa- trắng- láng mờ- TSMV #795 (15x30cm dày 1cm)</t>
  </si>
  <si>
    <t>Đá hoa- trắng- láng mờ- TSM #192 (30x60cm dày 2cm)</t>
  </si>
  <si>
    <t>Đá hoa- trắng- láng bóng- TSMB #1740 (60x60cm dày 2cm)</t>
  </si>
  <si>
    <t>Đá hoa- vàng- láng mờ- VKMV #64 (7,5x22cm dày 1cm)</t>
  </si>
  <si>
    <t>Đá hoa- vàng- bóc lồi- VKT #62 (10x20cm dày 1,5cm)</t>
  </si>
  <si>
    <t>Đá hoa- vàng- láng mờ- VKMV #862 (15x30cm dày 1cm)</t>
  </si>
  <si>
    <t>Đá hoa- vàng- láng mờ- VKM #1739 (30x60cm dày 2cm)</t>
  </si>
  <si>
    <t>Đá hoa- vàng- láng bóng- VKMB #1738 (60x60cm dày 2cm)</t>
  </si>
  <si>
    <t>Đá hoa- xám đen- láng mờ- DKMV #115 (7,5x22cm dày 1cm)</t>
  </si>
  <si>
    <t>Đá hoa- xám đen- bóc lồi- DKT #63 (10x20cm dày 1,5cm)</t>
  </si>
  <si>
    <t>Đá hoa- xám đen- láng mờ- DKMV #1118 (15x30cm dày 1cm)</t>
  </si>
  <si>
    <t>Đá hoa- xám đen- láng mờ- DKM #206 (30x60cm dày 2cm)</t>
  </si>
  <si>
    <t>Đá hoa- xám đen- láng bóng- DKMB #1752 (60x60cm dày 2cm)</t>
  </si>
  <si>
    <t>Đá hoa- xám đen- nhám mịn- DKMCV #1012 (15x30cm dày 1cm)</t>
  </si>
  <si>
    <t>Đá hoa- xám đen- nhám mịn- DKPC #120 (30x60cm dày 2cm)</t>
  </si>
  <si>
    <t>Đá hoa- xám đen- nhám sần- DKB #152 (30x60cm dày 2cm)</t>
  </si>
  <si>
    <t>Đá hoa- ghi xám- láng mờ- BTMV #27 (7,5x22cm dày 1cm)</t>
  </si>
  <si>
    <t>Đá hoa- ghi xám- láng mờ- BTMV #414 (15x30cm dày 1cm)</t>
  </si>
  <si>
    <t>Đá hoa- ghi xám- láng mờ- BTM #190 (30x60cm dày 1cm)</t>
  </si>
  <si>
    <t>Đá hoa- ghi xám- láng mờ- BTM #1745 (30x60cm dày 2cm)</t>
  </si>
  <si>
    <t>Đá hoa- ghi bông vàng- láng mờ- BVMV #74 (7,5x22cm dày 1cm)</t>
  </si>
  <si>
    <t>Đá hoa- ghi bông vàng- láng mờ- BVMV #419 (15x30cm dày 1cm)</t>
  </si>
  <si>
    <t>Đá hoa- ghi bông vàng- láng mờ- BVM #202 (30x60cm dày 1cm)</t>
  </si>
  <si>
    <t>Đá hoa- ghi bông vàng- láng mờ- BVM #1747 (30x60cm dày 2cm)</t>
  </si>
  <si>
    <t>Đá hoa- ghi bông vàng- láng mờ- BVM #1746 (60x60cm dày 2cm)</t>
  </si>
  <si>
    <t>Đá hoa- vàng socola- láng mờ- SOMV #20 (7,5x22cm dày 1cm)</t>
  </si>
  <si>
    <t>Đá hoa- vàng socola- láng mờ- SOMV #107 (15x30cm dày 1cm)</t>
  </si>
  <si>
    <t>Đá hoa- vàng socola- láng mờ- SOM #201 (30x60cm dày 2cm)</t>
  </si>
  <si>
    <t>Đá hoa- vàng socola- láng mờ- SOM #1748 (60x60cm dày 2cm)</t>
  </si>
  <si>
    <r>
      <t>m</t>
    </r>
    <r>
      <rPr>
        <vertAlign val="superscript"/>
        <sz val="12"/>
        <rFont val="Times New Roman"/>
        <family val="1"/>
      </rPr>
      <t>2</t>
    </r>
  </si>
  <si>
    <t>Đá sa thạch- xám xanh- nhám ráp- XSK #137 (5x60cm dày 2cm)</t>
  </si>
  <si>
    <t>Đá sa thạch- xám xanh- nhám ráp- XSK #167 (30x60cm dày 2cm)</t>
  </si>
  <si>
    <t>Đá sa thạch- xám xanh- nhám sần- XSB #125 (30x60cm dày 2cm)</t>
  </si>
  <si>
    <t>Đá sa thạch- xám xanh- nhám ráp- XSK #168 (30x60cm dày 3cm)</t>
  </si>
  <si>
    <t>Đá sa thạch- xám xanh- nhám ráp- XSK #1750 (30x60cm dày 5cm)</t>
  </si>
  <si>
    <t>Đá sa thạch- xám xanh- láng mờ- XSMH #215 (30x60cm dày 2cm)</t>
  </si>
  <si>
    <t>Đá sa thạch- xám xanh- rãnh sọc- XSKKS #172 (15x60cm dày 2cm)</t>
  </si>
  <si>
    <t>Đá phiến- xám đen- bóc phẳng- XDT #36 (10x20cm dày 1cm)</t>
  </si>
  <si>
    <t>Đá phiến- xám đen- bóc phẳng- XDP #901 (15x30cm dày 1cm)</t>
  </si>
  <si>
    <t>Đá phiến- xám đen- bóc phẳng- XDP #1629 (30x60cm dày 1,5cm)</t>
  </si>
  <si>
    <t>Đá phiến- xám đen- bóc phẳng- XDP #903 (30x60cm dày 2cm)</t>
  </si>
  <si>
    <t>Đá phiến- xám đen- bóc phẳng- XDP #1749 (30x60cm dày 5cm)</t>
  </si>
  <si>
    <t>Đá trang trí</t>
  </si>
  <si>
    <t>Đá hoa- ghép que 10x50cm- bóc phẳng- vàng nhạt- GHEP #275</t>
  </si>
  <si>
    <t>Đá hoa- ghép que 10x50cm- bóc phẳng- xám đen- GHEP #276</t>
  </si>
  <si>
    <t>Đá phiến- ghép que 10x50cm- bóc phẳng- xám đen- Ghep #165</t>
  </si>
  <si>
    <t>Đá phiến- ghép que 10x50cm- bóc phẳng- phối vàng nhạt + xám đen- GHEP #278</t>
  </si>
  <si>
    <t>Đá phiến- ghép que 10x50cm- bóc phẳng- phối xám đen + nâu vàng- GHEP #984</t>
  </si>
  <si>
    <t>Đá granite- ghép que 10x50cm- cắt bằng- đen tổ ong- Ghep #624</t>
  </si>
  <si>
    <t>Đá hoa- đa quy cách dài 30cm- láng mờ- xanh đậm- XRMV #1478</t>
  </si>
  <si>
    <t>Đá hoa- đa quy cách dài 30cm- láng mờ- trắng- TSM #1480</t>
  </si>
  <si>
    <t>Đá hoa- đa quy cách dài 30cm- láng mờ- xám- XAM #56</t>
  </si>
  <si>
    <t>Đá hoa- đa quy cách dài 30cm- láng mờ- vàng socola- SOM #1472</t>
  </si>
  <si>
    <t>Đá phiến- đa quy cách dài 30cm- bóc phẳng- xám đen- XDP #1479</t>
  </si>
  <si>
    <t>Đá granite- đa quy cách dài 30cm- cắt bằng- đen tổ ong- OX #1048</t>
  </si>
  <si>
    <t>Đá granite- đa quy cách dài 60cm- nhám ráp- trắng hạt mịn- GTKZKH #1653</t>
  </si>
  <si>
    <t>Đá granite- đa quy cách dài 60cm- nhám ráp- vàng- GVKN #1050</t>
  </si>
  <si>
    <t>Đá granite- đa quy cách dài 60cm- nhám ráp- xám đen- GXK #1658</t>
  </si>
  <si>
    <t>Đá sa thạch- đa quy cách dài 60cm- nhám ráp- xanh xám- XSK #1471</t>
  </si>
  <si>
    <t>Đá granite- đa quy cách dài 60cm- cắt bằng- đen tổ ong- OX #1659</t>
  </si>
  <si>
    <t>Đá hoa- đa quy cách dài 60cm- láng mờ- xanh đậm- XRM #1045</t>
  </si>
  <si>
    <t>Đá hoa- đa quy cách dài 60cm- láng mờ- vàng socola- SOM #1044</t>
  </si>
  <si>
    <t>Đá hoa- đa quy cách dài 60cm- nhám mịn- xám đen- DKPC #1474</t>
  </si>
  <si>
    <t>Đá phiến- đa quy cách dài 60cm- bóc phẳng- xám đen- XDP #1475</t>
  </si>
  <si>
    <t>Đá phiến- chẻ lát D&lt;&gt;20cm- bóc phẳng- xám đen- XDC #897</t>
  </si>
  <si>
    <t>Đá phiến- chẻ lát D&lt;&gt;20cm- bóc phẳng- vàng đất- VDC #836</t>
  </si>
  <si>
    <t>Đá phiến- que gãy dài &lt;&gt;25cm- bóc phẳng- xám đen- XDBI #164</t>
  </si>
  <si>
    <t>Đá granite- thớt tròn D&lt;&gt;40cm- cắt bằng- Bazan đen- BZT #1100</t>
  </si>
  <si>
    <t>Đá hoa- sỏi quay 2x3cm- nhám mịn- trắng- Soi #178</t>
  </si>
  <si>
    <t>Đá hoa- sỏi quay 2x3cm- nhám mịn- xám đen- Soi #180</t>
  </si>
  <si>
    <t>Đá hoa- sỏi quay 2x3cm- nhám mịn- vàng nhạt- Soi #181</t>
  </si>
  <si>
    <t>Đá hoa- mosaic 23x23mm- láng mờ- trắng- Mosaic #1754</t>
  </si>
  <si>
    <t>Đá hoa- mosaic 23x23mm- láng mờ- xám đen- Mosaic #1755</t>
  </si>
  <si>
    <t>Đá hoa- mosaic 23x23mm- láng mờ- vàng socola- Mosaic #1756</t>
  </si>
  <si>
    <t>Đá hoa- mosaic 48x48mm- láng mờ- trắng- Mosaic #1757</t>
  </si>
  <si>
    <t>Đá hoa- mosaic 48x48mm- láng mờ- xám đen- Mosaic #1758</t>
  </si>
  <si>
    <t>Đá hoa- mosaic 48x48mm- láng mờ- vàng socola- Mosaic #1759</t>
  </si>
  <si>
    <t>Đá hoa- mosaic sỏi dẹp- láng mờ- trắng- Mosaic #220</t>
  </si>
  <si>
    <t>Đá hoa- mosaic sỏi dẹp- láng mờ- xám đen- Mosaic #224</t>
  </si>
  <si>
    <t>Đá hoa- mosaic sỏi dẹp- láng mờ- vàng socola- Mosaic #225</t>
  </si>
  <si>
    <t>Đá hoa- mosaic que gãy- láng mờ- trắng- Mosaic #251</t>
  </si>
  <si>
    <t>Đá hoa- mosaic que gãy- láng mờ- xám đen- Mosaic #238</t>
  </si>
  <si>
    <t>Đá hoa- mosaic que gãy- láng mờ- vàng socola- Mosaic #236</t>
  </si>
  <si>
    <t>bao 18kg</t>
  </si>
  <si>
    <t>Báo giá của Công ty  CP Khải Minh An - giá bán tại thành phố PR-TC không bao gồm chi phí bốc cẩu</t>
  </si>
  <si>
    <t>Gạch men ốp tường cao cấp (W63032, 63033, 63035)</t>
  </si>
  <si>
    <t xml:space="preserve"> Gạch Vento G800*800&amp;GP800*800 (GP 88905, 88909, G 88905, 88909)</t>
  </si>
  <si>
    <t xml:space="preserve"> Gạch Vento G600*1200&amp;GP600*1200 (G 12905, 12909, GP 12905, 12909)</t>
  </si>
  <si>
    <t>Gạch TKG VÀ TEKKNIA</t>
  </si>
  <si>
    <t>Sản phẩm Mix Stone G600*600 (  G 68MXBL ; MXGR ; MXGA)</t>
  </si>
  <si>
    <t>Sản phẩm Mix Stone G900*900 (G98MXBL ; MXGR ; MXGA)</t>
  </si>
  <si>
    <t>Sản phẩm Mix Stone G600*1200&amp;GP600*1200 (G12MXBL ; MXGR ; MXGA, GP 12MXBL ; MXGR ; MXGA)</t>
  </si>
  <si>
    <t>Sản phẩm Mix Stone GS600*1200 ( GS12MXBL ; MXGR ; MXGA)</t>
  </si>
  <si>
    <t>Sản phẩm Fossil P800*800 (P87202N ; 87206N ; 87208N)</t>
  </si>
  <si>
    <t>Sản phẩm Fossil P600*600, P800*800 ( P67202N ; 67206N ; 67208N)</t>
  </si>
  <si>
    <t>Sản phẩm Onyx Stone G300*600&amp;600*600 (G63982 ; 63985 ; 63987 ; 63988, G68982 ; 68985 ; 68987 ; 68988 )</t>
  </si>
  <si>
    <t>Sản phẩm Cappuccino G300*600&amp;600*600 ( G63052 ; 63054 ; 63057 ; 63058 ,  G68052 ; 68054 ; 68057 ; 68058 )</t>
  </si>
  <si>
    <t>Sản  phẩm Future G900*900 ( G98093 ; 98094; 98099)</t>
  </si>
  <si>
    <t>Sản  phẩm Future G600*1200 (  G12094 ; 12099)</t>
  </si>
  <si>
    <t>Sản  phẩm Future  G300*600&amp;600*600 (G63093 ; 63094 ; 63095 ; 63099,   G68093 ; 68094 ; 68095 ; 68099)</t>
  </si>
  <si>
    <t>Gạch trang trí kẻ chỉ ngang (GR 63911-A6, 63918-A6)</t>
  </si>
  <si>
    <t>Gạch Chân Tường ( Bo cạnh ) (PT 600*115-702N …….)</t>
  </si>
  <si>
    <t>Gạch Cầu Thang ( 03chỉ và bo cạnh ) (PL 600*298-702N …….)</t>
  </si>
  <si>
    <t>Gạch Mosaic (MS4747-918-M2; 525-M3)</t>
  </si>
  <si>
    <t>Gạch Cao Cấp Vân Gỗ (GC200*1200-921, 923, 926)</t>
  </si>
  <si>
    <t>Gạch Cao Cấp Vân Gỗ (GC 600*148-921, 923)</t>
  </si>
  <si>
    <t>Gạch Bóng Kiếng Crystal Snow P300*600&amp;600*600 (PC 600*298-418N, P 67418N)</t>
  </si>
  <si>
    <t>Gạch Bóng Kiếng  Multi - Pipe P800*800 (P 87542N, 87543N)</t>
  </si>
  <si>
    <t>Gạch Bóng Kiếng  Multi - Pipe P300*600&amp;600*600 (PC 600*298-542N, 543N, P 67542N, 67543N)</t>
  </si>
  <si>
    <t>Gạch Bóng Kiếng Hạt Mịn Double Loading P300*600&amp;600*600 (PC 600*298-312N, 318N, 319N, P 67312N, 67318N, 67319N)</t>
  </si>
  <si>
    <t>Gạch Bóng Kiếng Unicolored P800*800 (P 87625N)</t>
  </si>
  <si>
    <t>Gạch Bóng Kiếng Unicolored P800*800 (P 87615N)</t>
  </si>
  <si>
    <t>Gạch Bóng Kiếng Unicolored P600*600 (P 67625N)</t>
  </si>
  <si>
    <t>Gạch Bóng Kiếng Unicolored P600*600 (P 67615N)</t>
  </si>
  <si>
    <t>Gạch Bóng Kiếng  Jade Diamond P800*800 (P 87662N, 87663N)</t>
  </si>
  <si>
    <t>Gạch Bóng Kiếng  Jade Diamond P600*600 (P 67662N, 67663N)</t>
  </si>
  <si>
    <t>Gạch Bóng Kiếng  Imperial P300*600 (PC 600*298-762N, 763N)</t>
  </si>
  <si>
    <t>Gạch Bóng Kiếng  Imperial P800*800 (P 87762N, 87763N)</t>
  </si>
  <si>
    <t>Gạch Bóng Kiếng  Imperial P600*600 (P 67762N, 67763N)</t>
  </si>
  <si>
    <t>Gạch Bóng Kiếng  Crystal Powder P300*600 (PC 600*298-702N, 703N)</t>
  </si>
  <si>
    <t>Gạch Bóng Kiếng  Crystal Powder P800*800 (P 87702N, 87703N)</t>
  </si>
  <si>
    <t>Gạch Bóng Kiếng  Crystal Powder P600*600 (P 67702N, 67703N)</t>
  </si>
  <si>
    <t>Gạch Hue GP900*900 (GP 98903)</t>
  </si>
  <si>
    <t>Gạch Hue GP600*1200 (GP 12903)</t>
  </si>
  <si>
    <t>Gạch Fill GP600*1200 (GP12206, GP12208)</t>
  </si>
  <si>
    <t>Gạch Wave G900*900&amp;GP900*900 (G 98018, GP 98018)</t>
  </si>
  <si>
    <t>Gạch Wave GP300*600&amp;600*600 (GP 63018, GP 68018)</t>
  </si>
  <si>
    <t>Gạch Dày 20mm G300*600&amp;600*600 1 lớp(G 63528, 63529 DD - 20 mm, G 68528, 68529 DD - 20 mm)</t>
  </si>
  <si>
    <t>Gạch Mài Mờ Hạt Mịn (H 68312, 68318, 68319, HC600*298*312, 318, 319)</t>
  </si>
  <si>
    <t>Gạch Atrium G300*600&amp;600*600 (G 63935, 63937, 63938, 63939, G 68935, 68937, 68938, 68939)</t>
  </si>
  <si>
    <t>Gạch Marble Art G300*600&amp;600*600 (G 63913, 63915, 63918, 63919, G 68913, 68915, 68918, 68919)</t>
  </si>
  <si>
    <t>Gạch Faith G300*600&amp;600*600 (G 63922, 63928, G 68922, 68928)</t>
  </si>
  <si>
    <t>Gạch Ambassador (G 38A13, 38B14)</t>
  </si>
  <si>
    <t>Gạch Uni Stone G300*600 (G 63128, 63129)</t>
  </si>
  <si>
    <t>Gạch Slate G300*600 (G 63425, 63428, 63429)</t>
  </si>
  <si>
    <t>Gạch Bush Hammer G300*600&amp;600*600 (G 63521, 63522, 63525, 63528, 63529, 63548, G 68521, 68522, 68525, 68528, 68529, 68548)</t>
  </si>
  <si>
    <t>Gạch Lava G300*600&amp;600*600 (G 63228, 63229, G 68228, 682290</t>
  </si>
  <si>
    <t>Gạch Super GP300*600&amp;600*600 (GP 63035, GP 68035, GP 63045, GP 68045)</t>
  </si>
  <si>
    <t>Gạch Motagna GP300*600&amp;600*600 (GP 63017, GP 68017)</t>
  </si>
  <si>
    <t>Gạch Carara GP900*900 (GP 98945)</t>
  </si>
  <si>
    <t>Gạch Carara GP300*600&amp;600*600 (GP 63945, GP 68945)</t>
  </si>
  <si>
    <t>Gạch Carara G300*600&amp;600*600 (G 63945, G 68945)</t>
  </si>
  <si>
    <t>Gạch Mekong GP800*800 (GP 88085)</t>
  </si>
  <si>
    <t>Gạch Mekong GP600*1200 (GP 12085)</t>
  </si>
  <si>
    <t>Gạch Mekong GP300*600&amp;600*600 (GP 63085, GP 68085)</t>
  </si>
  <si>
    <t>Gạch Mekong G300*600&amp;600*600 (G 63085, G 68085)</t>
  </si>
  <si>
    <t xml:space="preserve">Gạch Vento GP300*600&amp;600*600 (GP 63905, 63909,GP 68905, 68909) </t>
  </si>
  <si>
    <t>Gạch Vento G300*600&amp;600*600 (G 63905, 63909, G 68905, 68909)</t>
  </si>
  <si>
    <t>Gạch Onda GP300*600&amp;600*600 (GP 63965, GP 68965)</t>
  </si>
  <si>
    <t>Gạch Onda G300*600&amp;600*600 (G 63965, G 68965)</t>
  </si>
  <si>
    <t>Gạch Dacia GP300*600&amp;600*600 (GP 63062, 63065, 63068, GP 68062, 68065, 68068)</t>
  </si>
  <si>
    <t>Gạch Dacia G300*600&amp;600*600 (G 63062, 63065, 63068, G 68062, 68065, 68068)</t>
  </si>
  <si>
    <t>Gạch Kimberlile G800*800&amp;GP800*800 (G 88845, 88848, 88849, GP 88845, 88848, 88849)</t>
  </si>
  <si>
    <t>Gạch Kimberlile G600*1200&amp;GP600*1200 (G 12845, 12848, 12849, GP 12845, 12848, 12849, GP 12965)</t>
  </si>
  <si>
    <t>Gạch Kimberlile GS600*1200 (GS 12845, 12848, 12849)</t>
  </si>
  <si>
    <t>Gạch Kimberlile GP300*600&amp;600*600 (GP 63845, 63848, 63849, GP 68845, 68848, 68849)</t>
  </si>
  <si>
    <t>Gạch Kimberlile G300*600&amp;600*600 (G 63845, 63848, 63849, G 68845, 68848, 68849)</t>
  </si>
  <si>
    <t>Gạch Kimberlile GS600*600 (GS 68845, 68848, 68849)</t>
  </si>
  <si>
    <t>Gạch Transform G300*600&amp;600*600 (G 63763, 63764, 63768, 63769, G 68763, 68764, 68768, 68769)</t>
  </si>
  <si>
    <t>Gạch Praise G300*600&amp;600*600 (G 6373M2, 6374M2, 6377M2, 6378M2, G 6873M2, 6874M2, 6877M2, 6878M2,G 63813, 63818, 63819,G 68813, 68818, 68819)</t>
  </si>
  <si>
    <t>Gạch Hạt Mè G600*600 (G 68001, 68005, 68034)</t>
  </si>
  <si>
    <t>Gạch Hạt Mè G400*400 (G 49001, 49005, 49034)</t>
  </si>
  <si>
    <t>Gạch Giả Cổ G300*300 (G 38522, 38525, 38528, 38529,38548,G 38625, 38628, 38629, 38638)</t>
  </si>
  <si>
    <t>Gạch Park way G300*600&amp;600*600 (G 63025, 63028, 63029, 63048,G 68025, 68028, 68029, 68048)</t>
  </si>
  <si>
    <t>Gạch Park way G300*300 (G 38025, 38028, 38029, 38048)</t>
  </si>
  <si>
    <t>Gạch Chống Trượt G300*300 (G 38925ND, 38928ND, 38929ND,G 38930ND, 38931ND, 38932ND, G 38933ND, 38934ND, 38939ND,G 38910ND, 38912ND, 38913ND, G38916ND, 38918ND, 38919ND ,G 38731ND, 38732ND, 38733ND,G 3828M3, 3829M3, 3848M3,G 38228 , 38229 , 38248)</t>
  </si>
  <si>
    <r>
      <t>m</t>
    </r>
    <r>
      <rPr>
        <vertAlign val="superscript"/>
        <sz val="12"/>
        <color theme="1"/>
        <rFont val="Times New Roman"/>
        <family val="1"/>
      </rPr>
      <t>2</t>
    </r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</si>
</sst>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0_);\(0.00\)"/>
    <numFmt numFmtId="168" formatCode="#,##0;[Red]#,##0"/>
    <numFmt numFmtId="169" formatCode="_-* #,##0.00_-;\-* #,##0.00_-;_-* &quot;-&quot;??_-;_-@_-"/>
    <numFmt numFmtId="170" formatCode="0,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indexed="63"/>
      <name val="Times New Roman"/>
      <family val="1"/>
    </font>
    <font>
      <b/>
      <u/>
      <sz val="12"/>
      <color indexed="63"/>
      <name val="Times New Roman"/>
      <family val="1"/>
    </font>
    <font>
      <b/>
      <sz val="12"/>
      <color indexed="63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i/>
      <sz val="12"/>
      <color indexed="8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  <font>
      <vertAlign val="superscript"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5" fillId="0" borderId="0"/>
    <xf numFmtId="169" fontId="15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/>
    <xf numFmtId="0" fontId="5" fillId="0" borderId="1" xfId="0" applyFont="1" applyFill="1" applyBorder="1"/>
    <xf numFmtId="0" fontId="3" fillId="0" borderId="1" xfId="0" applyFont="1" applyBorder="1"/>
    <xf numFmtId="0" fontId="13" fillId="2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2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2" fillId="0" borderId="1" xfId="3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5" xfId="0" applyFont="1" applyBorder="1"/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2" borderId="1" xfId="3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3" applyFont="1" applyBorder="1" applyAlignment="1">
      <alignment horizontal="left" vertical="center"/>
    </xf>
    <xf numFmtId="0" fontId="2" fillId="0" borderId="1" xfId="3" applyFont="1" applyBorder="1" applyAlignment="1">
      <alignment horizontal="left" vertical="center" wrapText="1"/>
    </xf>
    <xf numFmtId="3" fontId="4" fillId="0" borderId="1" xfId="4" applyNumberFormat="1" applyFont="1" applyBorder="1" applyAlignment="1">
      <alignment horizontal="left" vertical="center" wrapText="1"/>
    </xf>
    <xf numFmtId="3" fontId="4" fillId="0" borderId="1" xfId="4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Border="1"/>
    <xf numFmtId="0" fontId="3" fillId="0" borderId="0" xfId="0" applyFont="1" applyBorder="1"/>
    <xf numFmtId="165" fontId="2" fillId="0" borderId="0" xfId="1" applyNumberFormat="1" applyFont="1" applyBorder="1"/>
    <xf numFmtId="0" fontId="2" fillId="0" borderId="3" xfId="0" applyFont="1" applyBorder="1"/>
    <xf numFmtId="0" fontId="2" fillId="0" borderId="4" xfId="0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3" fontId="2" fillId="0" borderId="1" xfId="0" quotePrefix="1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5" xfId="0" applyFont="1" applyFill="1" applyBorder="1"/>
    <xf numFmtId="0" fontId="5" fillId="0" borderId="5" xfId="0" applyFont="1" applyFill="1" applyBorder="1"/>
    <xf numFmtId="165" fontId="2" fillId="0" borderId="5" xfId="0" applyNumberFormat="1" applyFont="1" applyBorder="1"/>
    <xf numFmtId="0" fontId="3" fillId="0" borderId="5" xfId="0" applyFont="1" applyBorder="1"/>
    <xf numFmtId="165" fontId="17" fillId="0" borderId="5" xfId="1" applyNumberFormat="1" applyFont="1" applyFill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/>
    </xf>
    <xf numFmtId="165" fontId="2" fillId="3" borderId="1" xfId="1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/>
    </xf>
    <xf numFmtId="165" fontId="13" fillId="2" borderId="1" xfId="2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165" fontId="9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170" fontId="4" fillId="0" borderId="1" xfId="0" applyNumberFormat="1" applyFont="1" applyBorder="1" applyAlignment="1">
      <alignment horizontal="right" wrapText="1"/>
    </xf>
    <xf numFmtId="170" fontId="4" fillId="0" borderId="1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</xf>
    <xf numFmtId="165" fontId="2" fillId="0" borderId="1" xfId="2" applyNumberFormat="1" applyFont="1" applyBorder="1" applyAlignment="1">
      <alignment horizontal="right" vertical="center"/>
    </xf>
    <xf numFmtId="165" fontId="2" fillId="0" borderId="1" xfId="3" applyNumberFormat="1" applyFont="1" applyBorder="1" applyAlignment="1">
      <alignment horizontal="right" vertical="center"/>
    </xf>
    <xf numFmtId="165" fontId="17" fillId="0" borderId="5" xfId="1" applyNumberFormat="1" applyFont="1" applyBorder="1" applyAlignment="1">
      <alignment vertical="center"/>
    </xf>
    <xf numFmtId="167" fontId="4" fillId="0" borderId="1" xfId="0" applyNumberFormat="1" applyFont="1" applyBorder="1" applyAlignment="1">
      <alignment horizontal="left"/>
    </xf>
    <xf numFmtId="165" fontId="17" fillId="0" borderId="5" xfId="0" applyNumberFormat="1" applyFont="1" applyBorder="1"/>
    <xf numFmtId="165" fontId="9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7" fillId="0" borderId="5" xfId="0" applyFont="1" applyBorder="1"/>
    <xf numFmtId="0" fontId="3" fillId="0" borderId="1" xfId="0" applyFont="1" applyFill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 vertical="center" wrapText="1"/>
    </xf>
    <xf numFmtId="166" fontId="2" fillId="0" borderId="1" xfId="2" applyNumberFormat="1" applyFont="1" applyFill="1" applyBorder="1" applyAlignment="1">
      <alignment horizontal="right"/>
    </xf>
    <xf numFmtId="165" fontId="6" fillId="0" borderId="1" xfId="5" applyNumberFormat="1" applyFont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5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13" fillId="0" borderId="5" xfId="0" applyNumberFormat="1" applyFont="1" applyBorder="1" applyAlignment="1"/>
    <xf numFmtId="3" fontId="13" fillId="0" borderId="5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3" fontId="17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</cellXfs>
  <cellStyles count="6">
    <cellStyle name="Comma" xfId="1" builtinId="3"/>
    <cellStyle name="Comma 2" xfId="2"/>
    <cellStyle name="Comma 3 2" xfId="5"/>
    <cellStyle name="Normal" xfId="0" builtinId="0"/>
    <cellStyle name="Normal 3" xfId="3"/>
    <cellStyle name="Normal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1378</xdr:row>
      <xdr:rowOff>0</xdr:rowOff>
    </xdr:from>
    <xdr:to>
      <xdr:col>2</xdr:col>
      <xdr:colOff>304800</xdr:colOff>
      <xdr:row>1379</xdr:row>
      <xdr:rowOff>85728</xdr:rowOff>
    </xdr:to>
    <xdr:sp macro="" textlink="">
      <xdr:nvSpPr>
        <xdr:cNvPr id="2" name="AutoShape 4" descr="Káº¿t quáº£ hÃ¬nh áº£nh cho new"/>
        <xdr:cNvSpPr>
          <a:spLocks noChangeAspect="1" noChangeArrowheads="1"/>
        </xdr:cNvSpPr>
      </xdr:nvSpPr>
      <xdr:spPr bwMode="auto">
        <a:xfrm>
          <a:off x="371475" y="144113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1378</xdr:row>
      <xdr:rowOff>0</xdr:rowOff>
    </xdr:from>
    <xdr:to>
      <xdr:col>2</xdr:col>
      <xdr:colOff>304800</xdr:colOff>
      <xdr:row>1379</xdr:row>
      <xdr:rowOff>85728</xdr:rowOff>
    </xdr:to>
    <xdr:sp macro="" textlink="">
      <xdr:nvSpPr>
        <xdr:cNvPr id="3" name="AutoShape 6" descr="Káº¿t quáº£ hÃ¬nh áº£nh cho new"/>
        <xdr:cNvSpPr>
          <a:spLocks noChangeAspect="1" noChangeArrowheads="1"/>
        </xdr:cNvSpPr>
      </xdr:nvSpPr>
      <xdr:spPr bwMode="auto">
        <a:xfrm>
          <a:off x="371475" y="144113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249"/>
  <sheetViews>
    <sheetView tabSelected="1" topLeftCell="A4" zoomScale="115" zoomScaleNormal="115" workbookViewId="0">
      <selection activeCell="D9" sqref="D9"/>
    </sheetView>
  </sheetViews>
  <sheetFormatPr defaultRowHeight="15.75"/>
  <cols>
    <col min="1" max="1" width="1.5703125" style="1" customWidth="1"/>
    <col min="2" max="2" width="5" style="129" customWidth="1"/>
    <col min="3" max="3" width="83" style="4" customWidth="1"/>
    <col min="4" max="4" width="8.85546875" style="2" customWidth="1"/>
    <col min="5" max="5" width="18.42578125" style="49" customWidth="1"/>
    <col min="6" max="6" width="25.28515625" style="98" customWidth="1"/>
    <col min="7" max="7" width="12.7109375" style="24" bestFit="1" customWidth="1"/>
    <col min="8" max="8" width="17.28515625" style="1" bestFit="1" customWidth="1"/>
    <col min="9" max="25" width="9.140625" style="1"/>
    <col min="26" max="16384" width="9.140625" style="14"/>
  </cols>
  <sheetData>
    <row r="1" spans="1:25" ht="34.5" customHeight="1">
      <c r="B1" s="109" t="s">
        <v>1137</v>
      </c>
      <c r="C1" s="109"/>
      <c r="D1" s="109"/>
      <c r="E1" s="109"/>
      <c r="F1" s="109"/>
      <c r="G1" s="1"/>
    </row>
    <row r="2" spans="1:25" s="48" customFormat="1" ht="37.5" customHeight="1">
      <c r="A2" s="1"/>
      <c r="B2" s="110" t="s">
        <v>719</v>
      </c>
      <c r="C2" s="111"/>
      <c r="D2" s="111"/>
      <c r="E2" s="111"/>
      <c r="F2" s="11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1" customFormat="1" ht="8.25" customHeight="1">
      <c r="B3" s="40"/>
      <c r="C3" s="41"/>
      <c r="D3" s="40"/>
      <c r="E3" s="42"/>
      <c r="F3" s="43"/>
    </row>
    <row r="4" spans="1:25" s="23" customFormat="1" ht="47.25">
      <c r="A4" s="1"/>
      <c r="B4" s="50" t="s">
        <v>4</v>
      </c>
      <c r="C4" s="50" t="s">
        <v>3</v>
      </c>
      <c r="D4" s="50" t="s">
        <v>297</v>
      </c>
      <c r="E4" s="118" t="s">
        <v>296</v>
      </c>
      <c r="F4" s="50" t="s">
        <v>0</v>
      </c>
      <c r="G4" s="2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15" customFormat="1" ht="17.25" customHeight="1">
      <c r="A5" s="44"/>
      <c r="B5" s="26" t="s">
        <v>1</v>
      </c>
      <c r="C5" s="102" t="s">
        <v>2</v>
      </c>
      <c r="D5" s="102"/>
      <c r="E5" s="102"/>
      <c r="F5" s="102"/>
      <c r="G5" s="53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0.25" customHeight="1">
      <c r="B6" s="25">
        <v>1</v>
      </c>
      <c r="C6" s="113" t="s">
        <v>125</v>
      </c>
      <c r="D6" s="113"/>
      <c r="E6" s="113"/>
      <c r="F6" s="113"/>
    </row>
    <row r="7" spans="1:25" ht="18.75" customHeight="1">
      <c r="B7" s="94"/>
      <c r="C7" s="8" t="s">
        <v>126</v>
      </c>
      <c r="D7" s="94" t="s">
        <v>157</v>
      </c>
      <c r="E7" s="119">
        <v>18470</v>
      </c>
      <c r="F7" s="105" t="s">
        <v>986</v>
      </c>
    </row>
    <row r="8" spans="1:25" ht="18.75" customHeight="1">
      <c r="B8" s="94"/>
      <c r="C8" s="8" t="s">
        <v>127</v>
      </c>
      <c r="D8" s="94" t="s">
        <v>157</v>
      </c>
      <c r="E8" s="119">
        <v>18470</v>
      </c>
      <c r="F8" s="106"/>
    </row>
    <row r="9" spans="1:25" ht="18.75" customHeight="1">
      <c r="B9" s="94"/>
      <c r="C9" s="8" t="s">
        <v>128</v>
      </c>
      <c r="D9" s="94" t="s">
        <v>157</v>
      </c>
      <c r="E9" s="119">
        <v>18470</v>
      </c>
      <c r="F9" s="106"/>
    </row>
    <row r="10" spans="1:25" ht="18.75" customHeight="1">
      <c r="B10" s="94"/>
      <c r="C10" s="8" t="s">
        <v>129</v>
      </c>
      <c r="D10" s="94" t="s">
        <v>157</v>
      </c>
      <c r="E10" s="119">
        <v>18470</v>
      </c>
      <c r="F10" s="106"/>
    </row>
    <row r="11" spans="1:25" ht="18.75" customHeight="1">
      <c r="B11" s="94"/>
      <c r="C11" s="8" t="s">
        <v>130</v>
      </c>
      <c r="D11" s="94" t="s">
        <v>157</v>
      </c>
      <c r="E11" s="119">
        <v>18470</v>
      </c>
      <c r="F11" s="106"/>
    </row>
    <row r="12" spans="1:25" ht="18.75" customHeight="1">
      <c r="B12" s="94"/>
      <c r="C12" s="8" t="s">
        <v>131</v>
      </c>
      <c r="D12" s="94" t="s">
        <v>157</v>
      </c>
      <c r="E12" s="119">
        <v>18470</v>
      </c>
      <c r="F12" s="106"/>
    </row>
    <row r="13" spans="1:25" ht="18.75" customHeight="1">
      <c r="B13" s="94"/>
      <c r="C13" s="8" t="s">
        <v>132</v>
      </c>
      <c r="D13" s="94" t="s">
        <v>157</v>
      </c>
      <c r="E13" s="119">
        <v>18470</v>
      </c>
      <c r="F13" s="106"/>
    </row>
    <row r="14" spans="1:25" ht="18.75" customHeight="1">
      <c r="B14" s="94"/>
      <c r="C14" s="8" t="s">
        <v>133</v>
      </c>
      <c r="D14" s="94" t="s">
        <v>157</v>
      </c>
      <c r="E14" s="119">
        <v>18470</v>
      </c>
      <c r="F14" s="106"/>
    </row>
    <row r="15" spans="1:25" ht="18.75" customHeight="1">
      <c r="B15" s="94"/>
      <c r="C15" s="8" t="s">
        <v>134</v>
      </c>
      <c r="D15" s="94" t="s">
        <v>157</v>
      </c>
      <c r="E15" s="119">
        <v>18570</v>
      </c>
      <c r="F15" s="106"/>
    </row>
    <row r="16" spans="1:25" ht="18.75" customHeight="1">
      <c r="B16" s="94"/>
      <c r="C16" s="8" t="s">
        <v>135</v>
      </c>
      <c r="D16" s="94" t="s">
        <v>157</v>
      </c>
      <c r="E16" s="119">
        <v>18570</v>
      </c>
      <c r="F16" s="106"/>
    </row>
    <row r="17" spans="2:6" ht="18.75" customHeight="1">
      <c r="B17" s="94"/>
      <c r="C17" s="8" t="s">
        <v>136</v>
      </c>
      <c r="D17" s="94" t="s">
        <v>157</v>
      </c>
      <c r="E17" s="119">
        <v>18570</v>
      </c>
      <c r="F17" s="106"/>
    </row>
    <row r="18" spans="2:6" ht="18.75" customHeight="1">
      <c r="B18" s="94"/>
      <c r="C18" s="8" t="s">
        <v>137</v>
      </c>
      <c r="D18" s="94" t="s">
        <v>157</v>
      </c>
      <c r="E18" s="119">
        <v>18570</v>
      </c>
      <c r="F18" s="106"/>
    </row>
    <row r="19" spans="2:6" ht="18.75" customHeight="1">
      <c r="B19" s="94"/>
      <c r="C19" s="8" t="s">
        <v>138</v>
      </c>
      <c r="D19" s="94" t="s">
        <v>157</v>
      </c>
      <c r="E19" s="119">
        <v>18570</v>
      </c>
      <c r="F19" s="106"/>
    </row>
    <row r="20" spans="2:6" ht="18.75" customHeight="1">
      <c r="B20" s="94"/>
      <c r="C20" s="8" t="s">
        <v>139</v>
      </c>
      <c r="D20" s="94" t="s">
        <v>157</v>
      </c>
      <c r="E20" s="119">
        <v>18570</v>
      </c>
      <c r="F20" s="106"/>
    </row>
    <row r="21" spans="2:6" ht="18.75" customHeight="1">
      <c r="B21" s="94"/>
      <c r="C21" s="8" t="s">
        <v>140</v>
      </c>
      <c r="D21" s="94" t="s">
        <v>157</v>
      </c>
      <c r="E21" s="119">
        <v>18570</v>
      </c>
      <c r="F21" s="106"/>
    </row>
    <row r="22" spans="2:6" ht="18.75" customHeight="1">
      <c r="B22" s="94"/>
      <c r="C22" s="8" t="s">
        <v>141</v>
      </c>
      <c r="D22" s="94" t="s">
        <v>157</v>
      </c>
      <c r="E22" s="119">
        <v>18570</v>
      </c>
      <c r="F22" s="106"/>
    </row>
    <row r="23" spans="2:6" ht="18.75" customHeight="1">
      <c r="B23" s="94"/>
      <c r="C23" s="8" t="s">
        <v>142</v>
      </c>
      <c r="D23" s="94" t="s">
        <v>157</v>
      </c>
      <c r="E23" s="119">
        <v>18570</v>
      </c>
      <c r="F23" s="106"/>
    </row>
    <row r="24" spans="2:6" ht="18.75" customHeight="1">
      <c r="B24" s="94"/>
      <c r="C24" s="8" t="s">
        <v>143</v>
      </c>
      <c r="D24" s="94" t="s">
        <v>157</v>
      </c>
      <c r="E24" s="119">
        <v>18770</v>
      </c>
      <c r="F24" s="106"/>
    </row>
    <row r="25" spans="2:6" ht="18.75" customHeight="1">
      <c r="B25" s="25">
        <v>2</v>
      </c>
      <c r="C25" s="113" t="s">
        <v>212</v>
      </c>
      <c r="D25" s="113"/>
      <c r="E25" s="113"/>
      <c r="F25" s="113"/>
    </row>
    <row r="26" spans="2:6" ht="34.5" customHeight="1">
      <c r="B26" s="25"/>
      <c r="C26" s="5" t="s">
        <v>1144</v>
      </c>
      <c r="D26" s="6" t="s">
        <v>89</v>
      </c>
      <c r="E26" s="120">
        <v>29700</v>
      </c>
      <c r="F26" s="105" t="s">
        <v>213</v>
      </c>
    </row>
    <row r="27" spans="2:6" ht="34.5" customHeight="1">
      <c r="B27" s="25"/>
      <c r="C27" s="5" t="s">
        <v>214</v>
      </c>
      <c r="D27" s="6" t="s">
        <v>89</v>
      </c>
      <c r="E27" s="120">
        <v>28900</v>
      </c>
      <c r="F27" s="105"/>
    </row>
    <row r="28" spans="2:6" ht="34.5" customHeight="1">
      <c r="B28" s="25"/>
      <c r="C28" s="5" t="s">
        <v>215</v>
      </c>
      <c r="D28" s="6" t="s">
        <v>89</v>
      </c>
      <c r="E28" s="120">
        <v>28600</v>
      </c>
      <c r="F28" s="105"/>
    </row>
    <row r="29" spans="2:6" ht="36" customHeight="1">
      <c r="B29" s="25"/>
      <c r="C29" s="5" t="s">
        <v>216</v>
      </c>
      <c r="D29" s="6" t="s">
        <v>89</v>
      </c>
      <c r="E29" s="120">
        <v>28600</v>
      </c>
      <c r="F29" s="105"/>
    </row>
    <row r="30" spans="2:6" ht="36" customHeight="1">
      <c r="B30" s="25"/>
      <c r="C30" s="5" t="s">
        <v>217</v>
      </c>
      <c r="D30" s="6" t="s">
        <v>89</v>
      </c>
      <c r="E30" s="120">
        <v>28800</v>
      </c>
      <c r="F30" s="105"/>
    </row>
    <row r="31" spans="2:6" ht="36" customHeight="1">
      <c r="B31" s="25"/>
      <c r="C31" s="5" t="s">
        <v>218</v>
      </c>
      <c r="D31" s="6" t="s">
        <v>89</v>
      </c>
      <c r="E31" s="120">
        <v>32000</v>
      </c>
      <c r="F31" s="105"/>
    </row>
    <row r="32" spans="2:6" ht="36" customHeight="1">
      <c r="B32" s="25"/>
      <c r="C32" s="5" t="s">
        <v>219</v>
      </c>
      <c r="D32" s="6" t="s">
        <v>89</v>
      </c>
      <c r="E32" s="120">
        <v>29600</v>
      </c>
      <c r="F32" s="105"/>
    </row>
    <row r="33" spans="1:25" ht="36" customHeight="1">
      <c r="B33" s="25"/>
      <c r="C33" s="5" t="s">
        <v>220</v>
      </c>
      <c r="D33" s="6" t="s">
        <v>89</v>
      </c>
      <c r="E33" s="120">
        <v>34900</v>
      </c>
      <c r="F33" s="105"/>
    </row>
    <row r="34" spans="1:25" ht="34.5" customHeight="1">
      <c r="B34" s="25"/>
      <c r="C34" s="5" t="s">
        <v>221</v>
      </c>
      <c r="D34" s="6" t="s">
        <v>89</v>
      </c>
      <c r="E34" s="120">
        <v>34100</v>
      </c>
      <c r="F34" s="105"/>
    </row>
    <row r="35" spans="1:25" ht="34.5" customHeight="1">
      <c r="B35" s="25"/>
      <c r="C35" s="5" t="s">
        <v>222</v>
      </c>
      <c r="D35" s="6" t="s">
        <v>89</v>
      </c>
      <c r="E35" s="120">
        <v>34100</v>
      </c>
      <c r="F35" s="105"/>
    </row>
    <row r="36" spans="1:25" ht="34.5" customHeight="1">
      <c r="B36" s="94"/>
      <c r="C36" s="5" t="s">
        <v>223</v>
      </c>
      <c r="D36" s="6" t="s">
        <v>89</v>
      </c>
      <c r="E36" s="120">
        <v>39600</v>
      </c>
      <c r="F36" s="105"/>
    </row>
    <row r="37" spans="1:25" ht="34.5" customHeight="1">
      <c r="B37" s="94"/>
      <c r="C37" s="5" t="s">
        <v>224</v>
      </c>
      <c r="D37" s="6" t="s">
        <v>89</v>
      </c>
      <c r="E37" s="120">
        <v>35100</v>
      </c>
      <c r="F37" s="105"/>
    </row>
    <row r="38" spans="1:25" ht="34.5" customHeight="1">
      <c r="B38" s="94"/>
      <c r="C38" s="5" t="s">
        <v>227</v>
      </c>
      <c r="D38" s="6" t="s">
        <v>89</v>
      </c>
      <c r="E38" s="120">
        <v>29900</v>
      </c>
      <c r="F38" s="105"/>
    </row>
    <row r="39" spans="1:25" s="16" customFormat="1" ht="18.75" customHeight="1">
      <c r="A39" s="45"/>
      <c r="B39" s="26" t="s">
        <v>18</v>
      </c>
      <c r="C39" s="102" t="s">
        <v>144</v>
      </c>
      <c r="D39" s="102"/>
      <c r="E39" s="102"/>
      <c r="F39" s="102"/>
      <c r="G39" s="54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</row>
    <row r="40" spans="1:25" ht="18.75" customHeight="1">
      <c r="B40" s="94"/>
      <c r="C40" s="7" t="s">
        <v>146</v>
      </c>
      <c r="D40" s="93" t="s">
        <v>157</v>
      </c>
      <c r="E40" s="120">
        <v>12800</v>
      </c>
      <c r="F40" s="105" t="s">
        <v>172</v>
      </c>
    </row>
    <row r="41" spans="1:25" ht="18.75" customHeight="1">
      <c r="B41" s="94"/>
      <c r="C41" s="7" t="s">
        <v>147</v>
      </c>
      <c r="D41" s="93" t="s">
        <v>157</v>
      </c>
      <c r="E41" s="120">
        <v>14300</v>
      </c>
      <c r="F41" s="105"/>
    </row>
    <row r="42" spans="1:25" ht="18.75" customHeight="1">
      <c r="B42" s="94"/>
      <c r="C42" s="7" t="s">
        <v>148</v>
      </c>
      <c r="D42" s="93" t="s">
        <v>157</v>
      </c>
      <c r="E42" s="120">
        <v>12400</v>
      </c>
      <c r="F42" s="105"/>
    </row>
    <row r="43" spans="1:25" ht="18.75" customHeight="1">
      <c r="B43" s="94"/>
      <c r="C43" s="7" t="s">
        <v>149</v>
      </c>
      <c r="D43" s="93" t="s">
        <v>157</v>
      </c>
      <c r="E43" s="120">
        <v>13300</v>
      </c>
      <c r="F43" s="105"/>
    </row>
    <row r="44" spans="1:25" ht="18.75" customHeight="1">
      <c r="B44" s="94"/>
      <c r="C44" s="7" t="s">
        <v>150</v>
      </c>
      <c r="D44" s="93" t="s">
        <v>157</v>
      </c>
      <c r="E44" s="120">
        <v>12800</v>
      </c>
      <c r="F44" s="105"/>
    </row>
    <row r="45" spans="1:25" ht="18.75" customHeight="1">
      <c r="B45" s="94"/>
      <c r="C45" s="7" t="s">
        <v>151</v>
      </c>
      <c r="D45" s="93" t="s">
        <v>157</v>
      </c>
      <c r="E45" s="120">
        <v>18100</v>
      </c>
      <c r="F45" s="105"/>
    </row>
    <row r="46" spans="1:25" ht="63">
      <c r="B46" s="94"/>
      <c r="C46" s="7" t="s">
        <v>155</v>
      </c>
      <c r="D46" s="93" t="s">
        <v>158</v>
      </c>
      <c r="E46" s="58">
        <v>14454545</v>
      </c>
      <c r="F46" s="93" t="s">
        <v>156</v>
      </c>
    </row>
    <row r="47" spans="1:25" ht="18.75" customHeight="1">
      <c r="B47" s="26" t="s">
        <v>145</v>
      </c>
      <c r="C47" s="102" t="s">
        <v>153</v>
      </c>
      <c r="D47" s="102"/>
      <c r="E47" s="102"/>
      <c r="F47" s="102"/>
    </row>
    <row r="48" spans="1:25" ht="18" customHeight="1">
      <c r="B48" s="94"/>
      <c r="C48" s="8" t="s">
        <v>174</v>
      </c>
      <c r="D48" s="94" t="s">
        <v>158</v>
      </c>
      <c r="E48" s="59">
        <f>1380000-10%*1380000</f>
        <v>1242000</v>
      </c>
      <c r="F48" s="105" t="s">
        <v>154</v>
      </c>
      <c r="G48" s="55"/>
    </row>
    <row r="49" spans="1:25" ht="18" customHeight="1">
      <c r="B49" s="94"/>
      <c r="C49" s="8" t="s">
        <v>175</v>
      </c>
      <c r="D49" s="94" t="s">
        <v>158</v>
      </c>
      <c r="E49" s="59">
        <f>1460000-10%*1460000</f>
        <v>1314000</v>
      </c>
      <c r="F49" s="106"/>
      <c r="G49" s="55"/>
    </row>
    <row r="50" spans="1:25" ht="18" customHeight="1">
      <c r="B50" s="94"/>
      <c r="C50" s="8" t="s">
        <v>176</v>
      </c>
      <c r="D50" s="94" t="s">
        <v>158</v>
      </c>
      <c r="E50" s="59">
        <f>1480000-10%*1480000</f>
        <v>1332000</v>
      </c>
      <c r="F50" s="106"/>
      <c r="G50" s="55"/>
    </row>
    <row r="51" spans="1:25" ht="18" customHeight="1">
      <c r="B51" s="94"/>
      <c r="C51" s="8" t="s">
        <v>177</v>
      </c>
      <c r="D51" s="94" t="s">
        <v>158</v>
      </c>
      <c r="E51" s="59">
        <f>1380000-10%*1380000</f>
        <v>1242000</v>
      </c>
      <c r="F51" s="106"/>
      <c r="G51" s="55"/>
    </row>
    <row r="52" spans="1:25" ht="18" customHeight="1">
      <c r="B52" s="94"/>
      <c r="C52" s="8" t="s">
        <v>178</v>
      </c>
      <c r="D52" s="94" t="s">
        <v>158</v>
      </c>
      <c r="E52" s="59">
        <f>1480000-10%*1480000</f>
        <v>1332000</v>
      </c>
      <c r="F52" s="106"/>
      <c r="G52" s="55"/>
    </row>
    <row r="53" spans="1:25" ht="28.5" customHeight="1">
      <c r="B53" s="94"/>
      <c r="C53" s="8" t="s">
        <v>179</v>
      </c>
      <c r="D53" s="94" t="s">
        <v>158</v>
      </c>
      <c r="E53" s="59">
        <f>G53-0.1*G53</f>
        <v>1530000</v>
      </c>
      <c r="F53" s="105" t="s">
        <v>181</v>
      </c>
      <c r="G53" s="87">
        <v>1700000</v>
      </c>
    </row>
    <row r="54" spans="1:25" ht="28.5" customHeight="1">
      <c r="B54" s="94"/>
      <c r="C54" s="8" t="s">
        <v>180</v>
      </c>
      <c r="D54" s="94" t="s">
        <v>158</v>
      </c>
      <c r="E54" s="59">
        <f>G54-0.1*G54</f>
        <v>1620000</v>
      </c>
      <c r="F54" s="106"/>
      <c r="G54" s="87">
        <v>1800000</v>
      </c>
    </row>
    <row r="55" spans="1:25" s="16" customFormat="1" ht="21.75" customHeight="1">
      <c r="A55" s="45"/>
      <c r="B55" s="26" t="s">
        <v>152</v>
      </c>
      <c r="C55" s="102" t="s">
        <v>124</v>
      </c>
      <c r="D55" s="102"/>
      <c r="E55" s="102"/>
      <c r="F55" s="102"/>
      <c r="G55" s="54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</row>
    <row r="56" spans="1:25" s="17" customFormat="1" ht="21.75" customHeight="1">
      <c r="A56" s="46"/>
      <c r="B56" s="25">
        <v>1</v>
      </c>
      <c r="C56" s="103" t="s">
        <v>5</v>
      </c>
      <c r="D56" s="103"/>
      <c r="E56" s="103"/>
      <c r="F56" s="103"/>
      <c r="G56" s="5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ht="18" customHeight="1">
      <c r="B57" s="94"/>
      <c r="C57" s="3" t="s">
        <v>6</v>
      </c>
      <c r="D57" s="96" t="s">
        <v>159</v>
      </c>
      <c r="E57" s="60">
        <v>322727.27272727271</v>
      </c>
      <c r="F57" s="112" t="s">
        <v>173</v>
      </c>
    </row>
    <row r="58" spans="1:25" ht="18" customHeight="1">
      <c r="B58" s="94"/>
      <c r="C58" s="3" t="s">
        <v>7</v>
      </c>
      <c r="D58" s="96" t="s">
        <v>159</v>
      </c>
      <c r="E58" s="60">
        <v>307272.72727272724</v>
      </c>
      <c r="F58" s="112"/>
    </row>
    <row r="59" spans="1:25" ht="18" customHeight="1">
      <c r="B59" s="94"/>
      <c r="C59" s="3" t="s">
        <v>8</v>
      </c>
      <c r="D59" s="96" t="s">
        <v>159</v>
      </c>
      <c r="E59" s="60">
        <v>392727.27272727271</v>
      </c>
      <c r="F59" s="112"/>
    </row>
    <row r="60" spans="1:25" ht="18" customHeight="1">
      <c r="B60" s="94"/>
      <c r="C60" s="3" t="s">
        <v>9</v>
      </c>
      <c r="D60" s="96" t="s">
        <v>159</v>
      </c>
      <c r="E60" s="60">
        <v>405454.54545454541</v>
      </c>
      <c r="F60" s="112"/>
    </row>
    <row r="61" spans="1:25" ht="18" customHeight="1">
      <c r="B61" s="94"/>
      <c r="C61" s="3" t="s">
        <v>10</v>
      </c>
      <c r="D61" s="96" t="s">
        <v>159</v>
      </c>
      <c r="E61" s="60">
        <v>422999.99999999994</v>
      </c>
      <c r="F61" s="112"/>
    </row>
    <row r="62" spans="1:25" ht="18" customHeight="1">
      <c r="B62" s="94"/>
      <c r="C62" s="3" t="s">
        <v>11</v>
      </c>
      <c r="D62" s="96" t="s">
        <v>159</v>
      </c>
      <c r="E62" s="60">
        <v>412727.27272727271</v>
      </c>
      <c r="F62" s="112"/>
    </row>
    <row r="63" spans="1:25" ht="18" customHeight="1">
      <c r="B63" s="94"/>
      <c r="C63" s="3" t="s">
        <v>12</v>
      </c>
      <c r="D63" s="96" t="s">
        <v>160</v>
      </c>
      <c r="E63" s="60">
        <v>639318.18181818177</v>
      </c>
      <c r="F63" s="112"/>
    </row>
    <row r="64" spans="1:25" ht="18" customHeight="1">
      <c r="B64" s="94"/>
      <c r="C64" s="3" t="s">
        <v>13</v>
      </c>
      <c r="D64" s="96" t="s">
        <v>161</v>
      </c>
      <c r="E64" s="60">
        <v>786590.90909090906</v>
      </c>
      <c r="F64" s="112"/>
    </row>
    <row r="65" spans="1:25" ht="18" customHeight="1">
      <c r="B65" s="94"/>
      <c r="C65" s="3" t="s">
        <v>14</v>
      </c>
      <c r="D65" s="96" t="s">
        <v>159</v>
      </c>
      <c r="E65" s="60">
        <v>518181.81818181812</v>
      </c>
      <c r="F65" s="112"/>
    </row>
    <row r="66" spans="1:25" ht="18" customHeight="1">
      <c r="B66" s="94"/>
      <c r="C66" s="3" t="s">
        <v>15</v>
      </c>
      <c r="D66" s="96" t="s">
        <v>159</v>
      </c>
      <c r="E66" s="60">
        <v>540000</v>
      </c>
      <c r="F66" s="112"/>
    </row>
    <row r="67" spans="1:25" ht="18" customHeight="1">
      <c r="B67" s="94"/>
      <c r="C67" s="3" t="s">
        <v>16</v>
      </c>
      <c r="D67" s="96" t="s">
        <v>159</v>
      </c>
      <c r="E67" s="60">
        <v>332727.27272727271</v>
      </c>
      <c r="F67" s="112"/>
    </row>
    <row r="68" spans="1:25" ht="18" customHeight="1">
      <c r="B68" s="94"/>
      <c r="C68" s="3" t="s">
        <v>17</v>
      </c>
      <c r="D68" s="96" t="s">
        <v>159</v>
      </c>
      <c r="E68" s="60">
        <v>441818.18181818177</v>
      </c>
      <c r="F68" s="112"/>
    </row>
    <row r="69" spans="1:25" s="17" customFormat="1">
      <c r="A69" s="46"/>
      <c r="B69" s="25">
        <v>2</v>
      </c>
      <c r="C69" s="103" t="s">
        <v>19</v>
      </c>
      <c r="D69" s="103"/>
      <c r="E69" s="103"/>
      <c r="F69" s="103"/>
      <c r="G69" s="5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>
      <c r="B70" s="94"/>
      <c r="C70" s="3" t="s">
        <v>20</v>
      </c>
      <c r="D70" s="96" t="s">
        <v>160</v>
      </c>
      <c r="E70" s="60">
        <v>993954.54545454541</v>
      </c>
      <c r="F70" s="105" t="s">
        <v>173</v>
      </c>
    </row>
    <row r="71" spans="1:25">
      <c r="B71" s="94"/>
      <c r="C71" s="3" t="s">
        <v>21</v>
      </c>
      <c r="D71" s="96" t="s">
        <v>160</v>
      </c>
      <c r="E71" s="60">
        <v>348409.09090909088</v>
      </c>
      <c r="F71" s="106"/>
    </row>
    <row r="72" spans="1:25">
      <c r="B72" s="94"/>
      <c r="C72" s="3" t="s">
        <v>22</v>
      </c>
      <c r="D72" s="96" t="s">
        <v>160</v>
      </c>
      <c r="E72" s="60">
        <v>1654772.7272727271</v>
      </c>
      <c r="F72" s="106"/>
    </row>
    <row r="73" spans="1:25">
      <c r="B73" s="94"/>
      <c r="C73" s="3" t="s">
        <v>225</v>
      </c>
      <c r="D73" s="96" t="s">
        <v>160</v>
      </c>
      <c r="E73" s="60">
        <v>1317584.4155844182</v>
      </c>
      <c r="F73" s="106"/>
    </row>
    <row r="74" spans="1:25">
      <c r="B74" s="94"/>
      <c r="C74" s="3" t="s">
        <v>226</v>
      </c>
      <c r="D74" s="96" t="s">
        <v>160</v>
      </c>
      <c r="E74" s="60">
        <v>1292336.9999999998</v>
      </c>
      <c r="F74" s="106"/>
    </row>
    <row r="75" spans="1:25" ht="17.25" customHeight="1">
      <c r="B75" s="94"/>
      <c r="C75" s="3" t="s">
        <v>23</v>
      </c>
      <c r="D75" s="96" t="s">
        <v>160</v>
      </c>
      <c r="E75" s="60">
        <v>1141396.1038961038</v>
      </c>
      <c r="F75" s="106"/>
    </row>
    <row r="76" spans="1:25" ht="17.25" customHeight="1">
      <c r="B76" s="94"/>
      <c r="C76" s="3" t="s">
        <v>1131</v>
      </c>
      <c r="D76" s="96" t="s">
        <v>160</v>
      </c>
      <c r="E76" s="60">
        <v>3098699.9999999995</v>
      </c>
      <c r="F76" s="106"/>
    </row>
    <row r="77" spans="1:25" ht="17.25" customHeight="1">
      <c r="B77" s="94"/>
      <c r="C77" s="3" t="s">
        <v>24</v>
      </c>
      <c r="D77" s="96" t="s">
        <v>160</v>
      </c>
      <c r="E77" s="60">
        <v>1401200</v>
      </c>
      <c r="F77" s="106"/>
    </row>
    <row r="78" spans="1:25">
      <c r="B78" s="94"/>
      <c r="C78" s="3" t="s">
        <v>25</v>
      </c>
      <c r="D78" s="96" t="s">
        <v>160</v>
      </c>
      <c r="E78" s="60">
        <v>1557272.7272727271</v>
      </c>
      <c r="F78" s="106"/>
    </row>
    <row r="79" spans="1:25">
      <c r="B79" s="94"/>
      <c r="C79" s="3" t="s">
        <v>26</v>
      </c>
      <c r="D79" s="96" t="s">
        <v>160</v>
      </c>
      <c r="E79" s="60">
        <v>2358928.5714285714</v>
      </c>
      <c r="F79" s="106"/>
    </row>
    <row r="80" spans="1:25">
      <c r="B80" s="94"/>
      <c r="C80" s="3" t="s">
        <v>27</v>
      </c>
      <c r="D80" s="96" t="s">
        <v>160</v>
      </c>
      <c r="E80" s="60">
        <v>2811818.1818181816</v>
      </c>
      <c r="F80" s="106"/>
    </row>
    <row r="81" spans="2:6">
      <c r="B81" s="94"/>
      <c r="C81" s="3" t="s">
        <v>28</v>
      </c>
      <c r="D81" s="96" t="s">
        <v>70</v>
      </c>
      <c r="E81" s="60">
        <v>1557499.9999999998</v>
      </c>
      <c r="F81" s="106"/>
    </row>
    <row r="82" spans="2:6">
      <c r="B82" s="94"/>
      <c r="C82" s="3" t="s">
        <v>29</v>
      </c>
      <c r="D82" s="96" t="s">
        <v>70</v>
      </c>
      <c r="E82" s="60">
        <v>3354675.3246753244</v>
      </c>
      <c r="F82" s="106"/>
    </row>
    <row r="83" spans="2:6">
      <c r="B83" s="94"/>
      <c r="C83" s="3" t="s">
        <v>30</v>
      </c>
      <c r="D83" s="96" t="s">
        <v>70</v>
      </c>
      <c r="E83" s="60">
        <v>2048181.8181818181</v>
      </c>
      <c r="F83" s="106"/>
    </row>
    <row r="84" spans="2:6" ht="16.5" customHeight="1">
      <c r="B84" s="94"/>
      <c r="C84" s="3" t="s">
        <v>31</v>
      </c>
      <c r="D84" s="96" t="s">
        <v>70</v>
      </c>
      <c r="E84" s="60">
        <v>2048181.8181818181</v>
      </c>
      <c r="F84" s="106"/>
    </row>
    <row r="85" spans="2:6" ht="16.5" customHeight="1">
      <c r="B85" s="94"/>
      <c r="C85" s="3" t="s">
        <v>32</v>
      </c>
      <c r="D85" s="96" t="s">
        <v>70</v>
      </c>
      <c r="E85" s="60">
        <v>3770259.74025974</v>
      </c>
      <c r="F85" s="106"/>
    </row>
    <row r="86" spans="2:6">
      <c r="B86" s="94"/>
      <c r="C86" s="3" t="s">
        <v>1132</v>
      </c>
      <c r="D86" s="96" t="s">
        <v>70</v>
      </c>
      <c r="E86" s="60">
        <v>4970909.0909090908</v>
      </c>
      <c r="F86" s="106"/>
    </row>
    <row r="87" spans="2:6">
      <c r="B87" s="94"/>
      <c r="C87" s="3" t="s">
        <v>33</v>
      </c>
      <c r="D87" s="96" t="s">
        <v>70</v>
      </c>
      <c r="E87" s="60">
        <v>3476363.6363636362</v>
      </c>
      <c r="F87" s="106"/>
    </row>
    <row r="88" spans="2:6">
      <c r="B88" s="94"/>
      <c r="C88" s="3" t="s">
        <v>34</v>
      </c>
      <c r="D88" s="96" t="s">
        <v>70</v>
      </c>
      <c r="E88" s="60">
        <v>881136.36363636353</v>
      </c>
      <c r="F88" s="106"/>
    </row>
    <row r="89" spans="2:6">
      <c r="B89" s="94"/>
      <c r="C89" s="3" t="s">
        <v>35</v>
      </c>
      <c r="D89" s="96" t="s">
        <v>89</v>
      </c>
      <c r="E89" s="60">
        <v>176227.27272727271</v>
      </c>
      <c r="F89" s="106"/>
    </row>
    <row r="90" spans="2:6">
      <c r="B90" s="94"/>
      <c r="C90" s="3" t="s">
        <v>36</v>
      </c>
      <c r="D90" s="96" t="s">
        <v>70</v>
      </c>
      <c r="E90" s="60">
        <v>235681.81818181818</v>
      </c>
      <c r="F90" s="106"/>
    </row>
    <row r="91" spans="2:6">
      <c r="B91" s="94"/>
      <c r="C91" s="3" t="s">
        <v>37</v>
      </c>
      <c r="D91" s="96" t="s">
        <v>70</v>
      </c>
      <c r="E91" s="60">
        <v>1101136.3636363635</v>
      </c>
      <c r="F91" s="106"/>
    </row>
    <row r="92" spans="2:6">
      <c r="B92" s="94"/>
      <c r="C92" s="3" t="s">
        <v>38</v>
      </c>
      <c r="D92" s="96" t="s">
        <v>70</v>
      </c>
      <c r="E92" s="60">
        <v>290227.27272727271</v>
      </c>
      <c r="F92" s="106"/>
    </row>
    <row r="93" spans="2:6">
      <c r="B93" s="94"/>
      <c r="C93" s="3" t="s">
        <v>39</v>
      </c>
      <c r="D93" s="96" t="s">
        <v>70</v>
      </c>
      <c r="E93" s="60">
        <v>1363863.6363636362</v>
      </c>
      <c r="F93" s="106"/>
    </row>
    <row r="94" spans="2:6">
      <c r="B94" s="94"/>
      <c r="C94" s="3" t="s">
        <v>40</v>
      </c>
      <c r="D94" s="96" t="s">
        <v>70</v>
      </c>
      <c r="E94" s="60">
        <v>399318.18181818177</v>
      </c>
      <c r="F94" s="106"/>
    </row>
    <row r="95" spans="2:6">
      <c r="B95" s="94"/>
      <c r="C95" s="3" t="s">
        <v>41</v>
      </c>
      <c r="D95" s="96" t="s">
        <v>70</v>
      </c>
      <c r="E95" s="60">
        <v>1928409.0909090908</v>
      </c>
      <c r="F95" s="106"/>
    </row>
    <row r="96" spans="2:6">
      <c r="B96" s="94"/>
      <c r="C96" s="3" t="s">
        <v>42</v>
      </c>
      <c r="D96" s="96" t="s">
        <v>70</v>
      </c>
      <c r="E96" s="60">
        <v>608727.27272727271</v>
      </c>
      <c r="F96" s="106"/>
    </row>
    <row r="97" spans="2:6">
      <c r="B97" s="94"/>
      <c r="C97" s="3" t="s">
        <v>43</v>
      </c>
      <c r="D97" s="96" t="s">
        <v>70</v>
      </c>
      <c r="E97" s="60">
        <v>670545.45454545447</v>
      </c>
      <c r="F97" s="106"/>
    </row>
    <row r="98" spans="2:6">
      <c r="B98" s="94"/>
      <c r="C98" s="3" t="s">
        <v>44</v>
      </c>
      <c r="D98" s="96" t="s">
        <v>70</v>
      </c>
      <c r="E98" s="60">
        <v>3258181.8181818179</v>
      </c>
      <c r="F98" s="106"/>
    </row>
    <row r="99" spans="2:6">
      <c r="B99" s="94"/>
      <c r="C99" s="3" t="s">
        <v>45</v>
      </c>
      <c r="D99" s="96" t="s">
        <v>70</v>
      </c>
      <c r="E99" s="60">
        <v>614772.72727272718</v>
      </c>
      <c r="F99" s="106"/>
    </row>
    <row r="100" spans="2:6">
      <c r="B100" s="94"/>
      <c r="C100" s="3" t="s">
        <v>46</v>
      </c>
      <c r="D100" s="96" t="s">
        <v>70</v>
      </c>
      <c r="E100" s="60">
        <v>2913863.6363636362</v>
      </c>
      <c r="F100" s="106"/>
    </row>
    <row r="101" spans="2:6">
      <c r="B101" s="94"/>
      <c r="C101" s="3" t="s">
        <v>47</v>
      </c>
      <c r="D101" s="96" t="s">
        <v>70</v>
      </c>
      <c r="E101" s="60">
        <v>492045.45454545453</v>
      </c>
      <c r="F101" s="106"/>
    </row>
    <row r="102" spans="2:6">
      <c r="B102" s="94"/>
      <c r="C102" s="3" t="s">
        <v>48</v>
      </c>
      <c r="D102" s="96" t="s">
        <v>70</v>
      </c>
      <c r="E102" s="60">
        <v>2380227.2727272725</v>
      </c>
      <c r="F102" s="106"/>
    </row>
    <row r="103" spans="2:6">
      <c r="B103" s="94"/>
      <c r="C103" s="3" t="s">
        <v>49</v>
      </c>
      <c r="D103" s="96" t="s">
        <v>70</v>
      </c>
      <c r="E103" s="60">
        <v>462045.45454545453</v>
      </c>
      <c r="F103" s="106"/>
    </row>
    <row r="104" spans="2:6">
      <c r="B104" s="94"/>
      <c r="C104" s="3" t="s">
        <v>50</v>
      </c>
      <c r="D104" s="96" t="s">
        <v>70</v>
      </c>
      <c r="E104" s="60">
        <v>2211136.3636363633</v>
      </c>
      <c r="F104" s="106"/>
    </row>
    <row r="105" spans="2:6">
      <c r="B105" s="94"/>
      <c r="C105" s="3" t="s">
        <v>51</v>
      </c>
      <c r="D105" s="96" t="s">
        <v>70</v>
      </c>
      <c r="E105" s="60">
        <v>526590.90909090906</v>
      </c>
      <c r="F105" s="106"/>
    </row>
    <row r="106" spans="2:6">
      <c r="B106" s="94"/>
      <c r="C106" s="3" t="s">
        <v>52</v>
      </c>
      <c r="D106" s="96" t="s">
        <v>70</v>
      </c>
      <c r="E106" s="60">
        <v>2515681.8181818179</v>
      </c>
      <c r="F106" s="106"/>
    </row>
    <row r="107" spans="2:6">
      <c r="B107" s="94"/>
      <c r="C107" s="3" t="s">
        <v>53</v>
      </c>
      <c r="D107" s="96" t="s">
        <v>70</v>
      </c>
      <c r="E107" s="60">
        <v>653272.72727272718</v>
      </c>
      <c r="F107" s="106"/>
    </row>
    <row r="108" spans="2:6">
      <c r="B108" s="94"/>
      <c r="C108" s="3" t="s">
        <v>54</v>
      </c>
      <c r="D108" s="96" t="s">
        <v>70</v>
      </c>
      <c r="E108" s="60">
        <v>3162727.2727272725</v>
      </c>
      <c r="F108" s="106"/>
    </row>
    <row r="109" spans="2:6" ht="16.5" customHeight="1">
      <c r="B109" s="94"/>
      <c r="C109" s="3" t="s">
        <v>55</v>
      </c>
      <c r="D109" s="96" t="s">
        <v>70</v>
      </c>
      <c r="E109" s="60">
        <v>865999.99999999988</v>
      </c>
      <c r="F109" s="106"/>
    </row>
    <row r="110" spans="2:6" ht="16.5" customHeight="1">
      <c r="B110" s="94"/>
      <c r="C110" s="3" t="s">
        <v>56</v>
      </c>
      <c r="D110" s="96" t="s">
        <v>70</v>
      </c>
      <c r="E110" s="60">
        <v>4209090.9090909092</v>
      </c>
      <c r="F110" s="106"/>
    </row>
    <row r="111" spans="2:6" ht="31.5">
      <c r="B111" s="94"/>
      <c r="C111" s="3" t="s">
        <v>57</v>
      </c>
      <c r="D111" s="96" t="s">
        <v>70</v>
      </c>
      <c r="E111" s="60">
        <v>1318727.2727272727</v>
      </c>
      <c r="F111" s="106"/>
    </row>
    <row r="112" spans="2:6" ht="17.25" customHeight="1">
      <c r="B112" s="94"/>
      <c r="C112" s="3" t="s">
        <v>58</v>
      </c>
      <c r="D112" s="96" t="s">
        <v>70</v>
      </c>
      <c r="E112" s="60">
        <v>1421454.5454545454</v>
      </c>
      <c r="F112" s="106"/>
    </row>
    <row r="113" spans="1:25" ht="17.25" customHeight="1">
      <c r="B113" s="94"/>
      <c r="C113" s="3" t="s">
        <v>59</v>
      </c>
      <c r="D113" s="96" t="s">
        <v>71</v>
      </c>
      <c r="E113" s="60">
        <v>491499.99999999994</v>
      </c>
      <c r="F113" s="106"/>
    </row>
    <row r="114" spans="1:25">
      <c r="B114" s="94"/>
      <c r="C114" s="3" t="s">
        <v>60</v>
      </c>
      <c r="D114" s="96" t="s">
        <v>71</v>
      </c>
      <c r="E114" s="60">
        <v>491499.99999999994</v>
      </c>
      <c r="F114" s="106"/>
    </row>
    <row r="115" spans="1:25">
      <c r="B115" s="94"/>
      <c r="C115" s="3" t="s">
        <v>61</v>
      </c>
      <c r="D115" s="96" t="s">
        <v>71</v>
      </c>
      <c r="E115" s="60">
        <v>491499.99999999994</v>
      </c>
      <c r="F115" s="106"/>
    </row>
    <row r="116" spans="1:25">
      <c r="B116" s="94"/>
      <c r="C116" s="3" t="s">
        <v>62</v>
      </c>
      <c r="D116" s="96" t="s">
        <v>70</v>
      </c>
      <c r="E116" s="60">
        <v>292045.45454545453</v>
      </c>
      <c r="F116" s="106"/>
    </row>
    <row r="117" spans="1:25">
      <c r="B117" s="94"/>
      <c r="C117" s="3" t="s">
        <v>63</v>
      </c>
      <c r="D117" s="96" t="s">
        <v>70</v>
      </c>
      <c r="E117" s="60">
        <v>1376590.9090909089</v>
      </c>
      <c r="F117" s="106"/>
    </row>
    <row r="118" spans="1:25">
      <c r="B118" s="94"/>
      <c r="C118" s="3" t="s">
        <v>64</v>
      </c>
      <c r="D118" s="96" t="s">
        <v>70</v>
      </c>
      <c r="E118" s="60">
        <v>1285818.1818181816</v>
      </c>
      <c r="F118" s="106"/>
    </row>
    <row r="119" spans="1:25">
      <c r="B119" s="94"/>
      <c r="C119" s="3" t="s">
        <v>65</v>
      </c>
      <c r="D119" s="96" t="s">
        <v>70</v>
      </c>
      <c r="E119" s="60">
        <v>1095136.3636363635</v>
      </c>
      <c r="F119" s="106"/>
    </row>
    <row r="120" spans="1:25">
      <c r="B120" s="94"/>
      <c r="C120" s="3" t="s">
        <v>66</v>
      </c>
      <c r="D120" s="96" t="s">
        <v>70</v>
      </c>
      <c r="E120" s="60">
        <v>767863.63636363635</v>
      </c>
      <c r="F120" s="106"/>
    </row>
    <row r="121" spans="1:25">
      <c r="B121" s="94"/>
      <c r="C121" s="3" t="s">
        <v>67</v>
      </c>
      <c r="D121" s="96" t="s">
        <v>70</v>
      </c>
      <c r="E121" s="60">
        <v>2222409.0909090908</v>
      </c>
      <c r="F121" s="106"/>
    </row>
    <row r="122" spans="1:25">
      <c r="B122" s="94"/>
      <c r="C122" s="3" t="s">
        <v>68</v>
      </c>
      <c r="D122" s="96" t="s">
        <v>70</v>
      </c>
      <c r="E122" s="60">
        <v>1576954.5454545454</v>
      </c>
      <c r="F122" s="106"/>
    </row>
    <row r="123" spans="1:25">
      <c r="B123" s="94"/>
      <c r="C123" s="3" t="s">
        <v>69</v>
      </c>
      <c r="D123" s="96" t="s">
        <v>70</v>
      </c>
      <c r="E123" s="60">
        <v>3049681.8181818179</v>
      </c>
      <c r="F123" s="106"/>
    </row>
    <row r="124" spans="1:25" s="17" customFormat="1">
      <c r="A124" s="46"/>
      <c r="B124" s="25">
        <v>3</v>
      </c>
      <c r="C124" s="103" t="s">
        <v>72</v>
      </c>
      <c r="D124" s="103"/>
      <c r="E124" s="103"/>
      <c r="F124" s="103"/>
      <c r="G124" s="5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</row>
    <row r="125" spans="1:25">
      <c r="B125" s="94"/>
      <c r="C125" s="3" t="s">
        <v>73</v>
      </c>
      <c r="D125" s="96" t="s">
        <v>88</v>
      </c>
      <c r="E125" s="60">
        <v>1634340.9090909094</v>
      </c>
      <c r="F125" s="105" t="s">
        <v>173</v>
      </c>
    </row>
    <row r="126" spans="1:25">
      <c r="B126" s="94"/>
      <c r="C126" s="3" t="s">
        <v>74</v>
      </c>
      <c r="D126" s="96" t="s">
        <v>89</v>
      </c>
      <c r="E126" s="60">
        <v>61499.999999999993</v>
      </c>
      <c r="F126" s="106"/>
    </row>
    <row r="127" spans="1:25">
      <c r="B127" s="94"/>
      <c r="C127" s="3" t="s">
        <v>75</v>
      </c>
      <c r="D127" s="96" t="s">
        <v>89</v>
      </c>
      <c r="E127" s="60">
        <v>202409.09090909088</v>
      </c>
      <c r="F127" s="106"/>
    </row>
    <row r="128" spans="1:25">
      <c r="B128" s="94"/>
      <c r="C128" s="3" t="s">
        <v>76</v>
      </c>
      <c r="D128" s="96" t="s">
        <v>71</v>
      </c>
      <c r="E128" s="60">
        <v>140590.90909090909</v>
      </c>
      <c r="F128" s="106"/>
    </row>
    <row r="129" spans="1:25">
      <c r="B129" s="94"/>
      <c r="C129" s="3" t="s">
        <v>77</v>
      </c>
      <c r="D129" s="96" t="s">
        <v>70</v>
      </c>
      <c r="E129" s="60">
        <v>543272.72727272718</v>
      </c>
      <c r="F129" s="106"/>
    </row>
    <row r="130" spans="1:25">
      <c r="B130" s="94"/>
      <c r="C130" s="3" t="s">
        <v>78</v>
      </c>
      <c r="D130" s="96" t="s">
        <v>71</v>
      </c>
      <c r="E130" s="60">
        <v>146045.45454545453</v>
      </c>
      <c r="F130" s="106"/>
    </row>
    <row r="131" spans="1:25">
      <c r="B131" s="94"/>
      <c r="C131" s="3" t="s">
        <v>79</v>
      </c>
      <c r="D131" s="96" t="s">
        <v>70</v>
      </c>
      <c r="E131" s="60">
        <v>542363.63636363635</v>
      </c>
      <c r="F131" s="106"/>
    </row>
    <row r="132" spans="1:25">
      <c r="B132" s="94"/>
      <c r="C132" s="3" t="s">
        <v>80</v>
      </c>
      <c r="D132" s="96" t="s">
        <v>70</v>
      </c>
      <c r="E132" s="60">
        <v>2617272.7272727271</v>
      </c>
      <c r="F132" s="106"/>
    </row>
    <row r="133" spans="1:25">
      <c r="B133" s="94"/>
      <c r="C133" s="3" t="s">
        <v>81</v>
      </c>
      <c r="D133" s="96" t="s">
        <v>71</v>
      </c>
      <c r="E133" s="60">
        <v>138772.72727272726</v>
      </c>
      <c r="F133" s="106"/>
    </row>
    <row r="134" spans="1:25">
      <c r="B134" s="94"/>
      <c r="C134" s="3" t="s">
        <v>82</v>
      </c>
      <c r="D134" s="96" t="s">
        <v>70</v>
      </c>
      <c r="E134" s="60">
        <v>525090.90909090906</v>
      </c>
      <c r="F134" s="106"/>
    </row>
    <row r="135" spans="1:25">
      <c r="B135" s="94"/>
      <c r="C135" s="3" t="s">
        <v>83</v>
      </c>
      <c r="D135" s="96" t="s">
        <v>70</v>
      </c>
      <c r="E135" s="60">
        <v>2549090.9090909087</v>
      </c>
      <c r="F135" s="106"/>
    </row>
    <row r="136" spans="1:25">
      <c r="B136" s="94"/>
      <c r="C136" s="3" t="s">
        <v>84</v>
      </c>
      <c r="D136" s="96" t="s">
        <v>70</v>
      </c>
      <c r="E136" s="60">
        <v>1140227.2727272727</v>
      </c>
      <c r="F136" s="106"/>
    </row>
    <row r="137" spans="1:25">
      <c r="B137" s="94"/>
      <c r="C137" s="3" t="s">
        <v>85</v>
      </c>
      <c r="D137" s="96" t="s">
        <v>70</v>
      </c>
      <c r="E137" s="60">
        <v>4342727.2727272725</v>
      </c>
      <c r="F137" s="106"/>
    </row>
    <row r="138" spans="1:25">
      <c r="B138" s="94"/>
      <c r="C138" s="3" t="s">
        <v>86</v>
      </c>
      <c r="D138" s="96" t="s">
        <v>70</v>
      </c>
      <c r="E138" s="60">
        <v>485681.81818181812</v>
      </c>
      <c r="F138" s="106"/>
    </row>
    <row r="139" spans="1:25">
      <c r="B139" s="94"/>
      <c r="C139" s="3" t="s">
        <v>87</v>
      </c>
      <c r="D139" s="96" t="s">
        <v>70</v>
      </c>
      <c r="E139" s="60">
        <v>1851818.1818181816</v>
      </c>
      <c r="F139" s="106"/>
    </row>
    <row r="140" spans="1:25" s="17" customFormat="1">
      <c r="A140" s="46"/>
      <c r="B140" s="25">
        <v>4</v>
      </c>
      <c r="C140" s="103" t="s">
        <v>90</v>
      </c>
      <c r="D140" s="103"/>
      <c r="E140" s="103"/>
      <c r="F140" s="103"/>
      <c r="G140" s="5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</row>
    <row r="141" spans="1:25">
      <c r="B141" s="94"/>
      <c r="C141" s="3" t="s">
        <v>91</v>
      </c>
      <c r="D141" s="96" t="s">
        <v>89</v>
      </c>
      <c r="E141" s="60">
        <v>324590.90909090906</v>
      </c>
      <c r="F141" s="105" t="s">
        <v>173</v>
      </c>
    </row>
    <row r="142" spans="1:25">
      <c r="B142" s="94"/>
      <c r="C142" s="3" t="s">
        <v>92</v>
      </c>
      <c r="D142" s="96" t="s">
        <v>89</v>
      </c>
      <c r="E142" s="60">
        <v>369136.36363636359</v>
      </c>
      <c r="F142" s="106"/>
    </row>
    <row r="143" spans="1:25">
      <c r="B143" s="94"/>
      <c r="C143" s="3" t="s">
        <v>93</v>
      </c>
      <c r="D143" s="96" t="s">
        <v>89</v>
      </c>
      <c r="E143" s="60">
        <v>128772.72727272726</v>
      </c>
      <c r="F143" s="106"/>
    </row>
    <row r="144" spans="1:25">
      <c r="B144" s="94"/>
      <c r="C144" s="3" t="s">
        <v>94</v>
      </c>
      <c r="D144" s="96" t="s">
        <v>89</v>
      </c>
      <c r="E144" s="60">
        <v>324590.90909090906</v>
      </c>
      <c r="F144" s="106"/>
    </row>
    <row r="145" spans="1:25">
      <c r="B145" s="94"/>
      <c r="C145" s="3" t="s">
        <v>95</v>
      </c>
      <c r="D145" s="96" t="s">
        <v>89</v>
      </c>
      <c r="E145" s="60">
        <v>369136.36363636359</v>
      </c>
      <c r="F145" s="106"/>
    </row>
    <row r="146" spans="1:25">
      <c r="B146" s="94"/>
      <c r="C146" s="3" t="s">
        <v>96</v>
      </c>
      <c r="D146" s="96" t="s">
        <v>89</v>
      </c>
      <c r="E146" s="60">
        <v>510227.27272727271</v>
      </c>
      <c r="F146" s="106"/>
    </row>
    <row r="147" spans="1:25">
      <c r="B147" s="94"/>
      <c r="C147" s="3" t="s">
        <v>97</v>
      </c>
      <c r="D147" s="96" t="s">
        <v>89</v>
      </c>
      <c r="E147" s="60">
        <v>489318.18181818177</v>
      </c>
      <c r="F147" s="106"/>
    </row>
    <row r="148" spans="1:25">
      <c r="B148" s="94"/>
      <c r="C148" s="3" t="s">
        <v>98</v>
      </c>
      <c r="D148" s="96" t="s">
        <v>88</v>
      </c>
      <c r="E148" s="60">
        <v>422954.54545454541</v>
      </c>
      <c r="F148" s="106"/>
    </row>
    <row r="149" spans="1:25">
      <c r="B149" s="94"/>
      <c r="C149" s="3" t="s">
        <v>99</v>
      </c>
      <c r="D149" s="96" t="s">
        <v>88</v>
      </c>
      <c r="E149" s="60">
        <v>889318.18181818177</v>
      </c>
      <c r="F149" s="106"/>
    </row>
    <row r="150" spans="1:25">
      <c r="B150" s="94"/>
      <c r="C150" s="3" t="s">
        <v>100</v>
      </c>
      <c r="D150" s="96" t="s">
        <v>88</v>
      </c>
      <c r="E150" s="60">
        <v>974772.72727272718</v>
      </c>
      <c r="F150" s="106"/>
    </row>
    <row r="151" spans="1:25">
      <c r="B151" s="94"/>
      <c r="C151" s="3" t="s">
        <v>101</v>
      </c>
      <c r="D151" s="96" t="s">
        <v>88</v>
      </c>
      <c r="E151" s="60">
        <v>1032954.5454545454</v>
      </c>
      <c r="F151" s="106"/>
    </row>
    <row r="152" spans="1:25" ht="31.5">
      <c r="B152" s="94"/>
      <c r="C152" s="3" t="s">
        <v>102</v>
      </c>
      <c r="D152" s="96" t="s">
        <v>88</v>
      </c>
      <c r="E152" s="60">
        <v>2356545.4545454546</v>
      </c>
      <c r="F152" s="106"/>
    </row>
    <row r="153" spans="1:25" s="17" customFormat="1">
      <c r="A153" s="46"/>
      <c r="B153" s="25">
        <v>5</v>
      </c>
      <c r="C153" s="103" t="s">
        <v>103</v>
      </c>
      <c r="D153" s="103"/>
      <c r="E153" s="103"/>
      <c r="F153" s="103"/>
      <c r="G153" s="5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</row>
    <row r="154" spans="1:25">
      <c r="B154" s="94"/>
      <c r="C154" s="3" t="s">
        <v>104</v>
      </c>
      <c r="D154" s="96" t="s">
        <v>89</v>
      </c>
      <c r="E154" s="60">
        <v>82409.090909090897</v>
      </c>
      <c r="F154" s="105" t="s">
        <v>173</v>
      </c>
    </row>
    <row r="155" spans="1:25">
      <c r="B155" s="94"/>
      <c r="C155" s="3" t="s">
        <v>105</v>
      </c>
      <c r="D155" s="96" t="s">
        <v>89</v>
      </c>
      <c r="E155" s="60">
        <v>244954.54545454544</v>
      </c>
      <c r="F155" s="106"/>
    </row>
    <row r="156" spans="1:25">
      <c r="B156" s="94"/>
      <c r="C156" s="3" t="s">
        <v>106</v>
      </c>
      <c r="D156" s="96" t="s">
        <v>89</v>
      </c>
      <c r="E156" s="60">
        <v>293863.63636363635</v>
      </c>
      <c r="F156" s="106"/>
    </row>
    <row r="157" spans="1:25">
      <c r="B157" s="94"/>
      <c r="C157" s="3" t="s">
        <v>107</v>
      </c>
      <c r="D157" s="96" t="s">
        <v>89</v>
      </c>
      <c r="E157" s="60">
        <v>336045.45454545453</v>
      </c>
      <c r="F157" s="106"/>
    </row>
    <row r="158" spans="1:25">
      <c r="B158" s="94"/>
      <c r="C158" s="3" t="s">
        <v>108</v>
      </c>
      <c r="D158" s="96" t="s">
        <v>89</v>
      </c>
      <c r="E158" s="60">
        <v>386045.45454545453</v>
      </c>
      <c r="F158" s="106"/>
    </row>
    <row r="159" spans="1:25">
      <c r="B159" s="94"/>
      <c r="C159" s="3" t="s">
        <v>1133</v>
      </c>
      <c r="D159" s="96" t="s">
        <v>89</v>
      </c>
      <c r="E159" s="60">
        <v>35500</v>
      </c>
      <c r="F159" s="106"/>
    </row>
    <row r="160" spans="1:25">
      <c r="B160" s="94"/>
      <c r="C160" s="3" t="s">
        <v>1134</v>
      </c>
      <c r="D160" s="96" t="s">
        <v>89</v>
      </c>
      <c r="E160" s="60">
        <v>37045.454545454544</v>
      </c>
      <c r="F160" s="106"/>
    </row>
    <row r="161" spans="1:25">
      <c r="B161" s="94"/>
      <c r="C161" s="3" t="s">
        <v>109</v>
      </c>
      <c r="D161" s="96" t="s">
        <v>89</v>
      </c>
      <c r="E161" s="60">
        <v>190409.09090909088</v>
      </c>
      <c r="F161" s="106"/>
    </row>
    <row r="162" spans="1:25">
      <c r="B162" s="94"/>
      <c r="C162" s="3" t="s">
        <v>110</v>
      </c>
      <c r="D162" s="96" t="s">
        <v>89</v>
      </c>
      <c r="E162" s="60">
        <v>227681.81818181818</v>
      </c>
      <c r="F162" s="106"/>
    </row>
    <row r="163" spans="1:25">
      <c r="B163" s="94"/>
      <c r="C163" s="3" t="s">
        <v>111</v>
      </c>
      <c r="D163" s="96" t="s">
        <v>89</v>
      </c>
      <c r="E163" s="60">
        <v>228954.54545454544</v>
      </c>
      <c r="F163" s="106"/>
    </row>
    <row r="164" spans="1:25">
      <c r="B164" s="94"/>
      <c r="C164" s="3" t="s">
        <v>112</v>
      </c>
      <c r="D164" s="96" t="s">
        <v>89</v>
      </c>
      <c r="E164" s="60">
        <v>256016.36363636362</v>
      </c>
      <c r="F164" s="106"/>
    </row>
    <row r="165" spans="1:25">
      <c r="B165" s="94"/>
      <c r="C165" s="3" t="s">
        <v>113</v>
      </c>
      <c r="D165" s="96" t="s">
        <v>89</v>
      </c>
      <c r="E165" s="60">
        <v>240590.90909090906</v>
      </c>
      <c r="F165" s="106"/>
    </row>
    <row r="166" spans="1:25">
      <c r="B166" s="94"/>
      <c r="C166" s="3" t="s">
        <v>114</v>
      </c>
      <c r="D166" s="96" t="s">
        <v>89</v>
      </c>
      <c r="E166" s="60">
        <v>12299.999999999998</v>
      </c>
      <c r="F166" s="106"/>
    </row>
    <row r="167" spans="1:25">
      <c r="B167" s="94"/>
      <c r="C167" s="3" t="s">
        <v>115</v>
      </c>
      <c r="D167" s="96" t="s">
        <v>89</v>
      </c>
      <c r="E167" s="60">
        <v>215136.36363636362</v>
      </c>
      <c r="F167" s="106"/>
    </row>
    <row r="168" spans="1:25">
      <c r="B168" s="94"/>
      <c r="C168" s="3" t="s">
        <v>116</v>
      </c>
      <c r="D168" s="96" t="s">
        <v>89</v>
      </c>
      <c r="E168" s="60">
        <v>249681.81818181815</v>
      </c>
      <c r="F168" s="106"/>
    </row>
    <row r="169" spans="1:25">
      <c r="B169" s="94"/>
      <c r="C169" s="3" t="s">
        <v>117</v>
      </c>
      <c r="D169" s="96" t="s">
        <v>70</v>
      </c>
      <c r="E169" s="60">
        <v>2022272.7272727271</v>
      </c>
      <c r="F169" s="106"/>
    </row>
    <row r="170" spans="1:25">
      <c r="B170" s="94"/>
      <c r="C170" s="3" t="s">
        <v>118</v>
      </c>
      <c r="D170" s="96" t="s">
        <v>70</v>
      </c>
      <c r="E170" s="60">
        <v>7684545.4545454541</v>
      </c>
      <c r="F170" s="106"/>
    </row>
    <row r="171" spans="1:25" s="17" customFormat="1">
      <c r="A171" s="46"/>
      <c r="B171" s="25">
        <v>6</v>
      </c>
      <c r="C171" s="103" t="s">
        <v>119</v>
      </c>
      <c r="D171" s="103"/>
      <c r="E171" s="103"/>
      <c r="F171" s="103"/>
      <c r="G171" s="5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</row>
    <row r="172" spans="1:25" ht="19.5" customHeight="1">
      <c r="B172" s="94"/>
      <c r="C172" s="3" t="s">
        <v>120</v>
      </c>
      <c r="D172" s="96" t="s">
        <v>70</v>
      </c>
      <c r="E172" s="60">
        <v>1495681.8181818181</v>
      </c>
      <c r="F172" s="105" t="s">
        <v>173</v>
      </c>
    </row>
    <row r="173" spans="1:25" s="17" customFormat="1">
      <c r="A173" s="46"/>
      <c r="B173" s="25">
        <v>7</v>
      </c>
      <c r="C173" s="103" t="s">
        <v>121</v>
      </c>
      <c r="D173" s="103"/>
      <c r="E173" s="103"/>
      <c r="F173" s="105"/>
      <c r="G173" s="5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</row>
    <row r="174" spans="1:25" ht="21" customHeight="1">
      <c r="B174" s="94"/>
      <c r="C174" s="3" t="s">
        <v>122</v>
      </c>
      <c r="D174" s="96" t="s">
        <v>89</v>
      </c>
      <c r="E174" s="60">
        <v>377999.99999999994</v>
      </c>
      <c r="F174" s="105"/>
    </row>
    <row r="175" spans="1:25">
      <c r="B175" s="94"/>
      <c r="C175" s="3" t="s">
        <v>123</v>
      </c>
      <c r="D175" s="96" t="s">
        <v>89</v>
      </c>
      <c r="E175" s="60">
        <v>294422.0779220782</v>
      </c>
      <c r="F175" s="105"/>
    </row>
    <row r="176" spans="1:25">
      <c r="B176" s="25">
        <v>8</v>
      </c>
      <c r="C176" s="103" t="s">
        <v>260</v>
      </c>
      <c r="D176" s="103"/>
      <c r="E176" s="103"/>
      <c r="F176" s="103"/>
    </row>
    <row r="177" spans="2:6">
      <c r="B177" s="94"/>
      <c r="C177" s="9" t="s">
        <v>261</v>
      </c>
      <c r="D177" s="91" t="s">
        <v>278</v>
      </c>
      <c r="E177" s="121">
        <v>404000</v>
      </c>
      <c r="F177" s="105" t="s">
        <v>1193</v>
      </c>
    </row>
    <row r="178" spans="2:6">
      <c r="B178" s="94"/>
      <c r="C178" s="9" t="s">
        <v>262</v>
      </c>
      <c r="D178" s="91" t="s">
        <v>70</v>
      </c>
      <c r="E178" s="121">
        <v>1197000</v>
      </c>
      <c r="F178" s="105"/>
    </row>
    <row r="179" spans="2:6">
      <c r="B179" s="94"/>
      <c r="C179" s="35" t="s">
        <v>263</v>
      </c>
      <c r="D179" s="91" t="s">
        <v>278</v>
      </c>
      <c r="E179" s="121">
        <v>179000</v>
      </c>
      <c r="F179" s="105"/>
    </row>
    <row r="180" spans="2:6">
      <c r="B180" s="94"/>
      <c r="C180" s="35" t="s">
        <v>264</v>
      </c>
      <c r="D180" s="91" t="s">
        <v>278</v>
      </c>
      <c r="E180" s="121">
        <v>827000</v>
      </c>
      <c r="F180" s="105"/>
    </row>
    <row r="181" spans="2:6">
      <c r="B181" s="94"/>
      <c r="C181" s="35" t="s">
        <v>265</v>
      </c>
      <c r="D181" s="91" t="s">
        <v>70</v>
      </c>
      <c r="E181" s="121">
        <v>2605000</v>
      </c>
      <c r="F181" s="105"/>
    </row>
    <row r="182" spans="2:6">
      <c r="B182" s="94"/>
      <c r="C182" s="35" t="s">
        <v>266</v>
      </c>
      <c r="D182" s="91" t="s">
        <v>278</v>
      </c>
      <c r="E182" s="121">
        <v>259000</v>
      </c>
      <c r="F182" s="105"/>
    </row>
    <row r="183" spans="2:6">
      <c r="B183" s="94"/>
      <c r="C183" s="35" t="s">
        <v>267</v>
      </c>
      <c r="D183" s="91" t="s">
        <v>278</v>
      </c>
      <c r="E183" s="121">
        <v>1144000</v>
      </c>
      <c r="F183" s="105"/>
    </row>
    <row r="184" spans="2:6">
      <c r="B184" s="94"/>
      <c r="C184" s="35" t="s">
        <v>268</v>
      </c>
      <c r="D184" s="91" t="s">
        <v>70</v>
      </c>
      <c r="E184" s="121">
        <v>3329000</v>
      </c>
      <c r="F184" s="105"/>
    </row>
    <row r="185" spans="2:6">
      <c r="B185" s="94"/>
      <c r="C185" s="35" t="s">
        <v>269</v>
      </c>
      <c r="D185" s="91" t="s">
        <v>278</v>
      </c>
      <c r="E185" s="121">
        <v>270000</v>
      </c>
      <c r="F185" s="105"/>
    </row>
    <row r="186" spans="2:6">
      <c r="B186" s="94"/>
      <c r="C186" s="35" t="s">
        <v>270</v>
      </c>
      <c r="D186" s="91" t="s">
        <v>278</v>
      </c>
      <c r="E186" s="121">
        <v>1167000</v>
      </c>
      <c r="F186" s="105"/>
    </row>
    <row r="187" spans="2:6">
      <c r="B187" s="94"/>
      <c r="C187" s="35" t="s">
        <v>271</v>
      </c>
      <c r="D187" s="91" t="s">
        <v>70</v>
      </c>
      <c r="E187" s="121">
        <v>3355000</v>
      </c>
      <c r="F187" s="105"/>
    </row>
    <row r="188" spans="2:6">
      <c r="B188" s="94"/>
      <c r="C188" s="35" t="s">
        <v>272</v>
      </c>
      <c r="D188" s="91" t="s">
        <v>278</v>
      </c>
      <c r="E188" s="121">
        <v>345000</v>
      </c>
      <c r="F188" s="105"/>
    </row>
    <row r="189" spans="2:6">
      <c r="B189" s="94"/>
      <c r="C189" s="35" t="s">
        <v>273</v>
      </c>
      <c r="D189" s="91" t="s">
        <v>278</v>
      </c>
      <c r="E189" s="121">
        <v>1466000</v>
      </c>
      <c r="F189" s="105"/>
    </row>
    <row r="190" spans="2:6">
      <c r="B190" s="94"/>
      <c r="C190" s="35" t="s">
        <v>274</v>
      </c>
      <c r="D190" s="91" t="s">
        <v>70</v>
      </c>
      <c r="E190" s="121">
        <v>4190000</v>
      </c>
      <c r="F190" s="105"/>
    </row>
    <row r="191" spans="2:6">
      <c r="B191" s="94"/>
      <c r="C191" s="35" t="s">
        <v>275</v>
      </c>
      <c r="D191" s="91" t="s">
        <v>278</v>
      </c>
      <c r="E191" s="121">
        <v>345000</v>
      </c>
      <c r="F191" s="105"/>
    </row>
    <row r="192" spans="2:6">
      <c r="B192" s="94"/>
      <c r="C192" s="35" t="s">
        <v>276</v>
      </c>
      <c r="D192" s="91" t="s">
        <v>278</v>
      </c>
      <c r="E192" s="121">
        <v>1466000</v>
      </c>
      <c r="F192" s="105"/>
    </row>
    <row r="193" spans="2:6">
      <c r="B193" s="94"/>
      <c r="C193" s="35" t="s">
        <v>277</v>
      </c>
      <c r="D193" s="91" t="s">
        <v>70</v>
      </c>
      <c r="E193" s="121">
        <v>4190000</v>
      </c>
      <c r="F193" s="105"/>
    </row>
    <row r="194" spans="2:6">
      <c r="B194" s="94"/>
      <c r="C194" s="35" t="s">
        <v>1191</v>
      </c>
      <c r="D194" s="10" t="s">
        <v>278</v>
      </c>
      <c r="E194" s="121">
        <v>346000</v>
      </c>
      <c r="F194" s="105"/>
    </row>
    <row r="195" spans="2:6">
      <c r="B195" s="94"/>
      <c r="C195" s="35" t="s">
        <v>1192</v>
      </c>
      <c r="D195" s="10" t="s">
        <v>278</v>
      </c>
      <c r="E195" s="121">
        <v>1642000</v>
      </c>
      <c r="F195" s="105"/>
    </row>
    <row r="196" spans="2:6">
      <c r="B196" s="94"/>
      <c r="C196" s="35" t="s">
        <v>279</v>
      </c>
      <c r="D196" s="10" t="s">
        <v>278</v>
      </c>
      <c r="E196" s="121">
        <v>540000</v>
      </c>
      <c r="F196" s="105"/>
    </row>
    <row r="197" spans="2:6">
      <c r="B197" s="94"/>
      <c r="C197" s="35" t="s">
        <v>280</v>
      </c>
      <c r="D197" s="91" t="s">
        <v>70</v>
      </c>
      <c r="E197" s="121">
        <v>1690000</v>
      </c>
      <c r="F197" s="105"/>
    </row>
    <row r="198" spans="2:6">
      <c r="B198" s="94"/>
      <c r="C198" s="35" t="s">
        <v>281</v>
      </c>
      <c r="D198" s="10" t="s">
        <v>278</v>
      </c>
      <c r="E198" s="121">
        <v>1143000</v>
      </c>
      <c r="F198" s="105"/>
    </row>
    <row r="199" spans="2:6">
      <c r="B199" s="94"/>
      <c r="C199" s="35" t="s">
        <v>282</v>
      </c>
      <c r="D199" s="91" t="s">
        <v>70</v>
      </c>
      <c r="E199" s="121">
        <v>3643000</v>
      </c>
      <c r="F199" s="105"/>
    </row>
    <row r="200" spans="2:6">
      <c r="B200" s="94"/>
      <c r="C200" s="35" t="s">
        <v>283</v>
      </c>
      <c r="D200" s="10" t="s">
        <v>278</v>
      </c>
      <c r="E200" s="121">
        <v>421000</v>
      </c>
      <c r="F200" s="105"/>
    </row>
    <row r="201" spans="2:6">
      <c r="B201" s="94"/>
      <c r="C201" s="35" t="s">
        <v>284</v>
      </c>
      <c r="D201" s="10" t="s">
        <v>278</v>
      </c>
      <c r="E201" s="121">
        <v>2033000</v>
      </c>
      <c r="F201" s="105"/>
    </row>
    <row r="202" spans="2:6">
      <c r="B202" s="94"/>
      <c r="C202" s="35" t="s">
        <v>285</v>
      </c>
      <c r="D202" s="91" t="s">
        <v>70</v>
      </c>
      <c r="E202" s="121">
        <v>5994000</v>
      </c>
      <c r="F202" s="105"/>
    </row>
    <row r="203" spans="2:6">
      <c r="B203" s="94"/>
      <c r="C203" s="35" t="s">
        <v>286</v>
      </c>
      <c r="D203" s="10" t="s">
        <v>278</v>
      </c>
      <c r="E203" s="121">
        <v>468000</v>
      </c>
      <c r="F203" s="105"/>
    </row>
    <row r="204" spans="2:6">
      <c r="B204" s="94"/>
      <c r="C204" s="35" t="s">
        <v>287</v>
      </c>
      <c r="D204" s="10" t="s">
        <v>278</v>
      </c>
      <c r="E204" s="121">
        <v>2238000</v>
      </c>
      <c r="F204" s="105"/>
    </row>
    <row r="205" spans="2:6">
      <c r="B205" s="94"/>
      <c r="C205" s="35" t="s">
        <v>288</v>
      </c>
      <c r="D205" s="10" t="s">
        <v>278</v>
      </c>
      <c r="E205" s="61">
        <v>477000</v>
      </c>
      <c r="F205" s="105"/>
    </row>
    <row r="206" spans="2:6">
      <c r="B206" s="94"/>
      <c r="C206" s="35" t="s">
        <v>289</v>
      </c>
      <c r="D206" s="10" t="s">
        <v>278</v>
      </c>
      <c r="E206" s="61">
        <v>2238000</v>
      </c>
      <c r="F206" s="105"/>
    </row>
    <row r="207" spans="2:6">
      <c r="B207" s="94"/>
      <c r="C207" s="35" t="s">
        <v>290</v>
      </c>
      <c r="D207" s="10" t="s">
        <v>278</v>
      </c>
      <c r="E207" s="121">
        <v>775000</v>
      </c>
      <c r="F207" s="105"/>
    </row>
    <row r="208" spans="2:6">
      <c r="B208" s="94"/>
      <c r="C208" s="35" t="s">
        <v>291</v>
      </c>
      <c r="D208" s="91" t="s">
        <v>70</v>
      </c>
      <c r="E208" s="121">
        <v>2450000</v>
      </c>
      <c r="F208" s="105"/>
    </row>
    <row r="209" spans="2:6">
      <c r="B209" s="94"/>
      <c r="C209" s="35" t="s">
        <v>292</v>
      </c>
      <c r="D209" s="92" t="s">
        <v>89</v>
      </c>
      <c r="E209" s="121">
        <v>1066000</v>
      </c>
      <c r="F209" s="105"/>
    </row>
    <row r="210" spans="2:6">
      <c r="B210" s="94"/>
      <c r="C210" s="35" t="s">
        <v>293</v>
      </c>
      <c r="D210" s="92" t="s">
        <v>89</v>
      </c>
      <c r="E210" s="121">
        <v>3348000</v>
      </c>
      <c r="F210" s="105"/>
    </row>
    <row r="211" spans="2:6">
      <c r="B211" s="94"/>
      <c r="C211" s="35" t="s">
        <v>294</v>
      </c>
      <c r="D211" s="92" t="s">
        <v>278</v>
      </c>
      <c r="E211" s="121">
        <v>153000</v>
      </c>
      <c r="F211" s="105"/>
    </row>
    <row r="212" spans="2:6">
      <c r="B212" s="94"/>
      <c r="C212" s="35" t="s">
        <v>295</v>
      </c>
      <c r="D212" s="92" t="s">
        <v>278</v>
      </c>
      <c r="E212" s="121">
        <v>472000</v>
      </c>
      <c r="F212" s="105"/>
    </row>
    <row r="213" spans="2:6">
      <c r="B213" s="25">
        <v>9</v>
      </c>
      <c r="C213" s="103" t="s">
        <v>299</v>
      </c>
      <c r="D213" s="103"/>
      <c r="E213" s="103"/>
      <c r="F213" s="103"/>
    </row>
    <row r="214" spans="2:6" ht="18.75" customHeight="1">
      <c r="B214" s="94"/>
      <c r="C214" s="35" t="s">
        <v>300</v>
      </c>
      <c r="D214" s="92" t="s">
        <v>278</v>
      </c>
      <c r="E214" s="122">
        <v>351000</v>
      </c>
      <c r="F214" s="105" t="s">
        <v>1193</v>
      </c>
    </row>
    <row r="215" spans="2:6">
      <c r="B215" s="94"/>
      <c r="C215" s="35" t="s">
        <v>301</v>
      </c>
      <c r="D215" s="92" t="s">
        <v>70</v>
      </c>
      <c r="E215" s="122">
        <v>1013000</v>
      </c>
      <c r="F215" s="105"/>
    </row>
    <row r="216" spans="2:6">
      <c r="B216" s="94"/>
      <c r="C216" s="35" t="s">
        <v>302</v>
      </c>
      <c r="D216" s="92" t="s">
        <v>278</v>
      </c>
      <c r="E216" s="122">
        <v>134000</v>
      </c>
      <c r="F216" s="105"/>
    </row>
    <row r="217" spans="2:6">
      <c r="B217" s="94"/>
      <c r="C217" s="35" t="s">
        <v>303</v>
      </c>
      <c r="D217" s="92" t="s">
        <v>278</v>
      </c>
      <c r="E217" s="122">
        <v>492000</v>
      </c>
      <c r="F217" s="105"/>
    </row>
    <row r="218" spans="2:6">
      <c r="B218" s="94"/>
      <c r="C218" s="35" t="s">
        <v>304</v>
      </c>
      <c r="D218" s="92" t="s">
        <v>70</v>
      </c>
      <c r="E218" s="122">
        <v>1496000</v>
      </c>
      <c r="F218" s="105"/>
    </row>
    <row r="219" spans="2:6">
      <c r="B219" s="94"/>
      <c r="C219" s="35" t="s">
        <v>305</v>
      </c>
      <c r="D219" s="92" t="s">
        <v>278</v>
      </c>
      <c r="E219" s="122">
        <v>193000</v>
      </c>
      <c r="F219" s="105"/>
    </row>
    <row r="220" spans="2:6">
      <c r="B220" s="94"/>
      <c r="C220" s="35" t="s">
        <v>306</v>
      </c>
      <c r="D220" s="92" t="s">
        <v>278</v>
      </c>
      <c r="E220" s="122">
        <v>897000</v>
      </c>
      <c r="F220" s="105"/>
    </row>
    <row r="221" spans="2:6">
      <c r="B221" s="94"/>
      <c r="C221" s="35" t="s">
        <v>307</v>
      </c>
      <c r="D221" s="92" t="s">
        <v>70</v>
      </c>
      <c r="E221" s="122">
        <v>2856000</v>
      </c>
      <c r="F221" s="105"/>
    </row>
    <row r="222" spans="2:6">
      <c r="B222" s="94"/>
      <c r="C222" s="35" t="s">
        <v>308</v>
      </c>
      <c r="D222" s="92" t="s">
        <v>278</v>
      </c>
      <c r="E222" s="122">
        <v>154000</v>
      </c>
      <c r="F222" s="105"/>
    </row>
    <row r="223" spans="2:6">
      <c r="B223" s="94"/>
      <c r="C223" s="35" t="s">
        <v>309</v>
      </c>
      <c r="D223" s="92" t="s">
        <v>278</v>
      </c>
      <c r="E223" s="122">
        <v>602000</v>
      </c>
      <c r="F223" s="105"/>
    </row>
    <row r="224" spans="2:6">
      <c r="B224" s="94"/>
      <c r="C224" s="35" t="s">
        <v>310</v>
      </c>
      <c r="D224" s="92" t="s">
        <v>70</v>
      </c>
      <c r="E224" s="122">
        <v>1994000</v>
      </c>
      <c r="F224" s="105"/>
    </row>
    <row r="225" spans="2:6">
      <c r="B225" s="94"/>
      <c r="C225" s="35" t="s">
        <v>311</v>
      </c>
      <c r="D225" s="92" t="s">
        <v>278</v>
      </c>
      <c r="E225" s="122">
        <v>208000</v>
      </c>
      <c r="F225" s="105"/>
    </row>
    <row r="226" spans="2:6">
      <c r="B226" s="94"/>
      <c r="C226" s="35" t="s">
        <v>312</v>
      </c>
      <c r="D226" s="92" t="s">
        <v>278</v>
      </c>
      <c r="E226" s="122">
        <v>990000</v>
      </c>
      <c r="F226" s="105"/>
    </row>
    <row r="227" spans="2:6">
      <c r="B227" s="94"/>
      <c r="C227" s="35" t="s">
        <v>313</v>
      </c>
      <c r="D227" s="92" t="s">
        <v>70</v>
      </c>
      <c r="E227" s="122">
        <v>3372000</v>
      </c>
      <c r="F227" s="105"/>
    </row>
    <row r="228" spans="2:6">
      <c r="B228" s="94"/>
      <c r="C228" s="35" t="s">
        <v>314</v>
      </c>
      <c r="D228" s="92" t="s">
        <v>278</v>
      </c>
      <c r="E228" s="122">
        <v>732000</v>
      </c>
      <c r="F228" s="105"/>
    </row>
    <row r="229" spans="2:6">
      <c r="B229" s="94"/>
      <c r="C229" s="35" t="s">
        <v>315</v>
      </c>
      <c r="D229" s="92" t="s">
        <v>70</v>
      </c>
      <c r="E229" s="122">
        <v>2411000</v>
      </c>
      <c r="F229" s="105"/>
    </row>
    <row r="230" spans="2:6">
      <c r="B230" s="94"/>
      <c r="C230" s="35" t="s">
        <v>316</v>
      </c>
      <c r="D230" s="92" t="s">
        <v>278</v>
      </c>
      <c r="E230" s="122">
        <v>628000</v>
      </c>
      <c r="F230" s="105"/>
    </row>
    <row r="231" spans="2:6">
      <c r="B231" s="94"/>
      <c r="C231" s="35" t="s">
        <v>317</v>
      </c>
      <c r="D231" s="92" t="s">
        <v>70</v>
      </c>
      <c r="E231" s="122">
        <v>1888000</v>
      </c>
      <c r="F231" s="105"/>
    </row>
    <row r="232" spans="2:6">
      <c r="B232" s="25">
        <v>10</v>
      </c>
      <c r="C232" s="103" t="s">
        <v>956</v>
      </c>
      <c r="D232" s="103"/>
      <c r="E232" s="103"/>
      <c r="F232" s="103"/>
    </row>
    <row r="233" spans="2:6">
      <c r="B233" s="94"/>
      <c r="C233" s="30" t="s">
        <v>957</v>
      </c>
      <c r="D233" s="92" t="s">
        <v>89</v>
      </c>
      <c r="E233" s="62">
        <v>15000</v>
      </c>
      <c r="F233" s="104" t="s">
        <v>768</v>
      </c>
    </row>
    <row r="234" spans="2:6">
      <c r="B234" s="94"/>
      <c r="C234" s="30" t="s">
        <v>958</v>
      </c>
      <c r="D234" s="92" t="s">
        <v>89</v>
      </c>
      <c r="E234" s="62">
        <v>12000</v>
      </c>
      <c r="F234" s="104"/>
    </row>
    <row r="235" spans="2:6">
      <c r="B235" s="94"/>
      <c r="C235" s="30" t="s">
        <v>959</v>
      </c>
      <c r="D235" s="92" t="s">
        <v>89</v>
      </c>
      <c r="E235" s="62">
        <v>10000</v>
      </c>
      <c r="F235" s="104"/>
    </row>
    <row r="236" spans="2:6">
      <c r="B236" s="94"/>
      <c r="C236" s="30" t="s">
        <v>960</v>
      </c>
      <c r="D236" s="18" t="s">
        <v>961</v>
      </c>
      <c r="E236" s="62">
        <v>4500000</v>
      </c>
      <c r="F236" s="104"/>
    </row>
    <row r="237" spans="2:6">
      <c r="B237" s="25">
        <v>11</v>
      </c>
      <c r="C237" s="103" t="s">
        <v>1198</v>
      </c>
      <c r="D237" s="103"/>
      <c r="E237" s="103"/>
      <c r="F237" s="103"/>
    </row>
    <row r="238" spans="2:6" ht="15.75" customHeight="1">
      <c r="B238" s="94"/>
      <c r="C238" s="30" t="s">
        <v>1194</v>
      </c>
      <c r="D238" s="92" t="s">
        <v>298</v>
      </c>
      <c r="E238" s="62">
        <v>320000</v>
      </c>
      <c r="F238" s="104" t="s">
        <v>1193</v>
      </c>
    </row>
    <row r="239" spans="2:6">
      <c r="B239" s="94"/>
      <c r="C239" s="30" t="s">
        <v>1196</v>
      </c>
      <c r="D239" s="92" t="s">
        <v>298</v>
      </c>
      <c r="E239" s="62">
        <v>430000</v>
      </c>
      <c r="F239" s="104"/>
    </row>
    <row r="240" spans="2:6">
      <c r="B240" s="94"/>
      <c r="C240" s="30" t="s">
        <v>1197</v>
      </c>
      <c r="D240" s="92" t="s">
        <v>298</v>
      </c>
      <c r="E240" s="62">
        <v>450000</v>
      </c>
      <c r="F240" s="104"/>
    </row>
    <row r="241" spans="2:6">
      <c r="B241" s="94"/>
      <c r="C241" s="30" t="s">
        <v>1199</v>
      </c>
      <c r="D241" s="92" t="s">
        <v>1195</v>
      </c>
      <c r="E241" s="62">
        <v>197000</v>
      </c>
      <c r="F241" s="104"/>
    </row>
    <row r="242" spans="2:6">
      <c r="B242" s="94"/>
      <c r="C242" s="30" t="s">
        <v>1200</v>
      </c>
      <c r="D242" s="92" t="s">
        <v>1195</v>
      </c>
      <c r="E242" s="62">
        <v>282000</v>
      </c>
      <c r="F242" s="104"/>
    </row>
    <row r="243" spans="2:6">
      <c r="B243" s="94"/>
      <c r="C243" s="30" t="s">
        <v>1201</v>
      </c>
      <c r="D243" s="92" t="s">
        <v>1195</v>
      </c>
      <c r="E243" s="62">
        <v>221000</v>
      </c>
      <c r="F243" s="104"/>
    </row>
    <row r="244" spans="2:6">
      <c r="B244" s="94"/>
      <c r="C244" s="30" t="s">
        <v>1202</v>
      </c>
      <c r="D244" s="92" t="s">
        <v>1195</v>
      </c>
      <c r="E244" s="62">
        <v>273000</v>
      </c>
      <c r="F244" s="104"/>
    </row>
    <row r="245" spans="2:6">
      <c r="B245" s="26" t="s">
        <v>162</v>
      </c>
      <c r="C245" s="102" t="s">
        <v>1211</v>
      </c>
      <c r="D245" s="102"/>
      <c r="E245" s="102"/>
      <c r="F245" s="102"/>
    </row>
    <row r="246" spans="2:6">
      <c r="B246" s="13">
        <v>1</v>
      </c>
      <c r="C246" s="103" t="s">
        <v>169</v>
      </c>
      <c r="D246" s="103"/>
      <c r="E246" s="103"/>
      <c r="F246" s="103"/>
    </row>
    <row r="247" spans="2:6">
      <c r="B247" s="94"/>
      <c r="C247" s="7" t="s">
        <v>163</v>
      </c>
      <c r="D247" s="94" t="s">
        <v>170</v>
      </c>
      <c r="E247" s="63">
        <v>830</v>
      </c>
      <c r="F247" s="105" t="s">
        <v>171</v>
      </c>
    </row>
    <row r="248" spans="2:6">
      <c r="B248" s="94"/>
      <c r="C248" s="7" t="s">
        <v>164</v>
      </c>
      <c r="D248" s="94" t="s">
        <v>170</v>
      </c>
      <c r="E248" s="63">
        <v>690</v>
      </c>
      <c r="F248" s="106"/>
    </row>
    <row r="249" spans="2:6">
      <c r="B249" s="94"/>
      <c r="C249" s="7" t="s">
        <v>165</v>
      </c>
      <c r="D249" s="94" t="s">
        <v>170</v>
      </c>
      <c r="E249" s="52">
        <v>1150</v>
      </c>
      <c r="F249" s="106"/>
    </row>
    <row r="250" spans="2:6">
      <c r="B250" s="94"/>
      <c r="C250" s="7" t="s">
        <v>166</v>
      </c>
      <c r="D250" s="94" t="s">
        <v>170</v>
      </c>
      <c r="E250" s="63">
        <v>970</v>
      </c>
      <c r="F250" s="106"/>
    </row>
    <row r="251" spans="2:6">
      <c r="B251" s="25">
        <v>2</v>
      </c>
      <c r="C251" s="97" t="s">
        <v>167</v>
      </c>
      <c r="D251" s="27"/>
      <c r="E251" s="64"/>
      <c r="F251" s="106"/>
    </row>
    <row r="252" spans="2:6">
      <c r="B252" s="94"/>
      <c r="C252" s="7" t="s">
        <v>163</v>
      </c>
      <c r="D252" s="94" t="s">
        <v>170</v>
      </c>
      <c r="E252" s="63">
        <v>810</v>
      </c>
      <c r="F252" s="106"/>
    </row>
    <row r="253" spans="2:6">
      <c r="B253" s="94"/>
      <c r="C253" s="7" t="s">
        <v>164</v>
      </c>
      <c r="D253" s="94" t="s">
        <v>170</v>
      </c>
      <c r="E253" s="63">
        <v>690</v>
      </c>
      <c r="F253" s="106"/>
    </row>
    <row r="254" spans="2:6">
      <c r="B254" s="94"/>
      <c r="C254" s="7" t="s">
        <v>168</v>
      </c>
      <c r="D254" s="94" t="s">
        <v>170</v>
      </c>
      <c r="E254" s="52">
        <v>1050</v>
      </c>
      <c r="F254" s="106"/>
    </row>
    <row r="255" spans="2:6">
      <c r="B255" s="94"/>
      <c r="C255" s="7" t="s">
        <v>165</v>
      </c>
      <c r="D255" s="94" t="s">
        <v>170</v>
      </c>
      <c r="E255" s="52">
        <v>1130</v>
      </c>
      <c r="F255" s="106"/>
    </row>
    <row r="256" spans="2:6">
      <c r="B256" s="94"/>
      <c r="C256" s="7" t="s">
        <v>166</v>
      </c>
      <c r="D256" s="94" t="s">
        <v>170</v>
      </c>
      <c r="E256" s="63">
        <v>970</v>
      </c>
      <c r="F256" s="106"/>
    </row>
    <row r="257" spans="2:6">
      <c r="B257" s="13">
        <v>3</v>
      </c>
      <c r="C257" s="103" t="s">
        <v>257</v>
      </c>
      <c r="D257" s="103"/>
      <c r="E257" s="103"/>
      <c r="F257" s="103"/>
    </row>
    <row r="258" spans="2:6">
      <c r="B258" s="92"/>
      <c r="C258" s="21" t="s">
        <v>258</v>
      </c>
      <c r="D258" s="91" t="s">
        <v>170</v>
      </c>
      <c r="E258" s="65">
        <v>830</v>
      </c>
      <c r="F258" s="104" t="s">
        <v>1203</v>
      </c>
    </row>
    <row r="259" spans="2:6">
      <c r="B259" s="92"/>
      <c r="C259" s="21" t="s">
        <v>259</v>
      </c>
      <c r="D259" s="91" t="s">
        <v>170</v>
      </c>
      <c r="E259" s="65">
        <v>950</v>
      </c>
      <c r="F259" s="107"/>
    </row>
    <row r="260" spans="2:6">
      <c r="B260" s="92"/>
      <c r="C260" s="21" t="s">
        <v>259</v>
      </c>
      <c r="D260" s="91" t="s">
        <v>170</v>
      </c>
      <c r="E260" s="66">
        <v>2600</v>
      </c>
      <c r="F260" s="107"/>
    </row>
    <row r="261" spans="2:6">
      <c r="B261" s="92"/>
      <c r="C261" s="21" t="s">
        <v>259</v>
      </c>
      <c r="D261" s="91" t="s">
        <v>170</v>
      </c>
      <c r="E261" s="66">
        <v>4000</v>
      </c>
      <c r="F261" s="107"/>
    </row>
    <row r="262" spans="2:6">
      <c r="B262" s="13">
        <v>4</v>
      </c>
      <c r="C262" s="103" t="s">
        <v>720</v>
      </c>
      <c r="D262" s="103"/>
      <c r="E262" s="103"/>
      <c r="F262" s="103"/>
    </row>
    <row r="263" spans="2:6" ht="54.75" customHeight="1">
      <c r="B263" s="92"/>
      <c r="C263" s="21" t="s">
        <v>1385</v>
      </c>
      <c r="D263" s="94" t="s">
        <v>1466</v>
      </c>
      <c r="E263" s="67">
        <f>201176/1.1</f>
        <v>182887.27272727271</v>
      </c>
      <c r="F263" s="91" t="s">
        <v>985</v>
      </c>
    </row>
    <row r="264" spans="2:6">
      <c r="B264" s="13">
        <v>5</v>
      </c>
      <c r="C264" s="103" t="s">
        <v>721</v>
      </c>
      <c r="D264" s="103"/>
      <c r="E264" s="103"/>
      <c r="F264" s="103"/>
    </row>
    <row r="265" spans="2:6" ht="18" customHeight="1">
      <c r="B265" s="13"/>
      <c r="C265" s="21" t="s">
        <v>1464</v>
      </c>
      <c r="D265" s="91" t="s">
        <v>1466</v>
      </c>
      <c r="E265" s="66">
        <f>185882/1.1</f>
        <v>168983.63636363635</v>
      </c>
      <c r="F265" s="104" t="s">
        <v>985</v>
      </c>
    </row>
    <row r="266" spans="2:6" ht="18" customHeight="1">
      <c r="B266" s="13"/>
      <c r="C266" s="21" t="s">
        <v>1463</v>
      </c>
      <c r="D266" s="91" t="s">
        <v>1466</v>
      </c>
      <c r="E266" s="66">
        <f>265882/1.1</f>
        <v>241710.90909090906</v>
      </c>
      <c r="F266" s="104"/>
    </row>
    <row r="267" spans="2:6" ht="31.5">
      <c r="B267" s="13"/>
      <c r="C267" s="21" t="s">
        <v>1462</v>
      </c>
      <c r="D267" s="91" t="s">
        <v>1466</v>
      </c>
      <c r="E267" s="66">
        <f>191765/1.1</f>
        <v>174331.81818181818</v>
      </c>
      <c r="F267" s="104"/>
    </row>
    <row r="268" spans="2:6" ht="63">
      <c r="B268" s="13"/>
      <c r="C268" s="21" t="s">
        <v>1465</v>
      </c>
      <c r="D268" s="91" t="s">
        <v>1466</v>
      </c>
      <c r="E268" s="66">
        <f>191765/1.1</f>
        <v>174331.81818181818</v>
      </c>
      <c r="F268" s="104"/>
    </row>
    <row r="269" spans="2:6" ht="18.75" customHeight="1">
      <c r="B269" s="13"/>
      <c r="C269" s="21" t="s">
        <v>1461</v>
      </c>
      <c r="D269" s="91" t="s">
        <v>1466</v>
      </c>
      <c r="E269" s="66">
        <f>174118/1.1</f>
        <v>158289.09090909088</v>
      </c>
      <c r="F269" s="104"/>
    </row>
    <row r="270" spans="2:6" ht="18.75" customHeight="1">
      <c r="B270" s="13"/>
      <c r="C270" s="21" t="s">
        <v>1460</v>
      </c>
      <c r="D270" s="91" t="s">
        <v>1466</v>
      </c>
      <c r="E270" s="66">
        <f>224706/1.1</f>
        <v>204278.18181818179</v>
      </c>
      <c r="F270" s="104"/>
    </row>
    <row r="271" spans="2:6" ht="31.5">
      <c r="B271" s="13"/>
      <c r="C271" s="21" t="s">
        <v>1459</v>
      </c>
      <c r="D271" s="91" t="s">
        <v>1466</v>
      </c>
      <c r="E271" s="66">
        <f>295294/1.1</f>
        <v>268449.09090909088</v>
      </c>
      <c r="F271" s="104"/>
    </row>
    <row r="272" spans="2:6" ht="31.5">
      <c r="B272" s="13"/>
      <c r="C272" s="21" t="s">
        <v>1458</v>
      </c>
      <c r="D272" s="91" t="s">
        <v>1466</v>
      </c>
      <c r="E272" s="66">
        <f>301176/1.1</f>
        <v>273796.36363636359</v>
      </c>
      <c r="F272" s="104"/>
    </row>
    <row r="273" spans="2:6" ht="18.75">
      <c r="B273" s="13"/>
      <c r="C273" s="21" t="s">
        <v>1457</v>
      </c>
      <c r="D273" s="91" t="s">
        <v>1466</v>
      </c>
      <c r="E273" s="66">
        <f>312941/1.1</f>
        <v>284491.81818181818</v>
      </c>
      <c r="F273" s="104"/>
    </row>
    <row r="274" spans="2:6" ht="18.75">
      <c r="B274" s="13"/>
      <c r="C274" s="21" t="s">
        <v>1456</v>
      </c>
      <c r="D274" s="91" t="s">
        <v>1466</v>
      </c>
      <c r="E274" s="66">
        <f>295294/1.1</f>
        <v>268449.09090909088</v>
      </c>
      <c r="F274" s="104"/>
    </row>
    <row r="275" spans="2:6" ht="31.5">
      <c r="B275" s="13"/>
      <c r="C275" s="21" t="s">
        <v>1455</v>
      </c>
      <c r="D275" s="91" t="s">
        <v>1466</v>
      </c>
      <c r="E275" s="66">
        <f>242353/1.1</f>
        <v>220320.90909090906</v>
      </c>
      <c r="F275" s="104"/>
    </row>
    <row r="276" spans="2:6" ht="18.75">
      <c r="B276" s="13"/>
      <c r="C276" s="21" t="s">
        <v>1454</v>
      </c>
      <c r="D276" s="91" t="s">
        <v>1466</v>
      </c>
      <c r="E276" s="66">
        <f>477647/1.1</f>
        <v>434224.54545454541</v>
      </c>
      <c r="F276" s="104"/>
    </row>
    <row r="277" spans="2:6" ht="31.5">
      <c r="B277" s="13"/>
      <c r="C277" s="21" t="s">
        <v>1453</v>
      </c>
      <c r="D277" s="91" t="s">
        <v>1466</v>
      </c>
      <c r="E277" s="66">
        <f>418824/1.1</f>
        <v>380749.09090909088</v>
      </c>
      <c r="F277" s="104"/>
    </row>
    <row r="278" spans="2:6" ht="31.5">
      <c r="B278" s="13"/>
      <c r="C278" s="21" t="s">
        <v>1452</v>
      </c>
      <c r="D278" s="91" t="s">
        <v>1466</v>
      </c>
      <c r="E278" s="66">
        <f>336471/1.1</f>
        <v>305882.72727272724</v>
      </c>
      <c r="F278" s="104"/>
    </row>
    <row r="279" spans="2:6" ht="18.75">
      <c r="B279" s="13"/>
      <c r="C279" s="21" t="s">
        <v>1451</v>
      </c>
      <c r="D279" s="91" t="s">
        <v>1466</v>
      </c>
      <c r="E279" s="66">
        <f>295294/1.1</f>
        <v>268449.09090909088</v>
      </c>
      <c r="F279" s="104"/>
    </row>
    <row r="280" spans="2:6" ht="18.75">
      <c r="B280" s="13"/>
      <c r="C280" s="21" t="s">
        <v>1450</v>
      </c>
      <c r="D280" s="91" t="s">
        <v>1466</v>
      </c>
      <c r="E280" s="66">
        <f>242353/1.1</f>
        <v>220320.90909090906</v>
      </c>
      <c r="F280" s="104"/>
    </row>
    <row r="281" spans="2:6" ht="18.75">
      <c r="B281" s="13"/>
      <c r="C281" s="21" t="s">
        <v>1449</v>
      </c>
      <c r="D281" s="91" t="s">
        <v>1466</v>
      </c>
      <c r="E281" s="66">
        <f>277647/1.1</f>
        <v>252406.36363636362</v>
      </c>
      <c r="F281" s="104"/>
    </row>
    <row r="282" spans="2:6" ht="18.75">
      <c r="B282" s="13"/>
      <c r="C282" s="21" t="s">
        <v>1448</v>
      </c>
      <c r="D282" s="91" t="s">
        <v>1466</v>
      </c>
      <c r="E282" s="66">
        <f>242353/1.1</f>
        <v>220320.90909090906</v>
      </c>
      <c r="F282" s="104"/>
    </row>
    <row r="283" spans="2:6" ht="18.75">
      <c r="B283" s="13"/>
      <c r="C283" s="21" t="s">
        <v>1447</v>
      </c>
      <c r="D283" s="91" t="s">
        <v>1466</v>
      </c>
      <c r="E283" s="66">
        <f>277647/1.1</f>
        <v>252406.36363636362</v>
      </c>
      <c r="F283" s="104"/>
    </row>
    <row r="284" spans="2:6" ht="18.75">
      <c r="B284" s="13"/>
      <c r="C284" s="21" t="s">
        <v>1446</v>
      </c>
      <c r="D284" s="91" t="s">
        <v>1466</v>
      </c>
      <c r="E284" s="66">
        <f>242353/1.1</f>
        <v>220320.90909090906</v>
      </c>
      <c r="F284" s="104"/>
    </row>
    <row r="285" spans="2:6" ht="18.75">
      <c r="B285" s="13"/>
      <c r="C285" s="21" t="s">
        <v>1386</v>
      </c>
      <c r="D285" s="91" t="s">
        <v>1466</v>
      </c>
      <c r="E285" s="66">
        <f>336471/1.1</f>
        <v>305882.72727272724</v>
      </c>
      <c r="F285" s="104"/>
    </row>
    <row r="286" spans="2:6" ht="18.75">
      <c r="B286" s="13"/>
      <c r="C286" s="21" t="s">
        <v>1387</v>
      </c>
      <c r="D286" s="91" t="s">
        <v>1466</v>
      </c>
      <c r="E286" s="66">
        <f>418824/1.1</f>
        <v>380749.09090909088</v>
      </c>
      <c r="F286" s="104"/>
    </row>
    <row r="287" spans="2:6" ht="18.75">
      <c r="B287" s="13"/>
      <c r="C287" s="21" t="s">
        <v>1445</v>
      </c>
      <c r="D287" s="91" t="s">
        <v>1466</v>
      </c>
      <c r="E287" s="66">
        <f>265882/1.1</f>
        <v>241710.90909090906</v>
      </c>
      <c r="F287" s="104"/>
    </row>
    <row r="288" spans="2:6" ht="18.75">
      <c r="B288" s="13"/>
      <c r="C288" s="21" t="s">
        <v>1444</v>
      </c>
      <c r="D288" s="91" t="s">
        <v>1466</v>
      </c>
      <c r="E288" s="66">
        <f>242353/1.1</f>
        <v>220320.90909090906</v>
      </c>
      <c r="F288" s="104"/>
    </row>
    <row r="289" spans="2:6" ht="18.75">
      <c r="B289" s="13"/>
      <c r="C289" s="21" t="s">
        <v>1443</v>
      </c>
      <c r="D289" s="91" t="s">
        <v>1466</v>
      </c>
      <c r="E289" s="66">
        <f>418824/1.1</f>
        <v>380749.09090909088</v>
      </c>
      <c r="F289" s="104"/>
    </row>
    <row r="290" spans="2:6" ht="18.75">
      <c r="B290" s="13"/>
      <c r="C290" s="21" t="s">
        <v>1442</v>
      </c>
      <c r="D290" s="91" t="s">
        <v>1466</v>
      </c>
      <c r="E290" s="66">
        <f>336471/1.1</f>
        <v>305882.72727272724</v>
      </c>
      <c r="F290" s="104"/>
    </row>
    <row r="291" spans="2:6" ht="19.5" customHeight="1">
      <c r="B291" s="13"/>
      <c r="C291" s="21" t="s">
        <v>1441</v>
      </c>
      <c r="D291" s="91" t="s">
        <v>1466</v>
      </c>
      <c r="E291" s="66">
        <f>265882/1.1</f>
        <v>241710.90909090906</v>
      </c>
      <c r="F291" s="104"/>
    </row>
    <row r="292" spans="2:6" ht="18.75">
      <c r="B292" s="13"/>
      <c r="C292" s="21" t="s">
        <v>1440</v>
      </c>
      <c r="D292" s="91" t="s">
        <v>1466</v>
      </c>
      <c r="E292" s="66">
        <f>242353/1.1</f>
        <v>220320.90909090906</v>
      </c>
      <c r="F292" s="104"/>
    </row>
    <row r="293" spans="2:6" ht="18.75">
      <c r="B293" s="13"/>
      <c r="C293" s="21" t="s">
        <v>1439</v>
      </c>
      <c r="D293" s="91" t="s">
        <v>1466</v>
      </c>
      <c r="E293" s="66">
        <f>360000/1.1</f>
        <v>327272.72727272724</v>
      </c>
      <c r="F293" s="104"/>
    </row>
    <row r="294" spans="2:6" ht="18.75">
      <c r="B294" s="13"/>
      <c r="C294" s="21" t="s">
        <v>1438</v>
      </c>
      <c r="D294" s="91" t="s">
        <v>1466</v>
      </c>
      <c r="E294" s="66">
        <f>242353/1.1</f>
        <v>220320.90909090906</v>
      </c>
      <c r="F294" s="104"/>
    </row>
    <row r="295" spans="2:6" ht="18.75">
      <c r="B295" s="13"/>
      <c r="C295" s="21" t="s">
        <v>1437</v>
      </c>
      <c r="D295" s="91" t="s">
        <v>1466</v>
      </c>
      <c r="E295" s="66">
        <f>242353/1.1</f>
        <v>220320.90909090906</v>
      </c>
      <c r="F295" s="104"/>
    </row>
    <row r="296" spans="2:6" ht="18.75">
      <c r="B296" s="13"/>
      <c r="C296" s="21" t="s">
        <v>1436</v>
      </c>
      <c r="D296" s="91" t="s">
        <v>1466</v>
      </c>
      <c r="E296" s="66">
        <f>283529/1.1</f>
        <v>257753.63636363635</v>
      </c>
      <c r="F296" s="104"/>
    </row>
    <row r="297" spans="2:6" ht="31.5">
      <c r="B297" s="92"/>
      <c r="C297" s="21" t="s">
        <v>1435</v>
      </c>
      <c r="D297" s="91" t="s">
        <v>1466</v>
      </c>
      <c r="E297" s="66">
        <f>283529/1.1</f>
        <v>257753.63636363635</v>
      </c>
      <c r="F297" s="104"/>
    </row>
    <row r="298" spans="2:6" ht="18.75">
      <c r="B298" s="92"/>
      <c r="C298" s="21" t="s">
        <v>1434</v>
      </c>
      <c r="D298" s="91" t="s">
        <v>1466</v>
      </c>
      <c r="E298" s="66">
        <f>283529/1.1</f>
        <v>257753.63636363635</v>
      </c>
      <c r="F298" s="104"/>
    </row>
    <row r="299" spans="2:6" ht="18.75">
      <c r="B299" s="92"/>
      <c r="C299" s="21" t="s">
        <v>1433</v>
      </c>
      <c r="D299" s="91" t="s">
        <v>1466</v>
      </c>
      <c r="E299" s="66">
        <f>283529/1.1</f>
        <v>257753.63636363635</v>
      </c>
      <c r="F299" s="104"/>
    </row>
    <row r="300" spans="2:6" ht="18.75">
      <c r="B300" s="92"/>
      <c r="C300" s="21" t="s">
        <v>1432</v>
      </c>
      <c r="D300" s="91" t="s">
        <v>1466</v>
      </c>
      <c r="E300" s="66">
        <f>191765/1.1</f>
        <v>174331.81818181818</v>
      </c>
      <c r="F300" s="104"/>
    </row>
    <row r="301" spans="2:6" ht="18.75">
      <c r="B301" s="92"/>
      <c r="C301" s="21" t="s">
        <v>1431</v>
      </c>
      <c r="D301" s="91" t="s">
        <v>1466</v>
      </c>
      <c r="E301" s="66">
        <f>277647/1.1</f>
        <v>252406.36363636362</v>
      </c>
      <c r="F301" s="104"/>
    </row>
    <row r="302" spans="2:6" ht="31.5">
      <c r="B302" s="92"/>
      <c r="C302" s="21" t="s">
        <v>1430</v>
      </c>
      <c r="D302" s="91" t="s">
        <v>1466</v>
      </c>
      <c r="E302" s="66">
        <f>271765/1.1</f>
        <v>247059.09090909088</v>
      </c>
      <c r="F302" s="104"/>
    </row>
    <row r="303" spans="2:6" ht="31.5">
      <c r="B303" s="92"/>
      <c r="C303" s="21" t="s">
        <v>1429</v>
      </c>
      <c r="D303" s="91" t="s">
        <v>1466</v>
      </c>
      <c r="E303" s="66">
        <f>271765/1.1</f>
        <v>247059.09090909088</v>
      </c>
      <c r="F303" s="104"/>
    </row>
    <row r="304" spans="2:6" ht="18.75">
      <c r="B304" s="92"/>
      <c r="C304" s="21" t="s">
        <v>1428</v>
      </c>
      <c r="D304" s="91" t="s">
        <v>1466</v>
      </c>
      <c r="E304" s="66">
        <f>277647/1.1</f>
        <v>252406.36363636362</v>
      </c>
      <c r="F304" s="104"/>
    </row>
    <row r="305" spans="2:6" ht="31.5">
      <c r="B305" s="92"/>
      <c r="C305" s="21" t="s">
        <v>1427</v>
      </c>
      <c r="D305" s="91" t="s">
        <v>1466</v>
      </c>
      <c r="E305" s="66">
        <f>536471/1.1</f>
        <v>487700.90909090906</v>
      </c>
      <c r="F305" s="104"/>
    </row>
    <row r="306" spans="2:6" ht="18.75">
      <c r="B306" s="92"/>
      <c r="C306" s="21" t="s">
        <v>1426</v>
      </c>
      <c r="D306" s="91" t="s">
        <v>1466</v>
      </c>
      <c r="E306" s="66">
        <f>242353/1.1</f>
        <v>220320.90909090906</v>
      </c>
      <c r="F306" s="104"/>
    </row>
    <row r="307" spans="2:6" ht="18.75">
      <c r="B307" s="92"/>
      <c r="C307" s="21" t="s">
        <v>1425</v>
      </c>
      <c r="D307" s="91" t="s">
        <v>1466</v>
      </c>
      <c r="E307" s="66">
        <f>360000/1.1</f>
        <v>327272.72727272724</v>
      </c>
      <c r="F307" s="104"/>
    </row>
    <row r="308" spans="2:6" ht="18.75">
      <c r="B308" s="92"/>
      <c r="C308" s="21" t="s">
        <v>1424</v>
      </c>
      <c r="D308" s="91" t="s">
        <v>1466</v>
      </c>
      <c r="E308" s="66">
        <f>418824/1.1</f>
        <v>380749.09090909088</v>
      </c>
      <c r="F308" s="104"/>
    </row>
    <row r="309" spans="2:6" ht="18.75">
      <c r="B309" s="92"/>
      <c r="C309" s="21" t="s">
        <v>1423</v>
      </c>
      <c r="D309" s="91" t="s">
        <v>1466</v>
      </c>
      <c r="E309" s="66">
        <f>418824/1.1</f>
        <v>380749.09090909088</v>
      </c>
      <c r="F309" s="104"/>
    </row>
    <row r="310" spans="2:6" ht="18.75">
      <c r="B310" s="92"/>
      <c r="C310" s="21" t="s">
        <v>1422</v>
      </c>
      <c r="D310" s="91" t="s">
        <v>1466</v>
      </c>
      <c r="E310" s="66">
        <f>360000/1.1</f>
        <v>327272.72727272724</v>
      </c>
      <c r="F310" s="104"/>
    </row>
    <row r="311" spans="2:6" ht="18.75">
      <c r="B311" s="92"/>
      <c r="C311" s="21" t="s">
        <v>1421</v>
      </c>
      <c r="D311" s="91" t="s">
        <v>1466</v>
      </c>
      <c r="E311" s="66">
        <f>277647/1.1</f>
        <v>252406.36363636362</v>
      </c>
      <c r="F311" s="104"/>
    </row>
    <row r="312" spans="2:6" ht="18.75">
      <c r="B312" s="92"/>
      <c r="C312" s="21" t="s">
        <v>1420</v>
      </c>
      <c r="D312" s="91" t="s">
        <v>1466</v>
      </c>
      <c r="E312" s="66">
        <f>348235/1.1</f>
        <v>316577.27272727271</v>
      </c>
      <c r="F312" s="104"/>
    </row>
    <row r="313" spans="2:6" ht="18.75">
      <c r="B313" s="92"/>
      <c r="C313" s="21" t="s">
        <v>1419</v>
      </c>
      <c r="D313" s="91" t="s">
        <v>1466</v>
      </c>
      <c r="E313" s="66">
        <f>277647/1.1</f>
        <v>252406.36363636362</v>
      </c>
      <c r="F313" s="104"/>
    </row>
    <row r="314" spans="2:6" ht="18.75">
      <c r="B314" s="92"/>
      <c r="C314" s="21" t="s">
        <v>1418</v>
      </c>
      <c r="D314" s="91" t="s">
        <v>1466</v>
      </c>
      <c r="E314" s="66">
        <f>289412/1.1</f>
        <v>263101.81818181818</v>
      </c>
      <c r="F314" s="104"/>
    </row>
    <row r="315" spans="2:6" ht="18.75">
      <c r="B315" s="92"/>
      <c r="C315" s="21" t="s">
        <v>1417</v>
      </c>
      <c r="D315" s="91" t="s">
        <v>1466</v>
      </c>
      <c r="E315" s="66">
        <f>348235/1.1</f>
        <v>316577.27272727271</v>
      </c>
      <c r="F315" s="104"/>
    </row>
    <row r="316" spans="2:6" ht="18.75">
      <c r="B316" s="92"/>
      <c r="C316" s="21" t="s">
        <v>1416</v>
      </c>
      <c r="D316" s="91" t="s">
        <v>1466</v>
      </c>
      <c r="E316" s="66">
        <f>289412/1.1</f>
        <v>263101.81818181818</v>
      </c>
      <c r="F316" s="104"/>
    </row>
    <row r="317" spans="2:6" ht="18.75">
      <c r="B317" s="92"/>
      <c r="C317" s="21" t="s">
        <v>1415</v>
      </c>
      <c r="D317" s="91" t="s">
        <v>1466</v>
      </c>
      <c r="E317" s="66">
        <f>289412/1.1</f>
        <v>263101.81818181818</v>
      </c>
      <c r="F317" s="104"/>
    </row>
    <row r="318" spans="2:6" ht="18.75">
      <c r="B318" s="92"/>
      <c r="C318" s="21" t="s">
        <v>1414</v>
      </c>
      <c r="D318" s="91" t="s">
        <v>1466</v>
      </c>
      <c r="E318" s="66">
        <f>348235/1.1</f>
        <v>316577.27272727271</v>
      </c>
      <c r="F318" s="104"/>
    </row>
    <row r="319" spans="2:6" ht="18.75">
      <c r="B319" s="92"/>
      <c r="C319" s="21" t="s">
        <v>1413</v>
      </c>
      <c r="D319" s="91" t="s">
        <v>1466</v>
      </c>
      <c r="E319" s="66">
        <f>277647/1.1</f>
        <v>252406.36363636362</v>
      </c>
      <c r="F319" s="104"/>
    </row>
    <row r="320" spans="2:6" ht="18.75">
      <c r="B320" s="92"/>
      <c r="C320" s="21" t="s">
        <v>1412</v>
      </c>
      <c r="D320" s="91" t="s">
        <v>1466</v>
      </c>
      <c r="E320" s="66">
        <f>236471/1.1</f>
        <v>214973.63636363635</v>
      </c>
      <c r="F320" s="104"/>
    </row>
    <row r="321" spans="2:6" ht="18.75">
      <c r="B321" s="92"/>
      <c r="C321" s="21" t="s">
        <v>1411</v>
      </c>
      <c r="D321" s="91" t="s">
        <v>1466</v>
      </c>
      <c r="E321" s="66">
        <f>348235/1.1</f>
        <v>316577.27272727271</v>
      </c>
      <c r="F321" s="104"/>
    </row>
    <row r="322" spans="2:6" ht="18.75">
      <c r="B322" s="92"/>
      <c r="C322" s="21" t="s">
        <v>1410</v>
      </c>
      <c r="D322" s="91" t="s">
        <v>1466</v>
      </c>
      <c r="E322" s="66">
        <f>324706/1.1</f>
        <v>295187.27272727271</v>
      </c>
      <c r="F322" s="104"/>
    </row>
    <row r="323" spans="2:6" ht="31.5">
      <c r="B323" s="92"/>
      <c r="C323" s="21" t="s">
        <v>1409</v>
      </c>
      <c r="D323" s="91" t="s">
        <v>1466</v>
      </c>
      <c r="E323" s="66">
        <f>295294/1.1</f>
        <v>268449.09090909088</v>
      </c>
      <c r="F323" s="104"/>
    </row>
    <row r="324" spans="2:6" ht="31.5">
      <c r="B324" s="92"/>
      <c r="C324" s="21" t="s">
        <v>1408</v>
      </c>
      <c r="D324" s="91" t="s">
        <v>1466</v>
      </c>
      <c r="E324" s="66">
        <f>265882/1.1</f>
        <v>241710.90909090906</v>
      </c>
      <c r="F324" s="104"/>
    </row>
    <row r="325" spans="2:6" ht="18.75">
      <c r="B325" s="92"/>
      <c r="C325" s="21" t="s">
        <v>1407</v>
      </c>
      <c r="D325" s="91" t="s">
        <v>1466</v>
      </c>
      <c r="E325" s="66">
        <f>336471/1.1</f>
        <v>305882.72727272724</v>
      </c>
      <c r="F325" s="104"/>
    </row>
    <row r="326" spans="2:6" ht="18.75">
      <c r="B326" s="92"/>
      <c r="C326" s="21" t="s">
        <v>1406</v>
      </c>
      <c r="D326" s="91" t="s">
        <v>1466</v>
      </c>
      <c r="E326" s="66">
        <f>289412/1.1</f>
        <v>263101.81818181818</v>
      </c>
      <c r="F326" s="104"/>
    </row>
    <row r="327" spans="2:6" ht="18.75">
      <c r="B327" s="92"/>
      <c r="C327" s="21" t="s">
        <v>1023</v>
      </c>
      <c r="D327" s="91" t="s">
        <v>1466</v>
      </c>
      <c r="E327" s="66">
        <f>477647/1.1</f>
        <v>434224.54545454541</v>
      </c>
      <c r="F327" s="104"/>
    </row>
    <row r="328" spans="2:6" ht="18.75">
      <c r="B328" s="92"/>
      <c r="C328" s="21" t="s">
        <v>1405</v>
      </c>
      <c r="D328" s="91" t="s">
        <v>1466</v>
      </c>
      <c r="E328" s="66">
        <f>301176/1.1</f>
        <v>273796.36363636359</v>
      </c>
      <c r="F328" s="104"/>
    </row>
    <row r="329" spans="2:6" ht="18.75">
      <c r="B329" s="92"/>
      <c r="C329" s="21" t="s">
        <v>1404</v>
      </c>
      <c r="D329" s="91" t="s">
        <v>1466</v>
      </c>
      <c r="E329" s="66">
        <f>418824/1.1</f>
        <v>380749.09090909088</v>
      </c>
      <c r="F329" s="104"/>
    </row>
    <row r="330" spans="2:6">
      <c r="B330" s="92"/>
      <c r="C330" s="21" t="s">
        <v>1403</v>
      </c>
      <c r="D330" s="91" t="s">
        <v>170</v>
      </c>
      <c r="E330" s="66">
        <f>64706/1.1</f>
        <v>58823.63636363636</v>
      </c>
      <c r="F330" s="104"/>
    </row>
    <row r="331" spans="2:6">
      <c r="B331" s="92"/>
      <c r="C331" s="21" t="s">
        <v>1402</v>
      </c>
      <c r="D331" s="91" t="s">
        <v>170</v>
      </c>
      <c r="E331" s="66">
        <f>76471/1.1</f>
        <v>69519.090909090897</v>
      </c>
      <c r="F331" s="104"/>
    </row>
    <row r="332" spans="2:6">
      <c r="B332" s="92"/>
      <c r="C332" s="21" t="s">
        <v>1401</v>
      </c>
      <c r="D332" s="91" t="s">
        <v>170</v>
      </c>
      <c r="E332" s="66">
        <f>37647/1.1</f>
        <v>34224.545454545449</v>
      </c>
      <c r="F332" s="104"/>
    </row>
    <row r="333" spans="2:6">
      <c r="B333" s="92"/>
      <c r="C333" s="21" t="s">
        <v>1400</v>
      </c>
      <c r="D333" s="91" t="s">
        <v>170</v>
      </c>
      <c r="E333" s="66">
        <f>105882/1.1</f>
        <v>96256.363636363632</v>
      </c>
      <c r="F333" s="104"/>
    </row>
    <row r="334" spans="2:6">
      <c r="B334" s="13">
        <v>6</v>
      </c>
      <c r="C334" s="103" t="s">
        <v>1388</v>
      </c>
      <c r="D334" s="103"/>
      <c r="E334" s="103"/>
      <c r="F334" s="103"/>
    </row>
    <row r="335" spans="2:6" ht="31.5">
      <c r="B335" s="92"/>
      <c r="C335" s="127" t="s">
        <v>1399</v>
      </c>
      <c r="D335" s="95" t="s">
        <v>1466</v>
      </c>
      <c r="E335" s="67">
        <f>295294/1.1</f>
        <v>268449.09090909088</v>
      </c>
      <c r="F335" s="104" t="s">
        <v>985</v>
      </c>
    </row>
    <row r="336" spans="2:6" ht="18.75">
      <c r="B336" s="92"/>
      <c r="C336" s="127" t="s">
        <v>1398</v>
      </c>
      <c r="D336" s="95" t="s">
        <v>1466</v>
      </c>
      <c r="E336" s="67">
        <f>418824/1.1</f>
        <v>380749.09090909088</v>
      </c>
      <c r="F336" s="104"/>
    </row>
    <row r="337" spans="2:7" ht="18.75">
      <c r="B337" s="92"/>
      <c r="C337" s="127" t="s">
        <v>1397</v>
      </c>
      <c r="D337" s="95" t="s">
        <v>1466</v>
      </c>
      <c r="E337" s="67">
        <f>360000/1.1</f>
        <v>327272.72727272724</v>
      </c>
      <c r="F337" s="104"/>
    </row>
    <row r="338" spans="2:7" ht="31.5">
      <c r="B338" s="92"/>
      <c r="C338" s="127" t="s">
        <v>1396</v>
      </c>
      <c r="D338" s="95" t="s">
        <v>1466</v>
      </c>
      <c r="E338" s="67">
        <f>295294/1.1</f>
        <v>268449.09090909088</v>
      </c>
      <c r="F338" s="104"/>
    </row>
    <row r="339" spans="2:7" ht="31.5">
      <c r="B339" s="92"/>
      <c r="C339" s="127" t="s">
        <v>1395</v>
      </c>
      <c r="D339" s="95" t="s">
        <v>1466</v>
      </c>
      <c r="E339" s="67">
        <f>271765/1.1</f>
        <v>247059.09090909088</v>
      </c>
      <c r="F339" s="104"/>
    </row>
    <row r="340" spans="2:7" ht="18.75">
      <c r="B340" s="92"/>
      <c r="C340" s="127" t="s">
        <v>1394</v>
      </c>
      <c r="D340" s="95" t="s">
        <v>1466</v>
      </c>
      <c r="E340" s="67">
        <f>289412/1.1</f>
        <v>263101.81818181818</v>
      </c>
      <c r="F340" s="104"/>
    </row>
    <row r="341" spans="2:7" ht="18.75">
      <c r="B341" s="92"/>
      <c r="C341" s="127" t="s">
        <v>1393</v>
      </c>
      <c r="D341" s="95" t="s">
        <v>1466</v>
      </c>
      <c r="E341" s="67">
        <f>348235/1.1</f>
        <v>316577.27272727271</v>
      </c>
      <c r="F341" s="104"/>
    </row>
    <row r="342" spans="2:7" ht="18.75">
      <c r="B342" s="92"/>
      <c r="C342" s="127" t="s">
        <v>1392</v>
      </c>
      <c r="D342" s="95" t="s">
        <v>1466</v>
      </c>
      <c r="E342" s="67">
        <f>477647/1.1</f>
        <v>434224.54545454541</v>
      </c>
      <c r="F342" s="104"/>
    </row>
    <row r="343" spans="2:7" ht="31.5">
      <c r="B343" s="92"/>
      <c r="C343" s="127" t="s">
        <v>1391</v>
      </c>
      <c r="D343" s="95" t="s">
        <v>1466</v>
      </c>
      <c r="E343" s="67">
        <f>418824/1.1</f>
        <v>380749.09090909088</v>
      </c>
      <c r="F343" s="104"/>
    </row>
    <row r="344" spans="2:7" ht="18.75">
      <c r="B344" s="92"/>
      <c r="C344" s="127" t="s">
        <v>1390</v>
      </c>
      <c r="D344" s="95" t="s">
        <v>1466</v>
      </c>
      <c r="E344" s="67">
        <f>360000/1.1</f>
        <v>327272.72727272724</v>
      </c>
      <c r="F344" s="104"/>
    </row>
    <row r="345" spans="2:7" ht="18.75">
      <c r="B345" s="92"/>
      <c r="C345" s="127" t="s">
        <v>1389</v>
      </c>
      <c r="D345" s="95" t="s">
        <v>1466</v>
      </c>
      <c r="E345" s="67">
        <f>295294/1.1</f>
        <v>268449.09090909088</v>
      </c>
      <c r="F345" s="104"/>
    </row>
    <row r="346" spans="2:7">
      <c r="B346" s="13">
        <v>7</v>
      </c>
      <c r="C346" s="103" t="s">
        <v>962</v>
      </c>
      <c r="D346" s="103"/>
      <c r="E346" s="103"/>
      <c r="F346" s="103"/>
    </row>
    <row r="347" spans="2:7" ht="32.25" customHeight="1">
      <c r="B347" s="92"/>
      <c r="C347" s="31" t="s">
        <v>752</v>
      </c>
      <c r="D347" s="94" t="s">
        <v>1466</v>
      </c>
      <c r="E347" s="67">
        <v>110000</v>
      </c>
      <c r="F347" s="104" t="s">
        <v>963</v>
      </c>
    </row>
    <row r="348" spans="2:7" ht="32.25" customHeight="1">
      <c r="B348" s="92"/>
      <c r="C348" s="31" t="s">
        <v>753</v>
      </c>
      <c r="D348" s="94" t="s">
        <v>1466</v>
      </c>
      <c r="E348" s="67">
        <v>90000</v>
      </c>
      <c r="F348" s="104"/>
    </row>
    <row r="349" spans="2:7">
      <c r="B349" s="13">
        <v>8</v>
      </c>
      <c r="C349" s="103" t="s">
        <v>1212</v>
      </c>
      <c r="D349" s="103"/>
      <c r="E349" s="103"/>
      <c r="F349" s="103"/>
    </row>
    <row r="350" spans="2:7" ht="16.5" customHeight="1">
      <c r="B350" s="92"/>
      <c r="C350" s="31" t="s">
        <v>1213</v>
      </c>
      <c r="D350" s="11" t="s">
        <v>966</v>
      </c>
      <c r="E350" s="123">
        <f>G350-0.1*G350</f>
        <v>207000</v>
      </c>
      <c r="F350" s="104" t="s">
        <v>1229</v>
      </c>
      <c r="G350" s="57">
        <v>230000</v>
      </c>
    </row>
    <row r="351" spans="2:7" ht="16.5" customHeight="1">
      <c r="B351" s="92"/>
      <c r="C351" s="31" t="s">
        <v>1214</v>
      </c>
      <c r="D351" s="11" t="s">
        <v>966</v>
      </c>
      <c r="E351" s="123">
        <f t="shared" ref="E351:E355" si="0">G351-0.1*G351</f>
        <v>198000</v>
      </c>
      <c r="F351" s="104"/>
      <c r="G351" s="57">
        <v>220000</v>
      </c>
    </row>
    <row r="352" spans="2:7" ht="16.5" customHeight="1">
      <c r="B352" s="92"/>
      <c r="C352" s="31" t="s">
        <v>1215</v>
      </c>
      <c r="D352" s="11" t="s">
        <v>966</v>
      </c>
      <c r="E352" s="123">
        <f t="shared" si="0"/>
        <v>171000</v>
      </c>
      <c r="F352" s="104"/>
      <c r="G352" s="57">
        <v>190000</v>
      </c>
    </row>
    <row r="353" spans="2:7" ht="16.5" customHeight="1">
      <c r="B353" s="92"/>
      <c r="C353" s="31" t="s">
        <v>1216</v>
      </c>
      <c r="D353" s="11" t="s">
        <v>966</v>
      </c>
      <c r="E353" s="123">
        <f t="shared" si="0"/>
        <v>162000</v>
      </c>
      <c r="F353" s="104"/>
      <c r="G353" s="57">
        <v>180000</v>
      </c>
    </row>
    <row r="354" spans="2:7" ht="16.5" customHeight="1">
      <c r="B354" s="92"/>
      <c r="C354" s="31" t="s">
        <v>1217</v>
      </c>
      <c r="D354" s="11" t="s">
        <v>966</v>
      </c>
      <c r="E354" s="123">
        <f t="shared" si="0"/>
        <v>144000</v>
      </c>
      <c r="F354" s="104"/>
      <c r="G354" s="57">
        <v>160000</v>
      </c>
    </row>
    <row r="355" spans="2:7" ht="16.5" customHeight="1">
      <c r="B355" s="92"/>
      <c r="C355" s="31" t="s">
        <v>1218</v>
      </c>
      <c r="D355" s="11" t="s">
        <v>966</v>
      </c>
      <c r="E355" s="123">
        <f t="shared" si="0"/>
        <v>126000</v>
      </c>
      <c r="F355" s="104"/>
      <c r="G355" s="57">
        <v>140000</v>
      </c>
    </row>
    <row r="356" spans="2:7" ht="16.5" customHeight="1">
      <c r="B356" s="92"/>
      <c r="C356" s="31" t="s">
        <v>1219</v>
      </c>
      <c r="D356" s="11" t="s">
        <v>966</v>
      </c>
      <c r="E356" s="123">
        <f>G356-0.1*G356</f>
        <v>153000</v>
      </c>
      <c r="F356" s="104"/>
      <c r="G356" s="57">
        <v>170000</v>
      </c>
    </row>
    <row r="357" spans="2:7" ht="16.5" customHeight="1">
      <c r="B357" s="92"/>
      <c r="C357" s="31" t="s">
        <v>1220</v>
      </c>
      <c r="D357" s="11" t="s">
        <v>966</v>
      </c>
      <c r="E357" s="123">
        <f t="shared" ref="E357:E365" si="1">G357-0.1*G357</f>
        <v>153000</v>
      </c>
      <c r="F357" s="104"/>
      <c r="G357" s="57">
        <v>170000</v>
      </c>
    </row>
    <row r="358" spans="2:7" ht="16.5" customHeight="1">
      <c r="B358" s="92"/>
      <c r="C358" s="31" t="s">
        <v>1221</v>
      </c>
      <c r="D358" s="11" t="s">
        <v>966</v>
      </c>
      <c r="E358" s="123">
        <f t="shared" si="1"/>
        <v>216000</v>
      </c>
      <c r="F358" s="104"/>
      <c r="G358" s="57">
        <v>240000</v>
      </c>
    </row>
    <row r="359" spans="2:7" ht="16.5" customHeight="1">
      <c r="B359" s="92"/>
      <c r="C359" s="31" t="s">
        <v>1222</v>
      </c>
      <c r="D359" s="11" t="s">
        <v>966</v>
      </c>
      <c r="E359" s="123">
        <f t="shared" si="1"/>
        <v>225000</v>
      </c>
      <c r="F359" s="104"/>
      <c r="G359" s="57">
        <v>250000</v>
      </c>
    </row>
    <row r="360" spans="2:7" ht="16.5" customHeight="1">
      <c r="B360" s="92"/>
      <c r="C360" s="31" t="s">
        <v>1223</v>
      </c>
      <c r="D360" s="11" t="s">
        <v>966</v>
      </c>
      <c r="E360" s="123">
        <f t="shared" si="1"/>
        <v>189000</v>
      </c>
      <c r="F360" s="104"/>
      <c r="G360" s="57">
        <v>210000</v>
      </c>
    </row>
    <row r="361" spans="2:7" ht="16.5" customHeight="1">
      <c r="B361" s="92"/>
      <c r="C361" s="31" t="s">
        <v>1224</v>
      </c>
      <c r="D361" s="11" t="s">
        <v>966</v>
      </c>
      <c r="E361" s="123">
        <f t="shared" si="1"/>
        <v>189000</v>
      </c>
      <c r="F361" s="104"/>
      <c r="G361" s="57">
        <v>210000</v>
      </c>
    </row>
    <row r="362" spans="2:7" ht="16.5" customHeight="1">
      <c r="B362" s="92"/>
      <c r="C362" s="31" t="s">
        <v>1225</v>
      </c>
      <c r="D362" s="11" t="s">
        <v>966</v>
      </c>
      <c r="E362" s="123">
        <f t="shared" si="1"/>
        <v>252000</v>
      </c>
      <c r="F362" s="104"/>
      <c r="G362" s="57">
        <v>280000</v>
      </c>
    </row>
    <row r="363" spans="2:7" ht="16.5" customHeight="1">
      <c r="B363" s="92"/>
      <c r="C363" s="31" t="s">
        <v>1226</v>
      </c>
      <c r="D363" s="11" t="s">
        <v>966</v>
      </c>
      <c r="E363" s="123">
        <f t="shared" si="1"/>
        <v>261000</v>
      </c>
      <c r="F363" s="104"/>
      <c r="G363" s="57">
        <v>290000</v>
      </c>
    </row>
    <row r="364" spans="2:7" ht="16.5" customHeight="1">
      <c r="B364" s="92"/>
      <c r="C364" s="31" t="s">
        <v>1227</v>
      </c>
      <c r="D364" s="11" t="s">
        <v>966</v>
      </c>
      <c r="E364" s="123">
        <f t="shared" si="1"/>
        <v>283500</v>
      </c>
      <c r="F364" s="104"/>
      <c r="G364" s="57">
        <v>315000</v>
      </c>
    </row>
    <row r="365" spans="2:7" ht="16.5" customHeight="1">
      <c r="B365" s="92"/>
      <c r="C365" s="31" t="s">
        <v>1228</v>
      </c>
      <c r="D365" s="11" t="s">
        <v>966</v>
      </c>
      <c r="E365" s="123">
        <f t="shared" si="1"/>
        <v>297000</v>
      </c>
      <c r="F365" s="104"/>
      <c r="G365" s="57">
        <v>330000</v>
      </c>
    </row>
    <row r="366" spans="2:7">
      <c r="B366" s="13">
        <v>9</v>
      </c>
      <c r="C366" s="103" t="s">
        <v>1286</v>
      </c>
      <c r="D366" s="103"/>
      <c r="E366" s="103"/>
      <c r="F366" s="103"/>
    </row>
    <row r="367" spans="2:7" ht="16.5" customHeight="1">
      <c r="B367" s="92"/>
      <c r="C367" s="73" t="s">
        <v>1231</v>
      </c>
      <c r="D367" s="11" t="s">
        <v>1329</v>
      </c>
      <c r="E367" s="123">
        <f>G367-0.1*G367</f>
        <v>638550</v>
      </c>
      <c r="F367" s="104" t="s">
        <v>1384</v>
      </c>
      <c r="G367" s="128">
        <v>709500</v>
      </c>
    </row>
    <row r="368" spans="2:7" ht="16.5" customHeight="1">
      <c r="B368" s="92"/>
      <c r="C368" s="73" t="s">
        <v>1232</v>
      </c>
      <c r="D368" s="11" t="s">
        <v>1329</v>
      </c>
      <c r="E368" s="123">
        <f t="shared" ref="E368:E431" si="2">G368-0.1*G368</f>
        <v>366300.00000000006</v>
      </c>
      <c r="F368" s="104"/>
      <c r="G368" s="128">
        <v>407000.00000000006</v>
      </c>
    </row>
    <row r="369" spans="2:7" ht="16.5" customHeight="1">
      <c r="B369" s="92"/>
      <c r="C369" s="73" t="s">
        <v>1233</v>
      </c>
      <c r="D369" s="11" t="s">
        <v>1329</v>
      </c>
      <c r="E369" s="123">
        <f t="shared" si="2"/>
        <v>550440</v>
      </c>
      <c r="F369" s="104"/>
      <c r="G369" s="128">
        <v>611600</v>
      </c>
    </row>
    <row r="370" spans="2:7" ht="16.5" customHeight="1">
      <c r="B370" s="92"/>
      <c r="C370" s="73" t="s">
        <v>1234</v>
      </c>
      <c r="D370" s="11" t="s">
        <v>1329</v>
      </c>
      <c r="E370" s="123">
        <f t="shared" si="2"/>
        <v>596970</v>
      </c>
      <c r="F370" s="104"/>
      <c r="G370" s="128">
        <v>663300</v>
      </c>
    </row>
    <row r="371" spans="2:7" ht="16.5" customHeight="1">
      <c r="B371" s="92"/>
      <c r="C371" s="73" t="s">
        <v>1235</v>
      </c>
      <c r="D371" s="11" t="s">
        <v>1329</v>
      </c>
      <c r="E371" s="123">
        <f>G371-0.1*G371</f>
        <v>847440.00000000012</v>
      </c>
      <c r="F371" s="104"/>
      <c r="G371" s="128">
        <v>941600.00000000012</v>
      </c>
    </row>
    <row r="372" spans="2:7" ht="16.5" customHeight="1">
      <c r="B372" s="92"/>
      <c r="C372" s="73" t="s">
        <v>1236</v>
      </c>
      <c r="D372" s="11" t="s">
        <v>1329</v>
      </c>
      <c r="E372" s="123">
        <f t="shared" si="2"/>
        <v>585090</v>
      </c>
      <c r="F372" s="104"/>
      <c r="G372" s="128">
        <v>650100</v>
      </c>
    </row>
    <row r="373" spans="2:7" ht="16.5" customHeight="1">
      <c r="B373" s="92"/>
      <c r="C373" s="73" t="s">
        <v>1237</v>
      </c>
      <c r="D373" s="11" t="s">
        <v>1329</v>
      </c>
      <c r="E373" s="123">
        <f t="shared" si="2"/>
        <v>612810</v>
      </c>
      <c r="F373" s="104"/>
      <c r="G373" s="128">
        <v>680900</v>
      </c>
    </row>
    <row r="374" spans="2:7" ht="16.5" customHeight="1">
      <c r="B374" s="92"/>
      <c r="C374" s="73" t="s">
        <v>1238</v>
      </c>
      <c r="D374" s="11" t="s">
        <v>1329</v>
      </c>
      <c r="E374" s="123">
        <f t="shared" si="2"/>
        <v>734580.00000000012</v>
      </c>
      <c r="F374" s="104"/>
      <c r="G374" s="128">
        <v>816200.00000000012</v>
      </c>
    </row>
    <row r="375" spans="2:7" ht="16.5" customHeight="1">
      <c r="B375" s="92"/>
      <c r="C375" s="73" t="s">
        <v>1239</v>
      </c>
      <c r="D375" s="11" t="s">
        <v>1329</v>
      </c>
      <c r="E375" s="123">
        <f t="shared" si="2"/>
        <v>342540.00000000006</v>
      </c>
      <c r="F375" s="104"/>
      <c r="G375" s="128">
        <v>380600.00000000006</v>
      </c>
    </row>
    <row r="376" spans="2:7" ht="16.5" customHeight="1">
      <c r="B376" s="92"/>
      <c r="C376" s="73" t="s">
        <v>1240</v>
      </c>
      <c r="D376" s="11" t="s">
        <v>1329</v>
      </c>
      <c r="E376" s="123">
        <f t="shared" si="2"/>
        <v>307890</v>
      </c>
      <c r="F376" s="104"/>
      <c r="G376" s="128">
        <v>342100</v>
      </c>
    </row>
    <row r="377" spans="2:7" ht="16.5" customHeight="1">
      <c r="B377" s="92"/>
      <c r="C377" s="73" t="s">
        <v>1241</v>
      </c>
      <c r="D377" s="11" t="s">
        <v>1329</v>
      </c>
      <c r="E377" s="123">
        <f t="shared" si="2"/>
        <v>273240</v>
      </c>
      <c r="F377" s="104"/>
      <c r="G377" s="128">
        <v>303600</v>
      </c>
    </row>
    <row r="378" spans="2:7" ht="16.5" customHeight="1">
      <c r="B378" s="92"/>
      <c r="C378" s="73" t="s">
        <v>1242</v>
      </c>
      <c r="D378" s="11" t="s">
        <v>1329</v>
      </c>
      <c r="E378" s="123">
        <f t="shared" si="2"/>
        <v>412830.00000000006</v>
      </c>
      <c r="F378" s="104"/>
      <c r="G378" s="128">
        <v>458700.00000000006</v>
      </c>
    </row>
    <row r="379" spans="2:7" ht="16.5" customHeight="1">
      <c r="B379" s="92"/>
      <c r="C379" s="73" t="s">
        <v>1243</v>
      </c>
      <c r="D379" s="11" t="s">
        <v>1329</v>
      </c>
      <c r="E379" s="123">
        <f t="shared" si="2"/>
        <v>572220</v>
      </c>
      <c r="F379" s="104"/>
      <c r="G379" s="128">
        <v>635800</v>
      </c>
    </row>
    <row r="380" spans="2:7" ht="16.5" customHeight="1">
      <c r="B380" s="92"/>
      <c r="C380" s="73" t="s">
        <v>1244</v>
      </c>
      <c r="D380" s="11" t="s">
        <v>1329</v>
      </c>
      <c r="E380" s="123">
        <f t="shared" si="2"/>
        <v>317790</v>
      </c>
      <c r="F380" s="104"/>
      <c r="G380" s="128">
        <v>353100</v>
      </c>
    </row>
    <row r="381" spans="2:7" ht="16.5" customHeight="1">
      <c r="B381" s="92"/>
      <c r="C381" s="73" t="s">
        <v>1245</v>
      </c>
      <c r="D381" s="11" t="s">
        <v>1329</v>
      </c>
      <c r="E381" s="123">
        <f t="shared" si="2"/>
        <v>345510.00000000006</v>
      </c>
      <c r="F381" s="104"/>
      <c r="G381" s="128">
        <v>383900.00000000006</v>
      </c>
    </row>
    <row r="382" spans="2:7" ht="16.5" customHeight="1">
      <c r="B382" s="92"/>
      <c r="C382" s="73" t="s">
        <v>1246</v>
      </c>
      <c r="D382" s="11" t="s">
        <v>1329</v>
      </c>
      <c r="E382" s="123">
        <f t="shared" si="2"/>
        <v>435600.00000000006</v>
      </c>
      <c r="F382" s="104"/>
      <c r="G382" s="128">
        <v>484000.00000000006</v>
      </c>
    </row>
    <row r="383" spans="2:7" ht="16.5" customHeight="1">
      <c r="B383" s="92"/>
      <c r="C383" s="73" t="s">
        <v>1247</v>
      </c>
      <c r="D383" s="11" t="s">
        <v>1329</v>
      </c>
      <c r="E383" s="123">
        <f t="shared" si="2"/>
        <v>450450.00000000006</v>
      </c>
      <c r="F383" s="104"/>
      <c r="G383" s="128">
        <v>500500.00000000006</v>
      </c>
    </row>
    <row r="384" spans="2:7" ht="16.5" customHeight="1">
      <c r="B384" s="92"/>
      <c r="C384" s="73" t="s">
        <v>1248</v>
      </c>
      <c r="D384" s="11" t="s">
        <v>1329</v>
      </c>
      <c r="E384" s="123">
        <f t="shared" si="2"/>
        <v>387090.00000000006</v>
      </c>
      <c r="F384" s="104"/>
      <c r="G384" s="128">
        <v>430100.00000000006</v>
      </c>
    </row>
    <row r="385" spans="2:7" ht="16.5" customHeight="1">
      <c r="B385" s="92"/>
      <c r="C385" s="73" t="s">
        <v>1249</v>
      </c>
      <c r="D385" s="11" t="s">
        <v>1329</v>
      </c>
      <c r="E385" s="123">
        <f t="shared" si="2"/>
        <v>428670.00000000006</v>
      </c>
      <c r="F385" s="104"/>
      <c r="G385" s="128">
        <v>476300.00000000006</v>
      </c>
    </row>
    <row r="386" spans="2:7" ht="16.5" customHeight="1">
      <c r="B386" s="92"/>
      <c r="C386" s="73" t="s">
        <v>1250</v>
      </c>
      <c r="D386" s="11" t="s">
        <v>1329</v>
      </c>
      <c r="E386" s="123">
        <f t="shared" si="2"/>
        <v>392040.00000000006</v>
      </c>
      <c r="F386" s="104"/>
      <c r="G386" s="128">
        <v>435600.00000000006</v>
      </c>
    </row>
    <row r="387" spans="2:7" ht="16.5" customHeight="1">
      <c r="B387" s="92"/>
      <c r="C387" s="73" t="s">
        <v>1251</v>
      </c>
      <c r="D387" s="11" t="s">
        <v>1329</v>
      </c>
      <c r="E387" s="123">
        <f t="shared" si="2"/>
        <v>777150.00000000012</v>
      </c>
      <c r="F387" s="104"/>
      <c r="G387" s="128">
        <v>863500.00000000012</v>
      </c>
    </row>
    <row r="388" spans="2:7" ht="16.5" customHeight="1">
      <c r="B388" s="92"/>
      <c r="C388" s="73" t="s">
        <v>1252</v>
      </c>
      <c r="D388" s="11" t="s">
        <v>1329</v>
      </c>
      <c r="E388" s="123">
        <f t="shared" si="2"/>
        <v>394020.00000000006</v>
      </c>
      <c r="F388" s="104"/>
      <c r="G388" s="128">
        <v>437800.00000000006</v>
      </c>
    </row>
    <row r="389" spans="2:7" ht="16.5" customHeight="1">
      <c r="B389" s="92"/>
      <c r="C389" s="73" t="s">
        <v>1253</v>
      </c>
      <c r="D389" s="11" t="s">
        <v>1329</v>
      </c>
      <c r="E389" s="123">
        <f t="shared" si="2"/>
        <v>421740.00000000006</v>
      </c>
      <c r="F389" s="104"/>
      <c r="G389" s="128">
        <v>468600.00000000006</v>
      </c>
    </row>
    <row r="390" spans="2:7" ht="16.5" customHeight="1">
      <c r="B390" s="92"/>
      <c r="C390" s="73" t="s">
        <v>1254</v>
      </c>
      <c r="D390" s="11" t="s">
        <v>1329</v>
      </c>
      <c r="E390" s="123">
        <f t="shared" si="2"/>
        <v>566280</v>
      </c>
      <c r="F390" s="104"/>
      <c r="G390" s="128">
        <v>629200</v>
      </c>
    </row>
    <row r="391" spans="2:7" ht="16.5" customHeight="1">
      <c r="B391" s="92"/>
      <c r="C391" s="73" t="s">
        <v>1255</v>
      </c>
      <c r="D391" s="11" t="s">
        <v>1329</v>
      </c>
      <c r="E391" s="123">
        <f t="shared" si="2"/>
        <v>483120</v>
      </c>
      <c r="F391" s="104"/>
      <c r="G391" s="128">
        <v>536800</v>
      </c>
    </row>
    <row r="392" spans="2:7" ht="16.5" customHeight="1">
      <c r="B392" s="92"/>
      <c r="C392" s="73" t="s">
        <v>1256</v>
      </c>
      <c r="D392" s="11" t="s">
        <v>1329</v>
      </c>
      <c r="E392" s="123">
        <f t="shared" si="2"/>
        <v>427680.00000000006</v>
      </c>
      <c r="F392" s="104"/>
      <c r="G392" s="128">
        <v>475200.00000000006</v>
      </c>
    </row>
    <row r="393" spans="2:7" ht="16.5" customHeight="1">
      <c r="B393" s="92"/>
      <c r="C393" s="73" t="s">
        <v>1257</v>
      </c>
      <c r="D393" s="11" t="s">
        <v>1329</v>
      </c>
      <c r="E393" s="123">
        <f t="shared" si="2"/>
        <v>449460.00000000006</v>
      </c>
      <c r="F393" s="104"/>
      <c r="G393" s="128">
        <v>499400.00000000006</v>
      </c>
    </row>
    <row r="394" spans="2:7" ht="16.5" customHeight="1">
      <c r="B394" s="92"/>
      <c r="C394" s="73" t="s">
        <v>1258</v>
      </c>
      <c r="D394" s="11" t="s">
        <v>1329</v>
      </c>
      <c r="E394" s="123">
        <f t="shared" si="2"/>
        <v>740520.00000000012</v>
      </c>
      <c r="F394" s="104"/>
      <c r="G394" s="128">
        <v>822800.00000000012</v>
      </c>
    </row>
    <row r="395" spans="2:7" ht="16.5" customHeight="1">
      <c r="B395" s="92"/>
      <c r="C395" s="73" t="s">
        <v>1259</v>
      </c>
      <c r="D395" s="11" t="s">
        <v>1329</v>
      </c>
      <c r="E395" s="123">
        <f t="shared" si="2"/>
        <v>542520</v>
      </c>
      <c r="F395" s="104"/>
      <c r="G395" s="128">
        <v>602800</v>
      </c>
    </row>
    <row r="396" spans="2:7" ht="16.5" customHeight="1">
      <c r="B396" s="92"/>
      <c r="C396" s="73" t="s">
        <v>1260</v>
      </c>
      <c r="D396" s="11" t="s">
        <v>1329</v>
      </c>
      <c r="E396" s="123">
        <f t="shared" si="2"/>
        <v>758340.00000000012</v>
      </c>
      <c r="F396" s="104"/>
      <c r="G396" s="128">
        <v>842600.00000000012</v>
      </c>
    </row>
    <row r="397" spans="2:7" ht="16.5" customHeight="1">
      <c r="B397" s="92"/>
      <c r="C397" s="73" t="s">
        <v>1261</v>
      </c>
      <c r="D397" s="11" t="s">
        <v>1329</v>
      </c>
      <c r="E397" s="123">
        <f t="shared" si="2"/>
        <v>758340.00000000012</v>
      </c>
      <c r="F397" s="104"/>
      <c r="G397" s="128">
        <v>842600.00000000012</v>
      </c>
    </row>
    <row r="398" spans="2:7" ht="16.5" customHeight="1">
      <c r="B398" s="92"/>
      <c r="C398" s="73" t="s">
        <v>1262</v>
      </c>
      <c r="D398" s="11" t="s">
        <v>1329</v>
      </c>
      <c r="E398" s="123">
        <f t="shared" si="2"/>
        <v>566280</v>
      </c>
      <c r="F398" s="104"/>
      <c r="G398" s="128">
        <v>629200</v>
      </c>
    </row>
    <row r="399" spans="2:7" ht="16.5" customHeight="1">
      <c r="B399" s="92"/>
      <c r="C399" s="73" t="s">
        <v>1263</v>
      </c>
      <c r="D399" s="11" t="s">
        <v>1329</v>
      </c>
      <c r="E399" s="123">
        <f t="shared" si="2"/>
        <v>473220</v>
      </c>
      <c r="F399" s="104"/>
      <c r="G399" s="128">
        <v>525800</v>
      </c>
    </row>
    <row r="400" spans="2:7" ht="16.5" customHeight="1">
      <c r="B400" s="92"/>
      <c r="C400" s="73" t="s">
        <v>1264</v>
      </c>
      <c r="D400" s="11" t="s">
        <v>1329</v>
      </c>
      <c r="E400" s="123">
        <f t="shared" si="2"/>
        <v>524700</v>
      </c>
      <c r="F400" s="104"/>
      <c r="G400" s="128">
        <v>583000</v>
      </c>
    </row>
    <row r="401" spans="2:7" ht="16.5" customHeight="1">
      <c r="B401" s="92"/>
      <c r="C401" s="73" t="s">
        <v>1265</v>
      </c>
      <c r="D401" s="11" t="s">
        <v>1329</v>
      </c>
      <c r="E401" s="123">
        <f t="shared" si="2"/>
        <v>711810.00000000012</v>
      </c>
      <c r="F401" s="104"/>
      <c r="G401" s="128">
        <v>790900.00000000012</v>
      </c>
    </row>
    <row r="402" spans="2:7" ht="16.5" customHeight="1">
      <c r="B402" s="92"/>
      <c r="C402" s="73" t="s">
        <v>1266</v>
      </c>
      <c r="D402" s="11" t="s">
        <v>1329</v>
      </c>
      <c r="E402" s="123">
        <f t="shared" si="2"/>
        <v>1055340</v>
      </c>
      <c r="F402" s="104"/>
      <c r="G402" s="128">
        <v>1172600</v>
      </c>
    </row>
    <row r="403" spans="2:7" ht="16.5" customHeight="1">
      <c r="B403" s="92"/>
      <c r="C403" s="73" t="s">
        <v>1267</v>
      </c>
      <c r="D403" s="11" t="s">
        <v>1329</v>
      </c>
      <c r="E403" s="123">
        <f t="shared" si="2"/>
        <v>626670</v>
      </c>
      <c r="F403" s="104"/>
      <c r="G403" s="128">
        <v>696300</v>
      </c>
    </row>
    <row r="404" spans="2:7" ht="16.5" customHeight="1">
      <c r="B404" s="92"/>
      <c r="C404" s="73" t="s">
        <v>1268</v>
      </c>
      <c r="D404" s="11" t="s">
        <v>1329</v>
      </c>
      <c r="E404" s="123">
        <f t="shared" si="2"/>
        <v>948420</v>
      </c>
      <c r="F404" s="104"/>
      <c r="G404" s="128">
        <v>1053800</v>
      </c>
    </row>
    <row r="405" spans="2:7" ht="16.5" customHeight="1">
      <c r="B405" s="92"/>
      <c r="C405" s="73" t="s">
        <v>1269</v>
      </c>
      <c r="D405" s="11" t="s">
        <v>1329</v>
      </c>
      <c r="E405" s="123">
        <f t="shared" si="2"/>
        <v>990000</v>
      </c>
      <c r="F405" s="104"/>
      <c r="G405" s="128">
        <v>1100000</v>
      </c>
    </row>
    <row r="406" spans="2:7" ht="16.5" customHeight="1">
      <c r="B406" s="92"/>
      <c r="C406" s="73" t="s">
        <v>1270</v>
      </c>
      <c r="D406" s="11" t="s">
        <v>1329</v>
      </c>
      <c r="E406" s="123">
        <f t="shared" si="2"/>
        <v>719730.00000000012</v>
      </c>
      <c r="F406" s="104"/>
      <c r="G406" s="128">
        <v>799700.00000000012</v>
      </c>
    </row>
    <row r="407" spans="2:7" ht="16.5" customHeight="1">
      <c r="B407" s="92"/>
      <c r="C407" s="73" t="s">
        <v>1271</v>
      </c>
      <c r="D407" s="11" t="s">
        <v>1329</v>
      </c>
      <c r="E407" s="123">
        <f t="shared" si="2"/>
        <v>696960.00000000012</v>
      </c>
      <c r="F407" s="104"/>
      <c r="G407" s="128">
        <v>774400.00000000012</v>
      </c>
    </row>
    <row r="408" spans="2:7" ht="16.5" customHeight="1">
      <c r="B408" s="92"/>
      <c r="C408" s="73" t="s">
        <v>1272</v>
      </c>
      <c r="D408" s="11" t="s">
        <v>1329</v>
      </c>
      <c r="E408" s="123">
        <f t="shared" si="2"/>
        <v>557370</v>
      </c>
      <c r="F408" s="104"/>
      <c r="G408" s="128">
        <v>619300</v>
      </c>
    </row>
    <row r="409" spans="2:7" ht="16.5" customHeight="1">
      <c r="B409" s="92"/>
      <c r="C409" s="73" t="s">
        <v>1273</v>
      </c>
      <c r="D409" s="11" t="s">
        <v>1329</v>
      </c>
      <c r="E409" s="123">
        <f t="shared" si="2"/>
        <v>574200</v>
      </c>
      <c r="F409" s="104"/>
      <c r="G409" s="128">
        <v>638000</v>
      </c>
    </row>
    <row r="410" spans="2:7" ht="16.5" customHeight="1">
      <c r="B410" s="92"/>
      <c r="C410" s="73" t="s">
        <v>1274</v>
      </c>
      <c r="D410" s="11" t="s">
        <v>1329</v>
      </c>
      <c r="E410" s="123">
        <f t="shared" si="2"/>
        <v>603900</v>
      </c>
      <c r="F410" s="104"/>
      <c r="G410" s="128">
        <v>671000</v>
      </c>
    </row>
    <row r="411" spans="2:7" ht="16.5" customHeight="1">
      <c r="B411" s="92"/>
      <c r="C411" s="73" t="s">
        <v>1275</v>
      </c>
      <c r="D411" s="11" t="s">
        <v>1329</v>
      </c>
      <c r="E411" s="123">
        <f t="shared" si="2"/>
        <v>887040.00000000012</v>
      </c>
      <c r="F411" s="104"/>
      <c r="G411" s="128">
        <v>985600.00000000012</v>
      </c>
    </row>
    <row r="412" spans="2:7" ht="16.5" customHeight="1">
      <c r="B412" s="92"/>
      <c r="C412" s="73" t="s">
        <v>1276</v>
      </c>
      <c r="D412" s="11" t="s">
        <v>1329</v>
      </c>
      <c r="E412" s="123">
        <f t="shared" si="2"/>
        <v>529650</v>
      </c>
      <c r="F412" s="104"/>
      <c r="G412" s="128">
        <v>588500</v>
      </c>
    </row>
    <row r="413" spans="2:7" ht="16.5" customHeight="1">
      <c r="B413" s="92"/>
      <c r="C413" s="73" t="s">
        <v>1277</v>
      </c>
      <c r="D413" s="11" t="s">
        <v>1329</v>
      </c>
      <c r="E413" s="123">
        <f t="shared" si="2"/>
        <v>753390.00000000012</v>
      </c>
      <c r="F413" s="104"/>
      <c r="G413" s="128">
        <v>837100.00000000012</v>
      </c>
    </row>
    <row r="414" spans="2:7" ht="16.5" customHeight="1">
      <c r="B414" s="92"/>
      <c r="C414" s="73" t="s">
        <v>1278</v>
      </c>
      <c r="D414" s="11" t="s">
        <v>1329</v>
      </c>
      <c r="E414" s="123">
        <f t="shared" si="2"/>
        <v>824670.00000000012</v>
      </c>
      <c r="F414" s="104"/>
      <c r="G414" s="128">
        <v>916300.00000000012</v>
      </c>
    </row>
    <row r="415" spans="2:7" ht="16.5" customHeight="1">
      <c r="B415" s="92"/>
      <c r="C415" s="73" t="s">
        <v>1279</v>
      </c>
      <c r="D415" s="11" t="s">
        <v>1329</v>
      </c>
      <c r="E415" s="123">
        <f t="shared" si="2"/>
        <v>750420.00000000012</v>
      </c>
      <c r="F415" s="104"/>
      <c r="G415" s="128">
        <v>833800.00000000012</v>
      </c>
    </row>
    <row r="416" spans="2:7" ht="16.5" customHeight="1">
      <c r="B416" s="92"/>
      <c r="C416" s="73" t="s">
        <v>1280</v>
      </c>
      <c r="D416" s="11" t="s">
        <v>1329</v>
      </c>
      <c r="E416" s="123">
        <f t="shared" si="2"/>
        <v>163350.00000000003</v>
      </c>
      <c r="F416" s="104"/>
      <c r="G416" s="128">
        <v>181500.00000000003</v>
      </c>
    </row>
    <row r="417" spans="2:7" ht="16.5" customHeight="1">
      <c r="B417" s="92"/>
      <c r="C417" s="73" t="s">
        <v>1281</v>
      </c>
      <c r="D417" s="11" t="s">
        <v>1329</v>
      </c>
      <c r="E417" s="123">
        <f t="shared" si="2"/>
        <v>316800</v>
      </c>
      <c r="F417" s="104"/>
      <c r="G417" s="128">
        <v>352000</v>
      </c>
    </row>
    <row r="418" spans="2:7" ht="16.5" customHeight="1">
      <c r="B418" s="92"/>
      <c r="C418" s="73" t="s">
        <v>1282</v>
      </c>
      <c r="D418" s="11" t="s">
        <v>1329</v>
      </c>
      <c r="E418" s="123">
        <f t="shared" si="2"/>
        <v>337590.00000000006</v>
      </c>
      <c r="F418" s="104"/>
      <c r="G418" s="128">
        <v>375100.00000000006</v>
      </c>
    </row>
    <row r="419" spans="2:7" ht="16.5" customHeight="1">
      <c r="B419" s="92"/>
      <c r="C419" s="73" t="s">
        <v>1283</v>
      </c>
      <c r="D419" s="11" t="s">
        <v>1329</v>
      </c>
      <c r="E419" s="123">
        <f t="shared" si="2"/>
        <v>349470.00000000006</v>
      </c>
      <c r="F419" s="104"/>
      <c r="G419" s="128">
        <v>388300.00000000006</v>
      </c>
    </row>
    <row r="420" spans="2:7" ht="16.5" customHeight="1">
      <c r="B420" s="92"/>
      <c r="C420" s="73" t="s">
        <v>1284</v>
      </c>
      <c r="D420" s="11" t="s">
        <v>1329</v>
      </c>
      <c r="E420" s="123">
        <f t="shared" si="2"/>
        <v>388080.00000000006</v>
      </c>
      <c r="F420" s="104"/>
      <c r="G420" s="128">
        <v>431200.00000000006</v>
      </c>
    </row>
    <row r="421" spans="2:7" ht="16.5" customHeight="1">
      <c r="B421" s="92"/>
      <c r="C421" s="73" t="s">
        <v>1285</v>
      </c>
      <c r="D421" s="11" t="s">
        <v>1329</v>
      </c>
      <c r="E421" s="123">
        <f t="shared" si="2"/>
        <v>351450.00000000006</v>
      </c>
      <c r="F421" s="104"/>
      <c r="G421" s="128">
        <v>390500.00000000006</v>
      </c>
    </row>
    <row r="422" spans="2:7" ht="16.5" customHeight="1">
      <c r="B422" s="92"/>
      <c r="C422" s="73" t="s">
        <v>1287</v>
      </c>
      <c r="D422" s="11" t="s">
        <v>1329</v>
      </c>
      <c r="E422" s="123">
        <f t="shared" si="2"/>
        <v>238590</v>
      </c>
      <c r="F422" s="104"/>
      <c r="G422" s="128">
        <v>265100</v>
      </c>
    </row>
    <row r="423" spans="2:7" ht="16.5" customHeight="1">
      <c r="B423" s="92"/>
      <c r="C423" s="73" t="s">
        <v>1288</v>
      </c>
      <c r="D423" s="11" t="s">
        <v>1329</v>
      </c>
      <c r="E423" s="123">
        <f t="shared" si="2"/>
        <v>211860.00000000003</v>
      </c>
      <c r="F423" s="104"/>
      <c r="G423" s="128">
        <v>235400.00000000003</v>
      </c>
    </row>
    <row r="424" spans="2:7" ht="16.5" customHeight="1">
      <c r="B424" s="92"/>
      <c r="C424" s="73" t="s">
        <v>1289</v>
      </c>
      <c r="D424" s="11" t="s">
        <v>1329</v>
      </c>
      <c r="E424" s="123">
        <f t="shared" si="2"/>
        <v>228690.00000000003</v>
      </c>
      <c r="F424" s="104"/>
      <c r="G424" s="128">
        <v>254100.00000000003</v>
      </c>
    </row>
    <row r="425" spans="2:7" ht="16.5" customHeight="1">
      <c r="B425" s="92"/>
      <c r="C425" s="73" t="s">
        <v>1290</v>
      </c>
      <c r="D425" s="11" t="s">
        <v>1329</v>
      </c>
      <c r="E425" s="123">
        <f t="shared" si="2"/>
        <v>374220.00000000006</v>
      </c>
      <c r="F425" s="104"/>
      <c r="G425" s="128">
        <v>415800.00000000006</v>
      </c>
    </row>
    <row r="426" spans="2:7" ht="16.5" customHeight="1">
      <c r="B426" s="92"/>
      <c r="C426" s="73" t="s">
        <v>1291</v>
      </c>
      <c r="D426" s="11" t="s">
        <v>1329</v>
      </c>
      <c r="E426" s="123">
        <f t="shared" si="2"/>
        <v>546480</v>
      </c>
      <c r="F426" s="104"/>
      <c r="G426" s="128">
        <v>607200</v>
      </c>
    </row>
    <row r="427" spans="2:7" ht="16.5" customHeight="1">
      <c r="B427" s="92"/>
      <c r="C427" s="73" t="s">
        <v>1292</v>
      </c>
      <c r="D427" s="11" t="s">
        <v>1329</v>
      </c>
      <c r="E427" s="123">
        <f t="shared" si="2"/>
        <v>331650.00000000006</v>
      </c>
      <c r="F427" s="104"/>
      <c r="G427" s="128">
        <v>368500.00000000006</v>
      </c>
    </row>
    <row r="428" spans="2:7" ht="16.5" customHeight="1">
      <c r="B428" s="92"/>
      <c r="C428" s="73" t="s">
        <v>1293</v>
      </c>
      <c r="D428" s="11" t="s">
        <v>1329</v>
      </c>
      <c r="E428" s="123">
        <f t="shared" si="2"/>
        <v>451440.00000000006</v>
      </c>
      <c r="F428" s="104"/>
      <c r="G428" s="128">
        <v>501600.00000000006</v>
      </c>
    </row>
    <row r="429" spans="2:7" ht="16.5" customHeight="1">
      <c r="B429" s="92"/>
      <c r="C429" s="73" t="s">
        <v>1294</v>
      </c>
      <c r="D429" s="11" t="s">
        <v>1329</v>
      </c>
      <c r="E429" s="123">
        <f t="shared" si="2"/>
        <v>386100.00000000006</v>
      </c>
      <c r="F429" s="104"/>
      <c r="G429" s="128">
        <v>429000.00000000006</v>
      </c>
    </row>
    <row r="430" spans="2:7" ht="16.5" customHeight="1">
      <c r="B430" s="92"/>
      <c r="C430" s="73" t="s">
        <v>1295</v>
      </c>
      <c r="D430" s="11" t="s">
        <v>1329</v>
      </c>
      <c r="E430" s="123">
        <f t="shared" si="2"/>
        <v>444510.00000000006</v>
      </c>
      <c r="F430" s="104"/>
      <c r="G430" s="128">
        <v>493900.00000000006</v>
      </c>
    </row>
    <row r="431" spans="2:7" ht="16.5" customHeight="1">
      <c r="B431" s="92"/>
      <c r="C431" s="73" t="s">
        <v>1296</v>
      </c>
      <c r="D431" s="11" t="s">
        <v>1329</v>
      </c>
      <c r="E431" s="123">
        <f t="shared" si="2"/>
        <v>1116720</v>
      </c>
      <c r="F431" s="104"/>
      <c r="G431" s="128">
        <v>1240800</v>
      </c>
    </row>
    <row r="432" spans="2:7" ht="16.5" customHeight="1">
      <c r="B432" s="92"/>
      <c r="C432" s="73" t="s">
        <v>1297</v>
      </c>
      <c r="D432" s="11" t="s">
        <v>1329</v>
      </c>
      <c r="E432" s="123">
        <f t="shared" ref="E432:E462" si="3">G432-0.1*G432</f>
        <v>504900</v>
      </c>
      <c r="F432" s="104"/>
      <c r="G432" s="128">
        <v>561000</v>
      </c>
    </row>
    <row r="433" spans="2:7" ht="16.5" customHeight="1">
      <c r="B433" s="92"/>
      <c r="C433" s="73" t="s">
        <v>1298</v>
      </c>
      <c r="D433" s="11" t="s">
        <v>1329</v>
      </c>
      <c r="E433" s="123">
        <f t="shared" si="3"/>
        <v>194040.00000000003</v>
      </c>
      <c r="F433" s="104"/>
      <c r="G433" s="128">
        <v>215600.00000000003</v>
      </c>
    </row>
    <row r="434" spans="2:7" ht="16.5" customHeight="1">
      <c r="B434" s="92"/>
      <c r="C434" s="73" t="s">
        <v>1299</v>
      </c>
      <c r="D434" s="11" t="s">
        <v>1329</v>
      </c>
      <c r="E434" s="123">
        <f t="shared" si="3"/>
        <v>181170.00000000003</v>
      </c>
      <c r="F434" s="104"/>
      <c r="G434" s="128">
        <v>201300.00000000003</v>
      </c>
    </row>
    <row r="435" spans="2:7" ht="16.5" customHeight="1">
      <c r="B435" s="92"/>
      <c r="C435" s="73" t="s">
        <v>1300</v>
      </c>
      <c r="D435" s="11" t="s">
        <v>1329</v>
      </c>
      <c r="E435" s="123">
        <f t="shared" si="3"/>
        <v>205920.00000000003</v>
      </c>
      <c r="F435" s="104"/>
      <c r="G435" s="128">
        <v>228800.00000000003</v>
      </c>
    </row>
    <row r="436" spans="2:7" ht="16.5" customHeight="1">
      <c r="B436" s="92"/>
      <c r="C436" s="73" t="s">
        <v>1301</v>
      </c>
      <c r="D436" s="11" t="s">
        <v>1329</v>
      </c>
      <c r="E436" s="123">
        <f t="shared" si="3"/>
        <v>253440</v>
      </c>
      <c r="F436" s="104"/>
      <c r="G436" s="128">
        <v>281600</v>
      </c>
    </row>
    <row r="437" spans="2:7" ht="16.5" customHeight="1">
      <c r="B437" s="92"/>
      <c r="C437" s="73" t="s">
        <v>1302</v>
      </c>
      <c r="D437" s="11" t="s">
        <v>1329</v>
      </c>
      <c r="E437" s="123">
        <f t="shared" si="3"/>
        <v>651420.00000000012</v>
      </c>
      <c r="F437" s="104"/>
      <c r="G437" s="128">
        <v>723800.00000000012</v>
      </c>
    </row>
    <row r="438" spans="2:7" ht="16.5" customHeight="1">
      <c r="B438" s="92"/>
      <c r="C438" s="73" t="s">
        <v>1303</v>
      </c>
      <c r="D438" s="11" t="s">
        <v>1329</v>
      </c>
      <c r="E438" s="123">
        <f t="shared" si="3"/>
        <v>192060.00000000003</v>
      </c>
      <c r="F438" s="104"/>
      <c r="G438" s="128">
        <v>213400.00000000003</v>
      </c>
    </row>
    <row r="439" spans="2:7" ht="16.5" customHeight="1">
      <c r="B439" s="92"/>
      <c r="C439" s="73" t="s">
        <v>1304</v>
      </c>
      <c r="D439" s="11" t="s">
        <v>1329</v>
      </c>
      <c r="E439" s="123">
        <f t="shared" si="3"/>
        <v>220770.00000000003</v>
      </c>
      <c r="F439" s="104"/>
      <c r="G439" s="128">
        <v>245300.00000000003</v>
      </c>
    </row>
    <row r="440" spans="2:7" ht="16.5" customHeight="1">
      <c r="B440" s="92"/>
      <c r="C440" s="73" t="s">
        <v>1305</v>
      </c>
      <c r="D440" s="11" t="s">
        <v>1329</v>
      </c>
      <c r="E440" s="123">
        <f t="shared" si="3"/>
        <v>202950.00000000003</v>
      </c>
      <c r="F440" s="104"/>
      <c r="G440" s="128">
        <v>225500.00000000003</v>
      </c>
    </row>
    <row r="441" spans="2:7" ht="16.5" customHeight="1">
      <c r="B441" s="92"/>
      <c r="C441" s="73" t="s">
        <v>1306</v>
      </c>
      <c r="D441" s="11" t="s">
        <v>1329</v>
      </c>
      <c r="E441" s="123">
        <f t="shared" si="3"/>
        <v>436590.00000000006</v>
      </c>
      <c r="F441" s="104"/>
      <c r="G441" s="128">
        <v>485100.00000000006</v>
      </c>
    </row>
    <row r="442" spans="2:7" ht="16.5" customHeight="1">
      <c r="B442" s="92"/>
      <c r="C442" s="73" t="s">
        <v>1307</v>
      </c>
      <c r="D442" s="11" t="s">
        <v>1329</v>
      </c>
      <c r="E442" s="123">
        <f t="shared" si="3"/>
        <v>651420.00000000012</v>
      </c>
      <c r="F442" s="104"/>
      <c r="G442" s="128">
        <v>723800.00000000012</v>
      </c>
    </row>
    <row r="443" spans="2:7" ht="16.5" customHeight="1">
      <c r="B443" s="92"/>
      <c r="C443" s="73" t="s">
        <v>1308</v>
      </c>
      <c r="D443" s="11" t="s">
        <v>1329</v>
      </c>
      <c r="E443" s="123">
        <f t="shared" si="3"/>
        <v>249480</v>
      </c>
      <c r="F443" s="104"/>
      <c r="G443" s="128">
        <v>277200</v>
      </c>
    </row>
    <row r="444" spans="2:7" ht="16.5" customHeight="1">
      <c r="B444" s="92"/>
      <c r="C444" s="73" t="s">
        <v>1309</v>
      </c>
      <c r="D444" s="11" t="s">
        <v>1329</v>
      </c>
      <c r="E444" s="123">
        <f t="shared" si="3"/>
        <v>198000.00000000003</v>
      </c>
      <c r="F444" s="104"/>
      <c r="G444" s="128">
        <v>220000.00000000003</v>
      </c>
    </row>
    <row r="445" spans="2:7" ht="16.5" customHeight="1">
      <c r="B445" s="92"/>
      <c r="C445" s="73" t="s">
        <v>1310</v>
      </c>
      <c r="D445" s="11" t="s">
        <v>1329</v>
      </c>
      <c r="E445" s="123">
        <f t="shared" si="3"/>
        <v>252450</v>
      </c>
      <c r="F445" s="104"/>
      <c r="G445" s="128">
        <v>280500</v>
      </c>
    </row>
    <row r="446" spans="2:7" ht="16.5" customHeight="1">
      <c r="B446" s="92"/>
      <c r="C446" s="73" t="s">
        <v>1311</v>
      </c>
      <c r="D446" s="11" t="s">
        <v>1329</v>
      </c>
      <c r="E446" s="123">
        <f t="shared" si="3"/>
        <v>348480.00000000006</v>
      </c>
      <c r="F446" s="104"/>
      <c r="G446" s="128">
        <v>387200.00000000006</v>
      </c>
    </row>
    <row r="447" spans="2:7" ht="16.5" customHeight="1">
      <c r="B447" s="92"/>
      <c r="C447" s="73" t="s">
        <v>1312</v>
      </c>
      <c r="D447" s="11" t="s">
        <v>1329</v>
      </c>
      <c r="E447" s="123">
        <f t="shared" si="3"/>
        <v>656370.00000000012</v>
      </c>
      <c r="F447" s="104"/>
      <c r="G447" s="128">
        <v>729300.00000000012</v>
      </c>
    </row>
    <row r="448" spans="2:7" ht="16.5" customHeight="1">
      <c r="B448" s="92"/>
      <c r="C448" s="73" t="s">
        <v>1313</v>
      </c>
      <c r="D448" s="11" t="s">
        <v>1329</v>
      </c>
      <c r="E448" s="123">
        <f t="shared" si="3"/>
        <v>350460.00000000006</v>
      </c>
      <c r="F448" s="104"/>
      <c r="G448" s="128">
        <v>389400.00000000006</v>
      </c>
    </row>
    <row r="449" spans="2:7" ht="16.5" customHeight="1">
      <c r="B449" s="92"/>
      <c r="C449" s="73" t="s">
        <v>1314</v>
      </c>
      <c r="D449" s="11" t="s">
        <v>1329</v>
      </c>
      <c r="E449" s="123">
        <f t="shared" si="3"/>
        <v>481140</v>
      </c>
      <c r="F449" s="104"/>
      <c r="G449" s="128">
        <v>534600</v>
      </c>
    </row>
    <row r="450" spans="2:7" ht="16.5" customHeight="1">
      <c r="B450" s="92"/>
      <c r="C450" s="73" t="s">
        <v>1315</v>
      </c>
      <c r="D450" s="11" t="s">
        <v>1329</v>
      </c>
      <c r="E450" s="123">
        <f t="shared" si="3"/>
        <v>334620.00000000006</v>
      </c>
      <c r="F450" s="104"/>
      <c r="G450" s="128">
        <v>371800.00000000006</v>
      </c>
    </row>
    <row r="451" spans="2:7" ht="16.5" customHeight="1">
      <c r="B451" s="92"/>
      <c r="C451" s="73" t="s">
        <v>1316</v>
      </c>
      <c r="D451" s="11" t="s">
        <v>1329</v>
      </c>
      <c r="E451" s="123">
        <f t="shared" si="3"/>
        <v>226710.00000000003</v>
      </c>
      <c r="F451" s="104"/>
      <c r="G451" s="128">
        <v>251900.00000000003</v>
      </c>
    </row>
    <row r="452" spans="2:7" ht="16.5" customHeight="1">
      <c r="B452" s="92"/>
      <c r="C452" s="73" t="s">
        <v>1317</v>
      </c>
      <c r="D452" s="11" t="s">
        <v>1329</v>
      </c>
      <c r="E452" s="123">
        <f t="shared" si="3"/>
        <v>238590</v>
      </c>
      <c r="F452" s="104"/>
      <c r="G452" s="128">
        <v>265100</v>
      </c>
    </row>
    <row r="453" spans="2:7" ht="16.5" customHeight="1">
      <c r="B453" s="92"/>
      <c r="C453" s="73" t="s">
        <v>1318</v>
      </c>
      <c r="D453" s="11" t="s">
        <v>1329</v>
      </c>
      <c r="E453" s="123">
        <f t="shared" si="3"/>
        <v>228690.00000000003</v>
      </c>
      <c r="F453" s="104"/>
      <c r="G453" s="128">
        <v>254100.00000000003</v>
      </c>
    </row>
    <row r="454" spans="2:7" ht="16.5" customHeight="1">
      <c r="B454" s="92"/>
      <c r="C454" s="73" t="s">
        <v>1319</v>
      </c>
      <c r="D454" s="11" t="s">
        <v>1329</v>
      </c>
      <c r="E454" s="123">
        <f t="shared" si="3"/>
        <v>360360.00000000006</v>
      </c>
      <c r="F454" s="104"/>
      <c r="G454" s="128">
        <v>400400.00000000006</v>
      </c>
    </row>
    <row r="455" spans="2:7" ht="16.5" customHeight="1">
      <c r="B455" s="92"/>
      <c r="C455" s="73" t="s">
        <v>1320</v>
      </c>
      <c r="D455" s="11" t="s">
        <v>1329</v>
      </c>
      <c r="E455" s="123">
        <f t="shared" si="3"/>
        <v>192060.00000000003</v>
      </c>
      <c r="F455" s="104"/>
      <c r="G455" s="128">
        <v>213400.00000000003</v>
      </c>
    </row>
    <row r="456" spans="2:7" ht="16.5" customHeight="1">
      <c r="B456" s="92"/>
      <c r="C456" s="73" t="s">
        <v>1321</v>
      </c>
      <c r="D456" s="11" t="s">
        <v>1329</v>
      </c>
      <c r="E456" s="123">
        <f t="shared" si="3"/>
        <v>192060.00000000003</v>
      </c>
      <c r="F456" s="104"/>
      <c r="G456" s="128">
        <v>213400.00000000003</v>
      </c>
    </row>
    <row r="457" spans="2:7" ht="16.5" customHeight="1">
      <c r="B457" s="92"/>
      <c r="C457" s="73" t="s">
        <v>1322</v>
      </c>
      <c r="D457" s="11" t="s">
        <v>1329</v>
      </c>
      <c r="E457" s="123">
        <f t="shared" si="3"/>
        <v>205920.00000000003</v>
      </c>
      <c r="F457" s="104"/>
      <c r="G457" s="128">
        <v>228800.00000000003</v>
      </c>
    </row>
    <row r="458" spans="2:7" ht="16.5" customHeight="1">
      <c r="B458" s="92"/>
      <c r="C458" s="73" t="s">
        <v>1323</v>
      </c>
      <c r="D458" s="11" t="s">
        <v>1329</v>
      </c>
      <c r="E458" s="123">
        <f t="shared" si="3"/>
        <v>329670.00000000006</v>
      </c>
      <c r="F458" s="104"/>
      <c r="G458" s="128">
        <v>366300.00000000006</v>
      </c>
    </row>
    <row r="459" spans="2:7" ht="16.5" customHeight="1">
      <c r="B459" s="92"/>
      <c r="C459" s="73" t="s">
        <v>1324</v>
      </c>
      <c r="D459" s="11" t="s">
        <v>1329</v>
      </c>
      <c r="E459" s="123">
        <f t="shared" si="3"/>
        <v>413820.00000000006</v>
      </c>
      <c r="F459" s="104"/>
      <c r="G459" s="128">
        <v>459800.00000000006</v>
      </c>
    </row>
    <row r="460" spans="2:7" ht="16.5" customHeight="1">
      <c r="B460" s="92"/>
      <c r="C460" s="73" t="s">
        <v>1325</v>
      </c>
      <c r="D460" s="11" t="s">
        <v>1329</v>
      </c>
      <c r="E460" s="123">
        <f t="shared" si="3"/>
        <v>417780.00000000006</v>
      </c>
      <c r="F460" s="104"/>
      <c r="G460" s="128">
        <v>464200.00000000006</v>
      </c>
    </row>
    <row r="461" spans="2:7" ht="16.5" customHeight="1">
      <c r="B461" s="92"/>
      <c r="C461" s="73" t="s">
        <v>1326</v>
      </c>
      <c r="D461" s="11" t="s">
        <v>1329</v>
      </c>
      <c r="E461" s="123">
        <f t="shared" si="3"/>
        <v>417780.00000000006</v>
      </c>
      <c r="F461" s="104"/>
      <c r="G461" s="128">
        <v>464200.00000000006</v>
      </c>
    </row>
    <row r="462" spans="2:7" ht="16.5" customHeight="1">
      <c r="B462" s="92"/>
      <c r="C462" s="73" t="s">
        <v>1327</v>
      </c>
      <c r="D462" s="11" t="s">
        <v>1329</v>
      </c>
      <c r="E462" s="123">
        <f t="shared" si="3"/>
        <v>795960.00000000012</v>
      </c>
      <c r="F462" s="104"/>
      <c r="G462" s="128">
        <v>884400.00000000012</v>
      </c>
    </row>
    <row r="463" spans="2:7" ht="16.5" customHeight="1">
      <c r="B463" s="92"/>
      <c r="C463" s="73" t="s">
        <v>1328</v>
      </c>
      <c r="D463" s="11" t="s">
        <v>1329</v>
      </c>
      <c r="E463" s="123">
        <f>G463-0.1*G463</f>
        <v>1161270</v>
      </c>
      <c r="F463" s="104"/>
      <c r="G463" s="128">
        <v>1290300</v>
      </c>
    </row>
    <row r="464" spans="2:7" ht="16.5" customHeight="1">
      <c r="B464" s="92"/>
      <c r="C464" s="73" t="s">
        <v>1330</v>
      </c>
      <c r="D464" s="11" t="s">
        <v>1329</v>
      </c>
      <c r="E464" s="123">
        <f t="shared" ref="E464:E475" si="4">G464-0.1*G464</f>
        <v>421740.00000000006</v>
      </c>
      <c r="F464" s="104"/>
      <c r="G464" s="128">
        <v>468600.00000000006</v>
      </c>
    </row>
    <row r="465" spans="2:7" ht="16.5" customHeight="1">
      <c r="B465" s="92"/>
      <c r="C465" s="73" t="s">
        <v>1331</v>
      </c>
      <c r="D465" s="11" t="s">
        <v>1329</v>
      </c>
      <c r="E465" s="123">
        <f t="shared" si="4"/>
        <v>371250.00000000006</v>
      </c>
      <c r="F465" s="104"/>
      <c r="G465" s="128">
        <v>412500.00000000006</v>
      </c>
    </row>
    <row r="466" spans="2:7" ht="16.5" customHeight="1">
      <c r="B466" s="92"/>
      <c r="C466" s="73" t="s">
        <v>1332</v>
      </c>
      <c r="D466" s="11" t="s">
        <v>1329</v>
      </c>
      <c r="E466" s="123">
        <f t="shared" si="4"/>
        <v>405900.00000000006</v>
      </c>
      <c r="F466" s="104"/>
      <c r="G466" s="128">
        <v>451000.00000000006</v>
      </c>
    </row>
    <row r="467" spans="2:7" ht="16.5" customHeight="1">
      <c r="B467" s="92"/>
      <c r="C467" s="73" t="s">
        <v>1333</v>
      </c>
      <c r="D467" s="11" t="s">
        <v>1329</v>
      </c>
      <c r="E467" s="123">
        <f t="shared" si="4"/>
        <v>511830</v>
      </c>
      <c r="F467" s="104"/>
      <c r="G467" s="128">
        <v>568700</v>
      </c>
    </row>
    <row r="468" spans="2:7" ht="17.25" customHeight="1">
      <c r="B468" s="92"/>
      <c r="C468" s="73" t="s">
        <v>1334</v>
      </c>
      <c r="D468" s="11" t="s">
        <v>1329</v>
      </c>
      <c r="E468" s="123">
        <f t="shared" si="4"/>
        <v>952380</v>
      </c>
      <c r="F468" s="104"/>
      <c r="G468" s="128">
        <v>1058200</v>
      </c>
    </row>
    <row r="469" spans="2:7" ht="17.25" customHeight="1">
      <c r="B469" s="92"/>
      <c r="C469" s="73" t="s">
        <v>1335</v>
      </c>
      <c r="D469" s="11" t="s">
        <v>1329</v>
      </c>
      <c r="E469" s="123">
        <f t="shared" si="4"/>
        <v>461340.00000000006</v>
      </c>
      <c r="F469" s="104"/>
      <c r="G469" s="128">
        <v>512600.00000000006</v>
      </c>
    </row>
    <row r="470" spans="2:7" ht="17.25" customHeight="1">
      <c r="B470" s="92"/>
      <c r="C470" s="73" t="s">
        <v>1336</v>
      </c>
      <c r="D470" s="11" t="s">
        <v>1329</v>
      </c>
      <c r="E470" s="123">
        <f t="shared" si="4"/>
        <v>414810.00000000006</v>
      </c>
      <c r="F470" s="104"/>
      <c r="G470" s="128">
        <v>460900.00000000006</v>
      </c>
    </row>
    <row r="471" spans="2:7" ht="17.25" customHeight="1">
      <c r="B471" s="92"/>
      <c r="C471" s="73" t="s">
        <v>1337</v>
      </c>
      <c r="D471" s="11" t="s">
        <v>1329</v>
      </c>
      <c r="E471" s="123">
        <f t="shared" si="4"/>
        <v>115830.00000000001</v>
      </c>
      <c r="F471" s="104"/>
      <c r="G471" s="128">
        <v>128700.00000000001</v>
      </c>
    </row>
    <row r="472" spans="2:7" ht="17.25" customHeight="1">
      <c r="B472" s="92"/>
      <c r="C472" s="73" t="s">
        <v>1338</v>
      </c>
      <c r="D472" s="11" t="s">
        <v>1329</v>
      </c>
      <c r="E472" s="123">
        <f t="shared" si="4"/>
        <v>131670</v>
      </c>
      <c r="F472" s="104"/>
      <c r="G472" s="128">
        <v>146300</v>
      </c>
    </row>
    <row r="473" spans="2:7" ht="17.25" customHeight="1">
      <c r="B473" s="92"/>
      <c r="C473" s="73" t="s">
        <v>1339</v>
      </c>
      <c r="D473" s="11" t="s">
        <v>1329</v>
      </c>
      <c r="E473" s="123">
        <f t="shared" si="4"/>
        <v>239580</v>
      </c>
      <c r="F473" s="104"/>
      <c r="G473" s="128">
        <v>266200</v>
      </c>
    </row>
    <row r="474" spans="2:7" ht="17.25" customHeight="1">
      <c r="B474" s="92"/>
      <c r="C474" s="73" t="s">
        <v>1340</v>
      </c>
      <c r="D474" s="11" t="s">
        <v>1329</v>
      </c>
      <c r="E474" s="123">
        <f t="shared" si="4"/>
        <v>259380</v>
      </c>
      <c r="F474" s="104"/>
      <c r="G474" s="128">
        <v>288200</v>
      </c>
    </row>
    <row r="475" spans="2:7" ht="17.25" customHeight="1">
      <c r="B475" s="92"/>
      <c r="C475" s="73" t="s">
        <v>1341</v>
      </c>
      <c r="D475" s="11" t="s">
        <v>1329</v>
      </c>
      <c r="E475" s="123">
        <f t="shared" si="4"/>
        <v>554400</v>
      </c>
      <c r="F475" s="104"/>
      <c r="G475" s="128">
        <v>616000</v>
      </c>
    </row>
    <row r="476" spans="2:7" ht="18.75">
      <c r="B476" s="13">
        <v>10</v>
      </c>
      <c r="C476" s="103" t="s">
        <v>1342</v>
      </c>
      <c r="D476" s="103" t="s">
        <v>1329</v>
      </c>
      <c r="E476" s="103"/>
      <c r="F476" s="103"/>
      <c r="G476" s="99"/>
    </row>
    <row r="477" spans="2:7" ht="17.25" customHeight="1">
      <c r="B477" s="92"/>
      <c r="C477" s="73" t="s">
        <v>1343</v>
      </c>
      <c r="D477" s="11" t="s">
        <v>1329</v>
      </c>
      <c r="E477" s="123">
        <f>G477-0.1*G477</f>
        <v>248490</v>
      </c>
      <c r="F477" s="104" t="s">
        <v>1384</v>
      </c>
      <c r="G477" s="128">
        <v>276100</v>
      </c>
    </row>
    <row r="478" spans="2:7" ht="17.25" customHeight="1">
      <c r="B478" s="92"/>
      <c r="C478" s="73" t="s">
        <v>1344</v>
      </c>
      <c r="D478" s="11" t="s">
        <v>1329</v>
      </c>
      <c r="E478" s="123">
        <f t="shared" ref="E478:E515" si="5">G478-0.1*G478</f>
        <v>240570</v>
      </c>
      <c r="F478" s="104"/>
      <c r="G478" s="128">
        <v>267300</v>
      </c>
    </row>
    <row r="479" spans="2:7" ht="17.25" customHeight="1">
      <c r="B479" s="92"/>
      <c r="C479" s="73" t="s">
        <v>1345</v>
      </c>
      <c r="D479" s="11" t="s">
        <v>1329</v>
      </c>
      <c r="E479" s="123">
        <f t="shared" si="5"/>
        <v>256410</v>
      </c>
      <c r="F479" s="104"/>
      <c r="G479" s="128">
        <v>284900</v>
      </c>
    </row>
    <row r="480" spans="2:7" ht="17.25" customHeight="1">
      <c r="B480" s="92"/>
      <c r="C480" s="73" t="s">
        <v>1346</v>
      </c>
      <c r="D480" s="11" t="s">
        <v>1329</v>
      </c>
      <c r="E480" s="123">
        <f t="shared" si="5"/>
        <v>221760.00000000003</v>
      </c>
      <c r="F480" s="104"/>
      <c r="G480" s="128">
        <v>246400.00000000003</v>
      </c>
    </row>
    <row r="481" spans="2:7" ht="17.25" customHeight="1">
      <c r="B481" s="92"/>
      <c r="C481" s="73" t="s">
        <v>1347</v>
      </c>
      <c r="D481" s="11" t="s">
        <v>1329</v>
      </c>
      <c r="E481" s="123">
        <f t="shared" si="5"/>
        <v>266310</v>
      </c>
      <c r="F481" s="104"/>
      <c r="G481" s="128">
        <v>295900</v>
      </c>
    </row>
    <row r="482" spans="2:7" ht="17.25" customHeight="1">
      <c r="B482" s="92"/>
      <c r="C482" s="73" t="s">
        <v>1348</v>
      </c>
      <c r="D482" s="11" t="s">
        <v>1329</v>
      </c>
      <c r="E482" s="123">
        <f t="shared" si="5"/>
        <v>405900.00000000006</v>
      </c>
      <c r="F482" s="104"/>
      <c r="G482" s="128">
        <v>451000.00000000006</v>
      </c>
    </row>
    <row r="483" spans="2:7" ht="17.25" customHeight="1">
      <c r="B483" s="92"/>
      <c r="C483" s="73" t="s">
        <v>1349</v>
      </c>
      <c r="D483" s="11" t="s">
        <v>1329</v>
      </c>
      <c r="E483" s="123">
        <f t="shared" si="5"/>
        <v>301950</v>
      </c>
      <c r="F483" s="104"/>
      <c r="G483" s="128">
        <v>335500</v>
      </c>
    </row>
    <row r="484" spans="2:7" ht="17.25" customHeight="1">
      <c r="B484" s="92"/>
      <c r="C484" s="73" t="s">
        <v>1350</v>
      </c>
      <c r="D484" s="11" t="s">
        <v>1329</v>
      </c>
      <c r="E484" s="123">
        <f t="shared" si="5"/>
        <v>273240</v>
      </c>
      <c r="F484" s="104"/>
      <c r="G484" s="128">
        <v>303600</v>
      </c>
    </row>
    <row r="485" spans="2:7" ht="17.25" customHeight="1">
      <c r="B485" s="92"/>
      <c r="C485" s="73" t="s">
        <v>1351</v>
      </c>
      <c r="D485" s="11" t="s">
        <v>1329</v>
      </c>
      <c r="E485" s="123">
        <f t="shared" si="5"/>
        <v>297000</v>
      </c>
      <c r="F485" s="104"/>
      <c r="G485" s="128">
        <v>330000</v>
      </c>
    </row>
    <row r="486" spans="2:7" ht="17.25" customHeight="1">
      <c r="B486" s="92"/>
      <c r="C486" s="73" t="s">
        <v>1352</v>
      </c>
      <c r="D486" s="11" t="s">
        <v>1329</v>
      </c>
      <c r="E486" s="123">
        <f t="shared" si="5"/>
        <v>513810</v>
      </c>
      <c r="F486" s="104"/>
      <c r="G486" s="128">
        <v>570900</v>
      </c>
    </row>
    <row r="487" spans="2:7" ht="17.25" customHeight="1">
      <c r="B487" s="92"/>
      <c r="C487" s="73" t="s">
        <v>1353</v>
      </c>
      <c r="D487" s="11" t="s">
        <v>1329</v>
      </c>
      <c r="E487" s="123">
        <f t="shared" si="5"/>
        <v>212850.00000000003</v>
      </c>
      <c r="F487" s="104"/>
      <c r="G487" s="128">
        <v>236500.00000000003</v>
      </c>
    </row>
    <row r="488" spans="2:7" ht="17.25" customHeight="1">
      <c r="B488" s="92"/>
      <c r="C488" s="73" t="s">
        <v>1354</v>
      </c>
      <c r="D488" s="11" t="s">
        <v>1329</v>
      </c>
      <c r="E488" s="123">
        <f t="shared" si="5"/>
        <v>227700.00000000003</v>
      </c>
      <c r="F488" s="104"/>
      <c r="G488" s="128">
        <v>253000.00000000003</v>
      </c>
    </row>
    <row r="489" spans="2:7" ht="17.25" customHeight="1">
      <c r="B489" s="92"/>
      <c r="C489" s="73" t="s">
        <v>1355</v>
      </c>
      <c r="D489" s="11" t="s">
        <v>1329</v>
      </c>
      <c r="E489" s="123">
        <f t="shared" si="5"/>
        <v>456390.00000000006</v>
      </c>
      <c r="F489" s="104"/>
      <c r="G489" s="128">
        <v>507100.00000000006</v>
      </c>
    </row>
    <row r="490" spans="2:7" ht="17.25" customHeight="1">
      <c r="B490" s="92"/>
      <c r="C490" s="73" t="s">
        <v>1356</v>
      </c>
      <c r="D490" s="11" t="s">
        <v>1329</v>
      </c>
      <c r="E490" s="123">
        <f t="shared" si="5"/>
        <v>445500.00000000006</v>
      </c>
      <c r="F490" s="104"/>
      <c r="G490" s="128">
        <v>495000.00000000006</v>
      </c>
    </row>
    <row r="491" spans="2:7" ht="17.25" customHeight="1">
      <c r="B491" s="92"/>
      <c r="C491" s="73" t="s">
        <v>1357</v>
      </c>
      <c r="D491" s="11" t="s">
        <v>1329</v>
      </c>
      <c r="E491" s="123">
        <f t="shared" si="5"/>
        <v>471240.00000000006</v>
      </c>
      <c r="F491" s="104"/>
      <c r="G491" s="128">
        <v>523600.00000000006</v>
      </c>
    </row>
    <row r="492" spans="2:7" ht="17.25" customHeight="1">
      <c r="B492" s="92"/>
      <c r="C492" s="73" t="s">
        <v>1358</v>
      </c>
      <c r="D492" s="11" t="s">
        <v>1329</v>
      </c>
      <c r="E492" s="123">
        <f t="shared" si="5"/>
        <v>412830.00000000006</v>
      </c>
      <c r="F492" s="104"/>
      <c r="G492" s="128">
        <v>458700.00000000006</v>
      </c>
    </row>
    <row r="493" spans="2:7" ht="17.25" customHeight="1">
      <c r="B493" s="92"/>
      <c r="C493" s="73" t="s">
        <v>1359</v>
      </c>
      <c r="D493" s="11" t="s">
        <v>1329</v>
      </c>
      <c r="E493" s="123">
        <f t="shared" si="5"/>
        <v>281160</v>
      </c>
      <c r="F493" s="104"/>
      <c r="G493" s="128">
        <v>312400</v>
      </c>
    </row>
    <row r="494" spans="2:7" ht="17.25" customHeight="1">
      <c r="B494" s="92"/>
      <c r="C494" s="73" t="s">
        <v>1360</v>
      </c>
      <c r="D494" s="11" t="s">
        <v>1329</v>
      </c>
      <c r="E494" s="123">
        <f t="shared" si="5"/>
        <v>324720.00000000006</v>
      </c>
      <c r="F494" s="104"/>
      <c r="G494" s="128">
        <v>360800.00000000006</v>
      </c>
    </row>
    <row r="495" spans="2:7" ht="17.25" customHeight="1">
      <c r="B495" s="92"/>
      <c r="C495" s="73" t="s">
        <v>1361</v>
      </c>
      <c r="D495" s="11" t="s">
        <v>1329</v>
      </c>
      <c r="E495" s="123">
        <f t="shared" si="5"/>
        <v>476190</v>
      </c>
      <c r="F495" s="104"/>
      <c r="G495" s="128">
        <v>529100</v>
      </c>
    </row>
    <row r="496" spans="2:7" ht="17.25" customHeight="1">
      <c r="B496" s="92"/>
      <c r="C496" s="73" t="s">
        <v>1362</v>
      </c>
      <c r="D496" s="11" t="s">
        <v>1329</v>
      </c>
      <c r="E496" s="123">
        <f t="shared" si="5"/>
        <v>520740</v>
      </c>
      <c r="F496" s="104"/>
      <c r="G496" s="128">
        <v>578600</v>
      </c>
    </row>
    <row r="497" spans="2:7" ht="17.25" customHeight="1">
      <c r="B497" s="92"/>
      <c r="C497" s="73" t="s">
        <v>1363</v>
      </c>
      <c r="D497" s="11" t="s">
        <v>1329</v>
      </c>
      <c r="E497" s="123">
        <f t="shared" si="5"/>
        <v>316800</v>
      </c>
      <c r="F497" s="104"/>
      <c r="G497" s="128">
        <v>352000</v>
      </c>
    </row>
    <row r="498" spans="2:7" ht="17.25" customHeight="1">
      <c r="B498" s="92"/>
      <c r="C498" s="73" t="s">
        <v>1364</v>
      </c>
      <c r="D498" s="94" t="s">
        <v>298</v>
      </c>
      <c r="E498" s="123">
        <f t="shared" si="5"/>
        <v>60390</v>
      </c>
      <c r="F498" s="104"/>
      <c r="G498" s="128">
        <v>67100</v>
      </c>
    </row>
    <row r="499" spans="2:7" ht="17.25" customHeight="1">
      <c r="B499" s="92"/>
      <c r="C499" s="73" t="s">
        <v>1365</v>
      </c>
      <c r="D499" s="94" t="s">
        <v>298</v>
      </c>
      <c r="E499" s="123">
        <f t="shared" si="5"/>
        <v>55440.000000000007</v>
      </c>
      <c r="F499" s="104"/>
      <c r="G499" s="128">
        <v>61600.000000000007</v>
      </c>
    </row>
    <row r="500" spans="2:7" ht="17.25" customHeight="1">
      <c r="B500" s="92"/>
      <c r="C500" s="73" t="s">
        <v>1366</v>
      </c>
      <c r="D500" s="94" t="s">
        <v>298</v>
      </c>
      <c r="E500" s="123">
        <f t="shared" si="5"/>
        <v>83160.000000000015</v>
      </c>
      <c r="F500" s="104"/>
      <c r="G500" s="128">
        <v>92400.000000000015</v>
      </c>
    </row>
    <row r="501" spans="2:7" ht="17.25" customHeight="1">
      <c r="B501" s="92"/>
      <c r="C501" s="73" t="s">
        <v>1367</v>
      </c>
      <c r="D501" s="94" t="s">
        <v>968</v>
      </c>
      <c r="E501" s="123">
        <f t="shared" si="5"/>
        <v>105930.00000000001</v>
      </c>
      <c r="F501" s="104"/>
      <c r="G501" s="128">
        <v>117700.00000000001</v>
      </c>
    </row>
    <row r="502" spans="2:7" ht="17.25" customHeight="1">
      <c r="B502" s="92"/>
      <c r="C502" s="73" t="s">
        <v>1368</v>
      </c>
      <c r="D502" s="94" t="s">
        <v>1383</v>
      </c>
      <c r="E502" s="123">
        <f t="shared" si="5"/>
        <v>68310</v>
      </c>
      <c r="F502" s="104"/>
      <c r="G502" s="128">
        <v>75900</v>
      </c>
    </row>
    <row r="503" spans="2:7" ht="17.25" customHeight="1">
      <c r="B503" s="92"/>
      <c r="C503" s="73" t="s">
        <v>1369</v>
      </c>
      <c r="D503" s="94" t="s">
        <v>1383</v>
      </c>
      <c r="E503" s="123">
        <f t="shared" si="5"/>
        <v>65340</v>
      </c>
      <c r="F503" s="104"/>
      <c r="G503" s="128">
        <v>72600</v>
      </c>
    </row>
    <row r="504" spans="2:7" ht="17.25" customHeight="1">
      <c r="B504" s="92"/>
      <c r="C504" s="73" t="s">
        <v>1370</v>
      </c>
      <c r="D504" s="94" t="s">
        <v>1383</v>
      </c>
      <c r="E504" s="123">
        <f t="shared" si="5"/>
        <v>68310</v>
      </c>
      <c r="F504" s="104"/>
      <c r="G504" s="128">
        <v>75900</v>
      </c>
    </row>
    <row r="505" spans="2:7" ht="17.25" customHeight="1">
      <c r="B505" s="92"/>
      <c r="C505" s="73" t="s">
        <v>1371</v>
      </c>
      <c r="D505" s="11" t="s">
        <v>1329</v>
      </c>
      <c r="E505" s="123">
        <f t="shared" si="5"/>
        <v>792000.00000000012</v>
      </c>
      <c r="F505" s="104"/>
      <c r="G505" s="128">
        <v>880000.00000000012</v>
      </c>
    </row>
    <row r="506" spans="2:7" ht="17.25" customHeight="1">
      <c r="B506" s="92"/>
      <c r="C506" s="73" t="s">
        <v>1372</v>
      </c>
      <c r="D506" s="11" t="s">
        <v>1329</v>
      </c>
      <c r="E506" s="123">
        <f t="shared" si="5"/>
        <v>821700.00000000012</v>
      </c>
      <c r="F506" s="104"/>
      <c r="G506" s="128">
        <v>913000.00000000012</v>
      </c>
    </row>
    <row r="507" spans="2:7" ht="17.25" customHeight="1">
      <c r="B507" s="92"/>
      <c r="C507" s="73" t="s">
        <v>1373</v>
      </c>
      <c r="D507" s="11" t="s">
        <v>1329</v>
      </c>
      <c r="E507" s="123">
        <f t="shared" si="5"/>
        <v>952380</v>
      </c>
      <c r="F507" s="104"/>
      <c r="G507" s="128">
        <v>1058200</v>
      </c>
    </row>
    <row r="508" spans="2:7" ht="17.25" customHeight="1">
      <c r="B508" s="92"/>
      <c r="C508" s="73" t="s">
        <v>1374</v>
      </c>
      <c r="D508" s="11" t="s">
        <v>1329</v>
      </c>
      <c r="E508" s="123">
        <f t="shared" si="5"/>
        <v>733590.00000000012</v>
      </c>
      <c r="F508" s="104"/>
      <c r="G508" s="128">
        <v>815100.00000000012</v>
      </c>
    </row>
    <row r="509" spans="2:7" ht="17.25" customHeight="1">
      <c r="B509" s="92"/>
      <c r="C509" s="73" t="s">
        <v>1375</v>
      </c>
      <c r="D509" s="11" t="s">
        <v>1329</v>
      </c>
      <c r="E509" s="123">
        <f t="shared" si="5"/>
        <v>821700.00000000012</v>
      </c>
      <c r="F509" s="104"/>
      <c r="G509" s="128">
        <v>913000.00000000012</v>
      </c>
    </row>
    <row r="510" spans="2:7" ht="17.25" customHeight="1">
      <c r="B510" s="92"/>
      <c r="C510" s="73" t="s">
        <v>1376</v>
      </c>
      <c r="D510" s="11" t="s">
        <v>1329</v>
      </c>
      <c r="E510" s="123">
        <f t="shared" si="5"/>
        <v>952380</v>
      </c>
      <c r="F510" s="104"/>
      <c r="G510" s="128">
        <v>1058200</v>
      </c>
    </row>
    <row r="511" spans="2:7" ht="17.25" customHeight="1">
      <c r="B511" s="92"/>
      <c r="C511" s="73" t="s">
        <v>1377</v>
      </c>
      <c r="D511" s="11" t="s">
        <v>1329</v>
      </c>
      <c r="E511" s="123">
        <f t="shared" si="5"/>
        <v>479160</v>
      </c>
      <c r="F511" s="104"/>
      <c r="G511" s="128">
        <v>532400</v>
      </c>
    </row>
    <row r="512" spans="2:7" ht="17.25" customHeight="1">
      <c r="B512" s="92"/>
      <c r="C512" s="73" t="s">
        <v>1378</v>
      </c>
      <c r="D512" s="11" t="s">
        <v>1329</v>
      </c>
      <c r="E512" s="123">
        <f t="shared" si="5"/>
        <v>542520</v>
      </c>
      <c r="F512" s="104"/>
      <c r="G512" s="128">
        <v>602800</v>
      </c>
    </row>
    <row r="513" spans="2:7" ht="17.25" customHeight="1">
      <c r="B513" s="92"/>
      <c r="C513" s="73" t="s">
        <v>1379</v>
      </c>
      <c r="D513" s="11" t="s">
        <v>1329</v>
      </c>
      <c r="E513" s="123">
        <f t="shared" si="5"/>
        <v>705870.00000000012</v>
      </c>
      <c r="F513" s="104"/>
      <c r="G513" s="128">
        <v>784300.00000000012</v>
      </c>
    </row>
    <row r="514" spans="2:7" ht="17.25" customHeight="1">
      <c r="B514" s="92"/>
      <c r="C514" s="73" t="s">
        <v>1380</v>
      </c>
      <c r="D514" s="11" t="s">
        <v>1329</v>
      </c>
      <c r="E514" s="123">
        <f t="shared" si="5"/>
        <v>443520.00000000006</v>
      </c>
      <c r="F514" s="104"/>
      <c r="G514" s="128">
        <v>492800.00000000006</v>
      </c>
    </row>
    <row r="515" spans="2:7" ht="17.25" customHeight="1">
      <c r="B515" s="92"/>
      <c r="C515" s="73" t="s">
        <v>1381</v>
      </c>
      <c r="D515" s="11" t="s">
        <v>1329</v>
      </c>
      <c r="E515" s="123">
        <f t="shared" si="5"/>
        <v>495990</v>
      </c>
      <c r="F515" s="104"/>
      <c r="G515" s="128">
        <v>551100</v>
      </c>
    </row>
    <row r="516" spans="2:7" ht="17.25" customHeight="1">
      <c r="B516" s="92"/>
      <c r="C516" s="73" t="s">
        <v>1382</v>
      </c>
      <c r="D516" s="11" t="s">
        <v>1329</v>
      </c>
      <c r="E516" s="123">
        <f>G516-0.1*G516</f>
        <v>881100.00000000012</v>
      </c>
      <c r="F516" s="104"/>
      <c r="G516" s="128">
        <v>979000.00000000012</v>
      </c>
    </row>
    <row r="517" spans="2:7">
      <c r="B517" s="26" t="s">
        <v>182</v>
      </c>
      <c r="C517" s="102" t="s">
        <v>183</v>
      </c>
      <c r="D517" s="102"/>
      <c r="E517" s="102"/>
      <c r="F517" s="102"/>
    </row>
    <row r="518" spans="2:7" ht="16.5" customHeight="1">
      <c r="B518" s="94"/>
      <c r="C518" s="88" t="s">
        <v>184</v>
      </c>
      <c r="D518" s="95" t="s">
        <v>1135</v>
      </c>
      <c r="E518" s="52">
        <f>G518-0.1*G518</f>
        <v>79898.346000000005</v>
      </c>
      <c r="F518" s="105" t="s">
        <v>1230</v>
      </c>
      <c r="G518" s="89">
        <v>88775.94</v>
      </c>
    </row>
    <row r="519" spans="2:7">
      <c r="B519" s="94"/>
      <c r="C519" s="88" t="s">
        <v>185</v>
      </c>
      <c r="D519" s="95" t="s">
        <v>1135</v>
      </c>
      <c r="E519" s="52">
        <f t="shared" ref="E519:E544" si="6">G519-0.1*G519</f>
        <v>89089.308000000005</v>
      </c>
      <c r="F519" s="105"/>
      <c r="G519" s="89">
        <v>98988.12000000001</v>
      </c>
    </row>
    <row r="520" spans="2:7">
      <c r="B520" s="94"/>
      <c r="C520" s="88" t="s">
        <v>186</v>
      </c>
      <c r="D520" s="95" t="s">
        <v>1135</v>
      </c>
      <c r="E520" s="52">
        <f t="shared" si="6"/>
        <v>108529.34400000001</v>
      </c>
      <c r="F520" s="105"/>
      <c r="G520" s="89">
        <v>120588.16000000002</v>
      </c>
    </row>
    <row r="521" spans="2:7">
      <c r="B521" s="94"/>
      <c r="C521" s="88" t="s">
        <v>187</v>
      </c>
      <c r="D521" s="95" t="s">
        <v>1135</v>
      </c>
      <c r="E521" s="52">
        <f t="shared" si="6"/>
        <v>122283.21600000001</v>
      </c>
      <c r="F521" s="105"/>
      <c r="G521" s="89">
        <v>135870.24000000002</v>
      </c>
    </row>
    <row r="522" spans="2:7">
      <c r="B522" s="94"/>
      <c r="C522" s="88" t="s">
        <v>188</v>
      </c>
      <c r="D522" s="95" t="s">
        <v>1135</v>
      </c>
      <c r="E522" s="52">
        <f t="shared" si="6"/>
        <v>134079.85800000001</v>
      </c>
      <c r="F522" s="105"/>
      <c r="G522" s="89">
        <v>148977.62000000002</v>
      </c>
    </row>
    <row r="523" spans="2:7">
      <c r="B523" s="94"/>
      <c r="C523" s="88" t="s">
        <v>189</v>
      </c>
      <c r="D523" s="95" t="s">
        <v>1135</v>
      </c>
      <c r="E523" s="52">
        <f t="shared" si="6"/>
        <v>145411.20000000001</v>
      </c>
      <c r="F523" s="105"/>
      <c r="G523" s="89">
        <v>161568</v>
      </c>
    </row>
    <row r="524" spans="2:7">
      <c r="B524" s="94"/>
      <c r="C524" s="88" t="s">
        <v>190</v>
      </c>
      <c r="D524" s="95" t="s">
        <v>1135</v>
      </c>
      <c r="E524" s="52">
        <f t="shared" si="6"/>
        <v>156277.242</v>
      </c>
      <c r="F524" s="105"/>
      <c r="G524" s="89">
        <v>173641.38</v>
      </c>
    </row>
    <row r="525" spans="2:7">
      <c r="B525" s="94"/>
      <c r="C525" s="88" t="s">
        <v>191</v>
      </c>
      <c r="D525" s="95" t="s">
        <v>1135</v>
      </c>
      <c r="E525" s="52">
        <f t="shared" si="6"/>
        <v>125807.61600000001</v>
      </c>
      <c r="F525" s="105"/>
      <c r="G525" s="89">
        <v>139786.24000000002</v>
      </c>
    </row>
    <row r="526" spans="2:7">
      <c r="B526" s="94"/>
      <c r="C526" s="88" t="s">
        <v>192</v>
      </c>
      <c r="D526" s="95" t="s">
        <v>1135</v>
      </c>
      <c r="E526" s="52">
        <f t="shared" si="6"/>
        <v>138069.55800000002</v>
      </c>
      <c r="F526" s="105"/>
      <c r="G526" s="89">
        <v>153410.62000000002</v>
      </c>
    </row>
    <row r="527" spans="2:7">
      <c r="B527" s="94"/>
      <c r="C527" s="88" t="s">
        <v>193</v>
      </c>
      <c r="D527" s="95" t="s">
        <v>1135</v>
      </c>
      <c r="E527" s="52">
        <f t="shared" si="6"/>
        <v>149866.20000000001</v>
      </c>
      <c r="F527" s="105"/>
      <c r="G527" s="89">
        <v>166518</v>
      </c>
    </row>
    <row r="528" spans="2:7">
      <c r="B528" s="94"/>
      <c r="C528" s="88" t="s">
        <v>194</v>
      </c>
      <c r="D528" s="95" t="s">
        <v>1135</v>
      </c>
      <c r="E528" s="52">
        <f t="shared" si="6"/>
        <v>161197.54200000002</v>
      </c>
      <c r="F528" s="105"/>
      <c r="G528" s="89">
        <v>179108.38</v>
      </c>
    </row>
    <row r="529" spans="2:7">
      <c r="B529" s="94"/>
      <c r="C529" s="88" t="s">
        <v>195</v>
      </c>
      <c r="D529" s="95" t="s">
        <v>1135</v>
      </c>
      <c r="E529" s="52">
        <f t="shared" si="6"/>
        <v>174756.38400000002</v>
      </c>
      <c r="F529" s="105"/>
      <c r="G529" s="89">
        <v>194173.76</v>
      </c>
    </row>
    <row r="530" spans="2:7">
      <c r="B530" s="94"/>
      <c r="C530" s="12" t="s">
        <v>196</v>
      </c>
      <c r="D530" s="95" t="s">
        <v>1135</v>
      </c>
      <c r="E530" s="52">
        <f t="shared" si="6"/>
        <v>86180.688000000009</v>
      </c>
      <c r="F530" s="105"/>
      <c r="G530" s="89">
        <v>95756.32</v>
      </c>
    </row>
    <row r="531" spans="2:7">
      <c r="B531" s="94"/>
      <c r="C531" s="12" t="s">
        <v>197</v>
      </c>
      <c r="D531" s="95" t="s">
        <v>1135</v>
      </c>
      <c r="E531" s="52">
        <f t="shared" si="6"/>
        <v>98511.930000000008</v>
      </c>
      <c r="F531" s="105"/>
      <c r="G531" s="89">
        <v>109457.70000000001</v>
      </c>
    </row>
    <row r="532" spans="2:7">
      <c r="B532" s="94"/>
      <c r="C532" s="12" t="s">
        <v>198</v>
      </c>
      <c r="D532" s="95" t="s">
        <v>1135</v>
      </c>
      <c r="E532" s="52">
        <f t="shared" si="6"/>
        <v>113912.17200000002</v>
      </c>
      <c r="F532" s="105"/>
      <c r="G532" s="89">
        <v>126569.08000000002</v>
      </c>
    </row>
    <row r="533" spans="2:7">
      <c r="B533" s="94"/>
      <c r="C533" s="12" t="s">
        <v>199</v>
      </c>
      <c r="D533" s="95" t="s">
        <v>1135</v>
      </c>
      <c r="E533" s="52">
        <f t="shared" si="6"/>
        <v>126953.24400000001</v>
      </c>
      <c r="F533" s="105"/>
      <c r="G533" s="89">
        <v>141059.16</v>
      </c>
    </row>
    <row r="534" spans="2:7">
      <c r="B534" s="94"/>
      <c r="C534" s="12" t="s">
        <v>200</v>
      </c>
      <c r="D534" s="95" t="s">
        <v>1135</v>
      </c>
      <c r="E534" s="52">
        <f t="shared" si="6"/>
        <v>139457.736</v>
      </c>
      <c r="F534" s="105"/>
      <c r="G534" s="89">
        <v>154953.04</v>
      </c>
    </row>
    <row r="535" spans="2:7">
      <c r="B535" s="94"/>
      <c r="C535" s="12" t="s">
        <v>201</v>
      </c>
      <c r="D535" s="95" t="s">
        <v>1135</v>
      </c>
      <c r="E535" s="52">
        <f t="shared" si="6"/>
        <v>151496.92800000001</v>
      </c>
      <c r="F535" s="105"/>
      <c r="G535" s="89">
        <v>168329.92</v>
      </c>
    </row>
    <row r="536" spans="2:7">
      <c r="B536" s="94"/>
      <c r="C536" s="12" t="s">
        <v>202</v>
      </c>
      <c r="D536" s="95" t="s">
        <v>1135</v>
      </c>
      <c r="E536" s="52">
        <f t="shared" si="6"/>
        <v>176862.31199999998</v>
      </c>
      <c r="F536" s="105"/>
      <c r="G536" s="89">
        <v>196513.68</v>
      </c>
    </row>
    <row r="537" spans="2:7">
      <c r="B537" s="94"/>
      <c r="C537" s="12" t="s">
        <v>203</v>
      </c>
      <c r="D537" s="95" t="s">
        <v>1135</v>
      </c>
      <c r="E537" s="52">
        <f t="shared" si="6"/>
        <v>130707.32399999999</v>
      </c>
      <c r="F537" s="105"/>
      <c r="G537" s="89">
        <v>145230.35999999999</v>
      </c>
    </row>
    <row r="538" spans="2:7">
      <c r="B538" s="94"/>
      <c r="C538" s="12" t="s">
        <v>204</v>
      </c>
      <c r="D538" s="95" t="s">
        <v>1135</v>
      </c>
      <c r="E538" s="52">
        <f t="shared" si="6"/>
        <v>144706.71600000004</v>
      </c>
      <c r="F538" s="105"/>
      <c r="G538" s="89">
        <v>160785.24000000005</v>
      </c>
    </row>
    <row r="539" spans="2:7">
      <c r="B539" s="94"/>
      <c r="C539" s="12" t="s">
        <v>205</v>
      </c>
      <c r="D539" s="95" t="s">
        <v>1135</v>
      </c>
      <c r="E539" s="52">
        <f t="shared" si="6"/>
        <v>156122.20800000001</v>
      </c>
      <c r="F539" s="105"/>
      <c r="G539" s="89">
        <v>173469.12000000002</v>
      </c>
    </row>
    <row r="540" spans="2:7">
      <c r="B540" s="94"/>
      <c r="C540" s="12" t="s">
        <v>206</v>
      </c>
      <c r="D540" s="95" t="s">
        <v>1135</v>
      </c>
      <c r="E540" s="52">
        <f t="shared" si="6"/>
        <v>168958.35000000003</v>
      </c>
      <c r="F540" s="105"/>
      <c r="G540" s="89">
        <v>187731.50000000003</v>
      </c>
    </row>
    <row r="541" spans="2:7">
      <c r="B541" s="94"/>
      <c r="C541" s="12" t="s">
        <v>207</v>
      </c>
      <c r="D541" s="95" t="s">
        <v>1135</v>
      </c>
      <c r="E541" s="52">
        <f t="shared" si="6"/>
        <v>137479.73184000002</v>
      </c>
      <c r="F541" s="105"/>
      <c r="G541" s="89">
        <v>152755.25760000004</v>
      </c>
    </row>
    <row r="542" spans="2:7">
      <c r="B542" s="94"/>
      <c r="C542" s="12" t="s">
        <v>208</v>
      </c>
      <c r="D542" s="95" t="s">
        <v>1135</v>
      </c>
      <c r="E542" s="52">
        <f t="shared" si="6"/>
        <v>152953.66944000003</v>
      </c>
      <c r="F542" s="105"/>
      <c r="G542" s="89">
        <v>169948.52160000004</v>
      </c>
    </row>
    <row r="543" spans="2:7">
      <c r="B543" s="94"/>
      <c r="C543" s="12" t="s">
        <v>209</v>
      </c>
      <c r="D543" s="95" t="s">
        <v>1135</v>
      </c>
      <c r="E543" s="52">
        <f t="shared" si="6"/>
        <v>165884.09904</v>
      </c>
      <c r="F543" s="105"/>
      <c r="G543" s="89">
        <v>184315.66560000001</v>
      </c>
    </row>
    <row r="544" spans="2:7">
      <c r="B544" s="94"/>
      <c r="C544" s="12" t="s">
        <v>210</v>
      </c>
      <c r="D544" s="95" t="s">
        <v>1135</v>
      </c>
      <c r="E544" s="52">
        <f t="shared" si="6"/>
        <v>177971.11199999999</v>
      </c>
      <c r="F544" s="105"/>
      <c r="G544" s="89">
        <v>197745.68</v>
      </c>
    </row>
    <row r="545" spans="1:25">
      <c r="B545" s="94"/>
      <c r="C545" s="12" t="s">
        <v>211</v>
      </c>
      <c r="D545" s="95" t="s">
        <v>1135</v>
      </c>
      <c r="E545" s="52">
        <f>G545-0.1*G545</f>
        <v>191544.804</v>
      </c>
      <c r="F545" s="105"/>
      <c r="G545" s="89">
        <v>212827.56</v>
      </c>
    </row>
    <row r="546" spans="1:25">
      <c r="B546" s="26" t="s">
        <v>228</v>
      </c>
      <c r="C546" s="102" t="s">
        <v>229</v>
      </c>
      <c r="D546" s="102"/>
      <c r="E546" s="102"/>
      <c r="F546" s="102"/>
    </row>
    <row r="547" spans="1:25" s="15" customFormat="1">
      <c r="A547" s="44"/>
      <c r="B547" s="13">
        <v>1</v>
      </c>
      <c r="C547" s="100" t="s">
        <v>239</v>
      </c>
      <c r="D547" s="100"/>
      <c r="E547" s="100"/>
      <c r="F547" s="100"/>
      <c r="G547" s="53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</row>
    <row r="548" spans="1:25">
      <c r="B548" s="28"/>
      <c r="C548" s="117" t="s">
        <v>230</v>
      </c>
      <c r="D548" s="117"/>
      <c r="E548" s="117"/>
      <c r="F548" s="104" t="s">
        <v>1205</v>
      </c>
    </row>
    <row r="549" spans="1:25" ht="18.75">
      <c r="B549" s="92"/>
      <c r="C549" s="35" t="s">
        <v>231</v>
      </c>
      <c r="D549" s="11" t="s">
        <v>966</v>
      </c>
      <c r="E549" s="68">
        <v>945000</v>
      </c>
      <c r="F549" s="107"/>
    </row>
    <row r="550" spans="1:25" ht="18.75">
      <c r="B550" s="92"/>
      <c r="C550" s="35" t="s">
        <v>232</v>
      </c>
      <c r="D550" s="11" t="s">
        <v>966</v>
      </c>
      <c r="E550" s="68">
        <v>890000</v>
      </c>
      <c r="F550" s="107"/>
    </row>
    <row r="551" spans="1:25">
      <c r="B551" s="28"/>
      <c r="C551" s="117" t="s">
        <v>233</v>
      </c>
      <c r="D551" s="117"/>
      <c r="E551" s="117"/>
      <c r="F551" s="107"/>
    </row>
    <row r="552" spans="1:25" ht="18.75">
      <c r="B552" s="92"/>
      <c r="C552" s="35" t="s">
        <v>231</v>
      </c>
      <c r="D552" s="11" t="s">
        <v>966</v>
      </c>
      <c r="E552" s="68">
        <v>1025000</v>
      </c>
      <c r="F552" s="107"/>
    </row>
    <row r="553" spans="1:25" ht="18.75">
      <c r="B553" s="92"/>
      <c r="C553" s="35" t="s">
        <v>232</v>
      </c>
      <c r="D553" s="11" t="s">
        <v>966</v>
      </c>
      <c r="E553" s="68">
        <v>950000</v>
      </c>
      <c r="F553" s="107"/>
    </row>
    <row r="554" spans="1:25">
      <c r="B554" s="92"/>
      <c r="C554" s="108" t="s">
        <v>234</v>
      </c>
      <c r="D554" s="108"/>
      <c r="E554" s="108"/>
      <c r="F554" s="107"/>
    </row>
    <row r="555" spans="1:25" ht="18.75">
      <c r="B555" s="92"/>
      <c r="C555" s="35" t="s">
        <v>231</v>
      </c>
      <c r="D555" s="11" t="s">
        <v>966</v>
      </c>
      <c r="E555" s="68">
        <v>1110000</v>
      </c>
      <c r="F555" s="107"/>
    </row>
    <row r="556" spans="1:25" ht="18.75">
      <c r="B556" s="92"/>
      <c r="C556" s="35" t="s">
        <v>232</v>
      </c>
      <c r="D556" s="11" t="s">
        <v>966</v>
      </c>
      <c r="E556" s="68">
        <v>1030000</v>
      </c>
      <c r="F556" s="107"/>
    </row>
    <row r="557" spans="1:25">
      <c r="B557" s="92"/>
      <c r="C557" s="108" t="s">
        <v>235</v>
      </c>
      <c r="D557" s="108"/>
      <c r="E557" s="108"/>
      <c r="F557" s="107"/>
    </row>
    <row r="558" spans="1:25" ht="18.75">
      <c r="B558" s="92"/>
      <c r="C558" s="35" t="s">
        <v>231</v>
      </c>
      <c r="D558" s="11" t="s">
        <v>966</v>
      </c>
      <c r="E558" s="68">
        <v>1170000</v>
      </c>
      <c r="F558" s="107"/>
    </row>
    <row r="559" spans="1:25" ht="18.75">
      <c r="B559" s="92"/>
      <c r="C559" s="35" t="s">
        <v>232</v>
      </c>
      <c r="D559" s="11" t="s">
        <v>966</v>
      </c>
      <c r="E559" s="68">
        <v>1085000</v>
      </c>
      <c r="F559" s="107"/>
    </row>
    <row r="560" spans="1:25">
      <c r="B560" s="92"/>
      <c r="C560" s="108" t="s">
        <v>236</v>
      </c>
      <c r="D560" s="108"/>
      <c r="E560" s="108"/>
      <c r="F560" s="107"/>
    </row>
    <row r="561" spans="2:6" ht="18.75">
      <c r="B561" s="92"/>
      <c r="C561" s="35" t="s">
        <v>231</v>
      </c>
      <c r="D561" s="11" t="s">
        <v>966</v>
      </c>
      <c r="E561" s="68">
        <v>1200000</v>
      </c>
      <c r="F561" s="107"/>
    </row>
    <row r="562" spans="2:6" ht="18.75">
      <c r="B562" s="92"/>
      <c r="C562" s="35" t="s">
        <v>232</v>
      </c>
      <c r="D562" s="11" t="s">
        <v>966</v>
      </c>
      <c r="E562" s="68">
        <v>1130000</v>
      </c>
      <c r="F562" s="107"/>
    </row>
    <row r="563" spans="2:6">
      <c r="B563" s="92"/>
      <c r="C563" s="117" t="s">
        <v>237</v>
      </c>
      <c r="D563" s="117"/>
      <c r="E563" s="117"/>
      <c r="F563" s="107"/>
    </row>
    <row r="564" spans="2:6" ht="18.75">
      <c r="B564" s="92"/>
      <c r="C564" s="35" t="s">
        <v>231</v>
      </c>
      <c r="D564" s="11" t="s">
        <v>966</v>
      </c>
      <c r="E564" s="68">
        <v>1280000</v>
      </c>
      <c r="F564" s="107"/>
    </row>
    <row r="565" spans="2:6" ht="18.75">
      <c r="B565" s="92"/>
      <c r="C565" s="35" t="s">
        <v>232</v>
      </c>
      <c r="D565" s="11" t="s">
        <v>966</v>
      </c>
      <c r="E565" s="68">
        <v>1205000</v>
      </c>
      <c r="F565" s="107"/>
    </row>
    <row r="566" spans="2:6">
      <c r="B566" s="92"/>
      <c r="C566" s="108" t="s">
        <v>238</v>
      </c>
      <c r="D566" s="108"/>
      <c r="E566" s="108"/>
      <c r="F566" s="107"/>
    </row>
    <row r="567" spans="2:6" ht="18.75">
      <c r="B567" s="92"/>
      <c r="C567" s="35" t="s">
        <v>231</v>
      </c>
      <c r="D567" s="11" t="s">
        <v>966</v>
      </c>
      <c r="E567" s="68">
        <v>1425000</v>
      </c>
      <c r="F567" s="107"/>
    </row>
    <row r="568" spans="2:6" ht="18.75">
      <c r="B568" s="92"/>
      <c r="C568" s="35" t="s">
        <v>232</v>
      </c>
      <c r="D568" s="11" t="s">
        <v>966</v>
      </c>
      <c r="E568" s="68">
        <v>1340000</v>
      </c>
      <c r="F568" s="107"/>
    </row>
    <row r="569" spans="2:6">
      <c r="B569" s="94"/>
      <c r="C569" s="108" t="s">
        <v>240</v>
      </c>
      <c r="D569" s="108"/>
      <c r="E569" s="108"/>
      <c r="F569" s="107"/>
    </row>
    <row r="570" spans="2:6" ht="18.75">
      <c r="B570" s="94"/>
      <c r="C570" s="35" t="s">
        <v>231</v>
      </c>
      <c r="D570" s="11" t="s">
        <v>966</v>
      </c>
      <c r="E570" s="68">
        <v>1490000</v>
      </c>
      <c r="F570" s="107"/>
    </row>
    <row r="571" spans="2:6" ht="18.75">
      <c r="B571" s="94"/>
      <c r="C571" s="35" t="s">
        <v>232</v>
      </c>
      <c r="D571" s="11" t="s">
        <v>966</v>
      </c>
      <c r="E571" s="68">
        <v>1375000</v>
      </c>
      <c r="F571" s="107"/>
    </row>
    <row r="572" spans="2:6" ht="18.75">
      <c r="B572" s="94"/>
      <c r="C572" s="32" t="s">
        <v>722</v>
      </c>
      <c r="D572" s="11" t="s">
        <v>966</v>
      </c>
      <c r="E572" s="69">
        <v>950000</v>
      </c>
      <c r="F572" s="101" t="s">
        <v>729</v>
      </c>
    </row>
    <row r="573" spans="2:6" ht="18.75">
      <c r="B573" s="94"/>
      <c r="C573" s="32" t="s">
        <v>723</v>
      </c>
      <c r="D573" s="11" t="s">
        <v>966</v>
      </c>
      <c r="E573" s="69">
        <v>1150000</v>
      </c>
      <c r="F573" s="101"/>
    </row>
    <row r="574" spans="2:6" ht="15.75" customHeight="1">
      <c r="B574" s="94"/>
      <c r="C574" s="32" t="s">
        <v>724</v>
      </c>
      <c r="D574" s="11" t="s">
        <v>966</v>
      </c>
      <c r="E574" s="69">
        <v>1250000</v>
      </c>
      <c r="F574" s="101"/>
    </row>
    <row r="575" spans="2:6" ht="18.75">
      <c r="B575" s="94"/>
      <c r="C575" s="32" t="s">
        <v>725</v>
      </c>
      <c r="D575" s="11" t="s">
        <v>966</v>
      </c>
      <c r="E575" s="69">
        <v>1350000</v>
      </c>
      <c r="F575" s="101"/>
    </row>
    <row r="576" spans="2:6" ht="18.75">
      <c r="B576" s="94"/>
      <c r="C576" s="32" t="s">
        <v>726</v>
      </c>
      <c r="D576" s="11" t="s">
        <v>966</v>
      </c>
      <c r="E576" s="69">
        <v>1450000</v>
      </c>
      <c r="F576" s="101"/>
    </row>
    <row r="577" spans="2:6" ht="18.75">
      <c r="B577" s="94"/>
      <c r="C577" s="32" t="s">
        <v>727</v>
      </c>
      <c r="D577" s="11" t="s">
        <v>966</v>
      </c>
      <c r="E577" s="69">
        <v>1520000</v>
      </c>
      <c r="F577" s="101"/>
    </row>
    <row r="578" spans="2:6" ht="18.75">
      <c r="B578" s="94"/>
      <c r="C578" s="33" t="s">
        <v>728</v>
      </c>
      <c r="D578" s="11" t="s">
        <v>966</v>
      </c>
      <c r="E578" s="69">
        <v>2200000</v>
      </c>
      <c r="F578" s="101"/>
    </row>
    <row r="579" spans="2:6">
      <c r="B579" s="13">
        <v>2</v>
      </c>
      <c r="C579" s="100" t="s">
        <v>733</v>
      </c>
      <c r="D579" s="100"/>
      <c r="E579" s="100"/>
      <c r="F579" s="100"/>
    </row>
    <row r="580" spans="2:6" ht="15.75" customHeight="1">
      <c r="B580" s="94"/>
      <c r="C580" s="34" t="s">
        <v>730</v>
      </c>
      <c r="D580" s="29" t="s">
        <v>734</v>
      </c>
      <c r="E580" s="67">
        <v>1360000</v>
      </c>
      <c r="F580" s="101" t="s">
        <v>729</v>
      </c>
    </row>
    <row r="581" spans="2:6">
      <c r="B581" s="94"/>
      <c r="C581" s="34" t="s">
        <v>731</v>
      </c>
      <c r="D581" s="29" t="s">
        <v>734</v>
      </c>
      <c r="E581" s="67">
        <v>1460000</v>
      </c>
      <c r="F581" s="101"/>
    </row>
    <row r="582" spans="2:6">
      <c r="B582" s="94"/>
      <c r="C582" s="34" t="s">
        <v>732</v>
      </c>
      <c r="D582" s="29" t="s">
        <v>734</v>
      </c>
      <c r="E582" s="67">
        <v>1560000</v>
      </c>
      <c r="F582" s="101"/>
    </row>
    <row r="583" spans="2:6">
      <c r="B583" s="13">
        <v>3</v>
      </c>
      <c r="C583" s="100" t="s">
        <v>241</v>
      </c>
      <c r="D583" s="100"/>
      <c r="E583" s="100"/>
      <c r="F583" s="100"/>
    </row>
    <row r="584" spans="2:6" ht="15.75" customHeight="1">
      <c r="B584" s="94"/>
      <c r="C584" s="70" t="s">
        <v>243</v>
      </c>
      <c r="D584" s="92" t="s">
        <v>242</v>
      </c>
      <c r="E584" s="68">
        <v>395000</v>
      </c>
      <c r="F584" s="104" t="s">
        <v>1203</v>
      </c>
    </row>
    <row r="585" spans="2:6">
      <c r="B585" s="94"/>
      <c r="C585" s="71" t="s">
        <v>244</v>
      </c>
      <c r="D585" s="92" t="s">
        <v>242</v>
      </c>
      <c r="E585" s="68">
        <v>400000</v>
      </c>
      <c r="F585" s="104"/>
    </row>
    <row r="586" spans="2:6">
      <c r="B586" s="94"/>
      <c r="C586" s="70" t="s">
        <v>245</v>
      </c>
      <c r="D586" s="92" t="s">
        <v>242</v>
      </c>
      <c r="E586" s="68">
        <v>483000</v>
      </c>
      <c r="F586" s="104"/>
    </row>
    <row r="587" spans="2:6">
      <c r="B587" s="94"/>
      <c r="C587" s="71" t="s">
        <v>246</v>
      </c>
      <c r="D587" s="92" t="s">
        <v>242</v>
      </c>
      <c r="E587" s="68">
        <v>495000</v>
      </c>
      <c r="F587" s="104"/>
    </row>
    <row r="588" spans="2:6">
      <c r="B588" s="94"/>
      <c r="C588" s="70" t="s">
        <v>251</v>
      </c>
      <c r="D588" s="92" t="s">
        <v>242</v>
      </c>
      <c r="E588" s="68">
        <v>693000</v>
      </c>
      <c r="F588" s="104"/>
    </row>
    <row r="589" spans="2:6">
      <c r="B589" s="94"/>
      <c r="C589" s="71" t="s">
        <v>252</v>
      </c>
      <c r="D589" s="92" t="s">
        <v>242</v>
      </c>
      <c r="E589" s="68">
        <v>732000</v>
      </c>
      <c r="F589" s="104"/>
    </row>
    <row r="590" spans="2:6">
      <c r="B590" s="94"/>
      <c r="C590" s="70" t="s">
        <v>253</v>
      </c>
      <c r="D590" s="92" t="s">
        <v>242</v>
      </c>
      <c r="E590" s="68">
        <v>967000</v>
      </c>
      <c r="F590" s="104"/>
    </row>
    <row r="591" spans="2:6">
      <c r="B591" s="94"/>
      <c r="C591" s="71" t="s">
        <v>254</v>
      </c>
      <c r="D591" s="92" t="s">
        <v>242</v>
      </c>
      <c r="E591" s="68">
        <v>1030000</v>
      </c>
      <c r="F591" s="104"/>
    </row>
    <row r="592" spans="2:6">
      <c r="B592" s="94"/>
      <c r="C592" s="70" t="s">
        <v>255</v>
      </c>
      <c r="D592" s="92" t="s">
        <v>242</v>
      </c>
      <c r="E592" s="68">
        <v>1407000</v>
      </c>
      <c r="F592" s="104"/>
    </row>
    <row r="593" spans="2:6">
      <c r="B593" s="94"/>
      <c r="C593" s="71" t="s">
        <v>256</v>
      </c>
      <c r="D593" s="92" t="s">
        <v>242</v>
      </c>
      <c r="E593" s="68">
        <v>1493000</v>
      </c>
      <c r="F593" s="104"/>
    </row>
    <row r="594" spans="2:6">
      <c r="B594" s="94"/>
      <c r="C594" s="70" t="s">
        <v>250</v>
      </c>
      <c r="D594" s="92" t="s">
        <v>242</v>
      </c>
      <c r="E594" s="68">
        <v>2675000</v>
      </c>
      <c r="F594" s="104"/>
    </row>
    <row r="595" spans="2:6">
      <c r="B595" s="94"/>
      <c r="C595" s="71" t="s">
        <v>249</v>
      </c>
      <c r="D595" s="92" t="s">
        <v>242</v>
      </c>
      <c r="E595" s="68">
        <v>2785000</v>
      </c>
      <c r="F595" s="104"/>
    </row>
    <row r="596" spans="2:6">
      <c r="B596" s="94"/>
      <c r="C596" s="70" t="s">
        <v>247</v>
      </c>
      <c r="D596" s="92" t="s">
        <v>242</v>
      </c>
      <c r="E596" s="68">
        <v>3225000</v>
      </c>
      <c r="F596" s="104"/>
    </row>
    <row r="597" spans="2:6">
      <c r="B597" s="94"/>
      <c r="C597" s="71" t="s">
        <v>248</v>
      </c>
      <c r="D597" s="92" t="s">
        <v>242</v>
      </c>
      <c r="E597" s="68">
        <v>3515000</v>
      </c>
      <c r="F597" s="104"/>
    </row>
    <row r="598" spans="2:6">
      <c r="B598" s="13">
        <v>4</v>
      </c>
      <c r="C598" s="100" t="s">
        <v>747</v>
      </c>
      <c r="D598" s="100"/>
      <c r="E598" s="100"/>
      <c r="F598" s="100"/>
    </row>
    <row r="599" spans="2:6">
      <c r="B599" s="94"/>
      <c r="C599" s="34" t="s">
        <v>735</v>
      </c>
      <c r="D599" s="29" t="s">
        <v>748</v>
      </c>
      <c r="E599" s="67">
        <v>430000</v>
      </c>
      <c r="F599" s="101" t="s">
        <v>1136</v>
      </c>
    </row>
    <row r="600" spans="2:6">
      <c r="B600" s="94"/>
      <c r="C600" s="34" t="s">
        <v>736</v>
      </c>
      <c r="D600" s="29" t="s">
        <v>748</v>
      </c>
      <c r="E600" s="67">
        <v>490000</v>
      </c>
      <c r="F600" s="116" t="s">
        <v>750</v>
      </c>
    </row>
    <row r="601" spans="2:6">
      <c r="B601" s="94"/>
      <c r="C601" s="34" t="s">
        <v>737</v>
      </c>
      <c r="D601" s="29" t="s">
        <v>748</v>
      </c>
      <c r="E601" s="67">
        <v>600000</v>
      </c>
      <c r="F601" s="116" t="s">
        <v>750</v>
      </c>
    </row>
    <row r="602" spans="2:6">
      <c r="B602" s="94"/>
      <c r="C602" s="34" t="s">
        <v>738</v>
      </c>
      <c r="D602" s="29" t="s">
        <v>748</v>
      </c>
      <c r="E602" s="67">
        <v>690000</v>
      </c>
      <c r="F602" s="116" t="s">
        <v>750</v>
      </c>
    </row>
    <row r="603" spans="2:6">
      <c r="B603" s="94"/>
      <c r="C603" s="34" t="s">
        <v>739</v>
      </c>
      <c r="D603" s="29" t="s">
        <v>748</v>
      </c>
      <c r="E603" s="67">
        <v>880000</v>
      </c>
      <c r="F603" s="116" t="s">
        <v>750</v>
      </c>
    </row>
    <row r="604" spans="2:6">
      <c r="B604" s="94"/>
      <c r="C604" s="34" t="s">
        <v>740</v>
      </c>
      <c r="D604" s="29" t="s">
        <v>748</v>
      </c>
      <c r="E604" s="67">
        <v>1010000</v>
      </c>
      <c r="F604" s="116" t="s">
        <v>750</v>
      </c>
    </row>
    <row r="605" spans="2:6">
      <c r="B605" s="94"/>
      <c r="C605" s="34" t="s">
        <v>741</v>
      </c>
      <c r="D605" s="29" t="s">
        <v>748</v>
      </c>
      <c r="E605" s="67">
        <v>1285000</v>
      </c>
      <c r="F605" s="116" t="s">
        <v>750</v>
      </c>
    </row>
    <row r="606" spans="2:6">
      <c r="B606" s="94"/>
      <c r="C606" s="34" t="s">
        <v>742</v>
      </c>
      <c r="D606" s="29" t="s">
        <v>748</v>
      </c>
      <c r="E606" s="67">
        <v>1450000</v>
      </c>
      <c r="F606" s="116" t="s">
        <v>750</v>
      </c>
    </row>
    <row r="607" spans="2:6">
      <c r="B607" s="94"/>
      <c r="C607" s="34" t="s">
        <v>743</v>
      </c>
      <c r="D607" s="29" t="s">
        <v>748</v>
      </c>
      <c r="E607" s="67">
        <v>2500000</v>
      </c>
      <c r="F607" s="116"/>
    </row>
    <row r="608" spans="2:6">
      <c r="B608" s="94"/>
      <c r="C608" s="34" t="s">
        <v>744</v>
      </c>
      <c r="D608" s="29" t="s">
        <v>748</v>
      </c>
      <c r="E608" s="67">
        <v>2650000</v>
      </c>
      <c r="F608" s="116"/>
    </row>
    <row r="609" spans="2:6">
      <c r="B609" s="94"/>
      <c r="C609" s="34" t="s">
        <v>745</v>
      </c>
      <c r="D609" s="29" t="s">
        <v>748</v>
      </c>
      <c r="E609" s="67">
        <v>3500000</v>
      </c>
      <c r="F609" s="116"/>
    </row>
    <row r="610" spans="2:6">
      <c r="B610" s="94"/>
      <c r="C610" s="34" t="s">
        <v>746</v>
      </c>
      <c r="D610" s="29" t="s">
        <v>748</v>
      </c>
      <c r="E610" s="67">
        <v>5100000</v>
      </c>
      <c r="F610" s="116"/>
    </row>
    <row r="611" spans="2:6">
      <c r="B611" s="13">
        <v>5</v>
      </c>
      <c r="C611" s="100" t="s">
        <v>749</v>
      </c>
      <c r="D611" s="100"/>
      <c r="E611" s="100"/>
      <c r="F611" s="100"/>
    </row>
    <row r="612" spans="2:6">
      <c r="B612" s="94"/>
      <c r="C612" s="34" t="s">
        <v>735</v>
      </c>
      <c r="D612" s="29" t="s">
        <v>748</v>
      </c>
      <c r="E612" s="67">
        <v>577000</v>
      </c>
      <c r="F612" s="101" t="s">
        <v>1136</v>
      </c>
    </row>
    <row r="613" spans="2:6">
      <c r="B613" s="94"/>
      <c r="C613" s="34" t="s">
        <v>736</v>
      </c>
      <c r="D613" s="29" t="s">
        <v>748</v>
      </c>
      <c r="E613" s="67">
        <v>678000</v>
      </c>
      <c r="F613" s="116" t="s">
        <v>750</v>
      </c>
    </row>
    <row r="614" spans="2:6">
      <c r="B614" s="94"/>
      <c r="C614" s="34" t="s">
        <v>737</v>
      </c>
      <c r="D614" s="29" t="s">
        <v>748</v>
      </c>
      <c r="E614" s="67">
        <v>826000</v>
      </c>
      <c r="F614" s="116" t="s">
        <v>750</v>
      </c>
    </row>
    <row r="615" spans="2:6">
      <c r="B615" s="94"/>
      <c r="C615" s="34" t="s">
        <v>738</v>
      </c>
      <c r="D615" s="29" t="s">
        <v>748</v>
      </c>
      <c r="E615" s="67">
        <v>969000</v>
      </c>
      <c r="F615" s="116" t="s">
        <v>750</v>
      </c>
    </row>
    <row r="616" spans="2:6">
      <c r="B616" s="94"/>
      <c r="C616" s="34" t="s">
        <v>739</v>
      </c>
      <c r="D616" s="29" t="s">
        <v>748</v>
      </c>
      <c r="E616" s="67">
        <v>1241000</v>
      </c>
      <c r="F616" s="116" t="s">
        <v>750</v>
      </c>
    </row>
    <row r="617" spans="2:6">
      <c r="B617" s="94"/>
      <c r="C617" s="34" t="s">
        <v>740</v>
      </c>
      <c r="D617" s="29" t="s">
        <v>748</v>
      </c>
      <c r="E617" s="67">
        <v>1411000</v>
      </c>
      <c r="F617" s="116" t="s">
        <v>750</v>
      </c>
    </row>
    <row r="618" spans="2:6">
      <c r="B618" s="94"/>
      <c r="C618" s="34" t="s">
        <v>741</v>
      </c>
      <c r="D618" s="29" t="s">
        <v>748</v>
      </c>
      <c r="E618" s="67">
        <v>1768000</v>
      </c>
      <c r="F618" s="116" t="s">
        <v>750</v>
      </c>
    </row>
    <row r="619" spans="2:6">
      <c r="B619" s="94"/>
      <c r="C619" s="34" t="s">
        <v>742</v>
      </c>
      <c r="D619" s="29" t="s">
        <v>748</v>
      </c>
      <c r="E619" s="67">
        <v>1928000</v>
      </c>
      <c r="F619" s="116" t="s">
        <v>750</v>
      </c>
    </row>
    <row r="620" spans="2:6">
      <c r="B620" s="94"/>
      <c r="C620" s="34" t="s">
        <v>743</v>
      </c>
      <c r="D620" s="29" t="s">
        <v>748</v>
      </c>
      <c r="E620" s="67">
        <v>3060000</v>
      </c>
      <c r="F620" s="116"/>
    </row>
    <row r="621" spans="2:6">
      <c r="B621" s="94"/>
      <c r="C621" s="34" t="s">
        <v>744</v>
      </c>
      <c r="D621" s="29" t="s">
        <v>748</v>
      </c>
      <c r="E621" s="67">
        <v>3118000</v>
      </c>
      <c r="F621" s="116"/>
    </row>
    <row r="622" spans="2:6">
      <c r="B622" s="94"/>
      <c r="C622" s="34" t="s">
        <v>745</v>
      </c>
      <c r="D622" s="29" t="s">
        <v>748</v>
      </c>
      <c r="E622" s="67">
        <v>3740000</v>
      </c>
      <c r="F622" s="116"/>
    </row>
    <row r="623" spans="2:6">
      <c r="B623" s="94"/>
      <c r="C623" s="34" t="s">
        <v>746</v>
      </c>
      <c r="D623" s="29" t="s">
        <v>748</v>
      </c>
      <c r="E623" s="67">
        <v>5630000</v>
      </c>
      <c r="F623" s="116"/>
    </row>
    <row r="624" spans="2:6">
      <c r="B624" s="13">
        <v>6</v>
      </c>
      <c r="C624" s="100" t="s">
        <v>751</v>
      </c>
      <c r="D624" s="100"/>
      <c r="E624" s="100"/>
      <c r="F624" s="100"/>
    </row>
    <row r="625" spans="2:6" ht="15.75" customHeight="1">
      <c r="B625" s="13"/>
      <c r="C625" s="34" t="s">
        <v>735</v>
      </c>
      <c r="D625" s="29" t="s">
        <v>748</v>
      </c>
      <c r="E625" s="67">
        <v>624000</v>
      </c>
      <c r="F625" s="101" t="s">
        <v>1136</v>
      </c>
    </row>
    <row r="626" spans="2:6" ht="15.75" customHeight="1">
      <c r="B626" s="13"/>
      <c r="C626" s="34" t="s">
        <v>736</v>
      </c>
      <c r="D626" s="29" t="s">
        <v>748</v>
      </c>
      <c r="E626" s="67">
        <v>722000</v>
      </c>
      <c r="F626" s="101"/>
    </row>
    <row r="627" spans="2:6" ht="15.75" customHeight="1">
      <c r="B627" s="13"/>
      <c r="C627" s="34" t="s">
        <v>737</v>
      </c>
      <c r="D627" s="29" t="s">
        <v>748</v>
      </c>
      <c r="E627" s="67">
        <v>915000</v>
      </c>
      <c r="F627" s="101"/>
    </row>
    <row r="628" spans="2:6" ht="15.75" customHeight="1">
      <c r="B628" s="13"/>
      <c r="C628" s="34" t="s">
        <v>738</v>
      </c>
      <c r="D628" s="29" t="s">
        <v>748</v>
      </c>
      <c r="E628" s="67">
        <v>1078000</v>
      </c>
      <c r="F628" s="101"/>
    </row>
    <row r="629" spans="2:6" ht="15.75" customHeight="1">
      <c r="B629" s="13"/>
      <c r="C629" s="34" t="s">
        <v>739</v>
      </c>
      <c r="D629" s="29" t="s">
        <v>748</v>
      </c>
      <c r="E629" s="67">
        <v>1319000</v>
      </c>
      <c r="F629" s="101"/>
    </row>
    <row r="630" spans="2:6" ht="15.75" customHeight="1">
      <c r="B630" s="13"/>
      <c r="C630" s="34" t="s">
        <v>740</v>
      </c>
      <c r="D630" s="29" t="s">
        <v>748</v>
      </c>
      <c r="E630" s="67">
        <v>1506000</v>
      </c>
      <c r="F630" s="101"/>
    </row>
    <row r="631" spans="2:6" ht="15.75" customHeight="1">
      <c r="B631" s="13"/>
      <c r="C631" s="34" t="s">
        <v>741</v>
      </c>
      <c r="D631" s="29" t="s">
        <v>748</v>
      </c>
      <c r="E631" s="67">
        <v>1868000</v>
      </c>
      <c r="F631" s="101"/>
    </row>
    <row r="632" spans="2:6" ht="15.75" customHeight="1">
      <c r="B632" s="13"/>
      <c r="C632" s="34" t="s">
        <v>742</v>
      </c>
      <c r="D632" s="29" t="s">
        <v>748</v>
      </c>
      <c r="E632" s="67">
        <v>2028000</v>
      </c>
      <c r="F632" s="101"/>
    </row>
    <row r="633" spans="2:6">
      <c r="B633" s="13"/>
      <c r="C633" s="34" t="s">
        <v>743</v>
      </c>
      <c r="D633" s="29" t="s">
        <v>748</v>
      </c>
      <c r="E633" s="67">
        <v>3250000</v>
      </c>
      <c r="F633" s="101"/>
    </row>
    <row r="634" spans="2:6">
      <c r="B634" s="13"/>
      <c r="C634" s="34" t="s">
        <v>744</v>
      </c>
      <c r="D634" s="29" t="s">
        <v>748</v>
      </c>
      <c r="E634" s="67">
        <v>3348000</v>
      </c>
      <c r="F634" s="101"/>
    </row>
    <row r="635" spans="2:6">
      <c r="B635" s="13"/>
      <c r="C635" s="34" t="s">
        <v>745</v>
      </c>
      <c r="D635" s="29" t="s">
        <v>748</v>
      </c>
      <c r="E635" s="67">
        <v>4000000</v>
      </c>
      <c r="F635" s="101"/>
    </row>
    <row r="636" spans="2:6">
      <c r="B636" s="13"/>
      <c r="C636" s="34" t="s">
        <v>746</v>
      </c>
      <c r="D636" s="29" t="s">
        <v>748</v>
      </c>
      <c r="E636" s="67">
        <v>6248000</v>
      </c>
      <c r="F636" s="101"/>
    </row>
    <row r="637" spans="2:6">
      <c r="B637" s="13">
        <v>7</v>
      </c>
      <c r="C637" s="100" t="s">
        <v>1147</v>
      </c>
      <c r="D637" s="100"/>
      <c r="E637" s="100"/>
      <c r="F637" s="100"/>
    </row>
    <row r="638" spans="2:6" ht="63">
      <c r="B638" s="13"/>
      <c r="C638" s="31" t="s">
        <v>1146</v>
      </c>
      <c r="D638" s="94" t="s">
        <v>88</v>
      </c>
      <c r="E638" s="72">
        <f>8340000/1.1</f>
        <v>7581818.1818181816</v>
      </c>
      <c r="F638" s="90" t="s">
        <v>1150</v>
      </c>
    </row>
    <row r="639" spans="2:6">
      <c r="B639" s="13">
        <v>8</v>
      </c>
      <c r="C639" s="100" t="s">
        <v>969</v>
      </c>
      <c r="D639" s="100"/>
      <c r="E639" s="100"/>
      <c r="F639" s="100"/>
    </row>
    <row r="640" spans="2:6" ht="18.75" customHeight="1">
      <c r="B640" s="13"/>
      <c r="C640" s="7" t="s">
        <v>1148</v>
      </c>
      <c r="D640" s="94" t="s">
        <v>242</v>
      </c>
      <c r="E640" s="51">
        <v>3120000</v>
      </c>
      <c r="F640" s="101" t="s">
        <v>1150</v>
      </c>
    </row>
    <row r="641" spans="2:8" ht="18.75" customHeight="1">
      <c r="B641" s="13"/>
      <c r="C641" s="7" t="s">
        <v>1149</v>
      </c>
      <c r="D641" s="94"/>
      <c r="E641" s="52">
        <v>2920090</v>
      </c>
      <c r="F641" s="101"/>
    </row>
    <row r="642" spans="2:8" ht="31.5">
      <c r="B642" s="13"/>
      <c r="C642" s="7" t="s">
        <v>1152</v>
      </c>
      <c r="D642" s="94"/>
      <c r="E642" s="52">
        <v>3417273</v>
      </c>
      <c r="F642" s="101"/>
    </row>
    <row r="643" spans="2:8" ht="21" customHeight="1">
      <c r="B643" s="13"/>
      <c r="C643" s="7" t="s">
        <v>1151</v>
      </c>
      <c r="D643" s="94" t="s">
        <v>242</v>
      </c>
      <c r="E643" s="51">
        <v>3940909</v>
      </c>
      <c r="F643" s="101"/>
    </row>
    <row r="644" spans="2:8">
      <c r="B644" s="13">
        <v>9</v>
      </c>
      <c r="C644" s="100" t="s">
        <v>1153</v>
      </c>
      <c r="D644" s="100"/>
      <c r="E644" s="100"/>
      <c r="F644" s="100"/>
    </row>
    <row r="645" spans="2:8" ht="31.5" customHeight="1">
      <c r="B645" s="13"/>
      <c r="C645" s="73" t="s">
        <v>1154</v>
      </c>
      <c r="D645" s="94" t="s">
        <v>242</v>
      </c>
      <c r="E645" s="52">
        <f>1727000/1.1</f>
        <v>1569999.9999999998</v>
      </c>
      <c r="F645" s="101" t="s">
        <v>1150</v>
      </c>
    </row>
    <row r="646" spans="2:8" ht="31.5">
      <c r="B646" s="13"/>
      <c r="C646" s="73" t="s">
        <v>1155</v>
      </c>
      <c r="D646" s="94" t="s">
        <v>242</v>
      </c>
      <c r="E646" s="52">
        <f>1942000/1.1</f>
        <v>1765454.5454545454</v>
      </c>
      <c r="F646" s="101"/>
    </row>
    <row r="647" spans="2:8" ht="18" customHeight="1">
      <c r="B647" s="13">
        <v>10</v>
      </c>
      <c r="C647" s="100" t="s">
        <v>1156</v>
      </c>
      <c r="D647" s="100"/>
      <c r="E647" s="100"/>
      <c r="F647" s="100"/>
    </row>
    <row r="648" spans="2:8" ht="18" customHeight="1">
      <c r="B648" s="13"/>
      <c r="C648" s="73" t="s">
        <v>970</v>
      </c>
      <c r="D648" s="94" t="s">
        <v>978</v>
      </c>
      <c r="E648" s="74">
        <f>28525000/1.1</f>
        <v>25931818.18181818</v>
      </c>
      <c r="F648" s="101" t="s">
        <v>1150</v>
      </c>
    </row>
    <row r="649" spans="2:8" ht="18" customHeight="1">
      <c r="B649" s="13"/>
      <c r="C649" s="7" t="s">
        <v>979</v>
      </c>
      <c r="D649" s="94" t="s">
        <v>978</v>
      </c>
      <c r="E649" s="74">
        <f>28420000/1.1</f>
        <v>25836363.636363633</v>
      </c>
      <c r="F649" s="101"/>
      <c r="G649" s="125"/>
    </row>
    <row r="650" spans="2:8" ht="18" customHeight="1">
      <c r="B650" s="13"/>
      <c r="C650" s="73" t="s">
        <v>980</v>
      </c>
      <c r="D650" s="94" t="s">
        <v>978</v>
      </c>
      <c r="E650" s="74">
        <f>29335000/1.1</f>
        <v>26668181.818181816</v>
      </c>
      <c r="F650" s="101"/>
      <c r="G650" s="125"/>
      <c r="H650" s="47"/>
    </row>
    <row r="651" spans="2:8" ht="18" customHeight="1">
      <c r="B651" s="13"/>
      <c r="C651" s="73" t="s">
        <v>971</v>
      </c>
      <c r="D651" s="94" t="s">
        <v>978</v>
      </c>
      <c r="E651" s="74">
        <f>12632000/1.1</f>
        <v>11483636.363636363</v>
      </c>
      <c r="F651" s="101"/>
      <c r="G651" s="126"/>
      <c r="H651" s="47"/>
    </row>
    <row r="652" spans="2:8" ht="18" customHeight="1">
      <c r="B652" s="13"/>
      <c r="C652" s="73" t="s">
        <v>972</v>
      </c>
      <c r="D652" s="94" t="s">
        <v>978</v>
      </c>
      <c r="E652" s="74">
        <f>6316000/1.1</f>
        <v>5741818.1818181816</v>
      </c>
      <c r="F652" s="101"/>
      <c r="G652" s="126"/>
      <c r="H652" s="47"/>
    </row>
    <row r="653" spans="2:8" ht="18" customHeight="1">
      <c r="B653" s="13"/>
      <c r="C653" s="73" t="s">
        <v>973</v>
      </c>
      <c r="D653" s="94" t="s">
        <v>978</v>
      </c>
      <c r="E653" s="74">
        <f>15930000/1.1</f>
        <v>14481818.18181818</v>
      </c>
      <c r="F653" s="101"/>
      <c r="G653" s="126"/>
      <c r="H653" s="47"/>
    </row>
    <row r="654" spans="2:8" ht="18" customHeight="1">
      <c r="B654" s="13"/>
      <c r="C654" s="73" t="s">
        <v>974</v>
      </c>
      <c r="D654" s="94" t="s">
        <v>978</v>
      </c>
      <c r="E654" s="74">
        <f>17165000/1.1</f>
        <v>15604545.454545453</v>
      </c>
      <c r="F654" s="101"/>
      <c r="G654" s="126"/>
      <c r="H654" s="47"/>
    </row>
    <row r="655" spans="2:8" ht="18" customHeight="1">
      <c r="B655" s="13"/>
      <c r="C655" s="73" t="s">
        <v>975</v>
      </c>
      <c r="D655" s="94" t="s">
        <v>978</v>
      </c>
      <c r="E655" s="74">
        <f>19486000/1.1</f>
        <v>17714545.454545453</v>
      </c>
      <c r="F655" s="101"/>
      <c r="G655" s="126"/>
      <c r="H655" s="47"/>
    </row>
    <row r="656" spans="2:8" ht="18" customHeight="1">
      <c r="B656" s="13"/>
      <c r="C656" s="73" t="s">
        <v>976</v>
      </c>
      <c r="D656" s="94" t="s">
        <v>978</v>
      </c>
      <c r="E656" s="74">
        <f>31537000/1.1</f>
        <v>28669999.999999996</v>
      </c>
      <c r="F656" s="101"/>
      <c r="G656" s="126"/>
      <c r="H656" s="47"/>
    </row>
    <row r="657" spans="2:8" ht="18" customHeight="1">
      <c r="B657" s="13"/>
      <c r="C657" s="73" t="s">
        <v>977</v>
      </c>
      <c r="D657" s="94" t="s">
        <v>978</v>
      </c>
      <c r="E657" s="74">
        <f>34998000/1.1</f>
        <v>31816363.636363633</v>
      </c>
      <c r="F657" s="101"/>
      <c r="G657" s="126"/>
      <c r="H657" s="47"/>
    </row>
    <row r="658" spans="2:8" ht="20.25" customHeight="1">
      <c r="B658" s="13">
        <v>11</v>
      </c>
      <c r="C658" s="100" t="s">
        <v>981</v>
      </c>
      <c r="D658" s="100"/>
      <c r="E658" s="100"/>
      <c r="F658" s="100"/>
      <c r="G658" s="126"/>
      <c r="H658" s="47"/>
    </row>
    <row r="659" spans="2:8" ht="20.25" customHeight="1">
      <c r="B659" s="13"/>
      <c r="C659" s="75" t="s">
        <v>982</v>
      </c>
      <c r="D659" s="94" t="s">
        <v>88</v>
      </c>
      <c r="E659" s="72">
        <f>2746000/1.1</f>
        <v>2496363.6363636362</v>
      </c>
      <c r="F659" s="101" t="s">
        <v>1150</v>
      </c>
      <c r="G659" s="126"/>
      <c r="H659" s="47"/>
    </row>
    <row r="660" spans="2:8" ht="20.25" customHeight="1">
      <c r="B660" s="13"/>
      <c r="C660" s="75" t="s">
        <v>983</v>
      </c>
      <c r="D660" s="94" t="s">
        <v>88</v>
      </c>
      <c r="E660" s="72">
        <f>3023000/1.1</f>
        <v>2748181.8181818179</v>
      </c>
      <c r="F660" s="101"/>
      <c r="G660" s="126"/>
      <c r="H660" s="47"/>
    </row>
    <row r="661" spans="2:8" ht="33" customHeight="1">
      <c r="B661" s="13"/>
      <c r="C661" s="75" t="s">
        <v>984</v>
      </c>
      <c r="D661" s="94" t="s">
        <v>88</v>
      </c>
      <c r="E661" s="72">
        <f>7129000/1.1</f>
        <v>6480909.0909090908</v>
      </c>
      <c r="F661" s="101"/>
      <c r="G661" s="126"/>
      <c r="H661" s="47"/>
    </row>
    <row r="662" spans="2:8" ht="33" customHeight="1">
      <c r="B662" s="13"/>
      <c r="C662" s="76" t="s">
        <v>1157</v>
      </c>
      <c r="D662" s="94" t="s">
        <v>88</v>
      </c>
      <c r="E662" s="72">
        <f>9736000/1.1</f>
        <v>8850909.0909090899</v>
      </c>
      <c r="F662" s="101"/>
      <c r="G662" s="126"/>
      <c r="H662" s="47"/>
    </row>
    <row r="663" spans="2:8" ht="18.75" customHeight="1">
      <c r="B663" s="13">
        <v>12</v>
      </c>
      <c r="C663" s="100" t="s">
        <v>1138</v>
      </c>
      <c r="D663" s="100"/>
      <c r="E663" s="100"/>
      <c r="F663" s="100"/>
      <c r="G663" s="126"/>
      <c r="H663" s="47"/>
    </row>
    <row r="664" spans="2:8" ht="26.25" customHeight="1">
      <c r="B664" s="13"/>
      <c r="C664" s="31" t="s">
        <v>1139</v>
      </c>
      <c r="D664" s="94" t="s">
        <v>1140</v>
      </c>
      <c r="E664" s="67">
        <v>635000</v>
      </c>
      <c r="F664" s="101" t="s">
        <v>1142</v>
      </c>
      <c r="G664" s="126"/>
      <c r="H664" s="47"/>
    </row>
    <row r="665" spans="2:8" ht="26.25" customHeight="1">
      <c r="B665" s="13"/>
      <c r="C665" s="31" t="s">
        <v>1141</v>
      </c>
      <c r="D665" s="94" t="s">
        <v>1140</v>
      </c>
      <c r="E665" s="67">
        <v>800000</v>
      </c>
      <c r="F665" s="101"/>
      <c r="G665" s="126"/>
      <c r="H665" s="47"/>
    </row>
    <row r="666" spans="2:8" ht="18" customHeight="1">
      <c r="B666" s="26" t="s">
        <v>318</v>
      </c>
      <c r="C666" s="102" t="s">
        <v>523</v>
      </c>
      <c r="D666" s="102"/>
      <c r="E666" s="102"/>
      <c r="F666" s="102"/>
      <c r="G666" s="126"/>
      <c r="H666" s="47"/>
    </row>
    <row r="667" spans="2:8" ht="18" customHeight="1">
      <c r="B667" s="13">
        <v>1</v>
      </c>
      <c r="C667" s="100" t="s">
        <v>1185</v>
      </c>
      <c r="D667" s="100"/>
      <c r="E667" s="100"/>
      <c r="F667" s="100"/>
    </row>
    <row r="668" spans="2:8" ht="15.75" customHeight="1">
      <c r="B668" s="94"/>
      <c r="C668" s="77" t="s">
        <v>319</v>
      </c>
      <c r="D668" s="92" t="s">
        <v>748</v>
      </c>
      <c r="E668" s="78">
        <v>7810</v>
      </c>
      <c r="F668" s="105" t="s">
        <v>1184</v>
      </c>
    </row>
    <row r="669" spans="2:8">
      <c r="B669" s="94"/>
      <c r="C669" s="77" t="s">
        <v>320</v>
      </c>
      <c r="D669" s="92" t="s">
        <v>748</v>
      </c>
      <c r="E669" s="78">
        <v>13200</v>
      </c>
      <c r="F669" s="105"/>
    </row>
    <row r="670" spans="2:8">
      <c r="B670" s="94"/>
      <c r="C670" s="77" t="s">
        <v>321</v>
      </c>
      <c r="D670" s="92" t="s">
        <v>748</v>
      </c>
      <c r="E670" s="78">
        <v>11110</v>
      </c>
      <c r="F670" s="105"/>
    </row>
    <row r="671" spans="2:8">
      <c r="B671" s="94"/>
      <c r="C671" s="77" t="s">
        <v>322</v>
      </c>
      <c r="D671" s="92" t="s">
        <v>748</v>
      </c>
      <c r="E671" s="78">
        <v>17270</v>
      </c>
      <c r="F671" s="105"/>
    </row>
    <row r="672" spans="2:8">
      <c r="B672" s="94"/>
      <c r="C672" s="77" t="s">
        <v>323</v>
      </c>
      <c r="D672" s="92" t="s">
        <v>748</v>
      </c>
      <c r="E672" s="78">
        <v>15510</v>
      </c>
      <c r="F672" s="105"/>
    </row>
    <row r="673" spans="2:6">
      <c r="B673" s="94"/>
      <c r="C673" s="77" t="s">
        <v>324</v>
      </c>
      <c r="D673" s="92" t="s">
        <v>748</v>
      </c>
      <c r="E673" s="78">
        <v>22000</v>
      </c>
      <c r="F673" s="105"/>
    </row>
    <row r="674" spans="2:6">
      <c r="B674" s="94"/>
      <c r="C674" s="77" t="s">
        <v>325</v>
      </c>
      <c r="D674" s="92" t="s">
        <v>748</v>
      </c>
      <c r="E674" s="78">
        <v>20570</v>
      </c>
      <c r="F674" s="105"/>
    </row>
    <row r="675" spans="2:6">
      <c r="B675" s="94"/>
      <c r="C675" s="77" t="s">
        <v>326</v>
      </c>
      <c r="D675" s="92" t="s">
        <v>748</v>
      </c>
      <c r="E675" s="78">
        <v>28380</v>
      </c>
      <c r="F675" s="105"/>
    </row>
    <row r="676" spans="2:6">
      <c r="B676" s="94"/>
      <c r="C676" s="77" t="s">
        <v>327</v>
      </c>
      <c r="D676" s="92" t="s">
        <v>748</v>
      </c>
      <c r="E676" s="78">
        <v>26950</v>
      </c>
      <c r="F676" s="105"/>
    </row>
    <row r="677" spans="2:6">
      <c r="B677" s="94"/>
      <c r="C677" s="77" t="s">
        <v>328</v>
      </c>
      <c r="D677" s="92" t="s">
        <v>748</v>
      </c>
      <c r="E677" s="78">
        <v>33000</v>
      </c>
      <c r="F677" s="105"/>
    </row>
    <row r="678" spans="2:6">
      <c r="B678" s="94"/>
      <c r="C678" s="77" t="s">
        <v>329</v>
      </c>
      <c r="D678" s="92" t="s">
        <v>748</v>
      </c>
      <c r="E678" s="78">
        <v>28490</v>
      </c>
      <c r="F678" s="105"/>
    </row>
    <row r="679" spans="2:6">
      <c r="B679" s="94"/>
      <c r="C679" s="77" t="s">
        <v>330</v>
      </c>
      <c r="D679" s="92" t="s">
        <v>748</v>
      </c>
      <c r="E679" s="78">
        <v>39270</v>
      </c>
      <c r="F679" s="105"/>
    </row>
    <row r="680" spans="2:6">
      <c r="B680" s="94"/>
      <c r="C680" s="77" t="s">
        <v>331</v>
      </c>
      <c r="D680" s="92" t="s">
        <v>748</v>
      </c>
      <c r="E680" s="78">
        <v>41470</v>
      </c>
      <c r="F680" s="105"/>
    </row>
    <row r="681" spans="2:6">
      <c r="B681" s="94"/>
      <c r="C681" s="77" t="s">
        <v>332</v>
      </c>
      <c r="D681" s="92" t="s">
        <v>748</v>
      </c>
      <c r="E681" s="78">
        <v>36300</v>
      </c>
      <c r="F681" s="105"/>
    </row>
    <row r="682" spans="2:6">
      <c r="B682" s="94"/>
      <c r="C682" s="77" t="s">
        <v>333</v>
      </c>
      <c r="D682" s="92" t="s">
        <v>748</v>
      </c>
      <c r="E682" s="78">
        <v>61460</v>
      </c>
      <c r="F682" s="105"/>
    </row>
    <row r="683" spans="2:6">
      <c r="B683" s="94"/>
      <c r="C683" s="77" t="s">
        <v>334</v>
      </c>
      <c r="D683" s="92" t="s">
        <v>748</v>
      </c>
      <c r="E683" s="78">
        <v>62150</v>
      </c>
      <c r="F683" s="105"/>
    </row>
    <row r="684" spans="2:6">
      <c r="B684" s="94"/>
      <c r="C684" s="77" t="s">
        <v>335</v>
      </c>
      <c r="D684" s="92" t="s">
        <v>748</v>
      </c>
      <c r="E684" s="78">
        <v>79530</v>
      </c>
      <c r="F684" s="105"/>
    </row>
    <row r="685" spans="2:6">
      <c r="B685" s="94"/>
      <c r="C685" s="77" t="s">
        <v>336</v>
      </c>
      <c r="D685" s="92" t="s">
        <v>748</v>
      </c>
      <c r="E685" s="78">
        <v>86680</v>
      </c>
      <c r="F685" s="105"/>
    </row>
    <row r="686" spans="2:6">
      <c r="B686" s="94"/>
      <c r="C686" s="77" t="s">
        <v>337</v>
      </c>
      <c r="D686" s="92" t="s">
        <v>748</v>
      </c>
      <c r="E686" s="78">
        <v>102080</v>
      </c>
      <c r="F686" s="105"/>
    </row>
    <row r="687" spans="2:6">
      <c r="B687" s="94"/>
      <c r="C687" s="77" t="s">
        <v>338</v>
      </c>
      <c r="D687" s="92" t="s">
        <v>748</v>
      </c>
      <c r="E687" s="78">
        <v>130680</v>
      </c>
      <c r="F687" s="105"/>
    </row>
    <row r="688" spans="2:6">
      <c r="B688" s="94"/>
      <c r="C688" s="77" t="s">
        <v>339</v>
      </c>
      <c r="D688" s="92" t="s">
        <v>748</v>
      </c>
      <c r="E688" s="78">
        <v>149270</v>
      </c>
      <c r="F688" s="105"/>
    </row>
    <row r="689" spans="2:6">
      <c r="B689" s="94"/>
      <c r="C689" s="77" t="s">
        <v>340</v>
      </c>
      <c r="D689" s="92" t="s">
        <v>748</v>
      </c>
      <c r="E689" s="78">
        <v>171050</v>
      </c>
      <c r="F689" s="105"/>
    </row>
    <row r="690" spans="2:6">
      <c r="B690" s="94"/>
      <c r="C690" s="77" t="s">
        <v>341</v>
      </c>
      <c r="D690" s="92" t="s">
        <v>748</v>
      </c>
      <c r="E690" s="78">
        <v>285670</v>
      </c>
      <c r="F690" s="105"/>
    </row>
    <row r="691" spans="2:6">
      <c r="B691" s="94"/>
      <c r="C691" s="77" t="s">
        <v>342</v>
      </c>
      <c r="D691" s="92" t="s">
        <v>748</v>
      </c>
      <c r="E691" s="78">
        <v>264660</v>
      </c>
      <c r="F691" s="105"/>
    </row>
    <row r="692" spans="2:6">
      <c r="B692" s="94"/>
      <c r="C692" s="77" t="s">
        <v>343</v>
      </c>
      <c r="D692" s="92" t="s">
        <v>748</v>
      </c>
      <c r="E692" s="78">
        <v>340230</v>
      </c>
      <c r="F692" s="105"/>
    </row>
    <row r="693" spans="2:6">
      <c r="B693" s="94"/>
      <c r="C693" s="77" t="s">
        <v>344</v>
      </c>
      <c r="D693" s="92" t="s">
        <v>748</v>
      </c>
      <c r="E693" s="78">
        <v>444070</v>
      </c>
      <c r="F693" s="105"/>
    </row>
    <row r="694" spans="2:6" ht="18" customHeight="1">
      <c r="B694" s="13">
        <v>2</v>
      </c>
      <c r="C694" s="100" t="s">
        <v>1186</v>
      </c>
      <c r="D694" s="100"/>
      <c r="E694" s="100"/>
      <c r="F694" s="100"/>
    </row>
    <row r="695" spans="2:6">
      <c r="B695" s="94"/>
      <c r="C695" s="77" t="s">
        <v>345</v>
      </c>
      <c r="D695" s="79" t="s">
        <v>346</v>
      </c>
      <c r="E695" s="68">
        <v>2640</v>
      </c>
      <c r="F695" s="105" t="s">
        <v>1184</v>
      </c>
    </row>
    <row r="696" spans="2:6">
      <c r="B696" s="94"/>
      <c r="C696" s="77" t="s">
        <v>347</v>
      </c>
      <c r="D696" s="79" t="s">
        <v>346</v>
      </c>
      <c r="E696" s="68">
        <v>3300</v>
      </c>
      <c r="F696" s="105"/>
    </row>
    <row r="697" spans="2:6">
      <c r="B697" s="94"/>
      <c r="C697" s="77" t="s">
        <v>348</v>
      </c>
      <c r="D697" s="79" t="s">
        <v>346</v>
      </c>
      <c r="E697" s="68">
        <v>3740</v>
      </c>
      <c r="F697" s="105"/>
    </row>
    <row r="698" spans="2:6">
      <c r="B698" s="94"/>
      <c r="C698" s="77" t="s">
        <v>349</v>
      </c>
      <c r="D698" s="79" t="s">
        <v>346</v>
      </c>
      <c r="E698" s="68">
        <v>4840</v>
      </c>
      <c r="F698" s="105"/>
    </row>
    <row r="699" spans="2:6" ht="15.75" customHeight="1">
      <c r="B699" s="94"/>
      <c r="C699" s="77" t="s">
        <v>350</v>
      </c>
      <c r="D699" s="79" t="s">
        <v>346</v>
      </c>
      <c r="E699" s="68">
        <v>5060</v>
      </c>
      <c r="F699" s="105"/>
    </row>
    <row r="700" spans="2:6">
      <c r="B700" s="94"/>
      <c r="C700" s="77" t="s">
        <v>351</v>
      </c>
      <c r="D700" s="79" t="s">
        <v>346</v>
      </c>
      <c r="E700" s="68">
        <v>5720</v>
      </c>
      <c r="F700" s="105"/>
    </row>
    <row r="701" spans="2:6">
      <c r="B701" s="94"/>
      <c r="C701" s="77" t="s">
        <v>352</v>
      </c>
      <c r="D701" s="79" t="s">
        <v>346</v>
      </c>
      <c r="E701" s="68">
        <v>6820</v>
      </c>
      <c r="F701" s="105"/>
    </row>
    <row r="702" spans="2:6">
      <c r="B702" s="94"/>
      <c r="C702" s="77" t="s">
        <v>353</v>
      </c>
      <c r="D702" s="79" t="s">
        <v>346</v>
      </c>
      <c r="E702" s="68">
        <v>7150</v>
      </c>
      <c r="F702" s="105"/>
    </row>
    <row r="703" spans="2:6">
      <c r="B703" s="94"/>
      <c r="C703" s="77" t="s">
        <v>351</v>
      </c>
      <c r="D703" s="79" t="s">
        <v>346</v>
      </c>
      <c r="E703" s="68">
        <v>7920</v>
      </c>
      <c r="F703" s="105"/>
    </row>
    <row r="704" spans="2:6">
      <c r="B704" s="94"/>
      <c r="C704" s="77" t="s">
        <v>354</v>
      </c>
      <c r="D704" s="79" t="s">
        <v>346</v>
      </c>
      <c r="E704" s="68">
        <v>8470</v>
      </c>
      <c r="F704" s="105"/>
    </row>
    <row r="705" spans="2:6">
      <c r="B705" s="94"/>
      <c r="C705" s="77" t="s">
        <v>355</v>
      </c>
      <c r="D705" s="79" t="s">
        <v>346</v>
      </c>
      <c r="E705" s="68">
        <v>10230</v>
      </c>
      <c r="F705" s="105"/>
    </row>
    <row r="706" spans="2:6">
      <c r="B706" s="94"/>
      <c r="C706" s="77" t="s">
        <v>356</v>
      </c>
      <c r="D706" s="79" t="s">
        <v>346</v>
      </c>
      <c r="E706" s="68">
        <v>10670</v>
      </c>
      <c r="F706" s="105"/>
    </row>
    <row r="707" spans="2:6">
      <c r="B707" s="94"/>
      <c r="C707" s="77" t="s">
        <v>357</v>
      </c>
      <c r="D707" s="79" t="s">
        <v>346</v>
      </c>
      <c r="E707" s="68">
        <v>11770</v>
      </c>
      <c r="F707" s="105"/>
    </row>
    <row r="708" spans="2:6">
      <c r="B708" s="94"/>
      <c r="C708" s="77" t="s">
        <v>358</v>
      </c>
      <c r="D708" s="79" t="s">
        <v>346</v>
      </c>
      <c r="E708" s="68">
        <v>3630</v>
      </c>
      <c r="F708" s="105"/>
    </row>
    <row r="709" spans="2:6">
      <c r="B709" s="94"/>
      <c r="C709" s="77" t="s">
        <v>359</v>
      </c>
      <c r="D709" s="79" t="s">
        <v>346</v>
      </c>
      <c r="E709" s="68">
        <v>12320</v>
      </c>
      <c r="F709" s="105"/>
    </row>
    <row r="710" spans="2:6">
      <c r="B710" s="94"/>
      <c r="C710" s="77" t="s">
        <v>360</v>
      </c>
      <c r="D710" s="79" t="s">
        <v>346</v>
      </c>
      <c r="E710" s="68">
        <v>3630</v>
      </c>
      <c r="F710" s="105"/>
    </row>
    <row r="711" spans="2:6">
      <c r="B711" s="94"/>
      <c r="C711" s="77" t="s">
        <v>361</v>
      </c>
      <c r="D711" s="79" t="s">
        <v>346</v>
      </c>
      <c r="E711" s="68">
        <v>12760</v>
      </c>
      <c r="F711" s="105"/>
    </row>
    <row r="712" spans="2:6">
      <c r="B712" s="94"/>
      <c r="C712" s="77" t="s">
        <v>362</v>
      </c>
      <c r="D712" s="79" t="s">
        <v>346</v>
      </c>
      <c r="E712" s="68">
        <v>11220</v>
      </c>
      <c r="F712" s="105"/>
    </row>
    <row r="713" spans="2:6">
      <c r="B713" s="94"/>
      <c r="C713" s="77" t="s">
        <v>363</v>
      </c>
      <c r="D713" s="79" t="s">
        <v>346</v>
      </c>
      <c r="E713" s="68">
        <v>11440</v>
      </c>
      <c r="F713" s="105"/>
    </row>
    <row r="714" spans="2:6">
      <c r="B714" s="94"/>
      <c r="C714" s="77" t="s">
        <v>364</v>
      </c>
      <c r="D714" s="79" t="s">
        <v>346</v>
      </c>
      <c r="E714" s="68">
        <v>25300</v>
      </c>
      <c r="F714" s="105"/>
    </row>
    <row r="715" spans="2:6">
      <c r="B715" s="94"/>
      <c r="C715" s="77" t="s">
        <v>365</v>
      </c>
      <c r="D715" s="79" t="s">
        <v>346</v>
      </c>
      <c r="E715" s="68">
        <v>11880</v>
      </c>
      <c r="F715" s="105"/>
    </row>
    <row r="716" spans="2:6">
      <c r="B716" s="94"/>
      <c r="C716" s="77" t="s">
        <v>366</v>
      </c>
      <c r="D716" s="79" t="s">
        <v>346</v>
      </c>
      <c r="E716" s="68">
        <v>25740</v>
      </c>
      <c r="F716" s="105"/>
    </row>
    <row r="717" spans="2:6">
      <c r="B717" s="94"/>
      <c r="C717" s="77" t="s">
        <v>367</v>
      </c>
      <c r="D717" s="79" t="s">
        <v>346</v>
      </c>
      <c r="E717" s="68">
        <v>20900</v>
      </c>
      <c r="F717" s="105"/>
    </row>
    <row r="718" spans="2:6">
      <c r="B718" s="94"/>
      <c r="C718" s="77" t="s">
        <v>368</v>
      </c>
      <c r="D718" s="79" t="s">
        <v>346</v>
      </c>
      <c r="E718" s="68">
        <v>50820</v>
      </c>
      <c r="F718" s="105"/>
    </row>
    <row r="719" spans="2:6">
      <c r="B719" s="94"/>
      <c r="C719" s="77" t="s">
        <v>369</v>
      </c>
      <c r="D719" s="79" t="s">
        <v>346</v>
      </c>
      <c r="E719" s="68">
        <v>21120</v>
      </c>
      <c r="F719" s="105"/>
    </row>
    <row r="720" spans="2:6">
      <c r="B720" s="94"/>
      <c r="C720" s="77" t="s">
        <v>370</v>
      </c>
      <c r="D720" s="79" t="s">
        <v>346</v>
      </c>
      <c r="E720" s="68">
        <v>56870</v>
      </c>
      <c r="F720" s="105"/>
    </row>
    <row r="721" spans="2:6">
      <c r="B721" s="94"/>
      <c r="C721" s="77" t="s">
        <v>371</v>
      </c>
      <c r="D721" s="79" t="s">
        <v>346</v>
      </c>
      <c r="E721" s="68">
        <v>88110</v>
      </c>
      <c r="F721" s="105"/>
    </row>
    <row r="722" spans="2:6">
      <c r="B722" s="94"/>
      <c r="C722" s="77" t="s">
        <v>372</v>
      </c>
      <c r="D722" s="79" t="s">
        <v>346</v>
      </c>
      <c r="E722" s="68">
        <v>69300</v>
      </c>
      <c r="F722" s="105"/>
    </row>
    <row r="723" spans="2:6">
      <c r="B723" s="94"/>
      <c r="C723" s="77" t="s">
        <v>373</v>
      </c>
      <c r="D723" s="79" t="s">
        <v>346</v>
      </c>
      <c r="E723" s="68">
        <v>151360</v>
      </c>
      <c r="F723" s="105"/>
    </row>
    <row r="724" spans="2:6">
      <c r="B724" s="94"/>
      <c r="C724" s="77" t="s">
        <v>374</v>
      </c>
      <c r="D724" s="79" t="s">
        <v>346</v>
      </c>
      <c r="E724" s="68">
        <v>188870</v>
      </c>
      <c r="F724" s="105"/>
    </row>
    <row r="725" spans="2:6">
      <c r="B725" s="94"/>
      <c r="C725" s="77" t="s">
        <v>375</v>
      </c>
      <c r="D725" s="79" t="s">
        <v>346</v>
      </c>
      <c r="E725" s="68">
        <v>380270</v>
      </c>
      <c r="F725" s="105"/>
    </row>
    <row r="726" spans="2:6">
      <c r="B726" s="94"/>
      <c r="C726" s="77" t="s">
        <v>376</v>
      </c>
      <c r="D726" s="79" t="s">
        <v>346</v>
      </c>
      <c r="E726" s="68">
        <v>1980</v>
      </c>
      <c r="F726" s="105"/>
    </row>
    <row r="727" spans="2:6">
      <c r="B727" s="94"/>
      <c r="C727" s="77" t="s">
        <v>377</v>
      </c>
      <c r="D727" s="79" t="s">
        <v>346</v>
      </c>
      <c r="E727" s="68">
        <v>2860</v>
      </c>
      <c r="F727" s="105"/>
    </row>
    <row r="728" spans="2:6">
      <c r="B728" s="94"/>
      <c r="C728" s="77" t="s">
        <v>378</v>
      </c>
      <c r="D728" s="79" t="s">
        <v>346</v>
      </c>
      <c r="E728" s="68">
        <v>4730</v>
      </c>
      <c r="F728" s="105"/>
    </row>
    <row r="729" spans="2:6">
      <c r="B729" s="94"/>
      <c r="C729" s="77" t="s">
        <v>379</v>
      </c>
      <c r="D729" s="79" t="s">
        <v>346</v>
      </c>
      <c r="E729" s="68">
        <v>6490</v>
      </c>
      <c r="F729" s="105"/>
    </row>
    <row r="730" spans="2:6">
      <c r="B730" s="94"/>
      <c r="C730" s="77" t="s">
        <v>380</v>
      </c>
      <c r="D730" s="79" t="s">
        <v>346</v>
      </c>
      <c r="E730" s="68">
        <v>10010</v>
      </c>
      <c r="F730" s="105"/>
    </row>
    <row r="731" spans="2:6">
      <c r="B731" s="94"/>
      <c r="C731" s="77" t="s">
        <v>381</v>
      </c>
      <c r="D731" s="79" t="s">
        <v>346</v>
      </c>
      <c r="E731" s="68">
        <v>6050</v>
      </c>
      <c r="F731" s="105"/>
    </row>
    <row r="732" spans="2:6">
      <c r="B732" s="94"/>
      <c r="C732" s="77" t="s">
        <v>382</v>
      </c>
      <c r="D732" s="79" t="s">
        <v>346</v>
      </c>
      <c r="E732" s="68">
        <v>15400</v>
      </c>
      <c r="F732" s="105"/>
    </row>
    <row r="733" spans="2:6">
      <c r="B733" s="94"/>
      <c r="C733" s="77" t="s">
        <v>383</v>
      </c>
      <c r="D733" s="79" t="s">
        <v>346</v>
      </c>
      <c r="E733" s="68">
        <v>14190</v>
      </c>
      <c r="F733" s="105"/>
    </row>
    <row r="734" spans="2:6">
      <c r="B734" s="94"/>
      <c r="C734" s="77" t="s">
        <v>384</v>
      </c>
      <c r="D734" s="79" t="s">
        <v>346</v>
      </c>
      <c r="E734" s="68">
        <v>33550</v>
      </c>
      <c r="F734" s="105"/>
    </row>
    <row r="735" spans="2:6">
      <c r="B735" s="94"/>
      <c r="C735" s="77" t="s">
        <v>385</v>
      </c>
      <c r="D735" s="79" t="s">
        <v>346</v>
      </c>
      <c r="E735" s="68">
        <v>20570</v>
      </c>
      <c r="F735" s="105"/>
    </row>
    <row r="736" spans="2:6">
      <c r="B736" s="94"/>
      <c r="C736" s="77" t="s">
        <v>386</v>
      </c>
      <c r="D736" s="79" t="s">
        <v>346</v>
      </c>
      <c r="E736" s="68">
        <v>66550</v>
      </c>
      <c r="F736" s="105"/>
    </row>
    <row r="737" spans="2:6">
      <c r="B737" s="94"/>
      <c r="C737" s="77" t="s">
        <v>387</v>
      </c>
      <c r="D737" s="79" t="s">
        <v>346</v>
      </c>
      <c r="E737" s="68">
        <v>80300</v>
      </c>
      <c r="F737" s="105"/>
    </row>
    <row r="738" spans="2:6">
      <c r="B738" s="94"/>
      <c r="C738" s="77" t="s">
        <v>388</v>
      </c>
      <c r="D738" s="79" t="s">
        <v>346</v>
      </c>
      <c r="E738" s="68">
        <v>214060</v>
      </c>
      <c r="F738" s="105"/>
    </row>
    <row r="739" spans="2:6">
      <c r="B739" s="94"/>
      <c r="C739" s="77" t="s">
        <v>389</v>
      </c>
      <c r="D739" s="79" t="s">
        <v>346</v>
      </c>
      <c r="E739" s="68">
        <v>1870</v>
      </c>
      <c r="F739" s="105"/>
    </row>
    <row r="740" spans="2:6">
      <c r="B740" s="94"/>
      <c r="C740" s="77" t="s">
        <v>390</v>
      </c>
      <c r="D740" s="79" t="s">
        <v>346</v>
      </c>
      <c r="E740" s="68">
        <v>3630</v>
      </c>
      <c r="F740" s="105"/>
    </row>
    <row r="741" spans="2:6">
      <c r="B741" s="94"/>
      <c r="C741" s="77" t="s">
        <v>391</v>
      </c>
      <c r="D741" s="79" t="s">
        <v>346</v>
      </c>
      <c r="E741" s="68">
        <v>2090</v>
      </c>
      <c r="F741" s="105"/>
    </row>
    <row r="742" spans="2:6" ht="15.75" customHeight="1">
      <c r="B742" s="94"/>
      <c r="C742" s="77" t="s">
        <v>392</v>
      </c>
      <c r="D742" s="79" t="s">
        <v>346</v>
      </c>
      <c r="E742" s="68">
        <v>3850</v>
      </c>
      <c r="F742" s="105"/>
    </row>
    <row r="743" spans="2:6">
      <c r="B743" s="94"/>
      <c r="C743" s="77" t="s">
        <v>393</v>
      </c>
      <c r="D743" s="79" t="s">
        <v>346</v>
      </c>
      <c r="E743" s="68">
        <v>2840</v>
      </c>
      <c r="F743" s="105"/>
    </row>
    <row r="744" spans="2:6">
      <c r="B744" s="94"/>
      <c r="C744" s="77" t="s">
        <v>394</v>
      </c>
      <c r="D744" s="79" t="s">
        <v>346</v>
      </c>
      <c r="E744" s="68">
        <v>5610</v>
      </c>
      <c r="F744" s="105"/>
    </row>
    <row r="745" spans="2:6">
      <c r="B745" s="94"/>
      <c r="C745" s="77" t="s">
        <v>395</v>
      </c>
      <c r="D745" s="79" t="s">
        <v>346</v>
      </c>
      <c r="E745" s="68">
        <v>1760</v>
      </c>
      <c r="F745" s="105"/>
    </row>
    <row r="746" spans="2:6">
      <c r="B746" s="94"/>
      <c r="C746" s="77" t="s">
        <v>396</v>
      </c>
      <c r="D746" s="79" t="s">
        <v>346</v>
      </c>
      <c r="E746" s="68">
        <v>19140</v>
      </c>
      <c r="F746" s="105"/>
    </row>
    <row r="747" spans="2:6">
      <c r="B747" s="94"/>
      <c r="C747" s="77" t="s">
        <v>397</v>
      </c>
      <c r="D747" s="79" t="s">
        <v>346</v>
      </c>
      <c r="E747" s="68">
        <v>2640</v>
      </c>
      <c r="F747" s="105"/>
    </row>
    <row r="748" spans="2:6">
      <c r="B748" s="94"/>
      <c r="C748" s="77" t="s">
        <v>398</v>
      </c>
      <c r="D748" s="79" t="s">
        <v>346</v>
      </c>
      <c r="E748" s="68">
        <v>21450</v>
      </c>
      <c r="F748" s="105"/>
    </row>
    <row r="749" spans="2:6">
      <c r="B749" s="94"/>
      <c r="C749" s="77" t="s">
        <v>399</v>
      </c>
      <c r="D749" s="79" t="s">
        <v>346</v>
      </c>
      <c r="E749" s="68">
        <v>4620</v>
      </c>
      <c r="F749" s="105"/>
    </row>
    <row r="750" spans="2:6">
      <c r="B750" s="94"/>
      <c r="C750" s="77" t="s">
        <v>400</v>
      </c>
      <c r="D750" s="79" t="s">
        <v>346</v>
      </c>
      <c r="E750" s="68">
        <v>6600</v>
      </c>
      <c r="F750" s="105"/>
    </row>
    <row r="751" spans="2:6">
      <c r="B751" s="94"/>
      <c r="C751" s="77" t="s">
        <v>401</v>
      </c>
      <c r="D751" s="79" t="s">
        <v>346</v>
      </c>
      <c r="E751" s="68">
        <v>8030</v>
      </c>
      <c r="F751" s="105"/>
    </row>
    <row r="752" spans="2:6">
      <c r="B752" s="94"/>
      <c r="C752" s="77" t="s">
        <v>402</v>
      </c>
      <c r="D752" s="79" t="s">
        <v>346</v>
      </c>
      <c r="E752" s="68">
        <v>11880</v>
      </c>
      <c r="F752" s="105"/>
    </row>
    <row r="753" spans="2:6">
      <c r="B753" s="94"/>
      <c r="C753" s="77" t="s">
        <v>403</v>
      </c>
      <c r="D753" s="79" t="s">
        <v>346</v>
      </c>
      <c r="E753" s="68">
        <v>27060</v>
      </c>
      <c r="F753" s="105"/>
    </row>
    <row r="754" spans="2:6">
      <c r="B754" s="94"/>
      <c r="C754" s="77" t="s">
        <v>404</v>
      </c>
      <c r="D754" s="79" t="s">
        <v>346</v>
      </c>
      <c r="E754" s="68">
        <v>52690</v>
      </c>
      <c r="F754" s="105"/>
    </row>
    <row r="755" spans="2:6">
      <c r="B755" s="94"/>
      <c r="C755" s="77" t="s">
        <v>405</v>
      </c>
      <c r="D755" s="79" t="s">
        <v>346</v>
      </c>
      <c r="E755" s="68">
        <v>3080</v>
      </c>
      <c r="F755" s="105" t="s">
        <v>1184</v>
      </c>
    </row>
    <row r="756" spans="2:6">
      <c r="B756" s="94"/>
      <c r="C756" s="77" t="s">
        <v>406</v>
      </c>
      <c r="D756" s="79" t="s">
        <v>346</v>
      </c>
      <c r="E756" s="68">
        <v>4070</v>
      </c>
      <c r="F756" s="105"/>
    </row>
    <row r="757" spans="2:6">
      <c r="B757" s="94"/>
      <c r="C757" s="77" t="s">
        <v>407</v>
      </c>
      <c r="D757" s="79" t="s">
        <v>346</v>
      </c>
      <c r="E757" s="68">
        <v>4730</v>
      </c>
      <c r="F757" s="105"/>
    </row>
    <row r="758" spans="2:6">
      <c r="B758" s="94"/>
      <c r="C758" s="77" t="s">
        <v>408</v>
      </c>
      <c r="D758" s="79" t="s">
        <v>346</v>
      </c>
      <c r="E758" s="68">
        <v>6710</v>
      </c>
      <c r="F758" s="105"/>
    </row>
    <row r="759" spans="2:6">
      <c r="B759" s="94"/>
      <c r="C759" s="77" t="s">
        <v>409</v>
      </c>
      <c r="D759" s="79" t="s">
        <v>346</v>
      </c>
      <c r="E759" s="68">
        <v>7700</v>
      </c>
      <c r="F759" s="105"/>
    </row>
    <row r="760" spans="2:6">
      <c r="B760" s="94"/>
      <c r="C760" s="77" t="s">
        <v>410</v>
      </c>
      <c r="D760" s="79" t="s">
        <v>346</v>
      </c>
      <c r="E760" s="68">
        <v>7920</v>
      </c>
      <c r="F760" s="105"/>
    </row>
    <row r="761" spans="2:6">
      <c r="B761" s="94"/>
      <c r="C761" s="77" t="s">
        <v>411</v>
      </c>
      <c r="D761" s="79" t="s">
        <v>346</v>
      </c>
      <c r="E761" s="68">
        <v>9570</v>
      </c>
      <c r="F761" s="105"/>
    </row>
    <row r="762" spans="2:6">
      <c r="B762" s="94"/>
      <c r="C762" s="77" t="s">
        <v>412</v>
      </c>
      <c r="D762" s="79" t="s">
        <v>346</v>
      </c>
      <c r="E762" s="68">
        <v>14850</v>
      </c>
      <c r="F762" s="105"/>
    </row>
    <row r="763" spans="2:6">
      <c r="B763" s="94"/>
      <c r="C763" s="77" t="s">
        <v>413</v>
      </c>
      <c r="D763" s="79" t="s">
        <v>346</v>
      </c>
      <c r="E763" s="68">
        <v>38610</v>
      </c>
      <c r="F763" s="105"/>
    </row>
    <row r="764" spans="2:6">
      <c r="B764" s="94"/>
      <c r="C764" s="77" t="s">
        <v>414</v>
      </c>
      <c r="D764" s="79" t="s">
        <v>346</v>
      </c>
      <c r="E764" s="68">
        <v>28160</v>
      </c>
      <c r="F764" s="105"/>
    </row>
    <row r="765" spans="2:6">
      <c r="B765" s="94"/>
      <c r="C765" s="77" t="s">
        <v>415</v>
      </c>
      <c r="D765" s="79" t="s">
        <v>346</v>
      </c>
      <c r="E765" s="68">
        <v>31570</v>
      </c>
      <c r="F765" s="105"/>
    </row>
    <row r="766" spans="2:6">
      <c r="B766" s="94"/>
      <c r="C766" s="77" t="s">
        <v>416</v>
      </c>
      <c r="D766" s="79" t="s">
        <v>346</v>
      </c>
      <c r="E766" s="68">
        <v>1980</v>
      </c>
      <c r="F766" s="105"/>
    </row>
    <row r="767" spans="2:6">
      <c r="B767" s="94"/>
      <c r="C767" s="77" t="s">
        <v>417</v>
      </c>
      <c r="D767" s="79" t="s">
        <v>346</v>
      </c>
      <c r="E767" s="68">
        <v>3080</v>
      </c>
      <c r="F767" s="105"/>
    </row>
    <row r="768" spans="2:6">
      <c r="B768" s="94"/>
      <c r="C768" s="77" t="s">
        <v>418</v>
      </c>
      <c r="D768" s="79" t="s">
        <v>346</v>
      </c>
      <c r="E768" s="68">
        <v>12540</v>
      </c>
      <c r="F768" s="105"/>
    </row>
    <row r="769" spans="2:6">
      <c r="B769" s="94"/>
      <c r="C769" s="77" t="s">
        <v>419</v>
      </c>
      <c r="D769" s="79" t="s">
        <v>346</v>
      </c>
      <c r="E769" s="68">
        <v>16280</v>
      </c>
      <c r="F769" s="105"/>
    </row>
    <row r="770" spans="2:6">
      <c r="B770" s="94"/>
      <c r="C770" s="77" t="s">
        <v>420</v>
      </c>
      <c r="D770" s="79" t="s">
        <v>346</v>
      </c>
      <c r="E770" s="68">
        <v>4730</v>
      </c>
      <c r="F770" s="105"/>
    </row>
    <row r="771" spans="2:6">
      <c r="B771" s="94"/>
      <c r="C771" s="77" t="s">
        <v>421</v>
      </c>
      <c r="D771" s="79" t="s">
        <v>346</v>
      </c>
      <c r="E771" s="68">
        <v>6380</v>
      </c>
      <c r="F771" s="105"/>
    </row>
    <row r="772" spans="2:6">
      <c r="B772" s="94"/>
      <c r="C772" s="77" t="s">
        <v>422</v>
      </c>
      <c r="D772" s="79" t="s">
        <v>346</v>
      </c>
      <c r="E772" s="68">
        <v>9350</v>
      </c>
      <c r="F772" s="105"/>
    </row>
    <row r="773" spans="2:6">
      <c r="B773" s="94"/>
      <c r="C773" s="77" t="s">
        <v>423</v>
      </c>
      <c r="D773" s="79" t="s">
        <v>346</v>
      </c>
      <c r="E773" s="68">
        <v>14630</v>
      </c>
      <c r="F773" s="105"/>
    </row>
    <row r="774" spans="2:6">
      <c r="B774" s="94"/>
      <c r="C774" s="77" t="s">
        <v>424</v>
      </c>
      <c r="D774" s="79" t="s">
        <v>346</v>
      </c>
      <c r="E774" s="68">
        <v>32450</v>
      </c>
      <c r="F774" s="105"/>
    </row>
    <row r="775" spans="2:6">
      <c r="B775" s="94"/>
      <c r="C775" s="77" t="s">
        <v>425</v>
      </c>
      <c r="D775" s="79" t="s">
        <v>346</v>
      </c>
      <c r="E775" s="68">
        <v>12760</v>
      </c>
      <c r="F775" s="105" t="s">
        <v>1184</v>
      </c>
    </row>
    <row r="776" spans="2:6">
      <c r="B776" s="94"/>
      <c r="C776" s="77" t="s">
        <v>426</v>
      </c>
      <c r="D776" s="79" t="s">
        <v>346</v>
      </c>
      <c r="E776" s="68">
        <v>21450</v>
      </c>
      <c r="F776" s="105"/>
    </row>
    <row r="777" spans="2:6">
      <c r="B777" s="94"/>
      <c r="C777" s="77" t="s">
        <v>427</v>
      </c>
      <c r="D777" s="79" t="s">
        <v>346</v>
      </c>
      <c r="E777" s="68">
        <v>13860</v>
      </c>
      <c r="F777" s="105"/>
    </row>
    <row r="778" spans="2:6">
      <c r="B778" s="94"/>
      <c r="C778" s="77" t="s">
        <v>428</v>
      </c>
      <c r="D778" s="79" t="s">
        <v>346</v>
      </c>
      <c r="E778" s="68">
        <v>16500</v>
      </c>
      <c r="F778" s="105"/>
    </row>
    <row r="779" spans="2:6">
      <c r="B779" s="94"/>
      <c r="C779" s="77" t="s">
        <v>429</v>
      </c>
      <c r="D779" s="79" t="s">
        <v>346</v>
      </c>
      <c r="E779" s="68">
        <v>17380</v>
      </c>
      <c r="F779" s="105"/>
    </row>
    <row r="780" spans="2:6">
      <c r="B780" s="94"/>
      <c r="C780" s="77" t="s">
        <v>430</v>
      </c>
      <c r="D780" s="79" t="s">
        <v>346</v>
      </c>
      <c r="E780" s="68">
        <v>20130</v>
      </c>
      <c r="F780" s="105"/>
    </row>
    <row r="781" spans="2:6">
      <c r="B781" s="94"/>
      <c r="C781" s="77" t="s">
        <v>431</v>
      </c>
      <c r="D781" s="79" t="s">
        <v>346</v>
      </c>
      <c r="E781" s="68">
        <v>3960</v>
      </c>
      <c r="F781" s="105"/>
    </row>
    <row r="782" spans="2:6">
      <c r="B782" s="94"/>
      <c r="C782" s="77" t="s">
        <v>432</v>
      </c>
      <c r="D782" s="79" t="s">
        <v>346</v>
      </c>
      <c r="E782" s="68">
        <v>5060</v>
      </c>
      <c r="F782" s="105"/>
    </row>
    <row r="783" spans="2:6">
      <c r="B783" s="94"/>
      <c r="C783" s="77" t="s">
        <v>433</v>
      </c>
      <c r="D783" s="79" t="s">
        <v>346</v>
      </c>
      <c r="E783" s="68">
        <v>17490</v>
      </c>
      <c r="F783" s="105"/>
    </row>
    <row r="784" spans="2:6">
      <c r="B784" s="94"/>
      <c r="C784" s="77" t="s">
        <v>434</v>
      </c>
      <c r="D784" s="79" t="s">
        <v>346</v>
      </c>
      <c r="E784" s="68">
        <v>29150</v>
      </c>
      <c r="F784" s="105"/>
    </row>
    <row r="785" spans="2:6">
      <c r="B785" s="94"/>
      <c r="C785" s="77" t="s">
        <v>435</v>
      </c>
      <c r="D785" s="79" t="s">
        <v>346</v>
      </c>
      <c r="E785" s="68">
        <v>8910</v>
      </c>
      <c r="F785" s="105"/>
    </row>
    <row r="786" spans="2:6">
      <c r="B786" s="94"/>
      <c r="C786" s="77" t="s">
        <v>436</v>
      </c>
      <c r="D786" s="79" t="s">
        <v>346</v>
      </c>
      <c r="E786" s="68">
        <v>2420</v>
      </c>
      <c r="F786" s="105"/>
    </row>
    <row r="787" spans="2:6">
      <c r="B787" s="94"/>
      <c r="C787" s="77" t="s">
        <v>437</v>
      </c>
      <c r="D787" s="79" t="s">
        <v>346</v>
      </c>
      <c r="E787" s="68">
        <v>2640</v>
      </c>
      <c r="F787" s="105"/>
    </row>
    <row r="788" spans="2:6">
      <c r="B788" s="94"/>
      <c r="C788" s="77" t="s">
        <v>438</v>
      </c>
      <c r="D788" s="79" t="s">
        <v>346</v>
      </c>
      <c r="E788" s="68">
        <v>3740</v>
      </c>
      <c r="F788" s="105"/>
    </row>
    <row r="789" spans="2:6">
      <c r="B789" s="94"/>
      <c r="C789" s="77" t="s">
        <v>439</v>
      </c>
      <c r="D789" s="79" t="s">
        <v>346</v>
      </c>
      <c r="E789" s="68">
        <v>4400</v>
      </c>
      <c r="F789" s="105"/>
    </row>
    <row r="790" spans="2:6">
      <c r="B790" s="94"/>
      <c r="C790" s="77" t="s">
        <v>440</v>
      </c>
      <c r="D790" s="79" t="s">
        <v>346</v>
      </c>
      <c r="E790" s="68">
        <v>5060</v>
      </c>
      <c r="F790" s="105"/>
    </row>
    <row r="791" spans="2:6">
      <c r="B791" s="94"/>
      <c r="C791" s="77" t="s">
        <v>441</v>
      </c>
      <c r="D791" s="79" t="s">
        <v>346</v>
      </c>
      <c r="E791" s="68">
        <v>7480</v>
      </c>
      <c r="F791" s="105"/>
    </row>
    <row r="792" spans="2:6">
      <c r="B792" s="94"/>
      <c r="C792" s="77" t="s">
        <v>442</v>
      </c>
      <c r="D792" s="79" t="s">
        <v>346</v>
      </c>
      <c r="E792" s="68">
        <v>5390</v>
      </c>
      <c r="F792" s="105"/>
    </row>
    <row r="793" spans="2:6">
      <c r="B793" s="94"/>
      <c r="C793" s="77" t="s">
        <v>443</v>
      </c>
      <c r="D793" s="79" t="s">
        <v>346</v>
      </c>
      <c r="E793" s="68">
        <v>6710</v>
      </c>
      <c r="F793" s="105"/>
    </row>
    <row r="794" spans="2:6">
      <c r="B794" s="94"/>
      <c r="C794" s="77" t="s">
        <v>444</v>
      </c>
      <c r="D794" s="79" t="s">
        <v>346</v>
      </c>
      <c r="E794" s="68">
        <v>9020</v>
      </c>
      <c r="F794" s="105"/>
    </row>
    <row r="795" spans="2:6">
      <c r="B795" s="94"/>
      <c r="C795" s="77" t="s">
        <v>445</v>
      </c>
      <c r="D795" s="79" t="s">
        <v>346</v>
      </c>
      <c r="E795" s="68">
        <v>12540</v>
      </c>
      <c r="F795" s="105"/>
    </row>
    <row r="796" spans="2:6">
      <c r="B796" s="94"/>
      <c r="C796" s="77" t="s">
        <v>446</v>
      </c>
      <c r="D796" s="79" t="s">
        <v>346</v>
      </c>
      <c r="E796" s="68">
        <v>17820</v>
      </c>
      <c r="F796" s="105"/>
    </row>
    <row r="797" spans="2:6">
      <c r="B797" s="94"/>
      <c r="C797" s="77" t="s">
        <v>447</v>
      </c>
      <c r="D797" s="79" t="s">
        <v>346</v>
      </c>
      <c r="E797" s="68">
        <v>21780</v>
      </c>
      <c r="F797" s="105"/>
    </row>
    <row r="798" spans="2:6">
      <c r="B798" s="94"/>
      <c r="C798" s="77" t="s">
        <v>448</v>
      </c>
      <c r="D798" s="79" t="s">
        <v>346</v>
      </c>
      <c r="E798" s="68">
        <v>36520</v>
      </c>
      <c r="F798" s="105"/>
    </row>
    <row r="799" spans="2:6">
      <c r="B799" s="94"/>
      <c r="C799" s="77" t="s">
        <v>449</v>
      </c>
      <c r="D799" s="79" t="s">
        <v>346</v>
      </c>
      <c r="E799" s="68">
        <v>52800</v>
      </c>
      <c r="F799" s="105"/>
    </row>
    <row r="800" spans="2:6">
      <c r="B800" s="94"/>
      <c r="C800" s="77" t="s">
        <v>450</v>
      </c>
      <c r="D800" s="79" t="s">
        <v>346</v>
      </c>
      <c r="E800" s="68">
        <v>2640</v>
      </c>
      <c r="F800" s="105"/>
    </row>
    <row r="801" spans="2:6">
      <c r="B801" s="94"/>
      <c r="C801" s="77" t="s">
        <v>451</v>
      </c>
      <c r="D801" s="79" t="s">
        <v>346</v>
      </c>
      <c r="E801" s="68">
        <v>4290</v>
      </c>
      <c r="F801" s="105"/>
    </row>
    <row r="802" spans="2:6">
      <c r="B802" s="94"/>
      <c r="C802" s="77" t="s">
        <v>452</v>
      </c>
      <c r="D802" s="79" t="s">
        <v>346</v>
      </c>
      <c r="E802" s="68">
        <v>6050</v>
      </c>
      <c r="F802" s="105"/>
    </row>
    <row r="803" spans="2:6">
      <c r="B803" s="94"/>
      <c r="C803" s="77" t="s">
        <v>453</v>
      </c>
      <c r="D803" s="79" t="s">
        <v>346</v>
      </c>
      <c r="E803" s="68">
        <v>9130</v>
      </c>
      <c r="F803" s="105"/>
    </row>
    <row r="804" spans="2:6">
      <c r="B804" s="94"/>
      <c r="C804" s="77" t="s">
        <v>454</v>
      </c>
      <c r="D804" s="79" t="s">
        <v>346</v>
      </c>
      <c r="E804" s="68">
        <v>14410</v>
      </c>
      <c r="F804" s="105"/>
    </row>
    <row r="805" spans="2:6">
      <c r="B805" s="94"/>
      <c r="C805" s="77" t="s">
        <v>455</v>
      </c>
      <c r="D805" s="79" t="s">
        <v>346</v>
      </c>
      <c r="E805" s="68">
        <v>10230</v>
      </c>
      <c r="F805" s="105"/>
    </row>
    <row r="806" spans="2:6">
      <c r="B806" s="94"/>
      <c r="C806" s="77" t="s">
        <v>456</v>
      </c>
      <c r="D806" s="79" t="s">
        <v>346</v>
      </c>
      <c r="E806" s="68">
        <v>22990</v>
      </c>
      <c r="F806" s="105"/>
    </row>
    <row r="807" spans="2:6">
      <c r="B807" s="94"/>
      <c r="C807" s="77" t="s">
        <v>457</v>
      </c>
      <c r="D807" s="79" t="s">
        <v>346</v>
      </c>
      <c r="E807" s="68">
        <v>23980</v>
      </c>
      <c r="F807" s="105"/>
    </row>
    <row r="808" spans="2:6">
      <c r="B808" s="94"/>
      <c r="C808" s="77" t="s">
        <v>458</v>
      </c>
      <c r="D808" s="79" t="s">
        <v>346</v>
      </c>
      <c r="E808" s="68">
        <v>57200</v>
      </c>
      <c r="F808" s="105"/>
    </row>
    <row r="809" spans="2:6">
      <c r="B809" s="94"/>
      <c r="C809" s="77" t="s">
        <v>459</v>
      </c>
      <c r="D809" s="79" t="s">
        <v>346</v>
      </c>
      <c r="E809" s="68">
        <v>49720</v>
      </c>
      <c r="F809" s="105"/>
    </row>
    <row r="810" spans="2:6">
      <c r="B810" s="94"/>
      <c r="C810" s="77" t="s">
        <v>460</v>
      </c>
      <c r="D810" s="79" t="s">
        <v>346</v>
      </c>
      <c r="E810" s="68">
        <v>131890</v>
      </c>
      <c r="F810" s="105"/>
    </row>
    <row r="811" spans="2:6">
      <c r="B811" s="94"/>
      <c r="C811" s="77" t="s">
        <v>461</v>
      </c>
      <c r="D811" s="79" t="s">
        <v>346</v>
      </c>
      <c r="E811" s="68">
        <v>137720</v>
      </c>
      <c r="F811" s="105"/>
    </row>
    <row r="812" spans="2:6">
      <c r="B812" s="94"/>
      <c r="C812" s="77" t="s">
        <v>462</v>
      </c>
      <c r="D812" s="79" t="s">
        <v>346</v>
      </c>
      <c r="E812" s="68">
        <v>2310</v>
      </c>
      <c r="F812" s="105" t="s">
        <v>1184</v>
      </c>
    </row>
    <row r="813" spans="2:6">
      <c r="B813" s="94"/>
      <c r="C813" s="77" t="s">
        <v>463</v>
      </c>
      <c r="D813" s="79" t="s">
        <v>346</v>
      </c>
      <c r="E813" s="68">
        <v>3520</v>
      </c>
      <c r="F813" s="105"/>
    </row>
    <row r="814" spans="2:6">
      <c r="B814" s="94"/>
      <c r="C814" s="77" t="s">
        <v>464</v>
      </c>
      <c r="D814" s="79" t="s">
        <v>346</v>
      </c>
      <c r="E814" s="68">
        <v>5610</v>
      </c>
      <c r="F814" s="105"/>
    </row>
    <row r="815" spans="2:6">
      <c r="B815" s="94"/>
      <c r="C815" s="77" t="s">
        <v>465</v>
      </c>
      <c r="D815" s="79" t="s">
        <v>346</v>
      </c>
      <c r="E815" s="68">
        <v>7920</v>
      </c>
      <c r="F815" s="105"/>
    </row>
    <row r="816" spans="2:6">
      <c r="B816" s="94"/>
      <c r="C816" s="77" t="s">
        <v>466</v>
      </c>
      <c r="D816" s="79" t="s">
        <v>346</v>
      </c>
      <c r="E816" s="68">
        <v>12100</v>
      </c>
      <c r="F816" s="105"/>
    </row>
    <row r="817" spans="2:6">
      <c r="B817" s="94"/>
      <c r="C817" s="77" t="s">
        <v>467</v>
      </c>
      <c r="D817" s="79" t="s">
        <v>346</v>
      </c>
      <c r="E817" s="68">
        <v>8800</v>
      </c>
      <c r="F817" s="105"/>
    </row>
    <row r="818" spans="2:6">
      <c r="B818" s="94"/>
      <c r="C818" s="77" t="s">
        <v>468</v>
      </c>
      <c r="D818" s="79" t="s">
        <v>346</v>
      </c>
      <c r="E818" s="68">
        <v>18590</v>
      </c>
      <c r="F818" s="105"/>
    </row>
    <row r="819" spans="2:6">
      <c r="B819" s="94"/>
      <c r="C819" s="77" t="s">
        <v>469</v>
      </c>
      <c r="D819" s="79" t="s">
        <v>346</v>
      </c>
      <c r="E819" s="68">
        <v>20020</v>
      </c>
      <c r="F819" s="105"/>
    </row>
    <row r="820" spans="2:6">
      <c r="B820" s="94"/>
      <c r="C820" s="77" t="s">
        <v>470</v>
      </c>
      <c r="D820" s="79" t="s">
        <v>346</v>
      </c>
      <c r="E820" s="68">
        <v>43780</v>
      </c>
      <c r="F820" s="105"/>
    </row>
    <row r="821" spans="2:6">
      <c r="B821" s="94"/>
      <c r="C821" s="77" t="s">
        <v>471</v>
      </c>
      <c r="D821" s="79" t="s">
        <v>346</v>
      </c>
      <c r="E821" s="68">
        <v>39160</v>
      </c>
      <c r="F821" s="105"/>
    </row>
    <row r="822" spans="2:6">
      <c r="B822" s="94"/>
      <c r="C822" s="77" t="s">
        <v>472</v>
      </c>
      <c r="D822" s="79" t="s">
        <v>346</v>
      </c>
      <c r="E822" s="68">
        <v>89210</v>
      </c>
      <c r="F822" s="105"/>
    </row>
    <row r="823" spans="2:6">
      <c r="B823" s="94"/>
      <c r="C823" s="77" t="s">
        <v>473</v>
      </c>
      <c r="D823" s="79" t="s">
        <v>346</v>
      </c>
      <c r="E823" s="68">
        <v>119680</v>
      </c>
      <c r="F823" s="105"/>
    </row>
    <row r="824" spans="2:6">
      <c r="B824" s="94"/>
      <c r="C824" s="77" t="s">
        <v>474</v>
      </c>
      <c r="D824" s="79" t="s">
        <v>346</v>
      </c>
      <c r="E824" s="68">
        <v>302280</v>
      </c>
      <c r="F824" s="105"/>
    </row>
    <row r="825" spans="2:6" ht="15.75" customHeight="1">
      <c r="B825" s="94"/>
      <c r="C825" s="77" t="s">
        <v>475</v>
      </c>
      <c r="D825" s="79" t="s">
        <v>346</v>
      </c>
      <c r="E825" s="68">
        <v>17490</v>
      </c>
      <c r="F825" s="105"/>
    </row>
    <row r="826" spans="2:6">
      <c r="B826" s="94"/>
      <c r="C826" s="77" t="s">
        <v>476</v>
      </c>
      <c r="D826" s="79" t="s">
        <v>346</v>
      </c>
      <c r="E826" s="68">
        <v>45540</v>
      </c>
      <c r="F826" s="105"/>
    </row>
    <row r="827" spans="2:6">
      <c r="B827" s="94"/>
      <c r="C827" s="77" t="s">
        <v>477</v>
      </c>
      <c r="D827" s="79" t="s">
        <v>346</v>
      </c>
      <c r="E827" s="68">
        <v>82390</v>
      </c>
      <c r="F827" s="105"/>
    </row>
    <row r="828" spans="2:6">
      <c r="B828" s="94"/>
      <c r="C828" s="77" t="s">
        <v>478</v>
      </c>
      <c r="D828" s="79" t="s">
        <v>346</v>
      </c>
      <c r="E828" s="68">
        <v>28490</v>
      </c>
      <c r="F828" s="105"/>
    </row>
    <row r="829" spans="2:6">
      <c r="B829" s="94"/>
      <c r="C829" s="77" t="s">
        <v>479</v>
      </c>
      <c r="D829" s="79" t="s">
        <v>346</v>
      </c>
      <c r="E829" s="68">
        <v>17490</v>
      </c>
      <c r="F829" s="105"/>
    </row>
    <row r="830" spans="2:6">
      <c r="B830" s="94"/>
      <c r="C830" s="77" t="s">
        <v>480</v>
      </c>
      <c r="D830" s="79" t="s">
        <v>346</v>
      </c>
      <c r="E830" s="68">
        <v>27060</v>
      </c>
      <c r="F830" s="105"/>
    </row>
    <row r="831" spans="2:6">
      <c r="B831" s="94"/>
      <c r="C831" s="77" t="s">
        <v>481</v>
      </c>
      <c r="D831" s="79" t="s">
        <v>346</v>
      </c>
      <c r="E831" s="68">
        <v>1540</v>
      </c>
      <c r="F831" s="105"/>
    </row>
    <row r="832" spans="2:6">
      <c r="B832" s="94"/>
      <c r="C832" s="77" t="s">
        <v>482</v>
      </c>
      <c r="D832" s="79" t="s">
        <v>346</v>
      </c>
      <c r="E832" s="68">
        <v>1760</v>
      </c>
      <c r="F832" s="105"/>
    </row>
    <row r="833" spans="2:6">
      <c r="B833" s="94"/>
      <c r="C833" s="77" t="s">
        <v>483</v>
      </c>
      <c r="D833" s="79" t="s">
        <v>346</v>
      </c>
      <c r="E833" s="68">
        <v>3300</v>
      </c>
      <c r="F833" s="105"/>
    </row>
    <row r="834" spans="2:6">
      <c r="B834" s="94"/>
      <c r="C834" s="77" t="s">
        <v>484</v>
      </c>
      <c r="D834" s="79" t="s">
        <v>346</v>
      </c>
      <c r="E834" s="68">
        <v>4290</v>
      </c>
      <c r="F834" s="105"/>
    </row>
    <row r="835" spans="2:6">
      <c r="B835" s="94"/>
      <c r="C835" s="77" t="s">
        <v>485</v>
      </c>
      <c r="D835" s="79" t="s">
        <v>346</v>
      </c>
      <c r="E835" s="68">
        <v>6490</v>
      </c>
      <c r="F835" s="105"/>
    </row>
    <row r="836" spans="2:6">
      <c r="B836" s="94"/>
      <c r="C836" s="77" t="s">
        <v>486</v>
      </c>
      <c r="D836" s="79" t="s">
        <v>346</v>
      </c>
      <c r="E836" s="68">
        <v>11000</v>
      </c>
      <c r="F836" s="105"/>
    </row>
    <row r="837" spans="2:6">
      <c r="B837" s="94"/>
      <c r="C837" s="77" t="s">
        <v>487</v>
      </c>
      <c r="D837" s="79" t="s">
        <v>346</v>
      </c>
      <c r="E837" s="68">
        <v>25740</v>
      </c>
      <c r="F837" s="105"/>
    </row>
    <row r="838" spans="2:6">
      <c r="B838" s="94"/>
      <c r="C838" s="77" t="s">
        <v>488</v>
      </c>
      <c r="D838" s="79" t="s">
        <v>346</v>
      </c>
      <c r="E838" s="68">
        <v>55330</v>
      </c>
      <c r="F838" s="105"/>
    </row>
    <row r="839" spans="2:6">
      <c r="B839" s="94"/>
      <c r="C839" s="77" t="s">
        <v>489</v>
      </c>
      <c r="D839" s="79" t="s">
        <v>346</v>
      </c>
      <c r="E839" s="68">
        <v>16060</v>
      </c>
      <c r="F839" s="105"/>
    </row>
    <row r="840" spans="2:6">
      <c r="B840" s="94"/>
      <c r="C840" s="77" t="s">
        <v>490</v>
      </c>
      <c r="D840" s="79" t="s">
        <v>346</v>
      </c>
      <c r="E840" s="68">
        <v>13860</v>
      </c>
      <c r="F840" s="105"/>
    </row>
    <row r="841" spans="2:6">
      <c r="B841" s="94"/>
      <c r="C841" s="77" t="s">
        <v>491</v>
      </c>
      <c r="D841" s="79" t="s">
        <v>346</v>
      </c>
      <c r="E841" s="68">
        <v>15400</v>
      </c>
      <c r="F841" s="105"/>
    </row>
    <row r="842" spans="2:6">
      <c r="B842" s="94"/>
      <c r="C842" s="77" t="s">
        <v>492</v>
      </c>
      <c r="D842" s="79" t="s">
        <v>346</v>
      </c>
      <c r="E842" s="68">
        <v>19470</v>
      </c>
      <c r="F842" s="105"/>
    </row>
    <row r="843" spans="2:6">
      <c r="B843" s="94"/>
      <c r="C843" s="77" t="s">
        <v>493</v>
      </c>
      <c r="D843" s="79" t="s">
        <v>346</v>
      </c>
      <c r="E843" s="68">
        <v>39600</v>
      </c>
      <c r="F843" s="105"/>
    </row>
    <row r="844" spans="2:6">
      <c r="B844" s="94"/>
      <c r="C844" s="77" t="s">
        <v>494</v>
      </c>
      <c r="D844" s="79" t="s">
        <v>346</v>
      </c>
      <c r="E844" s="68">
        <v>61820</v>
      </c>
      <c r="F844" s="105"/>
    </row>
    <row r="845" spans="2:6">
      <c r="B845" s="94"/>
      <c r="C845" s="77" t="s">
        <v>495</v>
      </c>
      <c r="D845" s="79" t="s">
        <v>346</v>
      </c>
      <c r="E845" s="68">
        <v>4290</v>
      </c>
      <c r="F845" s="105" t="s">
        <v>1184</v>
      </c>
    </row>
    <row r="846" spans="2:6">
      <c r="B846" s="94"/>
      <c r="C846" s="77" t="s">
        <v>496</v>
      </c>
      <c r="D846" s="79" t="s">
        <v>346</v>
      </c>
      <c r="E846" s="68">
        <v>6600</v>
      </c>
      <c r="F846" s="105"/>
    </row>
    <row r="847" spans="2:6">
      <c r="B847" s="94"/>
      <c r="C847" s="77" t="s">
        <v>497</v>
      </c>
      <c r="D847" s="79" t="s">
        <v>346</v>
      </c>
      <c r="E847" s="68">
        <v>7700</v>
      </c>
      <c r="F847" s="105"/>
    </row>
    <row r="848" spans="2:6">
      <c r="B848" s="94"/>
      <c r="C848" s="77" t="s">
        <v>498</v>
      </c>
      <c r="D848" s="79" t="s">
        <v>346</v>
      </c>
      <c r="E848" s="68">
        <v>9350</v>
      </c>
      <c r="F848" s="105"/>
    </row>
    <row r="849" spans="2:6">
      <c r="B849" s="94"/>
      <c r="C849" s="77" t="s">
        <v>499</v>
      </c>
      <c r="D849" s="79" t="s">
        <v>346</v>
      </c>
      <c r="E849" s="68">
        <v>9350</v>
      </c>
      <c r="F849" s="105"/>
    </row>
    <row r="850" spans="2:6">
      <c r="B850" s="94"/>
      <c r="C850" s="77" t="s">
        <v>500</v>
      </c>
      <c r="D850" s="79" t="s">
        <v>346</v>
      </c>
      <c r="E850" s="68">
        <v>10450</v>
      </c>
      <c r="F850" s="105"/>
    </row>
    <row r="851" spans="2:6">
      <c r="B851" s="94"/>
      <c r="C851" s="77" t="s">
        <v>501</v>
      </c>
      <c r="D851" s="79" t="s">
        <v>346</v>
      </c>
      <c r="E851" s="68">
        <v>12320</v>
      </c>
      <c r="F851" s="105"/>
    </row>
    <row r="852" spans="2:6">
      <c r="B852" s="94"/>
      <c r="C852" s="77" t="s">
        <v>502</v>
      </c>
      <c r="D852" s="79" t="s">
        <v>346</v>
      </c>
      <c r="E852" s="68">
        <v>13310</v>
      </c>
      <c r="F852" s="105"/>
    </row>
    <row r="853" spans="2:6">
      <c r="B853" s="94"/>
      <c r="C853" s="77" t="s">
        <v>503</v>
      </c>
      <c r="D853" s="79" t="s">
        <v>346</v>
      </c>
      <c r="E853" s="68">
        <v>14740</v>
      </c>
      <c r="F853" s="105"/>
    </row>
    <row r="854" spans="2:6">
      <c r="B854" s="94"/>
      <c r="C854" s="77" t="s">
        <v>504</v>
      </c>
      <c r="D854" s="79" t="s">
        <v>346</v>
      </c>
      <c r="E854" s="68">
        <v>16500</v>
      </c>
      <c r="F854" s="105"/>
    </row>
    <row r="855" spans="2:6">
      <c r="B855" s="94"/>
      <c r="C855" s="77" t="s">
        <v>505</v>
      </c>
      <c r="D855" s="79" t="s">
        <v>346</v>
      </c>
      <c r="E855" s="68">
        <v>19690</v>
      </c>
      <c r="F855" s="105"/>
    </row>
    <row r="856" spans="2:6">
      <c r="B856" s="94"/>
      <c r="C856" s="77" t="s">
        <v>506</v>
      </c>
      <c r="D856" s="79" t="s">
        <v>346</v>
      </c>
      <c r="E856" s="68">
        <v>21780</v>
      </c>
      <c r="F856" s="105"/>
    </row>
    <row r="857" spans="2:6">
      <c r="B857" s="94"/>
      <c r="C857" s="77" t="s">
        <v>507</v>
      </c>
      <c r="D857" s="79" t="s">
        <v>346</v>
      </c>
      <c r="E857" s="68">
        <v>20240</v>
      </c>
      <c r="F857" s="105"/>
    </row>
    <row r="858" spans="2:6">
      <c r="B858" s="94"/>
      <c r="C858" s="77" t="s">
        <v>508</v>
      </c>
      <c r="D858" s="79" t="s">
        <v>346</v>
      </c>
      <c r="E858" s="68">
        <v>22770</v>
      </c>
      <c r="F858" s="105"/>
    </row>
    <row r="859" spans="2:6">
      <c r="B859" s="94"/>
      <c r="C859" s="77" t="s">
        <v>509</v>
      </c>
      <c r="D859" s="79" t="s">
        <v>346</v>
      </c>
      <c r="E859" s="68">
        <v>25740</v>
      </c>
      <c r="F859" s="105"/>
    </row>
    <row r="860" spans="2:6">
      <c r="B860" s="94"/>
      <c r="C860" s="77" t="s">
        <v>510</v>
      </c>
      <c r="D860" s="79" t="s">
        <v>346</v>
      </c>
      <c r="E860" s="68">
        <v>48400</v>
      </c>
      <c r="F860" s="105"/>
    </row>
    <row r="861" spans="2:6">
      <c r="B861" s="94"/>
      <c r="C861" s="77" t="s">
        <v>511</v>
      </c>
      <c r="D861" s="79" t="s">
        <v>346</v>
      </c>
      <c r="E861" s="68">
        <v>24090</v>
      </c>
      <c r="F861" s="105"/>
    </row>
    <row r="862" spans="2:6">
      <c r="B862" s="94"/>
      <c r="C862" s="77" t="s">
        <v>512</v>
      </c>
      <c r="D862" s="79" t="s">
        <v>346</v>
      </c>
      <c r="E862" s="68">
        <v>58080</v>
      </c>
      <c r="F862" s="105"/>
    </row>
    <row r="863" spans="2:6">
      <c r="B863" s="94"/>
      <c r="C863" s="77" t="s">
        <v>513</v>
      </c>
      <c r="D863" s="79" t="s">
        <v>346</v>
      </c>
      <c r="E863" s="68">
        <v>33990</v>
      </c>
      <c r="F863" s="105"/>
    </row>
    <row r="864" spans="2:6">
      <c r="B864" s="94"/>
      <c r="C864" s="77" t="s">
        <v>514</v>
      </c>
      <c r="D864" s="79" t="s">
        <v>346</v>
      </c>
      <c r="E864" s="68">
        <v>106370</v>
      </c>
      <c r="F864" s="105"/>
    </row>
    <row r="865" spans="2:6">
      <c r="B865" s="94"/>
      <c r="C865" s="77" t="s">
        <v>515</v>
      </c>
      <c r="D865" s="79" t="s">
        <v>346</v>
      </c>
      <c r="E865" s="68">
        <v>52800</v>
      </c>
      <c r="F865" s="105"/>
    </row>
    <row r="866" spans="2:6">
      <c r="B866" s="94"/>
      <c r="C866" s="77" t="s">
        <v>516</v>
      </c>
      <c r="D866" s="79" t="s">
        <v>346</v>
      </c>
      <c r="E866" s="68">
        <v>122430</v>
      </c>
      <c r="F866" s="105"/>
    </row>
    <row r="867" spans="2:6">
      <c r="B867" s="94"/>
      <c r="C867" s="77" t="s">
        <v>517</v>
      </c>
      <c r="D867" s="79" t="s">
        <v>346</v>
      </c>
      <c r="E867" s="68">
        <v>4620</v>
      </c>
      <c r="F867" s="105"/>
    </row>
    <row r="868" spans="2:6">
      <c r="B868" s="94"/>
      <c r="C868" s="77" t="s">
        <v>518</v>
      </c>
      <c r="D868" s="79" t="s">
        <v>346</v>
      </c>
      <c r="E868" s="68">
        <v>7920</v>
      </c>
      <c r="F868" s="105"/>
    </row>
    <row r="869" spans="2:6">
      <c r="B869" s="94"/>
      <c r="C869" s="77" t="s">
        <v>521</v>
      </c>
      <c r="D869" s="79" t="s">
        <v>346</v>
      </c>
      <c r="E869" s="68">
        <v>14520</v>
      </c>
      <c r="F869" s="105"/>
    </row>
    <row r="870" spans="2:6">
      <c r="B870" s="94"/>
      <c r="C870" s="77" t="s">
        <v>522</v>
      </c>
      <c r="D870" s="79" t="s">
        <v>346</v>
      </c>
      <c r="E870" s="68">
        <v>37510</v>
      </c>
      <c r="F870" s="105"/>
    </row>
    <row r="871" spans="2:6">
      <c r="B871" s="94"/>
      <c r="C871" s="77" t="s">
        <v>519</v>
      </c>
      <c r="D871" s="79" t="s">
        <v>346</v>
      </c>
      <c r="E871" s="68">
        <v>68200</v>
      </c>
      <c r="F871" s="105"/>
    </row>
    <row r="872" spans="2:6">
      <c r="B872" s="94"/>
      <c r="C872" s="77" t="s">
        <v>520</v>
      </c>
      <c r="D872" s="79" t="s">
        <v>346</v>
      </c>
      <c r="E872" s="68">
        <v>127160</v>
      </c>
      <c r="F872" s="105"/>
    </row>
    <row r="873" spans="2:6">
      <c r="B873" s="94"/>
      <c r="C873" s="77" t="s">
        <v>524</v>
      </c>
      <c r="D873" s="79" t="s">
        <v>346</v>
      </c>
      <c r="E873" s="68">
        <v>3520</v>
      </c>
      <c r="F873" s="105"/>
    </row>
    <row r="874" spans="2:6">
      <c r="B874" s="94"/>
      <c r="C874" s="77" t="s">
        <v>525</v>
      </c>
      <c r="D874" s="79" t="s">
        <v>346</v>
      </c>
      <c r="E874" s="68">
        <v>5720</v>
      </c>
      <c r="F874" s="105"/>
    </row>
    <row r="875" spans="2:6">
      <c r="B875" s="94"/>
      <c r="C875" s="77" t="s">
        <v>526</v>
      </c>
      <c r="D875" s="79" t="s">
        <v>346</v>
      </c>
      <c r="E875" s="68">
        <v>9350</v>
      </c>
      <c r="F875" s="105"/>
    </row>
    <row r="876" spans="2:6">
      <c r="B876" s="94"/>
      <c r="C876" s="77" t="s">
        <v>527</v>
      </c>
      <c r="D876" s="79" t="s">
        <v>346</v>
      </c>
      <c r="E876" s="68">
        <v>12320</v>
      </c>
      <c r="F876" s="105"/>
    </row>
    <row r="877" spans="2:6">
      <c r="B877" s="94"/>
      <c r="C877" s="77" t="s">
        <v>528</v>
      </c>
      <c r="D877" s="79" t="s">
        <v>346</v>
      </c>
      <c r="E877" s="68">
        <v>18260</v>
      </c>
      <c r="F877" s="105"/>
    </row>
    <row r="878" spans="2:6">
      <c r="B878" s="94"/>
      <c r="C878" s="77" t="s">
        <v>529</v>
      </c>
      <c r="D878" s="79" t="s">
        <v>346</v>
      </c>
      <c r="E878" s="68">
        <v>13090</v>
      </c>
      <c r="F878" s="105"/>
    </row>
    <row r="879" spans="2:6">
      <c r="B879" s="94"/>
      <c r="C879" s="77" t="s">
        <v>530</v>
      </c>
      <c r="D879" s="79" t="s">
        <v>346</v>
      </c>
      <c r="E879" s="68">
        <v>31350</v>
      </c>
      <c r="F879" s="105"/>
    </row>
    <row r="880" spans="2:6">
      <c r="B880" s="94"/>
      <c r="C880" s="77" t="s">
        <v>531</v>
      </c>
      <c r="D880" s="79" t="s">
        <v>346</v>
      </c>
      <c r="E880" s="68">
        <v>37950</v>
      </c>
      <c r="F880" s="105"/>
    </row>
    <row r="881" spans="2:6">
      <c r="B881" s="94"/>
      <c r="C881" s="77" t="s">
        <v>532</v>
      </c>
      <c r="D881" s="79" t="s">
        <v>346</v>
      </c>
      <c r="E881" s="68">
        <v>78980</v>
      </c>
      <c r="F881" s="105"/>
    </row>
    <row r="882" spans="2:6">
      <c r="B882" s="94"/>
      <c r="C882" s="77" t="s">
        <v>533</v>
      </c>
      <c r="D882" s="79" t="s">
        <v>346</v>
      </c>
      <c r="E882" s="68">
        <v>67980</v>
      </c>
      <c r="F882" s="105"/>
    </row>
    <row r="883" spans="2:6">
      <c r="B883" s="94"/>
      <c r="C883" s="77" t="s">
        <v>534</v>
      </c>
      <c r="D883" s="79" t="s">
        <v>346</v>
      </c>
      <c r="E883" s="68">
        <v>161150</v>
      </c>
      <c r="F883" s="105"/>
    </row>
    <row r="884" spans="2:6">
      <c r="B884" s="94"/>
      <c r="C884" s="77" t="s">
        <v>535</v>
      </c>
      <c r="D884" s="79" t="s">
        <v>346</v>
      </c>
      <c r="E884" s="68">
        <v>198990</v>
      </c>
      <c r="F884" s="105"/>
    </row>
    <row r="885" spans="2:6">
      <c r="B885" s="94"/>
      <c r="C885" s="77" t="s">
        <v>536</v>
      </c>
      <c r="D885" s="79" t="s">
        <v>346</v>
      </c>
      <c r="E885" s="68">
        <v>10450</v>
      </c>
      <c r="F885" s="105" t="s">
        <v>1184</v>
      </c>
    </row>
    <row r="886" spans="2:6">
      <c r="B886" s="94"/>
      <c r="C886" s="77" t="s">
        <v>537</v>
      </c>
      <c r="D886" s="79" t="s">
        <v>346</v>
      </c>
      <c r="E886" s="68">
        <v>7700</v>
      </c>
      <c r="F886" s="105"/>
    </row>
    <row r="887" spans="2:6">
      <c r="B887" s="94"/>
      <c r="C887" s="77" t="s">
        <v>538</v>
      </c>
      <c r="D887" s="79" t="s">
        <v>346</v>
      </c>
      <c r="E887" s="68">
        <v>11330</v>
      </c>
      <c r="F887" s="105"/>
    </row>
    <row r="888" spans="2:6" ht="15.75" customHeight="1">
      <c r="B888" s="94"/>
      <c r="C888" s="77" t="s">
        <v>539</v>
      </c>
      <c r="D888" s="79" t="s">
        <v>346</v>
      </c>
      <c r="E888" s="68">
        <v>21340</v>
      </c>
      <c r="F888" s="105"/>
    </row>
    <row r="889" spans="2:6">
      <c r="B889" s="94"/>
      <c r="C889" s="77" t="s">
        <v>540</v>
      </c>
      <c r="D889" s="79" t="s">
        <v>346</v>
      </c>
      <c r="E889" s="68">
        <v>51700</v>
      </c>
      <c r="F889" s="105"/>
    </row>
    <row r="890" spans="2:6">
      <c r="B890" s="94"/>
      <c r="C890" s="77" t="s">
        <v>541</v>
      </c>
      <c r="D890" s="79" t="s">
        <v>346</v>
      </c>
      <c r="E890" s="68">
        <v>50380</v>
      </c>
      <c r="F890" s="105"/>
    </row>
    <row r="891" spans="2:6">
      <c r="B891" s="94"/>
      <c r="C891" s="77" t="s">
        <v>542</v>
      </c>
      <c r="D891" s="79" t="s">
        <v>346</v>
      </c>
      <c r="E891" s="68">
        <v>72930</v>
      </c>
      <c r="F891" s="105"/>
    </row>
    <row r="892" spans="2:6">
      <c r="B892" s="94"/>
      <c r="C892" s="77" t="s">
        <v>543</v>
      </c>
      <c r="D892" s="79" t="s">
        <v>346</v>
      </c>
      <c r="E892" s="68">
        <v>258610</v>
      </c>
      <c r="F892" s="105"/>
    </row>
    <row r="893" spans="2:6">
      <c r="B893" s="94"/>
      <c r="C893" s="77" t="s">
        <v>544</v>
      </c>
      <c r="D893" s="79" t="s">
        <v>346</v>
      </c>
      <c r="E893" s="68">
        <v>12320</v>
      </c>
      <c r="F893" s="105"/>
    </row>
    <row r="894" spans="2:6">
      <c r="B894" s="94"/>
      <c r="C894" s="77" t="s">
        <v>545</v>
      </c>
      <c r="D894" s="79" t="s">
        <v>346</v>
      </c>
      <c r="E894" s="68">
        <v>25850</v>
      </c>
      <c r="F894" s="105"/>
    </row>
    <row r="895" spans="2:6">
      <c r="B895" s="94"/>
      <c r="C895" s="77" t="s">
        <v>546</v>
      </c>
      <c r="D895" s="79" t="s">
        <v>346</v>
      </c>
      <c r="E895" s="68">
        <v>45430</v>
      </c>
      <c r="F895" s="105"/>
    </row>
    <row r="896" spans="2:6">
      <c r="B896" s="94"/>
      <c r="C896" s="77" t="s">
        <v>547</v>
      </c>
      <c r="D896" s="79" t="s">
        <v>346</v>
      </c>
      <c r="E896" s="68">
        <v>67980</v>
      </c>
      <c r="F896" s="105"/>
    </row>
    <row r="897" spans="2:6">
      <c r="B897" s="94"/>
      <c r="C897" s="77" t="s">
        <v>548</v>
      </c>
      <c r="D897" s="79" t="s">
        <v>346</v>
      </c>
      <c r="E897" s="68">
        <v>138490</v>
      </c>
      <c r="F897" s="105"/>
    </row>
    <row r="898" spans="2:6">
      <c r="B898" s="94"/>
      <c r="C898" s="77" t="s">
        <v>549</v>
      </c>
      <c r="D898" s="79" t="s">
        <v>346</v>
      </c>
      <c r="E898" s="68">
        <v>17270</v>
      </c>
      <c r="F898" s="105"/>
    </row>
    <row r="899" spans="2:6">
      <c r="B899" s="94"/>
      <c r="C899" s="77" t="s">
        <v>550</v>
      </c>
      <c r="D899" s="79" t="s">
        <v>346</v>
      </c>
      <c r="E899" s="68">
        <v>20240</v>
      </c>
      <c r="F899" s="105"/>
    </row>
    <row r="900" spans="2:6">
      <c r="B900" s="94"/>
      <c r="C900" s="77" t="s">
        <v>551</v>
      </c>
      <c r="D900" s="79" t="s">
        <v>346</v>
      </c>
      <c r="E900" s="68">
        <v>34320</v>
      </c>
      <c r="F900" s="105"/>
    </row>
    <row r="901" spans="2:6">
      <c r="B901" s="94"/>
      <c r="C901" s="77" t="s">
        <v>552</v>
      </c>
      <c r="D901" s="79" t="s">
        <v>346</v>
      </c>
      <c r="E901" s="124">
        <v>880</v>
      </c>
      <c r="F901" s="105"/>
    </row>
    <row r="902" spans="2:6">
      <c r="B902" s="94"/>
      <c r="C902" s="77" t="s">
        <v>553</v>
      </c>
      <c r="D902" s="79" t="s">
        <v>346</v>
      </c>
      <c r="E902" s="68">
        <v>1760</v>
      </c>
      <c r="F902" s="105"/>
    </row>
    <row r="903" spans="2:6">
      <c r="B903" s="94"/>
      <c r="C903" s="77" t="s">
        <v>554</v>
      </c>
      <c r="D903" s="79" t="s">
        <v>346</v>
      </c>
      <c r="E903" s="68">
        <v>1100</v>
      </c>
      <c r="F903" s="105"/>
    </row>
    <row r="904" spans="2:6">
      <c r="B904" s="94"/>
      <c r="C904" s="77" t="s">
        <v>555</v>
      </c>
      <c r="D904" s="79" t="s">
        <v>346</v>
      </c>
      <c r="E904" s="68">
        <v>1540</v>
      </c>
      <c r="F904" s="105"/>
    </row>
    <row r="905" spans="2:6">
      <c r="B905" s="94"/>
      <c r="C905" s="77" t="s">
        <v>556</v>
      </c>
      <c r="D905" s="79" t="s">
        <v>346</v>
      </c>
      <c r="E905" s="68">
        <v>1760</v>
      </c>
      <c r="F905" s="105"/>
    </row>
    <row r="906" spans="2:6" ht="18" customHeight="1">
      <c r="B906" s="13">
        <v>3</v>
      </c>
      <c r="C906" s="100" t="s">
        <v>1187</v>
      </c>
      <c r="D906" s="100"/>
      <c r="E906" s="100"/>
      <c r="F906" s="100"/>
    </row>
    <row r="907" spans="2:6">
      <c r="B907" s="94"/>
      <c r="C907" s="77" t="s">
        <v>560</v>
      </c>
      <c r="D907" s="79" t="s">
        <v>1188</v>
      </c>
      <c r="E907" s="78">
        <v>19910</v>
      </c>
      <c r="F907" s="105" t="s">
        <v>1184</v>
      </c>
    </row>
    <row r="908" spans="2:6">
      <c r="B908" s="94"/>
      <c r="C908" s="77" t="s">
        <v>561</v>
      </c>
      <c r="D908" s="79" t="s">
        <v>1188</v>
      </c>
      <c r="E908" s="78">
        <v>29370</v>
      </c>
      <c r="F908" s="105"/>
    </row>
    <row r="909" spans="2:6">
      <c r="B909" s="94"/>
      <c r="C909" s="77" t="s">
        <v>562</v>
      </c>
      <c r="D909" s="79" t="s">
        <v>1188</v>
      </c>
      <c r="E909" s="78">
        <v>30250</v>
      </c>
      <c r="F909" s="105"/>
    </row>
    <row r="910" spans="2:6">
      <c r="B910" s="94"/>
      <c r="C910" s="77" t="s">
        <v>563</v>
      </c>
      <c r="D910" s="79" t="s">
        <v>1188</v>
      </c>
      <c r="E910" s="78">
        <v>52030</v>
      </c>
      <c r="F910" s="105"/>
    </row>
    <row r="911" spans="2:6">
      <c r="B911" s="94"/>
      <c r="C911" s="77" t="s">
        <v>564</v>
      </c>
      <c r="D911" s="79" t="s">
        <v>1188</v>
      </c>
      <c r="E911" s="78">
        <v>55110</v>
      </c>
      <c r="F911" s="105"/>
    </row>
    <row r="912" spans="2:6">
      <c r="B912" s="94"/>
      <c r="C912" s="77" t="s">
        <v>565</v>
      </c>
      <c r="D912" s="79" t="s">
        <v>1188</v>
      </c>
      <c r="E912" s="78">
        <v>76010</v>
      </c>
      <c r="F912" s="105"/>
    </row>
    <row r="913" spans="2:6">
      <c r="B913" s="94"/>
      <c r="C913" s="77" t="s">
        <v>566</v>
      </c>
      <c r="D913" s="79" t="s">
        <v>1188</v>
      </c>
      <c r="E913" s="78">
        <v>73920</v>
      </c>
      <c r="F913" s="105"/>
    </row>
    <row r="914" spans="2:6">
      <c r="B914" s="94"/>
      <c r="C914" s="77" t="s">
        <v>567</v>
      </c>
      <c r="D914" s="79" t="s">
        <v>1188</v>
      </c>
      <c r="E914" s="78">
        <v>117810</v>
      </c>
      <c r="F914" s="105"/>
    </row>
    <row r="915" spans="2:6">
      <c r="B915" s="94"/>
      <c r="C915" s="77" t="s">
        <v>568</v>
      </c>
      <c r="D915" s="79" t="s">
        <v>1188</v>
      </c>
      <c r="E915" s="78">
        <v>108350</v>
      </c>
      <c r="F915" s="105"/>
    </row>
    <row r="916" spans="2:6" ht="15.75" customHeight="1">
      <c r="B916" s="94"/>
      <c r="C916" s="77" t="s">
        <v>569</v>
      </c>
      <c r="D916" s="79" t="s">
        <v>1188</v>
      </c>
      <c r="E916" s="78">
        <v>241340</v>
      </c>
      <c r="F916" s="105"/>
    </row>
    <row r="917" spans="2:6" ht="18" customHeight="1">
      <c r="B917" s="13">
        <v>4</v>
      </c>
      <c r="C917" s="100" t="s">
        <v>1189</v>
      </c>
      <c r="D917" s="100"/>
      <c r="E917" s="100"/>
      <c r="F917" s="100"/>
    </row>
    <row r="918" spans="2:6">
      <c r="B918" s="94"/>
      <c r="C918" s="77" t="s">
        <v>570</v>
      </c>
      <c r="D918" s="79" t="s">
        <v>346</v>
      </c>
      <c r="E918" s="68">
        <v>3190</v>
      </c>
      <c r="F918" s="105" t="s">
        <v>1184</v>
      </c>
    </row>
    <row r="919" spans="2:6">
      <c r="B919" s="94"/>
      <c r="C919" s="77" t="s">
        <v>571</v>
      </c>
      <c r="D919" s="79" t="s">
        <v>346</v>
      </c>
      <c r="E919" s="68">
        <v>5280</v>
      </c>
      <c r="F919" s="105"/>
    </row>
    <row r="920" spans="2:6">
      <c r="B920" s="94"/>
      <c r="C920" s="77" t="s">
        <v>572</v>
      </c>
      <c r="D920" s="79" t="s">
        <v>346</v>
      </c>
      <c r="E920" s="68">
        <v>8140</v>
      </c>
      <c r="F920" s="105"/>
    </row>
    <row r="921" spans="2:6">
      <c r="B921" s="94"/>
      <c r="C921" s="77" t="s">
        <v>573</v>
      </c>
      <c r="D921" s="79" t="s">
        <v>346</v>
      </c>
      <c r="E921" s="68">
        <v>13090</v>
      </c>
      <c r="F921" s="105"/>
    </row>
    <row r="922" spans="2:6">
      <c r="B922" s="94"/>
      <c r="C922" s="77" t="s">
        <v>574</v>
      </c>
      <c r="D922" s="79" t="s">
        <v>346</v>
      </c>
      <c r="E922" s="68">
        <v>23760</v>
      </c>
      <c r="F922" s="105"/>
    </row>
    <row r="923" spans="2:6">
      <c r="B923" s="94"/>
      <c r="C923" s="77" t="s">
        <v>575</v>
      </c>
      <c r="D923" s="79" t="s">
        <v>346</v>
      </c>
      <c r="E923" s="68">
        <v>49720</v>
      </c>
      <c r="F923" s="105"/>
    </row>
    <row r="924" spans="2:6">
      <c r="B924" s="94"/>
      <c r="C924" s="77" t="s">
        <v>576</v>
      </c>
      <c r="D924" s="79" t="s">
        <v>346</v>
      </c>
      <c r="E924" s="68">
        <v>78650</v>
      </c>
      <c r="F924" s="105"/>
    </row>
    <row r="925" spans="2:6">
      <c r="B925" s="94"/>
      <c r="C925" s="77" t="s">
        <v>577</v>
      </c>
      <c r="D925" s="79" t="s">
        <v>346</v>
      </c>
      <c r="E925" s="68">
        <v>133100</v>
      </c>
      <c r="F925" s="105"/>
    </row>
    <row r="926" spans="2:6">
      <c r="B926" s="94"/>
      <c r="C926" s="77" t="s">
        <v>578</v>
      </c>
      <c r="D926" s="79" t="s">
        <v>346</v>
      </c>
      <c r="E926" s="68">
        <v>215820</v>
      </c>
      <c r="F926" s="105"/>
    </row>
    <row r="927" spans="2:6">
      <c r="B927" s="94"/>
      <c r="C927" s="77" t="s">
        <v>579</v>
      </c>
      <c r="D927" s="79" t="s">
        <v>346</v>
      </c>
      <c r="E927" s="68">
        <v>5940</v>
      </c>
      <c r="F927" s="105"/>
    </row>
    <row r="928" spans="2:6">
      <c r="B928" s="94"/>
      <c r="C928" s="77" t="s">
        <v>580</v>
      </c>
      <c r="D928" s="79" t="s">
        <v>346</v>
      </c>
      <c r="E928" s="68">
        <v>7920</v>
      </c>
      <c r="F928" s="105"/>
    </row>
    <row r="929" spans="2:6">
      <c r="B929" s="94"/>
      <c r="C929" s="77" t="s">
        <v>581</v>
      </c>
      <c r="D929" s="79" t="s">
        <v>346</v>
      </c>
      <c r="E929" s="68">
        <v>13640</v>
      </c>
      <c r="F929" s="105"/>
    </row>
    <row r="930" spans="2:6">
      <c r="B930" s="94"/>
      <c r="C930" s="77" t="s">
        <v>582</v>
      </c>
      <c r="D930" s="79" t="s">
        <v>346</v>
      </c>
      <c r="E930" s="68">
        <v>22660</v>
      </c>
      <c r="F930" s="105"/>
    </row>
    <row r="931" spans="2:6">
      <c r="B931" s="94"/>
      <c r="C931" s="77" t="s">
        <v>583</v>
      </c>
      <c r="D931" s="79" t="s">
        <v>346</v>
      </c>
      <c r="E931" s="68">
        <v>39380</v>
      </c>
      <c r="F931" s="105"/>
    </row>
    <row r="932" spans="2:6">
      <c r="B932" s="94"/>
      <c r="C932" s="77" t="s">
        <v>584</v>
      </c>
      <c r="D932" s="79" t="s">
        <v>346</v>
      </c>
      <c r="E932" s="68">
        <v>120670</v>
      </c>
      <c r="F932" s="105"/>
    </row>
    <row r="933" spans="2:6">
      <c r="B933" s="94"/>
      <c r="C933" s="77" t="s">
        <v>585</v>
      </c>
      <c r="D933" s="79" t="s">
        <v>346</v>
      </c>
      <c r="E933" s="68">
        <v>157410</v>
      </c>
      <c r="F933" s="105"/>
    </row>
    <row r="934" spans="2:6">
      <c r="B934" s="94"/>
      <c r="C934" s="77" t="s">
        <v>586</v>
      </c>
      <c r="D934" s="79" t="s">
        <v>346</v>
      </c>
      <c r="E934" s="68">
        <v>247060</v>
      </c>
      <c r="F934" s="105"/>
    </row>
    <row r="935" spans="2:6">
      <c r="B935" s="94"/>
      <c r="C935" s="77" t="s">
        <v>587</v>
      </c>
      <c r="D935" s="79" t="s">
        <v>346</v>
      </c>
      <c r="E935" s="68">
        <v>446160</v>
      </c>
      <c r="F935" s="105"/>
    </row>
    <row r="936" spans="2:6">
      <c r="B936" s="94"/>
      <c r="C936" s="77" t="s">
        <v>588</v>
      </c>
      <c r="D936" s="79" t="s">
        <v>346</v>
      </c>
      <c r="E936" s="68">
        <v>10450</v>
      </c>
      <c r="F936" s="105"/>
    </row>
    <row r="937" spans="2:6">
      <c r="B937" s="94"/>
      <c r="C937" s="77" t="s">
        <v>589</v>
      </c>
      <c r="D937" s="79" t="s">
        <v>346</v>
      </c>
      <c r="E937" s="68">
        <v>13420</v>
      </c>
      <c r="F937" s="105"/>
    </row>
    <row r="938" spans="2:6">
      <c r="B938" s="94"/>
      <c r="C938" s="77" t="s">
        <v>590</v>
      </c>
      <c r="D938" s="79" t="s">
        <v>346</v>
      </c>
      <c r="E938" s="68">
        <v>17050</v>
      </c>
      <c r="F938" s="105"/>
    </row>
    <row r="939" spans="2:6">
      <c r="B939" s="94"/>
      <c r="C939" s="77" t="s">
        <v>591</v>
      </c>
      <c r="D939" s="79" t="s">
        <v>346</v>
      </c>
      <c r="E939" s="68">
        <v>4840</v>
      </c>
      <c r="F939" s="105" t="s">
        <v>1184</v>
      </c>
    </row>
    <row r="940" spans="2:6">
      <c r="B940" s="94"/>
      <c r="C940" s="77" t="s">
        <v>592</v>
      </c>
      <c r="D940" s="79" t="s">
        <v>346</v>
      </c>
      <c r="E940" s="68">
        <v>6930</v>
      </c>
      <c r="F940" s="105"/>
    </row>
    <row r="941" spans="2:6">
      <c r="B941" s="94"/>
      <c r="C941" s="77" t="s">
        <v>593</v>
      </c>
      <c r="D941" s="79" t="s">
        <v>346</v>
      </c>
      <c r="E941" s="68">
        <v>7040</v>
      </c>
      <c r="F941" s="105"/>
    </row>
    <row r="942" spans="2:6">
      <c r="B942" s="94"/>
      <c r="C942" s="77" t="s">
        <v>594</v>
      </c>
      <c r="D942" s="79" t="s">
        <v>346</v>
      </c>
      <c r="E942" s="68">
        <v>10670</v>
      </c>
      <c r="F942" s="105"/>
    </row>
    <row r="943" spans="2:6">
      <c r="B943" s="94"/>
      <c r="C943" s="77" t="s">
        <v>595</v>
      </c>
      <c r="D943" s="79" t="s">
        <v>346</v>
      </c>
      <c r="E943" s="68">
        <v>10780</v>
      </c>
      <c r="F943" s="105"/>
    </row>
    <row r="944" spans="2:6">
      <c r="B944" s="94"/>
      <c r="C944" s="77" t="s">
        <v>596</v>
      </c>
      <c r="D944" s="79" t="s">
        <v>346</v>
      </c>
      <c r="E944" s="68">
        <v>11000</v>
      </c>
      <c r="F944" s="105"/>
    </row>
    <row r="945" spans="2:6">
      <c r="B945" s="94"/>
      <c r="C945" s="77" t="s">
        <v>597</v>
      </c>
      <c r="D945" s="79" t="s">
        <v>346</v>
      </c>
      <c r="E945" s="68">
        <v>28050</v>
      </c>
      <c r="F945" s="105"/>
    </row>
    <row r="946" spans="2:6">
      <c r="B946" s="94"/>
      <c r="C946" s="77" t="s">
        <v>598</v>
      </c>
      <c r="D946" s="79" t="s">
        <v>346</v>
      </c>
      <c r="E946" s="68">
        <v>19250</v>
      </c>
      <c r="F946" s="105"/>
    </row>
    <row r="947" spans="2:6">
      <c r="B947" s="94"/>
      <c r="C947" s="77" t="s">
        <v>599</v>
      </c>
      <c r="D947" s="79" t="s">
        <v>346</v>
      </c>
      <c r="E947" s="68">
        <v>19470</v>
      </c>
      <c r="F947" s="105"/>
    </row>
    <row r="948" spans="2:6">
      <c r="B948" s="94"/>
      <c r="C948" s="77" t="s">
        <v>600</v>
      </c>
      <c r="D948" s="79" t="s">
        <v>346</v>
      </c>
      <c r="E948" s="68">
        <v>19690</v>
      </c>
      <c r="F948" s="105"/>
    </row>
    <row r="949" spans="2:6">
      <c r="B949" s="94"/>
      <c r="C949" s="77" t="s">
        <v>601</v>
      </c>
      <c r="D949" s="79" t="s">
        <v>346</v>
      </c>
      <c r="E949" s="68">
        <v>55000</v>
      </c>
      <c r="F949" s="105"/>
    </row>
    <row r="950" spans="2:6">
      <c r="B950" s="94"/>
      <c r="C950" s="77" t="s">
        <v>602</v>
      </c>
      <c r="D950" s="79" t="s">
        <v>346</v>
      </c>
      <c r="E950" s="68">
        <v>37070</v>
      </c>
      <c r="F950" s="105"/>
    </row>
    <row r="951" spans="2:6">
      <c r="B951" s="94"/>
      <c r="C951" s="77" t="s">
        <v>603</v>
      </c>
      <c r="D951" s="79" t="s">
        <v>346</v>
      </c>
      <c r="E951" s="68">
        <v>37400</v>
      </c>
      <c r="F951" s="105"/>
    </row>
    <row r="952" spans="2:6">
      <c r="B952" s="94"/>
      <c r="C952" s="77" t="s">
        <v>604</v>
      </c>
      <c r="D952" s="79" t="s">
        <v>346</v>
      </c>
      <c r="E952" s="68">
        <v>37730</v>
      </c>
      <c r="F952" s="105"/>
    </row>
    <row r="953" spans="2:6">
      <c r="B953" s="94"/>
      <c r="C953" s="77" t="s">
        <v>605</v>
      </c>
      <c r="D953" s="79" t="s">
        <v>346</v>
      </c>
      <c r="E953" s="68">
        <v>38060</v>
      </c>
      <c r="F953" s="105"/>
    </row>
    <row r="954" spans="2:6">
      <c r="B954" s="94"/>
      <c r="C954" s="77" t="s">
        <v>606</v>
      </c>
      <c r="D954" s="79" t="s">
        <v>346</v>
      </c>
      <c r="E954" s="68">
        <v>65230</v>
      </c>
      <c r="F954" s="105"/>
    </row>
    <row r="955" spans="2:6">
      <c r="B955" s="94"/>
      <c r="C955" s="77" t="s">
        <v>607</v>
      </c>
      <c r="D955" s="79" t="s">
        <v>346</v>
      </c>
      <c r="E955" s="68">
        <v>68200</v>
      </c>
      <c r="F955" s="105"/>
    </row>
    <row r="956" spans="2:6">
      <c r="B956" s="94"/>
      <c r="C956" s="77" t="s">
        <v>608</v>
      </c>
      <c r="D956" s="79" t="s">
        <v>346</v>
      </c>
      <c r="E956" s="68">
        <v>68200</v>
      </c>
      <c r="F956" s="105"/>
    </row>
    <row r="957" spans="2:6">
      <c r="B957" s="94"/>
      <c r="C957" s="77" t="s">
        <v>609</v>
      </c>
      <c r="D957" s="79" t="s">
        <v>346</v>
      </c>
      <c r="E957" s="68">
        <v>68200</v>
      </c>
      <c r="F957" s="105"/>
    </row>
    <row r="958" spans="2:6">
      <c r="B958" s="94"/>
      <c r="C958" s="77" t="s">
        <v>610</v>
      </c>
      <c r="D958" s="79" t="s">
        <v>346</v>
      </c>
      <c r="E958" s="68">
        <v>103620</v>
      </c>
      <c r="F958" s="105"/>
    </row>
    <row r="959" spans="2:6">
      <c r="B959" s="94"/>
      <c r="C959" s="77" t="s">
        <v>611</v>
      </c>
      <c r="D959" s="79" t="s">
        <v>346</v>
      </c>
      <c r="E959" s="68">
        <v>103620</v>
      </c>
      <c r="F959" s="105"/>
    </row>
    <row r="960" spans="2:6">
      <c r="B960" s="94"/>
      <c r="C960" s="77" t="s">
        <v>612</v>
      </c>
      <c r="D960" s="79" t="s">
        <v>346</v>
      </c>
      <c r="E960" s="68">
        <v>103620</v>
      </c>
      <c r="F960" s="105"/>
    </row>
    <row r="961" spans="2:6">
      <c r="B961" s="94"/>
      <c r="C961" s="77" t="s">
        <v>613</v>
      </c>
      <c r="D961" s="79" t="s">
        <v>346</v>
      </c>
      <c r="E961" s="68">
        <v>108900</v>
      </c>
      <c r="F961" s="105"/>
    </row>
    <row r="962" spans="2:6">
      <c r="B962" s="94"/>
      <c r="C962" s="77" t="s">
        <v>614</v>
      </c>
      <c r="D962" s="79" t="s">
        <v>346</v>
      </c>
      <c r="E962" s="68">
        <v>267300</v>
      </c>
      <c r="F962" s="105"/>
    </row>
    <row r="963" spans="2:6">
      <c r="B963" s="94"/>
      <c r="C963" s="77" t="s">
        <v>615</v>
      </c>
      <c r="D963" s="79" t="s">
        <v>346</v>
      </c>
      <c r="E963" s="68">
        <v>183590</v>
      </c>
      <c r="F963" s="105"/>
    </row>
    <row r="964" spans="2:6">
      <c r="B964" s="94"/>
      <c r="C964" s="77" t="s">
        <v>616</v>
      </c>
      <c r="D964" s="79" t="s">
        <v>346</v>
      </c>
      <c r="E964" s="68">
        <v>183590</v>
      </c>
      <c r="F964" s="105"/>
    </row>
    <row r="965" spans="2:6">
      <c r="B965" s="94"/>
      <c r="C965" s="77" t="s">
        <v>617</v>
      </c>
      <c r="D965" s="79" t="s">
        <v>346</v>
      </c>
      <c r="E965" s="68">
        <v>183590</v>
      </c>
      <c r="F965" s="105"/>
    </row>
    <row r="966" spans="2:6">
      <c r="B966" s="94"/>
      <c r="C966" s="77" t="s">
        <v>618</v>
      </c>
      <c r="D966" s="79" t="s">
        <v>346</v>
      </c>
      <c r="E966" s="68">
        <v>43120</v>
      </c>
      <c r="F966" s="105" t="s">
        <v>1184</v>
      </c>
    </row>
    <row r="967" spans="2:6">
      <c r="B967" s="94"/>
      <c r="C967" s="77" t="s">
        <v>619</v>
      </c>
      <c r="D967" s="79" t="s">
        <v>346</v>
      </c>
      <c r="E967" s="68">
        <v>55000</v>
      </c>
      <c r="F967" s="105"/>
    </row>
    <row r="968" spans="2:6">
      <c r="B968" s="94"/>
      <c r="C968" s="77" t="s">
        <v>620</v>
      </c>
      <c r="D968" s="79" t="s">
        <v>346</v>
      </c>
      <c r="E968" s="68">
        <v>48950</v>
      </c>
      <c r="F968" s="105"/>
    </row>
    <row r="969" spans="2:6">
      <c r="B969" s="94"/>
      <c r="C969" s="77" t="s">
        <v>621</v>
      </c>
      <c r="D969" s="79" t="s">
        <v>346</v>
      </c>
      <c r="E969" s="68">
        <v>66000</v>
      </c>
      <c r="F969" s="105"/>
    </row>
    <row r="970" spans="2:6">
      <c r="B970" s="94"/>
      <c r="C970" s="77" t="s">
        <v>1190</v>
      </c>
      <c r="D970" s="79" t="s">
        <v>346</v>
      </c>
      <c r="E970" s="68">
        <v>110000</v>
      </c>
      <c r="F970" s="105"/>
    </row>
    <row r="971" spans="2:6">
      <c r="B971" s="94"/>
      <c r="C971" s="77" t="s">
        <v>622</v>
      </c>
      <c r="D971" s="79" t="s">
        <v>346</v>
      </c>
      <c r="E971" s="68">
        <v>119460</v>
      </c>
      <c r="F971" s="105"/>
    </row>
    <row r="972" spans="2:6">
      <c r="B972" s="94"/>
      <c r="C972" s="77" t="s">
        <v>623</v>
      </c>
      <c r="D972" s="79" t="s">
        <v>346</v>
      </c>
      <c r="E972" s="68">
        <v>60720</v>
      </c>
      <c r="F972" s="105"/>
    </row>
    <row r="973" spans="2:6">
      <c r="B973" s="94"/>
      <c r="C973" s="77" t="s">
        <v>624</v>
      </c>
      <c r="D973" s="79" t="s">
        <v>346</v>
      </c>
      <c r="E973" s="68">
        <v>68200</v>
      </c>
      <c r="F973" s="105"/>
    </row>
    <row r="974" spans="2:6">
      <c r="B974" s="94"/>
      <c r="C974" s="77" t="s">
        <v>625</v>
      </c>
      <c r="D974" s="79" t="s">
        <v>346</v>
      </c>
      <c r="E974" s="68">
        <v>68640</v>
      </c>
      <c r="F974" s="105"/>
    </row>
    <row r="975" spans="2:6">
      <c r="B975" s="94"/>
      <c r="C975" s="77" t="s">
        <v>626</v>
      </c>
      <c r="D975" s="79" t="s">
        <v>346</v>
      </c>
      <c r="E975" s="68">
        <v>85250</v>
      </c>
      <c r="F975" s="105"/>
    </row>
    <row r="976" spans="2:6">
      <c r="B976" s="94"/>
      <c r="C976" s="77" t="s">
        <v>627</v>
      </c>
      <c r="D976" s="79" t="s">
        <v>346</v>
      </c>
      <c r="E976" s="68">
        <v>110000</v>
      </c>
      <c r="F976" s="105"/>
    </row>
    <row r="977" spans="2:6">
      <c r="B977" s="94"/>
      <c r="C977" s="77" t="s">
        <v>628</v>
      </c>
      <c r="D977" s="79" t="s">
        <v>346</v>
      </c>
      <c r="E977" s="68">
        <v>126500</v>
      </c>
      <c r="F977" s="105"/>
    </row>
    <row r="978" spans="2:6">
      <c r="B978" s="94"/>
      <c r="C978" s="77" t="s">
        <v>629</v>
      </c>
      <c r="D978" s="79" t="s">
        <v>346</v>
      </c>
      <c r="E978" s="68">
        <v>4950</v>
      </c>
      <c r="F978" s="105"/>
    </row>
    <row r="979" spans="2:6">
      <c r="B979" s="94"/>
      <c r="C979" s="77" t="s">
        <v>630</v>
      </c>
      <c r="D979" s="79" t="s">
        <v>346</v>
      </c>
      <c r="E979" s="68">
        <v>7920</v>
      </c>
      <c r="F979" s="105"/>
    </row>
    <row r="980" spans="2:6">
      <c r="B980" s="94"/>
      <c r="C980" s="77" t="s">
        <v>631</v>
      </c>
      <c r="D980" s="79" t="s">
        <v>346</v>
      </c>
      <c r="E980" s="68">
        <v>11880</v>
      </c>
      <c r="F980" s="105"/>
    </row>
    <row r="981" spans="2:6">
      <c r="B981" s="94"/>
      <c r="C981" s="77" t="s">
        <v>632</v>
      </c>
      <c r="D981" s="79" t="s">
        <v>346</v>
      </c>
      <c r="E981" s="68">
        <v>23540</v>
      </c>
      <c r="F981" s="105"/>
    </row>
    <row r="982" spans="2:6">
      <c r="B982" s="94"/>
      <c r="C982" s="77" t="s">
        <v>633</v>
      </c>
      <c r="D982" s="79" t="s">
        <v>346</v>
      </c>
      <c r="E982" s="68">
        <v>45100</v>
      </c>
      <c r="F982" s="105"/>
    </row>
    <row r="983" spans="2:6">
      <c r="B983" s="94"/>
      <c r="C983" s="77" t="s">
        <v>634</v>
      </c>
      <c r="D983" s="79" t="s">
        <v>346</v>
      </c>
      <c r="E983" s="68">
        <v>104500</v>
      </c>
      <c r="F983" s="105"/>
    </row>
    <row r="984" spans="2:6">
      <c r="B984" s="94"/>
      <c r="C984" s="77" t="s">
        <v>635</v>
      </c>
      <c r="D984" s="79" t="s">
        <v>346</v>
      </c>
      <c r="E984" s="68">
        <v>188100</v>
      </c>
      <c r="F984" s="105"/>
    </row>
    <row r="985" spans="2:6">
      <c r="B985" s="94"/>
      <c r="C985" s="77" t="s">
        <v>636</v>
      </c>
      <c r="D985" s="79" t="s">
        <v>346</v>
      </c>
      <c r="E985" s="68">
        <v>184910</v>
      </c>
      <c r="F985" s="105"/>
    </row>
    <row r="986" spans="2:6">
      <c r="B986" s="94"/>
      <c r="C986" s="77" t="s">
        <v>637</v>
      </c>
      <c r="D986" s="79" t="s">
        <v>346</v>
      </c>
      <c r="E986" s="68">
        <v>332080</v>
      </c>
      <c r="F986" s="105"/>
    </row>
    <row r="987" spans="2:6">
      <c r="B987" s="94"/>
      <c r="C987" s="77" t="s">
        <v>638</v>
      </c>
      <c r="D987" s="79" t="s">
        <v>346</v>
      </c>
      <c r="E987" s="68">
        <v>6930</v>
      </c>
      <c r="F987" s="105"/>
    </row>
    <row r="988" spans="2:6">
      <c r="B988" s="94"/>
      <c r="C988" s="77" t="s">
        <v>639</v>
      </c>
      <c r="D988" s="79" t="s">
        <v>346</v>
      </c>
      <c r="E988" s="68">
        <v>10780</v>
      </c>
      <c r="F988" s="105"/>
    </row>
    <row r="989" spans="2:6">
      <c r="B989" s="94"/>
      <c r="C989" s="77" t="s">
        <v>640</v>
      </c>
      <c r="D989" s="79" t="s">
        <v>346</v>
      </c>
      <c r="E989" s="68">
        <v>17600</v>
      </c>
      <c r="F989" s="105"/>
    </row>
    <row r="990" spans="2:6">
      <c r="B990" s="94"/>
      <c r="C990" s="77" t="s">
        <v>641</v>
      </c>
      <c r="D990" s="79" t="s">
        <v>346</v>
      </c>
      <c r="E990" s="68">
        <v>38500</v>
      </c>
      <c r="F990" s="105"/>
    </row>
    <row r="991" spans="2:6">
      <c r="B991" s="94"/>
      <c r="C991" s="77" t="s">
        <v>642</v>
      </c>
      <c r="D991" s="79" t="s">
        <v>346</v>
      </c>
      <c r="E991" s="68">
        <v>56540</v>
      </c>
      <c r="F991" s="105"/>
    </row>
    <row r="992" spans="2:6">
      <c r="B992" s="94"/>
      <c r="C992" s="77" t="s">
        <v>643</v>
      </c>
      <c r="D992" s="79" t="s">
        <v>346</v>
      </c>
      <c r="E992" s="68">
        <v>135630</v>
      </c>
      <c r="F992" s="105"/>
    </row>
    <row r="993" spans="2:6">
      <c r="B993" s="94"/>
      <c r="C993" s="77" t="s">
        <v>644</v>
      </c>
      <c r="D993" s="79" t="s">
        <v>346</v>
      </c>
      <c r="E993" s="68">
        <v>169730</v>
      </c>
      <c r="F993" s="105"/>
    </row>
    <row r="994" spans="2:6">
      <c r="B994" s="94"/>
      <c r="C994" s="77" t="s">
        <v>645</v>
      </c>
      <c r="D994" s="79" t="s">
        <v>346</v>
      </c>
      <c r="E994" s="68">
        <v>530200</v>
      </c>
      <c r="F994" s="105"/>
    </row>
    <row r="995" spans="2:6">
      <c r="B995" s="94"/>
      <c r="C995" s="77" t="s">
        <v>646</v>
      </c>
      <c r="D995" s="79" t="s">
        <v>346</v>
      </c>
      <c r="E995" s="68">
        <v>793100</v>
      </c>
      <c r="F995" s="105"/>
    </row>
    <row r="996" spans="2:6">
      <c r="B996" s="94"/>
      <c r="C996" s="77" t="s">
        <v>647</v>
      </c>
      <c r="D996" s="79" t="s">
        <v>346</v>
      </c>
      <c r="E996" s="68">
        <v>49170</v>
      </c>
      <c r="F996" s="105"/>
    </row>
    <row r="997" spans="2:6">
      <c r="B997" s="94"/>
      <c r="C997" s="77" t="s">
        <v>648</v>
      </c>
      <c r="D997" s="79" t="s">
        <v>346</v>
      </c>
      <c r="E997" s="68">
        <v>66000</v>
      </c>
      <c r="F997" s="105"/>
    </row>
    <row r="998" spans="2:6">
      <c r="B998" s="94"/>
      <c r="C998" s="77" t="s">
        <v>649</v>
      </c>
      <c r="D998" s="79" t="s">
        <v>346</v>
      </c>
      <c r="E998" s="68">
        <v>57420</v>
      </c>
      <c r="F998" s="105"/>
    </row>
    <row r="999" spans="2:6">
      <c r="B999" s="94"/>
      <c r="C999" s="77" t="s">
        <v>650</v>
      </c>
      <c r="D999" s="79" t="s">
        <v>346</v>
      </c>
      <c r="E999" s="68">
        <v>68860</v>
      </c>
      <c r="F999" s="105"/>
    </row>
    <row r="1000" spans="2:6">
      <c r="B1000" s="94"/>
      <c r="C1000" s="77" t="s">
        <v>651</v>
      </c>
      <c r="D1000" s="79" t="s">
        <v>346</v>
      </c>
      <c r="E1000" s="68">
        <v>101420</v>
      </c>
      <c r="F1000" s="105"/>
    </row>
    <row r="1001" spans="2:6">
      <c r="B1001" s="94"/>
      <c r="C1001" s="77" t="s">
        <v>652</v>
      </c>
      <c r="D1001" s="79" t="s">
        <v>346</v>
      </c>
      <c r="E1001" s="68">
        <v>309100</v>
      </c>
      <c r="F1001" s="105"/>
    </row>
    <row r="1002" spans="2:6" ht="15.75" customHeight="1">
      <c r="B1002" s="94"/>
      <c r="C1002" s="77" t="s">
        <v>653</v>
      </c>
      <c r="D1002" s="79" t="s">
        <v>346</v>
      </c>
      <c r="E1002" s="68">
        <v>385550</v>
      </c>
      <c r="F1002" s="105"/>
    </row>
    <row r="1003" spans="2:6">
      <c r="B1003" s="94"/>
      <c r="C1003" s="77" t="s">
        <v>654</v>
      </c>
      <c r="D1003" s="79" t="s">
        <v>346</v>
      </c>
      <c r="E1003" s="68">
        <v>622160</v>
      </c>
      <c r="F1003" s="105"/>
    </row>
    <row r="1004" spans="2:6">
      <c r="B1004" s="94"/>
      <c r="C1004" s="77" t="s">
        <v>655</v>
      </c>
      <c r="D1004" s="79" t="s">
        <v>346</v>
      </c>
      <c r="E1004" s="68">
        <v>38720</v>
      </c>
      <c r="F1004" s="105"/>
    </row>
    <row r="1005" spans="2:6">
      <c r="B1005" s="94"/>
      <c r="C1005" s="77" t="s">
        <v>656</v>
      </c>
      <c r="D1005" s="79" t="s">
        <v>346</v>
      </c>
      <c r="E1005" s="68">
        <v>49500</v>
      </c>
      <c r="F1005" s="105"/>
    </row>
    <row r="1006" spans="2:6">
      <c r="B1006" s="94"/>
      <c r="C1006" s="77" t="s">
        <v>657</v>
      </c>
      <c r="D1006" s="79" t="s">
        <v>346</v>
      </c>
      <c r="E1006" s="68">
        <v>47960</v>
      </c>
      <c r="F1006" s="105"/>
    </row>
    <row r="1007" spans="2:6">
      <c r="B1007" s="94"/>
      <c r="C1007" s="77" t="s">
        <v>658</v>
      </c>
      <c r="D1007" s="79" t="s">
        <v>346</v>
      </c>
      <c r="E1007" s="68">
        <v>52910</v>
      </c>
      <c r="F1007" s="105"/>
    </row>
    <row r="1008" spans="2:6">
      <c r="B1008" s="94"/>
      <c r="C1008" s="77" t="s">
        <v>659</v>
      </c>
      <c r="D1008" s="79" t="s">
        <v>346</v>
      </c>
      <c r="E1008" s="68">
        <v>71500</v>
      </c>
      <c r="F1008" s="105"/>
    </row>
    <row r="1009" spans="2:6">
      <c r="B1009" s="94"/>
      <c r="C1009" s="77" t="s">
        <v>660</v>
      </c>
      <c r="D1009" s="79" t="s">
        <v>346</v>
      </c>
      <c r="E1009" s="68">
        <v>91300</v>
      </c>
      <c r="F1009" s="105"/>
    </row>
    <row r="1010" spans="2:6">
      <c r="B1010" s="94"/>
      <c r="C1010" s="77" t="s">
        <v>661</v>
      </c>
      <c r="D1010" s="79" t="s">
        <v>346</v>
      </c>
      <c r="E1010" s="68">
        <v>198000</v>
      </c>
      <c r="F1010" s="105"/>
    </row>
    <row r="1011" spans="2:6">
      <c r="B1011" s="94"/>
      <c r="C1011" s="77" t="s">
        <v>662</v>
      </c>
      <c r="D1011" s="79" t="s">
        <v>346</v>
      </c>
      <c r="E1011" s="68">
        <v>209440</v>
      </c>
      <c r="F1011" s="105"/>
    </row>
    <row r="1012" spans="2:6">
      <c r="B1012" s="94"/>
      <c r="C1012" s="77" t="s">
        <v>663</v>
      </c>
      <c r="D1012" s="79" t="s">
        <v>346</v>
      </c>
      <c r="E1012" s="68">
        <v>304040</v>
      </c>
      <c r="F1012" s="105"/>
    </row>
    <row r="1013" spans="2:6">
      <c r="B1013" s="94"/>
      <c r="C1013" s="77" t="s">
        <v>664</v>
      </c>
      <c r="D1013" s="79" t="s">
        <v>346</v>
      </c>
      <c r="E1013" s="68">
        <v>573760</v>
      </c>
      <c r="F1013" s="105"/>
    </row>
    <row r="1014" spans="2:6">
      <c r="B1014" s="94"/>
      <c r="C1014" s="77" t="s">
        <v>665</v>
      </c>
      <c r="D1014" s="79" t="s">
        <v>346</v>
      </c>
      <c r="E1014" s="68">
        <v>10780</v>
      </c>
      <c r="F1014" s="105" t="s">
        <v>1184</v>
      </c>
    </row>
    <row r="1015" spans="2:6">
      <c r="B1015" s="94"/>
      <c r="C1015" s="77" t="s">
        <v>666</v>
      </c>
      <c r="D1015" s="79" t="s">
        <v>346</v>
      </c>
      <c r="E1015" s="68">
        <v>18920</v>
      </c>
      <c r="F1015" s="105"/>
    </row>
    <row r="1016" spans="2:6">
      <c r="B1016" s="94"/>
      <c r="C1016" s="77" t="s">
        <v>667</v>
      </c>
      <c r="D1016" s="79" t="s">
        <v>346</v>
      </c>
      <c r="E1016" s="68">
        <v>19140</v>
      </c>
      <c r="F1016" s="105"/>
    </row>
    <row r="1017" spans="2:6">
      <c r="B1017" s="94"/>
      <c r="C1017" s="77" t="s">
        <v>668</v>
      </c>
      <c r="D1017" s="79" t="s">
        <v>346</v>
      </c>
      <c r="E1017" s="68">
        <v>41580</v>
      </c>
      <c r="F1017" s="105"/>
    </row>
    <row r="1018" spans="2:6">
      <c r="B1018" s="94"/>
      <c r="C1018" s="77" t="s">
        <v>669</v>
      </c>
      <c r="D1018" s="79" t="s">
        <v>346</v>
      </c>
      <c r="E1018" s="68">
        <v>42020</v>
      </c>
      <c r="F1018" s="105"/>
    </row>
    <row r="1019" spans="2:6">
      <c r="B1019" s="94"/>
      <c r="C1019" s="77" t="s">
        <v>670</v>
      </c>
      <c r="D1019" s="79" t="s">
        <v>346</v>
      </c>
      <c r="E1019" s="68">
        <v>42350</v>
      </c>
      <c r="F1019" s="105"/>
    </row>
    <row r="1020" spans="2:6">
      <c r="B1020" s="94"/>
      <c r="C1020" s="77" t="s">
        <v>671</v>
      </c>
      <c r="D1020" s="79" t="s">
        <v>346</v>
      </c>
      <c r="E1020" s="68">
        <v>73150</v>
      </c>
      <c r="F1020" s="105"/>
    </row>
    <row r="1021" spans="2:6">
      <c r="B1021" s="94"/>
      <c r="C1021" s="77" t="s">
        <v>672</v>
      </c>
      <c r="D1021" s="79" t="s">
        <v>346</v>
      </c>
      <c r="E1021" s="68">
        <v>73810</v>
      </c>
      <c r="F1021" s="105"/>
    </row>
    <row r="1022" spans="2:6">
      <c r="B1022" s="94"/>
      <c r="C1022" s="77" t="s">
        <v>673</v>
      </c>
      <c r="D1022" s="79" t="s">
        <v>346</v>
      </c>
      <c r="E1022" s="68">
        <v>74470</v>
      </c>
      <c r="F1022" s="105"/>
    </row>
    <row r="1023" spans="2:6">
      <c r="B1023" s="94"/>
      <c r="C1023" s="77" t="s">
        <v>674</v>
      </c>
      <c r="D1023" s="79" t="s">
        <v>346</v>
      </c>
      <c r="E1023" s="68">
        <v>75240</v>
      </c>
      <c r="F1023" s="105"/>
    </row>
    <row r="1024" spans="2:6">
      <c r="B1024" s="94"/>
      <c r="C1024" s="77" t="s">
        <v>675</v>
      </c>
      <c r="D1024" s="79" t="s">
        <v>346</v>
      </c>
      <c r="E1024" s="68">
        <v>127050</v>
      </c>
      <c r="F1024" s="105"/>
    </row>
    <row r="1025" spans="2:6">
      <c r="B1025" s="94"/>
      <c r="C1025" s="77" t="s">
        <v>676</v>
      </c>
      <c r="D1025" s="79" t="s">
        <v>346</v>
      </c>
      <c r="E1025" s="68">
        <v>128260</v>
      </c>
      <c r="F1025" s="105"/>
    </row>
    <row r="1026" spans="2:6">
      <c r="B1026" s="94"/>
      <c r="C1026" s="77" t="s">
        <v>677</v>
      </c>
      <c r="D1026" s="79" t="s">
        <v>346</v>
      </c>
      <c r="E1026" s="68">
        <v>129360</v>
      </c>
      <c r="F1026" s="105"/>
    </row>
    <row r="1027" spans="2:6">
      <c r="B1027" s="94"/>
      <c r="C1027" s="77" t="s">
        <v>678</v>
      </c>
      <c r="D1027" s="79" t="s">
        <v>346</v>
      </c>
      <c r="E1027" s="68">
        <v>130570</v>
      </c>
      <c r="F1027" s="105"/>
    </row>
    <row r="1028" spans="2:6">
      <c r="B1028" s="94"/>
      <c r="C1028" s="77" t="s">
        <v>688</v>
      </c>
      <c r="D1028" s="79" t="s">
        <v>346</v>
      </c>
      <c r="E1028" s="68">
        <v>131450</v>
      </c>
      <c r="F1028" s="105"/>
    </row>
    <row r="1029" spans="2:6">
      <c r="B1029" s="94"/>
      <c r="C1029" s="77" t="s">
        <v>679</v>
      </c>
      <c r="D1029" s="79" t="s">
        <v>346</v>
      </c>
      <c r="E1029" s="68">
        <v>175560</v>
      </c>
      <c r="F1029" s="105"/>
    </row>
    <row r="1030" spans="2:6">
      <c r="B1030" s="94"/>
      <c r="C1030" s="77" t="s">
        <v>680</v>
      </c>
      <c r="D1030" s="79" t="s">
        <v>346</v>
      </c>
      <c r="E1030" s="68">
        <v>177100</v>
      </c>
      <c r="F1030" s="105"/>
    </row>
    <row r="1031" spans="2:6">
      <c r="B1031" s="94"/>
      <c r="C1031" s="77" t="s">
        <v>681</v>
      </c>
      <c r="D1031" s="79" t="s">
        <v>346</v>
      </c>
      <c r="E1031" s="68">
        <v>178200</v>
      </c>
      <c r="F1031" s="105"/>
    </row>
    <row r="1032" spans="2:6">
      <c r="B1032" s="94"/>
      <c r="C1032" s="77" t="s">
        <v>682</v>
      </c>
      <c r="D1032" s="79" t="s">
        <v>346</v>
      </c>
      <c r="E1032" s="68">
        <v>179080</v>
      </c>
      <c r="F1032" s="105"/>
    </row>
    <row r="1033" spans="2:6">
      <c r="B1033" s="94"/>
      <c r="C1033" s="77" t="s">
        <v>683</v>
      </c>
      <c r="D1033" s="79" t="s">
        <v>346</v>
      </c>
      <c r="E1033" s="68">
        <v>270600</v>
      </c>
      <c r="F1033" s="105"/>
    </row>
    <row r="1034" spans="2:6">
      <c r="B1034" s="94"/>
      <c r="C1034" s="77" t="s">
        <v>684</v>
      </c>
      <c r="D1034" s="79" t="s">
        <v>346</v>
      </c>
      <c r="E1034" s="68">
        <v>392700</v>
      </c>
      <c r="F1034" s="105"/>
    </row>
    <row r="1035" spans="2:6">
      <c r="B1035" s="94"/>
      <c r="C1035" s="77" t="s">
        <v>685</v>
      </c>
      <c r="D1035" s="79" t="s">
        <v>346</v>
      </c>
      <c r="E1035" s="68">
        <v>273570</v>
      </c>
      <c r="F1035" s="105"/>
    </row>
    <row r="1036" spans="2:6">
      <c r="B1036" s="94"/>
      <c r="C1036" s="77" t="s">
        <v>686</v>
      </c>
      <c r="D1036" s="79" t="s">
        <v>346</v>
      </c>
      <c r="E1036" s="68">
        <v>276100</v>
      </c>
      <c r="F1036" s="105"/>
    </row>
    <row r="1037" spans="2:6">
      <c r="B1037" s="94"/>
      <c r="C1037" s="77" t="s">
        <v>687</v>
      </c>
      <c r="D1037" s="79" t="s">
        <v>346</v>
      </c>
      <c r="E1037" s="68">
        <v>465300</v>
      </c>
      <c r="F1037" s="105"/>
    </row>
    <row r="1038" spans="2:6">
      <c r="B1038" s="94"/>
      <c r="C1038" s="77" t="s">
        <v>615</v>
      </c>
      <c r="D1038" s="79" t="s">
        <v>346</v>
      </c>
      <c r="E1038" s="68">
        <v>462000</v>
      </c>
      <c r="F1038" s="105"/>
    </row>
    <row r="1039" spans="2:6">
      <c r="B1039" s="94"/>
      <c r="C1039" s="77" t="s">
        <v>617</v>
      </c>
      <c r="D1039" s="79" t="s">
        <v>346</v>
      </c>
      <c r="E1039" s="68">
        <v>766700</v>
      </c>
      <c r="F1039" s="105"/>
    </row>
    <row r="1040" spans="2:6">
      <c r="B1040" s="94"/>
      <c r="C1040" s="77" t="s">
        <v>689</v>
      </c>
      <c r="D1040" s="79" t="s">
        <v>346</v>
      </c>
      <c r="E1040" s="68">
        <v>2970</v>
      </c>
      <c r="F1040" s="105"/>
    </row>
    <row r="1041" spans="2:6">
      <c r="B1041" s="94"/>
      <c r="C1041" s="77" t="s">
        <v>690</v>
      </c>
      <c r="D1041" s="79" t="s">
        <v>346</v>
      </c>
      <c r="E1041" s="68">
        <v>4950</v>
      </c>
      <c r="F1041" s="105"/>
    </row>
    <row r="1042" spans="2:6">
      <c r="B1042" s="94"/>
      <c r="C1042" s="77" t="s">
        <v>691</v>
      </c>
      <c r="D1042" s="79" t="s">
        <v>346</v>
      </c>
      <c r="E1042" s="68">
        <v>7590</v>
      </c>
      <c r="F1042" s="105"/>
    </row>
    <row r="1043" spans="2:6">
      <c r="B1043" s="94"/>
      <c r="C1043" s="77" t="s">
        <v>692</v>
      </c>
      <c r="D1043" s="79" t="s">
        <v>346</v>
      </c>
      <c r="E1043" s="68">
        <v>10010</v>
      </c>
      <c r="F1043" s="105"/>
    </row>
    <row r="1044" spans="2:6">
      <c r="B1044" s="94"/>
      <c r="C1044" s="77" t="s">
        <v>693</v>
      </c>
      <c r="D1044" s="79" t="s">
        <v>346</v>
      </c>
      <c r="E1044" s="68">
        <v>18700</v>
      </c>
      <c r="F1044" s="105"/>
    </row>
    <row r="1045" spans="2:6">
      <c r="B1045" s="94"/>
      <c r="C1045" s="77" t="s">
        <v>694</v>
      </c>
      <c r="D1045" s="79" t="s">
        <v>346</v>
      </c>
      <c r="E1045" s="68">
        <v>37400</v>
      </c>
      <c r="F1045" s="105"/>
    </row>
    <row r="1046" spans="2:6">
      <c r="B1046" s="94"/>
      <c r="C1046" s="77" t="s">
        <v>695</v>
      </c>
      <c r="D1046" s="79" t="s">
        <v>346</v>
      </c>
      <c r="E1046" s="68">
        <v>159940</v>
      </c>
      <c r="F1046" s="105"/>
    </row>
    <row r="1047" spans="2:6">
      <c r="B1047" s="94"/>
      <c r="C1047" s="77" t="s">
        <v>696</v>
      </c>
      <c r="D1047" s="79" t="s">
        <v>346</v>
      </c>
      <c r="E1047" s="68">
        <v>214500</v>
      </c>
      <c r="F1047" s="105"/>
    </row>
    <row r="1048" spans="2:6">
      <c r="B1048" s="94"/>
      <c r="C1048" s="77" t="s">
        <v>697</v>
      </c>
      <c r="D1048" s="79" t="s">
        <v>346</v>
      </c>
      <c r="E1048" s="68">
        <v>203500</v>
      </c>
      <c r="F1048" s="105" t="s">
        <v>1184</v>
      </c>
    </row>
    <row r="1049" spans="2:6">
      <c r="B1049" s="94"/>
      <c r="C1049" s="77" t="s">
        <v>698</v>
      </c>
      <c r="D1049" s="79" t="s">
        <v>346</v>
      </c>
      <c r="E1049" s="68">
        <v>237820</v>
      </c>
      <c r="F1049" s="105"/>
    </row>
    <row r="1050" spans="2:6">
      <c r="B1050" s="94"/>
      <c r="C1050" s="77" t="s">
        <v>699</v>
      </c>
      <c r="D1050" s="79" t="s">
        <v>346</v>
      </c>
      <c r="E1050" s="68">
        <v>337480</v>
      </c>
      <c r="F1050" s="105"/>
    </row>
    <row r="1051" spans="2:6">
      <c r="B1051" s="94"/>
      <c r="C1051" s="77" t="s">
        <v>700</v>
      </c>
      <c r="D1051" s="79" t="s">
        <v>346</v>
      </c>
      <c r="E1051" s="68">
        <v>566170</v>
      </c>
      <c r="F1051" s="105"/>
    </row>
    <row r="1052" spans="2:6">
      <c r="B1052" s="94"/>
      <c r="C1052" s="77" t="s">
        <v>701</v>
      </c>
      <c r="D1052" s="79" t="s">
        <v>346</v>
      </c>
      <c r="E1052" s="68">
        <v>872300</v>
      </c>
      <c r="F1052" s="105"/>
    </row>
    <row r="1053" spans="2:6">
      <c r="B1053" s="94"/>
      <c r="C1053" s="77" t="s">
        <v>702</v>
      </c>
      <c r="D1053" s="79" t="s">
        <v>346</v>
      </c>
      <c r="E1053" s="68">
        <v>1356630</v>
      </c>
      <c r="F1053" s="105"/>
    </row>
    <row r="1054" spans="2:6">
      <c r="B1054" s="94"/>
      <c r="C1054" s="77" t="s">
        <v>703</v>
      </c>
      <c r="D1054" s="79" t="s">
        <v>346</v>
      </c>
      <c r="E1054" s="68">
        <v>1628000</v>
      </c>
      <c r="F1054" s="105"/>
    </row>
    <row r="1055" spans="2:6">
      <c r="B1055" s="94"/>
      <c r="C1055" s="77" t="s">
        <v>704</v>
      </c>
      <c r="D1055" s="79" t="s">
        <v>346</v>
      </c>
      <c r="E1055" s="68">
        <v>53680</v>
      </c>
      <c r="F1055" s="105"/>
    </row>
    <row r="1056" spans="2:6">
      <c r="B1056" s="94"/>
      <c r="C1056" s="77" t="s">
        <v>705</v>
      </c>
      <c r="D1056" s="79" t="s">
        <v>346</v>
      </c>
      <c r="E1056" s="68">
        <v>67100</v>
      </c>
      <c r="F1056" s="105"/>
    </row>
    <row r="1057" spans="1:25">
      <c r="B1057" s="94"/>
      <c r="C1057" s="77" t="s">
        <v>706</v>
      </c>
      <c r="D1057" s="79" t="s">
        <v>346</v>
      </c>
      <c r="E1057" s="68">
        <v>58190</v>
      </c>
      <c r="F1057" s="105"/>
    </row>
    <row r="1058" spans="1:25">
      <c r="B1058" s="94"/>
      <c r="C1058" s="77" t="s">
        <v>707</v>
      </c>
      <c r="D1058" s="79" t="s">
        <v>346</v>
      </c>
      <c r="E1058" s="68">
        <v>73920</v>
      </c>
      <c r="F1058" s="105"/>
    </row>
    <row r="1059" spans="1:25">
      <c r="B1059" s="94"/>
      <c r="C1059" s="77" t="s">
        <v>708</v>
      </c>
      <c r="D1059" s="79" t="s">
        <v>346</v>
      </c>
      <c r="E1059" s="68">
        <v>43450</v>
      </c>
      <c r="F1059" s="105"/>
    </row>
    <row r="1060" spans="1:25">
      <c r="B1060" s="94"/>
      <c r="C1060" s="77" t="s">
        <v>709</v>
      </c>
      <c r="D1060" s="79" t="s">
        <v>346</v>
      </c>
      <c r="E1060" s="68">
        <v>63030</v>
      </c>
      <c r="F1060" s="105"/>
    </row>
    <row r="1061" spans="1:25">
      <c r="B1061" s="94"/>
      <c r="C1061" s="77" t="s">
        <v>710</v>
      </c>
      <c r="D1061" s="79" t="s">
        <v>346</v>
      </c>
      <c r="E1061" s="68">
        <v>46530</v>
      </c>
      <c r="F1061" s="105"/>
    </row>
    <row r="1062" spans="1:25">
      <c r="B1062" s="94"/>
      <c r="C1062" s="77" t="s">
        <v>711</v>
      </c>
      <c r="D1062" s="79" t="s">
        <v>346</v>
      </c>
      <c r="E1062" s="68">
        <v>67870</v>
      </c>
      <c r="F1062" s="105"/>
    </row>
    <row r="1063" spans="1:25">
      <c r="B1063" s="94"/>
      <c r="C1063" s="77" t="s">
        <v>712</v>
      </c>
      <c r="D1063" s="79" t="s">
        <v>346</v>
      </c>
      <c r="E1063" s="68">
        <v>145200</v>
      </c>
      <c r="F1063" s="105"/>
    </row>
    <row r="1064" spans="1:25">
      <c r="B1064" s="26" t="s">
        <v>558</v>
      </c>
      <c r="C1064" s="102" t="s">
        <v>557</v>
      </c>
      <c r="D1064" s="102"/>
      <c r="E1064" s="102"/>
      <c r="F1064" s="102"/>
    </row>
    <row r="1065" spans="1:25" s="15" customFormat="1">
      <c r="A1065" s="44"/>
      <c r="B1065" s="13">
        <v>1</v>
      </c>
      <c r="C1065" s="100" t="s">
        <v>559</v>
      </c>
      <c r="D1065" s="100"/>
      <c r="E1065" s="100"/>
      <c r="F1065" s="100"/>
      <c r="G1065" s="53"/>
      <c r="H1065" s="44"/>
      <c r="I1065" s="44"/>
      <c r="J1065" s="44"/>
      <c r="K1065" s="44"/>
      <c r="L1065" s="44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</row>
    <row r="1066" spans="1:25">
      <c r="B1066" s="94"/>
      <c r="C1066" s="35" t="s">
        <v>1158</v>
      </c>
      <c r="D1066" s="92" t="s">
        <v>748</v>
      </c>
      <c r="E1066" s="80">
        <v>4444</v>
      </c>
      <c r="F1066" s="105" t="s">
        <v>1184</v>
      </c>
    </row>
    <row r="1067" spans="1:25">
      <c r="B1067" s="94"/>
      <c r="C1067" s="35" t="s">
        <v>1159</v>
      </c>
      <c r="D1067" s="92" t="s">
        <v>748</v>
      </c>
      <c r="E1067" s="81">
        <v>6105</v>
      </c>
      <c r="F1067" s="105"/>
    </row>
    <row r="1068" spans="1:25">
      <c r="B1068" s="94"/>
      <c r="C1068" s="35" t="s">
        <v>1160</v>
      </c>
      <c r="D1068" s="92" t="s">
        <v>748</v>
      </c>
      <c r="E1068" s="81">
        <v>9955</v>
      </c>
      <c r="F1068" s="105"/>
    </row>
    <row r="1069" spans="1:25">
      <c r="B1069" s="94"/>
      <c r="C1069" s="35" t="s">
        <v>1161</v>
      </c>
      <c r="D1069" s="92" t="s">
        <v>748</v>
      </c>
      <c r="E1069" s="81">
        <v>15070</v>
      </c>
      <c r="F1069" s="105"/>
    </row>
    <row r="1070" spans="1:25">
      <c r="B1070" s="94"/>
      <c r="C1070" s="35" t="s">
        <v>1162</v>
      </c>
      <c r="D1070" s="92" t="s">
        <v>748</v>
      </c>
      <c r="E1070" s="81">
        <v>22110</v>
      </c>
      <c r="F1070" s="105"/>
    </row>
    <row r="1071" spans="1:25">
      <c r="B1071" s="94"/>
      <c r="C1071" s="35" t="s">
        <v>1163</v>
      </c>
      <c r="D1071" s="92" t="s">
        <v>748</v>
      </c>
      <c r="E1071" s="81">
        <v>36630</v>
      </c>
      <c r="F1071" s="105"/>
    </row>
    <row r="1072" spans="1:25">
      <c r="B1072" s="94"/>
      <c r="C1072" s="35" t="s">
        <v>1164</v>
      </c>
      <c r="D1072" s="92" t="s">
        <v>748</v>
      </c>
      <c r="E1072" s="81">
        <v>55770</v>
      </c>
      <c r="F1072" s="105"/>
    </row>
    <row r="1073" spans="2:6">
      <c r="B1073" s="94"/>
      <c r="C1073" s="35" t="s">
        <v>1165</v>
      </c>
      <c r="D1073" s="92" t="s">
        <v>748</v>
      </c>
      <c r="E1073" s="81">
        <v>87450</v>
      </c>
      <c r="F1073" s="105"/>
    </row>
    <row r="1074" spans="2:6">
      <c r="B1074" s="94"/>
      <c r="C1074" s="35" t="s">
        <v>1166</v>
      </c>
      <c r="D1074" s="92" t="s">
        <v>748</v>
      </c>
      <c r="E1074" s="81">
        <v>121000</v>
      </c>
      <c r="F1074" s="105"/>
    </row>
    <row r="1075" spans="2:6">
      <c r="B1075" s="94"/>
      <c r="C1075" s="35" t="s">
        <v>1167</v>
      </c>
      <c r="D1075" s="92" t="s">
        <v>748</v>
      </c>
      <c r="E1075" s="81">
        <v>19591</v>
      </c>
      <c r="F1075" s="105"/>
    </row>
    <row r="1076" spans="2:6">
      <c r="B1076" s="94"/>
      <c r="C1076" s="35" t="s">
        <v>1168</v>
      </c>
      <c r="D1076" s="92" t="s">
        <v>748</v>
      </c>
      <c r="E1076" s="81">
        <v>28710</v>
      </c>
      <c r="F1076" s="105"/>
    </row>
    <row r="1077" spans="2:6">
      <c r="B1077" s="94"/>
      <c r="C1077" s="35" t="s">
        <v>1169</v>
      </c>
      <c r="D1077" s="92" t="s">
        <v>748</v>
      </c>
      <c r="E1077" s="81">
        <v>41580</v>
      </c>
      <c r="F1077" s="105"/>
    </row>
    <row r="1078" spans="2:6">
      <c r="B1078" s="94"/>
      <c r="C1078" s="70" t="s">
        <v>1170</v>
      </c>
      <c r="D1078" s="92" t="s">
        <v>748</v>
      </c>
      <c r="E1078" s="81">
        <v>57420</v>
      </c>
      <c r="F1078" s="105"/>
    </row>
    <row r="1079" spans="2:6">
      <c r="B1079" s="94"/>
      <c r="C1079" s="35" t="s">
        <v>1171</v>
      </c>
      <c r="D1079" s="92" t="s">
        <v>748</v>
      </c>
      <c r="E1079" s="81">
        <v>13332</v>
      </c>
      <c r="F1079" s="105"/>
    </row>
    <row r="1080" spans="2:6">
      <c r="B1080" s="94"/>
      <c r="C1080" s="35" t="s">
        <v>1172</v>
      </c>
      <c r="D1080" s="92" t="s">
        <v>748</v>
      </c>
      <c r="E1080" s="81">
        <v>21472</v>
      </c>
      <c r="F1080" s="105"/>
    </row>
    <row r="1081" spans="2:6">
      <c r="B1081" s="94"/>
      <c r="C1081" s="35" t="s">
        <v>1173</v>
      </c>
      <c r="D1081" s="92" t="s">
        <v>748</v>
      </c>
      <c r="E1081" s="81">
        <v>32450</v>
      </c>
      <c r="F1081" s="105"/>
    </row>
    <row r="1082" spans="2:6">
      <c r="B1082" s="94"/>
      <c r="C1082" s="70" t="s">
        <v>1174</v>
      </c>
      <c r="D1082" s="92" t="s">
        <v>748</v>
      </c>
      <c r="E1082" s="81">
        <v>48510</v>
      </c>
      <c r="F1082" s="105"/>
    </row>
    <row r="1083" spans="2:6">
      <c r="B1083" s="94"/>
      <c r="C1083" s="35" t="s">
        <v>1175</v>
      </c>
      <c r="D1083" s="92" t="s">
        <v>748</v>
      </c>
      <c r="E1083" s="81">
        <v>4554</v>
      </c>
      <c r="F1083" s="105"/>
    </row>
    <row r="1084" spans="2:6">
      <c r="B1084" s="94"/>
      <c r="C1084" s="35" t="s">
        <v>1176</v>
      </c>
      <c r="D1084" s="92" t="s">
        <v>748</v>
      </c>
      <c r="E1084" s="81">
        <v>6424</v>
      </c>
      <c r="F1084" s="105"/>
    </row>
    <row r="1085" spans="2:6">
      <c r="B1085" s="94"/>
      <c r="C1085" s="35" t="s">
        <v>1177</v>
      </c>
      <c r="D1085" s="92" t="s">
        <v>748</v>
      </c>
      <c r="E1085" s="80">
        <v>8239</v>
      </c>
      <c r="F1085" s="105"/>
    </row>
    <row r="1086" spans="2:6">
      <c r="B1086" s="94"/>
      <c r="C1086" s="70" t="s">
        <v>1178</v>
      </c>
      <c r="D1086" s="92" t="s">
        <v>748</v>
      </c>
      <c r="E1086" s="80">
        <v>11737</v>
      </c>
      <c r="F1086" s="105"/>
    </row>
    <row r="1087" spans="2:6">
      <c r="B1087" s="94"/>
      <c r="C1087" s="35" t="s">
        <v>1179</v>
      </c>
      <c r="D1087" s="92" t="s">
        <v>748</v>
      </c>
      <c r="E1087" s="80">
        <v>7590</v>
      </c>
      <c r="F1087" s="105"/>
    </row>
    <row r="1088" spans="2:6">
      <c r="B1088" s="94"/>
      <c r="C1088" s="35" t="s">
        <v>1180</v>
      </c>
      <c r="D1088" s="92" t="s">
        <v>748</v>
      </c>
      <c r="E1088" s="80">
        <v>10681</v>
      </c>
      <c r="F1088" s="105"/>
    </row>
    <row r="1089" spans="2:6">
      <c r="B1089" s="94"/>
      <c r="C1089" s="35" t="s">
        <v>1181</v>
      </c>
      <c r="D1089" s="92" t="s">
        <v>748</v>
      </c>
      <c r="E1089" s="80">
        <v>13926</v>
      </c>
      <c r="F1089" s="105"/>
    </row>
    <row r="1090" spans="2:6">
      <c r="B1090" s="94"/>
      <c r="C1090" s="35" t="s">
        <v>1182</v>
      </c>
      <c r="D1090" s="92" t="s">
        <v>748</v>
      </c>
      <c r="E1090" s="80">
        <v>19481</v>
      </c>
      <c r="F1090" s="105"/>
    </row>
    <row r="1091" spans="2:6">
      <c r="B1091" s="94"/>
      <c r="C1091" s="70" t="s">
        <v>1183</v>
      </c>
      <c r="D1091" s="92" t="s">
        <v>748</v>
      </c>
      <c r="E1091" s="80">
        <v>26290</v>
      </c>
      <c r="F1091" s="105"/>
    </row>
    <row r="1092" spans="2:6">
      <c r="B1092" s="13">
        <v>2</v>
      </c>
      <c r="C1092" s="100" t="s">
        <v>987</v>
      </c>
      <c r="D1092" s="100"/>
      <c r="E1092" s="100"/>
      <c r="F1092" s="100"/>
    </row>
    <row r="1093" spans="2:6" ht="33.75" customHeight="1">
      <c r="B1093" s="94"/>
      <c r="C1093" s="7" t="s">
        <v>1145</v>
      </c>
      <c r="D1093" s="94" t="s">
        <v>88</v>
      </c>
      <c r="E1093" s="72">
        <v>4550000</v>
      </c>
      <c r="F1093" s="105" t="s">
        <v>1048</v>
      </c>
    </row>
    <row r="1094" spans="2:6" ht="33.75" customHeight="1">
      <c r="B1094" s="94"/>
      <c r="C1094" s="7" t="s">
        <v>1060</v>
      </c>
      <c r="D1094" s="94" t="s">
        <v>88</v>
      </c>
      <c r="E1094" s="72">
        <v>4590000</v>
      </c>
      <c r="F1094" s="105"/>
    </row>
    <row r="1095" spans="2:6">
      <c r="B1095" s="94"/>
      <c r="C1095" s="7" t="s">
        <v>1061</v>
      </c>
      <c r="D1095" s="94" t="s">
        <v>88</v>
      </c>
      <c r="E1095" s="72">
        <v>6660000</v>
      </c>
      <c r="F1095" s="105"/>
    </row>
    <row r="1096" spans="2:6">
      <c r="B1096" s="94"/>
      <c r="C1096" s="7" t="s">
        <v>1062</v>
      </c>
      <c r="D1096" s="94" t="s">
        <v>88</v>
      </c>
      <c r="E1096" s="72">
        <v>7290000</v>
      </c>
      <c r="F1096" s="105"/>
    </row>
    <row r="1097" spans="2:6">
      <c r="B1097" s="94"/>
      <c r="C1097" s="7" t="s">
        <v>1063</v>
      </c>
      <c r="D1097" s="94" t="s">
        <v>88</v>
      </c>
      <c r="E1097" s="72">
        <v>7990000</v>
      </c>
      <c r="F1097" s="105"/>
    </row>
    <row r="1098" spans="2:6">
      <c r="B1098" s="94"/>
      <c r="C1098" s="7" t="s">
        <v>1064</v>
      </c>
      <c r="D1098" s="94" t="s">
        <v>88</v>
      </c>
      <c r="E1098" s="72">
        <v>8600000</v>
      </c>
      <c r="F1098" s="105"/>
    </row>
    <row r="1099" spans="2:6" ht="31.5">
      <c r="B1099" s="94"/>
      <c r="C1099" s="7" t="s">
        <v>1065</v>
      </c>
      <c r="D1099" s="94" t="s">
        <v>88</v>
      </c>
      <c r="E1099" s="72">
        <v>9400000</v>
      </c>
      <c r="F1099" s="105"/>
    </row>
    <row r="1100" spans="2:6" ht="31.5">
      <c r="B1100" s="94"/>
      <c r="C1100" s="7" t="s">
        <v>1066</v>
      </c>
      <c r="D1100" s="94" t="s">
        <v>88</v>
      </c>
      <c r="E1100" s="72">
        <v>10680000</v>
      </c>
      <c r="F1100" s="105"/>
    </row>
    <row r="1101" spans="2:6" ht="31.5">
      <c r="B1101" s="94"/>
      <c r="C1101" s="7" t="s">
        <v>1067</v>
      </c>
      <c r="D1101" s="94" t="s">
        <v>88</v>
      </c>
      <c r="E1101" s="72">
        <v>12150000</v>
      </c>
      <c r="F1101" s="105"/>
    </row>
    <row r="1102" spans="2:6" ht="31.5">
      <c r="B1102" s="94"/>
      <c r="C1102" s="7" t="s">
        <v>1068</v>
      </c>
      <c r="D1102" s="94" t="s">
        <v>88</v>
      </c>
      <c r="E1102" s="72">
        <v>12570000</v>
      </c>
      <c r="F1102" s="105"/>
    </row>
    <row r="1103" spans="2:6" ht="31.5">
      <c r="B1103" s="94"/>
      <c r="C1103" s="7" t="s">
        <v>1069</v>
      </c>
      <c r="D1103" s="94" t="s">
        <v>88</v>
      </c>
      <c r="E1103" s="82">
        <v>7300000</v>
      </c>
      <c r="F1103" s="105"/>
    </row>
    <row r="1104" spans="2:6" ht="31.5">
      <c r="B1104" s="94"/>
      <c r="C1104" s="7" t="s">
        <v>1070</v>
      </c>
      <c r="D1104" s="94" t="s">
        <v>88</v>
      </c>
      <c r="E1104" s="82">
        <v>7800000</v>
      </c>
      <c r="F1104" s="105"/>
    </row>
    <row r="1105" spans="2:6" ht="31.5">
      <c r="B1105" s="94"/>
      <c r="C1105" s="7" t="s">
        <v>1071</v>
      </c>
      <c r="D1105" s="94" t="s">
        <v>88</v>
      </c>
      <c r="E1105" s="82">
        <v>8300000</v>
      </c>
      <c r="F1105" s="105"/>
    </row>
    <row r="1106" spans="2:6" ht="31.5">
      <c r="B1106" s="94"/>
      <c r="C1106" s="7" t="s">
        <v>1072</v>
      </c>
      <c r="D1106" s="94" t="s">
        <v>88</v>
      </c>
      <c r="E1106" s="82">
        <v>8900000</v>
      </c>
      <c r="F1106" s="105"/>
    </row>
    <row r="1107" spans="2:6" ht="31.5">
      <c r="B1107" s="94"/>
      <c r="C1107" s="7" t="s">
        <v>1073</v>
      </c>
      <c r="D1107" s="94" t="s">
        <v>88</v>
      </c>
      <c r="E1107" s="82">
        <v>9400000</v>
      </c>
      <c r="F1107" s="105"/>
    </row>
    <row r="1108" spans="2:6" ht="31.5">
      <c r="B1108" s="94"/>
      <c r="C1108" s="7" t="s">
        <v>1074</v>
      </c>
      <c r="D1108" s="94" t="s">
        <v>88</v>
      </c>
      <c r="E1108" s="82">
        <v>9900000</v>
      </c>
      <c r="F1108" s="105"/>
    </row>
    <row r="1109" spans="2:6" ht="31.5">
      <c r="B1109" s="94"/>
      <c r="C1109" s="7" t="s">
        <v>1075</v>
      </c>
      <c r="D1109" s="94" t="s">
        <v>88</v>
      </c>
      <c r="E1109" s="82">
        <v>10400000</v>
      </c>
      <c r="F1109" s="105"/>
    </row>
    <row r="1110" spans="2:6" ht="31.5">
      <c r="B1110" s="94"/>
      <c r="C1110" s="7" t="s">
        <v>1076</v>
      </c>
      <c r="D1110" s="94" t="s">
        <v>88</v>
      </c>
      <c r="E1110" s="82">
        <v>11250000</v>
      </c>
      <c r="F1110" s="105"/>
    </row>
    <row r="1111" spans="2:6" ht="31.5">
      <c r="B1111" s="94"/>
      <c r="C1111" s="7" t="s">
        <v>1077</v>
      </c>
      <c r="D1111" s="94" t="s">
        <v>88</v>
      </c>
      <c r="E1111" s="82">
        <v>12250000</v>
      </c>
      <c r="F1111" s="105"/>
    </row>
    <row r="1112" spans="2:6" ht="31.5">
      <c r="B1112" s="94"/>
      <c r="C1112" s="7" t="s">
        <v>1078</v>
      </c>
      <c r="D1112" s="94" t="s">
        <v>88</v>
      </c>
      <c r="E1112" s="82">
        <v>13100000</v>
      </c>
      <c r="F1112" s="105"/>
    </row>
    <row r="1113" spans="2:6" ht="21.75" customHeight="1">
      <c r="B1113" s="94"/>
      <c r="C1113" s="7" t="s">
        <v>1079</v>
      </c>
      <c r="D1113" s="94" t="s">
        <v>88</v>
      </c>
      <c r="E1113" s="82">
        <v>7350000</v>
      </c>
      <c r="F1113" s="105"/>
    </row>
    <row r="1114" spans="2:6" ht="21.75" customHeight="1">
      <c r="B1114" s="94"/>
      <c r="C1114" s="7" t="s">
        <v>1080</v>
      </c>
      <c r="D1114" s="94" t="s">
        <v>88</v>
      </c>
      <c r="E1114" s="82">
        <v>7850000</v>
      </c>
      <c r="F1114" s="105"/>
    </row>
    <row r="1115" spans="2:6" ht="21.75" customHeight="1">
      <c r="B1115" s="94"/>
      <c r="C1115" s="7" t="s">
        <v>1081</v>
      </c>
      <c r="D1115" s="94" t="s">
        <v>88</v>
      </c>
      <c r="E1115" s="82">
        <v>8350000</v>
      </c>
      <c r="F1115" s="105"/>
    </row>
    <row r="1116" spans="2:6" ht="21.75" customHeight="1">
      <c r="B1116" s="94"/>
      <c r="C1116" s="7" t="s">
        <v>1082</v>
      </c>
      <c r="D1116" s="94" t="s">
        <v>88</v>
      </c>
      <c r="E1116" s="82">
        <v>8950000</v>
      </c>
      <c r="F1116" s="105"/>
    </row>
    <row r="1117" spans="2:6" ht="21.75" customHeight="1">
      <c r="B1117" s="94"/>
      <c r="C1117" s="7" t="s">
        <v>1083</v>
      </c>
      <c r="D1117" s="94" t="s">
        <v>88</v>
      </c>
      <c r="E1117" s="82">
        <v>9450000</v>
      </c>
      <c r="F1117" s="105"/>
    </row>
    <row r="1118" spans="2:6" ht="31.5">
      <c r="B1118" s="94"/>
      <c r="C1118" s="7" t="s">
        <v>1084</v>
      </c>
      <c r="D1118" s="94" t="s">
        <v>88</v>
      </c>
      <c r="E1118" s="82">
        <v>9950000</v>
      </c>
      <c r="F1118" s="105"/>
    </row>
    <row r="1119" spans="2:6" ht="31.5">
      <c r="B1119" s="94"/>
      <c r="C1119" s="7" t="s">
        <v>1085</v>
      </c>
      <c r="D1119" s="94" t="s">
        <v>88</v>
      </c>
      <c r="E1119" s="82">
        <v>11300000</v>
      </c>
      <c r="F1119" s="105"/>
    </row>
    <row r="1120" spans="2:6" ht="31.5">
      <c r="B1120" s="94"/>
      <c r="C1120" s="7" t="s">
        <v>1086</v>
      </c>
      <c r="D1120" s="94" t="s">
        <v>88</v>
      </c>
      <c r="E1120" s="82">
        <v>12300000</v>
      </c>
      <c r="F1120" s="105"/>
    </row>
    <row r="1121" spans="2:6" ht="31.5">
      <c r="B1121" s="94"/>
      <c r="C1121" s="7" t="s">
        <v>1087</v>
      </c>
      <c r="D1121" s="94" t="s">
        <v>88</v>
      </c>
      <c r="E1121" s="82">
        <v>13150000</v>
      </c>
      <c r="F1121" s="105"/>
    </row>
    <row r="1122" spans="2:6" ht="31.5">
      <c r="B1122" s="94"/>
      <c r="C1122" s="7" t="s">
        <v>1088</v>
      </c>
      <c r="D1122" s="94" t="s">
        <v>88</v>
      </c>
      <c r="E1122" s="82">
        <v>13650000</v>
      </c>
      <c r="F1122" s="105"/>
    </row>
    <row r="1123" spans="2:6" ht="31.5">
      <c r="B1123" s="94"/>
      <c r="C1123" s="7" t="s">
        <v>1089</v>
      </c>
      <c r="D1123" s="94" t="s">
        <v>88</v>
      </c>
      <c r="E1123" s="82">
        <v>7180000</v>
      </c>
      <c r="F1123" s="105"/>
    </row>
    <row r="1124" spans="2:6" ht="31.5">
      <c r="B1124" s="94"/>
      <c r="C1124" s="7" t="s">
        <v>1090</v>
      </c>
      <c r="D1124" s="94" t="s">
        <v>88</v>
      </c>
      <c r="E1124" s="82">
        <v>7780000</v>
      </c>
      <c r="F1124" s="105"/>
    </row>
    <row r="1125" spans="2:6" ht="31.5">
      <c r="B1125" s="94"/>
      <c r="C1125" s="7" t="s">
        <v>1091</v>
      </c>
      <c r="D1125" s="94" t="s">
        <v>88</v>
      </c>
      <c r="E1125" s="82">
        <v>8280000</v>
      </c>
      <c r="F1125" s="105"/>
    </row>
    <row r="1126" spans="2:6" ht="31.5">
      <c r="B1126" s="94"/>
      <c r="C1126" s="7" t="s">
        <v>1092</v>
      </c>
      <c r="D1126" s="94" t="s">
        <v>88</v>
      </c>
      <c r="E1126" s="82">
        <v>8780000</v>
      </c>
      <c r="F1126" s="105"/>
    </row>
    <row r="1127" spans="2:6" ht="31.5">
      <c r="B1127" s="94"/>
      <c r="C1127" s="7" t="s">
        <v>1093</v>
      </c>
      <c r="D1127" s="94" t="s">
        <v>88</v>
      </c>
      <c r="E1127" s="82">
        <v>9480000</v>
      </c>
      <c r="F1127" s="105"/>
    </row>
    <row r="1128" spans="2:6" ht="31.5">
      <c r="B1128" s="94"/>
      <c r="C1128" s="7" t="s">
        <v>1094</v>
      </c>
      <c r="D1128" s="94" t="s">
        <v>88</v>
      </c>
      <c r="E1128" s="82">
        <v>9980000</v>
      </c>
      <c r="F1128" s="105"/>
    </row>
    <row r="1129" spans="2:6" ht="31.5">
      <c r="B1129" s="94"/>
      <c r="C1129" s="7" t="s">
        <v>1095</v>
      </c>
      <c r="D1129" s="94" t="s">
        <v>88</v>
      </c>
      <c r="E1129" s="82">
        <v>10480000</v>
      </c>
      <c r="F1129" s="105"/>
    </row>
    <row r="1130" spans="2:6" ht="31.5">
      <c r="B1130" s="94"/>
      <c r="C1130" s="7" t="s">
        <v>1096</v>
      </c>
      <c r="D1130" s="94" t="s">
        <v>88</v>
      </c>
      <c r="E1130" s="82">
        <v>11330000</v>
      </c>
      <c r="F1130" s="105"/>
    </row>
    <row r="1131" spans="2:6" ht="31.5">
      <c r="B1131" s="94"/>
      <c r="C1131" s="7" t="s">
        <v>1097</v>
      </c>
      <c r="D1131" s="94" t="s">
        <v>88</v>
      </c>
      <c r="E1131" s="82">
        <v>12280000</v>
      </c>
      <c r="F1131" s="105"/>
    </row>
    <row r="1132" spans="2:6" ht="31.5">
      <c r="B1132" s="94"/>
      <c r="C1132" s="7" t="s">
        <v>1098</v>
      </c>
      <c r="D1132" s="94" t="s">
        <v>88</v>
      </c>
      <c r="E1132" s="82">
        <v>12780000</v>
      </c>
      <c r="F1132" s="105"/>
    </row>
    <row r="1133" spans="2:6" ht="31.5">
      <c r="B1133" s="94"/>
      <c r="C1133" s="7" t="s">
        <v>1099</v>
      </c>
      <c r="D1133" s="94" t="s">
        <v>88</v>
      </c>
      <c r="E1133" s="82">
        <v>13280000</v>
      </c>
      <c r="F1133" s="105"/>
    </row>
    <row r="1134" spans="2:6" ht="31.5">
      <c r="B1134" s="94"/>
      <c r="C1134" s="7" t="s">
        <v>1100</v>
      </c>
      <c r="D1134" s="94" t="s">
        <v>88</v>
      </c>
      <c r="E1134" s="82">
        <v>14130000</v>
      </c>
      <c r="F1134" s="105"/>
    </row>
    <row r="1135" spans="2:6" ht="31.5">
      <c r="B1135" s="94"/>
      <c r="C1135" s="7" t="s">
        <v>1101</v>
      </c>
      <c r="D1135" s="94" t="s">
        <v>88</v>
      </c>
      <c r="E1135" s="82">
        <v>8350000</v>
      </c>
      <c r="F1135" s="105"/>
    </row>
    <row r="1136" spans="2:6" ht="31.5">
      <c r="B1136" s="94"/>
      <c r="C1136" s="7" t="s">
        <v>1102</v>
      </c>
      <c r="D1136" s="94" t="s">
        <v>88</v>
      </c>
      <c r="E1136" s="82">
        <v>9550000</v>
      </c>
      <c r="F1136" s="105"/>
    </row>
    <row r="1137" spans="2:6" ht="31.5">
      <c r="B1137" s="94"/>
      <c r="C1137" s="7" t="s">
        <v>1103</v>
      </c>
      <c r="D1137" s="94" t="s">
        <v>88</v>
      </c>
      <c r="E1137" s="82">
        <v>10550000</v>
      </c>
      <c r="F1137" s="105"/>
    </row>
    <row r="1138" spans="2:6" ht="31.5">
      <c r="B1138" s="94"/>
      <c r="C1138" s="7" t="s">
        <v>1104</v>
      </c>
      <c r="D1138" s="94" t="s">
        <v>88</v>
      </c>
      <c r="E1138" s="82">
        <v>12350000</v>
      </c>
      <c r="F1138" s="105"/>
    </row>
    <row r="1139" spans="2:6" ht="31.5">
      <c r="B1139" s="94"/>
      <c r="C1139" s="7" t="s">
        <v>1105</v>
      </c>
      <c r="D1139" s="94" t="s">
        <v>88</v>
      </c>
      <c r="E1139" s="82">
        <v>13350000</v>
      </c>
      <c r="F1139" s="105"/>
    </row>
    <row r="1140" spans="2:6" ht="31.5">
      <c r="B1140" s="94"/>
      <c r="C1140" s="7" t="s">
        <v>1106</v>
      </c>
      <c r="D1140" s="94" t="s">
        <v>88</v>
      </c>
      <c r="E1140" s="82">
        <v>14200000</v>
      </c>
      <c r="F1140" s="105"/>
    </row>
    <row r="1141" spans="2:6" ht="31.5">
      <c r="B1141" s="94"/>
      <c r="C1141" s="7" t="s">
        <v>1107</v>
      </c>
      <c r="D1141" s="94" t="s">
        <v>88</v>
      </c>
      <c r="E1141" s="82">
        <v>14700000</v>
      </c>
      <c r="F1141" s="105"/>
    </row>
    <row r="1142" spans="2:6" ht="31.5">
      <c r="B1142" s="94"/>
      <c r="C1142" s="7" t="s">
        <v>1108</v>
      </c>
      <c r="D1142" s="94" t="s">
        <v>88</v>
      </c>
      <c r="E1142" s="82">
        <v>15700000</v>
      </c>
      <c r="F1142" s="105"/>
    </row>
    <row r="1143" spans="2:6" ht="21.75" customHeight="1">
      <c r="B1143" s="94"/>
      <c r="C1143" s="7" t="s">
        <v>1109</v>
      </c>
      <c r="D1143" s="94" t="s">
        <v>88</v>
      </c>
      <c r="E1143" s="82">
        <v>4560000</v>
      </c>
      <c r="F1143" s="105"/>
    </row>
    <row r="1144" spans="2:6" ht="21.75" customHeight="1">
      <c r="B1144" s="94"/>
      <c r="C1144" s="7" t="s">
        <v>1110</v>
      </c>
      <c r="D1144" s="94" t="s">
        <v>88</v>
      </c>
      <c r="E1144" s="82">
        <v>5000000</v>
      </c>
      <c r="F1144" s="105"/>
    </row>
    <row r="1145" spans="2:6" ht="21.75" customHeight="1">
      <c r="B1145" s="94"/>
      <c r="C1145" s="7" t="s">
        <v>1111</v>
      </c>
      <c r="D1145" s="94" t="s">
        <v>88</v>
      </c>
      <c r="E1145" s="82">
        <v>5330000</v>
      </c>
      <c r="F1145" s="105"/>
    </row>
    <row r="1146" spans="2:6" ht="21.75" customHeight="1">
      <c r="B1146" s="94"/>
      <c r="C1146" s="7" t="s">
        <v>1112</v>
      </c>
      <c r="D1146" s="94" t="s">
        <v>88</v>
      </c>
      <c r="E1146" s="82">
        <v>7180000</v>
      </c>
      <c r="F1146" s="105"/>
    </row>
    <row r="1147" spans="2:6" ht="21.75" customHeight="1">
      <c r="B1147" s="94"/>
      <c r="C1147" s="7" t="s">
        <v>1113</v>
      </c>
      <c r="D1147" s="94" t="s">
        <v>88</v>
      </c>
      <c r="E1147" s="82">
        <v>8030000</v>
      </c>
      <c r="F1147" s="105"/>
    </row>
    <row r="1148" spans="2:6">
      <c r="B1148" s="94"/>
      <c r="C1148" s="7" t="s">
        <v>1114</v>
      </c>
      <c r="D1148" s="94" t="s">
        <v>88</v>
      </c>
      <c r="E1148" s="82">
        <v>9030000</v>
      </c>
      <c r="F1148" s="105"/>
    </row>
    <row r="1149" spans="2:6">
      <c r="B1149" s="94"/>
      <c r="C1149" s="7" t="s">
        <v>1115</v>
      </c>
      <c r="D1149" s="94" t="s">
        <v>88</v>
      </c>
      <c r="E1149" s="82">
        <v>10380000</v>
      </c>
      <c r="F1149" s="105"/>
    </row>
    <row r="1150" spans="2:6">
      <c r="B1150" s="94"/>
      <c r="C1150" s="7" t="s">
        <v>1116</v>
      </c>
      <c r="D1150" s="94" t="s">
        <v>88</v>
      </c>
      <c r="E1150" s="82">
        <v>12230000</v>
      </c>
      <c r="F1150" s="105"/>
    </row>
    <row r="1151" spans="2:6">
      <c r="B1151" s="94"/>
      <c r="C1151" s="7" t="s">
        <v>1117</v>
      </c>
      <c r="D1151" s="94" t="s">
        <v>88</v>
      </c>
      <c r="E1151" s="82">
        <v>13730000</v>
      </c>
      <c r="F1151" s="105"/>
    </row>
    <row r="1152" spans="2:6">
      <c r="B1152" s="94"/>
      <c r="C1152" s="7" t="s">
        <v>1118</v>
      </c>
      <c r="D1152" s="94" t="s">
        <v>88</v>
      </c>
      <c r="E1152" s="82">
        <v>14730000</v>
      </c>
      <c r="F1152" s="105"/>
    </row>
    <row r="1153" spans="2:6">
      <c r="B1153" s="94"/>
      <c r="C1153" s="7" t="s">
        <v>1119</v>
      </c>
      <c r="D1153" s="94" t="s">
        <v>88</v>
      </c>
      <c r="E1153" s="82">
        <v>16730000</v>
      </c>
      <c r="F1153" s="105"/>
    </row>
    <row r="1154" spans="2:6" ht="19.5" customHeight="1">
      <c r="B1154" s="94"/>
      <c r="C1154" s="7" t="s">
        <v>1120</v>
      </c>
      <c r="D1154" s="94" t="s">
        <v>88</v>
      </c>
      <c r="E1154" s="82">
        <v>7850000</v>
      </c>
      <c r="F1154" s="105"/>
    </row>
    <row r="1155" spans="2:6" ht="19.5" customHeight="1">
      <c r="B1155" s="94"/>
      <c r="C1155" s="7" t="s">
        <v>1121</v>
      </c>
      <c r="D1155" s="94" t="s">
        <v>88</v>
      </c>
      <c r="E1155" s="82">
        <v>9510000</v>
      </c>
      <c r="F1155" s="105"/>
    </row>
    <row r="1156" spans="2:6" ht="19.5" customHeight="1">
      <c r="B1156" s="94"/>
      <c r="C1156" s="7" t="s">
        <v>1122</v>
      </c>
      <c r="D1156" s="94" t="s">
        <v>88</v>
      </c>
      <c r="E1156" s="82">
        <v>10910000</v>
      </c>
      <c r="F1156" s="105"/>
    </row>
    <row r="1157" spans="2:6" ht="19.5" customHeight="1">
      <c r="B1157" s="94"/>
      <c r="C1157" s="7" t="s">
        <v>1123</v>
      </c>
      <c r="D1157" s="94" t="s">
        <v>88</v>
      </c>
      <c r="E1157" s="82">
        <v>12770000</v>
      </c>
      <c r="F1157" s="105"/>
    </row>
    <row r="1158" spans="2:6" ht="19.5" customHeight="1">
      <c r="B1158" s="94"/>
      <c r="C1158" s="7" t="s">
        <v>1124</v>
      </c>
      <c r="D1158" s="94" t="s">
        <v>88</v>
      </c>
      <c r="E1158" s="82">
        <v>14630000</v>
      </c>
      <c r="F1158" s="105"/>
    </row>
    <row r="1159" spans="2:6" ht="19.5" customHeight="1">
      <c r="B1159" s="94"/>
      <c r="C1159" s="7" t="s">
        <v>1125</v>
      </c>
      <c r="D1159" s="94" t="s">
        <v>88</v>
      </c>
      <c r="E1159" s="82">
        <v>17190000</v>
      </c>
      <c r="F1159" s="105"/>
    </row>
    <row r="1160" spans="2:6" ht="19.5" customHeight="1">
      <c r="B1160" s="94"/>
      <c r="C1160" s="7" t="s">
        <v>1126</v>
      </c>
      <c r="D1160" s="94" t="s">
        <v>88</v>
      </c>
      <c r="E1160" s="82">
        <v>18590000</v>
      </c>
      <c r="F1160" s="105"/>
    </row>
    <row r="1161" spans="2:6" ht="19.5" customHeight="1">
      <c r="B1161" s="94"/>
      <c r="C1161" s="7" t="s">
        <v>1127</v>
      </c>
      <c r="D1161" s="94" t="s">
        <v>88</v>
      </c>
      <c r="E1161" s="82">
        <v>20690000</v>
      </c>
      <c r="F1161" s="105"/>
    </row>
    <row r="1162" spans="2:6" ht="19.5" customHeight="1">
      <c r="B1162" s="94"/>
      <c r="C1162" s="7" t="s">
        <v>1128</v>
      </c>
      <c r="D1162" s="94" t="s">
        <v>88</v>
      </c>
      <c r="E1162" s="82">
        <v>21850000</v>
      </c>
      <c r="F1162" s="105"/>
    </row>
    <row r="1163" spans="2:6" ht="19.5" customHeight="1">
      <c r="B1163" s="94"/>
      <c r="C1163" s="7" t="s">
        <v>1129</v>
      </c>
      <c r="D1163" s="94" t="s">
        <v>88</v>
      </c>
      <c r="E1163" s="82">
        <v>26800000</v>
      </c>
      <c r="F1163" s="105"/>
    </row>
    <row r="1164" spans="2:6" ht="19.5" customHeight="1">
      <c r="B1164" s="94"/>
      <c r="C1164" s="7" t="s">
        <v>1130</v>
      </c>
      <c r="D1164" s="94" t="s">
        <v>88</v>
      </c>
      <c r="E1164" s="82">
        <v>28600000</v>
      </c>
      <c r="F1164" s="105"/>
    </row>
    <row r="1165" spans="2:6">
      <c r="B1165" s="13">
        <v>3</v>
      </c>
      <c r="C1165" s="100" t="s">
        <v>988</v>
      </c>
      <c r="D1165" s="100"/>
      <c r="E1165" s="100"/>
      <c r="F1165" s="100"/>
    </row>
    <row r="1166" spans="2:6" ht="31.5">
      <c r="B1166" s="13"/>
      <c r="C1166" s="38" t="s">
        <v>1049</v>
      </c>
      <c r="D1166" s="94" t="s">
        <v>88</v>
      </c>
      <c r="E1166" s="82">
        <v>9920000</v>
      </c>
      <c r="F1166" s="114" t="s">
        <v>1048</v>
      </c>
    </row>
    <row r="1167" spans="2:6" ht="31.5">
      <c r="B1167" s="13"/>
      <c r="C1167" s="38" t="s">
        <v>1050</v>
      </c>
      <c r="D1167" s="94" t="s">
        <v>88</v>
      </c>
      <c r="E1167" s="82">
        <v>10570000</v>
      </c>
      <c r="F1167" s="115"/>
    </row>
    <row r="1168" spans="2:6" ht="31.5">
      <c r="B1168" s="13"/>
      <c r="C1168" s="38" t="s">
        <v>1051</v>
      </c>
      <c r="D1168" s="94" t="s">
        <v>88</v>
      </c>
      <c r="E1168" s="82">
        <v>12060000</v>
      </c>
      <c r="F1168" s="115"/>
    </row>
    <row r="1169" spans="2:6" ht="31.5">
      <c r="B1169" s="13"/>
      <c r="C1169" s="38" t="s">
        <v>1052</v>
      </c>
      <c r="D1169" s="94" t="s">
        <v>88</v>
      </c>
      <c r="E1169" s="82">
        <v>8870000</v>
      </c>
      <c r="F1169" s="115"/>
    </row>
    <row r="1170" spans="2:6" ht="31.5">
      <c r="B1170" s="13"/>
      <c r="C1170" s="38" t="s">
        <v>1053</v>
      </c>
      <c r="D1170" s="94" t="s">
        <v>88</v>
      </c>
      <c r="E1170" s="82">
        <v>9470000</v>
      </c>
      <c r="F1170" s="115"/>
    </row>
    <row r="1171" spans="2:6" ht="31.5">
      <c r="B1171" s="13"/>
      <c r="C1171" s="38" t="s">
        <v>1054</v>
      </c>
      <c r="D1171" s="94" t="s">
        <v>88</v>
      </c>
      <c r="E1171" s="82">
        <v>10670000</v>
      </c>
      <c r="F1171" s="115"/>
    </row>
    <row r="1172" spans="2:6" ht="31.5">
      <c r="B1172" s="13"/>
      <c r="C1172" s="38" t="s">
        <v>1055</v>
      </c>
      <c r="D1172" s="94" t="s">
        <v>88</v>
      </c>
      <c r="E1172" s="82">
        <v>7510000</v>
      </c>
      <c r="F1172" s="115"/>
    </row>
    <row r="1173" spans="2:6" ht="31.5">
      <c r="B1173" s="13"/>
      <c r="C1173" s="38" t="s">
        <v>1056</v>
      </c>
      <c r="D1173" s="94" t="s">
        <v>88</v>
      </c>
      <c r="E1173" s="82">
        <v>7760000</v>
      </c>
      <c r="F1173" s="115"/>
    </row>
    <row r="1174" spans="2:6" ht="31.5">
      <c r="B1174" s="13"/>
      <c r="C1174" s="38" t="s">
        <v>1057</v>
      </c>
      <c r="D1174" s="94" t="s">
        <v>88</v>
      </c>
      <c r="E1174" s="82">
        <v>7370000</v>
      </c>
      <c r="F1174" s="115"/>
    </row>
    <row r="1175" spans="2:6" ht="31.5">
      <c r="B1175" s="13"/>
      <c r="C1175" s="38" t="s">
        <v>1058</v>
      </c>
      <c r="D1175" s="94" t="s">
        <v>88</v>
      </c>
      <c r="E1175" s="82">
        <v>7620000</v>
      </c>
      <c r="F1175" s="115"/>
    </row>
    <row r="1176" spans="2:6" ht="31.5">
      <c r="B1176" s="13"/>
      <c r="C1176" s="38" t="s">
        <v>1059</v>
      </c>
      <c r="D1176" s="94" t="s">
        <v>88</v>
      </c>
      <c r="E1176" s="82">
        <v>7870000</v>
      </c>
      <c r="F1176" s="115"/>
    </row>
    <row r="1177" spans="2:6">
      <c r="B1177" s="13"/>
      <c r="C1177" s="38" t="s">
        <v>989</v>
      </c>
      <c r="D1177" s="94" t="s">
        <v>88</v>
      </c>
      <c r="E1177" s="83">
        <v>3120000</v>
      </c>
      <c r="F1177" s="115"/>
    </row>
    <row r="1178" spans="2:6">
      <c r="B1178" s="13"/>
      <c r="C1178" s="38" t="s">
        <v>990</v>
      </c>
      <c r="D1178" s="94" t="s">
        <v>88</v>
      </c>
      <c r="E1178" s="83">
        <v>3240000</v>
      </c>
      <c r="F1178" s="115"/>
    </row>
    <row r="1179" spans="2:6">
      <c r="B1179" s="13"/>
      <c r="C1179" s="38" t="s">
        <v>991</v>
      </c>
      <c r="D1179" s="94" t="s">
        <v>88</v>
      </c>
      <c r="E1179" s="83">
        <v>3400000</v>
      </c>
      <c r="F1179" s="115"/>
    </row>
    <row r="1180" spans="2:6">
      <c r="B1180" s="13"/>
      <c r="C1180" s="38" t="s">
        <v>992</v>
      </c>
      <c r="D1180" s="94" t="s">
        <v>88</v>
      </c>
      <c r="E1180" s="83">
        <v>1920000</v>
      </c>
      <c r="F1180" s="115"/>
    </row>
    <row r="1181" spans="2:6">
      <c r="B1181" s="13"/>
      <c r="C1181" s="38" t="s">
        <v>993</v>
      </c>
      <c r="D1181" s="94" t="s">
        <v>88</v>
      </c>
      <c r="E1181" s="83">
        <v>2040000</v>
      </c>
      <c r="F1181" s="115"/>
    </row>
    <row r="1182" spans="2:6">
      <c r="B1182" s="13"/>
      <c r="C1182" s="38" t="s">
        <v>994</v>
      </c>
      <c r="D1182" s="94" t="s">
        <v>88</v>
      </c>
      <c r="E1182" s="83">
        <v>1470000</v>
      </c>
      <c r="F1182" s="115"/>
    </row>
    <row r="1183" spans="2:6">
      <c r="B1183" s="13"/>
      <c r="C1183" s="38" t="s">
        <v>995</v>
      </c>
      <c r="D1183" s="94" t="s">
        <v>88</v>
      </c>
      <c r="E1183" s="83">
        <v>1590000</v>
      </c>
      <c r="F1183" s="115"/>
    </row>
    <row r="1184" spans="2:6">
      <c r="B1184" s="13"/>
      <c r="C1184" s="38" t="s">
        <v>996</v>
      </c>
      <c r="D1184" s="94" t="s">
        <v>88</v>
      </c>
      <c r="E1184" s="83">
        <v>1160000</v>
      </c>
      <c r="F1184" s="115"/>
    </row>
    <row r="1185" spans="2:6">
      <c r="B1185" s="13"/>
      <c r="C1185" s="38" t="s">
        <v>997</v>
      </c>
      <c r="D1185" s="94" t="s">
        <v>88</v>
      </c>
      <c r="E1185" s="83">
        <v>1280000</v>
      </c>
      <c r="F1185" s="115"/>
    </row>
    <row r="1186" spans="2:6">
      <c r="B1186" s="13"/>
      <c r="C1186" s="38" t="s">
        <v>998</v>
      </c>
      <c r="D1186" s="94" t="s">
        <v>88</v>
      </c>
      <c r="E1186" s="83">
        <v>1400000</v>
      </c>
      <c r="F1186" s="115"/>
    </row>
    <row r="1187" spans="2:6">
      <c r="B1187" s="13"/>
      <c r="C1187" s="38" t="s">
        <v>999</v>
      </c>
      <c r="D1187" s="94" t="s">
        <v>88</v>
      </c>
      <c r="E1187" s="83">
        <v>1050000</v>
      </c>
      <c r="F1187" s="115"/>
    </row>
    <row r="1188" spans="2:6">
      <c r="B1188" s="13"/>
      <c r="C1188" s="38" t="s">
        <v>1000</v>
      </c>
      <c r="D1188" s="94" t="s">
        <v>88</v>
      </c>
      <c r="E1188" s="83">
        <v>1170000</v>
      </c>
      <c r="F1188" s="115"/>
    </row>
    <row r="1189" spans="2:6">
      <c r="B1189" s="13"/>
      <c r="C1189" s="38" t="s">
        <v>1001</v>
      </c>
      <c r="D1189" s="94" t="s">
        <v>88</v>
      </c>
      <c r="E1189" s="83">
        <v>3970000</v>
      </c>
      <c r="F1189" s="115"/>
    </row>
    <row r="1190" spans="2:6">
      <c r="B1190" s="13"/>
      <c r="C1190" s="38" t="s">
        <v>1002</v>
      </c>
      <c r="D1190" s="94" t="s">
        <v>88</v>
      </c>
      <c r="E1190" s="83">
        <v>4090000</v>
      </c>
      <c r="F1190" s="115"/>
    </row>
    <row r="1191" spans="2:6">
      <c r="B1191" s="13"/>
      <c r="C1191" s="38" t="s">
        <v>1003</v>
      </c>
      <c r="D1191" s="94" t="s">
        <v>88</v>
      </c>
      <c r="E1191" s="83">
        <v>4210000</v>
      </c>
      <c r="F1191" s="115"/>
    </row>
    <row r="1192" spans="2:6">
      <c r="B1192" s="13">
        <v>4</v>
      </c>
      <c r="C1192" s="100" t="s">
        <v>1004</v>
      </c>
      <c r="D1192" s="100"/>
      <c r="E1192" s="100"/>
      <c r="F1192" s="100"/>
    </row>
    <row r="1193" spans="2:6">
      <c r="B1193" s="13"/>
      <c r="C1193" s="38" t="s">
        <v>1005</v>
      </c>
      <c r="D1193" s="94" t="s">
        <v>88</v>
      </c>
      <c r="E1193" s="83">
        <v>12479000</v>
      </c>
      <c r="F1193" s="114" t="s">
        <v>1048</v>
      </c>
    </row>
    <row r="1194" spans="2:6">
      <c r="B1194" s="13"/>
      <c r="C1194" s="38" t="s">
        <v>1006</v>
      </c>
      <c r="D1194" s="94" t="s">
        <v>88</v>
      </c>
      <c r="E1194" s="83">
        <v>13250000</v>
      </c>
      <c r="F1194" s="115"/>
    </row>
    <row r="1195" spans="2:6">
      <c r="B1195" s="13"/>
      <c r="C1195" s="38" t="s">
        <v>1007</v>
      </c>
      <c r="D1195" s="94" t="s">
        <v>88</v>
      </c>
      <c r="E1195" s="83">
        <v>6150000</v>
      </c>
      <c r="F1195" s="115"/>
    </row>
    <row r="1196" spans="2:6">
      <c r="B1196" s="13"/>
      <c r="C1196" s="38" t="s">
        <v>1008</v>
      </c>
      <c r="D1196" s="94" t="s">
        <v>88</v>
      </c>
      <c r="E1196" s="83">
        <v>7910000</v>
      </c>
      <c r="F1196" s="115"/>
    </row>
    <row r="1197" spans="2:6">
      <c r="B1197" s="13"/>
      <c r="C1197" s="38" t="s">
        <v>1009</v>
      </c>
      <c r="D1197" s="94" t="s">
        <v>88</v>
      </c>
      <c r="E1197" s="83">
        <v>9780000</v>
      </c>
      <c r="F1197" s="115"/>
    </row>
    <row r="1198" spans="2:6">
      <c r="B1198" s="13"/>
      <c r="C1198" s="38" t="s">
        <v>1010</v>
      </c>
      <c r="D1198" s="94" t="s">
        <v>88</v>
      </c>
      <c r="E1198" s="83">
        <v>14250000</v>
      </c>
      <c r="F1198" s="115"/>
    </row>
    <row r="1199" spans="2:6">
      <c r="B1199" s="13"/>
      <c r="C1199" s="38" t="s">
        <v>1011</v>
      </c>
      <c r="D1199" s="94" t="s">
        <v>88</v>
      </c>
      <c r="E1199" s="83">
        <v>16320000</v>
      </c>
      <c r="F1199" s="115"/>
    </row>
    <row r="1200" spans="2:6">
      <c r="B1200" s="13"/>
      <c r="C1200" s="38" t="s">
        <v>1012</v>
      </c>
      <c r="D1200" s="94" t="s">
        <v>88</v>
      </c>
      <c r="E1200" s="83">
        <v>4940000</v>
      </c>
      <c r="F1200" s="115"/>
    </row>
    <row r="1201" spans="2:6">
      <c r="B1201" s="13"/>
      <c r="C1201" s="38" t="s">
        <v>1013</v>
      </c>
      <c r="D1201" s="94" t="s">
        <v>88</v>
      </c>
      <c r="E1201" s="83">
        <v>6020000</v>
      </c>
      <c r="F1201" s="115"/>
    </row>
    <row r="1202" spans="2:6">
      <c r="B1202" s="13"/>
      <c r="C1202" s="38" t="s">
        <v>1014</v>
      </c>
      <c r="D1202" s="94" t="s">
        <v>88</v>
      </c>
      <c r="E1202" s="83">
        <v>6320000</v>
      </c>
      <c r="F1202" s="115"/>
    </row>
    <row r="1203" spans="2:6">
      <c r="B1203" s="13"/>
      <c r="C1203" s="38" t="s">
        <v>1015</v>
      </c>
      <c r="D1203" s="94" t="s">
        <v>88</v>
      </c>
      <c r="E1203" s="83">
        <v>10320000</v>
      </c>
      <c r="F1203" s="115"/>
    </row>
    <row r="1204" spans="2:6">
      <c r="B1204" s="13"/>
      <c r="C1204" s="38" t="s">
        <v>1016</v>
      </c>
      <c r="D1204" s="94" t="s">
        <v>88</v>
      </c>
      <c r="E1204" s="83">
        <v>10460000</v>
      </c>
      <c r="F1204" s="115"/>
    </row>
    <row r="1205" spans="2:6">
      <c r="B1205" s="13"/>
      <c r="C1205" s="38" t="s">
        <v>1017</v>
      </c>
      <c r="D1205" s="94" t="s">
        <v>88</v>
      </c>
      <c r="E1205" s="83">
        <v>5600000</v>
      </c>
      <c r="F1205" s="115"/>
    </row>
    <row r="1206" spans="2:6">
      <c r="B1206" s="13"/>
      <c r="C1206" s="38" t="s">
        <v>1018</v>
      </c>
      <c r="D1206" s="94" t="s">
        <v>88</v>
      </c>
      <c r="E1206" s="83">
        <v>6180000</v>
      </c>
      <c r="F1206" s="115"/>
    </row>
    <row r="1207" spans="2:6">
      <c r="B1207" s="13"/>
      <c r="C1207" s="38" t="s">
        <v>1019</v>
      </c>
      <c r="D1207" s="94" t="s">
        <v>88</v>
      </c>
      <c r="E1207" s="83">
        <v>5270000</v>
      </c>
      <c r="F1207" s="115"/>
    </row>
    <row r="1208" spans="2:6">
      <c r="B1208" s="13"/>
      <c r="C1208" s="38" t="s">
        <v>1020</v>
      </c>
      <c r="D1208" s="94" t="s">
        <v>88</v>
      </c>
      <c r="E1208" s="83">
        <v>13680000</v>
      </c>
      <c r="F1208" s="115"/>
    </row>
    <row r="1209" spans="2:6">
      <c r="B1209" s="13">
        <v>5</v>
      </c>
      <c r="C1209" s="100" t="s">
        <v>1021</v>
      </c>
      <c r="D1209" s="100"/>
      <c r="E1209" s="100"/>
      <c r="F1209" s="100"/>
    </row>
    <row r="1210" spans="2:6">
      <c r="B1210" s="13"/>
      <c r="C1210" s="38" t="s">
        <v>1024</v>
      </c>
      <c r="D1210" s="94" t="s">
        <v>88</v>
      </c>
      <c r="E1210" s="83">
        <v>1380000</v>
      </c>
      <c r="F1210" s="114" t="s">
        <v>1048</v>
      </c>
    </row>
    <row r="1211" spans="2:6">
      <c r="B1211" s="13"/>
      <c r="C1211" s="38" t="s">
        <v>1025</v>
      </c>
      <c r="D1211" s="94" t="s">
        <v>88</v>
      </c>
      <c r="E1211" s="83">
        <v>1780000</v>
      </c>
      <c r="F1211" s="115"/>
    </row>
    <row r="1212" spans="2:6">
      <c r="B1212" s="13"/>
      <c r="C1212" s="38" t="s">
        <v>1026</v>
      </c>
      <c r="D1212" s="94" t="s">
        <v>88</v>
      </c>
      <c r="E1212" s="83">
        <v>2180000</v>
      </c>
      <c r="F1212" s="115"/>
    </row>
    <row r="1213" spans="2:6">
      <c r="B1213" s="13"/>
      <c r="C1213" s="38" t="s">
        <v>1027</v>
      </c>
      <c r="D1213" s="94" t="s">
        <v>88</v>
      </c>
      <c r="E1213" s="83">
        <v>1360000</v>
      </c>
      <c r="F1213" s="115"/>
    </row>
    <row r="1214" spans="2:6">
      <c r="B1214" s="13"/>
      <c r="C1214" s="38" t="s">
        <v>1028</v>
      </c>
      <c r="D1214" s="94" t="s">
        <v>88</v>
      </c>
      <c r="E1214" s="83">
        <v>1780000</v>
      </c>
      <c r="F1214" s="115"/>
    </row>
    <row r="1215" spans="2:6">
      <c r="B1215" s="13"/>
      <c r="C1215" s="38" t="s">
        <v>1029</v>
      </c>
      <c r="D1215" s="94" t="s">
        <v>88</v>
      </c>
      <c r="E1215" s="83">
        <v>2200000</v>
      </c>
      <c r="F1215" s="115"/>
    </row>
    <row r="1216" spans="2:6">
      <c r="B1216" s="13"/>
      <c r="C1216" s="38" t="s">
        <v>1030</v>
      </c>
      <c r="D1216" s="94" t="s">
        <v>88</v>
      </c>
      <c r="E1216" s="83">
        <v>2080000</v>
      </c>
      <c r="F1216" s="115"/>
    </row>
    <row r="1217" spans="2:6">
      <c r="B1217" s="13"/>
      <c r="C1217" s="38" t="s">
        <v>1031</v>
      </c>
      <c r="D1217" s="94" t="s">
        <v>88</v>
      </c>
      <c r="E1217" s="83">
        <v>2750000</v>
      </c>
      <c r="F1217" s="115"/>
    </row>
    <row r="1218" spans="2:6">
      <c r="B1218" s="13"/>
      <c r="C1218" s="38" t="s">
        <v>1032</v>
      </c>
      <c r="D1218" s="94" t="s">
        <v>88</v>
      </c>
      <c r="E1218" s="83">
        <v>3420000</v>
      </c>
      <c r="F1218" s="115"/>
    </row>
    <row r="1219" spans="2:6">
      <c r="B1219" s="13"/>
      <c r="C1219" s="38" t="s">
        <v>1033</v>
      </c>
      <c r="D1219" s="94" t="s">
        <v>88</v>
      </c>
      <c r="E1219" s="83">
        <v>1950000</v>
      </c>
      <c r="F1219" s="115"/>
    </row>
    <row r="1220" spans="2:6">
      <c r="B1220" s="13"/>
      <c r="C1220" s="38" t="s">
        <v>1034</v>
      </c>
      <c r="D1220" s="94" t="s">
        <v>88</v>
      </c>
      <c r="E1220" s="83">
        <v>2450000</v>
      </c>
      <c r="F1220" s="115"/>
    </row>
    <row r="1221" spans="2:6">
      <c r="B1221" s="13"/>
      <c r="C1221" s="38" t="s">
        <v>1035</v>
      </c>
      <c r="D1221" s="94" t="s">
        <v>88</v>
      </c>
      <c r="E1221" s="83">
        <v>2150000</v>
      </c>
      <c r="F1221" s="115"/>
    </row>
    <row r="1222" spans="2:6">
      <c r="B1222" s="13"/>
      <c r="C1222" s="38" t="s">
        <v>1036</v>
      </c>
      <c r="D1222" s="94" t="s">
        <v>88</v>
      </c>
      <c r="E1222" s="83">
        <v>3850000</v>
      </c>
      <c r="F1222" s="115"/>
    </row>
    <row r="1223" spans="2:6">
      <c r="B1223" s="13">
        <v>6</v>
      </c>
      <c r="C1223" s="100" t="s">
        <v>1022</v>
      </c>
      <c r="D1223" s="100"/>
      <c r="E1223" s="100"/>
      <c r="F1223" s="100"/>
    </row>
    <row r="1224" spans="2:6" ht="31.5">
      <c r="B1224" s="13"/>
      <c r="C1224" s="38" t="s">
        <v>1037</v>
      </c>
      <c r="D1224" s="39" t="s">
        <v>1046</v>
      </c>
      <c r="E1224" s="83">
        <v>4150000</v>
      </c>
      <c r="F1224" s="114" t="s">
        <v>1048</v>
      </c>
    </row>
    <row r="1225" spans="2:6" ht="31.5">
      <c r="B1225" s="13"/>
      <c r="C1225" s="38" t="s">
        <v>1038</v>
      </c>
      <c r="D1225" s="39" t="s">
        <v>1046</v>
      </c>
      <c r="E1225" s="83">
        <v>4400000</v>
      </c>
      <c r="F1225" s="114"/>
    </row>
    <row r="1226" spans="2:6" ht="31.5">
      <c r="B1226" s="13"/>
      <c r="C1226" s="38" t="s">
        <v>1039</v>
      </c>
      <c r="D1226" s="39" t="s">
        <v>1046</v>
      </c>
      <c r="E1226" s="83">
        <v>5200000</v>
      </c>
      <c r="F1226" s="114"/>
    </row>
    <row r="1227" spans="2:6" ht="31.5">
      <c r="B1227" s="13"/>
      <c r="C1227" s="38" t="s">
        <v>1040</v>
      </c>
      <c r="D1227" s="39" t="s">
        <v>1046</v>
      </c>
      <c r="E1227" s="83">
        <v>6580000</v>
      </c>
      <c r="F1227" s="114"/>
    </row>
    <row r="1228" spans="2:6" ht="31.5">
      <c r="B1228" s="13"/>
      <c r="C1228" s="38" t="s">
        <v>1041</v>
      </c>
      <c r="D1228" s="39" t="s">
        <v>1046</v>
      </c>
      <c r="E1228" s="83">
        <v>7280000</v>
      </c>
      <c r="F1228" s="114"/>
    </row>
    <row r="1229" spans="2:6" ht="21" customHeight="1">
      <c r="B1229" s="13"/>
      <c r="C1229" s="38" t="s">
        <v>1042</v>
      </c>
      <c r="D1229" s="39" t="s">
        <v>1047</v>
      </c>
      <c r="E1229" s="83">
        <v>1250000</v>
      </c>
      <c r="F1229" s="114"/>
    </row>
    <row r="1230" spans="2:6" ht="31.5">
      <c r="B1230" s="94"/>
      <c r="C1230" s="38" t="s">
        <v>1043</v>
      </c>
      <c r="D1230" s="39" t="s">
        <v>1047</v>
      </c>
      <c r="E1230" s="83">
        <v>1820000</v>
      </c>
      <c r="F1230" s="114"/>
    </row>
    <row r="1231" spans="2:6" ht="31.5">
      <c r="B1231" s="94"/>
      <c r="C1231" s="38" t="s">
        <v>1044</v>
      </c>
      <c r="D1231" s="39" t="s">
        <v>1047</v>
      </c>
      <c r="E1231" s="83">
        <v>2350000</v>
      </c>
      <c r="F1231" s="114"/>
    </row>
    <row r="1232" spans="2:6" ht="31.5">
      <c r="B1232" s="94"/>
      <c r="C1232" s="38" t="s">
        <v>1045</v>
      </c>
      <c r="D1232" s="39" t="s">
        <v>1047</v>
      </c>
      <c r="E1232" s="83">
        <v>2850000</v>
      </c>
      <c r="F1232" s="114"/>
    </row>
    <row r="1233" spans="2:6">
      <c r="B1233" s="26" t="s">
        <v>713</v>
      </c>
      <c r="C1233" s="102" t="s">
        <v>714</v>
      </c>
      <c r="D1233" s="102"/>
      <c r="E1233" s="102"/>
      <c r="F1233" s="102"/>
    </row>
    <row r="1234" spans="2:6">
      <c r="B1234" s="13">
        <v>1</v>
      </c>
      <c r="C1234" s="100" t="s">
        <v>849</v>
      </c>
      <c r="D1234" s="100"/>
      <c r="E1234" s="100"/>
      <c r="F1234" s="100"/>
    </row>
    <row r="1235" spans="2:6" ht="41.25" customHeight="1">
      <c r="B1235" s="94"/>
      <c r="C1235" s="8" t="s">
        <v>715</v>
      </c>
      <c r="D1235" s="20" t="s">
        <v>967</v>
      </c>
      <c r="E1235" s="84">
        <v>1380000</v>
      </c>
      <c r="F1235" s="105" t="s">
        <v>1204</v>
      </c>
    </row>
    <row r="1236" spans="2:6" ht="41.25" customHeight="1">
      <c r="B1236" s="94"/>
      <c r="C1236" s="8" t="s">
        <v>716</v>
      </c>
      <c r="D1236" s="20" t="s">
        <v>967</v>
      </c>
      <c r="E1236" s="84">
        <v>1360000</v>
      </c>
      <c r="F1236" s="106"/>
    </row>
    <row r="1237" spans="2:6">
      <c r="B1237" s="13">
        <v>2</v>
      </c>
      <c r="C1237" s="100" t="s">
        <v>836</v>
      </c>
      <c r="D1237" s="100"/>
      <c r="E1237" s="100"/>
      <c r="F1237" s="100"/>
    </row>
    <row r="1238" spans="2:6" ht="39" customHeight="1">
      <c r="B1238" s="94"/>
      <c r="C1238" s="8" t="s">
        <v>717</v>
      </c>
      <c r="D1238" s="20" t="s">
        <v>967</v>
      </c>
      <c r="E1238" s="72">
        <v>1950000</v>
      </c>
      <c r="F1238" s="105" t="s">
        <v>1206</v>
      </c>
    </row>
    <row r="1239" spans="2:6" ht="39" customHeight="1">
      <c r="B1239" s="94"/>
      <c r="C1239" s="8" t="s">
        <v>718</v>
      </c>
      <c r="D1239" s="20" t="s">
        <v>967</v>
      </c>
      <c r="E1239" s="72">
        <v>2160000</v>
      </c>
      <c r="F1239" s="106"/>
    </row>
    <row r="1240" spans="2:6" ht="18" customHeight="1">
      <c r="B1240" s="94"/>
      <c r="C1240" s="19" t="s">
        <v>837</v>
      </c>
      <c r="D1240" s="20" t="s">
        <v>967</v>
      </c>
      <c r="E1240" s="85">
        <v>1440000</v>
      </c>
      <c r="F1240" s="104" t="s">
        <v>816</v>
      </c>
    </row>
    <row r="1241" spans="2:6" ht="18" customHeight="1">
      <c r="B1241" s="94"/>
      <c r="C1241" s="19" t="s">
        <v>838</v>
      </c>
      <c r="D1241" s="20" t="s">
        <v>967</v>
      </c>
      <c r="E1241" s="85">
        <v>1536000</v>
      </c>
      <c r="F1241" s="104"/>
    </row>
    <row r="1242" spans="2:6" ht="18" customHeight="1">
      <c r="B1242" s="94"/>
      <c r="C1242" s="19" t="s">
        <v>839</v>
      </c>
      <c r="D1242" s="20" t="s">
        <v>967</v>
      </c>
      <c r="E1242" s="85">
        <v>1740000</v>
      </c>
      <c r="F1242" s="104"/>
    </row>
    <row r="1243" spans="2:6" ht="18" customHeight="1">
      <c r="B1243" s="94"/>
      <c r="C1243" s="19" t="s">
        <v>840</v>
      </c>
      <c r="D1243" s="20" t="s">
        <v>967</v>
      </c>
      <c r="E1243" s="85">
        <v>1440000</v>
      </c>
      <c r="F1243" s="104"/>
    </row>
    <row r="1244" spans="2:6" ht="18" customHeight="1">
      <c r="B1244" s="94"/>
      <c r="C1244" s="19" t="s">
        <v>841</v>
      </c>
      <c r="D1244" s="20" t="s">
        <v>967</v>
      </c>
      <c r="E1244" s="85">
        <v>1500000</v>
      </c>
      <c r="F1244" s="104"/>
    </row>
    <row r="1245" spans="2:6" ht="18" customHeight="1">
      <c r="B1245" s="94"/>
      <c r="C1245" s="19" t="s">
        <v>842</v>
      </c>
      <c r="D1245" s="20" t="s">
        <v>967</v>
      </c>
      <c r="E1245" s="85">
        <v>1728000</v>
      </c>
      <c r="F1245" s="104"/>
    </row>
    <row r="1246" spans="2:6" ht="18" customHeight="1">
      <c r="B1246" s="94"/>
      <c r="C1246" s="19" t="s">
        <v>843</v>
      </c>
      <c r="D1246" s="20" t="s">
        <v>967</v>
      </c>
      <c r="E1246" s="85">
        <v>1188000</v>
      </c>
      <c r="F1246" s="104"/>
    </row>
    <row r="1247" spans="2:6" ht="18" customHeight="1">
      <c r="B1247" s="94"/>
      <c r="C1247" s="19" t="s">
        <v>844</v>
      </c>
      <c r="D1247" s="20" t="s">
        <v>967</v>
      </c>
      <c r="E1247" s="85">
        <v>1308000</v>
      </c>
      <c r="F1247" s="104"/>
    </row>
    <row r="1248" spans="2:6" ht="18" customHeight="1">
      <c r="B1248" s="94"/>
      <c r="C1248" s="19" t="s">
        <v>845</v>
      </c>
      <c r="D1248" s="20" t="s">
        <v>967</v>
      </c>
      <c r="E1248" s="85">
        <v>1152000</v>
      </c>
      <c r="F1248" s="104"/>
    </row>
    <row r="1249" spans="2:6" ht="18" customHeight="1">
      <c r="B1249" s="94"/>
      <c r="C1249" s="19" t="s">
        <v>846</v>
      </c>
      <c r="D1249" s="20" t="s">
        <v>967</v>
      </c>
      <c r="E1249" s="85">
        <v>1284000</v>
      </c>
      <c r="F1249" s="104"/>
    </row>
    <row r="1250" spans="2:6" ht="18" customHeight="1">
      <c r="B1250" s="94"/>
      <c r="C1250" s="19" t="s">
        <v>847</v>
      </c>
      <c r="D1250" s="20" t="s">
        <v>967</v>
      </c>
      <c r="E1250" s="85">
        <v>912000</v>
      </c>
      <c r="F1250" s="104"/>
    </row>
    <row r="1251" spans="2:6" ht="18" customHeight="1">
      <c r="B1251" s="94"/>
      <c r="C1251" s="19" t="s">
        <v>848</v>
      </c>
      <c r="D1251" s="20" t="s">
        <v>967</v>
      </c>
      <c r="E1251" s="85">
        <v>1080000</v>
      </c>
      <c r="F1251" s="104"/>
    </row>
    <row r="1252" spans="2:6" ht="18" customHeight="1">
      <c r="B1252" s="94"/>
      <c r="C1252" s="19" t="s">
        <v>1207</v>
      </c>
      <c r="D1252" s="20" t="s">
        <v>967</v>
      </c>
      <c r="E1252" s="85">
        <v>864000</v>
      </c>
      <c r="F1252" s="104"/>
    </row>
    <row r="1253" spans="2:6" ht="18" customHeight="1">
      <c r="B1253" s="94"/>
      <c r="C1253" s="19" t="s">
        <v>1208</v>
      </c>
      <c r="D1253" s="20" t="s">
        <v>967</v>
      </c>
      <c r="E1253" s="85">
        <v>1008000</v>
      </c>
      <c r="F1253" s="104"/>
    </row>
    <row r="1254" spans="2:6" ht="18" customHeight="1">
      <c r="B1254" s="94"/>
      <c r="C1254" s="19" t="s">
        <v>1209</v>
      </c>
      <c r="D1254" s="20" t="s">
        <v>967</v>
      </c>
      <c r="E1254" s="85">
        <v>804000</v>
      </c>
      <c r="F1254" s="104"/>
    </row>
    <row r="1255" spans="2:6" ht="18" customHeight="1">
      <c r="B1255" s="94"/>
      <c r="C1255" s="19" t="s">
        <v>1210</v>
      </c>
      <c r="D1255" s="20" t="s">
        <v>967</v>
      </c>
      <c r="E1255" s="85">
        <v>756000</v>
      </c>
      <c r="F1255" s="104"/>
    </row>
    <row r="1256" spans="2:6" ht="18" customHeight="1">
      <c r="B1256" s="13">
        <v>3</v>
      </c>
      <c r="C1256" s="100" t="s">
        <v>850</v>
      </c>
      <c r="D1256" s="100"/>
      <c r="E1256" s="100"/>
      <c r="F1256" s="100"/>
    </row>
    <row r="1257" spans="2:6" ht="30.75" customHeight="1">
      <c r="B1257" s="94"/>
      <c r="C1257" s="21" t="s">
        <v>827</v>
      </c>
      <c r="D1257" s="20" t="s">
        <v>967</v>
      </c>
      <c r="E1257" s="85">
        <v>1080000</v>
      </c>
      <c r="F1257" s="104" t="s">
        <v>816</v>
      </c>
    </row>
    <row r="1258" spans="2:6" ht="30.75" customHeight="1">
      <c r="B1258" s="94"/>
      <c r="C1258" s="21" t="s">
        <v>828</v>
      </c>
      <c r="D1258" s="20" t="s">
        <v>967</v>
      </c>
      <c r="E1258" s="85">
        <v>1620000</v>
      </c>
      <c r="F1258" s="104"/>
    </row>
    <row r="1259" spans="2:6" ht="30.75" customHeight="1">
      <c r="B1259" s="94"/>
      <c r="C1259" s="21" t="s">
        <v>829</v>
      </c>
      <c r="D1259" s="20" t="s">
        <v>967</v>
      </c>
      <c r="E1259" s="85">
        <v>1500000</v>
      </c>
      <c r="F1259" s="104"/>
    </row>
    <row r="1260" spans="2:6" ht="30.75" customHeight="1">
      <c r="B1260" s="94"/>
      <c r="C1260" s="21" t="s">
        <v>830</v>
      </c>
      <c r="D1260" s="20" t="s">
        <v>967</v>
      </c>
      <c r="E1260" s="85">
        <v>1560000</v>
      </c>
      <c r="F1260" s="104"/>
    </row>
    <row r="1261" spans="2:6" ht="30.75" customHeight="1">
      <c r="B1261" s="94"/>
      <c r="C1261" s="21" t="s">
        <v>831</v>
      </c>
      <c r="D1261" s="20" t="s">
        <v>967</v>
      </c>
      <c r="E1261" s="85">
        <v>1680000</v>
      </c>
      <c r="F1261" s="104"/>
    </row>
    <row r="1262" spans="2:6" ht="30.75" customHeight="1">
      <c r="B1262" s="94"/>
      <c r="C1262" s="21" t="s">
        <v>832</v>
      </c>
      <c r="D1262" s="20" t="s">
        <v>967</v>
      </c>
      <c r="E1262" s="85">
        <v>1920000</v>
      </c>
      <c r="F1262" s="104"/>
    </row>
    <row r="1263" spans="2:6" ht="30.75" customHeight="1">
      <c r="B1263" s="94"/>
      <c r="C1263" s="21" t="s">
        <v>833</v>
      </c>
      <c r="D1263" s="20" t="s">
        <v>967</v>
      </c>
      <c r="E1263" s="85">
        <v>1320000</v>
      </c>
      <c r="F1263" s="104"/>
    </row>
    <row r="1264" spans="2:6" ht="30.75" customHeight="1">
      <c r="B1264" s="94"/>
      <c r="C1264" s="21" t="s">
        <v>834</v>
      </c>
      <c r="D1264" s="20" t="s">
        <v>967</v>
      </c>
      <c r="E1264" s="85">
        <v>1440000</v>
      </c>
      <c r="F1264" s="104"/>
    </row>
    <row r="1265" spans="2:6" ht="30.75" customHeight="1">
      <c r="B1265" s="94"/>
      <c r="C1265" s="21" t="s">
        <v>835</v>
      </c>
      <c r="D1265" s="20" t="s">
        <v>967</v>
      </c>
      <c r="E1265" s="85">
        <v>1800000</v>
      </c>
      <c r="F1265" s="104"/>
    </row>
    <row r="1266" spans="2:6" ht="16.5" customHeight="1">
      <c r="B1266" s="13">
        <v>4</v>
      </c>
      <c r="C1266" s="100" t="s">
        <v>851</v>
      </c>
      <c r="D1266" s="100"/>
      <c r="E1266" s="100"/>
      <c r="F1266" s="100"/>
    </row>
    <row r="1267" spans="2:6" ht="16.5" customHeight="1">
      <c r="B1267" s="94"/>
      <c r="C1267" s="21" t="s">
        <v>852</v>
      </c>
      <c r="D1267" s="20" t="s">
        <v>967</v>
      </c>
      <c r="E1267" s="85">
        <v>576000</v>
      </c>
      <c r="F1267" s="104" t="s">
        <v>816</v>
      </c>
    </row>
    <row r="1268" spans="2:6" ht="16.5" customHeight="1">
      <c r="B1268" s="94"/>
      <c r="C1268" s="21" t="s">
        <v>853</v>
      </c>
      <c r="D1268" s="20" t="s">
        <v>967</v>
      </c>
      <c r="E1268" s="85">
        <v>624000</v>
      </c>
      <c r="F1268" s="104"/>
    </row>
    <row r="1269" spans="2:6" ht="16.5" customHeight="1">
      <c r="B1269" s="94"/>
      <c r="C1269" s="21" t="s">
        <v>854</v>
      </c>
      <c r="D1269" s="20" t="s">
        <v>967</v>
      </c>
      <c r="E1269" s="85">
        <v>708000</v>
      </c>
      <c r="F1269" s="104"/>
    </row>
    <row r="1270" spans="2:6" ht="16.5" customHeight="1">
      <c r="B1270" s="94"/>
      <c r="C1270" s="21" t="s">
        <v>855</v>
      </c>
      <c r="D1270" s="20" t="s">
        <v>967</v>
      </c>
      <c r="E1270" s="85">
        <v>780000</v>
      </c>
      <c r="F1270" s="104"/>
    </row>
    <row r="1271" spans="2:6" ht="16.5" customHeight="1">
      <c r="B1271" s="94"/>
      <c r="C1271" s="21" t="s">
        <v>856</v>
      </c>
      <c r="D1271" s="20" t="s">
        <v>967</v>
      </c>
      <c r="E1271" s="85">
        <v>828000</v>
      </c>
      <c r="F1271" s="104"/>
    </row>
    <row r="1272" spans="2:6" ht="16.5" customHeight="1">
      <c r="B1272" s="94"/>
      <c r="C1272" s="21" t="s">
        <v>857</v>
      </c>
      <c r="D1272" s="20" t="s">
        <v>967</v>
      </c>
      <c r="E1272" s="85">
        <v>636000</v>
      </c>
      <c r="F1272" s="104"/>
    </row>
    <row r="1273" spans="2:6" ht="16.5" customHeight="1">
      <c r="B1273" s="94"/>
      <c r="C1273" s="21" t="s">
        <v>858</v>
      </c>
      <c r="D1273" s="20" t="s">
        <v>967</v>
      </c>
      <c r="E1273" s="85">
        <v>684000</v>
      </c>
      <c r="F1273" s="104"/>
    </row>
    <row r="1274" spans="2:6" ht="16.5" customHeight="1">
      <c r="B1274" s="94"/>
      <c r="C1274" s="21" t="s">
        <v>859</v>
      </c>
      <c r="D1274" s="20" t="s">
        <v>967</v>
      </c>
      <c r="E1274" s="85">
        <v>768000</v>
      </c>
      <c r="F1274" s="104"/>
    </row>
    <row r="1275" spans="2:6" ht="16.5" customHeight="1">
      <c r="B1275" s="94"/>
      <c r="C1275" s="21" t="s">
        <v>860</v>
      </c>
      <c r="D1275" s="20" t="s">
        <v>967</v>
      </c>
      <c r="E1275" s="85">
        <v>840000</v>
      </c>
      <c r="F1275" s="104"/>
    </row>
    <row r="1276" spans="2:6" ht="16.5" customHeight="1">
      <c r="B1276" s="94"/>
      <c r="C1276" s="21" t="s">
        <v>861</v>
      </c>
      <c r="D1276" s="20" t="s">
        <v>967</v>
      </c>
      <c r="E1276" s="85">
        <v>888000</v>
      </c>
      <c r="F1276" s="104"/>
    </row>
    <row r="1277" spans="2:6" ht="16.5" customHeight="1">
      <c r="B1277" s="94"/>
      <c r="C1277" s="21" t="s">
        <v>862</v>
      </c>
      <c r="D1277" s="20" t="s">
        <v>967</v>
      </c>
      <c r="E1277" s="85">
        <v>684000</v>
      </c>
      <c r="F1277" s="104"/>
    </row>
    <row r="1278" spans="2:6" ht="16.5" customHeight="1">
      <c r="B1278" s="94"/>
      <c r="C1278" s="21" t="s">
        <v>863</v>
      </c>
      <c r="D1278" s="20" t="s">
        <v>967</v>
      </c>
      <c r="E1278" s="85">
        <v>744000</v>
      </c>
      <c r="F1278" s="104"/>
    </row>
    <row r="1279" spans="2:6" ht="16.5" customHeight="1">
      <c r="B1279" s="94"/>
      <c r="C1279" s="21" t="s">
        <v>864</v>
      </c>
      <c r="D1279" s="20" t="s">
        <v>967</v>
      </c>
      <c r="E1279" s="85">
        <v>816000</v>
      </c>
      <c r="F1279" s="104"/>
    </row>
    <row r="1280" spans="2:6" ht="16.5" customHeight="1">
      <c r="B1280" s="94"/>
      <c r="C1280" s="21" t="s">
        <v>865</v>
      </c>
      <c r="D1280" s="20" t="s">
        <v>967</v>
      </c>
      <c r="E1280" s="85">
        <v>888000</v>
      </c>
      <c r="F1280" s="104"/>
    </row>
    <row r="1281" spans="2:6" ht="16.5" customHeight="1">
      <c r="B1281" s="94"/>
      <c r="C1281" s="21" t="s">
        <v>866</v>
      </c>
      <c r="D1281" s="20" t="s">
        <v>967</v>
      </c>
      <c r="E1281" s="85">
        <v>948000</v>
      </c>
      <c r="F1281" s="104"/>
    </row>
    <row r="1282" spans="2:6" ht="16.5" customHeight="1">
      <c r="B1282" s="94"/>
      <c r="C1282" s="21" t="s">
        <v>867</v>
      </c>
      <c r="D1282" s="20" t="s">
        <v>967</v>
      </c>
      <c r="E1282" s="85">
        <v>828000</v>
      </c>
      <c r="F1282" s="104"/>
    </row>
    <row r="1283" spans="2:6" ht="16.5" customHeight="1">
      <c r="B1283" s="94"/>
      <c r="C1283" s="21" t="s">
        <v>868</v>
      </c>
      <c r="D1283" s="20" t="s">
        <v>967</v>
      </c>
      <c r="E1283" s="85">
        <v>984000</v>
      </c>
      <c r="F1283" s="104"/>
    </row>
    <row r="1284" spans="2:6" ht="16.5" customHeight="1">
      <c r="B1284" s="94"/>
      <c r="C1284" s="21" t="s">
        <v>869</v>
      </c>
      <c r="D1284" s="20" t="s">
        <v>967</v>
      </c>
      <c r="E1284" s="85">
        <v>1056000</v>
      </c>
      <c r="F1284" s="104"/>
    </row>
    <row r="1285" spans="2:6" ht="16.5" customHeight="1">
      <c r="B1285" s="94"/>
      <c r="C1285" s="21" t="s">
        <v>870</v>
      </c>
      <c r="D1285" s="20" t="s">
        <v>967</v>
      </c>
      <c r="E1285" s="85">
        <v>888000</v>
      </c>
      <c r="F1285" s="104"/>
    </row>
    <row r="1286" spans="2:6" ht="16.5" customHeight="1">
      <c r="B1286" s="94"/>
      <c r="C1286" s="21" t="s">
        <v>871</v>
      </c>
      <c r="D1286" s="20" t="s">
        <v>967</v>
      </c>
      <c r="E1286" s="85">
        <v>1044000</v>
      </c>
      <c r="F1286" s="104"/>
    </row>
    <row r="1287" spans="2:6" ht="16.5" customHeight="1">
      <c r="B1287" s="94"/>
      <c r="C1287" s="21" t="s">
        <v>872</v>
      </c>
      <c r="D1287" s="20" t="s">
        <v>967</v>
      </c>
      <c r="E1287" s="85">
        <v>1116000</v>
      </c>
      <c r="F1287" s="104"/>
    </row>
    <row r="1288" spans="2:6" ht="16.5" customHeight="1">
      <c r="B1288" s="94"/>
      <c r="C1288" s="21" t="s">
        <v>873</v>
      </c>
      <c r="D1288" s="20" t="s">
        <v>967</v>
      </c>
      <c r="E1288" s="85">
        <v>948000</v>
      </c>
      <c r="F1288" s="104"/>
    </row>
    <row r="1289" spans="2:6" ht="16.5" customHeight="1">
      <c r="B1289" s="94"/>
      <c r="C1289" s="21" t="s">
        <v>874</v>
      </c>
      <c r="D1289" s="20" t="s">
        <v>967</v>
      </c>
      <c r="E1289" s="85">
        <v>1104000</v>
      </c>
      <c r="F1289" s="104"/>
    </row>
    <row r="1290" spans="2:6" ht="16.5" customHeight="1">
      <c r="B1290" s="94"/>
      <c r="C1290" s="21" t="s">
        <v>875</v>
      </c>
      <c r="D1290" s="20" t="s">
        <v>967</v>
      </c>
      <c r="E1290" s="85">
        <v>1176000</v>
      </c>
      <c r="F1290" s="104"/>
    </row>
    <row r="1291" spans="2:6" ht="16.5" customHeight="1">
      <c r="B1291" s="13">
        <v>5</v>
      </c>
      <c r="C1291" s="100" t="s">
        <v>876</v>
      </c>
      <c r="D1291" s="100"/>
      <c r="E1291" s="100"/>
      <c r="F1291" s="100"/>
    </row>
    <row r="1292" spans="2:6" ht="16.5" customHeight="1">
      <c r="B1292" s="94"/>
      <c r="C1292" s="35" t="s">
        <v>877</v>
      </c>
      <c r="D1292" s="20" t="s">
        <v>967</v>
      </c>
      <c r="E1292" s="85">
        <v>468000</v>
      </c>
      <c r="F1292" s="104" t="s">
        <v>816</v>
      </c>
    </row>
    <row r="1293" spans="2:6" ht="16.5" customHeight="1">
      <c r="B1293" s="94"/>
      <c r="C1293" s="35" t="s">
        <v>878</v>
      </c>
      <c r="D1293" s="20" t="s">
        <v>967</v>
      </c>
      <c r="E1293" s="85">
        <v>480000</v>
      </c>
      <c r="F1293" s="104"/>
    </row>
    <row r="1294" spans="2:6" ht="16.5" customHeight="1">
      <c r="B1294" s="94"/>
      <c r="C1294" s="35" t="s">
        <v>879</v>
      </c>
      <c r="D1294" s="20" t="s">
        <v>967</v>
      </c>
      <c r="E1294" s="85">
        <v>528000</v>
      </c>
      <c r="F1294" s="104"/>
    </row>
    <row r="1295" spans="2:6" ht="16.5" customHeight="1">
      <c r="B1295" s="94"/>
      <c r="C1295" s="35" t="s">
        <v>880</v>
      </c>
      <c r="D1295" s="20" t="s">
        <v>967</v>
      </c>
      <c r="E1295" s="85">
        <v>564000</v>
      </c>
      <c r="F1295" s="104"/>
    </row>
    <row r="1296" spans="2:6" ht="16.5" customHeight="1">
      <c r="B1296" s="94"/>
      <c r="C1296" s="35" t="s">
        <v>881</v>
      </c>
      <c r="D1296" s="20" t="s">
        <v>967</v>
      </c>
      <c r="E1296" s="85">
        <v>480000</v>
      </c>
      <c r="F1296" s="104"/>
    </row>
    <row r="1297" spans="2:6" ht="16.5" customHeight="1">
      <c r="B1297" s="94"/>
      <c r="C1297" s="35" t="s">
        <v>882</v>
      </c>
      <c r="D1297" s="20" t="s">
        <v>967</v>
      </c>
      <c r="E1297" s="85">
        <v>492000</v>
      </c>
      <c r="F1297" s="104"/>
    </row>
    <row r="1298" spans="2:6" ht="16.5" customHeight="1">
      <c r="B1298" s="94"/>
      <c r="C1298" s="35" t="s">
        <v>883</v>
      </c>
      <c r="D1298" s="20" t="s">
        <v>967</v>
      </c>
      <c r="E1298" s="85">
        <v>540000</v>
      </c>
      <c r="F1298" s="104"/>
    </row>
    <row r="1299" spans="2:6" ht="16.5" customHeight="1">
      <c r="B1299" s="94"/>
      <c r="C1299" s="35" t="s">
        <v>884</v>
      </c>
      <c r="D1299" s="20" t="s">
        <v>967</v>
      </c>
      <c r="E1299" s="85">
        <v>576000</v>
      </c>
      <c r="F1299" s="104"/>
    </row>
    <row r="1300" spans="2:6" ht="16.5" customHeight="1">
      <c r="B1300" s="94"/>
      <c r="C1300" s="35" t="s">
        <v>885</v>
      </c>
      <c r="D1300" s="20" t="s">
        <v>967</v>
      </c>
      <c r="E1300" s="85">
        <v>492000</v>
      </c>
      <c r="F1300" s="104"/>
    </row>
    <row r="1301" spans="2:6" ht="16.5" customHeight="1">
      <c r="B1301" s="94"/>
      <c r="C1301" s="35" t="s">
        <v>886</v>
      </c>
      <c r="D1301" s="20" t="s">
        <v>967</v>
      </c>
      <c r="E1301" s="85">
        <v>516000</v>
      </c>
      <c r="F1301" s="104"/>
    </row>
    <row r="1302" spans="2:6" ht="16.5" customHeight="1">
      <c r="B1302" s="94"/>
      <c r="C1302" s="35" t="s">
        <v>887</v>
      </c>
      <c r="D1302" s="20" t="s">
        <v>967</v>
      </c>
      <c r="E1302" s="85">
        <v>564000</v>
      </c>
      <c r="F1302" s="104"/>
    </row>
    <row r="1303" spans="2:6" ht="16.5" customHeight="1">
      <c r="B1303" s="94"/>
      <c r="C1303" s="35" t="s">
        <v>888</v>
      </c>
      <c r="D1303" s="20" t="s">
        <v>967</v>
      </c>
      <c r="E1303" s="85">
        <v>588000</v>
      </c>
      <c r="F1303" s="104"/>
    </row>
    <row r="1304" spans="2:6" ht="16.5" customHeight="1">
      <c r="B1304" s="94"/>
      <c r="C1304" s="35" t="s">
        <v>889</v>
      </c>
      <c r="D1304" s="20" t="s">
        <v>967</v>
      </c>
      <c r="E1304" s="85">
        <v>528000</v>
      </c>
      <c r="F1304" s="104"/>
    </row>
    <row r="1305" spans="2:6" ht="16.5" customHeight="1">
      <c r="B1305" s="94"/>
      <c r="C1305" s="35" t="s">
        <v>890</v>
      </c>
      <c r="D1305" s="20" t="s">
        <v>967</v>
      </c>
      <c r="E1305" s="85">
        <v>552000</v>
      </c>
      <c r="F1305" s="104"/>
    </row>
    <row r="1306" spans="2:6" ht="16.5" customHeight="1">
      <c r="B1306" s="94"/>
      <c r="C1306" s="35" t="s">
        <v>891</v>
      </c>
      <c r="D1306" s="20" t="s">
        <v>967</v>
      </c>
      <c r="E1306" s="85">
        <v>600000</v>
      </c>
      <c r="F1306" s="104"/>
    </row>
    <row r="1307" spans="2:6" ht="16.5" customHeight="1">
      <c r="B1307" s="94"/>
      <c r="C1307" s="35" t="s">
        <v>892</v>
      </c>
      <c r="D1307" s="20" t="s">
        <v>967</v>
      </c>
      <c r="E1307" s="85">
        <v>612000</v>
      </c>
      <c r="F1307" s="104"/>
    </row>
    <row r="1308" spans="2:6" ht="16.5" customHeight="1">
      <c r="B1308" s="94"/>
      <c r="C1308" s="35" t="s">
        <v>893</v>
      </c>
      <c r="D1308" s="20" t="s">
        <v>967</v>
      </c>
      <c r="E1308" s="85">
        <v>552000</v>
      </c>
      <c r="F1308" s="104"/>
    </row>
    <row r="1309" spans="2:6" ht="16.5" customHeight="1">
      <c r="B1309" s="94"/>
      <c r="C1309" s="35" t="s">
        <v>894</v>
      </c>
      <c r="D1309" s="20" t="s">
        <v>967</v>
      </c>
      <c r="E1309" s="85">
        <v>576000</v>
      </c>
      <c r="F1309" s="104"/>
    </row>
    <row r="1310" spans="2:6" ht="16.5" customHeight="1">
      <c r="B1310" s="94"/>
      <c r="C1310" s="35" t="s">
        <v>895</v>
      </c>
      <c r="D1310" s="20" t="s">
        <v>967</v>
      </c>
      <c r="E1310" s="85">
        <v>624000</v>
      </c>
      <c r="F1310" s="104"/>
    </row>
    <row r="1311" spans="2:6" ht="16.5" customHeight="1">
      <c r="B1311" s="94"/>
      <c r="C1311" s="35" t="s">
        <v>896</v>
      </c>
      <c r="D1311" s="20" t="s">
        <v>967</v>
      </c>
      <c r="E1311" s="85">
        <v>648000</v>
      </c>
      <c r="F1311" s="104"/>
    </row>
    <row r="1312" spans="2:6" ht="16.5" customHeight="1">
      <c r="B1312" s="94"/>
      <c r="C1312" s="35" t="s">
        <v>897</v>
      </c>
      <c r="D1312" s="20" t="s">
        <v>967</v>
      </c>
      <c r="E1312" s="85">
        <v>576000</v>
      </c>
      <c r="F1312" s="104"/>
    </row>
    <row r="1313" spans="2:6" ht="16.5" customHeight="1">
      <c r="B1313" s="94"/>
      <c r="C1313" s="35" t="s">
        <v>898</v>
      </c>
      <c r="D1313" s="20" t="s">
        <v>967</v>
      </c>
      <c r="E1313" s="85">
        <v>600000</v>
      </c>
      <c r="F1313" s="104"/>
    </row>
    <row r="1314" spans="2:6" ht="16.5" customHeight="1">
      <c r="B1314" s="94"/>
      <c r="C1314" s="35" t="s">
        <v>899</v>
      </c>
      <c r="D1314" s="20" t="s">
        <v>967</v>
      </c>
      <c r="E1314" s="85">
        <v>648000</v>
      </c>
      <c r="F1314" s="104"/>
    </row>
    <row r="1315" spans="2:6" ht="16.5" customHeight="1">
      <c r="B1315" s="94"/>
      <c r="C1315" s="35" t="s">
        <v>900</v>
      </c>
      <c r="D1315" s="20" t="s">
        <v>967</v>
      </c>
      <c r="E1315" s="85">
        <v>672000</v>
      </c>
      <c r="F1315" s="104"/>
    </row>
    <row r="1316" spans="2:6" ht="16.5" customHeight="1">
      <c r="B1316" s="94"/>
      <c r="C1316" s="35" t="s">
        <v>901</v>
      </c>
      <c r="D1316" s="20" t="s">
        <v>967</v>
      </c>
      <c r="E1316" s="85">
        <v>600000</v>
      </c>
      <c r="F1316" s="104"/>
    </row>
    <row r="1317" spans="2:6" ht="16.5" customHeight="1">
      <c r="B1317" s="94"/>
      <c r="C1317" s="35" t="s">
        <v>902</v>
      </c>
      <c r="D1317" s="20" t="s">
        <v>967</v>
      </c>
      <c r="E1317" s="85">
        <v>624000</v>
      </c>
      <c r="F1317" s="104"/>
    </row>
    <row r="1318" spans="2:6" ht="16.5" customHeight="1">
      <c r="B1318" s="94"/>
      <c r="C1318" s="35" t="s">
        <v>903</v>
      </c>
      <c r="D1318" s="20" t="s">
        <v>967</v>
      </c>
      <c r="E1318" s="85">
        <v>708000</v>
      </c>
      <c r="F1318" s="104"/>
    </row>
    <row r="1319" spans="2:6" ht="16.5" customHeight="1">
      <c r="B1319" s="94"/>
      <c r="C1319" s="35" t="s">
        <v>904</v>
      </c>
      <c r="D1319" s="20" t="s">
        <v>967</v>
      </c>
      <c r="E1319" s="85">
        <v>732000</v>
      </c>
      <c r="F1319" s="104"/>
    </row>
    <row r="1320" spans="2:6" ht="16.5" customHeight="1">
      <c r="B1320" s="94"/>
      <c r="C1320" s="35" t="s">
        <v>905</v>
      </c>
      <c r="D1320" s="20" t="s">
        <v>967</v>
      </c>
      <c r="E1320" s="85">
        <v>660000</v>
      </c>
      <c r="F1320" s="104"/>
    </row>
    <row r="1321" spans="2:6" ht="16.5" customHeight="1">
      <c r="B1321" s="94"/>
      <c r="C1321" s="35" t="s">
        <v>906</v>
      </c>
      <c r="D1321" s="20" t="s">
        <v>967</v>
      </c>
      <c r="E1321" s="85">
        <v>684000</v>
      </c>
      <c r="F1321" s="104"/>
    </row>
    <row r="1322" spans="2:6" ht="16.5" customHeight="1">
      <c r="B1322" s="94"/>
      <c r="C1322" s="35" t="s">
        <v>907</v>
      </c>
      <c r="D1322" s="20" t="s">
        <v>967</v>
      </c>
      <c r="E1322" s="85">
        <v>840000</v>
      </c>
      <c r="F1322" s="104"/>
    </row>
    <row r="1323" spans="2:6" ht="16.5" customHeight="1">
      <c r="B1323" s="94"/>
      <c r="C1323" s="35" t="s">
        <v>908</v>
      </c>
      <c r="D1323" s="20" t="s">
        <v>967</v>
      </c>
      <c r="E1323" s="85">
        <v>852000</v>
      </c>
      <c r="F1323" s="104"/>
    </row>
    <row r="1324" spans="2:6" ht="16.5" customHeight="1">
      <c r="B1324" s="94"/>
      <c r="C1324" s="35" t="s">
        <v>909</v>
      </c>
      <c r="D1324" s="20" t="s">
        <v>88</v>
      </c>
      <c r="E1324" s="86">
        <v>2640000</v>
      </c>
      <c r="F1324" s="104"/>
    </row>
    <row r="1325" spans="2:6" ht="16.5" customHeight="1">
      <c r="B1325" s="94"/>
      <c r="C1325" s="35" t="s">
        <v>910</v>
      </c>
      <c r="D1325" s="20" t="s">
        <v>88</v>
      </c>
      <c r="E1325" s="86">
        <v>2820000</v>
      </c>
      <c r="F1325" s="104"/>
    </row>
    <row r="1326" spans="2:6" ht="16.5" customHeight="1">
      <c r="B1326" s="94"/>
      <c r="C1326" s="35" t="s">
        <v>911</v>
      </c>
      <c r="D1326" s="20" t="s">
        <v>88</v>
      </c>
      <c r="E1326" s="86">
        <v>3000000</v>
      </c>
      <c r="F1326" s="104"/>
    </row>
    <row r="1327" spans="2:6" ht="16.5" customHeight="1">
      <c r="B1327" s="94"/>
      <c r="C1327" s="35" t="s">
        <v>912</v>
      </c>
      <c r="D1327" s="20" t="s">
        <v>88</v>
      </c>
      <c r="E1327" s="86">
        <v>3240000</v>
      </c>
      <c r="F1327" s="104"/>
    </row>
    <row r="1328" spans="2:6" ht="16.5" customHeight="1">
      <c r="B1328" s="94"/>
      <c r="C1328" s="35" t="s">
        <v>913</v>
      </c>
      <c r="D1328" s="20" t="s">
        <v>967</v>
      </c>
      <c r="E1328" s="86">
        <v>540000</v>
      </c>
      <c r="F1328" s="104"/>
    </row>
    <row r="1329" spans="2:6" ht="16.5" customHeight="1">
      <c r="B1329" s="94"/>
      <c r="C1329" s="35" t="s">
        <v>914</v>
      </c>
      <c r="D1329" s="20" t="s">
        <v>967</v>
      </c>
      <c r="E1329" s="86">
        <v>552000</v>
      </c>
      <c r="F1329" s="104"/>
    </row>
    <row r="1330" spans="2:6" ht="16.5" customHeight="1">
      <c r="B1330" s="94"/>
      <c r="C1330" s="35" t="s">
        <v>915</v>
      </c>
      <c r="D1330" s="20" t="s">
        <v>967</v>
      </c>
      <c r="E1330" s="86">
        <v>600000</v>
      </c>
      <c r="F1330" s="104"/>
    </row>
    <row r="1331" spans="2:6" ht="16.5" customHeight="1">
      <c r="B1331" s="94"/>
      <c r="C1331" s="35" t="s">
        <v>916</v>
      </c>
      <c r="D1331" s="20" t="s">
        <v>967</v>
      </c>
      <c r="E1331" s="86">
        <v>636000</v>
      </c>
      <c r="F1331" s="104"/>
    </row>
    <row r="1332" spans="2:6" ht="16.5" customHeight="1">
      <c r="B1332" s="94"/>
      <c r="C1332" s="35" t="s">
        <v>917</v>
      </c>
      <c r="D1332" s="20" t="s">
        <v>967</v>
      </c>
      <c r="E1332" s="86">
        <v>552000</v>
      </c>
      <c r="F1332" s="104"/>
    </row>
    <row r="1333" spans="2:6" ht="16.5" customHeight="1">
      <c r="B1333" s="94"/>
      <c r="C1333" s="35" t="s">
        <v>918</v>
      </c>
      <c r="D1333" s="20" t="s">
        <v>967</v>
      </c>
      <c r="E1333" s="86">
        <v>564000</v>
      </c>
      <c r="F1333" s="104"/>
    </row>
    <row r="1334" spans="2:6" ht="16.5" customHeight="1">
      <c r="B1334" s="94"/>
      <c r="C1334" s="35" t="s">
        <v>919</v>
      </c>
      <c r="D1334" s="20" t="s">
        <v>967</v>
      </c>
      <c r="E1334" s="86">
        <v>612000</v>
      </c>
      <c r="F1334" s="104"/>
    </row>
    <row r="1335" spans="2:6" ht="16.5" customHeight="1">
      <c r="B1335" s="94"/>
      <c r="C1335" s="35" t="s">
        <v>920</v>
      </c>
      <c r="D1335" s="20" t="s">
        <v>967</v>
      </c>
      <c r="E1335" s="86">
        <v>648000</v>
      </c>
      <c r="F1335" s="104"/>
    </row>
    <row r="1336" spans="2:6" ht="16.5" customHeight="1">
      <c r="B1336" s="94"/>
      <c r="C1336" s="35" t="s">
        <v>921</v>
      </c>
      <c r="D1336" s="20" t="s">
        <v>967</v>
      </c>
      <c r="E1336" s="86">
        <v>564000</v>
      </c>
      <c r="F1336" s="104"/>
    </row>
    <row r="1337" spans="2:6" ht="16.5" customHeight="1">
      <c r="B1337" s="94"/>
      <c r="C1337" s="35" t="s">
        <v>922</v>
      </c>
      <c r="D1337" s="20" t="s">
        <v>967</v>
      </c>
      <c r="E1337" s="86">
        <v>588000</v>
      </c>
      <c r="F1337" s="104"/>
    </row>
    <row r="1338" spans="2:6" ht="16.5" customHeight="1">
      <c r="B1338" s="94"/>
      <c r="C1338" s="35" t="s">
        <v>923</v>
      </c>
      <c r="D1338" s="20" t="s">
        <v>967</v>
      </c>
      <c r="E1338" s="86">
        <v>636000</v>
      </c>
      <c r="F1338" s="104"/>
    </row>
    <row r="1339" spans="2:6" ht="16.5" customHeight="1">
      <c r="B1339" s="94"/>
      <c r="C1339" s="35" t="s">
        <v>924</v>
      </c>
      <c r="D1339" s="20" t="s">
        <v>967</v>
      </c>
      <c r="E1339" s="86">
        <v>660000</v>
      </c>
      <c r="F1339" s="104"/>
    </row>
    <row r="1340" spans="2:6" ht="16.5" customHeight="1">
      <c r="B1340" s="94"/>
      <c r="C1340" s="35" t="s">
        <v>925</v>
      </c>
      <c r="D1340" s="20" t="s">
        <v>967</v>
      </c>
      <c r="E1340" s="86">
        <v>600000</v>
      </c>
      <c r="F1340" s="104"/>
    </row>
    <row r="1341" spans="2:6" ht="16.5" customHeight="1">
      <c r="B1341" s="94"/>
      <c r="C1341" s="35" t="s">
        <v>926</v>
      </c>
      <c r="D1341" s="20" t="s">
        <v>967</v>
      </c>
      <c r="E1341" s="86">
        <v>624000</v>
      </c>
      <c r="F1341" s="104"/>
    </row>
    <row r="1342" spans="2:6" ht="16.5" customHeight="1">
      <c r="B1342" s="94"/>
      <c r="C1342" s="35" t="s">
        <v>927</v>
      </c>
      <c r="D1342" s="20" t="s">
        <v>967</v>
      </c>
      <c r="E1342" s="86">
        <v>672000</v>
      </c>
      <c r="F1342" s="104"/>
    </row>
    <row r="1343" spans="2:6" ht="16.5" customHeight="1">
      <c r="B1343" s="94"/>
      <c r="C1343" s="35" t="s">
        <v>928</v>
      </c>
      <c r="D1343" s="20" t="s">
        <v>967</v>
      </c>
      <c r="E1343" s="86">
        <v>684000</v>
      </c>
      <c r="F1343" s="104"/>
    </row>
    <row r="1344" spans="2:6" ht="16.5" customHeight="1">
      <c r="B1344" s="94"/>
      <c r="C1344" s="35" t="s">
        <v>929</v>
      </c>
      <c r="D1344" s="20" t="s">
        <v>967</v>
      </c>
      <c r="E1344" s="86">
        <v>624000</v>
      </c>
      <c r="F1344" s="104"/>
    </row>
    <row r="1345" spans="2:6" ht="16.5" customHeight="1">
      <c r="B1345" s="94"/>
      <c r="C1345" s="35" t="s">
        <v>930</v>
      </c>
      <c r="D1345" s="20" t="s">
        <v>967</v>
      </c>
      <c r="E1345" s="86">
        <v>648000</v>
      </c>
      <c r="F1345" s="104"/>
    </row>
    <row r="1346" spans="2:6" ht="16.5" customHeight="1">
      <c r="B1346" s="94"/>
      <c r="C1346" s="35" t="s">
        <v>931</v>
      </c>
      <c r="D1346" s="20" t="s">
        <v>967</v>
      </c>
      <c r="E1346" s="86">
        <v>696000</v>
      </c>
      <c r="F1346" s="104"/>
    </row>
    <row r="1347" spans="2:6" ht="16.5" customHeight="1">
      <c r="B1347" s="94"/>
      <c r="C1347" s="35" t="s">
        <v>932</v>
      </c>
      <c r="D1347" s="20" t="s">
        <v>967</v>
      </c>
      <c r="E1347" s="86">
        <v>720000</v>
      </c>
      <c r="F1347" s="104"/>
    </row>
    <row r="1348" spans="2:6" ht="16.5" customHeight="1">
      <c r="B1348" s="94"/>
      <c r="C1348" s="35" t="s">
        <v>933</v>
      </c>
      <c r="D1348" s="20" t="s">
        <v>967</v>
      </c>
      <c r="E1348" s="86">
        <v>648000</v>
      </c>
      <c r="F1348" s="104"/>
    </row>
    <row r="1349" spans="2:6" ht="16.5" customHeight="1">
      <c r="B1349" s="94"/>
      <c r="C1349" s="35" t="s">
        <v>934</v>
      </c>
      <c r="D1349" s="20" t="s">
        <v>967</v>
      </c>
      <c r="E1349" s="86">
        <v>672000</v>
      </c>
      <c r="F1349" s="104"/>
    </row>
    <row r="1350" spans="2:6" ht="16.5" customHeight="1">
      <c r="B1350" s="94"/>
      <c r="C1350" s="35" t="s">
        <v>935</v>
      </c>
      <c r="D1350" s="20" t="s">
        <v>967</v>
      </c>
      <c r="E1350" s="86">
        <v>720000</v>
      </c>
      <c r="F1350" s="104"/>
    </row>
    <row r="1351" spans="2:6" ht="16.5" customHeight="1">
      <c r="B1351" s="94"/>
      <c r="C1351" s="35" t="s">
        <v>936</v>
      </c>
      <c r="D1351" s="20" t="s">
        <v>967</v>
      </c>
      <c r="E1351" s="86">
        <v>744000</v>
      </c>
      <c r="F1351" s="104"/>
    </row>
    <row r="1352" spans="2:6" ht="16.5" customHeight="1">
      <c r="B1352" s="94"/>
      <c r="C1352" s="35" t="s">
        <v>937</v>
      </c>
      <c r="D1352" s="20" t="s">
        <v>967</v>
      </c>
      <c r="E1352" s="86">
        <v>672000</v>
      </c>
      <c r="F1352" s="104"/>
    </row>
    <row r="1353" spans="2:6" ht="16.5" customHeight="1">
      <c r="B1353" s="94"/>
      <c r="C1353" s="35" t="s">
        <v>938</v>
      </c>
      <c r="D1353" s="20" t="s">
        <v>967</v>
      </c>
      <c r="E1353" s="86">
        <v>696000</v>
      </c>
      <c r="F1353" s="104"/>
    </row>
    <row r="1354" spans="2:6" ht="16.5" customHeight="1">
      <c r="B1354" s="94"/>
      <c r="C1354" s="35" t="s">
        <v>939</v>
      </c>
      <c r="D1354" s="20" t="s">
        <v>967</v>
      </c>
      <c r="E1354" s="86">
        <v>780000</v>
      </c>
      <c r="F1354" s="104"/>
    </row>
    <row r="1355" spans="2:6" ht="16.5" customHeight="1">
      <c r="B1355" s="94"/>
      <c r="C1355" s="35" t="s">
        <v>940</v>
      </c>
      <c r="D1355" s="20" t="s">
        <v>967</v>
      </c>
      <c r="E1355" s="86">
        <v>804000</v>
      </c>
      <c r="F1355" s="104"/>
    </row>
    <row r="1356" spans="2:6" ht="16.5" customHeight="1">
      <c r="B1356" s="94"/>
      <c r="C1356" s="35" t="s">
        <v>941</v>
      </c>
      <c r="D1356" s="20" t="s">
        <v>967</v>
      </c>
      <c r="E1356" s="86">
        <v>732000</v>
      </c>
      <c r="F1356" s="104"/>
    </row>
    <row r="1357" spans="2:6" ht="16.5" customHeight="1">
      <c r="B1357" s="94"/>
      <c r="C1357" s="35" t="s">
        <v>942</v>
      </c>
      <c r="D1357" s="20" t="s">
        <v>967</v>
      </c>
      <c r="E1357" s="86">
        <v>756000</v>
      </c>
      <c r="F1357" s="104"/>
    </row>
    <row r="1358" spans="2:6" ht="16.5" customHeight="1">
      <c r="B1358" s="94"/>
      <c r="C1358" s="35" t="s">
        <v>943</v>
      </c>
      <c r="D1358" s="20" t="s">
        <v>967</v>
      </c>
      <c r="E1358" s="86">
        <v>912000</v>
      </c>
      <c r="F1358" s="104"/>
    </row>
    <row r="1359" spans="2:6" ht="16.5" customHeight="1">
      <c r="B1359" s="94"/>
      <c r="C1359" s="35" t="s">
        <v>944</v>
      </c>
      <c r="D1359" s="20" t="s">
        <v>967</v>
      </c>
      <c r="E1359" s="86">
        <v>924000</v>
      </c>
      <c r="F1359" s="104"/>
    </row>
    <row r="1360" spans="2:6" ht="16.5" customHeight="1">
      <c r="B1360" s="94"/>
      <c r="C1360" s="35" t="s">
        <v>945</v>
      </c>
      <c r="D1360" s="20" t="s">
        <v>88</v>
      </c>
      <c r="E1360" s="86">
        <v>2712000</v>
      </c>
      <c r="F1360" s="104"/>
    </row>
    <row r="1361" spans="2:6" ht="16.5" customHeight="1">
      <c r="B1361" s="94"/>
      <c r="C1361" s="35" t="s">
        <v>946</v>
      </c>
      <c r="D1361" s="20" t="s">
        <v>88</v>
      </c>
      <c r="E1361" s="86">
        <v>2892000</v>
      </c>
      <c r="F1361" s="104"/>
    </row>
    <row r="1362" spans="2:6" ht="16.5" customHeight="1">
      <c r="B1362" s="94"/>
      <c r="C1362" s="35" t="s">
        <v>947</v>
      </c>
      <c r="D1362" s="20" t="s">
        <v>88</v>
      </c>
      <c r="E1362" s="86">
        <v>3072000</v>
      </c>
      <c r="F1362" s="104"/>
    </row>
    <row r="1363" spans="2:6" ht="16.5" customHeight="1">
      <c r="B1363" s="94"/>
      <c r="C1363" s="35" t="s">
        <v>948</v>
      </c>
      <c r="D1363" s="20" t="s">
        <v>88</v>
      </c>
      <c r="E1363" s="86">
        <v>3312000</v>
      </c>
      <c r="F1363" s="104"/>
    </row>
    <row r="1364" spans="2:6" ht="16.5" customHeight="1">
      <c r="B1364" s="94"/>
      <c r="C1364" s="36" t="s">
        <v>949</v>
      </c>
      <c r="D1364" s="20" t="s">
        <v>346</v>
      </c>
      <c r="E1364" s="86">
        <v>3300000</v>
      </c>
      <c r="F1364" s="104"/>
    </row>
    <row r="1365" spans="2:6" ht="16.5" customHeight="1">
      <c r="B1365" s="94"/>
      <c r="C1365" s="36" t="s">
        <v>950</v>
      </c>
      <c r="D1365" s="20" t="s">
        <v>346</v>
      </c>
      <c r="E1365" s="86">
        <v>3600000</v>
      </c>
      <c r="F1365" s="104"/>
    </row>
    <row r="1366" spans="2:6" ht="16.5" customHeight="1">
      <c r="B1366" s="94"/>
      <c r="C1366" s="36" t="s">
        <v>951</v>
      </c>
      <c r="D1366" s="20" t="s">
        <v>346</v>
      </c>
      <c r="E1366" s="86">
        <v>3900000</v>
      </c>
      <c r="F1366" s="104"/>
    </row>
    <row r="1367" spans="2:6" ht="16.5" customHeight="1">
      <c r="B1367" s="94"/>
      <c r="C1367" s="36" t="s">
        <v>952</v>
      </c>
      <c r="D1367" s="20" t="s">
        <v>346</v>
      </c>
      <c r="E1367" s="86">
        <v>2700000</v>
      </c>
      <c r="F1367" s="104"/>
    </row>
    <row r="1368" spans="2:6" ht="16.5" customHeight="1">
      <c r="B1368" s="94"/>
      <c r="C1368" s="36" t="s">
        <v>953</v>
      </c>
      <c r="D1368" s="20" t="s">
        <v>346</v>
      </c>
      <c r="E1368" s="86">
        <v>3400000</v>
      </c>
      <c r="F1368" s="104"/>
    </row>
    <row r="1369" spans="2:6" ht="16.5" customHeight="1">
      <c r="B1369" s="94"/>
      <c r="C1369" s="36" t="s">
        <v>954</v>
      </c>
      <c r="D1369" s="20" t="s">
        <v>346</v>
      </c>
      <c r="E1369" s="86">
        <v>4100000</v>
      </c>
      <c r="F1369" s="104"/>
    </row>
    <row r="1370" spans="2:6" ht="16.5" customHeight="1">
      <c r="B1370" s="94"/>
      <c r="C1370" s="36" t="s">
        <v>955</v>
      </c>
      <c r="D1370" s="20" t="s">
        <v>346</v>
      </c>
      <c r="E1370" s="86">
        <v>200000</v>
      </c>
      <c r="F1370" s="104"/>
    </row>
    <row r="1371" spans="2:6" ht="18" customHeight="1">
      <c r="B1371" s="13">
        <v>6</v>
      </c>
      <c r="C1371" s="100" t="s">
        <v>965</v>
      </c>
      <c r="D1371" s="100"/>
      <c r="E1371" s="100"/>
      <c r="F1371" s="100"/>
    </row>
    <row r="1372" spans="2:6" ht="63">
      <c r="B1372" s="94"/>
      <c r="C1372" s="21" t="s">
        <v>799</v>
      </c>
      <c r="D1372" s="20" t="s">
        <v>967</v>
      </c>
      <c r="E1372" s="22">
        <v>3240000</v>
      </c>
      <c r="F1372" s="104" t="s">
        <v>805</v>
      </c>
    </row>
    <row r="1373" spans="2:6" ht="63">
      <c r="B1373" s="94"/>
      <c r="C1373" s="21" t="s">
        <v>800</v>
      </c>
      <c r="D1373" s="20" t="s">
        <v>967</v>
      </c>
      <c r="E1373" s="22">
        <v>4080000</v>
      </c>
      <c r="F1373" s="104"/>
    </row>
    <row r="1374" spans="2:6" ht="63">
      <c r="B1374" s="94"/>
      <c r="C1374" s="21" t="s">
        <v>801</v>
      </c>
      <c r="D1374" s="20" t="s">
        <v>967</v>
      </c>
      <c r="E1374" s="22">
        <v>4560000</v>
      </c>
      <c r="F1374" s="104"/>
    </row>
    <row r="1375" spans="2:6" ht="63">
      <c r="B1375" s="94"/>
      <c r="C1375" s="21" t="s">
        <v>802</v>
      </c>
      <c r="D1375" s="20" t="s">
        <v>967</v>
      </c>
      <c r="E1375" s="22">
        <v>5400000</v>
      </c>
      <c r="F1375" s="104"/>
    </row>
    <row r="1376" spans="2:6" ht="63">
      <c r="B1376" s="94"/>
      <c r="C1376" s="21" t="s">
        <v>803</v>
      </c>
      <c r="D1376" s="20" t="s">
        <v>967</v>
      </c>
      <c r="E1376" s="22">
        <v>9000000</v>
      </c>
      <c r="F1376" s="104"/>
    </row>
    <row r="1377" spans="2:6" ht="63">
      <c r="B1377" s="94"/>
      <c r="C1377" s="21" t="s">
        <v>804</v>
      </c>
      <c r="D1377" s="20" t="s">
        <v>967</v>
      </c>
      <c r="E1377" s="22">
        <v>10440000</v>
      </c>
      <c r="F1377" s="104"/>
    </row>
    <row r="1378" spans="2:6">
      <c r="B1378" s="26" t="s">
        <v>754</v>
      </c>
      <c r="C1378" s="102" t="s">
        <v>964</v>
      </c>
      <c r="D1378" s="102"/>
      <c r="E1378" s="102"/>
      <c r="F1378" s="102"/>
    </row>
    <row r="1379" spans="2:6">
      <c r="B1379" s="13">
        <v>1</v>
      </c>
      <c r="C1379" s="100" t="s">
        <v>755</v>
      </c>
      <c r="D1379" s="100"/>
      <c r="E1379" s="100"/>
      <c r="F1379" s="100"/>
    </row>
    <row r="1380" spans="2:6" ht="15.75" customHeight="1">
      <c r="B1380" s="94"/>
      <c r="C1380" s="35" t="s">
        <v>756</v>
      </c>
      <c r="D1380" s="92" t="s">
        <v>968</v>
      </c>
      <c r="E1380" s="22">
        <v>648000</v>
      </c>
      <c r="F1380" s="104" t="s">
        <v>768</v>
      </c>
    </row>
    <row r="1381" spans="2:6">
      <c r="B1381" s="94"/>
      <c r="C1381" s="35" t="s">
        <v>757</v>
      </c>
      <c r="D1381" s="92" t="s">
        <v>968</v>
      </c>
      <c r="E1381" s="22">
        <v>780000</v>
      </c>
      <c r="F1381" s="104"/>
    </row>
    <row r="1382" spans="2:6">
      <c r="B1382" s="94"/>
      <c r="C1382" s="35" t="s">
        <v>758</v>
      </c>
      <c r="D1382" s="92" t="s">
        <v>968</v>
      </c>
      <c r="E1382" s="22">
        <v>804000</v>
      </c>
      <c r="F1382" s="104"/>
    </row>
    <row r="1383" spans="2:6">
      <c r="B1383" s="94"/>
      <c r="C1383" s="35" t="s">
        <v>759</v>
      </c>
      <c r="D1383" s="92" t="s">
        <v>968</v>
      </c>
      <c r="E1383" s="22">
        <v>1296000</v>
      </c>
      <c r="F1383" s="104"/>
    </row>
    <row r="1384" spans="2:6">
      <c r="B1384" s="94"/>
      <c r="C1384" s="35" t="s">
        <v>760</v>
      </c>
      <c r="D1384" s="92" t="s">
        <v>968</v>
      </c>
      <c r="E1384" s="22">
        <v>588000</v>
      </c>
      <c r="F1384" s="104"/>
    </row>
    <row r="1385" spans="2:6">
      <c r="B1385" s="94"/>
      <c r="C1385" s="35" t="s">
        <v>761</v>
      </c>
      <c r="D1385" s="92" t="s">
        <v>968</v>
      </c>
      <c r="E1385" s="22">
        <v>684000</v>
      </c>
      <c r="F1385" s="104"/>
    </row>
    <row r="1386" spans="2:6">
      <c r="B1386" s="94"/>
      <c r="C1386" s="35" t="s">
        <v>762</v>
      </c>
      <c r="D1386" s="92" t="s">
        <v>968</v>
      </c>
      <c r="E1386" s="22">
        <v>708000</v>
      </c>
      <c r="F1386" s="104"/>
    </row>
    <row r="1387" spans="2:6">
      <c r="B1387" s="94"/>
      <c r="C1387" s="35" t="s">
        <v>763</v>
      </c>
      <c r="D1387" s="92" t="s">
        <v>968</v>
      </c>
      <c r="E1387" s="22">
        <v>1176000</v>
      </c>
      <c r="F1387" s="104"/>
    </row>
    <row r="1388" spans="2:6">
      <c r="B1388" s="94"/>
      <c r="C1388" s="35" t="s">
        <v>764</v>
      </c>
      <c r="D1388" s="92" t="s">
        <v>968</v>
      </c>
      <c r="E1388" s="22">
        <v>756000</v>
      </c>
      <c r="F1388" s="104"/>
    </row>
    <row r="1389" spans="2:6">
      <c r="B1389" s="94"/>
      <c r="C1389" s="35" t="s">
        <v>765</v>
      </c>
      <c r="D1389" s="92" t="s">
        <v>968</v>
      </c>
      <c r="E1389" s="22">
        <v>888000</v>
      </c>
      <c r="F1389" s="104"/>
    </row>
    <row r="1390" spans="2:6">
      <c r="B1390" s="94"/>
      <c r="C1390" s="35" t="s">
        <v>766</v>
      </c>
      <c r="D1390" s="92" t="s">
        <v>968</v>
      </c>
      <c r="E1390" s="22">
        <v>924000</v>
      </c>
      <c r="F1390" s="104"/>
    </row>
    <row r="1391" spans="2:6">
      <c r="B1391" s="94"/>
      <c r="C1391" s="35" t="s">
        <v>767</v>
      </c>
      <c r="D1391" s="92" t="s">
        <v>968</v>
      </c>
      <c r="E1391" s="22">
        <v>1536000</v>
      </c>
      <c r="F1391" s="104"/>
    </row>
    <row r="1392" spans="2:6">
      <c r="B1392" s="13">
        <v>2</v>
      </c>
      <c r="C1392" s="100" t="s">
        <v>769</v>
      </c>
      <c r="D1392" s="100"/>
      <c r="E1392" s="100"/>
      <c r="F1392" s="100"/>
    </row>
    <row r="1393" spans="2:6" ht="15.75" customHeight="1">
      <c r="B1393" s="94"/>
      <c r="C1393" s="35" t="s">
        <v>770</v>
      </c>
      <c r="D1393" s="20" t="s">
        <v>967</v>
      </c>
      <c r="E1393" s="22">
        <v>2064000</v>
      </c>
      <c r="F1393" s="104" t="s">
        <v>768</v>
      </c>
    </row>
    <row r="1394" spans="2:6">
      <c r="B1394" s="94"/>
      <c r="C1394" s="35" t="s">
        <v>771</v>
      </c>
      <c r="D1394" s="20" t="s">
        <v>967</v>
      </c>
      <c r="E1394" s="22">
        <v>2124000</v>
      </c>
      <c r="F1394" s="104"/>
    </row>
    <row r="1395" spans="2:6">
      <c r="B1395" s="94"/>
      <c r="C1395" s="35" t="s">
        <v>772</v>
      </c>
      <c r="D1395" s="20" t="s">
        <v>967</v>
      </c>
      <c r="E1395" s="22">
        <v>2184000</v>
      </c>
      <c r="F1395" s="104"/>
    </row>
    <row r="1396" spans="2:6">
      <c r="B1396" s="94"/>
      <c r="C1396" s="35" t="s">
        <v>773</v>
      </c>
      <c r="D1396" s="20" t="s">
        <v>967</v>
      </c>
      <c r="E1396" s="22">
        <v>2088000</v>
      </c>
      <c r="F1396" s="104"/>
    </row>
    <row r="1397" spans="2:6">
      <c r="B1397" s="94"/>
      <c r="C1397" s="35" t="s">
        <v>774</v>
      </c>
      <c r="D1397" s="20" t="s">
        <v>967</v>
      </c>
      <c r="E1397" s="22">
        <v>2148000</v>
      </c>
      <c r="F1397" s="104"/>
    </row>
    <row r="1398" spans="2:6">
      <c r="B1398" s="94"/>
      <c r="C1398" s="35" t="s">
        <v>775</v>
      </c>
      <c r="D1398" s="20" t="s">
        <v>967</v>
      </c>
      <c r="E1398" s="22">
        <v>2208000</v>
      </c>
      <c r="F1398" s="104"/>
    </row>
    <row r="1399" spans="2:6">
      <c r="B1399" s="94"/>
      <c r="C1399" s="35" t="s">
        <v>776</v>
      </c>
      <c r="D1399" s="20" t="s">
        <v>967</v>
      </c>
      <c r="E1399" s="22">
        <v>2172000</v>
      </c>
      <c r="F1399" s="104"/>
    </row>
    <row r="1400" spans="2:6">
      <c r="B1400" s="94"/>
      <c r="C1400" s="35" t="s">
        <v>777</v>
      </c>
      <c r="D1400" s="20" t="s">
        <v>967</v>
      </c>
      <c r="E1400" s="22">
        <v>2232000</v>
      </c>
      <c r="F1400" s="104"/>
    </row>
    <row r="1401" spans="2:6">
      <c r="B1401" s="94"/>
      <c r="C1401" s="35" t="s">
        <v>778</v>
      </c>
      <c r="D1401" s="20" t="s">
        <v>967</v>
      </c>
      <c r="E1401" s="22">
        <v>2292000</v>
      </c>
      <c r="F1401" s="104"/>
    </row>
    <row r="1402" spans="2:6">
      <c r="B1402" s="94"/>
      <c r="C1402" s="35" t="s">
        <v>779</v>
      </c>
      <c r="D1402" s="92" t="s">
        <v>242</v>
      </c>
      <c r="E1402" s="22">
        <v>264000</v>
      </c>
      <c r="F1402" s="104"/>
    </row>
    <row r="1403" spans="2:6">
      <c r="B1403" s="94"/>
      <c r="C1403" s="35" t="s">
        <v>780</v>
      </c>
      <c r="D1403" s="20" t="s">
        <v>967</v>
      </c>
      <c r="E1403" s="22">
        <v>1356000</v>
      </c>
      <c r="F1403" s="104"/>
    </row>
    <row r="1404" spans="2:6">
      <c r="B1404" s="94"/>
      <c r="C1404" s="35" t="s">
        <v>781</v>
      </c>
      <c r="D1404" s="20" t="s">
        <v>967</v>
      </c>
      <c r="E1404" s="22">
        <v>1416000</v>
      </c>
      <c r="F1404" s="104"/>
    </row>
    <row r="1405" spans="2:6">
      <c r="B1405" s="94"/>
      <c r="C1405" s="35" t="s">
        <v>782</v>
      </c>
      <c r="D1405" s="20" t="s">
        <v>967</v>
      </c>
      <c r="E1405" s="22">
        <v>1476000</v>
      </c>
      <c r="F1405" s="104"/>
    </row>
    <row r="1406" spans="2:6">
      <c r="B1406" s="94"/>
      <c r="C1406" s="35" t="s">
        <v>783</v>
      </c>
      <c r="D1406" s="20" t="s">
        <v>967</v>
      </c>
      <c r="E1406" s="22">
        <v>1488000</v>
      </c>
      <c r="F1406" s="104"/>
    </row>
    <row r="1407" spans="2:6">
      <c r="B1407" s="94"/>
      <c r="C1407" s="35" t="s">
        <v>784</v>
      </c>
      <c r="D1407" s="20" t="s">
        <v>967</v>
      </c>
      <c r="E1407" s="22">
        <v>1428000</v>
      </c>
      <c r="F1407" s="104"/>
    </row>
    <row r="1408" spans="2:6">
      <c r="B1408" s="94"/>
      <c r="C1408" s="35" t="s">
        <v>785</v>
      </c>
      <c r="D1408" s="20" t="s">
        <v>967</v>
      </c>
      <c r="E1408" s="22">
        <v>1488000</v>
      </c>
      <c r="F1408" s="104"/>
    </row>
    <row r="1409" spans="2:6">
      <c r="B1409" s="94"/>
      <c r="C1409" s="35" t="s">
        <v>786</v>
      </c>
      <c r="D1409" s="20" t="s">
        <v>967</v>
      </c>
      <c r="E1409" s="22">
        <v>1536000</v>
      </c>
      <c r="F1409" s="104"/>
    </row>
    <row r="1410" spans="2:6">
      <c r="B1410" s="94"/>
      <c r="C1410" s="35" t="s">
        <v>787</v>
      </c>
      <c r="D1410" s="20" t="s">
        <v>967</v>
      </c>
      <c r="E1410" s="22">
        <v>1596000</v>
      </c>
      <c r="F1410" s="104"/>
    </row>
    <row r="1411" spans="2:6">
      <c r="B1411" s="94"/>
      <c r="C1411" s="35" t="s">
        <v>788</v>
      </c>
      <c r="D1411" s="20" t="s">
        <v>967</v>
      </c>
      <c r="E1411" s="22">
        <v>1656000</v>
      </c>
      <c r="F1411" s="104"/>
    </row>
    <row r="1412" spans="2:6">
      <c r="B1412" s="94"/>
      <c r="C1412" s="35" t="s">
        <v>789</v>
      </c>
      <c r="D1412" s="92" t="s">
        <v>242</v>
      </c>
      <c r="E1412" s="22">
        <v>240000</v>
      </c>
      <c r="F1412" s="104"/>
    </row>
    <row r="1413" spans="2:6">
      <c r="B1413" s="94"/>
      <c r="C1413" s="35" t="s">
        <v>780</v>
      </c>
      <c r="D1413" s="20" t="s">
        <v>967</v>
      </c>
      <c r="E1413" s="22">
        <v>1080000</v>
      </c>
      <c r="F1413" s="104"/>
    </row>
    <row r="1414" spans="2:6">
      <c r="B1414" s="94"/>
      <c r="C1414" s="35" t="s">
        <v>790</v>
      </c>
      <c r="D1414" s="20" t="s">
        <v>967</v>
      </c>
      <c r="E1414" s="22">
        <v>1140000</v>
      </c>
      <c r="F1414" s="104"/>
    </row>
    <row r="1415" spans="2:6">
      <c r="B1415" s="94"/>
      <c r="C1415" s="35" t="s">
        <v>791</v>
      </c>
      <c r="D1415" s="20" t="s">
        <v>967</v>
      </c>
      <c r="E1415" s="22">
        <v>1200000</v>
      </c>
      <c r="F1415" s="104"/>
    </row>
    <row r="1416" spans="2:6">
      <c r="B1416" s="94"/>
      <c r="C1416" s="35" t="s">
        <v>792</v>
      </c>
      <c r="D1416" s="20" t="s">
        <v>967</v>
      </c>
      <c r="E1416" s="22">
        <v>1128000</v>
      </c>
      <c r="F1416" s="104"/>
    </row>
    <row r="1417" spans="2:6">
      <c r="B1417" s="94"/>
      <c r="C1417" s="35" t="s">
        <v>793</v>
      </c>
      <c r="D1417" s="20" t="s">
        <v>967</v>
      </c>
      <c r="E1417" s="22">
        <v>1188000</v>
      </c>
      <c r="F1417" s="104"/>
    </row>
    <row r="1418" spans="2:6">
      <c r="B1418" s="94"/>
      <c r="C1418" s="35" t="s">
        <v>794</v>
      </c>
      <c r="D1418" s="20" t="s">
        <v>967</v>
      </c>
      <c r="E1418" s="22">
        <v>1248000</v>
      </c>
      <c r="F1418" s="104"/>
    </row>
    <row r="1419" spans="2:6">
      <c r="B1419" s="94"/>
      <c r="C1419" s="35" t="s">
        <v>795</v>
      </c>
      <c r="D1419" s="20" t="s">
        <v>967</v>
      </c>
      <c r="E1419" s="22">
        <v>1200000</v>
      </c>
      <c r="F1419" s="104"/>
    </row>
    <row r="1420" spans="2:6">
      <c r="B1420" s="94"/>
      <c r="C1420" s="35" t="s">
        <v>796</v>
      </c>
      <c r="D1420" s="20" t="s">
        <v>967</v>
      </c>
      <c r="E1420" s="22">
        <v>1260000</v>
      </c>
      <c r="F1420" s="104"/>
    </row>
    <row r="1421" spans="2:6">
      <c r="B1421" s="94"/>
      <c r="C1421" s="35" t="s">
        <v>797</v>
      </c>
      <c r="D1421" s="20" t="s">
        <v>967</v>
      </c>
      <c r="E1421" s="22">
        <v>1320000</v>
      </c>
      <c r="F1421" s="104"/>
    </row>
    <row r="1422" spans="2:6">
      <c r="B1422" s="94"/>
      <c r="C1422" s="35" t="s">
        <v>798</v>
      </c>
      <c r="D1422" s="92" t="s">
        <v>242</v>
      </c>
      <c r="E1422" s="22">
        <v>216000</v>
      </c>
      <c r="F1422" s="104"/>
    </row>
    <row r="1423" spans="2:6">
      <c r="B1423" s="13">
        <v>3</v>
      </c>
      <c r="C1423" s="100" t="s">
        <v>806</v>
      </c>
      <c r="D1423" s="100"/>
      <c r="E1423" s="100"/>
      <c r="F1423" s="100"/>
    </row>
    <row r="1424" spans="2:6">
      <c r="B1424" s="94"/>
      <c r="C1424" s="37" t="s">
        <v>807</v>
      </c>
      <c r="D1424" s="20" t="s">
        <v>346</v>
      </c>
      <c r="E1424" s="22">
        <v>6720000</v>
      </c>
      <c r="F1424" s="104" t="s">
        <v>816</v>
      </c>
    </row>
    <row r="1425" spans="2:6">
      <c r="B1425" s="94"/>
      <c r="C1425" s="35" t="s">
        <v>808</v>
      </c>
      <c r="D1425" s="20" t="s">
        <v>346</v>
      </c>
      <c r="E1425" s="22">
        <v>7620000</v>
      </c>
      <c r="F1425" s="104"/>
    </row>
    <row r="1426" spans="2:6">
      <c r="B1426" s="94"/>
      <c r="C1426" s="35" t="s">
        <v>809</v>
      </c>
      <c r="D1426" s="20" t="s">
        <v>346</v>
      </c>
      <c r="E1426" s="22">
        <v>15000000</v>
      </c>
      <c r="F1426" s="104"/>
    </row>
    <row r="1427" spans="2:6">
      <c r="B1427" s="94"/>
      <c r="C1427" s="35" t="s">
        <v>810</v>
      </c>
      <c r="D1427" s="20" t="s">
        <v>346</v>
      </c>
      <c r="E1427" s="22">
        <v>7680000</v>
      </c>
      <c r="F1427" s="104"/>
    </row>
    <row r="1428" spans="2:6">
      <c r="B1428" s="94"/>
      <c r="C1428" s="35" t="s">
        <v>811</v>
      </c>
      <c r="D1428" s="20" t="s">
        <v>346</v>
      </c>
      <c r="E1428" s="22">
        <v>9240000</v>
      </c>
      <c r="F1428" s="104"/>
    </row>
    <row r="1429" spans="2:6">
      <c r="B1429" s="94"/>
      <c r="C1429" s="35" t="s">
        <v>812</v>
      </c>
      <c r="D1429" s="20" t="s">
        <v>346</v>
      </c>
      <c r="E1429" s="22">
        <v>18000000</v>
      </c>
      <c r="F1429" s="104"/>
    </row>
    <row r="1430" spans="2:6">
      <c r="B1430" s="94"/>
      <c r="C1430" s="35" t="s">
        <v>813</v>
      </c>
      <c r="D1430" s="20" t="s">
        <v>346</v>
      </c>
      <c r="E1430" s="22">
        <v>22560000</v>
      </c>
      <c r="F1430" s="104"/>
    </row>
    <row r="1431" spans="2:6">
      <c r="B1431" s="94"/>
      <c r="C1431" s="35" t="s">
        <v>814</v>
      </c>
      <c r="D1431" s="20" t="s">
        <v>346</v>
      </c>
      <c r="E1431" s="22">
        <v>26280000</v>
      </c>
      <c r="F1431" s="104"/>
    </row>
    <row r="1432" spans="2:6">
      <c r="B1432" s="94"/>
      <c r="C1432" s="35" t="s">
        <v>815</v>
      </c>
      <c r="D1432" s="20" t="s">
        <v>346</v>
      </c>
      <c r="E1432" s="22">
        <v>31680000</v>
      </c>
      <c r="F1432" s="104"/>
    </row>
    <row r="1433" spans="2:6">
      <c r="B1433" s="13">
        <v>4</v>
      </c>
      <c r="C1433" s="100" t="s">
        <v>817</v>
      </c>
      <c r="D1433" s="100"/>
      <c r="E1433" s="100"/>
      <c r="F1433" s="100"/>
    </row>
    <row r="1434" spans="2:6">
      <c r="B1434" s="94"/>
      <c r="C1434" s="35" t="s">
        <v>818</v>
      </c>
      <c r="D1434" s="20" t="s">
        <v>346</v>
      </c>
      <c r="E1434" s="22">
        <v>3960000</v>
      </c>
      <c r="F1434" s="104" t="s">
        <v>816</v>
      </c>
    </row>
    <row r="1435" spans="2:6">
      <c r="B1435" s="94"/>
      <c r="C1435" s="35" t="s">
        <v>819</v>
      </c>
      <c r="D1435" s="20" t="s">
        <v>346</v>
      </c>
      <c r="E1435" s="22">
        <v>6420000</v>
      </c>
      <c r="F1435" s="104"/>
    </row>
    <row r="1436" spans="2:6">
      <c r="B1436" s="94"/>
      <c r="C1436" s="35" t="s">
        <v>820</v>
      </c>
      <c r="D1436" s="20" t="s">
        <v>346</v>
      </c>
      <c r="E1436" s="22">
        <v>7440000</v>
      </c>
      <c r="F1436" s="104"/>
    </row>
    <row r="1437" spans="2:6">
      <c r="B1437" s="94"/>
      <c r="C1437" s="35" t="s">
        <v>821</v>
      </c>
      <c r="D1437" s="20" t="s">
        <v>346</v>
      </c>
      <c r="E1437" s="22">
        <v>6000000</v>
      </c>
      <c r="F1437" s="104"/>
    </row>
    <row r="1438" spans="2:6">
      <c r="B1438" s="94"/>
      <c r="C1438" s="35" t="s">
        <v>822</v>
      </c>
      <c r="D1438" s="20" t="s">
        <v>346</v>
      </c>
      <c r="E1438" s="22">
        <v>8280000</v>
      </c>
      <c r="F1438" s="104"/>
    </row>
    <row r="1439" spans="2:6">
      <c r="B1439" s="94"/>
      <c r="C1439" s="35" t="s">
        <v>823</v>
      </c>
      <c r="D1439" s="20" t="s">
        <v>346</v>
      </c>
      <c r="E1439" s="22">
        <v>9000000</v>
      </c>
      <c r="F1439" s="104"/>
    </row>
    <row r="1440" spans="2:6">
      <c r="B1440" s="94"/>
      <c r="C1440" s="35" t="s">
        <v>824</v>
      </c>
      <c r="D1440" s="20" t="s">
        <v>346</v>
      </c>
      <c r="E1440" s="22">
        <v>6960000</v>
      </c>
      <c r="F1440" s="104"/>
    </row>
    <row r="1441" spans="1:25">
      <c r="B1441" s="94"/>
      <c r="C1441" s="35" t="s">
        <v>825</v>
      </c>
      <c r="D1441" s="20" t="s">
        <v>346</v>
      </c>
      <c r="E1441" s="22">
        <v>10800000</v>
      </c>
      <c r="F1441" s="104"/>
    </row>
    <row r="1442" spans="1:25" s="48" customFormat="1">
      <c r="A1442" s="1"/>
      <c r="B1442" s="94"/>
      <c r="C1442" s="35" t="s">
        <v>826</v>
      </c>
      <c r="D1442" s="20" t="s">
        <v>346</v>
      </c>
      <c r="E1442" s="22">
        <v>11520000</v>
      </c>
      <c r="F1442" s="104"/>
      <c r="G1442" s="24" t="s">
        <v>1143</v>
      </c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</row>
    <row r="1443" spans="1:25" s="1" customFormat="1">
      <c r="B1443" s="40"/>
      <c r="C1443" s="41"/>
      <c r="D1443" s="40"/>
      <c r="E1443" s="42"/>
      <c r="F1443" s="43"/>
    </row>
    <row r="1444" spans="1:25" s="1" customFormat="1">
      <c r="B1444" s="40"/>
      <c r="C1444" s="41"/>
      <c r="D1444" s="40"/>
      <c r="E1444" s="42"/>
      <c r="F1444" s="43"/>
    </row>
    <row r="1445" spans="1:25" s="1" customFormat="1">
      <c r="B1445" s="40"/>
      <c r="C1445" s="41"/>
      <c r="D1445" s="40"/>
      <c r="E1445" s="42"/>
      <c r="F1445" s="43"/>
    </row>
    <row r="1446" spans="1:25" s="1" customFormat="1">
      <c r="B1446" s="40"/>
      <c r="C1446" s="41"/>
      <c r="D1446" s="40"/>
      <c r="E1446" s="42"/>
      <c r="F1446" s="43"/>
    </row>
    <row r="1447" spans="1:25" s="1" customFormat="1">
      <c r="B1447" s="40"/>
      <c r="C1447" s="41"/>
      <c r="D1447" s="40"/>
      <c r="E1447" s="42"/>
      <c r="F1447" s="43"/>
    </row>
    <row r="1448" spans="1:25" s="1" customFormat="1">
      <c r="B1448" s="40"/>
      <c r="C1448" s="41"/>
      <c r="D1448" s="40"/>
      <c r="E1448" s="42"/>
      <c r="F1448" s="43"/>
    </row>
    <row r="1449" spans="1:25" s="1" customFormat="1">
      <c r="B1449" s="40"/>
      <c r="C1449" s="41"/>
      <c r="D1449" s="40"/>
      <c r="E1449" s="42"/>
      <c r="F1449" s="43"/>
    </row>
    <row r="1450" spans="1:25" s="1" customFormat="1">
      <c r="B1450" s="40"/>
      <c r="C1450" s="41"/>
      <c r="D1450" s="40"/>
      <c r="E1450" s="42"/>
      <c r="F1450" s="43"/>
    </row>
    <row r="1451" spans="1:25" s="1" customFormat="1">
      <c r="B1451" s="40"/>
      <c r="C1451" s="41"/>
      <c r="D1451" s="40"/>
      <c r="E1451" s="42"/>
      <c r="F1451" s="43"/>
    </row>
    <row r="1452" spans="1:25" s="1" customFormat="1">
      <c r="B1452" s="40"/>
      <c r="C1452" s="41"/>
      <c r="D1452" s="40"/>
      <c r="E1452" s="42"/>
      <c r="F1452" s="43"/>
    </row>
    <row r="1453" spans="1:25" s="1" customFormat="1">
      <c r="B1453" s="40"/>
      <c r="C1453" s="41"/>
      <c r="D1453" s="40"/>
      <c r="E1453" s="42"/>
      <c r="F1453" s="43"/>
    </row>
    <row r="1454" spans="1:25" s="1" customFormat="1">
      <c r="B1454" s="40"/>
      <c r="C1454" s="41"/>
      <c r="D1454" s="40"/>
      <c r="E1454" s="42"/>
      <c r="F1454" s="43"/>
    </row>
    <row r="1455" spans="1:25" s="1" customFormat="1">
      <c r="B1455" s="40"/>
      <c r="C1455" s="41"/>
      <c r="D1455" s="40"/>
      <c r="E1455" s="42"/>
      <c r="F1455" s="43"/>
    </row>
    <row r="1456" spans="1:25" s="1" customFormat="1">
      <c r="B1456" s="40"/>
      <c r="C1456" s="41"/>
      <c r="D1456" s="40"/>
      <c r="E1456" s="42"/>
      <c r="F1456" s="43"/>
    </row>
    <row r="1457" spans="2:6" s="1" customFormat="1">
      <c r="B1457" s="40"/>
      <c r="C1457" s="41"/>
      <c r="D1457" s="40"/>
      <c r="E1457" s="42"/>
      <c r="F1457" s="43"/>
    </row>
    <row r="1458" spans="2:6" s="1" customFormat="1">
      <c r="B1458" s="40"/>
      <c r="C1458" s="41"/>
      <c r="D1458" s="40"/>
      <c r="E1458" s="42"/>
      <c r="F1458" s="43"/>
    </row>
    <row r="1459" spans="2:6" s="1" customFormat="1">
      <c r="B1459" s="40"/>
      <c r="C1459" s="41"/>
      <c r="D1459" s="40"/>
      <c r="E1459" s="42"/>
      <c r="F1459" s="43"/>
    </row>
    <row r="1460" spans="2:6" s="1" customFormat="1">
      <c r="B1460" s="40"/>
      <c r="C1460" s="41"/>
      <c r="D1460" s="40"/>
      <c r="E1460" s="42"/>
      <c r="F1460" s="43"/>
    </row>
    <row r="1461" spans="2:6" s="1" customFormat="1">
      <c r="B1461" s="40"/>
      <c r="C1461" s="41"/>
      <c r="D1461" s="40"/>
      <c r="E1461" s="42"/>
      <c r="F1461" s="43"/>
    </row>
    <row r="1462" spans="2:6" s="1" customFormat="1">
      <c r="B1462" s="40"/>
      <c r="C1462" s="41"/>
      <c r="D1462" s="40"/>
      <c r="E1462" s="42"/>
      <c r="F1462" s="43"/>
    </row>
    <row r="1463" spans="2:6" s="1" customFormat="1">
      <c r="B1463" s="40"/>
      <c r="C1463" s="41"/>
      <c r="D1463" s="40"/>
      <c r="E1463" s="42"/>
      <c r="F1463" s="43"/>
    </row>
    <row r="1464" spans="2:6" s="1" customFormat="1">
      <c r="B1464" s="40"/>
      <c r="C1464" s="41"/>
      <c r="D1464" s="40"/>
      <c r="E1464" s="42"/>
      <c r="F1464" s="43"/>
    </row>
    <row r="1465" spans="2:6" s="1" customFormat="1">
      <c r="B1465" s="40"/>
      <c r="C1465" s="41"/>
      <c r="D1465" s="40"/>
      <c r="E1465" s="42"/>
      <c r="F1465" s="43"/>
    </row>
    <row r="1466" spans="2:6" s="1" customFormat="1">
      <c r="B1466" s="40"/>
      <c r="C1466" s="41"/>
      <c r="D1466" s="40"/>
      <c r="E1466" s="42"/>
      <c r="F1466" s="43"/>
    </row>
    <row r="1467" spans="2:6" s="1" customFormat="1">
      <c r="B1467" s="40"/>
      <c r="C1467" s="41"/>
      <c r="D1467" s="40"/>
      <c r="E1467" s="42"/>
      <c r="F1467" s="43"/>
    </row>
    <row r="1468" spans="2:6" s="1" customFormat="1">
      <c r="B1468" s="40"/>
      <c r="C1468" s="41"/>
      <c r="D1468" s="40"/>
      <c r="E1468" s="42"/>
      <c r="F1468" s="43"/>
    </row>
    <row r="1469" spans="2:6" s="1" customFormat="1">
      <c r="B1469" s="40"/>
      <c r="C1469" s="41"/>
      <c r="D1469" s="40"/>
      <c r="E1469" s="42"/>
      <c r="F1469" s="43"/>
    </row>
    <row r="1470" spans="2:6" s="1" customFormat="1">
      <c r="B1470" s="40"/>
      <c r="C1470" s="41"/>
      <c r="D1470" s="40"/>
      <c r="E1470" s="42"/>
      <c r="F1470" s="43"/>
    </row>
    <row r="1471" spans="2:6" s="1" customFormat="1">
      <c r="B1471" s="40"/>
      <c r="C1471" s="41"/>
      <c r="D1471" s="40"/>
      <c r="E1471" s="42"/>
      <c r="F1471" s="43"/>
    </row>
    <row r="1472" spans="2:6" s="1" customFormat="1">
      <c r="B1472" s="40"/>
      <c r="C1472" s="41"/>
      <c r="D1472" s="40"/>
      <c r="E1472" s="42"/>
      <c r="F1472" s="43"/>
    </row>
    <row r="1473" spans="2:6" s="1" customFormat="1">
      <c r="B1473" s="40"/>
      <c r="C1473" s="41"/>
      <c r="D1473" s="40"/>
      <c r="E1473" s="42"/>
      <c r="F1473" s="43"/>
    </row>
    <row r="1474" spans="2:6" s="1" customFormat="1">
      <c r="B1474" s="40"/>
      <c r="C1474" s="41"/>
      <c r="D1474" s="40"/>
      <c r="E1474" s="42"/>
      <c r="F1474" s="43"/>
    </row>
    <row r="1475" spans="2:6" s="1" customFormat="1">
      <c r="B1475" s="40"/>
      <c r="C1475" s="41"/>
      <c r="D1475" s="40"/>
      <c r="E1475" s="42"/>
      <c r="F1475" s="43"/>
    </row>
    <row r="1476" spans="2:6" s="1" customFormat="1">
      <c r="B1476" s="40"/>
      <c r="C1476" s="41"/>
      <c r="D1476" s="40"/>
      <c r="E1476" s="42"/>
      <c r="F1476" s="43"/>
    </row>
    <row r="1477" spans="2:6" s="1" customFormat="1">
      <c r="B1477" s="40"/>
      <c r="C1477" s="41"/>
      <c r="D1477" s="40"/>
      <c r="E1477" s="42"/>
      <c r="F1477" s="43"/>
    </row>
    <row r="1478" spans="2:6" s="1" customFormat="1">
      <c r="B1478" s="40"/>
      <c r="C1478" s="41"/>
      <c r="D1478" s="40"/>
      <c r="E1478" s="42"/>
      <c r="F1478" s="43"/>
    </row>
    <row r="1479" spans="2:6" s="1" customFormat="1">
      <c r="B1479" s="40"/>
      <c r="C1479" s="41"/>
      <c r="D1479" s="40"/>
      <c r="E1479" s="42"/>
      <c r="F1479" s="43"/>
    </row>
    <row r="1480" spans="2:6" s="1" customFormat="1">
      <c r="B1480" s="40"/>
      <c r="C1480" s="41"/>
      <c r="D1480" s="40"/>
      <c r="E1480" s="42"/>
      <c r="F1480" s="43"/>
    </row>
    <row r="1481" spans="2:6" s="1" customFormat="1">
      <c r="B1481" s="40"/>
      <c r="C1481" s="41"/>
      <c r="D1481" s="40"/>
      <c r="E1481" s="42"/>
      <c r="F1481" s="43"/>
    </row>
    <row r="1482" spans="2:6" s="1" customFormat="1">
      <c r="B1482" s="40"/>
      <c r="C1482" s="41"/>
      <c r="D1482" s="40"/>
      <c r="E1482" s="42"/>
      <c r="F1482" s="43"/>
    </row>
    <row r="1483" spans="2:6" s="1" customFormat="1">
      <c r="B1483" s="40"/>
      <c r="C1483" s="41"/>
      <c r="D1483" s="40"/>
      <c r="E1483" s="42"/>
      <c r="F1483" s="43"/>
    </row>
    <row r="1484" spans="2:6" s="1" customFormat="1">
      <c r="B1484" s="40"/>
      <c r="C1484" s="41"/>
      <c r="D1484" s="40"/>
      <c r="E1484" s="42"/>
      <c r="F1484" s="43"/>
    </row>
    <row r="1485" spans="2:6" s="1" customFormat="1">
      <c r="B1485" s="40"/>
      <c r="C1485" s="41"/>
      <c r="D1485" s="40"/>
      <c r="E1485" s="42"/>
      <c r="F1485" s="43"/>
    </row>
    <row r="1486" spans="2:6" s="1" customFormat="1">
      <c r="B1486" s="40"/>
      <c r="C1486" s="41"/>
      <c r="D1486" s="40"/>
      <c r="E1486" s="42"/>
      <c r="F1486" s="43"/>
    </row>
    <row r="1487" spans="2:6" s="1" customFormat="1">
      <c r="B1487" s="40"/>
      <c r="C1487" s="41"/>
      <c r="D1487" s="40"/>
      <c r="E1487" s="42"/>
      <c r="F1487" s="43"/>
    </row>
    <row r="1488" spans="2:6" s="1" customFormat="1">
      <c r="B1488" s="40"/>
      <c r="C1488" s="41"/>
      <c r="D1488" s="40"/>
      <c r="E1488" s="42"/>
      <c r="F1488" s="43"/>
    </row>
    <row r="1489" spans="2:6" s="1" customFormat="1">
      <c r="B1489" s="40"/>
      <c r="C1489" s="41"/>
      <c r="D1489" s="40"/>
      <c r="E1489" s="42"/>
      <c r="F1489" s="43"/>
    </row>
    <row r="1490" spans="2:6" s="1" customFormat="1">
      <c r="B1490" s="40"/>
      <c r="C1490" s="41"/>
      <c r="D1490" s="40"/>
      <c r="E1490" s="42"/>
      <c r="F1490" s="43"/>
    </row>
    <row r="1491" spans="2:6" s="1" customFormat="1">
      <c r="B1491" s="40"/>
      <c r="C1491" s="41"/>
      <c r="D1491" s="40"/>
      <c r="E1491" s="42"/>
      <c r="F1491" s="43"/>
    </row>
    <row r="1492" spans="2:6" s="1" customFormat="1">
      <c r="B1492" s="40"/>
      <c r="C1492" s="41"/>
      <c r="D1492" s="40"/>
      <c r="E1492" s="42"/>
      <c r="F1492" s="43"/>
    </row>
    <row r="1493" spans="2:6" s="1" customFormat="1">
      <c r="B1493" s="40"/>
      <c r="C1493" s="41"/>
      <c r="D1493" s="40"/>
      <c r="E1493" s="42"/>
      <c r="F1493" s="43"/>
    </row>
    <row r="1494" spans="2:6" s="1" customFormat="1">
      <c r="B1494" s="40"/>
      <c r="C1494" s="41"/>
      <c r="D1494" s="40"/>
      <c r="E1494" s="42"/>
      <c r="F1494" s="43"/>
    </row>
    <row r="1495" spans="2:6" s="1" customFormat="1">
      <c r="B1495" s="40"/>
      <c r="C1495" s="41"/>
      <c r="D1495" s="40"/>
      <c r="E1495" s="42"/>
      <c r="F1495" s="43"/>
    </row>
    <row r="1496" spans="2:6" s="1" customFormat="1">
      <c r="B1496" s="40"/>
      <c r="C1496" s="41"/>
      <c r="D1496" s="40"/>
      <c r="E1496" s="42"/>
      <c r="F1496" s="43"/>
    </row>
    <row r="1497" spans="2:6" s="1" customFormat="1">
      <c r="B1497" s="40"/>
      <c r="C1497" s="41"/>
      <c r="D1497" s="40"/>
      <c r="E1497" s="42"/>
      <c r="F1497" s="43"/>
    </row>
    <row r="1498" spans="2:6" s="1" customFormat="1">
      <c r="B1498" s="40"/>
      <c r="C1498" s="41"/>
      <c r="D1498" s="40"/>
      <c r="E1498" s="42"/>
      <c r="F1498" s="43"/>
    </row>
    <row r="1499" spans="2:6" s="1" customFormat="1">
      <c r="B1499" s="40"/>
      <c r="C1499" s="41"/>
      <c r="D1499" s="40"/>
      <c r="E1499" s="42"/>
      <c r="F1499" s="43"/>
    </row>
    <row r="1500" spans="2:6" s="1" customFormat="1">
      <c r="B1500" s="40"/>
      <c r="C1500" s="41"/>
      <c r="D1500" s="40"/>
      <c r="E1500" s="42"/>
      <c r="F1500" s="43"/>
    </row>
    <row r="1501" spans="2:6" s="1" customFormat="1">
      <c r="B1501" s="40"/>
      <c r="C1501" s="41"/>
      <c r="D1501" s="40"/>
      <c r="E1501" s="42"/>
      <c r="F1501" s="43"/>
    </row>
    <row r="1502" spans="2:6" s="1" customFormat="1">
      <c r="B1502" s="40"/>
      <c r="C1502" s="41"/>
      <c r="D1502" s="40"/>
      <c r="E1502" s="42"/>
      <c r="F1502" s="43"/>
    </row>
    <row r="1503" spans="2:6" s="1" customFormat="1">
      <c r="B1503" s="40"/>
      <c r="C1503" s="41"/>
      <c r="D1503" s="40"/>
      <c r="E1503" s="42"/>
      <c r="F1503" s="43"/>
    </row>
    <row r="1504" spans="2:6" s="1" customFormat="1">
      <c r="B1504" s="40"/>
      <c r="C1504" s="41"/>
      <c r="D1504" s="40"/>
      <c r="E1504" s="42"/>
      <c r="F1504" s="43"/>
    </row>
    <row r="1505" spans="2:6" s="1" customFormat="1">
      <c r="B1505" s="40"/>
      <c r="C1505" s="41"/>
      <c r="D1505" s="40"/>
      <c r="E1505" s="42"/>
      <c r="F1505" s="43"/>
    </row>
    <row r="1506" spans="2:6" s="1" customFormat="1">
      <c r="B1506" s="40"/>
      <c r="C1506" s="41"/>
      <c r="D1506" s="40"/>
      <c r="E1506" s="42"/>
      <c r="F1506" s="43"/>
    </row>
    <row r="1507" spans="2:6" s="1" customFormat="1">
      <c r="B1507" s="40"/>
      <c r="C1507" s="41"/>
      <c r="D1507" s="40"/>
      <c r="E1507" s="42"/>
      <c r="F1507" s="43"/>
    </row>
    <row r="1508" spans="2:6" s="1" customFormat="1">
      <c r="B1508" s="40"/>
      <c r="C1508" s="41"/>
      <c r="D1508" s="40"/>
      <c r="E1508" s="42"/>
      <c r="F1508" s="43"/>
    </row>
    <row r="1509" spans="2:6" s="1" customFormat="1">
      <c r="B1509" s="40"/>
      <c r="C1509" s="41"/>
      <c r="D1509" s="40"/>
      <c r="E1509" s="42"/>
      <c r="F1509" s="43"/>
    </row>
    <row r="1510" spans="2:6" s="1" customFormat="1">
      <c r="B1510" s="40"/>
      <c r="C1510" s="41"/>
      <c r="D1510" s="40"/>
      <c r="E1510" s="42"/>
      <c r="F1510" s="43"/>
    </row>
    <row r="1511" spans="2:6" s="1" customFormat="1">
      <c r="B1511" s="40"/>
      <c r="C1511" s="41"/>
      <c r="D1511" s="40"/>
      <c r="E1511" s="42"/>
      <c r="F1511" s="43"/>
    </row>
    <row r="1512" spans="2:6" s="1" customFormat="1">
      <c r="B1512" s="40"/>
      <c r="C1512" s="41"/>
      <c r="D1512" s="40"/>
      <c r="E1512" s="42"/>
      <c r="F1512" s="43"/>
    </row>
    <row r="1513" spans="2:6" s="1" customFormat="1">
      <c r="B1513" s="40"/>
      <c r="C1513" s="41"/>
      <c r="D1513" s="40"/>
      <c r="E1513" s="42"/>
      <c r="F1513" s="43"/>
    </row>
    <row r="1514" spans="2:6" s="1" customFormat="1">
      <c r="B1514" s="40"/>
      <c r="C1514" s="41"/>
      <c r="D1514" s="40"/>
      <c r="E1514" s="42"/>
      <c r="F1514" s="43"/>
    </row>
    <row r="1515" spans="2:6" s="1" customFormat="1">
      <c r="B1515" s="40"/>
      <c r="C1515" s="41"/>
      <c r="D1515" s="40"/>
      <c r="E1515" s="42"/>
      <c r="F1515" s="43"/>
    </row>
    <row r="1516" spans="2:6" s="1" customFormat="1">
      <c r="B1516" s="40"/>
      <c r="C1516" s="41"/>
      <c r="D1516" s="40"/>
      <c r="E1516" s="42"/>
      <c r="F1516" s="43"/>
    </row>
    <row r="1517" spans="2:6" s="1" customFormat="1">
      <c r="B1517" s="40"/>
      <c r="C1517" s="41"/>
      <c r="D1517" s="40"/>
      <c r="E1517" s="42"/>
      <c r="F1517" s="43"/>
    </row>
    <row r="1518" spans="2:6" s="1" customFormat="1">
      <c r="B1518" s="40"/>
      <c r="C1518" s="41"/>
      <c r="D1518" s="40"/>
      <c r="E1518" s="42"/>
      <c r="F1518" s="43"/>
    </row>
    <row r="1519" spans="2:6" s="1" customFormat="1">
      <c r="B1519" s="40"/>
      <c r="C1519" s="41"/>
      <c r="D1519" s="40"/>
      <c r="E1519" s="42"/>
      <c r="F1519" s="43"/>
    </row>
    <row r="1520" spans="2:6" s="1" customFormat="1">
      <c r="B1520" s="40"/>
      <c r="C1520" s="41"/>
      <c r="D1520" s="40"/>
      <c r="E1520" s="42"/>
      <c r="F1520" s="43"/>
    </row>
    <row r="1521" spans="2:6" s="1" customFormat="1">
      <c r="B1521" s="40"/>
      <c r="C1521" s="41"/>
      <c r="D1521" s="40"/>
      <c r="E1521" s="42"/>
      <c r="F1521" s="43"/>
    </row>
    <row r="1522" spans="2:6" s="1" customFormat="1">
      <c r="B1522" s="40"/>
      <c r="C1522" s="41"/>
      <c r="D1522" s="40"/>
      <c r="E1522" s="42"/>
      <c r="F1522" s="43"/>
    </row>
    <row r="1523" spans="2:6" s="1" customFormat="1">
      <c r="B1523" s="40"/>
      <c r="C1523" s="41"/>
      <c r="D1523" s="40"/>
      <c r="E1523" s="42"/>
      <c r="F1523" s="43"/>
    </row>
    <row r="1524" spans="2:6" s="1" customFormat="1">
      <c r="B1524" s="40"/>
      <c r="C1524" s="41"/>
      <c r="D1524" s="40"/>
      <c r="E1524" s="42"/>
      <c r="F1524" s="43"/>
    </row>
    <row r="1525" spans="2:6" s="1" customFormat="1">
      <c r="B1525" s="40"/>
      <c r="C1525" s="41"/>
      <c r="D1525" s="40"/>
      <c r="E1525" s="42"/>
      <c r="F1525" s="43"/>
    </row>
    <row r="1526" spans="2:6" s="1" customFormat="1">
      <c r="B1526" s="40"/>
      <c r="C1526" s="41"/>
      <c r="D1526" s="40"/>
      <c r="E1526" s="42"/>
      <c r="F1526" s="43"/>
    </row>
    <row r="1527" spans="2:6" s="1" customFormat="1">
      <c r="B1527" s="40"/>
      <c r="C1527" s="41"/>
      <c r="D1527" s="40"/>
      <c r="E1527" s="42"/>
      <c r="F1527" s="43"/>
    </row>
    <row r="1528" spans="2:6" s="1" customFormat="1">
      <c r="B1528" s="40"/>
      <c r="C1528" s="41"/>
      <c r="D1528" s="40"/>
      <c r="E1528" s="42"/>
      <c r="F1528" s="43"/>
    </row>
    <row r="1529" spans="2:6" s="1" customFormat="1">
      <c r="B1529" s="40"/>
      <c r="C1529" s="41"/>
      <c r="D1529" s="40"/>
      <c r="E1529" s="42"/>
      <c r="F1529" s="43"/>
    </row>
    <row r="1530" spans="2:6" s="1" customFormat="1">
      <c r="B1530" s="40"/>
      <c r="C1530" s="41"/>
      <c r="D1530" s="40"/>
      <c r="E1530" s="42"/>
      <c r="F1530" s="43"/>
    </row>
    <row r="1531" spans="2:6" s="1" customFormat="1">
      <c r="B1531" s="40"/>
      <c r="C1531" s="41"/>
      <c r="D1531" s="40"/>
      <c r="E1531" s="42"/>
      <c r="F1531" s="43"/>
    </row>
    <row r="1532" spans="2:6" s="1" customFormat="1">
      <c r="B1532" s="40"/>
      <c r="C1532" s="41"/>
      <c r="D1532" s="40"/>
      <c r="E1532" s="42"/>
      <c r="F1532" s="43"/>
    </row>
    <row r="1533" spans="2:6" s="1" customFormat="1">
      <c r="B1533" s="40"/>
      <c r="C1533" s="41"/>
      <c r="D1533" s="40"/>
      <c r="E1533" s="42"/>
      <c r="F1533" s="43"/>
    </row>
    <row r="1534" spans="2:6" s="1" customFormat="1">
      <c r="B1534" s="40"/>
      <c r="C1534" s="41"/>
      <c r="D1534" s="40"/>
      <c r="E1534" s="42"/>
      <c r="F1534" s="43"/>
    </row>
    <row r="1535" spans="2:6" s="1" customFormat="1">
      <c r="B1535" s="40"/>
      <c r="C1535" s="41"/>
      <c r="D1535" s="40"/>
      <c r="E1535" s="42"/>
      <c r="F1535" s="43"/>
    </row>
    <row r="1536" spans="2:6" s="1" customFormat="1">
      <c r="B1536" s="40"/>
      <c r="C1536" s="41"/>
      <c r="D1536" s="40"/>
      <c r="E1536" s="42"/>
      <c r="F1536" s="43"/>
    </row>
    <row r="1537" spans="2:6" s="1" customFormat="1">
      <c r="B1537" s="40"/>
      <c r="C1537" s="41"/>
      <c r="D1537" s="40"/>
      <c r="E1537" s="42"/>
      <c r="F1537" s="43"/>
    </row>
    <row r="1538" spans="2:6" s="1" customFormat="1">
      <c r="B1538" s="40"/>
      <c r="C1538" s="41"/>
      <c r="D1538" s="40"/>
      <c r="E1538" s="42"/>
      <c r="F1538" s="43"/>
    </row>
    <row r="1539" spans="2:6" s="1" customFormat="1">
      <c r="B1539" s="40"/>
      <c r="C1539" s="41"/>
      <c r="D1539" s="40"/>
      <c r="E1539" s="42"/>
      <c r="F1539" s="43"/>
    </row>
    <row r="1540" spans="2:6" s="1" customFormat="1">
      <c r="B1540" s="40"/>
      <c r="C1540" s="41"/>
      <c r="D1540" s="40"/>
      <c r="E1540" s="42"/>
      <c r="F1540" s="43"/>
    </row>
    <row r="1541" spans="2:6" s="1" customFormat="1">
      <c r="B1541" s="40"/>
      <c r="C1541" s="41"/>
      <c r="D1541" s="40"/>
      <c r="E1541" s="42"/>
      <c r="F1541" s="43"/>
    </row>
    <row r="1542" spans="2:6" s="1" customFormat="1">
      <c r="B1542" s="40"/>
      <c r="C1542" s="41"/>
      <c r="D1542" s="40"/>
      <c r="E1542" s="42"/>
      <c r="F1542" s="43"/>
    </row>
    <row r="1543" spans="2:6" s="1" customFormat="1">
      <c r="B1543" s="40"/>
      <c r="C1543" s="41"/>
      <c r="D1543" s="40"/>
      <c r="E1543" s="42"/>
      <c r="F1543" s="43"/>
    </row>
    <row r="1544" spans="2:6" s="1" customFormat="1">
      <c r="B1544" s="40"/>
      <c r="C1544" s="41"/>
      <c r="D1544" s="40"/>
      <c r="E1544" s="42"/>
      <c r="F1544" s="43"/>
    </row>
    <row r="1545" spans="2:6" s="1" customFormat="1">
      <c r="B1545" s="40"/>
      <c r="C1545" s="41"/>
      <c r="D1545" s="40"/>
      <c r="E1545" s="42"/>
      <c r="F1545" s="43"/>
    </row>
    <row r="1546" spans="2:6" s="1" customFormat="1">
      <c r="B1546" s="40"/>
      <c r="C1546" s="41"/>
      <c r="D1546" s="40"/>
      <c r="E1546" s="42"/>
      <c r="F1546" s="43"/>
    </row>
    <row r="1547" spans="2:6" s="1" customFormat="1">
      <c r="B1547" s="40"/>
      <c r="C1547" s="41"/>
      <c r="D1547" s="40"/>
      <c r="E1547" s="42"/>
      <c r="F1547" s="43"/>
    </row>
    <row r="1548" spans="2:6" s="1" customFormat="1">
      <c r="B1548" s="40"/>
      <c r="C1548" s="41"/>
      <c r="D1548" s="40"/>
      <c r="E1548" s="42"/>
      <c r="F1548" s="43"/>
    </row>
    <row r="1549" spans="2:6" s="1" customFormat="1">
      <c r="B1549" s="40"/>
      <c r="C1549" s="41"/>
      <c r="D1549" s="40"/>
      <c r="E1549" s="42"/>
      <c r="F1549" s="43"/>
    </row>
    <row r="1550" spans="2:6" s="1" customFormat="1">
      <c r="B1550" s="40"/>
      <c r="C1550" s="41"/>
      <c r="D1550" s="40"/>
      <c r="E1550" s="42"/>
      <c r="F1550" s="43"/>
    </row>
    <row r="1551" spans="2:6" s="1" customFormat="1">
      <c r="B1551" s="40"/>
      <c r="C1551" s="41"/>
      <c r="D1551" s="40"/>
      <c r="E1551" s="42"/>
      <c r="F1551" s="43"/>
    </row>
    <row r="1552" spans="2:6" s="1" customFormat="1">
      <c r="B1552" s="40"/>
      <c r="C1552" s="41"/>
      <c r="D1552" s="40"/>
      <c r="E1552" s="42"/>
      <c r="F1552" s="43"/>
    </row>
    <row r="1553" spans="2:6" s="1" customFormat="1">
      <c r="B1553" s="40"/>
      <c r="C1553" s="41"/>
      <c r="D1553" s="40"/>
      <c r="E1553" s="42"/>
      <c r="F1553" s="43"/>
    </row>
    <row r="1554" spans="2:6" s="1" customFormat="1">
      <c r="B1554" s="40"/>
      <c r="C1554" s="41"/>
      <c r="D1554" s="40"/>
      <c r="E1554" s="42"/>
      <c r="F1554" s="43"/>
    </row>
    <row r="1555" spans="2:6" s="1" customFormat="1">
      <c r="B1555" s="40"/>
      <c r="C1555" s="41"/>
      <c r="D1555" s="40"/>
      <c r="E1555" s="42"/>
      <c r="F1555" s="43"/>
    </row>
    <row r="1556" spans="2:6" s="1" customFormat="1">
      <c r="B1556" s="40"/>
      <c r="C1556" s="41"/>
      <c r="D1556" s="40"/>
      <c r="E1556" s="42"/>
      <c r="F1556" s="43"/>
    </row>
    <row r="1557" spans="2:6" s="1" customFormat="1">
      <c r="B1557" s="40"/>
      <c r="C1557" s="41"/>
      <c r="D1557" s="40"/>
      <c r="E1557" s="42"/>
      <c r="F1557" s="43"/>
    </row>
    <row r="1558" spans="2:6" s="1" customFormat="1">
      <c r="B1558" s="40"/>
      <c r="C1558" s="41"/>
      <c r="D1558" s="40"/>
      <c r="E1558" s="42"/>
      <c r="F1558" s="43"/>
    </row>
    <row r="1559" spans="2:6" s="1" customFormat="1">
      <c r="B1559" s="40"/>
      <c r="C1559" s="41"/>
      <c r="D1559" s="40"/>
      <c r="E1559" s="42"/>
      <c r="F1559" s="43"/>
    </row>
    <row r="1560" spans="2:6" s="1" customFormat="1">
      <c r="B1560" s="40"/>
      <c r="C1560" s="41"/>
      <c r="D1560" s="40"/>
      <c r="E1560" s="42"/>
      <c r="F1560" s="43"/>
    </row>
    <row r="1561" spans="2:6" s="1" customFormat="1">
      <c r="B1561" s="40"/>
      <c r="C1561" s="41"/>
      <c r="D1561" s="40"/>
      <c r="E1561" s="42"/>
      <c r="F1561" s="43"/>
    </row>
    <row r="1562" spans="2:6" s="1" customFormat="1">
      <c r="B1562" s="40"/>
      <c r="C1562" s="41"/>
      <c r="D1562" s="40"/>
      <c r="E1562" s="42"/>
      <c r="F1562" s="43"/>
    </row>
    <row r="1563" spans="2:6" s="1" customFormat="1">
      <c r="B1563" s="40"/>
      <c r="C1563" s="41"/>
      <c r="D1563" s="40"/>
      <c r="E1563" s="42"/>
      <c r="F1563" s="43"/>
    </row>
    <row r="1564" spans="2:6" s="1" customFormat="1">
      <c r="B1564" s="40"/>
      <c r="C1564" s="41"/>
      <c r="D1564" s="40"/>
      <c r="E1564" s="42"/>
      <c r="F1564" s="43"/>
    </row>
    <row r="1565" spans="2:6" s="1" customFormat="1">
      <c r="B1565" s="40"/>
      <c r="C1565" s="41"/>
      <c r="D1565" s="40"/>
      <c r="E1565" s="42"/>
      <c r="F1565" s="43"/>
    </row>
    <row r="1566" spans="2:6" s="1" customFormat="1">
      <c r="B1566" s="40"/>
      <c r="C1566" s="41"/>
      <c r="D1566" s="40"/>
      <c r="E1566" s="42"/>
      <c r="F1566" s="43"/>
    </row>
    <row r="1567" spans="2:6" s="1" customFormat="1">
      <c r="B1567" s="40"/>
      <c r="C1567" s="41"/>
      <c r="D1567" s="40"/>
      <c r="E1567" s="42"/>
      <c r="F1567" s="43"/>
    </row>
    <row r="1568" spans="2:6" s="1" customFormat="1">
      <c r="B1568" s="40"/>
      <c r="C1568" s="41"/>
      <c r="D1568" s="40"/>
      <c r="E1568" s="42"/>
      <c r="F1568" s="43"/>
    </row>
    <row r="1569" spans="2:6" s="1" customFormat="1">
      <c r="B1569" s="40"/>
      <c r="C1569" s="41"/>
      <c r="D1569" s="40"/>
      <c r="E1569" s="42"/>
      <c r="F1569" s="43"/>
    </row>
    <row r="1570" spans="2:6" s="1" customFormat="1">
      <c r="B1570" s="40"/>
      <c r="C1570" s="41"/>
      <c r="D1570" s="40"/>
      <c r="E1570" s="42"/>
      <c r="F1570" s="43"/>
    </row>
    <row r="1571" spans="2:6" s="1" customFormat="1">
      <c r="B1571" s="40"/>
      <c r="C1571" s="41"/>
      <c r="D1571" s="40"/>
      <c r="E1571" s="42"/>
      <c r="F1571" s="43"/>
    </row>
    <row r="1572" spans="2:6" s="1" customFormat="1">
      <c r="B1572" s="40"/>
      <c r="C1572" s="41"/>
      <c r="D1572" s="40"/>
      <c r="E1572" s="42"/>
      <c r="F1572" s="43"/>
    </row>
    <row r="1573" spans="2:6" s="1" customFormat="1">
      <c r="B1573" s="40"/>
      <c r="C1573" s="41"/>
      <c r="D1573" s="40"/>
      <c r="E1573" s="42"/>
      <c r="F1573" s="43"/>
    </row>
    <row r="1574" spans="2:6" s="1" customFormat="1">
      <c r="B1574" s="40"/>
      <c r="C1574" s="41"/>
      <c r="D1574" s="40"/>
      <c r="E1574" s="42"/>
      <c r="F1574" s="43"/>
    </row>
    <row r="1575" spans="2:6" s="1" customFormat="1">
      <c r="B1575" s="40"/>
      <c r="C1575" s="41"/>
      <c r="D1575" s="40"/>
      <c r="E1575" s="42"/>
      <c r="F1575" s="43"/>
    </row>
    <row r="1576" spans="2:6" s="1" customFormat="1">
      <c r="B1576" s="40"/>
      <c r="C1576" s="41"/>
      <c r="D1576" s="40"/>
      <c r="E1576" s="42"/>
      <c r="F1576" s="43"/>
    </row>
    <row r="1577" spans="2:6" s="1" customFormat="1">
      <c r="B1577" s="40"/>
      <c r="C1577" s="41"/>
      <c r="D1577" s="40"/>
      <c r="E1577" s="42"/>
      <c r="F1577" s="43"/>
    </row>
    <row r="1578" spans="2:6" s="1" customFormat="1">
      <c r="B1578" s="40"/>
      <c r="C1578" s="41"/>
      <c r="D1578" s="40"/>
      <c r="E1578" s="42"/>
      <c r="F1578" s="43"/>
    </row>
    <row r="1579" spans="2:6" s="1" customFormat="1">
      <c r="B1579" s="40"/>
      <c r="C1579" s="41"/>
      <c r="D1579" s="40"/>
      <c r="E1579" s="42"/>
      <c r="F1579" s="43"/>
    </row>
    <row r="1580" spans="2:6" s="1" customFormat="1">
      <c r="B1580" s="40"/>
      <c r="C1580" s="41"/>
      <c r="D1580" s="40"/>
      <c r="E1580" s="42"/>
      <c r="F1580" s="43"/>
    </row>
    <row r="1581" spans="2:6" s="1" customFormat="1">
      <c r="B1581" s="40"/>
      <c r="C1581" s="41"/>
      <c r="D1581" s="40"/>
      <c r="E1581" s="42"/>
      <c r="F1581" s="43"/>
    </row>
    <row r="1582" spans="2:6" s="1" customFormat="1">
      <c r="B1582" s="40"/>
      <c r="C1582" s="41"/>
      <c r="D1582" s="40"/>
      <c r="E1582" s="42"/>
      <c r="F1582" s="43"/>
    </row>
    <row r="1583" spans="2:6" s="1" customFormat="1">
      <c r="B1583" s="40"/>
      <c r="C1583" s="41"/>
      <c r="D1583" s="40"/>
      <c r="E1583" s="42"/>
      <c r="F1583" s="43"/>
    </row>
    <row r="1584" spans="2:6" s="1" customFormat="1">
      <c r="B1584" s="40"/>
      <c r="C1584" s="41"/>
      <c r="D1584" s="40"/>
      <c r="E1584" s="42"/>
      <c r="F1584" s="43"/>
    </row>
    <row r="1585" spans="2:6" s="1" customFormat="1">
      <c r="B1585" s="40"/>
      <c r="C1585" s="41"/>
      <c r="D1585" s="40"/>
      <c r="E1585" s="42"/>
      <c r="F1585" s="43"/>
    </row>
    <row r="1586" spans="2:6" s="1" customFormat="1">
      <c r="B1586" s="40"/>
      <c r="C1586" s="41"/>
      <c r="D1586" s="40"/>
      <c r="E1586" s="42"/>
      <c r="F1586" s="43"/>
    </row>
    <row r="1587" spans="2:6" s="1" customFormat="1">
      <c r="B1587" s="40"/>
      <c r="C1587" s="41"/>
      <c r="D1587" s="40"/>
      <c r="E1587" s="42"/>
      <c r="F1587" s="43"/>
    </row>
    <row r="1588" spans="2:6" s="1" customFormat="1">
      <c r="B1588" s="40"/>
      <c r="C1588" s="41"/>
      <c r="D1588" s="40"/>
      <c r="E1588" s="42"/>
      <c r="F1588" s="43"/>
    </row>
    <row r="1589" spans="2:6" s="1" customFormat="1">
      <c r="B1589" s="40"/>
      <c r="C1589" s="41"/>
      <c r="D1589" s="40"/>
      <c r="E1589" s="42"/>
      <c r="F1589" s="43"/>
    </row>
    <row r="1590" spans="2:6" s="1" customFormat="1">
      <c r="B1590" s="40"/>
      <c r="C1590" s="41"/>
      <c r="D1590" s="40"/>
      <c r="E1590" s="42"/>
      <c r="F1590" s="43"/>
    </row>
    <row r="1591" spans="2:6" s="1" customFormat="1">
      <c r="B1591" s="40"/>
      <c r="C1591" s="41"/>
      <c r="D1591" s="40"/>
      <c r="E1591" s="42"/>
      <c r="F1591" s="43"/>
    </row>
    <row r="1592" spans="2:6" s="1" customFormat="1">
      <c r="B1592" s="40"/>
      <c r="C1592" s="41"/>
      <c r="D1592" s="40"/>
      <c r="E1592" s="42"/>
      <c r="F1592" s="43"/>
    </row>
    <row r="1593" spans="2:6" s="1" customFormat="1">
      <c r="B1593" s="40"/>
      <c r="C1593" s="41"/>
      <c r="D1593" s="40"/>
      <c r="E1593" s="42"/>
      <c r="F1593" s="43"/>
    </row>
    <row r="1594" spans="2:6" s="1" customFormat="1">
      <c r="B1594" s="40"/>
      <c r="C1594" s="41"/>
      <c r="D1594" s="40"/>
      <c r="E1594" s="42"/>
      <c r="F1594" s="43"/>
    </row>
    <row r="1595" spans="2:6" s="1" customFormat="1">
      <c r="B1595" s="40"/>
      <c r="C1595" s="41"/>
      <c r="D1595" s="40"/>
      <c r="E1595" s="42"/>
      <c r="F1595" s="43"/>
    </row>
    <row r="1596" spans="2:6" s="1" customFormat="1">
      <c r="B1596" s="40"/>
      <c r="C1596" s="41"/>
      <c r="D1596" s="40"/>
      <c r="E1596" s="42"/>
      <c r="F1596" s="43"/>
    </row>
    <row r="1597" spans="2:6" s="1" customFormat="1">
      <c r="B1597" s="40"/>
      <c r="C1597" s="41"/>
      <c r="D1597" s="40"/>
      <c r="E1597" s="42"/>
      <c r="F1597" s="43"/>
    </row>
    <row r="1598" spans="2:6" s="1" customFormat="1">
      <c r="B1598" s="40"/>
      <c r="C1598" s="41"/>
      <c r="D1598" s="40"/>
      <c r="E1598" s="42"/>
      <c r="F1598" s="43"/>
    </row>
    <row r="1599" spans="2:6" s="1" customFormat="1">
      <c r="B1599" s="40"/>
      <c r="C1599" s="41"/>
      <c r="D1599" s="40"/>
      <c r="E1599" s="42"/>
      <c r="F1599" s="43"/>
    </row>
    <row r="1600" spans="2:6" s="1" customFormat="1">
      <c r="B1600" s="40"/>
      <c r="C1600" s="41"/>
      <c r="D1600" s="40"/>
      <c r="E1600" s="42"/>
      <c r="F1600" s="43"/>
    </row>
    <row r="1601" spans="2:6" s="1" customFormat="1">
      <c r="B1601" s="40"/>
      <c r="C1601" s="41"/>
      <c r="D1601" s="40"/>
      <c r="E1601" s="42"/>
      <c r="F1601" s="43"/>
    </row>
    <row r="1602" spans="2:6" s="1" customFormat="1">
      <c r="B1602" s="40"/>
      <c r="C1602" s="41"/>
      <c r="D1602" s="40"/>
      <c r="E1602" s="42"/>
      <c r="F1602" s="43"/>
    </row>
    <row r="1603" spans="2:6" s="1" customFormat="1">
      <c r="B1603" s="40"/>
      <c r="C1603" s="41"/>
      <c r="D1603" s="40"/>
      <c r="E1603" s="42"/>
      <c r="F1603" s="43"/>
    </row>
    <row r="1604" spans="2:6" s="1" customFormat="1">
      <c r="B1604" s="40"/>
      <c r="C1604" s="41"/>
      <c r="D1604" s="40"/>
      <c r="E1604" s="42"/>
      <c r="F1604" s="43"/>
    </row>
    <row r="1605" spans="2:6" s="1" customFormat="1">
      <c r="B1605" s="40"/>
      <c r="C1605" s="41"/>
      <c r="D1605" s="40"/>
      <c r="E1605" s="42"/>
      <c r="F1605" s="43"/>
    </row>
    <row r="1606" spans="2:6" s="1" customFormat="1">
      <c r="B1606" s="40"/>
      <c r="C1606" s="41"/>
      <c r="D1606" s="40"/>
      <c r="E1606" s="42"/>
      <c r="F1606" s="43"/>
    </row>
    <row r="1607" spans="2:6" s="1" customFormat="1">
      <c r="B1607" s="40"/>
      <c r="C1607" s="41"/>
      <c r="D1607" s="40"/>
      <c r="E1607" s="42"/>
      <c r="F1607" s="43"/>
    </row>
    <row r="1608" spans="2:6" s="1" customFormat="1">
      <c r="B1608" s="40"/>
      <c r="C1608" s="41"/>
      <c r="D1608" s="40"/>
      <c r="E1608" s="42"/>
      <c r="F1608" s="43"/>
    </row>
    <row r="1609" spans="2:6" s="1" customFormat="1">
      <c r="B1609" s="40"/>
      <c r="C1609" s="41"/>
      <c r="D1609" s="40"/>
      <c r="E1609" s="42"/>
      <c r="F1609" s="43"/>
    </row>
    <row r="1610" spans="2:6" s="1" customFormat="1">
      <c r="B1610" s="40"/>
      <c r="C1610" s="41"/>
      <c r="D1610" s="40"/>
      <c r="E1610" s="42"/>
      <c r="F1610" s="43"/>
    </row>
    <row r="1611" spans="2:6" s="1" customFormat="1">
      <c r="B1611" s="40"/>
      <c r="C1611" s="41"/>
      <c r="D1611" s="40"/>
      <c r="E1611" s="42"/>
      <c r="F1611" s="43"/>
    </row>
    <row r="1612" spans="2:6" s="1" customFormat="1">
      <c r="B1612" s="40"/>
      <c r="C1612" s="41"/>
      <c r="D1612" s="40"/>
      <c r="E1612" s="42"/>
      <c r="F1612" s="43"/>
    </row>
    <row r="1613" spans="2:6" s="1" customFormat="1">
      <c r="B1613" s="40"/>
      <c r="C1613" s="41"/>
      <c r="D1613" s="40"/>
      <c r="E1613" s="42"/>
      <c r="F1613" s="43"/>
    </row>
    <row r="1614" spans="2:6" s="1" customFormat="1">
      <c r="B1614" s="40"/>
      <c r="C1614" s="41"/>
      <c r="D1614" s="40"/>
      <c r="E1614" s="42"/>
      <c r="F1614" s="43"/>
    </row>
    <row r="1615" spans="2:6" s="1" customFormat="1">
      <c r="B1615" s="40"/>
      <c r="C1615" s="41"/>
      <c r="D1615" s="40"/>
      <c r="E1615" s="42"/>
      <c r="F1615" s="43"/>
    </row>
    <row r="1616" spans="2:6" s="1" customFormat="1">
      <c r="B1616" s="40"/>
      <c r="C1616" s="41"/>
      <c r="D1616" s="40"/>
      <c r="E1616" s="42"/>
      <c r="F1616" s="43"/>
    </row>
    <row r="1617" spans="2:6" s="1" customFormat="1">
      <c r="B1617" s="40"/>
      <c r="C1617" s="41"/>
      <c r="D1617" s="40"/>
      <c r="E1617" s="42"/>
      <c r="F1617" s="43"/>
    </row>
    <row r="1618" spans="2:6" s="1" customFormat="1">
      <c r="B1618" s="40"/>
      <c r="C1618" s="41"/>
      <c r="D1618" s="40"/>
      <c r="E1618" s="42"/>
      <c r="F1618" s="43"/>
    </row>
    <row r="1619" spans="2:6" s="1" customFormat="1">
      <c r="B1619" s="40"/>
      <c r="C1619" s="41"/>
      <c r="D1619" s="40"/>
      <c r="E1619" s="42"/>
      <c r="F1619" s="43"/>
    </row>
    <row r="1620" spans="2:6" s="1" customFormat="1">
      <c r="B1620" s="40"/>
      <c r="C1620" s="41"/>
      <c r="D1620" s="40"/>
      <c r="E1620" s="42"/>
      <c r="F1620" s="43"/>
    </row>
    <row r="1621" spans="2:6" s="1" customFormat="1">
      <c r="B1621" s="40"/>
      <c r="C1621" s="41"/>
      <c r="D1621" s="40"/>
      <c r="E1621" s="42"/>
      <c r="F1621" s="43"/>
    </row>
    <row r="1622" spans="2:6" s="1" customFormat="1">
      <c r="B1622" s="40"/>
      <c r="C1622" s="41"/>
      <c r="D1622" s="40"/>
      <c r="E1622" s="42"/>
      <c r="F1622" s="43"/>
    </row>
    <row r="1623" spans="2:6" s="1" customFormat="1">
      <c r="B1623" s="40"/>
      <c r="C1623" s="41"/>
      <c r="D1623" s="40"/>
      <c r="E1623" s="42"/>
      <c r="F1623" s="43"/>
    </row>
    <row r="1624" spans="2:6" s="1" customFormat="1">
      <c r="B1624" s="40"/>
      <c r="C1624" s="41"/>
      <c r="D1624" s="40"/>
      <c r="E1624" s="42"/>
      <c r="F1624" s="43"/>
    </row>
    <row r="1625" spans="2:6" s="1" customFormat="1">
      <c r="B1625" s="40"/>
      <c r="C1625" s="41"/>
      <c r="D1625" s="40"/>
      <c r="E1625" s="42"/>
      <c r="F1625" s="43"/>
    </row>
    <row r="1626" spans="2:6" s="1" customFormat="1">
      <c r="B1626" s="40"/>
      <c r="C1626" s="41"/>
      <c r="D1626" s="40"/>
      <c r="E1626" s="42"/>
      <c r="F1626" s="43"/>
    </row>
    <row r="1627" spans="2:6" s="1" customFormat="1">
      <c r="B1627" s="40"/>
      <c r="C1627" s="41"/>
      <c r="D1627" s="40"/>
      <c r="E1627" s="42"/>
      <c r="F1627" s="43"/>
    </row>
    <row r="1628" spans="2:6" s="1" customFormat="1">
      <c r="B1628" s="40"/>
      <c r="C1628" s="41"/>
      <c r="D1628" s="40"/>
      <c r="E1628" s="42"/>
      <c r="F1628" s="43"/>
    </row>
    <row r="1629" spans="2:6" s="1" customFormat="1">
      <c r="B1629" s="40"/>
      <c r="C1629" s="41"/>
      <c r="D1629" s="40"/>
      <c r="E1629" s="42"/>
      <c r="F1629" s="43"/>
    </row>
    <row r="1630" spans="2:6" s="1" customFormat="1">
      <c r="B1630" s="40"/>
      <c r="C1630" s="41"/>
      <c r="D1630" s="40"/>
      <c r="E1630" s="42"/>
      <c r="F1630" s="43"/>
    </row>
    <row r="1631" spans="2:6" s="1" customFormat="1">
      <c r="B1631" s="40"/>
      <c r="C1631" s="41"/>
      <c r="D1631" s="40"/>
      <c r="E1631" s="42"/>
      <c r="F1631" s="43"/>
    </row>
    <row r="1632" spans="2:6" s="1" customFormat="1">
      <c r="B1632" s="40"/>
      <c r="C1632" s="41"/>
      <c r="D1632" s="40"/>
      <c r="E1632" s="42"/>
      <c r="F1632" s="43"/>
    </row>
    <row r="1633" spans="2:6" s="1" customFormat="1">
      <c r="B1633" s="40"/>
      <c r="C1633" s="41"/>
      <c r="D1633" s="40"/>
      <c r="E1633" s="42"/>
      <c r="F1633" s="43"/>
    </row>
    <row r="1634" spans="2:6" s="1" customFormat="1">
      <c r="B1634" s="40"/>
      <c r="C1634" s="41"/>
      <c r="D1634" s="40"/>
      <c r="E1634" s="42"/>
      <c r="F1634" s="43"/>
    </row>
    <row r="1635" spans="2:6" s="1" customFormat="1">
      <c r="B1635" s="40"/>
      <c r="C1635" s="41"/>
      <c r="D1635" s="40"/>
      <c r="E1635" s="42"/>
      <c r="F1635" s="43"/>
    </row>
    <row r="1636" spans="2:6" s="1" customFormat="1">
      <c r="B1636" s="40"/>
      <c r="C1636" s="41"/>
      <c r="D1636" s="40"/>
      <c r="E1636" s="42"/>
      <c r="F1636" s="43"/>
    </row>
    <row r="1637" spans="2:6" s="1" customFormat="1">
      <c r="B1637" s="40"/>
      <c r="C1637" s="41"/>
      <c r="D1637" s="40"/>
      <c r="E1637" s="42"/>
      <c r="F1637" s="43"/>
    </row>
    <row r="1638" spans="2:6" s="1" customFormat="1">
      <c r="B1638" s="40"/>
      <c r="C1638" s="41"/>
      <c r="D1638" s="40"/>
      <c r="E1638" s="42"/>
      <c r="F1638" s="43"/>
    </row>
    <row r="1639" spans="2:6" s="1" customFormat="1">
      <c r="B1639" s="40"/>
      <c r="C1639" s="41"/>
      <c r="D1639" s="40"/>
      <c r="E1639" s="42"/>
      <c r="F1639" s="43"/>
    </row>
    <row r="1640" spans="2:6" s="1" customFormat="1">
      <c r="B1640" s="40"/>
      <c r="C1640" s="41"/>
      <c r="D1640" s="40"/>
      <c r="E1640" s="42"/>
      <c r="F1640" s="43"/>
    </row>
    <row r="1641" spans="2:6" s="1" customFormat="1">
      <c r="B1641" s="40"/>
      <c r="C1641" s="41"/>
      <c r="D1641" s="40"/>
      <c r="E1641" s="42"/>
      <c r="F1641" s="43"/>
    </row>
    <row r="1642" spans="2:6" s="1" customFormat="1">
      <c r="B1642" s="40"/>
      <c r="C1642" s="41"/>
      <c r="D1642" s="40"/>
      <c r="E1642" s="42"/>
      <c r="F1642" s="43"/>
    </row>
    <row r="1643" spans="2:6" s="1" customFormat="1">
      <c r="B1643" s="40"/>
      <c r="C1643" s="41"/>
      <c r="D1643" s="40"/>
      <c r="E1643" s="42"/>
      <c r="F1643" s="43"/>
    </row>
    <row r="1644" spans="2:6" s="1" customFormat="1">
      <c r="B1644" s="40"/>
      <c r="C1644" s="41"/>
      <c r="D1644" s="40"/>
      <c r="E1644" s="42"/>
      <c r="F1644" s="43"/>
    </row>
    <row r="1645" spans="2:6" s="1" customFormat="1">
      <c r="B1645" s="40"/>
      <c r="C1645" s="41"/>
      <c r="D1645" s="40"/>
      <c r="E1645" s="42"/>
      <c r="F1645" s="43"/>
    </row>
    <row r="1646" spans="2:6" s="1" customFormat="1">
      <c r="B1646" s="40"/>
      <c r="C1646" s="41"/>
      <c r="D1646" s="40"/>
      <c r="E1646" s="42"/>
      <c r="F1646" s="43"/>
    </row>
    <row r="1647" spans="2:6" s="1" customFormat="1">
      <c r="B1647" s="40"/>
      <c r="C1647" s="41"/>
      <c r="D1647" s="40"/>
      <c r="E1647" s="42"/>
      <c r="F1647" s="43"/>
    </row>
    <row r="1648" spans="2:6" s="1" customFormat="1">
      <c r="B1648" s="40"/>
      <c r="C1648" s="41"/>
      <c r="D1648" s="40"/>
      <c r="E1648" s="42"/>
      <c r="F1648" s="43"/>
    </row>
    <row r="1649" spans="2:6" s="1" customFormat="1">
      <c r="B1649" s="40"/>
      <c r="C1649" s="41"/>
      <c r="D1649" s="40"/>
      <c r="E1649" s="42"/>
      <c r="F1649" s="43"/>
    </row>
    <row r="1650" spans="2:6" s="1" customFormat="1">
      <c r="B1650" s="40"/>
      <c r="C1650" s="41"/>
      <c r="D1650" s="40"/>
      <c r="E1650" s="42"/>
      <c r="F1650" s="43"/>
    </row>
    <row r="1651" spans="2:6" s="1" customFormat="1">
      <c r="B1651" s="40"/>
      <c r="C1651" s="41"/>
      <c r="D1651" s="40"/>
      <c r="E1651" s="42"/>
      <c r="F1651" s="43"/>
    </row>
    <row r="1652" spans="2:6" s="1" customFormat="1">
      <c r="B1652" s="40"/>
      <c r="C1652" s="41"/>
      <c r="D1652" s="40"/>
      <c r="E1652" s="42"/>
      <c r="F1652" s="43"/>
    </row>
    <row r="1653" spans="2:6" s="1" customFormat="1">
      <c r="B1653" s="40"/>
      <c r="C1653" s="41"/>
      <c r="D1653" s="40"/>
      <c r="E1653" s="42"/>
      <c r="F1653" s="43"/>
    </row>
    <row r="1654" spans="2:6" s="1" customFormat="1">
      <c r="B1654" s="40"/>
      <c r="C1654" s="41"/>
      <c r="D1654" s="40"/>
      <c r="E1654" s="42"/>
      <c r="F1654" s="43"/>
    </row>
    <row r="1655" spans="2:6" s="1" customFormat="1">
      <c r="B1655" s="40"/>
      <c r="C1655" s="41"/>
      <c r="D1655" s="40"/>
      <c r="E1655" s="42"/>
      <c r="F1655" s="43"/>
    </row>
    <row r="1656" spans="2:6" s="1" customFormat="1">
      <c r="B1656" s="40"/>
      <c r="C1656" s="41"/>
      <c r="D1656" s="40"/>
      <c r="E1656" s="42"/>
      <c r="F1656" s="43"/>
    </row>
    <row r="1657" spans="2:6" s="1" customFormat="1">
      <c r="B1657" s="40"/>
      <c r="C1657" s="41"/>
      <c r="D1657" s="40"/>
      <c r="E1657" s="42"/>
      <c r="F1657" s="43"/>
    </row>
    <row r="1658" spans="2:6" s="1" customFormat="1">
      <c r="B1658" s="40"/>
      <c r="C1658" s="41"/>
      <c r="D1658" s="40"/>
      <c r="E1658" s="42"/>
      <c r="F1658" s="43"/>
    </row>
    <row r="1659" spans="2:6" s="1" customFormat="1">
      <c r="B1659" s="40"/>
      <c r="C1659" s="41"/>
      <c r="D1659" s="40"/>
      <c r="E1659" s="42"/>
      <c r="F1659" s="43"/>
    </row>
    <row r="1660" spans="2:6" s="1" customFormat="1">
      <c r="B1660" s="40"/>
      <c r="C1660" s="41"/>
      <c r="D1660" s="40"/>
      <c r="E1660" s="42"/>
      <c r="F1660" s="43"/>
    </row>
    <row r="1661" spans="2:6" s="1" customFormat="1">
      <c r="B1661" s="40"/>
      <c r="C1661" s="41"/>
      <c r="D1661" s="40"/>
      <c r="E1661" s="42"/>
      <c r="F1661" s="43"/>
    </row>
    <row r="1662" spans="2:6" s="1" customFormat="1">
      <c r="B1662" s="40"/>
      <c r="C1662" s="41"/>
      <c r="D1662" s="40"/>
      <c r="E1662" s="42"/>
      <c r="F1662" s="43"/>
    </row>
    <row r="1663" spans="2:6" s="1" customFormat="1">
      <c r="B1663" s="40"/>
      <c r="C1663" s="41"/>
      <c r="D1663" s="40"/>
      <c r="E1663" s="42"/>
      <c r="F1663" s="43"/>
    </row>
    <row r="1664" spans="2:6" s="1" customFormat="1">
      <c r="B1664" s="40"/>
      <c r="C1664" s="41"/>
      <c r="D1664" s="40"/>
      <c r="E1664" s="42"/>
      <c r="F1664" s="43"/>
    </row>
    <row r="1665" spans="2:6" s="1" customFormat="1">
      <c r="B1665" s="40"/>
      <c r="C1665" s="41"/>
      <c r="D1665" s="40"/>
      <c r="E1665" s="42"/>
      <c r="F1665" s="43"/>
    </row>
    <row r="1666" spans="2:6" s="1" customFormat="1">
      <c r="B1666" s="40"/>
      <c r="C1666" s="41"/>
      <c r="D1666" s="40"/>
      <c r="E1666" s="42"/>
      <c r="F1666" s="43"/>
    </row>
    <row r="1667" spans="2:6" s="1" customFormat="1">
      <c r="B1667" s="40"/>
      <c r="C1667" s="41"/>
      <c r="D1667" s="40"/>
      <c r="E1667" s="42"/>
      <c r="F1667" s="43"/>
    </row>
    <row r="1668" spans="2:6" s="1" customFormat="1">
      <c r="B1668" s="40"/>
      <c r="C1668" s="41"/>
      <c r="D1668" s="40"/>
      <c r="E1668" s="42"/>
      <c r="F1668" s="43"/>
    </row>
    <row r="1669" spans="2:6" s="1" customFormat="1">
      <c r="B1669" s="40"/>
      <c r="C1669" s="41"/>
      <c r="D1669" s="40"/>
      <c r="E1669" s="42"/>
      <c r="F1669" s="43"/>
    </row>
    <row r="1670" spans="2:6" s="1" customFormat="1">
      <c r="B1670" s="40"/>
      <c r="C1670" s="41"/>
      <c r="D1670" s="40"/>
      <c r="E1670" s="42"/>
      <c r="F1670" s="43"/>
    </row>
    <row r="1671" spans="2:6" s="1" customFormat="1">
      <c r="B1671" s="40"/>
      <c r="C1671" s="41"/>
      <c r="D1671" s="40"/>
      <c r="E1671" s="42"/>
      <c r="F1671" s="43"/>
    </row>
    <row r="1672" spans="2:6" s="1" customFormat="1">
      <c r="B1672" s="40"/>
      <c r="C1672" s="41"/>
      <c r="D1672" s="40"/>
      <c r="E1672" s="42"/>
      <c r="F1672" s="43"/>
    </row>
    <row r="1673" spans="2:6" s="1" customFormat="1">
      <c r="B1673" s="40"/>
      <c r="C1673" s="41"/>
      <c r="D1673" s="40"/>
      <c r="E1673" s="42"/>
      <c r="F1673" s="43"/>
    </row>
    <row r="1674" spans="2:6" s="1" customFormat="1">
      <c r="B1674" s="40"/>
      <c r="C1674" s="41"/>
      <c r="D1674" s="40"/>
      <c r="E1674" s="42"/>
      <c r="F1674" s="43"/>
    </row>
    <row r="1675" spans="2:6" s="1" customFormat="1">
      <c r="B1675" s="40"/>
      <c r="C1675" s="41"/>
      <c r="D1675" s="40"/>
      <c r="E1675" s="42"/>
      <c r="F1675" s="43"/>
    </row>
    <row r="1676" spans="2:6" s="1" customFormat="1">
      <c r="B1676" s="40"/>
      <c r="C1676" s="41"/>
      <c r="D1676" s="40"/>
      <c r="E1676" s="42"/>
      <c r="F1676" s="43"/>
    </row>
    <row r="1677" spans="2:6" s="1" customFormat="1">
      <c r="B1677" s="40"/>
      <c r="C1677" s="41"/>
      <c r="D1677" s="40"/>
      <c r="E1677" s="42"/>
      <c r="F1677" s="43"/>
    </row>
    <row r="1678" spans="2:6" s="1" customFormat="1">
      <c r="B1678" s="40"/>
      <c r="C1678" s="41"/>
      <c r="D1678" s="40"/>
      <c r="E1678" s="42"/>
      <c r="F1678" s="43"/>
    </row>
    <row r="1679" spans="2:6" s="1" customFormat="1">
      <c r="B1679" s="40"/>
      <c r="C1679" s="41"/>
      <c r="D1679" s="40"/>
      <c r="E1679" s="42"/>
      <c r="F1679" s="43"/>
    </row>
    <row r="1680" spans="2:6" s="1" customFormat="1">
      <c r="B1680" s="40"/>
      <c r="C1680" s="41"/>
      <c r="D1680" s="40"/>
      <c r="E1680" s="42"/>
      <c r="F1680" s="43"/>
    </row>
    <row r="1681" spans="2:6" s="1" customFormat="1">
      <c r="B1681" s="40"/>
      <c r="C1681" s="41"/>
      <c r="D1681" s="40"/>
      <c r="E1681" s="42"/>
      <c r="F1681" s="43"/>
    </row>
    <row r="1682" spans="2:6" s="1" customFormat="1">
      <c r="B1682" s="40"/>
      <c r="C1682" s="41"/>
      <c r="D1682" s="40"/>
      <c r="E1682" s="42"/>
      <c r="F1682" s="43"/>
    </row>
    <row r="1683" spans="2:6" s="1" customFormat="1">
      <c r="B1683" s="40"/>
      <c r="C1683" s="41"/>
      <c r="D1683" s="40"/>
      <c r="E1683" s="42"/>
      <c r="F1683" s="43"/>
    </row>
    <row r="1684" spans="2:6" s="1" customFormat="1">
      <c r="B1684" s="40"/>
      <c r="C1684" s="41"/>
      <c r="D1684" s="40"/>
      <c r="E1684" s="42"/>
      <c r="F1684" s="43"/>
    </row>
    <row r="1685" spans="2:6" s="1" customFormat="1">
      <c r="B1685" s="40"/>
      <c r="C1685" s="41"/>
      <c r="D1685" s="40"/>
      <c r="E1685" s="42"/>
      <c r="F1685" s="43"/>
    </row>
    <row r="1686" spans="2:6" s="1" customFormat="1">
      <c r="B1686" s="40"/>
      <c r="C1686" s="41"/>
      <c r="D1686" s="40"/>
      <c r="E1686" s="42"/>
      <c r="F1686" s="43"/>
    </row>
    <row r="1687" spans="2:6" s="1" customFormat="1">
      <c r="B1687" s="40"/>
      <c r="C1687" s="41"/>
      <c r="D1687" s="40"/>
      <c r="E1687" s="42"/>
      <c r="F1687" s="43"/>
    </row>
    <row r="1688" spans="2:6" s="1" customFormat="1">
      <c r="B1688" s="40"/>
      <c r="C1688" s="41"/>
      <c r="D1688" s="40"/>
      <c r="E1688" s="42"/>
      <c r="F1688" s="43"/>
    </row>
    <row r="1689" spans="2:6" s="1" customFormat="1">
      <c r="B1689" s="40"/>
      <c r="C1689" s="41"/>
      <c r="D1689" s="40"/>
      <c r="E1689" s="42"/>
      <c r="F1689" s="43"/>
    </row>
    <row r="1690" spans="2:6" s="1" customFormat="1">
      <c r="B1690" s="40"/>
      <c r="C1690" s="41"/>
      <c r="D1690" s="40"/>
      <c r="E1690" s="42"/>
      <c r="F1690" s="43"/>
    </row>
    <row r="1691" spans="2:6" s="1" customFormat="1">
      <c r="B1691" s="40"/>
      <c r="C1691" s="41"/>
      <c r="D1691" s="40"/>
      <c r="E1691" s="42"/>
      <c r="F1691" s="43"/>
    </row>
    <row r="1692" spans="2:6" s="1" customFormat="1">
      <c r="B1692" s="40"/>
      <c r="C1692" s="41"/>
      <c r="D1692" s="40"/>
      <c r="E1692" s="42"/>
      <c r="F1692" s="43"/>
    </row>
    <row r="1693" spans="2:6" s="1" customFormat="1">
      <c r="B1693" s="40"/>
      <c r="C1693" s="41"/>
      <c r="D1693" s="40"/>
      <c r="E1693" s="42"/>
      <c r="F1693" s="43"/>
    </row>
    <row r="1694" spans="2:6" s="1" customFormat="1">
      <c r="B1694" s="40"/>
      <c r="C1694" s="41"/>
      <c r="D1694" s="40"/>
      <c r="E1694" s="42"/>
      <c r="F1694" s="43"/>
    </row>
    <row r="1695" spans="2:6" s="1" customFormat="1">
      <c r="B1695" s="40"/>
      <c r="C1695" s="41"/>
      <c r="D1695" s="40"/>
      <c r="E1695" s="42"/>
      <c r="F1695" s="43"/>
    </row>
    <row r="1696" spans="2:6" s="1" customFormat="1">
      <c r="B1696" s="40"/>
      <c r="C1696" s="41"/>
      <c r="D1696" s="40"/>
      <c r="E1696" s="42"/>
      <c r="F1696" s="43"/>
    </row>
    <row r="1697" spans="2:6" s="1" customFormat="1">
      <c r="B1697" s="40"/>
      <c r="C1697" s="41"/>
      <c r="D1697" s="40"/>
      <c r="E1697" s="42"/>
      <c r="F1697" s="43"/>
    </row>
    <row r="1698" spans="2:6" s="1" customFormat="1">
      <c r="B1698" s="40"/>
      <c r="C1698" s="41"/>
      <c r="D1698" s="40"/>
      <c r="E1698" s="42"/>
      <c r="F1698" s="43"/>
    </row>
    <row r="1699" spans="2:6" s="1" customFormat="1">
      <c r="B1699" s="40"/>
      <c r="C1699" s="41"/>
      <c r="D1699" s="40"/>
      <c r="E1699" s="42"/>
      <c r="F1699" s="43"/>
    </row>
    <row r="1700" spans="2:6" s="1" customFormat="1">
      <c r="B1700" s="40"/>
      <c r="C1700" s="41"/>
      <c r="D1700" s="40"/>
      <c r="E1700" s="42"/>
      <c r="F1700" s="43"/>
    </row>
    <row r="1701" spans="2:6" s="1" customFormat="1">
      <c r="B1701" s="40"/>
      <c r="C1701" s="41"/>
      <c r="D1701" s="40"/>
      <c r="E1701" s="42"/>
      <c r="F1701" s="43"/>
    </row>
    <row r="1702" spans="2:6" s="1" customFormat="1">
      <c r="B1702" s="40"/>
      <c r="C1702" s="41"/>
      <c r="D1702" s="40"/>
      <c r="E1702" s="42"/>
      <c r="F1702" s="43"/>
    </row>
    <row r="1703" spans="2:6" s="1" customFormat="1">
      <c r="B1703" s="40"/>
      <c r="C1703" s="41"/>
      <c r="D1703" s="40"/>
      <c r="E1703" s="42"/>
      <c r="F1703" s="43"/>
    </row>
    <row r="1704" spans="2:6" s="1" customFormat="1">
      <c r="B1704" s="40"/>
      <c r="C1704" s="41"/>
      <c r="D1704" s="40"/>
      <c r="E1704" s="42"/>
      <c r="F1704" s="43"/>
    </row>
    <row r="1705" spans="2:6" s="1" customFormat="1">
      <c r="B1705" s="40"/>
      <c r="C1705" s="41"/>
      <c r="D1705" s="40"/>
      <c r="E1705" s="42"/>
      <c r="F1705" s="43"/>
    </row>
    <row r="1706" spans="2:6" s="1" customFormat="1">
      <c r="B1706" s="40"/>
      <c r="C1706" s="41"/>
      <c r="D1706" s="40"/>
      <c r="E1706" s="42"/>
      <c r="F1706" s="43"/>
    </row>
    <row r="1707" spans="2:6" s="1" customFormat="1">
      <c r="B1707" s="40"/>
      <c r="C1707" s="41"/>
      <c r="D1707" s="40"/>
      <c r="E1707" s="42"/>
      <c r="F1707" s="43"/>
    </row>
    <row r="1708" spans="2:6" s="1" customFormat="1">
      <c r="B1708" s="40"/>
      <c r="C1708" s="41"/>
      <c r="D1708" s="40"/>
      <c r="E1708" s="42"/>
      <c r="F1708" s="43"/>
    </row>
    <row r="1709" spans="2:6" s="1" customFormat="1">
      <c r="B1709" s="40"/>
      <c r="C1709" s="41"/>
      <c r="D1709" s="40"/>
      <c r="E1709" s="42"/>
      <c r="F1709" s="43"/>
    </row>
    <row r="1710" spans="2:6" s="1" customFormat="1">
      <c r="B1710" s="40"/>
      <c r="C1710" s="41"/>
      <c r="D1710" s="40"/>
      <c r="E1710" s="42"/>
      <c r="F1710" s="43"/>
    </row>
    <row r="1711" spans="2:6" s="1" customFormat="1">
      <c r="B1711" s="40"/>
      <c r="C1711" s="41"/>
      <c r="D1711" s="40"/>
      <c r="E1711" s="42"/>
      <c r="F1711" s="43"/>
    </row>
    <row r="1712" spans="2:6" s="1" customFormat="1">
      <c r="B1712" s="40"/>
      <c r="C1712" s="41"/>
      <c r="D1712" s="40"/>
      <c r="E1712" s="42"/>
      <c r="F1712" s="43"/>
    </row>
    <row r="1713" spans="2:6" s="1" customFormat="1">
      <c r="B1713" s="40"/>
      <c r="C1713" s="41"/>
      <c r="D1713" s="40"/>
      <c r="E1713" s="42"/>
      <c r="F1713" s="43"/>
    </row>
    <row r="1714" spans="2:6" s="1" customFormat="1">
      <c r="B1714" s="40"/>
      <c r="C1714" s="41"/>
      <c r="D1714" s="40"/>
      <c r="E1714" s="42"/>
      <c r="F1714" s="43"/>
    </row>
    <row r="1715" spans="2:6" s="1" customFormat="1">
      <c r="B1715" s="40"/>
      <c r="C1715" s="41"/>
      <c r="D1715" s="40"/>
      <c r="E1715" s="42"/>
      <c r="F1715" s="43"/>
    </row>
    <row r="1716" spans="2:6" s="1" customFormat="1">
      <c r="B1716" s="40"/>
      <c r="C1716" s="41"/>
      <c r="D1716" s="40"/>
      <c r="E1716" s="42"/>
      <c r="F1716" s="43"/>
    </row>
    <row r="1717" spans="2:6" s="1" customFormat="1">
      <c r="B1717" s="40"/>
      <c r="C1717" s="41"/>
      <c r="D1717" s="40"/>
      <c r="E1717" s="42"/>
      <c r="F1717" s="43"/>
    </row>
    <row r="1718" spans="2:6" s="1" customFormat="1">
      <c r="B1718" s="40"/>
      <c r="C1718" s="41"/>
      <c r="D1718" s="40"/>
      <c r="E1718" s="42"/>
      <c r="F1718" s="43"/>
    </row>
    <row r="1719" spans="2:6" s="1" customFormat="1">
      <c r="B1719" s="40"/>
      <c r="C1719" s="41"/>
      <c r="D1719" s="40"/>
      <c r="E1719" s="42"/>
      <c r="F1719" s="43"/>
    </row>
    <row r="1720" spans="2:6" s="1" customFormat="1">
      <c r="B1720" s="40"/>
      <c r="C1720" s="41"/>
      <c r="D1720" s="40"/>
      <c r="E1720" s="42"/>
      <c r="F1720" s="43"/>
    </row>
    <row r="1721" spans="2:6" s="1" customFormat="1">
      <c r="B1721" s="40"/>
      <c r="C1721" s="41"/>
      <c r="D1721" s="40"/>
      <c r="E1721" s="42"/>
      <c r="F1721" s="43"/>
    </row>
    <row r="1722" spans="2:6" s="1" customFormat="1">
      <c r="B1722" s="40"/>
      <c r="C1722" s="41"/>
      <c r="D1722" s="40"/>
      <c r="E1722" s="42"/>
      <c r="F1722" s="43"/>
    </row>
    <row r="1723" spans="2:6" s="1" customFormat="1">
      <c r="B1723" s="40"/>
      <c r="C1723" s="41"/>
      <c r="D1723" s="40"/>
      <c r="E1723" s="42"/>
      <c r="F1723" s="43"/>
    </row>
    <row r="1724" spans="2:6" s="1" customFormat="1">
      <c r="B1724" s="40"/>
      <c r="C1724" s="41"/>
      <c r="D1724" s="40"/>
      <c r="E1724" s="42"/>
      <c r="F1724" s="43"/>
    </row>
    <row r="1725" spans="2:6" s="1" customFormat="1">
      <c r="B1725" s="40"/>
      <c r="C1725" s="41"/>
      <c r="D1725" s="40"/>
      <c r="E1725" s="42"/>
      <c r="F1725" s="43"/>
    </row>
    <row r="1726" spans="2:6" s="1" customFormat="1">
      <c r="B1726" s="40"/>
      <c r="C1726" s="41"/>
      <c r="D1726" s="40"/>
      <c r="E1726" s="42"/>
      <c r="F1726" s="43"/>
    </row>
    <row r="1727" spans="2:6" s="1" customFormat="1">
      <c r="B1727" s="40"/>
      <c r="C1727" s="41"/>
      <c r="D1727" s="40"/>
      <c r="E1727" s="42"/>
      <c r="F1727" s="43"/>
    </row>
    <row r="1728" spans="2:6" s="1" customFormat="1">
      <c r="B1728" s="40"/>
      <c r="C1728" s="41"/>
      <c r="D1728" s="40"/>
      <c r="E1728" s="42"/>
      <c r="F1728" s="43"/>
    </row>
    <row r="1729" spans="2:6" s="1" customFormat="1">
      <c r="B1729" s="40"/>
      <c r="C1729" s="41"/>
      <c r="D1729" s="40"/>
      <c r="E1729" s="42"/>
      <c r="F1729" s="43"/>
    </row>
    <row r="1730" spans="2:6" s="1" customFormat="1">
      <c r="B1730" s="40"/>
      <c r="C1730" s="41"/>
      <c r="D1730" s="40"/>
      <c r="E1730" s="42"/>
      <c r="F1730" s="43"/>
    </row>
    <row r="1731" spans="2:6" s="1" customFormat="1">
      <c r="B1731" s="40"/>
      <c r="C1731" s="41"/>
      <c r="D1731" s="40"/>
      <c r="E1731" s="42"/>
      <c r="F1731" s="43"/>
    </row>
    <row r="1732" spans="2:6" s="1" customFormat="1">
      <c r="B1732" s="40"/>
      <c r="C1732" s="41"/>
      <c r="D1732" s="40"/>
      <c r="E1732" s="42"/>
      <c r="F1732" s="43"/>
    </row>
    <row r="1733" spans="2:6" s="1" customFormat="1">
      <c r="B1733" s="40"/>
      <c r="C1733" s="41"/>
      <c r="D1733" s="40"/>
      <c r="E1733" s="42"/>
      <c r="F1733" s="43"/>
    </row>
    <row r="1734" spans="2:6" s="1" customFormat="1">
      <c r="B1734" s="40"/>
      <c r="C1734" s="41"/>
      <c r="D1734" s="40"/>
      <c r="E1734" s="42"/>
      <c r="F1734" s="43"/>
    </row>
    <row r="1735" spans="2:6" s="1" customFormat="1">
      <c r="B1735" s="40"/>
      <c r="C1735" s="41"/>
      <c r="D1735" s="40"/>
      <c r="E1735" s="42"/>
      <c r="F1735" s="43"/>
    </row>
    <row r="1736" spans="2:6" s="1" customFormat="1">
      <c r="B1736" s="40"/>
      <c r="C1736" s="41"/>
      <c r="D1736" s="40"/>
      <c r="E1736" s="42"/>
      <c r="F1736" s="43"/>
    </row>
    <row r="1737" spans="2:6" s="1" customFormat="1">
      <c r="B1737" s="40"/>
      <c r="C1737" s="41"/>
      <c r="D1737" s="40"/>
      <c r="E1737" s="42"/>
      <c r="F1737" s="43"/>
    </row>
    <row r="1738" spans="2:6" s="1" customFormat="1">
      <c r="B1738" s="40"/>
      <c r="C1738" s="41"/>
      <c r="D1738" s="40"/>
      <c r="E1738" s="42"/>
      <c r="F1738" s="43"/>
    </row>
    <row r="1739" spans="2:6" s="1" customFormat="1">
      <c r="B1739" s="40"/>
      <c r="C1739" s="41"/>
      <c r="D1739" s="40"/>
      <c r="E1739" s="42"/>
      <c r="F1739" s="43"/>
    </row>
    <row r="1740" spans="2:6" s="1" customFormat="1">
      <c r="B1740" s="40"/>
      <c r="C1740" s="41"/>
      <c r="D1740" s="40"/>
      <c r="E1740" s="42"/>
      <c r="F1740" s="43"/>
    </row>
    <row r="1741" spans="2:6" s="1" customFormat="1">
      <c r="B1741" s="40"/>
      <c r="C1741" s="41"/>
      <c r="D1741" s="40"/>
      <c r="E1741" s="42"/>
      <c r="F1741" s="43"/>
    </row>
    <row r="1742" spans="2:6" s="1" customFormat="1">
      <c r="B1742" s="40"/>
      <c r="C1742" s="41"/>
      <c r="D1742" s="40"/>
      <c r="E1742" s="42"/>
      <c r="F1742" s="43"/>
    </row>
    <row r="1743" spans="2:6" s="1" customFormat="1">
      <c r="B1743" s="40"/>
      <c r="C1743" s="41"/>
      <c r="D1743" s="40"/>
      <c r="E1743" s="42"/>
      <c r="F1743" s="43"/>
    </row>
    <row r="1744" spans="2:6" s="1" customFormat="1">
      <c r="B1744" s="40"/>
      <c r="C1744" s="41"/>
      <c r="D1744" s="40"/>
      <c r="E1744" s="42"/>
      <c r="F1744" s="43"/>
    </row>
    <row r="1745" spans="2:6" s="1" customFormat="1">
      <c r="B1745" s="40"/>
      <c r="C1745" s="41"/>
      <c r="D1745" s="40"/>
      <c r="E1745" s="42"/>
      <c r="F1745" s="43"/>
    </row>
    <row r="1746" spans="2:6" s="1" customFormat="1">
      <c r="B1746" s="40"/>
      <c r="C1746" s="41"/>
      <c r="D1746" s="40"/>
      <c r="E1746" s="42"/>
      <c r="F1746" s="43"/>
    </row>
    <row r="1747" spans="2:6" s="1" customFormat="1">
      <c r="B1747" s="40"/>
      <c r="C1747" s="41"/>
      <c r="D1747" s="40"/>
      <c r="E1747" s="42"/>
      <c r="F1747" s="43"/>
    </row>
    <row r="1748" spans="2:6" s="1" customFormat="1">
      <c r="B1748" s="40"/>
      <c r="C1748" s="41"/>
      <c r="D1748" s="40"/>
      <c r="E1748" s="42"/>
      <c r="F1748" s="43"/>
    </row>
    <row r="1749" spans="2:6" s="1" customFormat="1">
      <c r="B1749" s="40"/>
      <c r="C1749" s="41"/>
      <c r="D1749" s="40"/>
      <c r="E1749" s="42"/>
      <c r="F1749" s="43"/>
    </row>
    <row r="1750" spans="2:6" s="1" customFormat="1">
      <c r="B1750" s="40"/>
      <c r="C1750" s="41"/>
      <c r="D1750" s="40"/>
      <c r="E1750" s="42"/>
      <c r="F1750" s="43"/>
    </row>
    <row r="1751" spans="2:6" s="1" customFormat="1">
      <c r="B1751" s="40"/>
      <c r="C1751" s="41"/>
      <c r="D1751" s="40"/>
      <c r="E1751" s="42"/>
      <c r="F1751" s="43"/>
    </row>
    <row r="1752" spans="2:6" s="1" customFormat="1">
      <c r="B1752" s="40"/>
      <c r="C1752" s="41"/>
      <c r="D1752" s="40"/>
      <c r="E1752" s="42"/>
      <c r="F1752" s="43"/>
    </row>
    <row r="1753" spans="2:6" s="1" customFormat="1">
      <c r="B1753" s="40"/>
      <c r="C1753" s="41"/>
      <c r="D1753" s="40"/>
      <c r="E1753" s="42"/>
      <c r="F1753" s="43"/>
    </row>
    <row r="1754" spans="2:6" s="1" customFormat="1">
      <c r="B1754" s="40"/>
      <c r="C1754" s="41"/>
      <c r="D1754" s="40"/>
      <c r="E1754" s="42"/>
      <c r="F1754" s="43"/>
    </row>
    <row r="1755" spans="2:6" s="1" customFormat="1">
      <c r="B1755" s="40"/>
      <c r="C1755" s="41"/>
      <c r="D1755" s="40"/>
      <c r="E1755" s="42"/>
      <c r="F1755" s="43"/>
    </row>
    <row r="1756" spans="2:6" s="1" customFormat="1">
      <c r="B1756" s="40"/>
      <c r="C1756" s="41"/>
      <c r="D1756" s="40"/>
      <c r="E1756" s="42"/>
      <c r="F1756" s="43"/>
    </row>
    <row r="1757" spans="2:6" s="1" customFormat="1">
      <c r="B1757" s="40"/>
      <c r="C1757" s="41"/>
      <c r="D1757" s="40"/>
      <c r="E1757" s="42"/>
      <c r="F1757" s="43"/>
    </row>
    <row r="1758" spans="2:6" s="1" customFormat="1">
      <c r="B1758" s="40"/>
      <c r="C1758" s="41"/>
      <c r="D1758" s="40"/>
      <c r="E1758" s="42"/>
      <c r="F1758" s="43"/>
    </row>
    <row r="1759" spans="2:6" s="1" customFormat="1">
      <c r="B1759" s="40"/>
      <c r="C1759" s="41"/>
      <c r="D1759" s="40"/>
      <c r="E1759" s="42"/>
      <c r="F1759" s="43"/>
    </row>
    <row r="1760" spans="2:6" s="1" customFormat="1">
      <c r="B1760" s="40"/>
      <c r="C1760" s="41"/>
      <c r="D1760" s="40"/>
      <c r="E1760" s="42"/>
      <c r="F1760" s="43"/>
    </row>
    <row r="1761" spans="2:6" s="1" customFormat="1">
      <c r="B1761" s="40"/>
      <c r="C1761" s="41"/>
      <c r="D1761" s="40"/>
      <c r="E1761" s="42"/>
      <c r="F1761" s="43"/>
    </row>
    <row r="1762" spans="2:6" s="1" customFormat="1">
      <c r="B1762" s="40"/>
      <c r="C1762" s="41"/>
      <c r="D1762" s="40"/>
      <c r="E1762" s="42"/>
      <c r="F1762" s="43"/>
    </row>
    <row r="1763" spans="2:6" s="1" customFormat="1">
      <c r="B1763" s="40"/>
      <c r="C1763" s="41"/>
      <c r="D1763" s="40"/>
      <c r="E1763" s="42"/>
      <c r="F1763" s="43"/>
    </row>
    <row r="1764" spans="2:6" s="1" customFormat="1">
      <c r="B1764" s="40"/>
      <c r="C1764" s="41"/>
      <c r="D1764" s="40"/>
      <c r="E1764" s="42"/>
      <c r="F1764" s="43"/>
    </row>
    <row r="1765" spans="2:6" s="1" customFormat="1">
      <c r="B1765" s="40"/>
      <c r="C1765" s="41"/>
      <c r="D1765" s="40"/>
      <c r="E1765" s="42"/>
      <c r="F1765" s="43"/>
    </row>
    <row r="1766" spans="2:6" s="1" customFormat="1">
      <c r="B1766" s="40"/>
      <c r="C1766" s="41"/>
      <c r="D1766" s="40"/>
      <c r="E1766" s="42"/>
      <c r="F1766" s="43"/>
    </row>
    <row r="1767" spans="2:6" s="1" customFormat="1">
      <c r="B1767" s="40"/>
      <c r="C1767" s="41"/>
      <c r="D1767" s="40"/>
      <c r="E1767" s="42"/>
      <c r="F1767" s="43"/>
    </row>
    <row r="1768" spans="2:6" s="1" customFormat="1">
      <c r="B1768" s="40"/>
      <c r="C1768" s="41"/>
      <c r="D1768" s="40"/>
      <c r="E1768" s="42"/>
      <c r="F1768" s="43"/>
    </row>
    <row r="1769" spans="2:6" s="1" customFormat="1">
      <c r="B1769" s="40"/>
      <c r="C1769" s="41"/>
      <c r="D1769" s="40"/>
      <c r="E1769" s="42"/>
      <c r="F1769" s="43"/>
    </row>
    <row r="1770" spans="2:6" s="1" customFormat="1">
      <c r="B1770" s="40"/>
      <c r="C1770" s="41"/>
      <c r="D1770" s="40"/>
      <c r="E1770" s="42"/>
      <c r="F1770" s="43"/>
    </row>
    <row r="1771" spans="2:6" s="1" customFormat="1">
      <c r="B1771" s="40"/>
      <c r="C1771" s="41"/>
      <c r="D1771" s="40"/>
      <c r="E1771" s="42"/>
      <c r="F1771" s="43"/>
    </row>
    <row r="1772" spans="2:6" s="1" customFormat="1">
      <c r="B1772" s="40"/>
      <c r="C1772" s="41"/>
      <c r="D1772" s="40"/>
      <c r="E1772" s="42"/>
      <c r="F1772" s="43"/>
    </row>
    <row r="1773" spans="2:6" s="1" customFormat="1">
      <c r="B1773" s="40"/>
      <c r="C1773" s="41"/>
      <c r="D1773" s="40"/>
      <c r="E1773" s="42"/>
      <c r="F1773" s="43"/>
    </row>
    <row r="1774" spans="2:6" s="1" customFormat="1">
      <c r="B1774" s="40"/>
      <c r="C1774" s="41"/>
      <c r="D1774" s="40"/>
      <c r="E1774" s="42"/>
      <c r="F1774" s="43"/>
    </row>
    <row r="1775" spans="2:6" s="1" customFormat="1">
      <c r="B1775" s="40"/>
      <c r="C1775" s="41"/>
      <c r="D1775" s="40"/>
      <c r="E1775" s="42"/>
      <c r="F1775" s="43"/>
    </row>
    <row r="1776" spans="2:6" s="1" customFormat="1">
      <c r="B1776" s="40"/>
      <c r="C1776" s="41"/>
      <c r="D1776" s="40"/>
      <c r="E1776" s="42"/>
      <c r="F1776" s="43"/>
    </row>
    <row r="1777" spans="2:6" s="1" customFormat="1">
      <c r="B1777" s="40"/>
      <c r="C1777" s="41"/>
      <c r="D1777" s="40"/>
      <c r="E1777" s="42"/>
      <c r="F1777" s="43"/>
    </row>
    <row r="1778" spans="2:6" s="1" customFormat="1">
      <c r="B1778" s="40"/>
      <c r="C1778" s="41"/>
      <c r="D1778" s="40"/>
      <c r="E1778" s="42"/>
      <c r="F1778" s="43"/>
    </row>
    <row r="1779" spans="2:6" s="1" customFormat="1">
      <c r="B1779" s="40"/>
      <c r="C1779" s="41"/>
      <c r="D1779" s="40"/>
      <c r="E1779" s="42"/>
      <c r="F1779" s="43"/>
    </row>
    <row r="1780" spans="2:6" s="1" customFormat="1">
      <c r="B1780" s="40"/>
      <c r="C1780" s="41"/>
      <c r="D1780" s="40"/>
      <c r="E1780" s="42"/>
      <c r="F1780" s="43"/>
    </row>
    <row r="1781" spans="2:6" s="1" customFormat="1">
      <c r="B1781" s="40"/>
      <c r="C1781" s="41"/>
      <c r="D1781" s="40"/>
      <c r="E1781" s="42"/>
      <c r="F1781" s="43"/>
    </row>
    <row r="1782" spans="2:6" s="1" customFormat="1">
      <c r="B1782" s="40"/>
      <c r="C1782" s="41"/>
      <c r="D1782" s="40"/>
      <c r="E1782" s="42"/>
      <c r="F1782" s="43"/>
    </row>
    <row r="1783" spans="2:6" s="1" customFormat="1">
      <c r="B1783" s="40"/>
      <c r="C1783" s="41"/>
      <c r="D1783" s="40"/>
      <c r="E1783" s="42"/>
      <c r="F1783" s="43"/>
    </row>
    <row r="1784" spans="2:6" s="1" customFormat="1">
      <c r="B1784" s="40"/>
      <c r="C1784" s="41"/>
      <c r="D1784" s="40"/>
      <c r="E1784" s="42"/>
      <c r="F1784" s="43"/>
    </row>
    <row r="1785" spans="2:6" s="1" customFormat="1">
      <c r="B1785" s="40"/>
      <c r="C1785" s="41"/>
      <c r="D1785" s="40"/>
      <c r="E1785" s="42"/>
      <c r="F1785" s="43"/>
    </row>
    <row r="1786" spans="2:6" s="1" customFormat="1">
      <c r="B1786" s="40"/>
      <c r="C1786" s="41"/>
      <c r="D1786" s="40"/>
      <c r="E1786" s="42"/>
      <c r="F1786" s="43"/>
    </row>
    <row r="1787" spans="2:6" s="1" customFormat="1">
      <c r="B1787" s="40"/>
      <c r="C1787" s="41"/>
      <c r="D1787" s="40"/>
      <c r="E1787" s="42"/>
      <c r="F1787" s="43"/>
    </row>
    <row r="1788" spans="2:6" s="1" customFormat="1">
      <c r="B1788" s="40"/>
      <c r="C1788" s="41"/>
      <c r="D1788" s="40"/>
      <c r="E1788" s="42"/>
      <c r="F1788" s="43"/>
    </row>
    <row r="1789" spans="2:6" s="1" customFormat="1">
      <c r="B1789" s="40"/>
      <c r="C1789" s="41"/>
      <c r="D1789" s="40"/>
      <c r="E1789" s="42"/>
      <c r="F1789" s="43"/>
    </row>
    <row r="1790" spans="2:6" s="1" customFormat="1">
      <c r="B1790" s="40"/>
      <c r="C1790" s="41"/>
      <c r="D1790" s="40"/>
      <c r="E1790" s="42"/>
      <c r="F1790" s="43"/>
    </row>
    <row r="1791" spans="2:6" s="1" customFormat="1">
      <c r="B1791" s="40"/>
      <c r="C1791" s="41"/>
      <c r="D1791" s="40"/>
      <c r="E1791" s="42"/>
      <c r="F1791" s="43"/>
    </row>
    <row r="1792" spans="2:6" s="1" customFormat="1">
      <c r="B1792" s="40"/>
      <c r="C1792" s="41"/>
      <c r="D1792" s="40"/>
      <c r="E1792" s="42"/>
      <c r="F1792" s="43"/>
    </row>
    <row r="1793" spans="2:6" s="1" customFormat="1">
      <c r="B1793" s="40"/>
      <c r="C1793" s="41"/>
      <c r="D1793" s="40"/>
      <c r="E1793" s="42"/>
      <c r="F1793" s="43"/>
    </row>
    <row r="1794" spans="2:6" s="1" customFormat="1">
      <c r="B1794" s="40"/>
      <c r="C1794" s="41"/>
      <c r="D1794" s="40"/>
      <c r="E1794" s="42"/>
      <c r="F1794" s="43"/>
    </row>
    <row r="1795" spans="2:6" s="1" customFormat="1">
      <c r="B1795" s="40"/>
      <c r="C1795" s="41"/>
      <c r="D1795" s="40"/>
      <c r="E1795" s="42"/>
      <c r="F1795" s="43"/>
    </row>
    <row r="1796" spans="2:6" s="1" customFormat="1">
      <c r="B1796" s="40"/>
      <c r="C1796" s="41"/>
      <c r="D1796" s="40"/>
      <c r="E1796" s="42"/>
      <c r="F1796" s="43"/>
    </row>
    <row r="1797" spans="2:6" s="1" customFormat="1">
      <c r="B1797" s="40"/>
      <c r="C1797" s="41"/>
      <c r="D1797" s="40"/>
      <c r="E1797" s="42"/>
      <c r="F1797" s="43"/>
    </row>
    <row r="1798" spans="2:6" s="1" customFormat="1">
      <c r="B1798" s="40"/>
      <c r="C1798" s="41"/>
      <c r="D1798" s="40"/>
      <c r="E1798" s="42"/>
      <c r="F1798" s="43"/>
    </row>
    <row r="1799" spans="2:6" s="1" customFormat="1">
      <c r="B1799" s="40"/>
      <c r="C1799" s="41"/>
      <c r="D1799" s="40"/>
      <c r="E1799" s="42"/>
      <c r="F1799" s="43"/>
    </row>
    <row r="1800" spans="2:6" s="1" customFormat="1">
      <c r="B1800" s="40"/>
      <c r="C1800" s="41"/>
      <c r="D1800" s="40"/>
      <c r="E1800" s="42"/>
      <c r="F1800" s="43"/>
    </row>
    <row r="1801" spans="2:6" s="1" customFormat="1">
      <c r="B1801" s="40"/>
      <c r="C1801" s="41"/>
      <c r="D1801" s="40"/>
      <c r="E1801" s="42"/>
      <c r="F1801" s="43"/>
    </row>
    <row r="1802" spans="2:6" s="1" customFormat="1">
      <c r="B1802" s="40"/>
      <c r="C1802" s="41"/>
      <c r="D1802" s="40"/>
      <c r="E1802" s="42"/>
      <c r="F1802" s="43"/>
    </row>
    <row r="1803" spans="2:6" s="1" customFormat="1">
      <c r="B1803" s="40"/>
      <c r="C1803" s="41"/>
      <c r="D1803" s="40"/>
      <c r="E1803" s="42"/>
      <c r="F1803" s="43"/>
    </row>
    <row r="1804" spans="2:6" s="1" customFormat="1">
      <c r="B1804" s="40"/>
      <c r="C1804" s="41"/>
      <c r="D1804" s="40"/>
      <c r="E1804" s="42"/>
      <c r="F1804" s="43"/>
    </row>
    <row r="1805" spans="2:6" s="1" customFormat="1">
      <c r="B1805" s="40"/>
      <c r="C1805" s="41"/>
      <c r="D1805" s="40"/>
      <c r="E1805" s="42"/>
      <c r="F1805" s="43"/>
    </row>
    <row r="1806" spans="2:6" s="1" customFormat="1">
      <c r="B1806" s="40"/>
      <c r="C1806" s="41"/>
      <c r="D1806" s="40"/>
      <c r="E1806" s="42"/>
      <c r="F1806" s="43"/>
    </row>
    <row r="1807" spans="2:6" s="1" customFormat="1">
      <c r="B1807" s="40"/>
      <c r="C1807" s="41"/>
      <c r="D1807" s="40"/>
      <c r="E1807" s="42"/>
      <c r="F1807" s="43"/>
    </row>
    <row r="1808" spans="2:6" s="1" customFormat="1">
      <c r="B1808" s="40"/>
      <c r="C1808" s="41"/>
      <c r="D1808" s="40"/>
      <c r="E1808" s="42"/>
      <c r="F1808" s="43"/>
    </row>
    <row r="1809" spans="2:6" s="1" customFormat="1">
      <c r="B1809" s="40"/>
      <c r="C1809" s="41"/>
      <c r="D1809" s="40"/>
      <c r="E1809" s="42"/>
      <c r="F1809" s="43"/>
    </row>
    <row r="1810" spans="2:6" s="1" customFormat="1">
      <c r="B1810" s="40"/>
      <c r="C1810" s="41"/>
      <c r="D1810" s="40"/>
      <c r="E1810" s="42"/>
      <c r="F1810" s="43"/>
    </row>
    <row r="1811" spans="2:6" s="1" customFormat="1">
      <c r="B1811" s="40"/>
      <c r="C1811" s="41"/>
      <c r="D1811" s="40"/>
      <c r="E1811" s="42"/>
      <c r="F1811" s="43"/>
    </row>
    <row r="1812" spans="2:6" s="1" customFormat="1">
      <c r="B1812" s="40"/>
      <c r="C1812" s="41"/>
      <c r="D1812" s="40"/>
      <c r="E1812" s="42"/>
      <c r="F1812" s="43"/>
    </row>
    <row r="1813" spans="2:6" s="1" customFormat="1">
      <c r="B1813" s="40"/>
      <c r="C1813" s="41"/>
      <c r="D1813" s="40"/>
      <c r="E1813" s="42"/>
      <c r="F1813" s="43"/>
    </row>
    <row r="1814" spans="2:6" s="1" customFormat="1">
      <c r="B1814" s="40"/>
      <c r="C1814" s="41"/>
      <c r="D1814" s="40"/>
      <c r="E1814" s="42"/>
      <c r="F1814" s="43"/>
    </row>
    <row r="1815" spans="2:6" s="1" customFormat="1">
      <c r="B1815" s="40"/>
      <c r="C1815" s="41"/>
      <c r="D1815" s="40"/>
      <c r="E1815" s="42"/>
      <c r="F1815" s="43"/>
    </row>
    <row r="1816" spans="2:6" s="1" customFormat="1">
      <c r="B1816" s="40"/>
      <c r="C1816" s="41"/>
      <c r="D1816" s="40"/>
      <c r="E1816" s="42"/>
      <c r="F1816" s="43"/>
    </row>
    <row r="1817" spans="2:6" s="1" customFormat="1">
      <c r="B1817" s="40"/>
      <c r="C1817" s="41"/>
      <c r="D1817" s="40"/>
      <c r="E1817" s="42"/>
      <c r="F1817" s="43"/>
    </row>
    <row r="1818" spans="2:6" s="1" customFormat="1">
      <c r="B1818" s="40"/>
      <c r="C1818" s="41"/>
      <c r="D1818" s="40"/>
      <c r="E1818" s="42"/>
      <c r="F1818" s="43"/>
    </row>
    <row r="1819" spans="2:6" s="1" customFormat="1">
      <c r="B1819" s="40"/>
      <c r="C1819" s="41"/>
      <c r="D1819" s="40"/>
      <c r="E1819" s="42"/>
      <c r="F1819" s="43"/>
    </row>
    <row r="1820" spans="2:6" s="1" customFormat="1">
      <c r="B1820" s="40"/>
      <c r="C1820" s="41"/>
      <c r="D1820" s="40"/>
      <c r="E1820" s="42"/>
      <c r="F1820" s="43"/>
    </row>
    <row r="1821" spans="2:6" s="1" customFormat="1">
      <c r="B1821" s="40"/>
      <c r="C1821" s="41"/>
      <c r="D1821" s="40"/>
      <c r="E1821" s="42"/>
      <c r="F1821" s="43"/>
    </row>
    <row r="1822" spans="2:6" s="1" customFormat="1">
      <c r="B1822" s="40"/>
      <c r="C1822" s="41"/>
      <c r="D1822" s="40"/>
      <c r="E1822" s="42"/>
      <c r="F1822" s="43"/>
    </row>
    <row r="1823" spans="2:6" s="1" customFormat="1">
      <c r="B1823" s="40"/>
      <c r="C1823" s="41"/>
      <c r="D1823" s="40"/>
      <c r="E1823" s="42"/>
      <c r="F1823" s="43"/>
    </row>
    <row r="1824" spans="2:6" s="1" customFormat="1">
      <c r="B1824" s="40"/>
      <c r="C1824" s="41"/>
      <c r="D1824" s="40"/>
      <c r="E1824" s="42"/>
      <c r="F1824" s="43"/>
    </row>
    <row r="1825" spans="2:6" s="1" customFormat="1">
      <c r="B1825" s="40"/>
      <c r="C1825" s="41"/>
      <c r="D1825" s="40"/>
      <c r="E1825" s="42"/>
      <c r="F1825" s="43"/>
    </row>
    <row r="1826" spans="2:6" s="1" customFormat="1">
      <c r="B1826" s="40"/>
      <c r="C1826" s="41"/>
      <c r="D1826" s="40"/>
      <c r="E1826" s="42"/>
      <c r="F1826" s="43"/>
    </row>
    <row r="1827" spans="2:6" s="1" customFormat="1">
      <c r="B1827" s="40"/>
      <c r="C1827" s="41"/>
      <c r="D1827" s="40"/>
      <c r="E1827" s="42"/>
      <c r="F1827" s="43"/>
    </row>
    <row r="1828" spans="2:6" s="1" customFormat="1">
      <c r="B1828" s="40"/>
      <c r="C1828" s="41"/>
      <c r="D1828" s="40"/>
      <c r="E1828" s="42"/>
      <c r="F1828" s="43"/>
    </row>
    <row r="1829" spans="2:6" s="1" customFormat="1">
      <c r="B1829" s="40"/>
      <c r="C1829" s="41"/>
      <c r="D1829" s="40"/>
      <c r="E1829" s="42"/>
      <c r="F1829" s="43"/>
    </row>
    <row r="1830" spans="2:6" s="1" customFormat="1">
      <c r="B1830" s="40"/>
      <c r="C1830" s="41"/>
      <c r="D1830" s="40"/>
      <c r="E1830" s="42"/>
      <c r="F1830" s="43"/>
    </row>
    <row r="1831" spans="2:6" s="1" customFormat="1">
      <c r="B1831" s="40"/>
      <c r="C1831" s="41"/>
      <c r="D1831" s="40"/>
      <c r="E1831" s="42"/>
      <c r="F1831" s="43"/>
    </row>
    <row r="1832" spans="2:6" s="1" customFormat="1">
      <c r="B1832" s="40"/>
      <c r="C1832" s="41"/>
      <c r="D1832" s="40"/>
      <c r="E1832" s="42"/>
      <c r="F1832" s="43"/>
    </row>
    <row r="1833" spans="2:6" s="1" customFormat="1">
      <c r="B1833" s="40"/>
      <c r="C1833" s="41"/>
      <c r="D1833" s="40"/>
      <c r="E1833" s="42"/>
      <c r="F1833" s="43"/>
    </row>
    <row r="1834" spans="2:6" s="1" customFormat="1">
      <c r="B1834" s="40"/>
      <c r="C1834" s="41"/>
      <c r="D1834" s="40"/>
      <c r="E1834" s="42"/>
      <c r="F1834" s="43"/>
    </row>
    <row r="1835" spans="2:6" s="1" customFormat="1">
      <c r="B1835" s="40"/>
      <c r="C1835" s="41"/>
      <c r="D1835" s="40"/>
      <c r="E1835" s="42"/>
      <c r="F1835" s="43"/>
    </row>
    <row r="1836" spans="2:6" s="1" customFormat="1">
      <c r="B1836" s="40"/>
      <c r="C1836" s="41"/>
      <c r="D1836" s="40"/>
      <c r="E1836" s="42"/>
      <c r="F1836" s="43"/>
    </row>
    <row r="1837" spans="2:6" s="1" customFormat="1">
      <c r="B1837" s="40"/>
      <c r="C1837" s="41"/>
      <c r="D1837" s="40"/>
      <c r="E1837" s="42"/>
      <c r="F1837" s="43"/>
    </row>
    <row r="1838" spans="2:6" s="1" customFormat="1">
      <c r="B1838" s="40"/>
      <c r="C1838" s="41"/>
      <c r="D1838" s="40"/>
      <c r="E1838" s="42"/>
      <c r="F1838" s="43"/>
    </row>
    <row r="1839" spans="2:6" s="1" customFormat="1">
      <c r="B1839" s="40"/>
      <c r="C1839" s="41"/>
      <c r="D1839" s="40"/>
      <c r="E1839" s="42"/>
      <c r="F1839" s="43"/>
    </row>
    <row r="1840" spans="2:6" s="1" customFormat="1">
      <c r="B1840" s="40"/>
      <c r="C1840" s="41"/>
      <c r="D1840" s="40"/>
      <c r="E1840" s="42"/>
      <c r="F1840" s="43"/>
    </row>
    <row r="1841" spans="2:6" s="1" customFormat="1">
      <c r="B1841" s="40"/>
      <c r="C1841" s="41"/>
      <c r="D1841" s="40"/>
      <c r="E1841" s="42"/>
      <c r="F1841" s="43"/>
    </row>
    <row r="1842" spans="2:6" s="1" customFormat="1">
      <c r="B1842" s="40"/>
      <c r="C1842" s="41"/>
      <c r="D1842" s="40"/>
      <c r="E1842" s="42"/>
      <c r="F1842" s="43"/>
    </row>
    <row r="1843" spans="2:6" s="1" customFormat="1">
      <c r="B1843" s="40"/>
      <c r="C1843" s="41"/>
      <c r="D1843" s="40"/>
      <c r="E1843" s="42"/>
      <c r="F1843" s="43"/>
    </row>
    <row r="1844" spans="2:6" s="1" customFormat="1">
      <c r="B1844" s="40"/>
      <c r="C1844" s="41"/>
      <c r="D1844" s="40"/>
      <c r="E1844" s="42"/>
      <c r="F1844" s="43"/>
    </row>
    <row r="1845" spans="2:6" s="1" customFormat="1">
      <c r="B1845" s="40"/>
      <c r="C1845" s="41"/>
      <c r="D1845" s="40"/>
      <c r="E1845" s="42"/>
      <c r="F1845" s="43"/>
    </row>
    <row r="1846" spans="2:6" s="1" customFormat="1">
      <c r="B1846" s="40"/>
      <c r="C1846" s="41"/>
      <c r="D1846" s="40"/>
      <c r="E1846" s="42"/>
      <c r="F1846" s="43"/>
    </row>
    <row r="1847" spans="2:6" s="1" customFormat="1">
      <c r="B1847" s="40"/>
      <c r="C1847" s="41"/>
      <c r="D1847" s="40"/>
      <c r="E1847" s="42"/>
      <c r="F1847" s="43"/>
    </row>
    <row r="1848" spans="2:6" s="1" customFormat="1">
      <c r="B1848" s="40"/>
      <c r="C1848" s="41"/>
      <c r="D1848" s="40"/>
      <c r="E1848" s="42"/>
      <c r="F1848" s="43"/>
    </row>
    <row r="1849" spans="2:6" s="1" customFormat="1">
      <c r="B1849" s="40"/>
      <c r="C1849" s="41"/>
      <c r="D1849" s="40"/>
      <c r="E1849" s="42"/>
      <c r="F1849" s="43"/>
    </row>
    <row r="1850" spans="2:6" s="1" customFormat="1">
      <c r="B1850" s="40"/>
      <c r="C1850" s="41"/>
      <c r="D1850" s="40"/>
      <c r="E1850" s="42"/>
      <c r="F1850" s="43"/>
    </row>
    <row r="1851" spans="2:6" s="1" customFormat="1">
      <c r="B1851" s="40"/>
      <c r="C1851" s="41"/>
      <c r="D1851" s="40"/>
      <c r="E1851" s="42"/>
      <c r="F1851" s="43"/>
    </row>
    <row r="1852" spans="2:6" s="1" customFormat="1">
      <c r="B1852" s="40"/>
      <c r="C1852" s="41"/>
      <c r="D1852" s="40"/>
      <c r="E1852" s="42"/>
      <c r="F1852" s="43"/>
    </row>
    <row r="1853" spans="2:6" s="1" customFormat="1">
      <c r="B1853" s="40"/>
      <c r="C1853" s="41"/>
      <c r="D1853" s="40"/>
      <c r="E1853" s="42"/>
      <c r="F1853" s="43"/>
    </row>
    <row r="1854" spans="2:6" s="1" customFormat="1">
      <c r="B1854" s="40"/>
      <c r="C1854" s="41"/>
      <c r="D1854" s="40"/>
      <c r="E1854" s="42"/>
      <c r="F1854" s="43"/>
    </row>
    <row r="1855" spans="2:6" s="1" customFormat="1">
      <c r="B1855" s="40"/>
      <c r="C1855" s="41"/>
      <c r="D1855" s="40"/>
      <c r="E1855" s="42"/>
      <c r="F1855" s="43"/>
    </row>
    <row r="1856" spans="2:6" s="1" customFormat="1">
      <c r="B1856" s="40"/>
      <c r="C1856" s="41"/>
      <c r="D1856" s="40"/>
      <c r="E1856" s="42"/>
      <c r="F1856" s="43"/>
    </row>
    <row r="1857" spans="2:6" s="1" customFormat="1">
      <c r="B1857" s="40"/>
      <c r="C1857" s="41"/>
      <c r="D1857" s="40"/>
      <c r="E1857" s="42"/>
      <c r="F1857" s="43"/>
    </row>
    <row r="1858" spans="2:6" s="1" customFormat="1">
      <c r="B1858" s="40"/>
      <c r="C1858" s="41"/>
      <c r="D1858" s="40"/>
      <c r="E1858" s="42"/>
      <c r="F1858" s="43"/>
    </row>
    <row r="1859" spans="2:6" s="1" customFormat="1">
      <c r="B1859" s="40"/>
      <c r="C1859" s="41"/>
      <c r="D1859" s="40"/>
      <c r="E1859" s="42"/>
      <c r="F1859" s="43"/>
    </row>
    <row r="1860" spans="2:6" s="1" customFormat="1">
      <c r="B1860" s="40"/>
      <c r="C1860" s="41"/>
      <c r="D1860" s="40"/>
      <c r="E1860" s="42"/>
      <c r="F1860" s="43"/>
    </row>
    <row r="1861" spans="2:6" s="1" customFormat="1">
      <c r="B1861" s="40"/>
      <c r="C1861" s="41"/>
      <c r="D1861" s="40"/>
      <c r="E1861" s="42"/>
      <c r="F1861" s="43"/>
    </row>
    <row r="1862" spans="2:6" s="1" customFormat="1">
      <c r="B1862" s="40"/>
      <c r="C1862" s="41"/>
      <c r="D1862" s="40"/>
      <c r="E1862" s="42"/>
      <c r="F1862" s="43"/>
    </row>
    <row r="1863" spans="2:6" s="1" customFormat="1">
      <c r="B1863" s="40"/>
      <c r="C1863" s="41"/>
      <c r="D1863" s="40"/>
      <c r="E1863" s="42"/>
      <c r="F1863" s="43"/>
    </row>
    <row r="1864" spans="2:6" s="1" customFormat="1">
      <c r="B1864" s="40"/>
      <c r="C1864" s="41"/>
      <c r="D1864" s="40"/>
      <c r="E1864" s="42"/>
      <c r="F1864" s="43"/>
    </row>
    <row r="1865" spans="2:6" s="1" customFormat="1">
      <c r="B1865" s="40"/>
      <c r="C1865" s="41"/>
      <c r="D1865" s="40"/>
      <c r="E1865" s="42"/>
      <c r="F1865" s="43"/>
    </row>
    <row r="1866" spans="2:6" s="1" customFormat="1">
      <c r="B1866" s="40"/>
      <c r="C1866" s="41"/>
      <c r="D1866" s="40"/>
      <c r="E1866" s="42"/>
      <c r="F1866" s="43"/>
    </row>
    <row r="1867" spans="2:6" s="1" customFormat="1">
      <c r="B1867" s="40"/>
      <c r="C1867" s="41"/>
      <c r="D1867" s="40"/>
      <c r="E1867" s="42"/>
      <c r="F1867" s="43"/>
    </row>
    <row r="1868" spans="2:6" s="1" customFormat="1">
      <c r="B1868" s="40"/>
      <c r="C1868" s="41"/>
      <c r="D1868" s="40"/>
      <c r="E1868" s="42"/>
      <c r="F1868" s="43"/>
    </row>
    <row r="1869" spans="2:6" s="1" customFormat="1">
      <c r="B1869" s="40"/>
      <c r="C1869" s="41"/>
      <c r="D1869" s="40"/>
      <c r="E1869" s="42"/>
      <c r="F1869" s="43"/>
    </row>
    <row r="1870" spans="2:6" s="1" customFormat="1">
      <c r="B1870" s="40"/>
      <c r="C1870" s="41"/>
      <c r="D1870" s="40"/>
      <c r="E1870" s="42"/>
      <c r="F1870" s="43"/>
    </row>
    <row r="1871" spans="2:6" s="1" customFormat="1">
      <c r="B1871" s="40"/>
      <c r="C1871" s="41"/>
      <c r="D1871" s="40"/>
      <c r="E1871" s="42"/>
      <c r="F1871" s="43"/>
    </row>
    <row r="1872" spans="2:6" s="1" customFormat="1">
      <c r="B1872" s="40"/>
      <c r="C1872" s="41"/>
      <c r="D1872" s="40"/>
      <c r="E1872" s="42"/>
      <c r="F1872" s="43"/>
    </row>
    <row r="1873" spans="2:6" s="1" customFormat="1">
      <c r="B1873" s="40"/>
      <c r="C1873" s="41"/>
      <c r="D1873" s="40"/>
      <c r="E1873" s="42"/>
      <c r="F1873" s="43"/>
    </row>
    <row r="1874" spans="2:6" s="1" customFormat="1">
      <c r="B1874" s="40"/>
      <c r="C1874" s="41"/>
      <c r="D1874" s="40"/>
      <c r="E1874" s="42"/>
      <c r="F1874" s="43"/>
    </row>
    <row r="1875" spans="2:6" s="1" customFormat="1">
      <c r="B1875" s="40"/>
      <c r="C1875" s="41"/>
      <c r="D1875" s="40"/>
      <c r="E1875" s="42"/>
      <c r="F1875" s="43"/>
    </row>
    <row r="1876" spans="2:6" s="1" customFormat="1">
      <c r="B1876" s="40"/>
      <c r="C1876" s="41"/>
      <c r="D1876" s="40"/>
      <c r="E1876" s="42"/>
      <c r="F1876" s="43"/>
    </row>
    <row r="1877" spans="2:6" s="1" customFormat="1">
      <c r="B1877" s="40"/>
      <c r="C1877" s="41"/>
      <c r="D1877" s="40"/>
      <c r="E1877" s="42"/>
      <c r="F1877" s="43"/>
    </row>
    <row r="1878" spans="2:6" s="1" customFormat="1">
      <c r="B1878" s="40"/>
      <c r="C1878" s="41"/>
      <c r="D1878" s="40"/>
      <c r="E1878" s="42"/>
      <c r="F1878" s="43"/>
    </row>
    <row r="1879" spans="2:6" s="1" customFormat="1">
      <c r="B1879" s="40"/>
      <c r="C1879" s="41"/>
      <c r="D1879" s="40"/>
      <c r="E1879" s="42"/>
      <c r="F1879" s="43"/>
    </row>
    <row r="1880" spans="2:6" s="1" customFormat="1">
      <c r="B1880" s="40"/>
      <c r="C1880" s="41"/>
      <c r="D1880" s="40"/>
      <c r="E1880" s="42"/>
      <c r="F1880" s="43"/>
    </row>
    <row r="1881" spans="2:6" s="1" customFormat="1">
      <c r="B1881" s="40"/>
      <c r="C1881" s="41"/>
      <c r="D1881" s="40"/>
      <c r="E1881" s="42"/>
      <c r="F1881" s="43"/>
    </row>
    <row r="1882" spans="2:6" s="1" customFormat="1">
      <c r="B1882" s="40"/>
      <c r="C1882" s="41"/>
      <c r="D1882" s="40"/>
      <c r="E1882" s="42"/>
      <c r="F1882" s="43"/>
    </row>
    <row r="1883" spans="2:6" s="1" customFormat="1">
      <c r="B1883" s="40"/>
      <c r="C1883" s="41"/>
      <c r="D1883" s="40"/>
      <c r="E1883" s="42"/>
      <c r="F1883" s="43"/>
    </row>
    <row r="1884" spans="2:6" s="1" customFormat="1">
      <c r="B1884" s="40"/>
      <c r="C1884" s="41"/>
      <c r="D1884" s="40"/>
      <c r="E1884" s="42"/>
      <c r="F1884" s="43"/>
    </row>
    <row r="1885" spans="2:6" s="1" customFormat="1">
      <c r="B1885" s="40"/>
      <c r="C1885" s="41"/>
      <c r="D1885" s="40"/>
      <c r="E1885" s="42"/>
      <c r="F1885" s="43"/>
    </row>
    <row r="1886" spans="2:6" s="1" customFormat="1">
      <c r="B1886" s="40"/>
      <c r="C1886" s="41"/>
      <c r="D1886" s="40"/>
      <c r="E1886" s="42"/>
      <c r="F1886" s="43"/>
    </row>
    <row r="1887" spans="2:6" s="1" customFormat="1">
      <c r="B1887" s="40"/>
      <c r="C1887" s="41"/>
      <c r="D1887" s="40"/>
      <c r="E1887" s="42"/>
      <c r="F1887" s="43"/>
    </row>
    <row r="1888" spans="2:6" s="1" customFormat="1">
      <c r="B1888" s="40"/>
      <c r="C1888" s="41"/>
      <c r="D1888" s="40"/>
      <c r="E1888" s="42"/>
      <c r="F1888" s="43"/>
    </row>
    <row r="1889" spans="2:6" s="1" customFormat="1">
      <c r="B1889" s="40"/>
      <c r="C1889" s="41"/>
      <c r="D1889" s="40"/>
      <c r="E1889" s="42"/>
      <c r="F1889" s="43"/>
    </row>
    <row r="1890" spans="2:6" s="1" customFormat="1">
      <c r="B1890" s="40"/>
      <c r="C1890" s="41"/>
      <c r="D1890" s="40"/>
      <c r="E1890" s="42"/>
      <c r="F1890" s="43"/>
    </row>
    <row r="1891" spans="2:6" s="1" customFormat="1">
      <c r="B1891" s="40"/>
      <c r="C1891" s="41"/>
      <c r="D1891" s="40"/>
      <c r="E1891" s="42"/>
      <c r="F1891" s="43"/>
    </row>
    <row r="1892" spans="2:6" s="1" customFormat="1">
      <c r="B1892" s="40"/>
      <c r="C1892" s="41"/>
      <c r="D1892" s="40"/>
      <c r="E1892" s="42"/>
      <c r="F1892" s="43"/>
    </row>
    <row r="1893" spans="2:6" s="1" customFormat="1">
      <c r="B1893" s="40"/>
      <c r="C1893" s="41"/>
      <c r="D1893" s="40"/>
      <c r="E1893" s="42"/>
      <c r="F1893" s="43"/>
    </row>
    <row r="1894" spans="2:6" s="1" customFormat="1">
      <c r="B1894" s="40"/>
      <c r="C1894" s="41"/>
      <c r="D1894" s="40"/>
      <c r="E1894" s="42"/>
      <c r="F1894" s="43"/>
    </row>
    <row r="1895" spans="2:6" s="1" customFormat="1">
      <c r="B1895" s="40"/>
      <c r="C1895" s="41"/>
      <c r="D1895" s="40"/>
      <c r="E1895" s="42"/>
      <c r="F1895" s="43"/>
    </row>
    <row r="1896" spans="2:6" s="1" customFormat="1">
      <c r="B1896" s="40"/>
      <c r="C1896" s="41"/>
      <c r="D1896" s="40"/>
      <c r="E1896" s="42"/>
      <c r="F1896" s="43"/>
    </row>
    <row r="1897" spans="2:6" s="1" customFormat="1">
      <c r="B1897" s="40"/>
      <c r="C1897" s="41"/>
      <c r="D1897" s="40"/>
      <c r="E1897" s="42"/>
      <c r="F1897" s="43"/>
    </row>
    <row r="1898" spans="2:6" s="1" customFormat="1">
      <c r="B1898" s="40"/>
      <c r="C1898" s="41"/>
      <c r="D1898" s="40"/>
      <c r="E1898" s="42"/>
      <c r="F1898" s="43"/>
    </row>
    <row r="1899" spans="2:6" s="1" customFormat="1">
      <c r="B1899" s="40"/>
      <c r="C1899" s="41"/>
      <c r="D1899" s="40"/>
      <c r="E1899" s="42"/>
      <c r="F1899" s="43"/>
    </row>
    <row r="1900" spans="2:6" s="1" customFormat="1">
      <c r="B1900" s="40"/>
      <c r="C1900" s="41"/>
      <c r="D1900" s="40"/>
      <c r="E1900" s="42"/>
      <c r="F1900" s="43"/>
    </row>
    <row r="1901" spans="2:6" s="1" customFormat="1">
      <c r="B1901" s="40"/>
      <c r="C1901" s="41"/>
      <c r="D1901" s="40"/>
      <c r="E1901" s="42"/>
      <c r="F1901" s="43"/>
    </row>
    <row r="1902" spans="2:6" s="1" customFormat="1">
      <c r="B1902" s="40"/>
      <c r="C1902" s="41"/>
      <c r="D1902" s="40"/>
      <c r="E1902" s="42"/>
      <c r="F1902" s="43"/>
    </row>
    <row r="1903" spans="2:6" s="1" customFormat="1">
      <c r="B1903" s="40"/>
      <c r="C1903" s="41"/>
      <c r="D1903" s="40"/>
      <c r="E1903" s="42"/>
      <c r="F1903" s="43"/>
    </row>
    <row r="1904" spans="2:6" s="1" customFormat="1">
      <c r="B1904" s="40"/>
      <c r="C1904" s="41"/>
      <c r="D1904" s="40"/>
      <c r="E1904" s="42"/>
      <c r="F1904" s="43"/>
    </row>
    <row r="1905" spans="2:6" s="1" customFormat="1">
      <c r="B1905" s="40"/>
      <c r="C1905" s="41"/>
      <c r="D1905" s="40"/>
      <c r="E1905" s="42"/>
      <c r="F1905" s="43"/>
    </row>
    <row r="1906" spans="2:6" s="1" customFormat="1">
      <c r="B1906" s="40"/>
      <c r="C1906" s="41"/>
      <c r="D1906" s="40"/>
      <c r="E1906" s="42"/>
      <c r="F1906" s="43"/>
    </row>
    <row r="1907" spans="2:6" s="1" customFormat="1">
      <c r="B1907" s="40"/>
      <c r="C1907" s="41"/>
      <c r="D1907" s="40"/>
      <c r="E1907" s="42"/>
      <c r="F1907" s="43"/>
    </row>
    <row r="1908" spans="2:6" s="1" customFormat="1">
      <c r="B1908" s="40"/>
      <c r="C1908" s="41"/>
      <c r="D1908" s="40"/>
      <c r="E1908" s="42"/>
      <c r="F1908" s="43"/>
    </row>
    <row r="1909" spans="2:6" s="1" customFormat="1">
      <c r="B1909" s="40"/>
      <c r="C1909" s="41"/>
      <c r="D1909" s="40"/>
      <c r="E1909" s="42"/>
      <c r="F1909" s="43"/>
    </row>
    <row r="1910" spans="2:6" s="1" customFormat="1">
      <c r="B1910" s="40"/>
      <c r="C1910" s="41"/>
      <c r="D1910" s="40"/>
      <c r="E1910" s="42"/>
      <c r="F1910" s="43"/>
    </row>
    <row r="1911" spans="2:6" s="1" customFormat="1">
      <c r="B1911" s="40"/>
      <c r="C1911" s="41"/>
      <c r="D1911" s="40"/>
      <c r="E1911" s="42"/>
      <c r="F1911" s="43"/>
    </row>
    <row r="1912" spans="2:6" s="1" customFormat="1">
      <c r="B1912" s="40"/>
      <c r="C1912" s="41"/>
      <c r="D1912" s="40"/>
      <c r="E1912" s="42"/>
      <c r="F1912" s="43"/>
    </row>
    <row r="1913" spans="2:6" s="1" customFormat="1">
      <c r="B1913" s="40"/>
      <c r="C1913" s="41"/>
      <c r="D1913" s="40"/>
      <c r="E1913" s="42"/>
      <c r="F1913" s="43"/>
    </row>
    <row r="1914" spans="2:6" s="1" customFormat="1">
      <c r="B1914" s="40"/>
      <c r="C1914" s="41"/>
      <c r="D1914" s="40"/>
      <c r="E1914" s="42"/>
      <c r="F1914" s="43"/>
    </row>
    <row r="1915" spans="2:6" s="1" customFormat="1">
      <c r="B1915" s="40"/>
      <c r="C1915" s="41"/>
      <c r="D1915" s="40"/>
      <c r="E1915" s="42"/>
      <c r="F1915" s="43"/>
    </row>
    <row r="1916" spans="2:6" s="1" customFormat="1">
      <c r="B1916" s="40"/>
      <c r="C1916" s="41"/>
      <c r="D1916" s="40"/>
      <c r="E1916" s="42"/>
      <c r="F1916" s="43"/>
    </row>
    <row r="1917" spans="2:6" s="1" customFormat="1">
      <c r="B1917" s="40"/>
      <c r="C1917" s="41"/>
      <c r="D1917" s="40"/>
      <c r="E1917" s="42"/>
      <c r="F1917" s="43"/>
    </row>
    <row r="1918" spans="2:6" s="1" customFormat="1">
      <c r="B1918" s="40"/>
      <c r="C1918" s="41"/>
      <c r="D1918" s="40"/>
      <c r="E1918" s="42"/>
      <c r="F1918" s="43"/>
    </row>
    <row r="1919" spans="2:6" s="1" customFormat="1">
      <c r="B1919" s="40"/>
      <c r="C1919" s="41"/>
      <c r="D1919" s="40"/>
      <c r="E1919" s="42"/>
      <c r="F1919" s="43"/>
    </row>
    <row r="1920" spans="2:6" s="1" customFormat="1">
      <c r="B1920" s="40"/>
      <c r="C1920" s="41"/>
      <c r="D1920" s="40"/>
      <c r="E1920" s="42"/>
      <c r="F1920" s="43"/>
    </row>
    <row r="1921" spans="2:6" s="1" customFormat="1">
      <c r="B1921" s="40"/>
      <c r="C1921" s="41"/>
      <c r="D1921" s="40"/>
      <c r="E1921" s="42"/>
      <c r="F1921" s="43"/>
    </row>
    <row r="1922" spans="2:6" s="1" customFormat="1">
      <c r="B1922" s="40"/>
      <c r="C1922" s="41"/>
      <c r="D1922" s="40"/>
      <c r="E1922" s="42"/>
      <c r="F1922" s="43"/>
    </row>
    <row r="1923" spans="2:6" s="1" customFormat="1">
      <c r="B1923" s="40"/>
      <c r="C1923" s="41"/>
      <c r="D1923" s="40"/>
      <c r="E1923" s="42"/>
      <c r="F1923" s="43"/>
    </row>
    <row r="1924" spans="2:6" s="1" customFormat="1">
      <c r="B1924" s="40"/>
      <c r="C1924" s="41"/>
      <c r="D1924" s="40"/>
      <c r="E1924" s="42"/>
      <c r="F1924" s="43"/>
    </row>
    <row r="1925" spans="2:6" s="1" customFormat="1">
      <c r="B1925" s="40"/>
      <c r="C1925" s="41"/>
      <c r="D1925" s="40"/>
      <c r="E1925" s="42"/>
      <c r="F1925" s="43"/>
    </row>
    <row r="1926" spans="2:6" s="1" customFormat="1">
      <c r="B1926" s="40"/>
      <c r="C1926" s="41"/>
      <c r="D1926" s="40"/>
      <c r="E1926" s="42"/>
      <c r="F1926" s="43"/>
    </row>
    <row r="1927" spans="2:6" s="1" customFormat="1">
      <c r="B1927" s="40"/>
      <c r="C1927" s="41"/>
      <c r="D1927" s="40"/>
      <c r="E1927" s="42"/>
      <c r="F1927" s="43"/>
    </row>
    <row r="1928" spans="2:6" s="1" customFormat="1">
      <c r="B1928" s="40"/>
      <c r="C1928" s="41"/>
      <c r="D1928" s="40"/>
      <c r="E1928" s="42"/>
      <c r="F1928" s="43"/>
    </row>
    <row r="1929" spans="2:6" s="1" customFormat="1">
      <c r="B1929" s="40"/>
      <c r="C1929" s="41"/>
      <c r="D1929" s="40"/>
      <c r="E1929" s="42"/>
      <c r="F1929" s="43"/>
    </row>
    <row r="1930" spans="2:6" s="1" customFormat="1">
      <c r="B1930" s="40"/>
      <c r="C1930" s="41"/>
      <c r="D1930" s="40"/>
      <c r="E1930" s="42"/>
      <c r="F1930" s="43"/>
    </row>
    <row r="1931" spans="2:6" s="1" customFormat="1">
      <c r="B1931" s="40"/>
      <c r="C1931" s="41"/>
      <c r="D1931" s="40"/>
      <c r="E1931" s="42"/>
      <c r="F1931" s="43"/>
    </row>
    <row r="1932" spans="2:6" s="1" customFormat="1">
      <c r="B1932" s="40"/>
      <c r="C1932" s="41"/>
      <c r="D1932" s="40"/>
      <c r="E1932" s="42"/>
      <c r="F1932" s="43"/>
    </row>
    <row r="1933" spans="2:6" s="1" customFormat="1">
      <c r="B1933" s="40"/>
      <c r="C1933" s="41"/>
      <c r="D1933" s="40"/>
      <c r="E1933" s="42"/>
      <c r="F1933" s="43"/>
    </row>
    <row r="1934" spans="2:6" s="1" customFormat="1">
      <c r="B1934" s="40"/>
      <c r="C1934" s="41"/>
      <c r="D1934" s="40"/>
      <c r="E1934" s="42"/>
      <c r="F1934" s="43"/>
    </row>
    <row r="1935" spans="2:6" s="1" customFormat="1">
      <c r="B1935" s="40"/>
      <c r="C1935" s="41"/>
      <c r="D1935" s="40"/>
      <c r="E1935" s="42"/>
      <c r="F1935" s="43"/>
    </row>
    <row r="1936" spans="2:6" s="1" customFormat="1">
      <c r="B1936" s="40"/>
      <c r="C1936" s="41"/>
      <c r="D1936" s="40"/>
      <c r="E1936" s="42"/>
      <c r="F1936" s="43"/>
    </row>
    <row r="1937" spans="2:6" s="1" customFormat="1">
      <c r="B1937" s="40"/>
      <c r="C1937" s="41"/>
      <c r="D1937" s="40"/>
      <c r="E1937" s="42"/>
      <c r="F1937" s="43"/>
    </row>
    <row r="1938" spans="2:6" s="1" customFormat="1">
      <c r="B1938" s="40"/>
      <c r="C1938" s="41"/>
      <c r="D1938" s="40"/>
      <c r="E1938" s="42"/>
      <c r="F1938" s="43"/>
    </row>
    <row r="1939" spans="2:6" s="1" customFormat="1">
      <c r="B1939" s="40"/>
      <c r="C1939" s="41"/>
      <c r="D1939" s="40"/>
      <c r="E1939" s="42"/>
      <c r="F1939" s="43"/>
    </row>
    <row r="1940" spans="2:6" s="1" customFormat="1">
      <c r="B1940" s="40"/>
      <c r="C1940" s="41"/>
      <c r="D1940" s="40"/>
      <c r="E1940" s="42"/>
      <c r="F1940" s="43"/>
    </row>
    <row r="1941" spans="2:6" s="1" customFormat="1">
      <c r="B1941" s="40"/>
      <c r="C1941" s="41"/>
      <c r="D1941" s="40"/>
      <c r="E1941" s="42"/>
      <c r="F1941" s="43"/>
    </row>
    <row r="1942" spans="2:6" s="1" customFormat="1">
      <c r="B1942" s="40"/>
      <c r="C1942" s="41"/>
      <c r="D1942" s="40"/>
      <c r="E1942" s="42"/>
      <c r="F1942" s="43"/>
    </row>
    <row r="1943" spans="2:6" s="1" customFormat="1">
      <c r="B1943" s="40"/>
      <c r="C1943" s="41"/>
      <c r="D1943" s="40"/>
      <c r="E1943" s="42"/>
      <c r="F1943" s="43"/>
    </row>
    <row r="1944" spans="2:6" s="1" customFormat="1">
      <c r="B1944" s="40"/>
      <c r="C1944" s="41"/>
      <c r="D1944" s="40"/>
      <c r="E1944" s="42"/>
      <c r="F1944" s="43"/>
    </row>
    <row r="1945" spans="2:6" s="1" customFormat="1">
      <c r="B1945" s="40"/>
      <c r="C1945" s="41"/>
      <c r="D1945" s="40"/>
      <c r="E1945" s="42"/>
      <c r="F1945" s="43"/>
    </row>
    <row r="1946" spans="2:6" s="1" customFormat="1">
      <c r="B1946" s="40"/>
      <c r="C1946" s="41"/>
      <c r="D1946" s="40"/>
      <c r="E1946" s="42"/>
      <c r="F1946" s="43"/>
    </row>
    <row r="1947" spans="2:6" s="1" customFormat="1">
      <c r="B1947" s="40"/>
      <c r="C1947" s="41"/>
      <c r="D1947" s="40"/>
      <c r="E1947" s="42"/>
      <c r="F1947" s="43"/>
    </row>
    <row r="1948" spans="2:6" s="1" customFormat="1">
      <c r="B1948" s="40"/>
      <c r="C1948" s="41"/>
      <c r="D1948" s="40"/>
      <c r="E1948" s="42"/>
      <c r="F1948" s="43"/>
    </row>
    <row r="1949" spans="2:6" s="1" customFormat="1">
      <c r="B1949" s="40"/>
      <c r="C1949" s="41"/>
      <c r="D1949" s="40"/>
      <c r="E1949" s="42"/>
      <c r="F1949" s="43"/>
    </row>
    <row r="1950" spans="2:6" s="1" customFormat="1">
      <c r="B1950" s="40"/>
      <c r="C1950" s="41"/>
      <c r="D1950" s="40"/>
      <c r="E1950" s="42"/>
      <c r="F1950" s="43"/>
    </row>
    <row r="1951" spans="2:6" s="1" customFormat="1">
      <c r="B1951" s="40"/>
      <c r="C1951" s="41"/>
      <c r="D1951" s="40"/>
      <c r="E1951" s="42"/>
      <c r="F1951" s="43"/>
    </row>
    <row r="1952" spans="2:6" s="1" customFormat="1">
      <c r="B1952" s="40"/>
      <c r="C1952" s="41"/>
      <c r="D1952" s="40"/>
      <c r="E1952" s="42"/>
      <c r="F1952" s="43"/>
    </row>
    <row r="1953" spans="2:6" s="1" customFormat="1">
      <c r="B1953" s="40"/>
      <c r="C1953" s="41"/>
      <c r="D1953" s="40"/>
      <c r="E1953" s="42"/>
      <c r="F1953" s="43"/>
    </row>
    <row r="1954" spans="2:6" s="1" customFormat="1">
      <c r="B1954" s="40"/>
      <c r="C1954" s="41"/>
      <c r="D1954" s="40"/>
      <c r="E1954" s="42"/>
      <c r="F1954" s="43"/>
    </row>
    <row r="1955" spans="2:6" s="1" customFormat="1">
      <c r="B1955" s="40"/>
      <c r="C1955" s="41"/>
      <c r="D1955" s="40"/>
      <c r="E1955" s="42"/>
      <c r="F1955" s="43"/>
    </row>
    <row r="1956" spans="2:6" s="1" customFormat="1">
      <c r="B1956" s="40"/>
      <c r="C1956" s="41"/>
      <c r="D1956" s="40"/>
      <c r="E1956" s="42"/>
      <c r="F1956" s="43"/>
    </row>
    <row r="1957" spans="2:6" s="1" customFormat="1">
      <c r="B1957" s="40"/>
      <c r="C1957" s="41"/>
      <c r="D1957" s="40"/>
      <c r="E1957" s="42"/>
      <c r="F1957" s="43"/>
    </row>
    <row r="1958" spans="2:6" s="1" customFormat="1">
      <c r="B1958" s="40"/>
      <c r="C1958" s="41"/>
      <c r="D1958" s="40"/>
      <c r="E1958" s="42"/>
      <c r="F1958" s="43"/>
    </row>
    <row r="1959" spans="2:6" s="1" customFormat="1">
      <c r="B1959" s="40"/>
      <c r="C1959" s="41"/>
      <c r="D1959" s="40"/>
      <c r="E1959" s="42"/>
      <c r="F1959" s="43"/>
    </row>
    <row r="1960" spans="2:6" s="1" customFormat="1">
      <c r="B1960" s="40"/>
      <c r="C1960" s="41"/>
      <c r="D1960" s="40"/>
      <c r="E1960" s="42"/>
      <c r="F1960" s="43"/>
    </row>
    <row r="1961" spans="2:6" s="1" customFormat="1">
      <c r="B1961" s="40"/>
      <c r="C1961" s="41"/>
      <c r="D1961" s="40"/>
      <c r="E1961" s="42"/>
      <c r="F1961" s="43"/>
    </row>
    <row r="1962" spans="2:6" s="1" customFormat="1">
      <c r="B1962" s="40"/>
      <c r="C1962" s="41"/>
      <c r="D1962" s="40"/>
      <c r="E1962" s="42"/>
      <c r="F1962" s="43"/>
    </row>
    <row r="1963" spans="2:6" s="1" customFormat="1">
      <c r="B1963" s="40"/>
      <c r="C1963" s="41"/>
      <c r="D1963" s="40"/>
      <c r="E1963" s="42"/>
      <c r="F1963" s="43"/>
    </row>
    <row r="1964" spans="2:6" s="1" customFormat="1">
      <c r="B1964" s="40"/>
      <c r="C1964" s="41"/>
      <c r="D1964" s="40"/>
      <c r="E1964" s="42"/>
      <c r="F1964" s="43"/>
    </row>
    <row r="1965" spans="2:6" s="1" customFormat="1">
      <c r="B1965" s="40"/>
      <c r="C1965" s="41"/>
      <c r="D1965" s="40"/>
      <c r="E1965" s="42"/>
      <c r="F1965" s="43"/>
    </row>
    <row r="1966" spans="2:6" s="1" customFormat="1">
      <c r="B1966" s="40"/>
      <c r="C1966" s="41"/>
      <c r="D1966" s="40"/>
      <c r="E1966" s="42"/>
      <c r="F1966" s="43"/>
    </row>
    <row r="1967" spans="2:6" s="1" customFormat="1">
      <c r="B1967" s="40"/>
      <c r="C1967" s="41"/>
      <c r="D1967" s="40"/>
      <c r="E1967" s="42"/>
      <c r="F1967" s="43"/>
    </row>
    <row r="1968" spans="2:6" s="1" customFormat="1">
      <c r="B1968" s="40"/>
      <c r="C1968" s="41"/>
      <c r="D1968" s="40"/>
      <c r="E1968" s="42"/>
      <c r="F1968" s="43"/>
    </row>
    <row r="1969" spans="2:6" s="1" customFormat="1">
      <c r="B1969" s="40"/>
      <c r="C1969" s="41"/>
      <c r="D1969" s="40"/>
      <c r="E1969" s="42"/>
      <c r="F1969" s="43"/>
    </row>
    <row r="1970" spans="2:6" s="1" customFormat="1">
      <c r="B1970" s="40"/>
      <c r="C1970" s="41"/>
      <c r="D1970" s="40"/>
      <c r="E1970" s="42"/>
      <c r="F1970" s="43"/>
    </row>
    <row r="1971" spans="2:6" s="1" customFormat="1">
      <c r="B1971" s="40"/>
      <c r="C1971" s="41"/>
      <c r="D1971" s="40"/>
      <c r="E1971" s="42"/>
      <c r="F1971" s="43"/>
    </row>
    <row r="1972" spans="2:6" s="1" customFormat="1">
      <c r="B1972" s="40"/>
      <c r="C1972" s="41"/>
      <c r="D1972" s="40"/>
      <c r="E1972" s="42"/>
      <c r="F1972" s="43"/>
    </row>
    <row r="1973" spans="2:6" s="1" customFormat="1">
      <c r="B1973" s="40"/>
      <c r="C1973" s="41"/>
      <c r="D1973" s="40"/>
      <c r="E1973" s="42"/>
      <c r="F1973" s="43"/>
    </row>
    <row r="1974" spans="2:6" s="1" customFormat="1">
      <c r="B1974" s="40"/>
      <c r="C1974" s="41"/>
      <c r="D1974" s="40"/>
      <c r="E1974" s="42"/>
      <c r="F1974" s="43"/>
    </row>
    <row r="1975" spans="2:6" s="1" customFormat="1">
      <c r="B1975" s="40"/>
      <c r="C1975" s="41"/>
      <c r="D1975" s="40"/>
      <c r="E1975" s="42"/>
      <c r="F1975" s="43"/>
    </row>
    <row r="1976" spans="2:6" s="1" customFormat="1">
      <c r="B1976" s="40"/>
      <c r="C1976" s="41"/>
      <c r="D1976" s="40"/>
      <c r="E1976" s="42"/>
      <c r="F1976" s="43"/>
    </row>
    <row r="1977" spans="2:6" s="1" customFormat="1">
      <c r="B1977" s="40"/>
      <c r="C1977" s="41"/>
      <c r="D1977" s="40"/>
      <c r="E1977" s="42"/>
      <c r="F1977" s="43"/>
    </row>
    <row r="1978" spans="2:6" s="1" customFormat="1">
      <c r="B1978" s="40"/>
      <c r="C1978" s="41"/>
      <c r="D1978" s="40"/>
      <c r="E1978" s="42"/>
      <c r="F1978" s="43"/>
    </row>
    <row r="1979" spans="2:6" s="1" customFormat="1">
      <c r="B1979" s="40"/>
      <c r="C1979" s="41"/>
      <c r="D1979" s="40"/>
      <c r="E1979" s="42"/>
      <c r="F1979" s="43"/>
    </row>
    <row r="1980" spans="2:6" s="1" customFormat="1">
      <c r="B1980" s="40"/>
      <c r="C1980" s="41"/>
      <c r="D1980" s="40"/>
      <c r="E1980" s="42"/>
      <c r="F1980" s="43"/>
    </row>
    <row r="1981" spans="2:6" s="1" customFormat="1">
      <c r="B1981" s="40"/>
      <c r="C1981" s="41"/>
      <c r="D1981" s="40"/>
      <c r="E1981" s="42"/>
      <c r="F1981" s="43"/>
    </row>
    <row r="1982" spans="2:6" s="1" customFormat="1">
      <c r="B1982" s="40"/>
      <c r="C1982" s="41"/>
      <c r="D1982" s="40"/>
      <c r="E1982" s="42"/>
      <c r="F1982" s="43"/>
    </row>
    <row r="1983" spans="2:6" s="1" customFormat="1">
      <c r="B1983" s="40"/>
      <c r="C1983" s="41"/>
      <c r="D1983" s="40"/>
      <c r="E1983" s="42"/>
      <c r="F1983" s="43"/>
    </row>
    <row r="1984" spans="2:6" s="1" customFormat="1">
      <c r="B1984" s="40"/>
      <c r="C1984" s="41"/>
      <c r="D1984" s="40"/>
      <c r="E1984" s="42"/>
      <c r="F1984" s="43"/>
    </row>
    <row r="1985" spans="2:6" s="1" customFormat="1">
      <c r="B1985" s="40"/>
      <c r="C1985" s="41"/>
      <c r="D1985" s="40"/>
      <c r="E1985" s="42"/>
      <c r="F1985" s="43"/>
    </row>
    <row r="1986" spans="2:6" s="1" customFormat="1">
      <c r="B1986" s="40"/>
      <c r="C1986" s="41"/>
      <c r="D1986" s="40"/>
      <c r="E1986" s="42"/>
      <c r="F1986" s="43"/>
    </row>
    <row r="1987" spans="2:6" s="1" customFormat="1">
      <c r="B1987" s="40"/>
      <c r="C1987" s="41"/>
      <c r="D1987" s="40"/>
      <c r="E1987" s="42"/>
      <c r="F1987" s="43"/>
    </row>
    <row r="1988" spans="2:6" s="1" customFormat="1">
      <c r="B1988" s="40"/>
      <c r="C1988" s="41"/>
      <c r="D1988" s="40"/>
      <c r="E1988" s="42"/>
      <c r="F1988" s="43"/>
    </row>
    <row r="1989" spans="2:6" s="1" customFormat="1">
      <c r="B1989" s="40"/>
      <c r="C1989" s="41"/>
      <c r="D1989" s="40"/>
      <c r="E1989" s="42"/>
      <c r="F1989" s="43"/>
    </row>
    <row r="1990" spans="2:6" s="1" customFormat="1">
      <c r="B1990" s="40"/>
      <c r="C1990" s="41"/>
      <c r="D1990" s="40"/>
      <c r="E1990" s="42"/>
      <c r="F1990" s="43"/>
    </row>
    <row r="1991" spans="2:6" s="1" customFormat="1">
      <c r="B1991" s="40"/>
      <c r="C1991" s="41"/>
      <c r="D1991" s="40"/>
      <c r="E1991" s="42"/>
      <c r="F1991" s="43"/>
    </row>
    <row r="1992" spans="2:6" s="1" customFormat="1">
      <c r="B1992" s="40"/>
      <c r="C1992" s="41"/>
      <c r="D1992" s="40"/>
      <c r="E1992" s="42"/>
      <c r="F1992" s="43"/>
    </row>
    <row r="1993" spans="2:6" s="1" customFormat="1">
      <c r="B1993" s="40"/>
      <c r="C1993" s="41"/>
      <c r="D1993" s="40"/>
      <c r="E1993" s="42"/>
      <c r="F1993" s="43"/>
    </row>
    <row r="1994" spans="2:6" s="1" customFormat="1">
      <c r="B1994" s="40"/>
      <c r="C1994" s="41"/>
      <c r="D1994" s="40"/>
      <c r="E1994" s="42"/>
      <c r="F1994" s="43"/>
    </row>
    <row r="1995" spans="2:6" s="1" customFormat="1">
      <c r="B1995" s="40"/>
      <c r="C1995" s="41"/>
      <c r="D1995" s="40"/>
      <c r="E1995" s="42"/>
      <c r="F1995" s="43"/>
    </row>
    <row r="1996" spans="2:6" s="1" customFormat="1">
      <c r="B1996" s="40"/>
      <c r="C1996" s="41"/>
      <c r="D1996" s="40"/>
      <c r="E1996" s="42"/>
      <c r="F1996" s="43"/>
    </row>
    <row r="1997" spans="2:6" s="1" customFormat="1">
      <c r="B1997" s="40"/>
      <c r="C1997" s="41"/>
      <c r="D1997" s="40"/>
      <c r="E1997" s="42"/>
      <c r="F1997" s="43"/>
    </row>
    <row r="1998" spans="2:6" s="1" customFormat="1">
      <c r="B1998" s="40"/>
      <c r="C1998" s="41"/>
      <c r="D1998" s="40"/>
      <c r="E1998" s="42"/>
      <c r="F1998" s="43"/>
    </row>
    <row r="1999" spans="2:6" s="1" customFormat="1">
      <c r="B1999" s="40"/>
      <c r="C1999" s="41"/>
      <c r="D1999" s="40"/>
      <c r="E1999" s="42"/>
      <c r="F1999" s="43"/>
    </row>
    <row r="2000" spans="2:6" s="1" customFormat="1">
      <c r="B2000" s="40"/>
      <c r="C2000" s="41"/>
      <c r="D2000" s="40"/>
      <c r="E2000" s="42"/>
      <c r="F2000" s="43"/>
    </row>
    <row r="2001" spans="2:6" s="1" customFormat="1">
      <c r="B2001" s="40"/>
      <c r="C2001" s="41"/>
      <c r="D2001" s="40"/>
      <c r="E2001" s="42"/>
      <c r="F2001" s="43"/>
    </row>
    <row r="2002" spans="2:6" s="1" customFormat="1">
      <c r="B2002" s="40"/>
      <c r="C2002" s="41"/>
      <c r="D2002" s="40"/>
      <c r="E2002" s="42"/>
      <c r="F2002" s="43"/>
    </row>
    <row r="2003" spans="2:6" s="1" customFormat="1">
      <c r="B2003" s="40"/>
      <c r="C2003" s="41"/>
      <c r="D2003" s="40"/>
      <c r="E2003" s="42"/>
      <c r="F2003" s="43"/>
    </row>
    <row r="2004" spans="2:6" s="1" customFormat="1">
      <c r="B2004" s="40"/>
      <c r="C2004" s="41"/>
      <c r="D2004" s="40"/>
      <c r="E2004" s="42"/>
      <c r="F2004" s="43"/>
    </row>
    <row r="2005" spans="2:6" s="1" customFormat="1">
      <c r="B2005" s="40"/>
      <c r="C2005" s="41"/>
      <c r="D2005" s="40"/>
      <c r="E2005" s="42"/>
      <c r="F2005" s="43"/>
    </row>
    <row r="2006" spans="2:6" s="1" customFormat="1">
      <c r="B2006" s="40"/>
      <c r="C2006" s="41"/>
      <c r="D2006" s="40"/>
      <c r="E2006" s="42"/>
      <c r="F2006" s="43"/>
    </row>
    <row r="2007" spans="2:6" s="1" customFormat="1">
      <c r="B2007" s="40"/>
      <c r="C2007" s="41"/>
      <c r="D2007" s="40"/>
      <c r="E2007" s="42"/>
      <c r="F2007" s="43"/>
    </row>
    <row r="2008" spans="2:6" s="1" customFormat="1">
      <c r="B2008" s="40"/>
      <c r="C2008" s="41"/>
      <c r="D2008" s="40"/>
      <c r="E2008" s="42"/>
      <c r="F2008" s="43"/>
    </row>
    <row r="2009" spans="2:6" s="1" customFormat="1">
      <c r="B2009" s="40"/>
      <c r="C2009" s="41"/>
      <c r="D2009" s="40"/>
      <c r="E2009" s="42"/>
      <c r="F2009" s="43"/>
    </row>
    <row r="2010" spans="2:6" s="1" customFormat="1">
      <c r="B2010" s="40"/>
      <c r="C2010" s="41"/>
      <c r="D2010" s="40"/>
      <c r="E2010" s="42"/>
      <c r="F2010" s="43"/>
    </row>
    <row r="2011" spans="2:6" s="1" customFormat="1">
      <c r="B2011" s="40"/>
      <c r="C2011" s="41"/>
      <c r="D2011" s="40"/>
      <c r="E2011" s="42"/>
      <c r="F2011" s="43"/>
    </row>
    <row r="2012" spans="2:6" s="1" customFormat="1">
      <c r="B2012" s="40"/>
      <c r="C2012" s="41"/>
      <c r="D2012" s="40"/>
      <c r="E2012" s="42"/>
      <c r="F2012" s="43"/>
    </row>
    <row r="2013" spans="2:6" s="1" customFormat="1">
      <c r="B2013" s="40"/>
      <c r="C2013" s="41"/>
      <c r="D2013" s="40"/>
      <c r="E2013" s="42"/>
      <c r="F2013" s="43"/>
    </row>
    <row r="2014" spans="2:6" s="1" customFormat="1">
      <c r="B2014" s="40"/>
      <c r="C2014" s="41"/>
      <c r="D2014" s="40"/>
      <c r="E2014" s="42"/>
      <c r="F2014" s="43"/>
    </row>
    <row r="2015" spans="2:6" s="1" customFormat="1">
      <c r="B2015" s="40"/>
      <c r="C2015" s="41"/>
      <c r="D2015" s="40"/>
      <c r="E2015" s="42"/>
      <c r="F2015" s="43"/>
    </row>
    <row r="2016" spans="2:6" s="1" customFormat="1">
      <c r="B2016" s="40"/>
      <c r="C2016" s="41"/>
      <c r="D2016" s="40"/>
      <c r="E2016" s="42"/>
      <c r="F2016" s="43"/>
    </row>
    <row r="2017" spans="2:6" s="1" customFormat="1">
      <c r="B2017" s="40"/>
      <c r="C2017" s="41"/>
      <c r="D2017" s="40"/>
      <c r="E2017" s="42"/>
      <c r="F2017" s="43"/>
    </row>
    <row r="2018" spans="2:6" s="1" customFormat="1">
      <c r="B2018" s="40"/>
      <c r="C2018" s="41"/>
      <c r="D2018" s="40"/>
      <c r="E2018" s="42"/>
      <c r="F2018" s="43"/>
    </row>
    <row r="2019" spans="2:6" s="1" customFormat="1">
      <c r="B2019" s="40"/>
      <c r="C2019" s="41"/>
      <c r="D2019" s="40"/>
      <c r="E2019" s="42"/>
      <c r="F2019" s="43"/>
    </row>
    <row r="2020" spans="2:6" s="1" customFormat="1">
      <c r="B2020" s="40"/>
      <c r="C2020" s="41"/>
      <c r="D2020" s="40"/>
      <c r="E2020" s="42"/>
      <c r="F2020" s="43"/>
    </row>
    <row r="2021" spans="2:6" s="1" customFormat="1">
      <c r="B2021" s="40"/>
      <c r="C2021" s="41"/>
      <c r="D2021" s="40"/>
      <c r="E2021" s="42"/>
      <c r="F2021" s="43"/>
    </row>
    <row r="2022" spans="2:6" s="1" customFormat="1">
      <c r="B2022" s="40"/>
      <c r="C2022" s="41"/>
      <c r="D2022" s="40"/>
      <c r="E2022" s="42"/>
      <c r="F2022" s="43"/>
    </row>
    <row r="2023" spans="2:6" s="1" customFormat="1">
      <c r="B2023" s="40"/>
      <c r="C2023" s="41"/>
      <c r="D2023" s="40"/>
      <c r="E2023" s="42"/>
      <c r="F2023" s="43"/>
    </row>
    <row r="2024" spans="2:6" s="1" customFormat="1">
      <c r="B2024" s="40"/>
      <c r="C2024" s="41"/>
      <c r="D2024" s="40"/>
      <c r="E2024" s="42"/>
      <c r="F2024" s="43"/>
    </row>
    <row r="2025" spans="2:6" s="1" customFormat="1">
      <c r="B2025" s="40"/>
      <c r="C2025" s="41"/>
      <c r="D2025" s="40"/>
      <c r="E2025" s="42"/>
      <c r="F2025" s="43"/>
    </row>
    <row r="2026" spans="2:6" s="1" customFormat="1">
      <c r="B2026" s="40"/>
      <c r="C2026" s="41"/>
      <c r="D2026" s="40"/>
      <c r="E2026" s="42"/>
      <c r="F2026" s="43"/>
    </row>
    <row r="2027" spans="2:6" s="1" customFormat="1">
      <c r="B2027" s="40"/>
      <c r="C2027" s="41"/>
      <c r="D2027" s="40"/>
      <c r="E2027" s="42"/>
      <c r="F2027" s="43"/>
    </row>
    <row r="2028" spans="2:6" s="1" customFormat="1">
      <c r="B2028" s="40"/>
      <c r="C2028" s="41"/>
      <c r="D2028" s="40"/>
      <c r="E2028" s="42"/>
      <c r="F2028" s="43"/>
    </row>
    <row r="2029" spans="2:6" s="1" customFormat="1">
      <c r="B2029" s="40"/>
      <c r="C2029" s="41"/>
      <c r="D2029" s="40"/>
      <c r="E2029" s="42"/>
      <c r="F2029" s="43"/>
    </row>
    <row r="2030" spans="2:6" s="1" customFormat="1">
      <c r="B2030" s="40"/>
      <c r="C2030" s="41"/>
      <c r="D2030" s="40"/>
      <c r="E2030" s="42"/>
      <c r="F2030" s="43"/>
    </row>
    <row r="2031" spans="2:6" s="1" customFormat="1">
      <c r="B2031" s="40"/>
      <c r="C2031" s="41"/>
      <c r="D2031" s="40"/>
      <c r="E2031" s="42"/>
      <c r="F2031" s="43"/>
    </row>
    <row r="2032" spans="2:6" s="1" customFormat="1">
      <c r="B2032" s="40"/>
      <c r="C2032" s="41"/>
      <c r="D2032" s="40"/>
      <c r="E2032" s="42"/>
      <c r="F2032" s="43"/>
    </row>
    <row r="2033" spans="2:6" s="1" customFormat="1">
      <c r="B2033" s="40"/>
      <c r="C2033" s="41"/>
      <c r="D2033" s="40"/>
      <c r="E2033" s="42"/>
      <c r="F2033" s="43"/>
    </row>
    <row r="2034" spans="2:6" s="1" customFormat="1">
      <c r="B2034" s="40"/>
      <c r="C2034" s="41"/>
      <c r="D2034" s="40"/>
      <c r="E2034" s="42"/>
      <c r="F2034" s="43"/>
    </row>
    <row r="2035" spans="2:6" s="1" customFormat="1">
      <c r="B2035" s="40"/>
      <c r="C2035" s="41"/>
      <c r="D2035" s="40"/>
      <c r="E2035" s="42"/>
      <c r="F2035" s="43"/>
    </row>
    <row r="2036" spans="2:6" s="1" customFormat="1">
      <c r="B2036" s="40"/>
      <c r="C2036" s="41"/>
      <c r="D2036" s="40"/>
      <c r="E2036" s="42"/>
      <c r="F2036" s="43"/>
    </row>
    <row r="2037" spans="2:6" s="1" customFormat="1">
      <c r="B2037" s="40"/>
      <c r="C2037" s="41"/>
      <c r="D2037" s="40"/>
      <c r="E2037" s="42"/>
      <c r="F2037" s="43"/>
    </row>
    <row r="2038" spans="2:6" s="1" customFormat="1">
      <c r="B2038" s="40"/>
      <c r="C2038" s="41"/>
      <c r="D2038" s="40"/>
      <c r="E2038" s="42"/>
      <c r="F2038" s="43"/>
    </row>
    <row r="2039" spans="2:6" s="1" customFormat="1">
      <c r="B2039" s="40"/>
      <c r="C2039" s="41"/>
      <c r="D2039" s="40"/>
      <c r="E2039" s="42"/>
      <c r="F2039" s="43"/>
    </row>
    <row r="2040" spans="2:6" s="1" customFormat="1">
      <c r="B2040" s="40"/>
      <c r="C2040" s="41"/>
      <c r="D2040" s="40"/>
      <c r="E2040" s="42"/>
      <c r="F2040" s="43"/>
    </row>
    <row r="2041" spans="2:6" s="1" customFormat="1">
      <c r="B2041" s="40"/>
      <c r="C2041" s="41"/>
      <c r="D2041" s="40"/>
      <c r="E2041" s="42"/>
      <c r="F2041" s="43"/>
    </row>
    <row r="2042" spans="2:6" s="1" customFormat="1">
      <c r="B2042" s="40"/>
      <c r="C2042" s="41"/>
      <c r="D2042" s="40"/>
      <c r="E2042" s="42"/>
      <c r="F2042" s="43"/>
    </row>
    <row r="2043" spans="2:6" s="1" customFormat="1">
      <c r="B2043" s="40"/>
      <c r="C2043" s="41"/>
      <c r="D2043" s="40"/>
      <c r="E2043" s="42"/>
      <c r="F2043" s="43"/>
    </row>
    <row r="2044" spans="2:6" s="1" customFormat="1">
      <c r="B2044" s="40"/>
      <c r="C2044" s="41"/>
      <c r="D2044" s="40"/>
      <c r="E2044" s="42"/>
      <c r="F2044" s="43"/>
    </row>
    <row r="2045" spans="2:6" s="1" customFormat="1">
      <c r="B2045" s="40"/>
      <c r="C2045" s="41"/>
      <c r="D2045" s="40"/>
      <c r="E2045" s="42"/>
      <c r="F2045" s="43"/>
    </row>
    <row r="2046" spans="2:6" s="1" customFormat="1">
      <c r="B2046" s="40"/>
      <c r="C2046" s="41"/>
      <c r="D2046" s="40"/>
      <c r="E2046" s="42"/>
      <c r="F2046" s="43"/>
    </row>
    <row r="2047" spans="2:6" s="1" customFormat="1">
      <c r="B2047" s="40"/>
      <c r="C2047" s="41"/>
      <c r="D2047" s="40"/>
      <c r="E2047" s="42"/>
      <c r="F2047" s="43"/>
    </row>
    <row r="2048" spans="2:6" s="1" customFormat="1">
      <c r="B2048" s="40"/>
      <c r="C2048" s="41"/>
      <c r="D2048" s="40"/>
      <c r="E2048" s="42"/>
      <c r="F2048" s="43"/>
    </row>
    <row r="2049" spans="2:6" s="1" customFormat="1">
      <c r="B2049" s="40"/>
      <c r="C2049" s="41"/>
      <c r="D2049" s="40"/>
      <c r="E2049" s="42"/>
      <c r="F2049" s="43"/>
    </row>
    <row r="2050" spans="2:6" s="1" customFormat="1">
      <c r="B2050" s="40"/>
      <c r="C2050" s="41"/>
      <c r="D2050" s="40"/>
      <c r="E2050" s="42"/>
      <c r="F2050" s="43"/>
    </row>
    <row r="2051" spans="2:6" s="1" customFormat="1">
      <c r="B2051" s="40"/>
      <c r="C2051" s="41"/>
      <c r="D2051" s="40"/>
      <c r="E2051" s="42"/>
      <c r="F2051" s="43"/>
    </row>
    <row r="2052" spans="2:6" s="1" customFormat="1">
      <c r="B2052" s="40"/>
      <c r="C2052" s="41"/>
      <c r="D2052" s="40"/>
      <c r="E2052" s="42"/>
      <c r="F2052" s="43"/>
    </row>
    <row r="2053" spans="2:6" s="1" customFormat="1">
      <c r="B2053" s="40"/>
      <c r="C2053" s="41"/>
      <c r="D2053" s="40"/>
      <c r="E2053" s="42"/>
      <c r="F2053" s="43"/>
    </row>
    <row r="2054" spans="2:6" s="1" customFormat="1">
      <c r="B2054" s="40"/>
      <c r="C2054" s="41"/>
      <c r="D2054" s="40"/>
      <c r="E2054" s="42"/>
      <c r="F2054" s="43"/>
    </row>
    <row r="2055" spans="2:6" s="1" customFormat="1">
      <c r="B2055" s="40"/>
      <c r="C2055" s="41"/>
      <c r="D2055" s="40"/>
      <c r="E2055" s="42"/>
      <c r="F2055" s="43"/>
    </row>
    <row r="2056" spans="2:6" s="1" customFormat="1">
      <c r="B2056" s="40"/>
      <c r="C2056" s="41"/>
      <c r="D2056" s="40"/>
      <c r="E2056" s="42"/>
      <c r="F2056" s="43"/>
    </row>
    <row r="2057" spans="2:6" s="1" customFormat="1">
      <c r="B2057" s="40"/>
      <c r="C2057" s="41"/>
      <c r="D2057" s="40"/>
      <c r="E2057" s="42"/>
      <c r="F2057" s="43"/>
    </row>
    <row r="2058" spans="2:6" s="1" customFormat="1">
      <c r="B2058" s="40"/>
      <c r="C2058" s="41"/>
      <c r="D2058" s="40"/>
      <c r="E2058" s="42"/>
      <c r="F2058" s="43"/>
    </row>
    <row r="2059" spans="2:6" s="1" customFormat="1">
      <c r="B2059" s="40"/>
      <c r="C2059" s="41"/>
      <c r="D2059" s="40"/>
      <c r="E2059" s="42"/>
      <c r="F2059" s="43"/>
    </row>
    <row r="2060" spans="2:6" s="1" customFormat="1">
      <c r="B2060" s="40"/>
      <c r="C2060" s="41"/>
      <c r="D2060" s="40"/>
      <c r="E2060" s="42"/>
      <c r="F2060" s="43"/>
    </row>
    <row r="2061" spans="2:6" s="1" customFormat="1">
      <c r="B2061" s="40"/>
      <c r="C2061" s="41"/>
      <c r="D2061" s="40"/>
      <c r="E2061" s="42"/>
      <c r="F2061" s="43"/>
    </row>
    <row r="2062" spans="2:6" s="1" customFormat="1">
      <c r="B2062" s="40"/>
      <c r="C2062" s="41"/>
      <c r="D2062" s="40"/>
      <c r="E2062" s="42"/>
      <c r="F2062" s="43"/>
    </row>
    <row r="2063" spans="2:6" s="1" customFormat="1">
      <c r="B2063" s="40"/>
      <c r="C2063" s="41"/>
      <c r="D2063" s="40"/>
      <c r="E2063" s="42"/>
      <c r="F2063" s="43"/>
    </row>
    <row r="2064" spans="2:6" s="1" customFormat="1">
      <c r="B2064" s="40"/>
      <c r="C2064" s="41"/>
      <c r="D2064" s="40"/>
      <c r="E2064" s="42"/>
      <c r="F2064" s="43"/>
    </row>
    <row r="2065" spans="2:6" s="1" customFormat="1">
      <c r="B2065" s="40"/>
      <c r="C2065" s="41"/>
      <c r="D2065" s="40"/>
      <c r="E2065" s="42"/>
      <c r="F2065" s="43"/>
    </row>
    <row r="2066" spans="2:6" s="1" customFormat="1">
      <c r="B2066" s="40"/>
      <c r="C2066" s="41"/>
      <c r="D2066" s="40"/>
      <c r="E2066" s="42"/>
      <c r="F2066" s="43"/>
    </row>
    <row r="2067" spans="2:6" s="1" customFormat="1">
      <c r="B2067" s="40"/>
      <c r="C2067" s="41"/>
      <c r="D2067" s="40"/>
      <c r="E2067" s="42"/>
      <c r="F2067" s="43"/>
    </row>
    <row r="2068" spans="2:6" s="1" customFormat="1">
      <c r="B2068" s="40"/>
      <c r="C2068" s="41"/>
      <c r="D2068" s="40"/>
      <c r="E2068" s="42"/>
      <c r="F2068" s="43"/>
    </row>
    <row r="2069" spans="2:6" s="1" customFormat="1">
      <c r="B2069" s="40"/>
      <c r="C2069" s="41"/>
      <c r="D2069" s="40"/>
      <c r="E2069" s="42"/>
      <c r="F2069" s="43"/>
    </row>
    <row r="2070" spans="2:6" s="1" customFormat="1">
      <c r="B2070" s="40"/>
      <c r="C2070" s="41"/>
      <c r="D2070" s="40"/>
      <c r="E2070" s="42"/>
      <c r="F2070" s="43"/>
    </row>
    <row r="2071" spans="2:6" s="1" customFormat="1">
      <c r="B2071" s="40"/>
      <c r="C2071" s="41"/>
      <c r="D2071" s="40"/>
      <c r="E2071" s="42"/>
      <c r="F2071" s="43"/>
    </row>
    <row r="2072" spans="2:6" s="1" customFormat="1">
      <c r="B2072" s="40"/>
      <c r="C2072" s="41"/>
      <c r="D2072" s="40"/>
      <c r="E2072" s="42"/>
      <c r="F2072" s="43"/>
    </row>
    <row r="2073" spans="2:6" s="1" customFormat="1">
      <c r="B2073" s="40"/>
      <c r="C2073" s="41"/>
      <c r="D2073" s="40"/>
      <c r="E2073" s="42"/>
      <c r="F2073" s="43"/>
    </row>
    <row r="2074" spans="2:6" s="1" customFormat="1">
      <c r="B2074" s="40"/>
      <c r="C2074" s="41"/>
      <c r="D2074" s="40"/>
      <c r="E2074" s="42"/>
      <c r="F2074" s="43"/>
    </row>
    <row r="2075" spans="2:6" s="1" customFormat="1">
      <c r="B2075" s="40"/>
      <c r="C2075" s="41"/>
      <c r="D2075" s="40"/>
      <c r="E2075" s="42"/>
      <c r="F2075" s="43"/>
    </row>
    <row r="2076" spans="2:6" s="1" customFormat="1">
      <c r="B2076" s="40"/>
      <c r="C2076" s="41"/>
      <c r="D2076" s="40"/>
      <c r="E2076" s="42"/>
      <c r="F2076" s="43"/>
    </row>
    <row r="2077" spans="2:6" s="1" customFormat="1">
      <c r="B2077" s="40"/>
      <c r="C2077" s="41"/>
      <c r="D2077" s="40"/>
      <c r="E2077" s="42"/>
      <c r="F2077" s="43"/>
    </row>
    <row r="2078" spans="2:6" s="1" customFormat="1">
      <c r="B2078" s="40"/>
      <c r="C2078" s="41"/>
      <c r="D2078" s="40"/>
      <c r="E2078" s="42"/>
      <c r="F2078" s="43"/>
    </row>
    <row r="2079" spans="2:6" s="1" customFormat="1">
      <c r="B2079" s="40"/>
      <c r="C2079" s="41"/>
      <c r="D2079" s="40"/>
      <c r="E2079" s="42"/>
      <c r="F2079" s="43"/>
    </row>
    <row r="2080" spans="2:6" s="1" customFormat="1">
      <c r="B2080" s="40"/>
      <c r="C2080" s="41"/>
      <c r="D2080" s="40"/>
      <c r="E2080" s="42"/>
      <c r="F2080" s="43"/>
    </row>
    <row r="2081" spans="2:6" s="1" customFormat="1">
      <c r="B2081" s="40"/>
      <c r="C2081" s="41"/>
      <c r="D2081" s="40"/>
      <c r="E2081" s="42"/>
      <c r="F2081" s="43"/>
    </row>
    <row r="2082" spans="2:6" s="1" customFormat="1">
      <c r="B2082" s="40"/>
      <c r="C2082" s="41"/>
      <c r="D2082" s="40"/>
      <c r="E2082" s="42"/>
      <c r="F2082" s="43"/>
    </row>
    <row r="2083" spans="2:6" s="1" customFormat="1">
      <c r="B2083" s="40"/>
      <c r="C2083" s="41"/>
      <c r="D2083" s="40"/>
      <c r="E2083" s="42"/>
      <c r="F2083" s="43"/>
    </row>
    <row r="2084" spans="2:6" s="1" customFormat="1">
      <c r="B2084" s="40"/>
      <c r="C2084" s="41"/>
      <c r="D2084" s="40"/>
      <c r="E2084" s="42"/>
      <c r="F2084" s="43"/>
    </row>
    <row r="2085" spans="2:6" s="1" customFormat="1">
      <c r="B2085" s="40"/>
      <c r="C2085" s="41"/>
      <c r="D2085" s="40"/>
      <c r="E2085" s="42"/>
      <c r="F2085" s="43"/>
    </row>
    <row r="2086" spans="2:6" s="1" customFormat="1">
      <c r="B2086" s="40"/>
      <c r="C2086" s="41"/>
      <c r="D2086" s="40"/>
      <c r="E2086" s="42"/>
      <c r="F2086" s="43"/>
    </row>
    <row r="2087" spans="2:6" s="1" customFormat="1">
      <c r="B2087" s="40"/>
      <c r="C2087" s="41"/>
      <c r="D2087" s="40"/>
      <c r="E2087" s="42"/>
      <c r="F2087" s="43"/>
    </row>
    <row r="2088" spans="2:6" s="1" customFormat="1">
      <c r="B2088" s="40"/>
      <c r="C2088" s="41"/>
      <c r="D2088" s="40"/>
      <c r="E2088" s="42"/>
      <c r="F2088" s="43"/>
    </row>
    <row r="2089" spans="2:6" s="1" customFormat="1">
      <c r="B2089" s="40"/>
      <c r="C2089" s="41"/>
      <c r="D2089" s="40"/>
      <c r="E2089" s="42"/>
      <c r="F2089" s="43"/>
    </row>
    <row r="2090" spans="2:6" s="1" customFormat="1">
      <c r="B2090" s="40"/>
      <c r="C2090" s="41"/>
      <c r="D2090" s="40"/>
      <c r="E2090" s="42"/>
      <c r="F2090" s="43"/>
    </row>
    <row r="2091" spans="2:6" s="1" customFormat="1">
      <c r="B2091" s="40"/>
      <c r="C2091" s="41"/>
      <c r="D2091" s="40"/>
      <c r="E2091" s="42"/>
      <c r="F2091" s="43"/>
    </row>
    <row r="2092" spans="2:6" s="1" customFormat="1">
      <c r="B2092" s="40"/>
      <c r="C2092" s="41"/>
      <c r="D2092" s="40"/>
      <c r="E2092" s="42"/>
      <c r="F2092" s="43"/>
    </row>
    <row r="2093" spans="2:6" s="1" customFormat="1">
      <c r="B2093" s="40"/>
      <c r="C2093" s="41"/>
      <c r="D2093" s="40"/>
      <c r="E2093" s="42"/>
      <c r="F2093" s="43"/>
    </row>
    <row r="2094" spans="2:6" s="1" customFormat="1">
      <c r="B2094" s="40"/>
      <c r="C2094" s="41"/>
      <c r="D2094" s="40"/>
      <c r="E2094" s="42"/>
      <c r="F2094" s="43"/>
    </row>
    <row r="2095" spans="2:6" s="1" customFormat="1">
      <c r="B2095" s="40"/>
      <c r="C2095" s="41"/>
      <c r="D2095" s="40"/>
      <c r="E2095" s="42"/>
      <c r="F2095" s="43"/>
    </row>
    <row r="2096" spans="2:6" s="1" customFormat="1">
      <c r="B2096" s="40"/>
      <c r="C2096" s="41"/>
      <c r="D2096" s="40"/>
      <c r="E2096" s="42"/>
      <c r="F2096" s="43"/>
    </row>
    <row r="2097" spans="2:6" s="1" customFormat="1">
      <c r="B2097" s="40"/>
      <c r="C2097" s="41"/>
      <c r="D2097" s="40"/>
      <c r="E2097" s="42"/>
      <c r="F2097" s="43"/>
    </row>
    <row r="2098" spans="2:6" s="1" customFormat="1">
      <c r="B2098" s="40"/>
      <c r="C2098" s="41"/>
      <c r="D2098" s="40"/>
      <c r="E2098" s="42"/>
      <c r="F2098" s="43"/>
    </row>
    <row r="2099" spans="2:6" s="1" customFormat="1">
      <c r="B2099" s="40"/>
      <c r="C2099" s="41"/>
      <c r="D2099" s="40"/>
      <c r="E2099" s="42"/>
      <c r="F2099" s="43"/>
    </row>
    <row r="2100" spans="2:6" s="1" customFormat="1">
      <c r="B2100" s="40"/>
      <c r="C2100" s="41"/>
      <c r="D2100" s="40"/>
      <c r="E2100" s="42"/>
      <c r="F2100" s="43"/>
    </row>
    <row r="2101" spans="2:6" s="1" customFormat="1">
      <c r="B2101" s="40"/>
      <c r="C2101" s="41"/>
      <c r="D2101" s="40"/>
      <c r="E2101" s="42"/>
      <c r="F2101" s="43"/>
    </row>
    <row r="2102" spans="2:6" s="1" customFormat="1">
      <c r="B2102" s="40"/>
      <c r="C2102" s="41"/>
      <c r="D2102" s="40"/>
      <c r="E2102" s="42"/>
      <c r="F2102" s="43"/>
    </row>
    <row r="2103" spans="2:6" s="1" customFormat="1">
      <c r="B2103" s="40"/>
      <c r="C2103" s="41"/>
      <c r="D2103" s="40"/>
      <c r="E2103" s="42"/>
      <c r="F2103" s="43"/>
    </row>
    <row r="2104" spans="2:6" s="1" customFormat="1">
      <c r="B2104" s="40"/>
      <c r="C2104" s="41"/>
      <c r="D2104" s="40"/>
      <c r="E2104" s="42"/>
      <c r="F2104" s="43"/>
    </row>
    <row r="2105" spans="2:6" s="1" customFormat="1">
      <c r="B2105" s="40"/>
      <c r="C2105" s="41"/>
      <c r="D2105" s="40"/>
      <c r="E2105" s="42"/>
      <c r="F2105" s="43"/>
    </row>
    <row r="2106" spans="2:6" s="1" customFormat="1">
      <c r="B2106" s="40"/>
      <c r="C2106" s="41"/>
      <c r="D2106" s="40"/>
      <c r="E2106" s="42"/>
      <c r="F2106" s="43"/>
    </row>
    <row r="2107" spans="2:6" s="1" customFormat="1">
      <c r="B2107" s="40"/>
      <c r="C2107" s="41"/>
      <c r="D2107" s="40"/>
      <c r="E2107" s="42"/>
      <c r="F2107" s="43"/>
    </row>
    <row r="2108" spans="2:6" s="1" customFormat="1">
      <c r="B2108" s="40"/>
      <c r="C2108" s="41"/>
      <c r="D2108" s="40"/>
      <c r="E2108" s="42"/>
      <c r="F2108" s="43"/>
    </row>
    <row r="2109" spans="2:6" s="1" customFormat="1">
      <c r="B2109" s="40"/>
      <c r="C2109" s="41"/>
      <c r="D2109" s="40"/>
      <c r="E2109" s="42"/>
      <c r="F2109" s="43"/>
    </row>
    <row r="2110" spans="2:6" s="1" customFormat="1">
      <c r="B2110" s="40"/>
      <c r="C2110" s="41"/>
      <c r="D2110" s="40"/>
      <c r="E2110" s="42"/>
      <c r="F2110" s="43"/>
    </row>
    <row r="2111" spans="2:6" s="1" customFormat="1">
      <c r="B2111" s="40"/>
      <c r="C2111" s="41"/>
      <c r="D2111" s="40"/>
      <c r="E2111" s="42"/>
      <c r="F2111" s="43"/>
    </row>
    <row r="2112" spans="2:6" s="1" customFormat="1">
      <c r="B2112" s="40"/>
      <c r="C2112" s="41"/>
      <c r="D2112" s="40"/>
      <c r="E2112" s="42"/>
      <c r="F2112" s="43"/>
    </row>
    <row r="2113" spans="2:6" s="1" customFormat="1">
      <c r="B2113" s="40"/>
      <c r="C2113" s="41"/>
      <c r="D2113" s="40"/>
      <c r="E2113" s="42"/>
      <c r="F2113" s="43"/>
    </row>
    <row r="2114" spans="2:6" s="1" customFormat="1">
      <c r="B2114" s="40"/>
      <c r="C2114" s="41"/>
      <c r="D2114" s="40"/>
      <c r="E2114" s="42"/>
      <c r="F2114" s="43"/>
    </row>
    <row r="2115" spans="2:6" s="1" customFormat="1">
      <c r="B2115" s="40"/>
      <c r="C2115" s="41"/>
      <c r="D2115" s="40"/>
      <c r="E2115" s="42"/>
      <c r="F2115" s="43"/>
    </row>
    <row r="2116" spans="2:6" s="1" customFormat="1">
      <c r="B2116" s="40"/>
      <c r="C2116" s="41"/>
      <c r="D2116" s="40"/>
      <c r="E2116" s="42"/>
      <c r="F2116" s="43"/>
    </row>
    <row r="2117" spans="2:6" s="1" customFormat="1">
      <c r="B2117" s="40"/>
      <c r="C2117" s="41"/>
      <c r="D2117" s="40"/>
      <c r="E2117" s="42"/>
      <c r="F2117" s="43"/>
    </row>
    <row r="2118" spans="2:6" s="1" customFormat="1">
      <c r="B2118" s="40"/>
      <c r="C2118" s="41"/>
      <c r="D2118" s="40"/>
      <c r="E2118" s="42"/>
      <c r="F2118" s="43"/>
    </row>
    <row r="2119" spans="2:6" s="1" customFormat="1">
      <c r="B2119" s="40"/>
      <c r="C2119" s="41"/>
      <c r="D2119" s="40"/>
      <c r="E2119" s="42"/>
      <c r="F2119" s="43"/>
    </row>
    <row r="2120" spans="2:6" s="1" customFormat="1">
      <c r="B2120" s="40"/>
      <c r="C2120" s="41"/>
      <c r="D2120" s="40"/>
      <c r="E2120" s="42"/>
      <c r="F2120" s="43"/>
    </row>
    <row r="2121" spans="2:6" s="1" customFormat="1">
      <c r="B2121" s="40"/>
      <c r="C2121" s="41"/>
      <c r="D2121" s="40"/>
      <c r="E2121" s="42"/>
      <c r="F2121" s="43"/>
    </row>
    <row r="2122" spans="2:6" s="1" customFormat="1">
      <c r="B2122" s="40"/>
      <c r="C2122" s="41"/>
      <c r="D2122" s="40"/>
      <c r="E2122" s="42"/>
      <c r="F2122" s="43"/>
    </row>
    <row r="2123" spans="2:6" s="1" customFormat="1">
      <c r="B2123" s="40"/>
      <c r="C2123" s="41"/>
      <c r="D2123" s="40"/>
      <c r="E2123" s="42"/>
      <c r="F2123" s="43"/>
    </row>
    <row r="2124" spans="2:6" s="1" customFormat="1">
      <c r="B2124" s="40"/>
      <c r="C2124" s="41"/>
      <c r="D2124" s="40"/>
      <c r="E2124" s="42"/>
      <c r="F2124" s="43"/>
    </row>
    <row r="2125" spans="2:6" s="1" customFormat="1">
      <c r="B2125" s="40"/>
      <c r="C2125" s="41"/>
      <c r="D2125" s="40"/>
      <c r="E2125" s="42"/>
      <c r="F2125" s="43"/>
    </row>
    <row r="2126" spans="2:6" s="1" customFormat="1">
      <c r="B2126" s="40"/>
      <c r="C2126" s="41"/>
      <c r="D2126" s="40"/>
      <c r="E2126" s="42"/>
      <c r="F2126" s="43"/>
    </row>
    <row r="2127" spans="2:6" s="1" customFormat="1">
      <c r="B2127" s="40"/>
      <c r="C2127" s="41"/>
      <c r="D2127" s="40"/>
      <c r="E2127" s="42"/>
      <c r="F2127" s="43"/>
    </row>
    <row r="2128" spans="2:6" s="1" customFormat="1">
      <c r="B2128" s="40"/>
      <c r="C2128" s="41"/>
      <c r="D2128" s="40"/>
      <c r="E2128" s="42"/>
      <c r="F2128" s="43"/>
    </row>
    <row r="2129" spans="2:6" s="1" customFormat="1">
      <c r="B2129" s="40"/>
      <c r="C2129" s="41"/>
      <c r="D2129" s="40"/>
      <c r="E2129" s="42"/>
      <c r="F2129" s="43"/>
    </row>
    <row r="2130" spans="2:6" s="1" customFormat="1">
      <c r="B2130" s="40"/>
      <c r="C2130" s="41"/>
      <c r="D2130" s="40"/>
      <c r="E2130" s="42"/>
      <c r="F2130" s="43"/>
    </row>
    <row r="2131" spans="2:6" s="1" customFormat="1">
      <c r="B2131" s="40"/>
      <c r="C2131" s="41"/>
      <c r="D2131" s="40"/>
      <c r="E2131" s="42"/>
      <c r="F2131" s="43"/>
    </row>
    <row r="2132" spans="2:6" s="1" customFormat="1">
      <c r="B2132" s="40"/>
      <c r="C2132" s="41"/>
      <c r="D2132" s="40"/>
      <c r="E2132" s="42"/>
      <c r="F2132" s="43"/>
    </row>
    <row r="2133" spans="2:6" s="1" customFormat="1">
      <c r="B2133" s="40"/>
      <c r="C2133" s="41"/>
      <c r="D2133" s="40"/>
      <c r="E2133" s="42"/>
      <c r="F2133" s="43"/>
    </row>
    <row r="2134" spans="2:6" s="1" customFormat="1">
      <c r="B2134" s="40"/>
      <c r="C2134" s="41"/>
      <c r="D2134" s="40"/>
      <c r="E2134" s="42"/>
      <c r="F2134" s="43"/>
    </row>
    <row r="2135" spans="2:6" s="1" customFormat="1">
      <c r="B2135" s="40"/>
      <c r="C2135" s="41"/>
      <c r="D2135" s="40"/>
      <c r="E2135" s="42"/>
      <c r="F2135" s="43"/>
    </row>
    <row r="2136" spans="2:6" s="1" customFormat="1">
      <c r="B2136" s="40"/>
      <c r="C2136" s="41"/>
      <c r="D2136" s="40"/>
      <c r="E2136" s="42"/>
      <c r="F2136" s="43"/>
    </row>
    <row r="2137" spans="2:6" s="1" customFormat="1">
      <c r="B2137" s="40"/>
      <c r="C2137" s="41"/>
      <c r="D2137" s="40"/>
      <c r="E2137" s="42"/>
      <c r="F2137" s="43"/>
    </row>
    <row r="2138" spans="2:6" s="1" customFormat="1">
      <c r="B2138" s="40"/>
      <c r="C2138" s="41"/>
      <c r="D2138" s="40"/>
      <c r="E2138" s="42"/>
      <c r="F2138" s="43"/>
    </row>
    <row r="2139" spans="2:6" s="1" customFormat="1">
      <c r="B2139" s="40"/>
      <c r="C2139" s="41"/>
      <c r="D2139" s="40"/>
      <c r="E2139" s="42"/>
      <c r="F2139" s="43"/>
    </row>
    <row r="2140" spans="2:6" s="1" customFormat="1">
      <c r="B2140" s="40"/>
      <c r="C2140" s="41"/>
      <c r="D2140" s="40"/>
      <c r="E2140" s="42"/>
      <c r="F2140" s="43"/>
    </row>
    <row r="2141" spans="2:6" s="1" customFormat="1">
      <c r="B2141" s="40"/>
      <c r="C2141" s="41"/>
      <c r="D2141" s="40"/>
      <c r="E2141" s="42"/>
      <c r="F2141" s="43"/>
    </row>
    <row r="2142" spans="2:6" s="1" customFormat="1">
      <c r="B2142" s="40"/>
      <c r="C2142" s="41"/>
      <c r="D2142" s="40"/>
      <c r="E2142" s="42"/>
      <c r="F2142" s="43"/>
    </row>
    <row r="2143" spans="2:6" s="1" customFormat="1">
      <c r="B2143" s="40"/>
      <c r="C2143" s="41"/>
      <c r="D2143" s="40"/>
      <c r="E2143" s="42"/>
      <c r="F2143" s="43"/>
    </row>
    <row r="2144" spans="2:6" s="1" customFormat="1">
      <c r="B2144" s="40"/>
      <c r="C2144" s="41"/>
      <c r="D2144" s="40"/>
      <c r="E2144" s="42"/>
      <c r="F2144" s="43"/>
    </row>
    <row r="2145" spans="2:6" s="1" customFormat="1">
      <c r="B2145" s="40"/>
      <c r="C2145" s="41"/>
      <c r="D2145" s="40"/>
      <c r="E2145" s="42"/>
      <c r="F2145" s="43"/>
    </row>
    <row r="2146" spans="2:6" s="1" customFormat="1">
      <c r="B2146" s="40"/>
      <c r="C2146" s="41"/>
      <c r="D2146" s="40"/>
      <c r="E2146" s="42"/>
      <c r="F2146" s="43"/>
    </row>
    <row r="2147" spans="2:6" s="1" customFormat="1">
      <c r="B2147" s="40"/>
      <c r="C2147" s="41"/>
      <c r="D2147" s="40"/>
      <c r="E2147" s="42"/>
      <c r="F2147" s="43"/>
    </row>
    <row r="2148" spans="2:6" s="1" customFormat="1">
      <c r="B2148" s="40"/>
      <c r="C2148" s="41"/>
      <c r="D2148" s="40"/>
      <c r="E2148" s="42"/>
      <c r="F2148" s="43"/>
    </row>
    <row r="2149" spans="2:6" s="1" customFormat="1">
      <c r="B2149" s="40"/>
      <c r="C2149" s="41"/>
      <c r="D2149" s="40"/>
      <c r="E2149" s="42"/>
      <c r="F2149" s="43"/>
    </row>
    <row r="2150" spans="2:6" s="1" customFormat="1">
      <c r="B2150" s="40"/>
      <c r="C2150" s="41"/>
      <c r="D2150" s="40"/>
      <c r="E2150" s="42"/>
      <c r="F2150" s="43"/>
    </row>
    <row r="2151" spans="2:6" s="1" customFormat="1">
      <c r="B2151" s="40"/>
      <c r="C2151" s="41"/>
      <c r="D2151" s="40"/>
      <c r="E2151" s="42"/>
      <c r="F2151" s="43"/>
    </row>
    <row r="2152" spans="2:6" s="1" customFormat="1">
      <c r="B2152" s="40"/>
      <c r="C2152" s="41"/>
      <c r="D2152" s="40"/>
      <c r="E2152" s="42"/>
      <c r="F2152" s="43"/>
    </row>
    <row r="2153" spans="2:6" s="1" customFormat="1">
      <c r="B2153" s="40"/>
      <c r="C2153" s="41"/>
      <c r="D2153" s="40"/>
      <c r="E2153" s="42"/>
      <c r="F2153" s="43"/>
    </row>
    <row r="2154" spans="2:6" s="1" customFormat="1">
      <c r="B2154" s="40"/>
      <c r="C2154" s="41"/>
      <c r="D2154" s="40"/>
      <c r="E2154" s="42"/>
      <c r="F2154" s="43"/>
    </row>
    <row r="2155" spans="2:6" s="1" customFormat="1">
      <c r="B2155" s="40"/>
      <c r="C2155" s="41"/>
      <c r="D2155" s="40"/>
      <c r="E2155" s="42"/>
      <c r="F2155" s="43"/>
    </row>
    <row r="2156" spans="2:6" s="1" customFormat="1">
      <c r="B2156" s="40"/>
      <c r="C2156" s="41"/>
      <c r="D2156" s="40"/>
      <c r="E2156" s="42"/>
      <c r="F2156" s="43"/>
    </row>
    <row r="2157" spans="2:6" s="1" customFormat="1">
      <c r="B2157" s="40"/>
      <c r="C2157" s="41"/>
      <c r="D2157" s="40"/>
      <c r="E2157" s="42"/>
      <c r="F2157" s="43"/>
    </row>
    <row r="2158" spans="2:6" s="1" customFormat="1">
      <c r="B2158" s="40"/>
      <c r="C2158" s="41"/>
      <c r="D2158" s="40"/>
      <c r="E2158" s="42"/>
      <c r="F2158" s="43"/>
    </row>
    <row r="2159" spans="2:6" s="1" customFormat="1">
      <c r="B2159" s="40"/>
      <c r="C2159" s="41"/>
      <c r="D2159" s="40"/>
      <c r="E2159" s="42"/>
      <c r="F2159" s="43"/>
    </row>
    <row r="2160" spans="2:6" s="1" customFormat="1">
      <c r="B2160" s="40"/>
      <c r="C2160" s="41"/>
      <c r="D2160" s="40"/>
      <c r="E2160" s="42"/>
      <c r="F2160" s="43"/>
    </row>
    <row r="2161" spans="2:6" s="1" customFormat="1">
      <c r="B2161" s="40"/>
      <c r="C2161" s="41"/>
      <c r="D2161" s="40"/>
      <c r="E2161" s="42"/>
      <c r="F2161" s="43"/>
    </row>
    <row r="2162" spans="2:6" s="1" customFormat="1">
      <c r="B2162" s="40"/>
      <c r="C2162" s="41"/>
      <c r="D2162" s="40"/>
      <c r="E2162" s="42"/>
      <c r="F2162" s="43"/>
    </row>
    <row r="2163" spans="2:6" s="1" customFormat="1">
      <c r="B2163" s="40"/>
      <c r="C2163" s="41"/>
      <c r="D2163" s="40"/>
      <c r="E2163" s="42"/>
      <c r="F2163" s="43"/>
    </row>
    <row r="2164" spans="2:6" s="1" customFormat="1">
      <c r="B2164" s="40"/>
      <c r="C2164" s="41"/>
      <c r="D2164" s="40"/>
      <c r="E2164" s="42"/>
      <c r="F2164" s="43"/>
    </row>
    <row r="2165" spans="2:6" s="1" customFormat="1">
      <c r="B2165" s="40"/>
      <c r="C2165" s="41"/>
      <c r="D2165" s="40"/>
      <c r="E2165" s="42"/>
      <c r="F2165" s="43"/>
    </row>
    <row r="2166" spans="2:6" s="1" customFormat="1">
      <c r="B2166" s="40"/>
      <c r="C2166" s="41"/>
      <c r="D2166" s="40"/>
      <c r="E2166" s="42"/>
      <c r="F2166" s="43"/>
    </row>
    <row r="2167" spans="2:6" s="1" customFormat="1">
      <c r="B2167" s="40"/>
      <c r="C2167" s="41"/>
      <c r="D2167" s="40"/>
      <c r="E2167" s="42"/>
      <c r="F2167" s="43"/>
    </row>
    <row r="2168" spans="2:6" s="1" customFormat="1">
      <c r="B2168" s="40"/>
      <c r="C2168" s="41"/>
      <c r="D2168" s="40"/>
      <c r="E2168" s="42"/>
      <c r="F2168" s="43"/>
    </row>
    <row r="2169" spans="2:6" s="1" customFormat="1">
      <c r="B2169" s="40"/>
      <c r="C2169" s="41"/>
      <c r="D2169" s="40"/>
      <c r="E2169" s="42"/>
      <c r="F2169" s="43"/>
    </row>
    <row r="2170" spans="2:6" s="1" customFormat="1">
      <c r="B2170" s="40"/>
      <c r="C2170" s="41"/>
      <c r="D2170" s="40"/>
      <c r="E2170" s="42"/>
      <c r="F2170" s="43"/>
    </row>
    <row r="2171" spans="2:6" s="1" customFormat="1">
      <c r="B2171" s="40"/>
      <c r="C2171" s="41"/>
      <c r="D2171" s="40"/>
      <c r="E2171" s="42"/>
      <c r="F2171" s="43"/>
    </row>
    <row r="2172" spans="2:6" s="1" customFormat="1">
      <c r="B2172" s="40"/>
      <c r="C2172" s="41"/>
      <c r="D2172" s="40"/>
      <c r="E2172" s="42"/>
      <c r="F2172" s="43"/>
    </row>
    <row r="2173" spans="2:6" s="1" customFormat="1">
      <c r="B2173" s="40"/>
      <c r="C2173" s="41"/>
      <c r="D2173" s="40"/>
      <c r="E2173" s="42"/>
      <c r="F2173" s="43"/>
    </row>
    <row r="2174" spans="2:6" s="1" customFormat="1">
      <c r="B2174" s="40"/>
      <c r="C2174" s="41"/>
      <c r="D2174" s="40"/>
      <c r="E2174" s="42"/>
      <c r="F2174" s="43"/>
    </row>
    <row r="2175" spans="2:6" s="1" customFormat="1">
      <c r="B2175" s="40"/>
      <c r="C2175" s="41"/>
      <c r="D2175" s="40"/>
      <c r="E2175" s="42"/>
      <c r="F2175" s="43"/>
    </row>
    <row r="2176" spans="2:6" s="1" customFormat="1">
      <c r="B2176" s="40"/>
      <c r="C2176" s="41"/>
      <c r="D2176" s="40"/>
      <c r="E2176" s="42"/>
      <c r="F2176" s="43"/>
    </row>
    <row r="2177" spans="2:6" s="1" customFormat="1">
      <c r="B2177" s="40"/>
      <c r="C2177" s="41"/>
      <c r="D2177" s="40"/>
      <c r="E2177" s="42"/>
      <c r="F2177" s="43"/>
    </row>
    <row r="2178" spans="2:6" s="1" customFormat="1">
      <c r="B2178" s="40"/>
      <c r="C2178" s="41"/>
      <c r="D2178" s="40"/>
      <c r="E2178" s="42"/>
      <c r="F2178" s="43"/>
    </row>
    <row r="2179" spans="2:6" s="1" customFormat="1">
      <c r="B2179" s="40"/>
      <c r="C2179" s="41"/>
      <c r="D2179" s="40"/>
      <c r="E2179" s="42"/>
      <c r="F2179" s="43"/>
    </row>
    <row r="2180" spans="2:6" s="1" customFormat="1">
      <c r="B2180" s="40"/>
      <c r="C2180" s="41"/>
      <c r="D2180" s="40"/>
      <c r="E2180" s="42"/>
      <c r="F2180" s="43"/>
    </row>
    <row r="2181" spans="2:6" s="1" customFormat="1">
      <c r="B2181" s="40"/>
      <c r="C2181" s="41"/>
      <c r="D2181" s="40"/>
      <c r="E2181" s="42"/>
      <c r="F2181" s="43"/>
    </row>
    <row r="2182" spans="2:6" s="1" customFormat="1">
      <c r="B2182" s="40"/>
      <c r="C2182" s="41"/>
      <c r="D2182" s="40"/>
      <c r="E2182" s="42"/>
      <c r="F2182" s="43"/>
    </row>
    <row r="2183" spans="2:6" s="1" customFormat="1">
      <c r="B2183" s="40"/>
      <c r="C2183" s="41"/>
      <c r="D2183" s="40"/>
      <c r="E2183" s="42"/>
      <c r="F2183" s="43"/>
    </row>
    <row r="2184" spans="2:6" s="1" customFormat="1">
      <c r="B2184" s="40"/>
      <c r="C2184" s="41"/>
      <c r="D2184" s="40"/>
      <c r="E2184" s="42"/>
      <c r="F2184" s="43"/>
    </row>
    <row r="2185" spans="2:6" s="1" customFormat="1">
      <c r="B2185" s="40"/>
      <c r="C2185" s="41"/>
      <c r="D2185" s="40"/>
      <c r="E2185" s="42"/>
      <c r="F2185" s="43"/>
    </row>
    <row r="2186" spans="2:6" s="1" customFormat="1">
      <c r="B2186" s="40"/>
      <c r="C2186" s="41"/>
      <c r="D2186" s="40"/>
      <c r="E2186" s="42"/>
      <c r="F2186" s="43"/>
    </row>
    <row r="2187" spans="2:6" s="1" customFormat="1">
      <c r="B2187" s="40"/>
      <c r="C2187" s="41"/>
      <c r="D2187" s="40"/>
      <c r="E2187" s="42"/>
      <c r="F2187" s="43"/>
    </row>
    <row r="2188" spans="2:6" s="1" customFormat="1">
      <c r="B2188" s="40"/>
      <c r="C2188" s="41"/>
      <c r="D2188" s="40"/>
      <c r="E2188" s="42"/>
      <c r="F2188" s="43"/>
    </row>
    <row r="2189" spans="2:6" s="1" customFormat="1">
      <c r="B2189" s="40"/>
      <c r="C2189" s="41"/>
      <c r="D2189" s="40"/>
      <c r="E2189" s="42"/>
      <c r="F2189" s="43"/>
    </row>
    <row r="2190" spans="2:6" s="1" customFormat="1">
      <c r="B2190" s="40"/>
      <c r="C2190" s="41"/>
      <c r="D2190" s="40"/>
      <c r="E2190" s="42"/>
      <c r="F2190" s="43"/>
    </row>
    <row r="2191" spans="2:6" s="1" customFormat="1">
      <c r="B2191" s="40"/>
      <c r="C2191" s="41"/>
      <c r="D2191" s="40"/>
      <c r="E2191" s="42"/>
      <c r="F2191" s="43"/>
    </row>
    <row r="2192" spans="2:6" s="1" customFormat="1">
      <c r="B2192" s="40"/>
      <c r="C2192" s="41"/>
      <c r="D2192" s="40"/>
      <c r="E2192" s="42"/>
      <c r="F2192" s="43"/>
    </row>
    <row r="2193" spans="2:6" s="1" customFormat="1">
      <c r="B2193" s="40"/>
      <c r="C2193" s="41"/>
      <c r="D2193" s="40"/>
      <c r="E2193" s="42"/>
      <c r="F2193" s="43"/>
    </row>
    <row r="2194" spans="2:6" s="1" customFormat="1">
      <c r="B2194" s="40"/>
      <c r="C2194" s="41"/>
      <c r="D2194" s="40"/>
      <c r="E2194" s="42"/>
      <c r="F2194" s="43"/>
    </row>
    <row r="2195" spans="2:6" s="1" customFormat="1">
      <c r="B2195" s="40"/>
      <c r="C2195" s="41"/>
      <c r="D2195" s="40"/>
      <c r="E2195" s="42"/>
      <c r="F2195" s="43"/>
    </row>
    <row r="2196" spans="2:6" s="1" customFormat="1">
      <c r="B2196" s="40"/>
      <c r="C2196" s="41"/>
      <c r="D2196" s="40"/>
      <c r="E2196" s="42"/>
      <c r="F2196" s="43"/>
    </row>
    <row r="2197" spans="2:6" s="1" customFormat="1">
      <c r="B2197" s="40"/>
      <c r="C2197" s="41"/>
      <c r="D2197" s="40"/>
      <c r="E2197" s="42"/>
      <c r="F2197" s="43"/>
    </row>
    <row r="2198" spans="2:6" s="1" customFormat="1">
      <c r="B2198" s="40"/>
      <c r="C2198" s="41"/>
      <c r="D2198" s="40"/>
      <c r="E2198" s="42"/>
      <c r="F2198" s="43"/>
    </row>
    <row r="2199" spans="2:6" s="1" customFormat="1">
      <c r="B2199" s="40"/>
      <c r="C2199" s="41"/>
      <c r="D2199" s="40"/>
      <c r="E2199" s="42"/>
      <c r="F2199" s="43"/>
    </row>
    <row r="2200" spans="2:6" s="1" customFormat="1">
      <c r="B2200" s="40"/>
      <c r="C2200" s="41"/>
      <c r="D2200" s="40"/>
      <c r="E2200" s="42"/>
      <c r="F2200" s="43"/>
    </row>
    <row r="2201" spans="2:6" s="1" customFormat="1">
      <c r="B2201" s="40"/>
      <c r="C2201" s="41"/>
      <c r="D2201" s="40"/>
      <c r="E2201" s="42"/>
      <c r="F2201" s="43"/>
    </row>
    <row r="2202" spans="2:6" s="1" customFormat="1">
      <c r="B2202" s="40"/>
      <c r="C2202" s="41"/>
      <c r="D2202" s="40"/>
      <c r="E2202" s="42"/>
      <c r="F2202" s="43"/>
    </row>
    <row r="2203" spans="2:6" s="1" customFormat="1">
      <c r="B2203" s="40"/>
      <c r="C2203" s="41"/>
      <c r="D2203" s="40"/>
      <c r="E2203" s="42"/>
      <c r="F2203" s="43"/>
    </row>
    <row r="2204" spans="2:6" s="1" customFormat="1">
      <c r="B2204" s="40"/>
      <c r="C2204" s="41"/>
      <c r="D2204" s="40"/>
      <c r="E2204" s="42"/>
      <c r="F2204" s="43"/>
    </row>
    <row r="2205" spans="2:6" s="1" customFormat="1">
      <c r="B2205" s="40"/>
      <c r="C2205" s="41"/>
      <c r="D2205" s="40"/>
      <c r="E2205" s="42"/>
      <c r="F2205" s="43"/>
    </row>
    <row r="2206" spans="2:6" s="1" customFormat="1">
      <c r="B2206" s="40"/>
      <c r="C2206" s="41"/>
      <c r="D2206" s="40"/>
      <c r="E2206" s="42"/>
      <c r="F2206" s="43"/>
    </row>
    <row r="2207" spans="2:6" s="1" customFormat="1">
      <c r="B2207" s="40"/>
      <c r="C2207" s="41"/>
      <c r="D2207" s="40"/>
      <c r="E2207" s="42"/>
      <c r="F2207" s="43"/>
    </row>
    <row r="2208" spans="2:6" s="1" customFormat="1">
      <c r="B2208" s="40"/>
      <c r="C2208" s="41"/>
      <c r="D2208" s="40"/>
      <c r="E2208" s="42"/>
      <c r="F2208" s="43"/>
    </row>
    <row r="2209" spans="2:6" s="1" customFormat="1">
      <c r="B2209" s="40"/>
      <c r="C2209" s="41"/>
      <c r="D2209" s="40"/>
      <c r="E2209" s="42"/>
      <c r="F2209" s="43"/>
    </row>
    <row r="2210" spans="2:6" s="1" customFormat="1">
      <c r="B2210" s="40"/>
      <c r="C2210" s="41"/>
      <c r="D2210" s="40"/>
      <c r="E2210" s="42"/>
      <c r="F2210" s="43"/>
    </row>
    <row r="2211" spans="2:6" s="1" customFormat="1">
      <c r="B2211" s="40"/>
      <c r="C2211" s="41"/>
      <c r="D2211" s="40"/>
      <c r="E2211" s="42"/>
      <c r="F2211" s="43"/>
    </row>
    <row r="2212" spans="2:6" s="1" customFormat="1">
      <c r="B2212" s="40"/>
      <c r="C2212" s="41"/>
      <c r="D2212" s="40"/>
      <c r="E2212" s="42"/>
      <c r="F2212" s="43"/>
    </row>
    <row r="2213" spans="2:6" s="1" customFormat="1">
      <c r="B2213" s="40"/>
      <c r="C2213" s="41"/>
      <c r="D2213" s="40"/>
      <c r="E2213" s="42"/>
      <c r="F2213" s="43"/>
    </row>
    <row r="2214" spans="2:6" s="1" customFormat="1">
      <c r="B2214" s="40"/>
      <c r="C2214" s="41"/>
      <c r="D2214" s="40"/>
      <c r="E2214" s="42"/>
      <c r="F2214" s="43"/>
    </row>
    <row r="2215" spans="2:6" s="1" customFormat="1">
      <c r="B2215" s="40"/>
      <c r="C2215" s="41"/>
      <c r="D2215" s="40"/>
      <c r="E2215" s="42"/>
      <c r="F2215" s="43"/>
    </row>
    <row r="2216" spans="2:6" s="1" customFormat="1">
      <c r="B2216" s="40"/>
      <c r="C2216" s="41"/>
      <c r="D2216" s="40"/>
      <c r="E2216" s="42"/>
      <c r="F2216" s="43"/>
    </row>
    <row r="2217" spans="2:6" s="1" customFormat="1">
      <c r="B2217" s="40"/>
      <c r="C2217" s="41"/>
      <c r="D2217" s="40"/>
      <c r="E2217" s="42"/>
      <c r="F2217" s="43"/>
    </row>
    <row r="2218" spans="2:6" s="1" customFormat="1">
      <c r="B2218" s="40"/>
      <c r="C2218" s="41"/>
      <c r="D2218" s="40"/>
      <c r="E2218" s="42"/>
      <c r="F2218" s="43"/>
    </row>
    <row r="2219" spans="2:6" s="1" customFormat="1">
      <c r="B2219" s="40"/>
      <c r="C2219" s="41"/>
      <c r="D2219" s="40"/>
      <c r="E2219" s="42"/>
      <c r="F2219" s="43"/>
    </row>
    <row r="2220" spans="2:6" s="1" customFormat="1">
      <c r="B2220" s="40"/>
      <c r="C2220" s="41"/>
      <c r="D2220" s="40"/>
      <c r="E2220" s="42"/>
      <c r="F2220" s="43"/>
    </row>
    <row r="2221" spans="2:6" s="1" customFormat="1">
      <c r="B2221" s="40"/>
      <c r="C2221" s="41"/>
      <c r="D2221" s="40"/>
      <c r="E2221" s="42"/>
      <c r="F2221" s="43"/>
    </row>
    <row r="2222" spans="2:6" s="1" customFormat="1">
      <c r="B2222" s="40"/>
      <c r="C2222" s="41"/>
      <c r="D2222" s="40"/>
      <c r="E2222" s="42"/>
      <c r="F2222" s="43"/>
    </row>
    <row r="2223" spans="2:6" s="1" customFormat="1">
      <c r="B2223" s="40"/>
      <c r="C2223" s="41"/>
      <c r="D2223" s="40"/>
      <c r="E2223" s="42"/>
      <c r="F2223" s="43"/>
    </row>
    <row r="2224" spans="2:6" s="1" customFormat="1">
      <c r="B2224" s="40"/>
      <c r="C2224" s="41"/>
      <c r="D2224" s="40"/>
      <c r="E2224" s="42"/>
      <c r="F2224" s="43"/>
    </row>
    <row r="2225" spans="2:6" s="1" customFormat="1">
      <c r="B2225" s="40"/>
      <c r="C2225" s="41"/>
      <c r="D2225" s="40"/>
      <c r="E2225" s="42"/>
      <c r="F2225" s="43"/>
    </row>
    <row r="2226" spans="2:6" s="1" customFormat="1">
      <c r="B2226" s="40"/>
      <c r="C2226" s="41"/>
      <c r="D2226" s="40"/>
      <c r="E2226" s="42"/>
      <c r="F2226" s="43"/>
    </row>
    <row r="2227" spans="2:6" s="1" customFormat="1">
      <c r="B2227" s="40"/>
      <c r="C2227" s="41"/>
      <c r="D2227" s="40"/>
      <c r="E2227" s="42"/>
      <c r="F2227" s="43"/>
    </row>
    <row r="2228" spans="2:6" s="1" customFormat="1">
      <c r="B2228" s="40"/>
      <c r="C2228" s="41"/>
      <c r="D2228" s="40"/>
      <c r="E2228" s="42"/>
      <c r="F2228" s="43"/>
    </row>
    <row r="2229" spans="2:6" s="1" customFormat="1">
      <c r="B2229" s="40"/>
      <c r="C2229" s="41"/>
      <c r="D2229" s="40"/>
      <c r="E2229" s="42"/>
      <c r="F2229" s="43"/>
    </row>
    <row r="2230" spans="2:6" s="1" customFormat="1">
      <c r="B2230" s="40"/>
      <c r="C2230" s="41"/>
      <c r="D2230" s="40"/>
      <c r="E2230" s="42"/>
      <c r="F2230" s="43"/>
    </row>
    <row r="2231" spans="2:6" s="1" customFormat="1">
      <c r="B2231" s="40"/>
      <c r="C2231" s="41"/>
      <c r="D2231" s="40"/>
      <c r="E2231" s="42"/>
      <c r="F2231" s="43"/>
    </row>
    <row r="2232" spans="2:6" s="1" customFormat="1">
      <c r="B2232" s="40"/>
      <c r="C2232" s="41"/>
      <c r="D2232" s="40"/>
      <c r="E2232" s="42"/>
      <c r="F2232" s="43"/>
    </row>
    <row r="2233" spans="2:6" s="1" customFormat="1">
      <c r="B2233" s="40"/>
      <c r="C2233" s="41"/>
      <c r="D2233" s="40"/>
      <c r="E2233" s="42"/>
      <c r="F2233" s="43"/>
    </row>
    <row r="2234" spans="2:6" s="1" customFormat="1">
      <c r="B2234" s="40"/>
      <c r="C2234" s="41"/>
      <c r="D2234" s="40"/>
      <c r="E2234" s="42"/>
      <c r="F2234" s="43"/>
    </row>
    <row r="2235" spans="2:6" s="1" customFormat="1">
      <c r="B2235" s="40"/>
      <c r="C2235" s="41"/>
      <c r="D2235" s="40"/>
      <c r="E2235" s="42"/>
      <c r="F2235" s="43"/>
    </row>
    <row r="2236" spans="2:6" s="1" customFormat="1">
      <c r="B2236" s="40"/>
      <c r="C2236" s="41"/>
      <c r="D2236" s="40"/>
      <c r="E2236" s="42"/>
      <c r="F2236" s="43"/>
    </row>
    <row r="2237" spans="2:6" s="1" customFormat="1">
      <c r="B2237" s="40"/>
      <c r="C2237" s="41"/>
      <c r="D2237" s="40"/>
      <c r="E2237" s="42"/>
      <c r="F2237" s="43"/>
    </row>
    <row r="2238" spans="2:6" s="1" customFormat="1">
      <c r="B2238" s="40"/>
      <c r="C2238" s="41"/>
      <c r="D2238" s="40"/>
      <c r="E2238" s="42"/>
      <c r="F2238" s="43"/>
    </row>
    <row r="2239" spans="2:6" s="1" customFormat="1">
      <c r="B2239" s="40"/>
      <c r="C2239" s="41"/>
      <c r="D2239" s="40"/>
      <c r="E2239" s="42"/>
      <c r="F2239" s="43"/>
    </row>
    <row r="2240" spans="2:6" s="1" customFormat="1">
      <c r="B2240" s="40"/>
      <c r="C2240" s="41"/>
      <c r="D2240" s="40"/>
      <c r="E2240" s="42"/>
      <c r="F2240" s="43"/>
    </row>
    <row r="2241" spans="2:6" s="1" customFormat="1">
      <c r="B2241" s="40"/>
      <c r="C2241" s="41"/>
      <c r="D2241" s="40"/>
      <c r="E2241" s="42"/>
      <c r="F2241" s="43"/>
    </row>
    <row r="2242" spans="2:6" s="1" customFormat="1">
      <c r="B2242" s="40"/>
      <c r="C2242" s="41"/>
      <c r="D2242" s="40"/>
      <c r="E2242" s="42"/>
      <c r="F2242" s="43"/>
    </row>
    <row r="2243" spans="2:6" s="1" customFormat="1">
      <c r="B2243" s="40"/>
      <c r="C2243" s="41"/>
      <c r="D2243" s="40"/>
      <c r="E2243" s="42"/>
      <c r="F2243" s="43"/>
    </row>
    <row r="2244" spans="2:6" s="1" customFormat="1">
      <c r="B2244" s="40"/>
      <c r="C2244" s="41"/>
      <c r="D2244" s="40"/>
      <c r="E2244" s="42"/>
      <c r="F2244" s="43"/>
    </row>
    <row r="2245" spans="2:6" s="1" customFormat="1">
      <c r="B2245" s="40"/>
      <c r="C2245" s="41"/>
      <c r="D2245" s="40"/>
      <c r="E2245" s="42"/>
      <c r="F2245" s="43"/>
    </row>
    <row r="2246" spans="2:6" s="1" customFormat="1">
      <c r="B2246" s="40"/>
      <c r="C2246" s="41"/>
      <c r="D2246" s="40"/>
      <c r="E2246" s="42"/>
      <c r="F2246" s="43"/>
    </row>
    <row r="2247" spans="2:6" s="1" customFormat="1">
      <c r="B2247" s="40"/>
      <c r="C2247" s="41"/>
      <c r="D2247" s="40"/>
      <c r="E2247" s="42"/>
      <c r="F2247" s="43"/>
    </row>
    <row r="2248" spans="2:6" s="1" customFormat="1">
      <c r="B2248" s="40"/>
      <c r="C2248" s="41"/>
      <c r="D2248" s="40"/>
      <c r="E2248" s="42"/>
      <c r="F2248" s="43"/>
    </row>
    <row r="2249" spans="2:6" s="1" customFormat="1">
      <c r="B2249" s="40"/>
      <c r="C2249" s="41"/>
      <c r="D2249" s="40"/>
      <c r="E2249" s="42"/>
      <c r="F2249" s="43"/>
    </row>
  </sheetData>
  <mergeCells count="141">
    <mergeCell ref="C334:F334"/>
    <mergeCell ref="F265:F333"/>
    <mergeCell ref="F335:F345"/>
    <mergeCell ref="C598:F598"/>
    <mergeCell ref="F599:F610"/>
    <mergeCell ref="F612:F623"/>
    <mergeCell ref="C611:F611"/>
    <mergeCell ref="C624:F624"/>
    <mergeCell ref="C637:F637"/>
    <mergeCell ref="C658:F658"/>
    <mergeCell ref="C232:F232"/>
    <mergeCell ref="F233:F236"/>
    <mergeCell ref="F548:F571"/>
    <mergeCell ref="C257:F257"/>
    <mergeCell ref="F625:F636"/>
    <mergeCell ref="C583:F583"/>
    <mergeCell ref="C566:E566"/>
    <mergeCell ref="C547:F547"/>
    <mergeCell ref="C548:E548"/>
    <mergeCell ref="C551:E551"/>
    <mergeCell ref="C554:E554"/>
    <mergeCell ref="C557:E557"/>
    <mergeCell ref="C560:E560"/>
    <mergeCell ref="C563:E563"/>
    <mergeCell ref="C262:F262"/>
    <mergeCell ref="C264:F264"/>
    <mergeCell ref="F572:F578"/>
    <mergeCell ref="F659:F662"/>
    <mergeCell ref="C639:F639"/>
    <mergeCell ref="F640:F643"/>
    <mergeCell ref="C644:F644"/>
    <mergeCell ref="F645:F646"/>
    <mergeCell ref="C647:F647"/>
    <mergeCell ref="F648:F657"/>
    <mergeCell ref="C1092:F1092"/>
    <mergeCell ref="C663:F663"/>
    <mergeCell ref="F664:F665"/>
    <mergeCell ref="C694:F694"/>
    <mergeCell ref="F668:F693"/>
    <mergeCell ref="C906:F906"/>
    <mergeCell ref="C917:F917"/>
    <mergeCell ref="F1048:F1063"/>
    <mergeCell ref="F1014:F1047"/>
    <mergeCell ref="F966:F1013"/>
    <mergeCell ref="F939:F965"/>
    <mergeCell ref="F918:F938"/>
    <mergeCell ref="F755:F774"/>
    <mergeCell ref="F695:F754"/>
    <mergeCell ref="F907:F916"/>
    <mergeCell ref="F885:F905"/>
    <mergeCell ref="F845:F884"/>
    <mergeCell ref="F1424:F1432"/>
    <mergeCell ref="C1433:F1433"/>
    <mergeCell ref="F1434:F1442"/>
    <mergeCell ref="F1240:F1255"/>
    <mergeCell ref="F1393:F1422"/>
    <mergeCell ref="C1392:F1392"/>
    <mergeCell ref="C1371:F1371"/>
    <mergeCell ref="F1372:F1377"/>
    <mergeCell ref="C1423:F1423"/>
    <mergeCell ref="F1292:F1370"/>
    <mergeCell ref="C1378:F1378"/>
    <mergeCell ref="C1379:F1379"/>
    <mergeCell ref="F1380:F1391"/>
    <mergeCell ref="C1256:F1256"/>
    <mergeCell ref="F1257:F1265"/>
    <mergeCell ref="C1266:F1266"/>
    <mergeCell ref="F1267:F1290"/>
    <mergeCell ref="C1291:F1291"/>
    <mergeCell ref="C1233:F1233"/>
    <mergeCell ref="F1235:F1236"/>
    <mergeCell ref="F1238:F1239"/>
    <mergeCell ref="C1064:F1064"/>
    <mergeCell ref="F1066:F1091"/>
    <mergeCell ref="C666:F666"/>
    <mergeCell ref="C667:F667"/>
    <mergeCell ref="C1234:F1234"/>
    <mergeCell ref="C1237:F1237"/>
    <mergeCell ref="C1065:F1065"/>
    <mergeCell ref="F1224:F1232"/>
    <mergeCell ref="F1210:F1222"/>
    <mergeCell ref="F1193:F1208"/>
    <mergeCell ref="F1166:F1191"/>
    <mergeCell ref="F1093:F1164"/>
    <mergeCell ref="C1165:F1165"/>
    <mergeCell ref="C1192:F1192"/>
    <mergeCell ref="C1209:F1209"/>
    <mergeCell ref="C1223:F1223"/>
    <mergeCell ref="F812:F844"/>
    <mergeCell ref="F775:F811"/>
    <mergeCell ref="B1:F1"/>
    <mergeCell ref="B2:F2"/>
    <mergeCell ref="C5:F5"/>
    <mergeCell ref="F57:F68"/>
    <mergeCell ref="C55:F55"/>
    <mergeCell ref="F7:F24"/>
    <mergeCell ref="F40:F45"/>
    <mergeCell ref="C39:F39"/>
    <mergeCell ref="C47:F47"/>
    <mergeCell ref="F48:F52"/>
    <mergeCell ref="C6:F6"/>
    <mergeCell ref="C56:F56"/>
    <mergeCell ref="F53:F54"/>
    <mergeCell ref="C25:F25"/>
    <mergeCell ref="F26:F38"/>
    <mergeCell ref="C69:F69"/>
    <mergeCell ref="C124:F124"/>
    <mergeCell ref="C140:F140"/>
    <mergeCell ref="C153:F153"/>
    <mergeCell ref="F70:F123"/>
    <mergeCell ref="F125:F139"/>
    <mergeCell ref="F584:F597"/>
    <mergeCell ref="F154:F170"/>
    <mergeCell ref="F141:F152"/>
    <mergeCell ref="C245:F245"/>
    <mergeCell ref="F177:F212"/>
    <mergeCell ref="F247:F256"/>
    <mergeCell ref="F172:F175"/>
    <mergeCell ref="C171:F171"/>
    <mergeCell ref="C173:E173"/>
    <mergeCell ref="C176:F176"/>
    <mergeCell ref="C213:F213"/>
    <mergeCell ref="C246:F246"/>
    <mergeCell ref="C237:F237"/>
    <mergeCell ref="F214:F231"/>
    <mergeCell ref="F238:F244"/>
    <mergeCell ref="F258:F261"/>
    <mergeCell ref="C569:E569"/>
    <mergeCell ref="C579:F579"/>
    <mergeCell ref="F580:F582"/>
    <mergeCell ref="C517:F517"/>
    <mergeCell ref="F518:F545"/>
    <mergeCell ref="C346:F346"/>
    <mergeCell ref="F347:F348"/>
    <mergeCell ref="C546:F546"/>
    <mergeCell ref="C349:F349"/>
    <mergeCell ref="F350:F365"/>
    <mergeCell ref="C366:F366"/>
    <mergeCell ref="C476:F476"/>
    <mergeCell ref="F367:F475"/>
    <mergeCell ref="F477:F516"/>
  </mergeCells>
  <pageMargins left="0.43307086614173229" right="0.23622047244094491" top="0.31496062992125984" bottom="0.23622047244094491" header="0.19685039370078741" footer="0.19685039370078741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Q3</vt:lpstr>
      <vt:lpstr>Sheet2</vt:lpstr>
      <vt:lpstr>Sheet3</vt:lpstr>
      <vt:lpstr>'Q3'!Print_Area</vt:lpstr>
    </vt:vector>
  </TitlesOfParts>
  <Company>KAITOUKID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2021-07-10T10:12:13Z</cp:lastPrinted>
  <dcterms:created xsi:type="dcterms:W3CDTF">2021-06-04T18:04:45Z</dcterms:created>
  <dcterms:modified xsi:type="dcterms:W3CDTF">2021-07-10T10:12:15Z</dcterms:modified>
</cp:coreProperties>
</file>