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60" yWindow="75" windowWidth="19440" windowHeight="5910"/>
  </bookViews>
  <sheets>
    <sheet name="11-2019" sheetId="1" r:id="rId1"/>
    <sheet name="so sanh" sheetId="2" r:id="rId2"/>
    <sheet name="dv dk" sheetId="3" r:id="rId3"/>
    <sheet name="Sheet1" sheetId="4" r:id="rId4"/>
    <sheet name="Compatibility Report" sheetId="5" r:id="rId5"/>
  </sheets>
  <externalReferences>
    <externalReference r:id="rId6"/>
  </externalReferences>
  <definedNames>
    <definedName name="_xlnm.Print_Area" localSheetId="0">'11-2019'!$A$1:$N$3797</definedName>
    <definedName name="_xlnm.Print_Area" localSheetId="2">'dv dk'!$A$1:$F$60</definedName>
    <definedName name="_xlnm.Print_Area" localSheetId="1">'so sanh'!$A$1:$F$2574</definedName>
    <definedName name="_xlnm.Print_Titles" localSheetId="0">'11-2019'!$6:$8</definedName>
  </definedNames>
  <calcPr calcId="145621" fullCalcOnLoad="1"/>
</workbook>
</file>

<file path=xl/calcChain.xml><?xml version="1.0" encoding="utf-8"?>
<calcChain xmlns="http://schemas.openxmlformats.org/spreadsheetml/2006/main">
  <c r="A3694" i="1" l="1"/>
  <c r="A3695" i="1"/>
  <c r="A3696" i="1" s="1"/>
  <c r="A3697" i="1" s="1"/>
  <c r="K3678" i="1"/>
  <c r="N3678" i="1"/>
  <c r="K3679" i="1"/>
  <c r="N3679" i="1"/>
  <c r="K3680" i="1"/>
  <c r="N3680" i="1"/>
  <c r="K3681" i="1"/>
  <c r="N3681" i="1"/>
  <c r="K3682" i="1"/>
  <c r="N3682" i="1"/>
  <c r="M3787" i="1"/>
  <c r="K3787" i="1"/>
  <c r="M3786" i="1"/>
  <c r="K3786" i="1"/>
  <c r="A3786" i="1"/>
  <c r="A3787" i="1" s="1"/>
  <c r="A3679" i="1"/>
  <c r="A3680" i="1"/>
  <c r="A3681" i="1"/>
  <c r="A3682" i="1" s="1"/>
  <c r="M3785" i="1"/>
  <c r="K3785" i="1"/>
  <c r="M3778" i="1"/>
  <c r="K3778" i="1"/>
  <c r="M3777" i="1"/>
  <c r="K3777" i="1"/>
  <c r="A3777" i="1"/>
  <c r="A3778" i="1" s="1"/>
  <c r="M3776" i="1"/>
  <c r="K3776" i="1"/>
  <c r="N3769" i="1"/>
  <c r="K3769" i="1"/>
  <c r="N3768" i="1"/>
  <c r="K3768" i="1"/>
  <c r="A3768" i="1"/>
  <c r="A3769" i="1" s="1"/>
  <c r="N3767" i="1"/>
  <c r="K3767" i="1"/>
  <c r="M3760" i="1"/>
  <c r="N3760" i="1" s="1"/>
  <c r="K3760" i="1"/>
  <c r="M3759" i="1"/>
  <c r="N3759" i="1" s="1"/>
  <c r="K3759" i="1"/>
  <c r="A3759" i="1"/>
  <c r="A3760" i="1"/>
  <c r="M3758" i="1"/>
  <c r="N3758" i="1" s="1"/>
  <c r="K3758" i="1"/>
  <c r="M3751" i="1"/>
  <c r="N3751" i="1" s="1"/>
  <c r="K3751" i="1"/>
  <c r="M3750" i="1"/>
  <c r="N3750" i="1"/>
  <c r="K3750" i="1"/>
  <c r="A3750" i="1"/>
  <c r="A3751" i="1"/>
  <c r="M3749" i="1"/>
  <c r="N3749" i="1"/>
  <c r="K3749" i="1"/>
  <c r="N3741" i="1"/>
  <c r="K3741" i="1"/>
  <c r="N3740" i="1"/>
  <c r="K3740" i="1"/>
  <c r="N3739" i="1"/>
  <c r="K3739" i="1"/>
  <c r="A3739" i="1"/>
  <c r="A3740" i="1" s="1"/>
  <c r="A3741" i="1" s="1"/>
  <c r="N3738" i="1"/>
  <c r="K3738" i="1"/>
  <c r="M3731" i="1"/>
  <c r="K3731" i="1"/>
  <c r="M3730" i="1"/>
  <c r="K3730" i="1"/>
  <c r="A3730" i="1"/>
  <c r="A3731" i="1"/>
  <c r="M3729" i="1"/>
  <c r="K3729" i="1"/>
  <c r="M3722" i="1"/>
  <c r="K3722" i="1"/>
  <c r="M3721" i="1"/>
  <c r="K3721" i="1"/>
  <c r="A3721" i="1"/>
  <c r="A3722" i="1"/>
  <c r="M3720" i="1"/>
  <c r="K3720" i="1"/>
  <c r="N3713" i="1"/>
  <c r="K3713" i="1"/>
  <c r="N3712" i="1"/>
  <c r="K3712" i="1"/>
  <c r="A3712" i="1"/>
  <c r="A3713" i="1"/>
  <c r="N3711" i="1"/>
  <c r="K3711" i="1"/>
  <c r="M3703" i="1"/>
  <c r="K3703" i="1"/>
  <c r="M3702" i="1"/>
  <c r="K3702" i="1"/>
  <c r="M3701" i="1"/>
  <c r="K3701" i="1"/>
  <c r="A3701" i="1"/>
  <c r="A3702" i="1"/>
  <c r="A3703" i="1" s="1"/>
  <c r="M3700" i="1"/>
  <c r="K3700" i="1"/>
  <c r="M3690" i="1"/>
  <c r="N3690" i="1" s="1"/>
  <c r="K3690" i="1"/>
  <c r="M3689" i="1"/>
  <c r="N3689" i="1"/>
  <c r="K3689" i="1"/>
  <c r="M3688" i="1"/>
  <c r="N3688" i="1"/>
  <c r="K3688" i="1"/>
  <c r="M3687" i="1"/>
  <c r="N3687" i="1" s="1"/>
  <c r="K3687" i="1"/>
  <c r="M3686" i="1"/>
  <c r="N3686" i="1" s="1"/>
  <c r="K3686" i="1"/>
  <c r="M3685" i="1"/>
  <c r="N3685" i="1"/>
  <c r="K3685" i="1"/>
  <c r="A3685" i="1"/>
  <c r="A3686" i="1"/>
  <c r="A3687" i="1"/>
  <c r="A3688" i="1" s="1"/>
  <c r="A3689" i="1" s="1"/>
  <c r="A3690" i="1" s="1"/>
  <c r="M3676" i="1"/>
  <c r="N3676" i="1" s="1"/>
  <c r="K3676" i="1"/>
  <c r="M3675" i="1"/>
  <c r="N3675" i="1"/>
  <c r="K3675" i="1"/>
  <c r="M3674" i="1"/>
  <c r="N3674" i="1"/>
  <c r="K3674" i="1"/>
  <c r="M3673" i="1"/>
  <c r="N3673" i="1"/>
  <c r="K3673" i="1"/>
  <c r="M3672" i="1"/>
  <c r="N3672" i="1" s="1"/>
  <c r="K3672" i="1"/>
  <c r="A3672" i="1"/>
  <c r="A3673" i="1"/>
  <c r="A3674" i="1" s="1"/>
  <c r="A3675" i="1" s="1"/>
  <c r="A3676" i="1" s="1"/>
  <c r="K281" i="1"/>
  <c r="K282" i="1"/>
  <c r="I281" i="1"/>
  <c r="M281" i="1"/>
  <c r="N281" i="1"/>
  <c r="I282" i="1"/>
  <c r="M282" i="1"/>
  <c r="N282" i="1"/>
  <c r="H309" i="1"/>
  <c r="M309" i="1" s="1"/>
  <c r="M308" i="1"/>
  <c r="F313" i="1"/>
  <c r="M313" i="1"/>
  <c r="K313" i="1"/>
  <c r="K2671" i="1"/>
  <c r="K2669" i="1"/>
  <c r="L2669" i="1"/>
  <c r="K2667" i="1"/>
  <c r="L2667" i="1"/>
  <c r="K2668" i="1"/>
  <c r="L2668" i="1"/>
  <c r="K2666" i="1"/>
  <c r="L2666" i="1"/>
  <c r="M3789" i="1"/>
  <c r="A125" i="1"/>
  <c r="A126" i="1" s="1"/>
  <c r="A127" i="1" s="1"/>
  <c r="A120" i="1"/>
  <c r="A121" i="1"/>
  <c r="A122" i="1" s="1"/>
  <c r="A123" i="1" s="1"/>
  <c r="A1346" i="1"/>
  <c r="A1310" i="1"/>
  <c r="A1311" i="1" s="1"/>
  <c r="A1312" i="1" s="1"/>
  <c r="A1313" i="1" s="1"/>
  <c r="A1314" i="1" s="1"/>
  <c r="L1300" i="1"/>
  <c r="L1301" i="1"/>
  <c r="L1302" i="1"/>
  <c r="L1303" i="1"/>
  <c r="L1304" i="1"/>
  <c r="L1305" i="1"/>
  <c r="L1306" i="1"/>
  <c r="L1299" i="1"/>
  <c r="L1292" i="1"/>
  <c r="L1293" i="1"/>
  <c r="L1294" i="1"/>
  <c r="L1295" i="1"/>
  <c r="L1296" i="1"/>
  <c r="L1297" i="1"/>
  <c r="L1291" i="1"/>
  <c r="L1266" i="1"/>
  <c r="L1267" i="1"/>
  <c r="L1268" i="1"/>
  <c r="L1269" i="1"/>
  <c r="L1270" i="1"/>
  <c r="L1271" i="1"/>
  <c r="L1272" i="1"/>
  <c r="L1273" i="1"/>
  <c r="L1274" i="1"/>
  <c r="L1275" i="1"/>
  <c r="L1276" i="1"/>
  <c r="L1277" i="1"/>
  <c r="L1278" i="1"/>
  <c r="L1279" i="1"/>
  <c r="L1280" i="1"/>
  <c r="L1281" i="1"/>
  <c r="L1282" i="1"/>
  <c r="L1283" i="1"/>
  <c r="L1284" i="1"/>
  <c r="L1285" i="1"/>
  <c r="L1286" i="1"/>
  <c r="L1287" i="1"/>
  <c r="L1288" i="1"/>
  <c r="L1289" i="1"/>
  <c r="L1265" i="1"/>
  <c r="L1243" i="1"/>
  <c r="L1244" i="1"/>
  <c r="L1245" i="1"/>
  <c r="L1246" i="1"/>
  <c r="L1247" i="1"/>
  <c r="L1248" i="1"/>
  <c r="L1249" i="1"/>
  <c r="L1250" i="1"/>
  <c r="L1251" i="1"/>
  <c r="L1252" i="1"/>
  <c r="L1253" i="1"/>
  <c r="L1254" i="1"/>
  <c r="L1255" i="1"/>
  <c r="L1256" i="1"/>
  <c r="L1257" i="1"/>
  <c r="L1258" i="1"/>
  <c r="L1259" i="1"/>
  <c r="L1260" i="1"/>
  <c r="L1261" i="1"/>
  <c r="L1262" i="1"/>
  <c r="L1263" i="1"/>
  <c r="L1242" i="1"/>
  <c r="L1231" i="1"/>
  <c r="L1232" i="1"/>
  <c r="L1233" i="1"/>
  <c r="L1234" i="1"/>
  <c r="L1235" i="1"/>
  <c r="L1236" i="1"/>
  <c r="L1237" i="1"/>
  <c r="L1238" i="1"/>
  <c r="L1239" i="1"/>
  <c r="L1240" i="1"/>
  <c r="L1230" i="1"/>
  <c r="M1137" i="1"/>
  <c r="N1137" i="1"/>
  <c r="M1136" i="1"/>
  <c r="N1136" i="1" s="1"/>
  <c r="M1135" i="1"/>
  <c r="N1135" i="1"/>
  <c r="M1134" i="1"/>
  <c r="N1134" i="1" s="1"/>
  <c r="M1133" i="1"/>
  <c r="N1133" i="1"/>
  <c r="M1132" i="1"/>
  <c r="N1132" i="1" s="1"/>
  <c r="M1131" i="1"/>
  <c r="N1131" i="1"/>
  <c r="M1130" i="1"/>
  <c r="N1130" i="1" s="1"/>
  <c r="M1129" i="1"/>
  <c r="N1129" i="1"/>
  <c r="M1128" i="1"/>
  <c r="N1128" i="1" s="1"/>
  <c r="M1127" i="1"/>
  <c r="N1127" i="1"/>
  <c r="M1126" i="1"/>
  <c r="N1126" i="1" s="1"/>
  <c r="M1125" i="1"/>
  <c r="N1125" i="1"/>
  <c r="M1124" i="1"/>
  <c r="N1124" i="1" s="1"/>
  <c r="M1123" i="1"/>
  <c r="N1123" i="1"/>
  <c r="M1122" i="1"/>
  <c r="N1122" i="1" s="1"/>
  <c r="M1121" i="1"/>
  <c r="N1121" i="1"/>
  <c r="M1120" i="1"/>
  <c r="N1120" i="1" s="1"/>
  <c r="M1118" i="1"/>
  <c r="N1118" i="1"/>
  <c r="A1117" i="1"/>
  <c r="A1118" i="1" s="1"/>
  <c r="A1119" i="1" s="1"/>
  <c r="A1120" i="1" s="1"/>
  <c r="A1121" i="1" s="1"/>
  <c r="A1122" i="1" s="1"/>
  <c r="A1123" i="1" s="1"/>
  <c r="A1124" i="1" s="1"/>
  <c r="A1125" i="1" s="1"/>
  <c r="A1126" i="1" s="1"/>
  <c r="A1127" i="1" s="1"/>
  <c r="A1128" i="1" s="1"/>
  <c r="A1129" i="1" s="1"/>
  <c r="A1130" i="1" s="1"/>
  <c r="A1131" i="1" s="1"/>
  <c r="A1132" i="1" s="1"/>
  <c r="A1133" i="1" s="1"/>
  <c r="A1134" i="1" s="1"/>
  <c r="A1135" i="1" s="1"/>
  <c r="A1136" i="1" s="1"/>
  <c r="A1137" i="1" s="1"/>
  <c r="M1116" i="1"/>
  <c r="N1116" i="1"/>
  <c r="M1108" i="1"/>
  <c r="N1108" i="1"/>
  <c r="M1109" i="1"/>
  <c r="N1109" i="1"/>
  <c r="M1107" i="1"/>
  <c r="N1107" i="1"/>
  <c r="M1094" i="1"/>
  <c r="N1094" i="1"/>
  <c r="M1093" i="1"/>
  <c r="N1093" i="1"/>
  <c r="A1091" i="1"/>
  <c r="A1092" i="1" s="1"/>
  <c r="A1093" i="1" s="1"/>
  <c r="A1094" i="1" s="1"/>
  <c r="A1095" i="1" s="1"/>
  <c r="A1096" i="1" s="1"/>
  <c r="A1097" i="1" s="1"/>
  <c r="A1098" i="1" s="1"/>
  <c r="A1099" i="1" s="1"/>
  <c r="A1100" i="1" s="1"/>
  <c r="A1101" i="1" s="1"/>
  <c r="A1102" i="1" s="1"/>
  <c r="A1103" i="1" s="1"/>
  <c r="A1104" i="1" s="1"/>
  <c r="A1105" i="1" s="1"/>
  <c r="A1106" i="1" s="1"/>
  <c r="A1107" i="1" s="1"/>
  <c r="A1108" i="1" s="1"/>
  <c r="A1109" i="1" s="1"/>
  <c r="M1092" i="1"/>
  <c r="N1092" i="1" s="1"/>
  <c r="A1292" i="1"/>
  <c r="A1293" i="1"/>
  <c r="A1294" i="1"/>
  <c r="A1295" i="1" s="1"/>
  <c r="A1296" i="1" s="1"/>
  <c r="A1297" i="1" s="1"/>
  <c r="A1299" i="1"/>
  <c r="A1300" i="1" s="1"/>
  <c r="A1301" i="1" s="1"/>
  <c r="A1302" i="1" s="1"/>
  <c r="A1303" i="1" s="1"/>
  <c r="A1304" i="1" s="1"/>
  <c r="A1305" i="1" s="1"/>
  <c r="A1306" i="1" s="1"/>
  <c r="A1266" i="1"/>
  <c r="A1267" i="1" s="1"/>
  <c r="A1268" i="1" s="1"/>
  <c r="A1269" i="1" s="1"/>
  <c r="A1270" i="1" s="1"/>
  <c r="A1271" i="1" s="1"/>
  <c r="A1272" i="1" s="1"/>
  <c r="A1273" i="1" s="1"/>
  <c r="A1274" i="1" s="1"/>
  <c r="A1275" i="1" s="1"/>
  <c r="A1276" i="1" s="1"/>
  <c r="A1277" i="1" s="1"/>
  <c r="A1278" i="1" s="1"/>
  <c r="A1279" i="1" s="1"/>
  <c r="A1280" i="1" s="1"/>
  <c r="A1281" i="1" s="1"/>
  <c r="A1282" i="1" s="1"/>
  <c r="A1283" i="1" s="1"/>
  <c r="A1284" i="1" s="1"/>
  <c r="A1285" i="1" s="1"/>
  <c r="A1286" i="1" s="1"/>
  <c r="A1287" i="1" s="1"/>
  <c r="A1288" i="1" s="1"/>
  <c r="A1289" i="1" s="1"/>
  <c r="A1243" i="1"/>
  <c r="A1244" i="1" s="1"/>
  <c r="A1245" i="1" s="1"/>
  <c r="A1246" i="1" s="1"/>
  <c r="A1247" i="1" s="1"/>
  <c r="A1248" i="1" s="1"/>
  <c r="A1249" i="1" s="1"/>
  <c r="A1250" i="1" s="1"/>
  <c r="A1251" i="1" s="1"/>
  <c r="A1252" i="1" s="1"/>
  <c r="A1253" i="1" s="1"/>
  <c r="A1254" i="1" s="1"/>
  <c r="A1255" i="1" s="1"/>
  <c r="A1256" i="1" s="1"/>
  <c r="A1257" i="1" s="1"/>
  <c r="A1258" i="1" s="1"/>
  <c r="A1259" i="1" s="1"/>
  <c r="A1260" i="1" s="1"/>
  <c r="A1261" i="1" s="1"/>
  <c r="A1262" i="1" s="1"/>
  <c r="A1263" i="1" s="1"/>
  <c r="A1231" i="1"/>
  <c r="A1232" i="1" s="1"/>
  <c r="A1233" i="1" s="1"/>
  <c r="A1234" i="1" s="1"/>
  <c r="A1235" i="1" s="1"/>
  <c r="A1236" i="1" s="1"/>
  <c r="A1237" i="1" s="1"/>
  <c r="A1238" i="1" s="1"/>
  <c r="A1239" i="1" s="1"/>
  <c r="A1240" i="1" s="1"/>
  <c r="H305" i="1"/>
  <c r="L305" i="1"/>
  <c r="H306" i="1"/>
  <c r="L306" i="1" s="1"/>
  <c r="H304" i="1"/>
  <c r="L304" i="1"/>
  <c r="H303" i="1"/>
  <c r="K2689" i="1"/>
  <c r="K2688" i="1"/>
  <c r="K2687" i="1"/>
  <c r="K2686" i="1"/>
  <c r="K2694" i="1"/>
  <c r="K2697" i="1"/>
  <c r="K2696" i="1"/>
  <c r="K2695" i="1"/>
  <c r="K2653" i="1"/>
  <c r="K2654" i="1"/>
  <c r="K2683" i="1"/>
  <c r="K2648" i="1"/>
  <c r="K2680" i="1"/>
  <c r="K2679" i="1"/>
  <c r="N1087" i="1"/>
  <c r="N1086" i="1"/>
  <c r="N1085" i="1"/>
  <c r="N1084" i="1"/>
  <c r="N1083" i="1"/>
  <c r="N1082" i="1"/>
  <c r="M1087" i="1"/>
  <c r="M1086" i="1"/>
  <c r="M1085" i="1"/>
  <c r="M1084" i="1"/>
  <c r="M1083" i="1"/>
  <c r="M1082" i="1"/>
  <c r="N1081" i="1"/>
  <c r="N1080" i="1"/>
  <c r="N1079" i="1"/>
  <c r="M1081" i="1"/>
  <c r="M1080" i="1"/>
  <c r="M1079" i="1"/>
  <c r="K1079" i="1"/>
  <c r="K1080" i="1"/>
  <c r="K1081" i="1"/>
  <c r="K1082" i="1"/>
  <c r="K1083" i="1"/>
  <c r="K1084" i="1"/>
  <c r="K1085" i="1"/>
  <c r="K1086" i="1"/>
  <c r="K1087" i="1"/>
  <c r="K1205" i="1"/>
  <c r="K1204" i="1"/>
  <c r="K1203" i="1"/>
  <c r="K1202" i="1"/>
  <c r="K1201" i="1"/>
  <c r="K1200" i="1"/>
  <c r="H1200" i="1"/>
  <c r="K1199" i="1"/>
  <c r="H1199" i="1"/>
  <c r="K1192" i="1"/>
  <c r="K1189" i="1"/>
  <c r="K1185" i="1"/>
  <c r="K1183" i="1"/>
  <c r="K1181" i="1"/>
  <c r="K1179" i="1"/>
  <c r="K1177" i="1"/>
  <c r="K1175" i="1"/>
  <c r="M3791" i="1"/>
  <c r="K3791" i="1"/>
  <c r="M3790" i="1"/>
  <c r="K3790" i="1"/>
  <c r="A3790" i="1"/>
  <c r="A3791" i="1" s="1"/>
  <c r="K3789" i="1"/>
  <c r="K3782" i="1"/>
  <c r="K3781" i="1"/>
  <c r="A3781" i="1"/>
  <c r="A3782" i="1"/>
  <c r="K3780" i="1"/>
  <c r="K3773" i="1"/>
  <c r="K3772" i="1"/>
  <c r="A3772" i="1"/>
  <c r="A3773" i="1"/>
  <c r="K3771" i="1"/>
  <c r="N3764" i="1"/>
  <c r="K3764" i="1"/>
  <c r="N3763" i="1"/>
  <c r="K3763" i="1"/>
  <c r="A3763" i="1"/>
  <c r="A3764" i="1"/>
  <c r="N3762" i="1"/>
  <c r="K3762" i="1"/>
  <c r="N3755" i="1"/>
  <c r="K3755" i="1"/>
  <c r="N3754" i="1"/>
  <c r="K3754" i="1"/>
  <c r="A3754" i="1"/>
  <c r="A3755" i="1"/>
  <c r="N3753" i="1"/>
  <c r="K3753" i="1"/>
  <c r="K3746" i="1"/>
  <c r="K3745" i="1"/>
  <c r="K3744" i="1"/>
  <c r="A3744" i="1"/>
  <c r="A3745" i="1" s="1"/>
  <c r="A3746" i="1" s="1"/>
  <c r="K3743" i="1"/>
  <c r="K3735" i="1"/>
  <c r="K3734" i="1"/>
  <c r="A3734" i="1"/>
  <c r="A3735" i="1"/>
  <c r="K3733" i="1"/>
  <c r="K3726" i="1"/>
  <c r="K3725" i="1"/>
  <c r="A3725" i="1"/>
  <c r="A3726" i="1"/>
  <c r="K3724" i="1"/>
  <c r="K3717" i="1"/>
  <c r="K3716" i="1"/>
  <c r="A3716" i="1"/>
  <c r="A3717" i="1" s="1"/>
  <c r="K3715" i="1"/>
  <c r="K3708" i="1"/>
  <c r="K3707" i="1"/>
  <c r="K3706" i="1"/>
  <c r="A3706" i="1"/>
  <c r="A3707" i="1"/>
  <c r="A3708" i="1" s="1"/>
  <c r="K3705" i="1"/>
  <c r="N3697" i="1"/>
  <c r="K3697" i="1"/>
  <c r="N3696" i="1"/>
  <c r="K3696" i="1"/>
  <c r="N3695" i="1"/>
  <c r="K3695" i="1"/>
  <c r="N3694" i="1"/>
  <c r="K3694" i="1"/>
  <c r="N3693" i="1"/>
  <c r="K3693" i="1"/>
  <c r="N3692" i="1"/>
  <c r="K3692" i="1"/>
  <c r="A1797" i="1"/>
  <c r="A1798" i="1"/>
  <c r="A1799" i="1" s="1"/>
  <c r="A1800" i="1" s="1"/>
  <c r="A1801" i="1" s="1"/>
  <c r="A1802" i="1" s="1"/>
  <c r="A1804" i="1"/>
  <c r="A1805" i="1" s="1"/>
  <c r="A1806" i="1" s="1"/>
  <c r="A1807" i="1" s="1"/>
  <c r="A1808" i="1" s="1"/>
  <c r="A1809" i="1" s="1"/>
  <c r="A1810" i="1" s="1"/>
  <c r="L24" i="1"/>
  <c r="L25" i="1"/>
  <c r="L26" i="1"/>
  <c r="L27" i="1"/>
  <c r="L28" i="1"/>
  <c r="L29" i="1"/>
  <c r="L30" i="1"/>
  <c r="L31" i="1"/>
  <c r="L32" i="1"/>
  <c r="L33" i="1"/>
  <c r="L34" i="1"/>
  <c r="L35" i="1"/>
  <c r="L36" i="1"/>
  <c r="L37" i="1"/>
  <c r="L38" i="1"/>
  <c r="L23" i="1"/>
  <c r="L13" i="1"/>
  <c r="L14" i="1"/>
  <c r="L15" i="1"/>
  <c r="L16" i="1"/>
  <c r="L17" i="1"/>
  <c r="L18" i="1"/>
  <c r="L19" i="1"/>
  <c r="L20" i="1"/>
  <c r="L12" i="1"/>
  <c r="A23" i="1"/>
  <c r="L3654" i="1"/>
  <c r="K3654" i="1"/>
  <c r="L3653" i="1"/>
  <c r="K3653" i="1"/>
  <c r="A3653" i="1"/>
  <c r="L3651" i="1"/>
  <c r="K3651" i="1"/>
  <c r="A3651" i="1"/>
  <c r="L3649" i="1"/>
  <c r="K3649" i="1"/>
  <c r="A3649" i="1"/>
  <c r="L3647" i="1"/>
  <c r="K3647" i="1"/>
  <c r="A3647" i="1"/>
  <c r="L3645" i="1"/>
  <c r="K3645" i="1"/>
  <c r="A3645" i="1"/>
  <c r="L3643" i="1"/>
  <c r="K3643" i="1"/>
  <c r="A3643" i="1"/>
  <c r="L3641" i="1"/>
  <c r="K3641" i="1"/>
  <c r="A3641" i="1"/>
  <c r="L3639" i="1"/>
  <c r="K3639" i="1"/>
  <c r="A3639" i="1"/>
  <c r="L3637" i="1"/>
  <c r="K3637" i="1"/>
  <c r="A3637" i="1"/>
  <c r="L3635" i="1"/>
  <c r="K3635" i="1"/>
  <c r="A3635" i="1"/>
  <c r="L3633" i="1"/>
  <c r="K3633" i="1"/>
  <c r="A3633" i="1"/>
  <c r="L3631" i="1"/>
  <c r="K3631" i="1"/>
  <c r="A3631" i="1"/>
  <c r="L3629" i="1"/>
  <c r="K3629" i="1"/>
  <c r="A3629" i="1"/>
  <c r="A3627" i="1"/>
  <c r="L3627" i="1"/>
  <c r="K3627" i="1"/>
  <c r="L3625" i="1"/>
  <c r="K3625" i="1"/>
  <c r="L3624" i="1"/>
  <c r="K3624" i="1"/>
  <c r="A3624" i="1"/>
  <c r="A3625" i="1"/>
  <c r="L3622" i="1"/>
  <c r="K3622" i="1"/>
  <c r="L3621" i="1"/>
  <c r="K3621" i="1"/>
  <c r="A3621" i="1"/>
  <c r="A3622" i="1"/>
  <c r="L3619" i="1"/>
  <c r="K3619" i="1"/>
  <c r="L3618" i="1"/>
  <c r="K3618" i="1"/>
  <c r="A3618" i="1"/>
  <c r="A3619" i="1"/>
  <c r="L3616" i="1"/>
  <c r="K3616" i="1"/>
  <c r="L3615" i="1"/>
  <c r="K3615" i="1"/>
  <c r="A3615" i="1"/>
  <c r="A3616" i="1"/>
  <c r="L3613" i="1"/>
  <c r="K3613" i="1"/>
  <c r="L3612" i="1"/>
  <c r="K3612" i="1"/>
  <c r="A3612" i="1"/>
  <c r="A3613" i="1"/>
  <c r="A3610" i="1"/>
  <c r="L3610" i="1"/>
  <c r="K3610" i="1"/>
  <c r="L3608" i="1"/>
  <c r="K3608" i="1"/>
  <c r="L3607" i="1"/>
  <c r="K3607" i="1"/>
  <c r="A3607" i="1"/>
  <c r="A3608" i="1"/>
  <c r="L3605" i="1"/>
  <c r="K3605" i="1"/>
  <c r="L3604" i="1"/>
  <c r="K3604" i="1"/>
  <c r="A3604" i="1"/>
  <c r="A3605" i="1" s="1"/>
  <c r="L3602" i="1"/>
  <c r="K3602" i="1"/>
  <c r="L3601" i="1"/>
  <c r="K3601" i="1"/>
  <c r="A3601" i="1"/>
  <c r="A3602" i="1"/>
  <c r="L3599" i="1"/>
  <c r="K3599" i="1"/>
  <c r="L3598" i="1"/>
  <c r="K3598" i="1"/>
  <c r="A3598" i="1"/>
  <c r="A3599" i="1" s="1"/>
  <c r="L3596" i="1"/>
  <c r="K3596" i="1"/>
  <c r="L3595" i="1"/>
  <c r="K3595" i="1"/>
  <c r="A3595" i="1"/>
  <c r="A3596" i="1"/>
  <c r="L3593" i="1"/>
  <c r="K3593" i="1"/>
  <c r="L3592" i="1"/>
  <c r="K3592" i="1"/>
  <c r="A3592" i="1"/>
  <c r="A3593" i="1" s="1"/>
  <c r="L3590" i="1"/>
  <c r="K3590" i="1"/>
  <c r="L3589" i="1"/>
  <c r="K3589" i="1"/>
  <c r="A3589" i="1"/>
  <c r="A3590" i="1"/>
  <c r="L3587" i="1"/>
  <c r="K3587" i="1"/>
  <c r="L3586" i="1"/>
  <c r="K3586" i="1"/>
  <c r="A3586" i="1"/>
  <c r="A3587" i="1" s="1"/>
  <c r="L3584" i="1"/>
  <c r="K3584" i="1"/>
  <c r="L3583" i="1"/>
  <c r="K3583" i="1"/>
  <c r="A3583" i="1"/>
  <c r="A3584" i="1"/>
  <c r="L3581" i="1"/>
  <c r="K3581" i="1"/>
  <c r="L3580" i="1"/>
  <c r="K3580" i="1"/>
  <c r="A3580" i="1"/>
  <c r="A3581" i="1" s="1"/>
  <c r="L3578" i="1"/>
  <c r="K3578" i="1"/>
  <c r="L3577" i="1"/>
  <c r="K3577" i="1"/>
  <c r="A3577" i="1"/>
  <c r="A3578" i="1"/>
  <c r="L3575" i="1"/>
  <c r="K3575" i="1"/>
  <c r="L3574" i="1"/>
  <c r="K3574" i="1"/>
  <c r="A3574" i="1"/>
  <c r="A3575" i="1" s="1"/>
  <c r="L3572" i="1"/>
  <c r="K3572" i="1"/>
  <c r="L3571" i="1"/>
  <c r="K3571" i="1"/>
  <c r="A3571" i="1"/>
  <c r="A3572" i="1"/>
  <c r="L3569" i="1"/>
  <c r="K3569" i="1"/>
  <c r="L3568" i="1"/>
  <c r="K3568" i="1"/>
  <c r="A3568" i="1"/>
  <c r="A3569" i="1"/>
  <c r="L3566" i="1"/>
  <c r="K3566" i="1"/>
  <c r="L3565" i="1"/>
  <c r="K3565" i="1"/>
  <c r="A3565" i="1"/>
  <c r="A3566" i="1"/>
  <c r="L3563" i="1"/>
  <c r="K3563" i="1"/>
  <c r="L3562" i="1"/>
  <c r="K3562" i="1"/>
  <c r="A3562" i="1"/>
  <c r="A3563" i="1"/>
  <c r="L3560" i="1"/>
  <c r="K3560" i="1"/>
  <c r="L3559" i="1"/>
  <c r="K3559" i="1"/>
  <c r="A3559" i="1"/>
  <c r="A3560" i="1"/>
  <c r="L3557" i="1"/>
  <c r="K3557" i="1"/>
  <c r="L3556" i="1"/>
  <c r="K3556" i="1"/>
  <c r="A3556" i="1"/>
  <c r="A3557" i="1"/>
  <c r="L3554" i="1"/>
  <c r="K3554" i="1"/>
  <c r="L3553" i="1"/>
  <c r="K3553" i="1"/>
  <c r="A3553" i="1"/>
  <c r="A3554" i="1"/>
  <c r="L3551" i="1"/>
  <c r="K3551" i="1"/>
  <c r="L3550" i="1"/>
  <c r="K3550" i="1"/>
  <c r="A3550" i="1"/>
  <c r="A3551" i="1"/>
  <c r="L3548" i="1"/>
  <c r="K3548" i="1"/>
  <c r="L3547" i="1"/>
  <c r="K3547" i="1"/>
  <c r="A3547" i="1"/>
  <c r="A3548" i="1"/>
  <c r="L3545" i="1"/>
  <c r="K3545" i="1"/>
  <c r="L3544" i="1"/>
  <c r="K3544" i="1"/>
  <c r="A3544" i="1"/>
  <c r="A3545" i="1"/>
  <c r="L3542" i="1"/>
  <c r="K3542" i="1"/>
  <c r="L3541" i="1"/>
  <c r="K3541" i="1"/>
  <c r="A3541" i="1"/>
  <c r="A3542" i="1"/>
  <c r="L3539" i="1"/>
  <c r="K3539" i="1"/>
  <c r="L3538" i="1"/>
  <c r="K3538" i="1"/>
  <c r="A3538" i="1"/>
  <c r="A3539" i="1"/>
  <c r="L3536" i="1"/>
  <c r="K3536" i="1"/>
  <c r="A3536" i="1"/>
  <c r="L3534" i="1"/>
  <c r="K3534" i="1"/>
  <c r="L3533" i="1"/>
  <c r="K3533" i="1"/>
  <c r="A3533" i="1"/>
  <c r="A3534" i="1" s="1"/>
  <c r="L3531" i="1"/>
  <c r="K3531" i="1"/>
  <c r="L3530" i="1"/>
  <c r="K3530" i="1"/>
  <c r="A3530" i="1"/>
  <c r="A3531" i="1" s="1"/>
  <c r="L3528" i="1"/>
  <c r="K3528" i="1"/>
  <c r="L3527" i="1"/>
  <c r="K3527" i="1"/>
  <c r="A3527" i="1"/>
  <c r="A3528" i="1" s="1"/>
  <c r="L3525" i="1"/>
  <c r="K3525" i="1"/>
  <c r="L3524" i="1"/>
  <c r="K3524" i="1"/>
  <c r="A3524" i="1"/>
  <c r="A3525" i="1" s="1"/>
  <c r="L3522" i="1"/>
  <c r="K3522" i="1"/>
  <c r="L3521" i="1"/>
  <c r="K3521" i="1"/>
  <c r="A3521" i="1"/>
  <c r="A3522" i="1" s="1"/>
  <c r="L3519" i="1"/>
  <c r="K3519" i="1"/>
  <c r="L3518" i="1"/>
  <c r="K3518" i="1"/>
  <c r="A3518" i="1"/>
  <c r="A3519" i="1" s="1"/>
  <c r="L3516" i="1"/>
  <c r="K3516" i="1"/>
  <c r="L3515" i="1"/>
  <c r="K3515" i="1"/>
  <c r="A3515" i="1"/>
  <c r="A3516" i="1" s="1"/>
  <c r="L3513" i="1"/>
  <c r="K3513" i="1"/>
  <c r="L3512" i="1"/>
  <c r="K3512" i="1"/>
  <c r="A3512" i="1"/>
  <c r="A3513" i="1" s="1"/>
  <c r="L3510" i="1"/>
  <c r="K3510" i="1"/>
  <c r="L3509" i="1"/>
  <c r="K3509" i="1"/>
  <c r="A3509" i="1"/>
  <c r="A3510" i="1" s="1"/>
  <c r="L3507" i="1"/>
  <c r="K3507" i="1"/>
  <c r="L3506" i="1"/>
  <c r="K3506" i="1"/>
  <c r="A3506" i="1"/>
  <c r="A3507" i="1" s="1"/>
  <c r="L3504" i="1"/>
  <c r="K3504" i="1"/>
  <c r="L3503" i="1"/>
  <c r="K3503" i="1"/>
  <c r="A3503" i="1"/>
  <c r="A3504" i="1"/>
  <c r="L3501" i="1"/>
  <c r="K3501" i="1"/>
  <c r="L3500" i="1"/>
  <c r="K3500" i="1"/>
  <c r="A3500" i="1"/>
  <c r="A3501" i="1" s="1"/>
  <c r="L3498" i="1"/>
  <c r="K3498" i="1"/>
  <c r="L3497" i="1"/>
  <c r="K3497" i="1"/>
  <c r="A3497" i="1"/>
  <c r="A3498" i="1"/>
  <c r="L3495" i="1"/>
  <c r="K3495" i="1"/>
  <c r="L3494" i="1"/>
  <c r="K3494" i="1"/>
  <c r="A3494" i="1"/>
  <c r="A3495" i="1" s="1"/>
  <c r="L3492" i="1"/>
  <c r="K3492" i="1"/>
  <c r="L3491" i="1"/>
  <c r="K3491" i="1"/>
  <c r="A3491" i="1"/>
  <c r="A3492" i="1"/>
  <c r="L3489" i="1"/>
  <c r="K3489" i="1"/>
  <c r="L3488" i="1"/>
  <c r="K3488" i="1"/>
  <c r="A3488" i="1"/>
  <c r="A3489" i="1"/>
  <c r="L3486" i="1"/>
  <c r="K3486" i="1"/>
  <c r="L3485" i="1"/>
  <c r="K3485" i="1"/>
  <c r="A3485" i="1"/>
  <c r="A3486" i="1"/>
  <c r="L3483" i="1"/>
  <c r="K3483" i="1"/>
  <c r="L3482" i="1"/>
  <c r="K3482" i="1"/>
  <c r="A3482" i="1"/>
  <c r="A3483" i="1"/>
  <c r="L3480" i="1"/>
  <c r="K3480" i="1"/>
  <c r="L3479" i="1"/>
  <c r="K3479" i="1"/>
  <c r="A3479" i="1"/>
  <c r="A3480" i="1"/>
  <c r="L3477" i="1"/>
  <c r="K3477" i="1"/>
  <c r="L3476" i="1"/>
  <c r="K3476" i="1"/>
  <c r="A3476" i="1"/>
  <c r="A3477" i="1"/>
  <c r="L3474" i="1"/>
  <c r="K3474" i="1"/>
  <c r="L3473" i="1"/>
  <c r="K3473" i="1"/>
  <c r="A3473" i="1"/>
  <c r="A3474" i="1"/>
  <c r="A3470" i="1"/>
  <c r="A3471" i="1"/>
  <c r="A2459" i="2" s="1"/>
  <c r="A2406" i="3" s="1"/>
  <c r="L3468" i="1"/>
  <c r="K3468" i="1"/>
  <c r="L3466" i="1"/>
  <c r="K3466" i="1"/>
  <c r="L3464" i="1"/>
  <c r="K3464" i="1"/>
  <c r="L3462" i="1"/>
  <c r="K3462" i="1"/>
  <c r="L3460" i="1"/>
  <c r="K3460" i="1"/>
  <c r="L3458" i="1"/>
  <c r="K3458" i="1"/>
  <c r="L3456" i="1"/>
  <c r="K3456" i="1"/>
  <c r="L3454" i="1"/>
  <c r="K3454" i="1"/>
  <c r="L3452" i="1"/>
  <c r="K3452" i="1"/>
  <c r="L3451" i="1"/>
  <c r="K3451" i="1"/>
  <c r="A3451" i="1"/>
  <c r="A3452" i="1"/>
  <c r="L3449" i="1"/>
  <c r="K3449" i="1"/>
  <c r="L3448" i="1"/>
  <c r="K3448" i="1"/>
  <c r="A3448" i="1"/>
  <c r="A3449" i="1"/>
  <c r="L3446" i="1"/>
  <c r="K3446" i="1"/>
  <c r="L3445" i="1"/>
  <c r="K3445" i="1"/>
  <c r="A3445" i="1"/>
  <c r="A3446" i="1"/>
  <c r="L3443" i="1"/>
  <c r="K3443" i="1"/>
  <c r="L3442" i="1"/>
  <c r="K3442" i="1"/>
  <c r="A3442" i="1"/>
  <c r="A3443" i="1"/>
  <c r="L3440" i="1"/>
  <c r="K3440" i="1"/>
  <c r="L3439" i="1"/>
  <c r="K3439" i="1"/>
  <c r="A3439" i="1"/>
  <c r="A3440" i="1"/>
  <c r="L3437" i="1"/>
  <c r="K3437" i="1"/>
  <c r="L3436" i="1"/>
  <c r="K3436" i="1"/>
  <c r="A3436" i="1"/>
  <c r="A3437" i="1"/>
  <c r="L3434" i="1"/>
  <c r="K3434" i="1"/>
  <c r="L3433" i="1"/>
  <c r="K3433" i="1"/>
  <c r="A3433" i="1"/>
  <c r="A3434" i="1"/>
  <c r="L3431" i="1"/>
  <c r="K3431" i="1"/>
  <c r="L3430" i="1"/>
  <c r="K3430" i="1"/>
  <c r="A3430" i="1"/>
  <c r="A3431" i="1"/>
  <c r="L3428" i="1"/>
  <c r="K3428" i="1"/>
  <c r="L3427" i="1"/>
  <c r="K3427" i="1"/>
  <c r="A3427" i="1"/>
  <c r="A3428" i="1"/>
  <c r="L3425" i="1"/>
  <c r="K3425" i="1"/>
  <c r="L3424" i="1"/>
  <c r="K3424" i="1"/>
  <c r="A3424" i="1"/>
  <c r="A3425" i="1"/>
  <c r="L3422" i="1"/>
  <c r="K3422" i="1"/>
  <c r="L3421" i="1"/>
  <c r="K3421" i="1"/>
  <c r="A3421" i="1"/>
  <c r="A3422" i="1"/>
  <c r="L3419" i="1"/>
  <c r="K3419" i="1"/>
  <c r="L3418" i="1"/>
  <c r="K3418" i="1"/>
  <c r="A3418" i="1"/>
  <c r="A3419" i="1"/>
  <c r="L3416" i="1"/>
  <c r="K3416" i="1"/>
  <c r="L3415" i="1"/>
  <c r="K3415" i="1"/>
  <c r="A3415" i="1"/>
  <c r="A3416" i="1"/>
  <c r="L3413" i="1"/>
  <c r="K3413" i="1"/>
  <c r="L3412" i="1"/>
  <c r="K3412" i="1"/>
  <c r="A3412" i="1"/>
  <c r="A3413" i="1"/>
  <c r="L3410" i="1"/>
  <c r="K3410" i="1"/>
  <c r="L3409" i="1"/>
  <c r="K3409" i="1"/>
  <c r="A3409" i="1"/>
  <c r="A3410" i="1"/>
  <c r="L3407" i="1"/>
  <c r="K3407" i="1"/>
  <c r="L3406" i="1"/>
  <c r="K3406" i="1"/>
  <c r="A3406" i="1"/>
  <c r="A3407" i="1"/>
  <c r="L3404" i="1"/>
  <c r="K3404" i="1"/>
  <c r="L3403" i="1"/>
  <c r="K3403" i="1"/>
  <c r="A3403" i="1"/>
  <c r="A3404" i="1"/>
  <c r="L3401" i="1"/>
  <c r="K3401" i="1"/>
  <c r="L3400" i="1"/>
  <c r="K3400" i="1"/>
  <c r="A3400" i="1"/>
  <c r="A3401" i="1"/>
  <c r="L3398" i="1"/>
  <c r="K3398" i="1"/>
  <c r="L3397" i="1"/>
  <c r="K3397" i="1"/>
  <c r="A3397" i="1"/>
  <c r="A3398" i="1"/>
  <c r="L3395" i="1"/>
  <c r="K3395" i="1"/>
  <c r="L3394" i="1"/>
  <c r="K3394" i="1"/>
  <c r="A3394" i="1"/>
  <c r="A3395" i="1"/>
  <c r="L3392" i="1"/>
  <c r="K3392" i="1"/>
  <c r="L3391" i="1"/>
  <c r="K3391" i="1"/>
  <c r="A3391" i="1"/>
  <c r="A3392" i="1"/>
  <c r="L3389" i="1"/>
  <c r="K3389" i="1"/>
  <c r="L3388" i="1"/>
  <c r="K3388" i="1"/>
  <c r="A3388" i="1"/>
  <c r="A3389" i="1"/>
  <c r="L3386" i="1"/>
  <c r="K3386" i="1"/>
  <c r="L3385" i="1"/>
  <c r="K3385" i="1"/>
  <c r="A3385" i="1"/>
  <c r="A3386" i="1"/>
  <c r="L3383" i="1"/>
  <c r="K3383" i="1"/>
  <c r="L3382" i="1"/>
  <c r="K3382" i="1"/>
  <c r="A3382" i="1"/>
  <c r="A3383" i="1"/>
  <c r="L3380" i="1"/>
  <c r="K3380" i="1"/>
  <c r="L3379" i="1"/>
  <c r="K3379" i="1"/>
  <c r="A3379" i="1"/>
  <c r="A3380" i="1"/>
  <c r="L3377" i="1"/>
  <c r="K3377" i="1"/>
  <c r="L3376" i="1"/>
  <c r="K3376" i="1"/>
  <c r="A3376" i="1"/>
  <c r="A3377" i="1"/>
  <c r="L3374" i="1"/>
  <c r="K3374" i="1"/>
  <c r="L3373" i="1"/>
  <c r="K3373" i="1"/>
  <c r="A3373" i="1"/>
  <c r="A3374" i="1"/>
  <c r="L3371" i="1"/>
  <c r="K3371" i="1"/>
  <c r="L3370" i="1"/>
  <c r="K3370" i="1"/>
  <c r="A3370" i="1"/>
  <c r="A3371" i="1"/>
  <c r="L3368" i="1"/>
  <c r="K3368" i="1"/>
  <c r="L3367" i="1"/>
  <c r="K3367" i="1"/>
  <c r="A3367" i="1"/>
  <c r="A3368" i="1"/>
  <c r="L3365" i="1"/>
  <c r="K3365" i="1"/>
  <c r="L3364" i="1"/>
  <c r="K3364" i="1"/>
  <c r="A3364" i="1"/>
  <c r="A3365" i="1"/>
  <c r="L3362" i="1"/>
  <c r="K3362" i="1"/>
  <c r="L3361" i="1"/>
  <c r="K3361" i="1"/>
  <c r="A3361" i="1"/>
  <c r="A3362" i="1"/>
  <c r="L3359" i="1"/>
  <c r="K3359" i="1"/>
  <c r="L3358" i="1"/>
  <c r="K3358" i="1"/>
  <c r="A3358" i="1"/>
  <c r="A3359" i="1"/>
  <c r="L3356" i="1"/>
  <c r="K3356" i="1"/>
  <c r="L3355" i="1"/>
  <c r="K3355" i="1"/>
  <c r="A3355" i="1"/>
  <c r="A3356" i="1"/>
  <c r="L3353" i="1"/>
  <c r="K3353" i="1"/>
  <c r="L3352" i="1"/>
  <c r="K3352" i="1"/>
  <c r="A3352" i="1"/>
  <c r="A3353" i="1"/>
  <c r="L3350" i="1"/>
  <c r="K3350" i="1"/>
  <c r="L3349" i="1"/>
  <c r="K3349" i="1"/>
  <c r="A3349" i="1"/>
  <c r="A3350" i="1"/>
  <c r="L3347" i="1"/>
  <c r="K3347" i="1"/>
  <c r="L3346" i="1"/>
  <c r="K3346" i="1"/>
  <c r="A3346" i="1"/>
  <c r="A3347" i="1"/>
  <c r="L3344" i="1"/>
  <c r="K3344" i="1"/>
  <c r="L3343" i="1"/>
  <c r="K3343" i="1"/>
  <c r="A3343" i="1"/>
  <c r="A3344" i="1"/>
  <c r="L3341" i="1"/>
  <c r="K3341" i="1"/>
  <c r="L3340" i="1"/>
  <c r="K3340" i="1"/>
  <c r="A3340" i="1"/>
  <c r="A3341" i="1"/>
  <c r="L3338" i="1"/>
  <c r="K3338" i="1"/>
  <c r="L3337" i="1"/>
  <c r="K3337" i="1"/>
  <c r="A3337" i="1"/>
  <c r="A3338" i="1"/>
  <c r="L3335" i="1"/>
  <c r="K3335" i="1"/>
  <c r="L3334" i="1"/>
  <c r="K3334" i="1"/>
  <c r="A3334" i="1"/>
  <c r="A3335" i="1"/>
  <c r="L3332" i="1"/>
  <c r="K3332" i="1"/>
  <c r="L3331" i="1"/>
  <c r="K3331" i="1"/>
  <c r="A3331" i="1"/>
  <c r="A3332" i="1"/>
  <c r="L3329" i="1"/>
  <c r="K3329" i="1"/>
  <c r="L3328" i="1"/>
  <c r="K3328" i="1"/>
  <c r="A3328" i="1"/>
  <c r="A3329" i="1"/>
  <c r="K3242" i="1"/>
  <c r="L3326" i="1"/>
  <c r="K3326" i="1"/>
  <c r="L3325" i="1"/>
  <c r="K3325" i="1"/>
  <c r="A3325" i="1"/>
  <c r="A3326" i="1" s="1"/>
  <c r="L3323" i="1"/>
  <c r="K3323" i="1"/>
  <c r="L3322" i="1"/>
  <c r="K3322" i="1"/>
  <c r="A3322" i="1"/>
  <c r="A3323" i="1" s="1"/>
  <c r="L3320" i="1"/>
  <c r="K3320" i="1"/>
  <c r="L3319" i="1"/>
  <c r="K3319" i="1"/>
  <c r="A3319" i="1"/>
  <c r="A3320" i="1" s="1"/>
  <c r="L3317" i="1"/>
  <c r="K3317" i="1"/>
  <c r="L3316" i="1"/>
  <c r="K3316" i="1"/>
  <c r="A3316" i="1"/>
  <c r="A3317" i="1" s="1"/>
  <c r="L3314" i="1"/>
  <c r="K3314" i="1"/>
  <c r="L3313" i="1"/>
  <c r="K3313" i="1"/>
  <c r="A3313" i="1"/>
  <c r="A3314" i="1" s="1"/>
  <c r="L3311" i="1"/>
  <c r="K3311" i="1"/>
  <c r="L3310" i="1"/>
  <c r="K3310" i="1"/>
  <c r="A3310" i="1"/>
  <c r="A3311" i="1" s="1"/>
  <c r="L3308" i="1"/>
  <c r="K3308" i="1"/>
  <c r="L3307" i="1"/>
  <c r="K3307" i="1"/>
  <c r="A3307" i="1"/>
  <c r="A3308" i="1" s="1"/>
  <c r="L3305" i="1"/>
  <c r="K3305" i="1"/>
  <c r="L3304" i="1"/>
  <c r="K3304" i="1"/>
  <c r="A3304" i="1"/>
  <c r="A3305" i="1" s="1"/>
  <c r="L3302" i="1"/>
  <c r="K3302" i="1"/>
  <c r="L3301" i="1"/>
  <c r="K3301" i="1"/>
  <c r="A3301" i="1"/>
  <c r="A3302" i="1" s="1"/>
  <c r="L3299" i="1"/>
  <c r="K3299" i="1"/>
  <c r="L3298" i="1"/>
  <c r="K3298" i="1"/>
  <c r="A3298" i="1"/>
  <c r="A3299" i="1" s="1"/>
  <c r="L3296" i="1"/>
  <c r="K3296" i="1"/>
  <c r="L3295" i="1"/>
  <c r="K3295" i="1"/>
  <c r="A3295" i="1"/>
  <c r="A3296" i="1" s="1"/>
  <c r="L3293" i="1"/>
  <c r="K3293" i="1"/>
  <c r="L3292" i="1"/>
  <c r="K3292" i="1"/>
  <c r="A3292" i="1"/>
  <c r="A3293" i="1" s="1"/>
  <c r="L3290" i="1"/>
  <c r="K3290" i="1"/>
  <c r="L3289" i="1"/>
  <c r="K3289" i="1"/>
  <c r="A3289" i="1"/>
  <c r="A3290" i="1" s="1"/>
  <c r="L3287" i="1"/>
  <c r="K3287" i="1"/>
  <c r="L3286" i="1"/>
  <c r="K3286" i="1"/>
  <c r="A3286" i="1"/>
  <c r="A3287" i="1" s="1"/>
  <c r="L3284" i="1"/>
  <c r="K3284" i="1"/>
  <c r="L3283" i="1"/>
  <c r="K3283" i="1"/>
  <c r="A3283" i="1"/>
  <c r="A3284" i="1" s="1"/>
  <c r="L3281" i="1"/>
  <c r="K3281" i="1"/>
  <c r="L3280" i="1"/>
  <c r="K3280" i="1"/>
  <c r="A3280" i="1"/>
  <c r="A3281" i="1" s="1"/>
  <c r="L3278" i="1"/>
  <c r="K3278" i="1"/>
  <c r="L3277" i="1"/>
  <c r="K3277" i="1"/>
  <c r="A3277" i="1"/>
  <c r="A3278" i="1" s="1"/>
  <c r="L3275" i="1"/>
  <c r="K3275" i="1"/>
  <c r="L3274" i="1"/>
  <c r="K3274" i="1"/>
  <c r="A3274" i="1"/>
  <c r="A3275" i="1" s="1"/>
  <c r="L3272" i="1"/>
  <c r="K3272" i="1"/>
  <c r="L3271" i="1"/>
  <c r="K3271" i="1"/>
  <c r="A3271" i="1"/>
  <c r="A3272" i="1" s="1"/>
  <c r="L3269" i="1"/>
  <c r="K3269" i="1"/>
  <c r="L3268" i="1"/>
  <c r="K3268" i="1"/>
  <c r="A3268" i="1"/>
  <c r="A3269" i="1" s="1"/>
  <c r="L3260" i="1"/>
  <c r="K3260" i="1"/>
  <c r="L3259" i="1"/>
  <c r="K3259" i="1"/>
  <c r="A3259" i="1"/>
  <c r="A3260" i="1" s="1"/>
  <c r="L3257" i="1"/>
  <c r="K3257" i="1"/>
  <c r="L3256" i="1"/>
  <c r="K3256" i="1"/>
  <c r="A3256" i="1"/>
  <c r="A3257" i="1" s="1"/>
  <c r="L3254" i="1"/>
  <c r="K3254" i="1"/>
  <c r="L3253" i="1"/>
  <c r="K3253" i="1"/>
  <c r="A3253" i="1"/>
  <c r="A3254" i="1" s="1"/>
  <c r="L3251" i="1"/>
  <c r="K3251" i="1"/>
  <c r="L3250" i="1"/>
  <c r="K3250" i="1"/>
  <c r="A3250" i="1"/>
  <c r="A3251" i="1" s="1"/>
  <c r="K3240" i="1"/>
  <c r="K3239" i="1"/>
  <c r="A3239" i="1"/>
  <c r="A3240" i="1" s="1"/>
  <c r="K3237" i="1"/>
  <c r="K3236" i="1"/>
  <c r="A3236" i="1"/>
  <c r="A3237" i="1" s="1"/>
  <c r="K3234" i="1"/>
  <c r="K3233" i="1"/>
  <c r="A3233" i="1"/>
  <c r="A3234" i="1" s="1"/>
  <c r="L3228" i="1"/>
  <c r="L3227" i="1"/>
  <c r="K3228" i="1"/>
  <c r="K3227" i="1"/>
  <c r="A3227" i="1"/>
  <c r="A3228" i="1" s="1"/>
  <c r="L3222" i="1"/>
  <c r="K3222" i="1"/>
  <c r="L3221" i="1"/>
  <c r="K3221" i="1"/>
  <c r="A3221" i="1"/>
  <c r="A3222" i="1" s="1"/>
  <c r="L3219" i="1"/>
  <c r="K3219" i="1"/>
  <c r="L3218" i="1"/>
  <c r="K3218" i="1"/>
  <c r="A3218" i="1"/>
  <c r="A3219" i="1" s="1"/>
  <c r="K2672" i="1"/>
  <c r="K2673" i="1"/>
  <c r="K2674" i="1"/>
  <c r="K2675" i="1"/>
  <c r="K2676" i="1"/>
  <c r="K2677" i="1"/>
  <c r="K2678" i="1"/>
  <c r="K2681" i="1"/>
  <c r="K2682" i="1"/>
  <c r="K2684" i="1"/>
  <c r="K2698" i="1"/>
  <c r="K2670" i="1"/>
  <c r="L2665" i="1"/>
  <c r="K2665" i="1"/>
  <c r="M1112" i="1"/>
  <c r="N1112" i="1" s="1"/>
  <c r="M1113" i="1"/>
  <c r="N1113" i="1" s="1"/>
  <c r="M1114" i="1"/>
  <c r="N1114" i="1" s="1"/>
  <c r="M1117" i="1"/>
  <c r="N1117" i="1" s="1"/>
  <c r="M1119" i="1"/>
  <c r="N1119" i="1" s="1"/>
  <c r="M1139" i="1"/>
  <c r="N1139" i="1"/>
  <c r="M1140" i="1"/>
  <c r="N1140" i="1" s="1"/>
  <c r="M1141" i="1"/>
  <c r="N1141" i="1" s="1"/>
  <c r="M1142" i="1"/>
  <c r="N1142" i="1" s="1"/>
  <c r="M1143" i="1"/>
  <c r="N1143" i="1" s="1"/>
  <c r="M1111" i="1"/>
  <c r="N1111" i="1" s="1"/>
  <c r="M1091" i="1"/>
  <c r="N1091" i="1" s="1"/>
  <c r="M1095" i="1"/>
  <c r="N1095" i="1" s="1"/>
  <c r="M1096" i="1"/>
  <c r="N1096" i="1" s="1"/>
  <c r="M1097" i="1"/>
  <c r="N1097" i="1" s="1"/>
  <c r="M1098" i="1"/>
  <c r="N1098" i="1" s="1"/>
  <c r="M1099" i="1"/>
  <c r="N1099" i="1" s="1"/>
  <c r="M1100" i="1"/>
  <c r="N1100" i="1" s="1"/>
  <c r="M1101" i="1"/>
  <c r="N1101" i="1" s="1"/>
  <c r="M1102" i="1"/>
  <c r="N1102" i="1" s="1"/>
  <c r="M1103" i="1"/>
  <c r="N1103" i="1" s="1"/>
  <c r="M1104" i="1"/>
  <c r="N1104" i="1" s="1"/>
  <c r="M1105" i="1"/>
  <c r="N1105" i="1" s="1"/>
  <c r="M1106" i="1"/>
  <c r="N1106" i="1" s="1"/>
  <c r="M1090" i="1"/>
  <c r="N1090" i="1" s="1"/>
  <c r="K1078" i="1"/>
  <c r="L2424" i="1"/>
  <c r="K2424" i="1"/>
  <c r="L2640" i="1"/>
  <c r="L2641" i="1"/>
  <c r="L2642" i="1"/>
  <c r="L2643" i="1"/>
  <c r="L2644" i="1"/>
  <c r="L2645" i="1"/>
  <c r="L2646" i="1"/>
  <c r="L2650" i="1"/>
  <c r="L2651" i="1"/>
  <c r="L2652" i="1"/>
  <c r="L2655" i="1"/>
  <c r="L2656" i="1"/>
  <c r="L2657" i="1"/>
  <c r="L2658" i="1"/>
  <c r="L2639" i="1"/>
  <c r="M2608" i="1"/>
  <c r="M2609" i="1"/>
  <c r="M2610" i="1"/>
  <c r="M2611" i="1"/>
  <c r="M2612" i="1"/>
  <c r="M2613" i="1"/>
  <c r="M2614" i="1"/>
  <c r="M2615" i="1"/>
  <c r="M2616" i="1"/>
  <c r="M2617" i="1"/>
  <c r="M2618" i="1"/>
  <c r="M2619" i="1"/>
  <c r="M2620" i="1"/>
  <c r="M2621" i="1"/>
  <c r="M2622" i="1"/>
  <c r="M2623" i="1"/>
  <c r="M2624" i="1"/>
  <c r="I2624" i="1"/>
  <c r="I2623" i="1"/>
  <c r="N2623" i="1" s="1"/>
  <c r="I2622" i="1"/>
  <c r="N2622" i="1" s="1"/>
  <c r="I2621" i="1"/>
  <c r="I2620" i="1"/>
  <c r="N2620" i="1"/>
  <c r="I2619" i="1"/>
  <c r="I2618" i="1"/>
  <c r="N2618" i="1" s="1"/>
  <c r="I2617" i="1"/>
  <c r="N2617" i="1" s="1"/>
  <c r="I2616" i="1"/>
  <c r="N2616" i="1" s="1"/>
  <c r="I2615" i="1"/>
  <c r="I2614" i="1"/>
  <c r="N2614" i="1"/>
  <c r="I2613" i="1"/>
  <c r="I2612" i="1"/>
  <c r="I2611" i="1"/>
  <c r="N2611" i="1"/>
  <c r="I2610" i="1"/>
  <c r="N2610" i="1"/>
  <c r="I2609" i="1"/>
  <c r="N2609" i="1"/>
  <c r="I2608" i="1"/>
  <c r="M2581" i="1"/>
  <c r="M2582" i="1"/>
  <c r="M2583" i="1"/>
  <c r="M2584" i="1"/>
  <c r="M2585" i="1"/>
  <c r="M2586" i="1"/>
  <c r="M2587" i="1"/>
  <c r="M2588" i="1"/>
  <c r="M2589" i="1"/>
  <c r="M2590" i="1"/>
  <c r="M2591" i="1"/>
  <c r="M2592" i="1"/>
  <c r="M2593" i="1"/>
  <c r="M2594" i="1"/>
  <c r="M2595" i="1"/>
  <c r="M2596" i="1"/>
  <c r="M2597" i="1"/>
  <c r="M2598" i="1"/>
  <c r="M2599" i="1"/>
  <c r="M2601" i="1"/>
  <c r="M2602" i="1"/>
  <c r="M2603" i="1"/>
  <c r="M2604" i="1"/>
  <c r="M2605" i="1"/>
  <c r="M2606" i="1"/>
  <c r="M2607" i="1"/>
  <c r="M2580" i="1"/>
  <c r="I2607" i="1"/>
  <c r="N2607" i="1"/>
  <c r="I2606" i="1"/>
  <c r="N2606" i="1"/>
  <c r="I2605" i="1"/>
  <c r="I2604" i="1"/>
  <c r="N2604" i="1" s="1"/>
  <c r="I2603" i="1"/>
  <c r="I2602" i="1"/>
  <c r="N2602" i="1"/>
  <c r="I2601" i="1"/>
  <c r="I2599" i="1"/>
  <c r="N2599" i="1" s="1"/>
  <c r="I2598" i="1"/>
  <c r="I2597" i="1"/>
  <c r="I2596" i="1"/>
  <c r="I2595" i="1"/>
  <c r="I2594" i="1"/>
  <c r="N2594" i="1" s="1"/>
  <c r="I2593" i="1"/>
  <c r="I2592" i="1"/>
  <c r="I2591" i="1"/>
  <c r="N2591" i="1" s="1"/>
  <c r="I2590" i="1"/>
  <c r="I2589" i="1"/>
  <c r="I2588" i="1"/>
  <c r="N2588" i="1" s="1"/>
  <c r="I2587" i="1"/>
  <c r="I2586" i="1"/>
  <c r="I2585" i="1"/>
  <c r="I2584" i="1"/>
  <c r="I2583" i="1"/>
  <c r="I2582" i="1"/>
  <c r="I2581" i="1"/>
  <c r="I2580" i="1"/>
  <c r="M2568" i="1"/>
  <c r="M2569" i="1"/>
  <c r="M2570" i="1"/>
  <c r="M2571" i="1"/>
  <c r="M2572" i="1"/>
  <c r="M2573" i="1"/>
  <c r="M2574" i="1"/>
  <c r="M2575" i="1"/>
  <c r="M2576" i="1"/>
  <c r="M2577" i="1"/>
  <c r="M2578" i="1"/>
  <c r="M2567" i="1"/>
  <c r="I2578" i="1"/>
  <c r="N2578" i="1" s="1"/>
  <c r="I2577" i="1"/>
  <c r="N2577" i="1" s="1"/>
  <c r="I2576" i="1"/>
  <c r="I2575" i="1"/>
  <c r="N2575" i="1"/>
  <c r="I2574" i="1"/>
  <c r="N2574" i="1"/>
  <c r="I2573" i="1"/>
  <c r="I2103" i="2"/>
  <c r="I2572" i="1"/>
  <c r="I2571" i="1"/>
  <c r="N2571" i="1" s="1"/>
  <c r="I2570" i="1"/>
  <c r="N2570" i="1" s="1"/>
  <c r="I2569" i="1"/>
  <c r="I2568" i="1"/>
  <c r="I2567" i="1"/>
  <c r="M2562" i="1"/>
  <c r="M2563" i="1"/>
  <c r="M2564" i="1"/>
  <c r="M2565" i="1"/>
  <c r="I2565" i="1"/>
  <c r="I2564" i="1"/>
  <c r="I2563" i="1"/>
  <c r="I2562" i="1"/>
  <c r="M2540" i="1"/>
  <c r="M2541" i="1"/>
  <c r="M2542" i="1"/>
  <c r="M2543" i="1"/>
  <c r="M2544" i="1"/>
  <c r="M2545" i="1"/>
  <c r="M2546" i="1"/>
  <c r="M2547" i="1"/>
  <c r="M2548" i="1"/>
  <c r="M2549" i="1"/>
  <c r="M2550" i="1"/>
  <c r="M2551" i="1"/>
  <c r="M2552" i="1"/>
  <c r="M2553" i="1"/>
  <c r="M2554" i="1"/>
  <c r="M2555" i="1"/>
  <c r="M2556" i="1"/>
  <c r="M2557" i="1"/>
  <c r="M2558" i="1"/>
  <c r="M2559" i="1"/>
  <c r="M2560" i="1"/>
  <c r="M2561" i="1"/>
  <c r="I2561" i="1"/>
  <c r="I2560" i="1"/>
  <c r="I2559" i="1"/>
  <c r="N2559" i="1" s="1"/>
  <c r="I2558" i="1"/>
  <c r="N2558" i="1"/>
  <c r="I2557" i="1"/>
  <c r="N2557" i="1"/>
  <c r="I2556" i="1"/>
  <c r="N2556" i="1"/>
  <c r="I2555" i="1"/>
  <c r="N2555" i="1"/>
  <c r="I2554" i="1"/>
  <c r="N2554" i="1"/>
  <c r="I2553" i="1"/>
  <c r="N2553" i="1"/>
  <c r="I2552" i="1"/>
  <c r="I2551" i="1"/>
  <c r="I2550" i="1"/>
  <c r="N2550" i="1"/>
  <c r="I2549" i="1"/>
  <c r="I2548" i="1"/>
  <c r="I2547" i="1"/>
  <c r="I2077" i="2"/>
  <c r="I2546" i="1"/>
  <c r="N2546" i="1"/>
  <c r="I2545" i="1"/>
  <c r="N2545" i="1"/>
  <c r="I2544" i="1"/>
  <c r="I2543" i="1"/>
  <c r="I2542" i="1"/>
  <c r="N2542" i="1"/>
  <c r="I2541" i="1"/>
  <c r="I2540" i="1"/>
  <c r="M2517" i="1"/>
  <c r="M2518" i="1"/>
  <c r="M2519" i="1"/>
  <c r="M2520" i="1"/>
  <c r="M2521" i="1"/>
  <c r="M2522" i="1"/>
  <c r="M2523" i="1"/>
  <c r="M2524" i="1"/>
  <c r="M2525" i="1"/>
  <c r="M2526" i="1"/>
  <c r="M2527" i="1"/>
  <c r="M2528" i="1"/>
  <c r="M2529" i="1"/>
  <c r="M2530" i="1"/>
  <c r="M2531" i="1"/>
  <c r="M2532" i="1"/>
  <c r="M2533" i="1"/>
  <c r="M2534" i="1"/>
  <c r="M2535" i="1"/>
  <c r="M2536" i="1"/>
  <c r="M2537" i="1"/>
  <c r="M2538" i="1"/>
  <c r="M2539" i="1"/>
  <c r="M2516" i="1"/>
  <c r="I2539" i="1"/>
  <c r="I2538" i="1"/>
  <c r="N2538" i="1" s="1"/>
  <c r="I2537" i="1"/>
  <c r="I2536" i="1"/>
  <c r="N2536" i="1"/>
  <c r="I2535" i="1"/>
  <c r="I2534" i="1"/>
  <c r="N2534" i="1" s="1"/>
  <c r="I2533" i="1"/>
  <c r="N2533" i="1" s="1"/>
  <c r="I2532" i="1"/>
  <c r="N2532" i="1" s="1"/>
  <c r="I2531" i="1"/>
  <c r="I2530" i="1"/>
  <c r="N2530" i="1"/>
  <c r="I2529" i="1"/>
  <c r="I2528" i="1"/>
  <c r="N2528" i="1" s="1"/>
  <c r="I2527" i="1"/>
  <c r="I2526" i="1"/>
  <c r="N2526" i="1"/>
  <c r="I2525" i="1"/>
  <c r="I2524" i="1"/>
  <c r="N2524" i="1" s="1"/>
  <c r="I2523" i="1"/>
  <c r="I2522" i="1"/>
  <c r="N2522" i="1"/>
  <c r="I2521" i="1"/>
  <c r="N2521" i="1"/>
  <c r="I2520" i="1"/>
  <c r="I2519" i="1"/>
  <c r="I2518" i="1"/>
  <c r="N2518" i="1"/>
  <c r="I2517" i="1"/>
  <c r="I2516" i="1"/>
  <c r="L2499" i="1"/>
  <c r="L2500" i="1"/>
  <c r="L2501" i="1"/>
  <c r="L2503" i="1"/>
  <c r="L2504" i="1"/>
  <c r="L2505" i="1"/>
  <c r="L2506" i="1"/>
  <c r="L2507" i="1"/>
  <c r="L2508" i="1"/>
  <c r="L2509" i="1"/>
  <c r="L2510" i="1"/>
  <c r="L2511" i="1"/>
  <c r="L2512" i="1"/>
  <c r="L2513" i="1"/>
  <c r="L2514" i="1"/>
  <c r="L2475" i="1"/>
  <c r="L2476" i="1"/>
  <c r="L2477" i="1"/>
  <c r="L2478" i="1"/>
  <c r="L2479" i="1"/>
  <c r="L2480" i="1"/>
  <c r="L2481" i="1"/>
  <c r="L2482" i="1"/>
  <c r="L2483" i="1"/>
  <c r="L2484" i="1"/>
  <c r="L2485" i="1"/>
  <c r="L2486" i="1"/>
  <c r="L2487" i="1"/>
  <c r="L2488" i="1"/>
  <c r="L2489" i="1"/>
  <c r="L2490" i="1"/>
  <c r="L2491" i="1"/>
  <c r="L2492" i="1"/>
  <c r="L2493" i="1"/>
  <c r="L2494" i="1"/>
  <c r="L2495" i="1"/>
  <c r="L2496" i="1"/>
  <c r="L2497" i="1"/>
  <c r="L2498" i="1"/>
  <c r="L2474" i="1"/>
  <c r="M1814" i="1"/>
  <c r="I278" i="1"/>
  <c r="M278" i="1" s="1"/>
  <c r="N278" i="1"/>
  <c r="I279" i="1"/>
  <c r="M279" i="1"/>
  <c r="N279" i="1" s="1"/>
  <c r="I284" i="1"/>
  <c r="M284" i="1" s="1"/>
  <c r="N284" i="1" s="1"/>
  <c r="I285" i="1"/>
  <c r="M285" i="1"/>
  <c r="N285" i="1" s="1"/>
  <c r="I286" i="1"/>
  <c r="M286" i="1" s="1"/>
  <c r="N286" i="1" s="1"/>
  <c r="I287" i="1"/>
  <c r="M287" i="1"/>
  <c r="N287" i="1" s="1"/>
  <c r="I289" i="1"/>
  <c r="M289" i="1" s="1"/>
  <c r="N289" i="1" s="1"/>
  <c r="I290" i="1"/>
  <c r="M290" i="1"/>
  <c r="N290" i="1" s="1"/>
  <c r="I291" i="1"/>
  <c r="M291" i="1" s="1"/>
  <c r="N291" i="1" s="1"/>
  <c r="I292" i="1"/>
  <c r="M292" i="1"/>
  <c r="N292" i="1" s="1"/>
  <c r="I277" i="1"/>
  <c r="M277" i="1" s="1"/>
  <c r="N277" i="1" s="1"/>
  <c r="K1312" i="1"/>
  <c r="K1313" i="1"/>
  <c r="K1314" i="1"/>
  <c r="K1311" i="1"/>
  <c r="K1310" i="1"/>
  <c r="K1309" i="1"/>
  <c r="L219" i="1"/>
  <c r="K219" i="1"/>
  <c r="H219" i="1"/>
  <c r="N2932" i="1"/>
  <c r="N2931" i="1"/>
  <c r="N2930" i="1"/>
  <c r="N2929" i="1"/>
  <c r="N2928" i="1"/>
  <c r="N2927" i="1"/>
  <c r="N2926" i="1"/>
  <c r="N2925" i="1"/>
  <c r="N2924" i="1"/>
  <c r="N2923" i="1"/>
  <c r="N2922" i="1"/>
  <c r="N2921" i="1"/>
  <c r="N2920" i="1"/>
  <c r="N2903" i="1"/>
  <c r="N2904" i="1"/>
  <c r="N2905" i="1"/>
  <c r="N2906" i="1"/>
  <c r="N2907" i="1"/>
  <c r="N2908" i="1"/>
  <c r="N2909" i="1"/>
  <c r="N2910" i="1"/>
  <c r="N2911" i="1"/>
  <c r="N2912" i="1"/>
  <c r="N2913" i="1"/>
  <c r="N2914" i="1"/>
  <c r="N2915" i="1"/>
  <c r="N2916" i="1"/>
  <c r="N2917" i="1"/>
  <c r="N2918" i="1"/>
  <c r="N2919" i="1"/>
  <c r="N2895" i="1"/>
  <c r="N2896" i="1"/>
  <c r="N2897" i="1"/>
  <c r="N2898" i="1"/>
  <c r="N2899" i="1"/>
  <c r="N2900" i="1"/>
  <c r="N2901" i="1"/>
  <c r="N2902" i="1"/>
  <c r="N2894" i="1"/>
  <c r="L2848" i="1"/>
  <c r="K2641" i="1"/>
  <c r="K2642" i="1"/>
  <c r="K2643" i="1"/>
  <c r="K2644" i="1"/>
  <c r="K2645" i="1"/>
  <c r="K2646" i="1"/>
  <c r="K2650" i="1"/>
  <c r="K2651" i="1"/>
  <c r="K2652" i="1"/>
  <c r="K2655" i="1"/>
  <c r="K2656" i="1"/>
  <c r="K2657" i="1"/>
  <c r="K2658" i="1"/>
  <c r="K304" i="1"/>
  <c r="K305" i="1"/>
  <c r="K306" i="1"/>
  <c r="K303" i="1"/>
  <c r="K126" i="1"/>
  <c r="L126" i="1"/>
  <c r="K127" i="1"/>
  <c r="L127" i="1"/>
  <c r="L125" i="1"/>
  <c r="K125" i="1"/>
  <c r="K121" i="1"/>
  <c r="L121" i="1"/>
  <c r="K122" i="1"/>
  <c r="L122" i="1"/>
  <c r="K123" i="1"/>
  <c r="L123" i="1"/>
  <c r="L120" i="1"/>
  <c r="K120" i="1"/>
  <c r="K2499" i="1"/>
  <c r="K2511" i="1"/>
  <c r="K2512" i="1"/>
  <c r="K2475" i="1"/>
  <c r="K2476" i="1"/>
  <c r="K2477" i="1"/>
  <c r="K2478" i="1"/>
  <c r="K2479" i="1"/>
  <c r="K2480" i="1"/>
  <c r="K2481" i="1"/>
  <c r="K2482" i="1"/>
  <c r="K2483" i="1"/>
  <c r="K2484" i="1"/>
  <c r="K2485" i="1"/>
  <c r="K2486" i="1"/>
  <c r="K2487" i="1"/>
  <c r="K2488" i="1"/>
  <c r="K2489" i="1"/>
  <c r="K2490" i="1"/>
  <c r="K2491" i="1"/>
  <c r="K2492" i="1"/>
  <c r="K2493" i="1"/>
  <c r="K2494" i="1"/>
  <c r="K2495" i="1"/>
  <c r="K2496" i="1"/>
  <c r="K2497" i="1"/>
  <c r="K2498" i="1"/>
  <c r="K2500" i="1"/>
  <c r="K2501" i="1"/>
  <c r="K2503" i="1"/>
  <c r="K2504" i="1"/>
  <c r="K2505" i="1"/>
  <c r="K2506" i="1"/>
  <c r="K2507" i="1"/>
  <c r="K2508" i="1"/>
  <c r="K2509" i="1"/>
  <c r="K2510" i="1"/>
  <c r="K2513" i="1"/>
  <c r="K2514" i="1"/>
  <c r="K2474" i="1"/>
  <c r="K2640" i="1"/>
  <c r="K2639" i="1"/>
  <c r="K289" i="1"/>
  <c r="K290" i="1"/>
  <c r="K291" i="1"/>
  <c r="K358" i="1"/>
  <c r="K357" i="1"/>
  <c r="K355" i="1"/>
  <c r="K354" i="1"/>
  <c r="K356" i="1"/>
  <c r="K359" i="1"/>
  <c r="K362" i="1"/>
  <c r="K361" i="1"/>
  <c r="K360" i="1"/>
  <c r="K353" i="1"/>
  <c r="K350" i="1"/>
  <c r="A49" i="1"/>
  <c r="A50" i="1"/>
  <c r="A51" i="1" s="1"/>
  <c r="A52" i="1" s="1"/>
  <c r="A53" i="1" s="1"/>
  <c r="A54" i="1"/>
  <c r="A55" i="1" s="1"/>
  <c r="A56" i="1" s="1"/>
  <c r="A57" i="1" s="1"/>
  <c r="A58" i="1" s="1"/>
  <c r="A59" i="1" s="1"/>
  <c r="A60" i="1" s="1"/>
  <c r="A61" i="1" s="1"/>
  <c r="A62" i="1" s="1"/>
  <c r="A63" i="1" s="1"/>
  <c r="A64" i="1" s="1"/>
  <c r="A65" i="1" s="1"/>
  <c r="A66" i="1" s="1"/>
  <c r="A67" i="1" s="1"/>
  <c r="A68" i="1" s="1"/>
  <c r="A69" i="1" s="1"/>
  <c r="A70" i="1"/>
  <c r="A71" i="1" s="1"/>
  <c r="A72" i="1" s="1"/>
  <c r="A73" i="1" s="1"/>
  <c r="A74" i="1" s="1"/>
  <c r="A75" i="1" s="1"/>
  <c r="A76" i="1" s="1"/>
  <c r="A77" i="1" s="1"/>
  <c r="L64" i="1"/>
  <c r="J2568" i="2"/>
  <c r="J2567" i="2"/>
  <c r="J2566" i="2"/>
  <c r="J2565" i="2"/>
  <c r="J2564" i="2"/>
  <c r="A41" i="1"/>
  <c r="K3184" i="1"/>
  <c r="K3183" i="1"/>
  <c r="K3182" i="1"/>
  <c r="K3181" i="1"/>
  <c r="K3180" i="1"/>
  <c r="K3179" i="1"/>
  <c r="K3178" i="1"/>
  <c r="K3177" i="1"/>
  <c r="K3176" i="1"/>
  <c r="K3175" i="1"/>
  <c r="K3174" i="1"/>
  <c r="K3173" i="1"/>
  <c r="K3172" i="1"/>
  <c r="K3171" i="1"/>
  <c r="K3170" i="1"/>
  <c r="K3169" i="1"/>
  <c r="K3168" i="1"/>
  <c r="K3166" i="1"/>
  <c r="K3165" i="1"/>
  <c r="K3164" i="1"/>
  <c r="K3163" i="1"/>
  <c r="G1052" i="1"/>
  <c r="K1052" i="1" s="1"/>
  <c r="G1051" i="1"/>
  <c r="K1051" i="1" s="1"/>
  <c r="G1050" i="1"/>
  <c r="K1050" i="1" s="1"/>
  <c r="G1049" i="1"/>
  <c r="K1049" i="1" s="1"/>
  <c r="G1048" i="1"/>
  <c r="K1048" i="1" s="1"/>
  <c r="G1047" i="1"/>
  <c r="K1047" i="1" s="1"/>
  <c r="G1046" i="1"/>
  <c r="K1046" i="1" s="1"/>
  <c r="G1045" i="1"/>
  <c r="K1045" i="1" s="1"/>
  <c r="G1044" i="1"/>
  <c r="K1044" i="1" s="1"/>
  <c r="G1043" i="1"/>
  <c r="K1043" i="1" s="1"/>
  <c r="G1042" i="1"/>
  <c r="K1042" i="1" s="1"/>
  <c r="G1041" i="1"/>
  <c r="K1041" i="1" s="1"/>
  <c r="G1040" i="1"/>
  <c r="K1040" i="1" s="1"/>
  <c r="G1039" i="1"/>
  <c r="K1039" i="1" s="1"/>
  <c r="G1038" i="1"/>
  <c r="K1038" i="1" s="1"/>
  <c r="G1037" i="1"/>
  <c r="K1037" i="1" s="1"/>
  <c r="G1036" i="1"/>
  <c r="K1036" i="1" s="1"/>
  <c r="G1035" i="1"/>
  <c r="K1035" i="1" s="1"/>
  <c r="G1034" i="1"/>
  <c r="K1034" i="1" s="1"/>
  <c r="G1033" i="1"/>
  <c r="K1033" i="1" s="1"/>
  <c r="G1032" i="1"/>
  <c r="K1032" i="1" s="1"/>
  <c r="G1031" i="1"/>
  <c r="K1031" i="1" s="1"/>
  <c r="G1030" i="1"/>
  <c r="K1030" i="1" s="1"/>
  <c r="G1029" i="1"/>
  <c r="K1029" i="1" s="1"/>
  <c r="G1028" i="1"/>
  <c r="K1028" i="1" s="1"/>
  <c r="G1027" i="1"/>
  <c r="K1027" i="1" s="1"/>
  <c r="G1026" i="1"/>
  <c r="K1026" i="1" s="1"/>
  <c r="G1025" i="1"/>
  <c r="K1025" i="1" s="1"/>
  <c r="G1024" i="1"/>
  <c r="K1024" i="1" s="1"/>
  <c r="G1023" i="1"/>
  <c r="K1023" i="1" s="1"/>
  <c r="G1022" i="1"/>
  <c r="K1022" i="1" s="1"/>
  <c r="G1021" i="1"/>
  <c r="K1021" i="1" s="1"/>
  <c r="G1020" i="1"/>
  <c r="K1020" i="1" s="1"/>
  <c r="G1019" i="1"/>
  <c r="K1019" i="1" s="1"/>
  <c r="G1018" i="1"/>
  <c r="K1018" i="1" s="1"/>
  <c r="G1017" i="1"/>
  <c r="K1017" i="1" s="1"/>
  <c r="G1016" i="1"/>
  <c r="K1016" i="1" s="1"/>
  <c r="G1015" i="1"/>
  <c r="K1015" i="1" s="1"/>
  <c r="G1014" i="1"/>
  <c r="K1014" i="1" s="1"/>
  <c r="G1013" i="1"/>
  <c r="K1013" i="1" s="1"/>
  <c r="G1012" i="1"/>
  <c r="K1012" i="1" s="1"/>
  <c r="G1011" i="1"/>
  <c r="K1011" i="1" s="1"/>
  <c r="G1010" i="1"/>
  <c r="K1010" i="1" s="1"/>
  <c r="G1009" i="1"/>
  <c r="K1009" i="1" s="1"/>
  <c r="G1008" i="1"/>
  <c r="K1008" i="1" s="1"/>
  <c r="G1007" i="1"/>
  <c r="K1007" i="1" s="1"/>
  <c r="G1006" i="1"/>
  <c r="K1006" i="1" s="1"/>
  <c r="G1005" i="1"/>
  <c r="K1005" i="1" s="1"/>
  <c r="K274" i="1"/>
  <c r="K273" i="1"/>
  <c r="K272" i="1"/>
  <c r="K271" i="1"/>
  <c r="K270" i="1"/>
  <c r="K269" i="1"/>
  <c r="K268" i="1"/>
  <c r="K267" i="1"/>
  <c r="K266" i="1"/>
  <c r="K265" i="1"/>
  <c r="K264" i="1"/>
  <c r="K263" i="1"/>
  <c r="K262" i="1"/>
  <c r="K261" i="1"/>
  <c r="K260" i="1"/>
  <c r="K258" i="1"/>
  <c r="K257" i="1"/>
  <c r="K256" i="1"/>
  <c r="K255" i="1"/>
  <c r="A1075" i="1"/>
  <c r="A1076" i="1"/>
  <c r="A1077" i="1" s="1"/>
  <c r="K1077" i="1"/>
  <c r="I1071" i="1"/>
  <c r="M1071" i="1" s="1"/>
  <c r="K1076" i="1"/>
  <c r="I1070" i="1"/>
  <c r="M1070" i="1" s="1"/>
  <c r="N1075" i="1"/>
  <c r="M1075" i="1"/>
  <c r="K1075" i="1"/>
  <c r="I1069" i="1"/>
  <c r="M1069" i="1"/>
  <c r="N1074" i="1"/>
  <c r="M1074" i="1"/>
  <c r="K1074" i="1"/>
  <c r="I1068" i="1"/>
  <c r="M1068" i="1" s="1"/>
  <c r="M1049" i="1"/>
  <c r="K1794" i="1"/>
  <c r="K1793" i="1"/>
  <c r="K2297" i="1"/>
  <c r="K2296" i="1"/>
  <c r="K2295" i="1"/>
  <c r="K2294" i="1"/>
  <c r="K2293" i="1"/>
  <c r="K2292" i="1"/>
  <c r="K2291" i="1"/>
  <c r="K2290" i="1"/>
  <c r="K2289" i="1"/>
  <c r="K2288" i="1"/>
  <c r="K2287" i="1"/>
  <c r="K2286" i="1"/>
  <c r="A1655" i="1"/>
  <c r="A1656" i="1"/>
  <c r="A1657" i="1" s="1"/>
  <c r="A1658" i="1" s="1"/>
  <c r="A1659" i="1" s="1"/>
  <c r="A1660" i="1" s="1"/>
  <c r="A1661" i="1" s="1"/>
  <c r="A1662" i="1" s="1"/>
  <c r="A1663" i="1" s="1"/>
  <c r="A1664" i="1" s="1"/>
  <c r="A1665" i="1" s="1"/>
  <c r="A1666" i="1"/>
  <c r="A1667" i="1" s="1"/>
  <c r="A1668" i="1" s="1"/>
  <c r="A1669" i="1" s="1"/>
  <c r="A1670" i="1" s="1"/>
  <c r="A1671" i="1" s="1"/>
  <c r="A1672" i="1" s="1"/>
  <c r="A1673" i="1" s="1"/>
  <c r="A1674" i="1" s="1"/>
  <c r="A1675" i="1" s="1"/>
  <c r="A1676" i="1" s="1"/>
  <c r="A1677" i="1" s="1"/>
  <c r="A1678" i="1" s="1"/>
  <c r="A1679" i="1" s="1"/>
  <c r="A1680" i="1" s="1"/>
  <c r="A1681" i="1" s="1"/>
  <c r="A1682" i="1" s="1"/>
  <c r="A1683" i="1" s="1"/>
  <c r="A1684" i="1" s="1"/>
  <c r="A1685" i="1" s="1"/>
  <c r="A1686" i="1" s="1"/>
  <c r="A1687" i="1" s="1"/>
  <c r="A1688" i="1" s="1"/>
  <c r="A1689" i="1" s="1"/>
  <c r="A1690" i="1" s="1"/>
  <c r="K1778" i="1"/>
  <c r="A1767" i="1"/>
  <c r="A1768" i="1" s="1"/>
  <c r="A1769" i="1" s="1"/>
  <c r="A1770" i="1" s="1"/>
  <c r="A1771" i="1" s="1"/>
  <c r="A1772" i="1" s="1"/>
  <c r="A1773" i="1" s="1"/>
  <c r="A1774" i="1" s="1"/>
  <c r="A1775" i="1" s="1"/>
  <c r="A1776" i="1" s="1"/>
  <c r="A1777" i="1" s="1"/>
  <c r="A1779" i="1" s="1"/>
  <c r="A1780" i="1" s="1"/>
  <c r="A1783" i="1"/>
  <c r="A1784" i="1"/>
  <c r="A1785" i="1" s="1"/>
  <c r="A1786" i="1" s="1"/>
  <c r="A1787" i="1" s="1"/>
  <c r="A1788" i="1" s="1"/>
  <c r="A1789" i="1" s="1"/>
  <c r="A1790" i="1" s="1"/>
  <c r="A1791" i="1" s="1"/>
  <c r="A1792" i="1" s="1"/>
  <c r="K1792" i="1"/>
  <c r="K1791" i="1"/>
  <c r="K1790" i="1"/>
  <c r="K1789" i="1"/>
  <c r="K1788" i="1"/>
  <c r="K1787" i="1"/>
  <c r="K1786" i="1"/>
  <c r="K1785" i="1"/>
  <c r="K1784" i="1"/>
  <c r="K1783" i="1"/>
  <c r="K1782" i="1"/>
  <c r="K1780" i="1"/>
  <c r="K1779" i="1"/>
  <c r="K1777" i="1"/>
  <c r="K1776" i="1"/>
  <c r="K1775" i="1"/>
  <c r="K1774" i="1"/>
  <c r="K1773" i="1"/>
  <c r="K1772" i="1"/>
  <c r="K1771" i="1"/>
  <c r="K1770" i="1"/>
  <c r="K1769" i="1"/>
  <c r="K1768" i="1"/>
  <c r="K1767" i="1"/>
  <c r="K1766" i="1"/>
  <c r="A13" i="1"/>
  <c r="E547" i="2"/>
  <c r="E494" i="3"/>
  <c r="H1196" i="1"/>
  <c r="H553" i="2"/>
  <c r="K1196" i="1"/>
  <c r="D548" i="2"/>
  <c r="E548" i="2"/>
  <c r="E495" i="3"/>
  <c r="A1197" i="1"/>
  <c r="A554" i="2"/>
  <c r="A501" i="3" s="1"/>
  <c r="H1197" i="1"/>
  <c r="H554" i="2" s="1"/>
  <c r="K1197" i="1"/>
  <c r="D549" i="2"/>
  <c r="D496" i="3"/>
  <c r="E549" i="2"/>
  <c r="E496" i="3"/>
  <c r="A4" i="2"/>
  <c r="A4" i="3"/>
  <c r="B4" i="2"/>
  <c r="B4" i="3"/>
  <c r="C4" i="3"/>
  <c r="D4" i="3"/>
  <c r="E4" i="3"/>
  <c r="A5" i="3"/>
  <c r="B5" i="2"/>
  <c r="B5" i="3" s="1"/>
  <c r="C5" i="3"/>
  <c r="D5" i="3"/>
  <c r="E5" i="3"/>
  <c r="A6" i="3"/>
  <c r="B17" i="2"/>
  <c r="B6" i="3"/>
  <c r="C6" i="3"/>
  <c r="D6" i="3"/>
  <c r="E6" i="3"/>
  <c r="A7" i="3"/>
  <c r="B34" i="2"/>
  <c r="B7" i="3"/>
  <c r="C7" i="3"/>
  <c r="D7" i="3"/>
  <c r="E7" i="3"/>
  <c r="A8" i="3"/>
  <c r="B61" i="2"/>
  <c r="B8" i="3"/>
  <c r="C8" i="3"/>
  <c r="D8" i="3"/>
  <c r="E8" i="3"/>
  <c r="A62" i="2"/>
  <c r="A9" i="3" s="1"/>
  <c r="B62" i="2"/>
  <c r="B9" i="3"/>
  <c r="C62" i="2"/>
  <c r="C9" i="3" s="1"/>
  <c r="D62" i="2"/>
  <c r="D9" i="3"/>
  <c r="H40" i="1"/>
  <c r="H62" i="2" s="1"/>
  <c r="E62" i="2"/>
  <c r="E9" i="3"/>
  <c r="B63" i="2"/>
  <c r="B10" i="3" s="1"/>
  <c r="C63" i="2"/>
  <c r="C10" i="3"/>
  <c r="D63" i="2"/>
  <c r="D10" i="3" s="1"/>
  <c r="E63" i="2"/>
  <c r="B64" i="2"/>
  <c r="B11" i="3"/>
  <c r="C64" i="2"/>
  <c r="C11" i="3"/>
  <c r="D64" i="2"/>
  <c r="E64" i="2"/>
  <c r="E11" i="3" s="1"/>
  <c r="B65" i="2"/>
  <c r="B12" i="3"/>
  <c r="C65" i="2"/>
  <c r="C12" i="3" s="1"/>
  <c r="D65" i="2"/>
  <c r="D12" i="3"/>
  <c r="E65" i="2"/>
  <c r="B66" i="2"/>
  <c r="B13" i="3"/>
  <c r="C66" i="2"/>
  <c r="C13" i="3"/>
  <c r="D66" i="2"/>
  <c r="D13" i="3"/>
  <c r="E66" i="2"/>
  <c r="E13" i="3"/>
  <c r="A67" i="2"/>
  <c r="A14" i="3"/>
  <c r="B67" i="2"/>
  <c r="B14" i="3"/>
  <c r="C67" i="2"/>
  <c r="C14" i="3"/>
  <c r="D67" i="2"/>
  <c r="D14" i="3"/>
  <c r="E67" i="2"/>
  <c r="E14" i="3"/>
  <c r="B68" i="2"/>
  <c r="B15" i="3"/>
  <c r="C68" i="2"/>
  <c r="C15" i="3" s="1"/>
  <c r="D68" i="2"/>
  <c r="D15" i="3"/>
  <c r="E68" i="2"/>
  <c r="E15" i="3" s="1"/>
  <c r="B69" i="2"/>
  <c r="B16" i="3"/>
  <c r="C69" i="2"/>
  <c r="C16" i="3" s="1"/>
  <c r="D69" i="2"/>
  <c r="E69" i="2"/>
  <c r="E16" i="3" s="1"/>
  <c r="A70" i="2"/>
  <c r="A17" i="3"/>
  <c r="B70" i="2"/>
  <c r="B17" i="3" s="1"/>
  <c r="C70" i="2"/>
  <c r="C17" i="3"/>
  <c r="D70" i="2"/>
  <c r="E70" i="2"/>
  <c r="E17" i="3" s="1"/>
  <c r="A71" i="2"/>
  <c r="A18" i="3"/>
  <c r="B71" i="2"/>
  <c r="B18" i="3" s="1"/>
  <c r="C18" i="3"/>
  <c r="D18" i="3"/>
  <c r="E18" i="3"/>
  <c r="A19" i="3"/>
  <c r="B72" i="2"/>
  <c r="B19" i="3"/>
  <c r="C19" i="3"/>
  <c r="D19" i="3"/>
  <c r="E19" i="3"/>
  <c r="A73" i="2"/>
  <c r="A20" i="3" s="1"/>
  <c r="B73" i="2"/>
  <c r="B20" i="3"/>
  <c r="C73" i="2"/>
  <c r="C20" i="3" s="1"/>
  <c r="D73" i="2"/>
  <c r="D20" i="3"/>
  <c r="E73" i="2"/>
  <c r="E20" i="3" s="1"/>
  <c r="A74" i="2"/>
  <c r="A21" i="3"/>
  <c r="B74" i="2"/>
  <c r="B21" i="3" s="1"/>
  <c r="C74" i="2"/>
  <c r="C21" i="3"/>
  <c r="D74" i="2"/>
  <c r="L81" i="1"/>
  <c r="E74" i="2"/>
  <c r="E21" i="3"/>
  <c r="A22" i="3"/>
  <c r="B75" i="2"/>
  <c r="B22" i="3" s="1"/>
  <c r="C22" i="3"/>
  <c r="D22" i="3"/>
  <c r="E22" i="3"/>
  <c r="A76" i="2"/>
  <c r="A23" i="3"/>
  <c r="B76" i="2"/>
  <c r="B23" i="3" s="1"/>
  <c r="C76" i="2"/>
  <c r="C23" i="3"/>
  <c r="D76" i="2"/>
  <c r="D23" i="3" s="1"/>
  <c r="E76" i="2"/>
  <c r="E23" i="3"/>
  <c r="A77" i="2"/>
  <c r="A24" i="3" s="1"/>
  <c r="B77" i="2"/>
  <c r="B24" i="3"/>
  <c r="C77" i="2"/>
  <c r="C24" i="3" s="1"/>
  <c r="D77" i="2"/>
  <c r="E77" i="2"/>
  <c r="E24" i="3" s="1"/>
  <c r="A25" i="3"/>
  <c r="B78" i="2"/>
  <c r="B25" i="3"/>
  <c r="C25" i="3"/>
  <c r="D25" i="3"/>
  <c r="E25" i="3"/>
  <c r="A79" i="2"/>
  <c r="A26" i="3" s="1"/>
  <c r="B79" i="2"/>
  <c r="B26" i="3" s="1"/>
  <c r="C79" i="2"/>
  <c r="C26" i="3"/>
  <c r="D79" i="2"/>
  <c r="D26" i="3" s="1"/>
  <c r="L86" i="1"/>
  <c r="E79" i="2"/>
  <c r="E26" i="3"/>
  <c r="A80" i="2"/>
  <c r="A27" i="3"/>
  <c r="B80" i="2"/>
  <c r="B27" i="3"/>
  <c r="C80" i="2"/>
  <c r="C27" i="3"/>
  <c r="D80" i="2"/>
  <c r="L87" i="1"/>
  <c r="E80" i="2"/>
  <c r="E27" i="3"/>
  <c r="A28" i="3"/>
  <c r="B81" i="2"/>
  <c r="B28" i="3" s="1"/>
  <c r="C28" i="3"/>
  <c r="D28" i="3"/>
  <c r="E28" i="3"/>
  <c r="A82" i="2"/>
  <c r="A29" i="3"/>
  <c r="B82" i="2"/>
  <c r="B29" i="3"/>
  <c r="C82" i="2"/>
  <c r="C29" i="3"/>
  <c r="D82" i="2"/>
  <c r="D29" i="3"/>
  <c r="E82" i="2"/>
  <c r="E29" i="3"/>
  <c r="A30" i="3"/>
  <c r="B83" i="2"/>
  <c r="B30" i="3" s="1"/>
  <c r="C30" i="3"/>
  <c r="D30" i="3"/>
  <c r="E30" i="3"/>
  <c r="A84" i="2"/>
  <c r="A31" i="3"/>
  <c r="B84" i="2"/>
  <c r="B31" i="3" s="1"/>
  <c r="C84" i="2"/>
  <c r="C31" i="3"/>
  <c r="D84" i="2"/>
  <c r="D31" i="3" s="1"/>
  <c r="E84" i="2"/>
  <c r="E31" i="3"/>
  <c r="A32" i="3"/>
  <c r="B85" i="2"/>
  <c r="B32" i="3"/>
  <c r="C32" i="3"/>
  <c r="D32" i="3"/>
  <c r="E32" i="3"/>
  <c r="A33" i="3"/>
  <c r="B86" i="2"/>
  <c r="B33" i="3" s="1"/>
  <c r="C33" i="3"/>
  <c r="D33" i="3"/>
  <c r="E33" i="3"/>
  <c r="A87" i="2"/>
  <c r="A34" i="3" s="1"/>
  <c r="B87" i="2"/>
  <c r="B34" i="3"/>
  <c r="C87" i="2"/>
  <c r="C34" i="3" s="1"/>
  <c r="D87" i="2"/>
  <c r="D34" i="3"/>
  <c r="E87" i="2"/>
  <c r="A88" i="2"/>
  <c r="A35" i="3"/>
  <c r="B88" i="2"/>
  <c r="B35" i="3" s="1"/>
  <c r="C88" i="2"/>
  <c r="C35" i="3"/>
  <c r="D88" i="2"/>
  <c r="E88" i="2"/>
  <c r="E35" i="3" s="1"/>
  <c r="A36" i="3"/>
  <c r="B89" i="2"/>
  <c r="B36" i="3" s="1"/>
  <c r="C36" i="3"/>
  <c r="D36" i="3"/>
  <c r="E36" i="3"/>
  <c r="A90" i="2"/>
  <c r="A37" i="3" s="1"/>
  <c r="B90" i="2"/>
  <c r="B37" i="3"/>
  <c r="C90" i="2"/>
  <c r="C37" i="3" s="1"/>
  <c r="D90" i="2"/>
  <c r="D37" i="3"/>
  <c r="E90" i="2"/>
  <c r="E37" i="3" s="1"/>
  <c r="A38" i="3"/>
  <c r="B91" i="2"/>
  <c r="B38" i="3" s="1"/>
  <c r="C38" i="3"/>
  <c r="D38" i="3"/>
  <c r="E38" i="3"/>
  <c r="A92" i="2"/>
  <c r="A39" i="3" s="1"/>
  <c r="B92" i="2"/>
  <c r="B39" i="3"/>
  <c r="C92" i="2"/>
  <c r="C39" i="3" s="1"/>
  <c r="D92" i="2"/>
  <c r="D39" i="3"/>
  <c r="L97" i="1"/>
  <c r="E92" i="2"/>
  <c r="A40" i="3"/>
  <c r="B93" i="2"/>
  <c r="B40" i="3" s="1"/>
  <c r="C40" i="3"/>
  <c r="D40" i="3"/>
  <c r="E40" i="3"/>
  <c r="A94" i="2"/>
  <c r="A41" i="3" s="1"/>
  <c r="B94" i="2"/>
  <c r="B41" i="3"/>
  <c r="C94" i="2"/>
  <c r="C41" i="3" s="1"/>
  <c r="D94" i="2"/>
  <c r="E94" i="2"/>
  <c r="E41" i="3" s="1"/>
  <c r="A42" i="3"/>
  <c r="B95" i="2"/>
  <c r="B42" i="3"/>
  <c r="C42" i="3"/>
  <c r="D42" i="3"/>
  <c r="E42" i="3"/>
  <c r="A96" i="2"/>
  <c r="A43" i="3" s="1"/>
  <c r="B96" i="2"/>
  <c r="B43" i="3"/>
  <c r="C96" i="2"/>
  <c r="C43" i="3" s="1"/>
  <c r="D96" i="2"/>
  <c r="E96" i="2"/>
  <c r="E43" i="3"/>
  <c r="A97" i="2"/>
  <c r="A44" i="3" s="1"/>
  <c r="B97" i="2"/>
  <c r="B44" i="3"/>
  <c r="C44" i="3"/>
  <c r="D44" i="3"/>
  <c r="E44" i="3"/>
  <c r="A45" i="3"/>
  <c r="B98" i="2"/>
  <c r="B45" i="3" s="1"/>
  <c r="C45" i="3"/>
  <c r="D45" i="3"/>
  <c r="E45" i="3"/>
  <c r="A99" i="2"/>
  <c r="A46" i="3"/>
  <c r="B99" i="2"/>
  <c r="B46" i="3" s="1"/>
  <c r="C99" i="2"/>
  <c r="C46" i="3"/>
  <c r="D99" i="2"/>
  <c r="D46" i="3" s="1"/>
  <c r="E99" i="2"/>
  <c r="A100" i="2"/>
  <c r="A47" i="3"/>
  <c r="B100" i="2"/>
  <c r="B47" i="3" s="1"/>
  <c r="C100" i="2"/>
  <c r="C47" i="3"/>
  <c r="D100" i="2"/>
  <c r="D47" i="3" s="1"/>
  <c r="E100" i="2"/>
  <c r="A101" i="2"/>
  <c r="A48" i="3" s="1"/>
  <c r="B101" i="2"/>
  <c r="B48" i="3"/>
  <c r="C101" i="2"/>
  <c r="C48" i="3" s="1"/>
  <c r="D101" i="2"/>
  <c r="D48" i="3"/>
  <c r="E101" i="2"/>
  <c r="E48" i="3" s="1"/>
  <c r="A102" i="2"/>
  <c r="A49" i="3"/>
  <c r="B102" i="2"/>
  <c r="B49" i="3" s="1"/>
  <c r="C102" i="2"/>
  <c r="C49" i="3"/>
  <c r="D102" i="2"/>
  <c r="D49" i="3" s="1"/>
  <c r="E102" i="2"/>
  <c r="E49" i="3"/>
  <c r="A50" i="3"/>
  <c r="B103" i="2"/>
  <c r="B50" i="3" s="1"/>
  <c r="C50" i="3"/>
  <c r="D50" i="3"/>
  <c r="E50" i="3"/>
  <c r="A104" i="2"/>
  <c r="A51" i="3"/>
  <c r="B104" i="2"/>
  <c r="B51" i="3" s="1"/>
  <c r="C104" i="2"/>
  <c r="C51" i="3"/>
  <c r="D104" i="2"/>
  <c r="D51" i="3" s="1"/>
  <c r="E104" i="2"/>
  <c r="E51" i="3"/>
  <c r="A52" i="3"/>
  <c r="B105" i="2"/>
  <c r="B52" i="3" s="1"/>
  <c r="C52" i="3"/>
  <c r="D52" i="3"/>
  <c r="E52" i="3"/>
  <c r="A106" i="2"/>
  <c r="A53" i="3"/>
  <c r="B106" i="2"/>
  <c r="B53" i="3" s="1"/>
  <c r="C106" i="2"/>
  <c r="C53" i="3"/>
  <c r="D106" i="2"/>
  <c r="L108" i="1"/>
  <c r="E106" i="2"/>
  <c r="E53" i="3"/>
  <c r="A109" i="1"/>
  <c r="B107" i="2"/>
  <c r="B54" i="3" s="1"/>
  <c r="C107" i="2"/>
  <c r="C54" i="3"/>
  <c r="D107" i="2"/>
  <c r="D54" i="3" s="1"/>
  <c r="L109" i="1"/>
  <c r="E107" i="2"/>
  <c r="B108" i="2"/>
  <c r="B55" i="3" s="1"/>
  <c r="C108" i="2"/>
  <c r="C55" i="3"/>
  <c r="D108" i="2"/>
  <c r="D55" i="3" s="1"/>
  <c r="L110" i="1"/>
  <c r="E108" i="2"/>
  <c r="A56" i="3"/>
  <c r="B109" i="2"/>
  <c r="B56" i="3"/>
  <c r="C56" i="3"/>
  <c r="D56" i="3"/>
  <c r="E56" i="3"/>
  <c r="A110" i="2"/>
  <c r="A57" i="3"/>
  <c r="B110" i="2"/>
  <c r="B57" i="3" s="1"/>
  <c r="C110" i="2"/>
  <c r="C57" i="3"/>
  <c r="D110" i="2"/>
  <c r="D57" i="3" s="1"/>
  <c r="L112" i="1"/>
  <c r="E110" i="2"/>
  <c r="A113" i="1"/>
  <c r="B111" i="2"/>
  <c r="B58" i="3"/>
  <c r="C111" i="2"/>
  <c r="C58" i="3" s="1"/>
  <c r="D111" i="2"/>
  <c r="D58" i="3"/>
  <c r="L113" i="1"/>
  <c r="E111" i="2"/>
  <c r="B112" i="2"/>
  <c r="B59" i="3"/>
  <c r="C112" i="2"/>
  <c r="C59" i="3" s="1"/>
  <c r="D112" i="2"/>
  <c r="D59" i="3"/>
  <c r="L114" i="1"/>
  <c r="E112" i="2"/>
  <c r="B113" i="2"/>
  <c r="B60" i="3"/>
  <c r="C113" i="2"/>
  <c r="C60" i="3" s="1"/>
  <c r="D113" i="2"/>
  <c r="L115" i="1"/>
  <c r="E113" i="2"/>
  <c r="E60" i="3" s="1"/>
  <c r="B114" i="2"/>
  <c r="B61" i="3"/>
  <c r="C114" i="2"/>
  <c r="C61" i="3" s="1"/>
  <c r="D114" i="2"/>
  <c r="D61" i="3"/>
  <c r="L116" i="1"/>
  <c r="E114" i="2"/>
  <c r="E61" i="3" s="1"/>
  <c r="B115" i="2"/>
  <c r="B62" i="3"/>
  <c r="C115" i="2"/>
  <c r="C62" i="3" s="1"/>
  <c r="D115" i="2"/>
  <c r="D62" i="3"/>
  <c r="L117" i="1"/>
  <c r="E115" i="2"/>
  <c r="E62" i="3"/>
  <c r="B116" i="2"/>
  <c r="B63" i="3" s="1"/>
  <c r="C116" i="2"/>
  <c r="C63" i="3"/>
  <c r="D116" i="2"/>
  <c r="D63" i="3" s="1"/>
  <c r="L118" i="1"/>
  <c r="E116" i="2"/>
  <c r="A64" i="3"/>
  <c r="B117" i="2"/>
  <c r="B64" i="3" s="1"/>
  <c r="C64" i="3"/>
  <c r="D64" i="3"/>
  <c r="E64" i="3"/>
  <c r="A118" i="2"/>
  <c r="A65" i="3"/>
  <c r="B118" i="2"/>
  <c r="B65" i="3" s="1"/>
  <c r="C118" i="2"/>
  <c r="C65" i="3"/>
  <c r="D118" i="2"/>
  <c r="D65" i="3" s="1"/>
  <c r="E118" i="2"/>
  <c r="A119" i="2"/>
  <c r="A66" i="3"/>
  <c r="B119" i="2"/>
  <c r="B66" i="3" s="1"/>
  <c r="C66" i="3"/>
  <c r="D66" i="3"/>
  <c r="E66" i="3"/>
  <c r="A67" i="3"/>
  <c r="B120" i="2"/>
  <c r="B67" i="3"/>
  <c r="C67" i="3"/>
  <c r="D67" i="3"/>
  <c r="E67" i="3"/>
  <c r="A121" i="2"/>
  <c r="A68" i="3" s="1"/>
  <c r="B121" i="2"/>
  <c r="B68" i="3"/>
  <c r="C121" i="2"/>
  <c r="C68" i="3" s="1"/>
  <c r="D121" i="2"/>
  <c r="D68" i="3"/>
  <c r="E121" i="2"/>
  <c r="E68" i="3" s="1"/>
  <c r="A122" i="2"/>
  <c r="A69" i="3"/>
  <c r="B122" i="2"/>
  <c r="B69" i="3" s="1"/>
  <c r="C122" i="2"/>
  <c r="C69" i="3"/>
  <c r="D122" i="2"/>
  <c r="D69" i="3" s="1"/>
  <c r="E122" i="2"/>
  <c r="A123" i="2"/>
  <c r="A70" i="3"/>
  <c r="B123" i="2"/>
  <c r="B70" i="3" s="1"/>
  <c r="C123" i="2"/>
  <c r="C70" i="3"/>
  <c r="D123" i="2"/>
  <c r="E123" i="2"/>
  <c r="E70" i="3"/>
  <c r="A124" i="2"/>
  <c r="A71" i="3" s="1"/>
  <c r="B124" i="2"/>
  <c r="B71" i="3"/>
  <c r="C124" i="2"/>
  <c r="C71" i="3" s="1"/>
  <c r="D124" i="2"/>
  <c r="D71" i="3"/>
  <c r="E124" i="2"/>
  <c r="E71" i="3" s="1"/>
  <c r="A125" i="2"/>
  <c r="A72" i="3"/>
  <c r="B125" i="2"/>
  <c r="B72" i="3" s="1"/>
  <c r="C125" i="2"/>
  <c r="C72" i="3"/>
  <c r="D125" i="2"/>
  <c r="D72" i="3" s="1"/>
  <c r="E125" i="2"/>
  <c r="A126" i="2"/>
  <c r="A73" i="3"/>
  <c r="B126" i="2"/>
  <c r="B73" i="3" s="1"/>
  <c r="C126" i="2"/>
  <c r="C73" i="3"/>
  <c r="D126" i="2"/>
  <c r="E126" i="2"/>
  <c r="E73" i="3"/>
  <c r="A127" i="2"/>
  <c r="A74" i="3" s="1"/>
  <c r="B127" i="2"/>
  <c r="B74" i="3"/>
  <c r="C127" i="2"/>
  <c r="C74" i="3" s="1"/>
  <c r="D127" i="2"/>
  <c r="E127" i="2"/>
  <c r="E74" i="3"/>
  <c r="A128" i="2"/>
  <c r="A75" i="3" s="1"/>
  <c r="B128" i="2"/>
  <c r="B75" i="3"/>
  <c r="C128" i="2"/>
  <c r="C75" i="3" s="1"/>
  <c r="D128" i="2"/>
  <c r="D75" i="3"/>
  <c r="E128" i="2"/>
  <c r="A129" i="2"/>
  <c r="A76" i="3"/>
  <c r="B129" i="2"/>
  <c r="B76" i="3" s="1"/>
  <c r="C129" i="2"/>
  <c r="C76" i="3"/>
  <c r="D129" i="2"/>
  <c r="D76" i="3" s="1"/>
  <c r="E129" i="2"/>
  <c r="A77" i="3"/>
  <c r="B130" i="2"/>
  <c r="B77" i="3" s="1"/>
  <c r="C77" i="3"/>
  <c r="D77" i="3"/>
  <c r="E77" i="3"/>
  <c r="A131" i="2"/>
  <c r="A78" i="3" s="1"/>
  <c r="B131" i="2"/>
  <c r="B78" i="3"/>
  <c r="C131" i="2"/>
  <c r="C78" i="3" s="1"/>
  <c r="D131" i="2"/>
  <c r="D78" i="3"/>
  <c r="E131" i="2"/>
  <c r="E78" i="3" s="1"/>
  <c r="A132" i="2"/>
  <c r="A79" i="3"/>
  <c r="B132" i="2"/>
  <c r="B79" i="3" s="1"/>
  <c r="C132" i="2"/>
  <c r="C79" i="3"/>
  <c r="D132" i="2"/>
  <c r="E132" i="2"/>
  <c r="E79" i="3"/>
  <c r="A133" i="2"/>
  <c r="A80" i="3" s="1"/>
  <c r="B133" i="2"/>
  <c r="B80" i="3"/>
  <c r="C133" i="2"/>
  <c r="C80" i="3" s="1"/>
  <c r="D133" i="2"/>
  <c r="E133" i="2"/>
  <c r="E80" i="3"/>
  <c r="A134" i="2"/>
  <c r="A81" i="3" s="1"/>
  <c r="B134" i="2"/>
  <c r="B81" i="3"/>
  <c r="C134" i="2"/>
  <c r="C81" i="3" s="1"/>
  <c r="D134" i="2"/>
  <c r="D81" i="3"/>
  <c r="E134" i="2"/>
  <c r="A135" i="2"/>
  <c r="A82" i="3"/>
  <c r="B135" i="2"/>
  <c r="B82" i="3" s="1"/>
  <c r="C82" i="3"/>
  <c r="D82" i="3"/>
  <c r="E82" i="3"/>
  <c r="A83" i="3"/>
  <c r="B136" i="2"/>
  <c r="B83" i="3"/>
  <c r="C83" i="3"/>
  <c r="D83" i="3"/>
  <c r="E83" i="3"/>
  <c r="A84" i="3"/>
  <c r="B137" i="2"/>
  <c r="B84" i="3" s="1"/>
  <c r="C84" i="3"/>
  <c r="D84" i="3"/>
  <c r="E84" i="3"/>
  <c r="A138" i="2"/>
  <c r="A85" i="3" s="1"/>
  <c r="B138" i="2"/>
  <c r="B85" i="3"/>
  <c r="C138" i="2"/>
  <c r="C85" i="3" s="1"/>
  <c r="D138" i="2"/>
  <c r="E138" i="2"/>
  <c r="E85" i="3" s="1"/>
  <c r="A139" i="2"/>
  <c r="A86" i="3"/>
  <c r="B139" i="2"/>
  <c r="B86" i="3" s="1"/>
  <c r="C139" i="2"/>
  <c r="C86" i="3"/>
  <c r="D139" i="2"/>
  <c r="E139" i="2"/>
  <c r="E86" i="3" s="1"/>
  <c r="A140" i="2"/>
  <c r="A87" i="3"/>
  <c r="B140" i="2"/>
  <c r="B87" i="3" s="1"/>
  <c r="C140" i="2"/>
  <c r="C87" i="3"/>
  <c r="D140" i="2"/>
  <c r="D87" i="3" s="1"/>
  <c r="E140" i="2"/>
  <c r="A141" i="2"/>
  <c r="A88" i="3" s="1"/>
  <c r="B141" i="2"/>
  <c r="B88" i="3"/>
  <c r="C141" i="2"/>
  <c r="C88" i="3" s="1"/>
  <c r="D141" i="2"/>
  <c r="D88" i="3"/>
  <c r="E141" i="2"/>
  <c r="A142" i="2"/>
  <c r="A89" i="3" s="1"/>
  <c r="B142" i="2"/>
  <c r="B89" i="3"/>
  <c r="C142" i="2"/>
  <c r="C89" i="3" s="1"/>
  <c r="D142" i="2"/>
  <c r="E142" i="2"/>
  <c r="E89" i="3" s="1"/>
  <c r="A143" i="2"/>
  <c r="A90" i="3"/>
  <c r="B143" i="2"/>
  <c r="B90" i="3" s="1"/>
  <c r="C143" i="2"/>
  <c r="C90" i="3"/>
  <c r="D143" i="2"/>
  <c r="D90" i="3" s="1"/>
  <c r="E143" i="2"/>
  <c r="E90" i="3"/>
  <c r="A144" i="2"/>
  <c r="A91" i="3" s="1"/>
  <c r="B144" i="2"/>
  <c r="B91" i="3"/>
  <c r="C144" i="2"/>
  <c r="C91" i="3" s="1"/>
  <c r="D144" i="2"/>
  <c r="E144" i="2"/>
  <c r="E91" i="3"/>
  <c r="A145" i="2"/>
  <c r="A92" i="3" s="1"/>
  <c r="B145" i="2"/>
  <c r="B92" i="3" s="1"/>
  <c r="C145" i="2"/>
  <c r="C92" i="3" s="1"/>
  <c r="D145" i="2"/>
  <c r="D92" i="3"/>
  <c r="E145" i="2"/>
  <c r="E92" i="3" s="1"/>
  <c r="A146" i="2"/>
  <c r="A93" i="3" s="1"/>
  <c r="B146" i="2"/>
  <c r="B93" i="3" s="1"/>
  <c r="C146" i="2"/>
  <c r="C93" i="3"/>
  <c r="D146" i="2"/>
  <c r="E146" i="2"/>
  <c r="E93" i="3"/>
  <c r="A147" i="2"/>
  <c r="A94" i="3" s="1"/>
  <c r="B147" i="2"/>
  <c r="B94" i="3"/>
  <c r="C147" i="2"/>
  <c r="C94" i="3" s="1"/>
  <c r="D147" i="2"/>
  <c r="D94" i="3"/>
  <c r="E147" i="2"/>
  <c r="A148" i="2"/>
  <c r="A95" i="3" s="1"/>
  <c r="B148" i="2"/>
  <c r="B95" i="3" s="1"/>
  <c r="C148" i="2"/>
  <c r="C95" i="3" s="1"/>
  <c r="D148" i="2"/>
  <c r="D95" i="3"/>
  <c r="E148" i="2"/>
  <c r="A149" i="2"/>
  <c r="A96" i="3"/>
  <c r="B149" i="2"/>
  <c r="B96" i="3" s="1"/>
  <c r="C149" i="2"/>
  <c r="C96" i="3"/>
  <c r="D149" i="2"/>
  <c r="D96" i="3" s="1"/>
  <c r="E149" i="2"/>
  <c r="A150" i="2"/>
  <c r="A97" i="3"/>
  <c r="B150" i="2"/>
  <c r="B97" i="3" s="1"/>
  <c r="C150" i="2"/>
  <c r="C97" i="3" s="1"/>
  <c r="D150" i="2"/>
  <c r="D97" i="3" s="1"/>
  <c r="E150" i="2"/>
  <c r="E97" i="3"/>
  <c r="A151" i="2"/>
  <c r="A98" i="3" s="1"/>
  <c r="B151" i="2"/>
  <c r="B98" i="3" s="1"/>
  <c r="C151" i="2"/>
  <c r="C98" i="3" s="1"/>
  <c r="D151" i="2"/>
  <c r="D98" i="3"/>
  <c r="E151" i="2"/>
  <c r="E98" i="3" s="1"/>
  <c r="A152" i="2"/>
  <c r="A99" i="3" s="1"/>
  <c r="B152" i="2"/>
  <c r="B99" i="3" s="1"/>
  <c r="C152" i="2"/>
  <c r="C99" i="3"/>
  <c r="D152" i="2"/>
  <c r="E152" i="2"/>
  <c r="E99" i="3"/>
  <c r="A153" i="2"/>
  <c r="A100" i="3" s="1"/>
  <c r="B153" i="2"/>
  <c r="B100" i="3"/>
  <c r="C153" i="2"/>
  <c r="C100" i="3" s="1"/>
  <c r="D153" i="2"/>
  <c r="D100" i="3"/>
  <c r="E153" i="2"/>
  <c r="A154" i="2"/>
  <c r="A101" i="3" s="1"/>
  <c r="B154" i="2"/>
  <c r="B101" i="3" s="1"/>
  <c r="C154" i="2"/>
  <c r="C101" i="3" s="1"/>
  <c r="D154" i="2"/>
  <c r="D101" i="3"/>
  <c r="E154" i="2"/>
  <c r="E101" i="3" s="1"/>
  <c r="A155" i="2"/>
  <c r="A102" i="3" s="1"/>
  <c r="B155" i="2"/>
  <c r="B102" i="3" s="1"/>
  <c r="C155" i="2"/>
  <c r="C102" i="3"/>
  <c r="D155" i="2"/>
  <c r="D102" i="3" s="1"/>
  <c r="E155" i="2"/>
  <c r="E102" i="3" s="1"/>
  <c r="A156" i="2"/>
  <c r="A103" i="3" s="1"/>
  <c r="B156" i="2"/>
  <c r="B103" i="3"/>
  <c r="C156" i="2"/>
  <c r="C103" i="3" s="1"/>
  <c r="D156" i="2"/>
  <c r="D103" i="3" s="1"/>
  <c r="E156" i="2"/>
  <c r="E103" i="3" s="1"/>
  <c r="A157" i="2"/>
  <c r="A104" i="3"/>
  <c r="B157" i="2"/>
  <c r="B104" i="3" s="1"/>
  <c r="C157" i="2"/>
  <c r="C104" i="3" s="1"/>
  <c r="D157" i="2"/>
  <c r="E157" i="2"/>
  <c r="E104" i="3"/>
  <c r="A158" i="2"/>
  <c r="A105" i="3" s="1"/>
  <c r="B158" i="2"/>
  <c r="B105" i="3"/>
  <c r="C158" i="2"/>
  <c r="C105" i="3" s="1"/>
  <c r="D158" i="2"/>
  <c r="E158" i="2"/>
  <c r="E105" i="3" s="1"/>
  <c r="A159" i="2"/>
  <c r="A106" i="3" s="1"/>
  <c r="B159" i="2"/>
  <c r="B106" i="3"/>
  <c r="C159" i="2"/>
  <c r="C106" i="3" s="1"/>
  <c r="D159" i="2"/>
  <c r="D106" i="3" s="1"/>
  <c r="E159" i="2"/>
  <c r="A160" i="2"/>
  <c r="A107" i="3"/>
  <c r="B160" i="2"/>
  <c r="B107" i="3" s="1"/>
  <c r="C160" i="2"/>
  <c r="C107" i="3"/>
  <c r="D160" i="2"/>
  <c r="D107" i="3" s="1"/>
  <c r="E160" i="2"/>
  <c r="E107" i="3"/>
  <c r="A161" i="2"/>
  <c r="A108" i="3" s="1"/>
  <c r="B161" i="2"/>
  <c r="B108" i="3"/>
  <c r="C161" i="2"/>
  <c r="C108" i="3" s="1"/>
  <c r="D161" i="2"/>
  <c r="D108" i="3"/>
  <c r="E161" i="2"/>
  <c r="E108" i="3" s="1"/>
  <c r="A162" i="2"/>
  <c r="A109" i="3"/>
  <c r="B162" i="2"/>
  <c r="B109" i="3" s="1"/>
  <c r="C162" i="2"/>
  <c r="C109" i="3"/>
  <c r="D162" i="2"/>
  <c r="D109" i="3" s="1"/>
  <c r="E162" i="2"/>
  <c r="A163" i="2"/>
  <c r="A110" i="3"/>
  <c r="B163" i="2"/>
  <c r="B110" i="3" s="1"/>
  <c r="C163" i="2"/>
  <c r="C110" i="3" s="1"/>
  <c r="D163" i="2"/>
  <c r="D110" i="3" s="1"/>
  <c r="E163" i="2"/>
  <c r="E110" i="3"/>
  <c r="A164" i="2"/>
  <c r="A111" i="3" s="1"/>
  <c r="B164" i="2"/>
  <c r="B111" i="3" s="1"/>
  <c r="C164" i="2"/>
  <c r="C111" i="3" s="1"/>
  <c r="D164" i="2"/>
  <c r="D111" i="3"/>
  <c r="E164" i="2"/>
  <c r="E111" i="3" s="1"/>
  <c r="A112" i="3"/>
  <c r="B165" i="2"/>
  <c r="B112" i="3"/>
  <c r="C112" i="3"/>
  <c r="D112" i="3"/>
  <c r="E112" i="3"/>
  <c r="A166" i="2"/>
  <c r="A113" i="3" s="1"/>
  <c r="B166" i="2"/>
  <c r="B113" i="3"/>
  <c r="C166" i="2"/>
  <c r="C113" i="3"/>
  <c r="D166" i="2"/>
  <c r="D113" i="3"/>
  <c r="E166" i="2"/>
  <c r="E113" i="3"/>
  <c r="A167" i="2"/>
  <c r="A114" i="3"/>
  <c r="B167" i="2"/>
  <c r="B114" i="3"/>
  <c r="C167" i="2"/>
  <c r="C114" i="3"/>
  <c r="D167" i="2"/>
  <c r="D114" i="3"/>
  <c r="E167" i="2"/>
  <c r="E114" i="3"/>
  <c r="A168" i="2"/>
  <c r="A115" i="3"/>
  <c r="B168" i="2"/>
  <c r="B115" i="3"/>
  <c r="C168" i="2"/>
  <c r="C115" i="3"/>
  <c r="D168" i="2"/>
  <c r="D115" i="3"/>
  <c r="E168" i="2"/>
  <c r="A169" i="2"/>
  <c r="A116" i="3" s="1"/>
  <c r="B169" i="2"/>
  <c r="B116" i="3" s="1"/>
  <c r="C169" i="2"/>
  <c r="C116" i="3" s="1"/>
  <c r="D169" i="2"/>
  <c r="D116" i="3" s="1"/>
  <c r="E169" i="2"/>
  <c r="E116" i="3" s="1"/>
  <c r="A170" i="2"/>
  <c r="A117" i="3" s="1"/>
  <c r="B170" i="2"/>
  <c r="B117" i="3" s="1"/>
  <c r="C170" i="2"/>
  <c r="C117" i="3" s="1"/>
  <c r="D170" i="2"/>
  <c r="E170" i="2"/>
  <c r="E117" i="3"/>
  <c r="A171" i="2"/>
  <c r="A118" i="3"/>
  <c r="B171" i="2"/>
  <c r="B118" i="3"/>
  <c r="C171" i="2"/>
  <c r="C118" i="3"/>
  <c r="D171" i="2"/>
  <c r="E171" i="2"/>
  <c r="E118" i="3" s="1"/>
  <c r="A172" i="2"/>
  <c r="A119" i="3" s="1"/>
  <c r="B172" i="2"/>
  <c r="B119" i="3" s="1"/>
  <c r="C172" i="2"/>
  <c r="C119" i="3" s="1"/>
  <c r="D172" i="2"/>
  <c r="D119" i="3" s="1"/>
  <c r="E172" i="2"/>
  <c r="E119" i="3" s="1"/>
  <c r="A173" i="2"/>
  <c r="A120" i="3" s="1"/>
  <c r="B173" i="2"/>
  <c r="B120" i="3" s="1"/>
  <c r="C173" i="2"/>
  <c r="C120" i="3" s="1"/>
  <c r="D173" i="2"/>
  <c r="D120" i="3" s="1"/>
  <c r="E173" i="2"/>
  <c r="E120" i="3" s="1"/>
  <c r="A174" i="2"/>
  <c r="A121" i="3" s="1"/>
  <c r="B174" i="2"/>
  <c r="B121" i="3" s="1"/>
  <c r="C174" i="2"/>
  <c r="C121" i="3" s="1"/>
  <c r="D174" i="2"/>
  <c r="E174" i="2"/>
  <c r="E121" i="3"/>
  <c r="A175" i="2"/>
  <c r="A122" i="3"/>
  <c r="B175" i="2"/>
  <c r="B122" i="3"/>
  <c r="C175" i="2"/>
  <c r="C122" i="3"/>
  <c r="D175" i="2"/>
  <c r="E175" i="2"/>
  <c r="E122" i="3" s="1"/>
  <c r="A176" i="2"/>
  <c r="A123" i="3" s="1"/>
  <c r="B176" i="2"/>
  <c r="B123" i="3" s="1"/>
  <c r="C176" i="2"/>
  <c r="C123" i="3" s="1"/>
  <c r="D176" i="2"/>
  <c r="D123" i="3" s="1"/>
  <c r="E176" i="2"/>
  <c r="E123" i="3" s="1"/>
  <c r="A177" i="2"/>
  <c r="A124" i="3" s="1"/>
  <c r="B177" i="2"/>
  <c r="B124" i="3" s="1"/>
  <c r="C177" i="2"/>
  <c r="C124" i="3" s="1"/>
  <c r="D177" i="2"/>
  <c r="E177" i="2"/>
  <c r="E124" i="3"/>
  <c r="A178" i="2"/>
  <c r="A125" i="3"/>
  <c r="B178" i="2"/>
  <c r="B125" i="3"/>
  <c r="C178" i="2"/>
  <c r="C125" i="3"/>
  <c r="D178" i="2"/>
  <c r="D125" i="3"/>
  <c r="E178" i="2"/>
  <c r="E125" i="3"/>
  <c r="A179" i="2"/>
  <c r="A126" i="3"/>
  <c r="B179" i="2"/>
  <c r="B126" i="3"/>
  <c r="C179" i="2"/>
  <c r="C126" i="3"/>
  <c r="D179" i="2"/>
  <c r="D126" i="3"/>
  <c r="E179" i="2"/>
  <c r="A180" i="2"/>
  <c r="A127" i="3" s="1"/>
  <c r="B180" i="2"/>
  <c r="B127" i="3" s="1"/>
  <c r="C180" i="2"/>
  <c r="C127" i="3" s="1"/>
  <c r="D180" i="2"/>
  <c r="E180" i="2"/>
  <c r="E127" i="3"/>
  <c r="A181" i="2"/>
  <c r="A128" i="3"/>
  <c r="B181" i="2"/>
  <c r="B128" i="3"/>
  <c r="C181" i="2"/>
  <c r="C128" i="3"/>
  <c r="D181" i="2"/>
  <c r="D128" i="3"/>
  <c r="E181" i="2"/>
  <c r="E128" i="3"/>
  <c r="A182" i="2"/>
  <c r="A129" i="3"/>
  <c r="B182" i="2"/>
  <c r="B129" i="3"/>
  <c r="C182" i="2"/>
  <c r="C129" i="3"/>
  <c r="D182" i="2"/>
  <c r="D129" i="3"/>
  <c r="E182" i="2"/>
  <c r="A183" i="2"/>
  <c r="A130" i="3" s="1"/>
  <c r="B183" i="2"/>
  <c r="B130" i="3" s="1"/>
  <c r="C183" i="2"/>
  <c r="C130" i="3" s="1"/>
  <c r="D183" i="2"/>
  <c r="D130" i="3" s="1"/>
  <c r="E183" i="2"/>
  <c r="A184" i="2"/>
  <c r="A131" i="3"/>
  <c r="B184" i="2"/>
  <c r="B131" i="3"/>
  <c r="C184" i="2"/>
  <c r="C131" i="3"/>
  <c r="D184" i="2"/>
  <c r="D131" i="3"/>
  <c r="E184" i="2"/>
  <c r="E131" i="3"/>
  <c r="A185" i="2"/>
  <c r="A132" i="3"/>
  <c r="B185" i="2"/>
  <c r="B132" i="3"/>
  <c r="C185" i="2"/>
  <c r="C132" i="3"/>
  <c r="D185" i="2"/>
  <c r="D132" i="3"/>
  <c r="E185" i="2"/>
  <c r="E132" i="3"/>
  <c r="A186" i="2"/>
  <c r="A133" i="3"/>
  <c r="B186" i="2"/>
  <c r="B133" i="3"/>
  <c r="C186" i="2"/>
  <c r="C133" i="3"/>
  <c r="D186" i="2"/>
  <c r="D133" i="3"/>
  <c r="E186" i="2"/>
  <c r="E133" i="3"/>
  <c r="A187" i="2"/>
  <c r="A134" i="3"/>
  <c r="B187" i="2"/>
  <c r="B134" i="3"/>
  <c r="C187" i="2"/>
  <c r="C134" i="3"/>
  <c r="D187" i="2"/>
  <c r="D134" i="3"/>
  <c r="E187" i="2"/>
  <c r="E134" i="3"/>
  <c r="A188" i="2"/>
  <c r="A135" i="3"/>
  <c r="B188" i="2"/>
  <c r="B135" i="3"/>
  <c r="C188" i="2"/>
  <c r="C135" i="3"/>
  <c r="D188" i="2"/>
  <c r="D135" i="3"/>
  <c r="E188" i="2"/>
  <c r="A189" i="2"/>
  <c r="A136" i="3" s="1"/>
  <c r="B189" i="2"/>
  <c r="B136" i="3" s="1"/>
  <c r="C189" i="2"/>
  <c r="C136" i="3" s="1"/>
  <c r="D189" i="2"/>
  <c r="E189" i="2"/>
  <c r="E136" i="3"/>
  <c r="A190" i="2"/>
  <c r="A137" i="3"/>
  <c r="B190" i="2"/>
  <c r="B137" i="3"/>
  <c r="C190" i="2"/>
  <c r="C137" i="3"/>
  <c r="D190" i="2"/>
  <c r="D137" i="3"/>
  <c r="E190" i="2"/>
  <c r="E137" i="3"/>
  <c r="A138" i="3"/>
  <c r="B191" i="2"/>
  <c r="B138" i="3" s="1"/>
  <c r="C138" i="3"/>
  <c r="D138" i="3"/>
  <c r="E138" i="3"/>
  <c r="A192" i="2"/>
  <c r="A139" i="3"/>
  <c r="B192" i="2"/>
  <c r="B139" i="3"/>
  <c r="C192" i="2"/>
  <c r="C139" i="3"/>
  <c r="D192" i="2"/>
  <c r="D139" i="3"/>
  <c r="E192" i="2"/>
  <c r="A193" i="2"/>
  <c r="A140" i="3" s="1"/>
  <c r="B193" i="2"/>
  <c r="B140" i="3" s="1"/>
  <c r="C193" i="2"/>
  <c r="C140" i="3" s="1"/>
  <c r="D193" i="2"/>
  <c r="E193" i="2"/>
  <c r="E140" i="3"/>
  <c r="A194" i="2"/>
  <c r="A141" i="3"/>
  <c r="B194" i="2"/>
  <c r="B141" i="3"/>
  <c r="C194" i="2"/>
  <c r="C141" i="3"/>
  <c r="D194" i="2"/>
  <c r="D141" i="3"/>
  <c r="E194" i="2"/>
  <c r="A195" i="2"/>
  <c r="A142" i="3" s="1"/>
  <c r="B195" i="2"/>
  <c r="B142" i="3" s="1"/>
  <c r="C195" i="2"/>
  <c r="C142" i="3" s="1"/>
  <c r="D195" i="2"/>
  <c r="D142" i="3" s="1"/>
  <c r="E195" i="2"/>
  <c r="A196" i="2"/>
  <c r="A143" i="3"/>
  <c r="B196" i="2"/>
  <c r="B143" i="3"/>
  <c r="C196" i="2"/>
  <c r="C143" i="3"/>
  <c r="D196" i="2"/>
  <c r="D143" i="3"/>
  <c r="E196" i="2"/>
  <c r="A197" i="2"/>
  <c r="A144" i="3" s="1"/>
  <c r="B197" i="2"/>
  <c r="B144" i="3" s="1"/>
  <c r="C197" i="2"/>
  <c r="C144" i="3" s="1"/>
  <c r="D197" i="2"/>
  <c r="D144" i="3" s="1"/>
  <c r="E197" i="2"/>
  <c r="E144" i="3" s="1"/>
  <c r="A198" i="2"/>
  <c r="A145" i="3" s="1"/>
  <c r="B198" i="2"/>
  <c r="B145" i="3" s="1"/>
  <c r="C198" i="2"/>
  <c r="C145" i="3" s="1"/>
  <c r="D198" i="2"/>
  <c r="D145" i="3" s="1"/>
  <c r="E198" i="2"/>
  <c r="E145" i="3" s="1"/>
  <c r="A199" i="2"/>
  <c r="A146" i="3" s="1"/>
  <c r="B199" i="2"/>
  <c r="B146" i="3" s="1"/>
  <c r="C199" i="2"/>
  <c r="C146" i="3" s="1"/>
  <c r="D199" i="2"/>
  <c r="D146" i="3" s="1"/>
  <c r="E199" i="2"/>
  <c r="A200" i="2"/>
  <c r="A147" i="3"/>
  <c r="B200" i="2"/>
  <c r="B147" i="3"/>
  <c r="C200" i="2"/>
  <c r="C147" i="3"/>
  <c r="D200" i="2"/>
  <c r="D147" i="3"/>
  <c r="E200" i="2"/>
  <c r="A148" i="3"/>
  <c r="B201" i="2"/>
  <c r="B148" i="3"/>
  <c r="C148" i="3"/>
  <c r="D148" i="3"/>
  <c r="E148" i="3"/>
  <c r="A202" i="2"/>
  <c r="A149" i="3" s="1"/>
  <c r="B202" i="2"/>
  <c r="B149" i="3" s="1"/>
  <c r="C202" i="2"/>
  <c r="C149" i="3" s="1"/>
  <c r="D202" i="2"/>
  <c r="D149" i="3" s="1"/>
  <c r="E202" i="2"/>
  <c r="E149" i="3" s="1"/>
  <c r="A203" i="2"/>
  <c r="A150" i="3" s="1"/>
  <c r="B203" i="2"/>
  <c r="B150" i="3" s="1"/>
  <c r="C203" i="2"/>
  <c r="C150" i="3" s="1"/>
  <c r="D203" i="2"/>
  <c r="E203" i="2"/>
  <c r="E150" i="3"/>
  <c r="A204" i="2"/>
  <c r="A151" i="3"/>
  <c r="B204" i="2"/>
  <c r="B151" i="3"/>
  <c r="C204" i="2"/>
  <c r="C151" i="3"/>
  <c r="D204" i="2"/>
  <c r="D151" i="3"/>
  <c r="E204" i="2"/>
  <c r="A205" i="2"/>
  <c r="A152" i="3" s="1"/>
  <c r="B205" i="2"/>
  <c r="B152" i="3" s="1"/>
  <c r="C205" i="2"/>
  <c r="C152" i="3" s="1"/>
  <c r="D205" i="2"/>
  <c r="D152" i="3" s="1"/>
  <c r="E205" i="2"/>
  <c r="A206" i="2"/>
  <c r="A153" i="3"/>
  <c r="B206" i="2"/>
  <c r="B153" i="3"/>
  <c r="C206" i="2"/>
  <c r="C153" i="3"/>
  <c r="D206" i="2"/>
  <c r="D153" i="3"/>
  <c r="E206" i="2"/>
  <c r="E153" i="3"/>
  <c r="A207" i="2"/>
  <c r="A154" i="3"/>
  <c r="B207" i="2"/>
  <c r="B154" i="3"/>
  <c r="C207" i="2"/>
  <c r="C154" i="3"/>
  <c r="D207" i="2"/>
  <c r="D154" i="3"/>
  <c r="E207" i="2"/>
  <c r="A208" i="2"/>
  <c r="A155" i="3" s="1"/>
  <c r="B208" i="2"/>
  <c r="B155" i="3" s="1"/>
  <c r="C208" i="2"/>
  <c r="C155" i="3" s="1"/>
  <c r="D208" i="2"/>
  <c r="D155" i="3" s="1"/>
  <c r="E208" i="2"/>
  <c r="E155" i="3" s="1"/>
  <c r="A209" i="2"/>
  <c r="A156" i="3" s="1"/>
  <c r="B209" i="2"/>
  <c r="B156" i="3" s="1"/>
  <c r="C209" i="2"/>
  <c r="C156" i="3" s="1"/>
  <c r="D209" i="2"/>
  <c r="D156" i="3" s="1"/>
  <c r="E209" i="2"/>
  <c r="A210" i="2"/>
  <c r="A157" i="3"/>
  <c r="B210" i="2"/>
  <c r="B157" i="3"/>
  <c r="C210" i="2"/>
  <c r="C157" i="3"/>
  <c r="D210" i="2"/>
  <c r="D157" i="3"/>
  <c r="E210" i="2"/>
  <c r="A158" i="3"/>
  <c r="B211" i="2"/>
  <c r="B158" i="3"/>
  <c r="C158" i="3"/>
  <c r="D158" i="3"/>
  <c r="E158" i="3"/>
  <c r="A159" i="3"/>
  <c r="B212" i="2"/>
  <c r="B159" i="3"/>
  <c r="C159" i="3"/>
  <c r="D159" i="3"/>
  <c r="E159" i="3"/>
  <c r="A160" i="3"/>
  <c r="B213" i="2"/>
  <c r="B160" i="3"/>
  <c r="C160" i="3"/>
  <c r="D160" i="3"/>
  <c r="E160" i="3"/>
  <c r="A214" i="2"/>
  <c r="A161" i="3" s="1"/>
  <c r="B214" i="2"/>
  <c r="B161" i="3" s="1"/>
  <c r="C214" i="2"/>
  <c r="C161" i="3" s="1"/>
  <c r="D214" i="2"/>
  <c r="E214" i="2"/>
  <c r="E161" i="3"/>
  <c r="B215" i="2"/>
  <c r="B162" i="3"/>
  <c r="C215" i="2"/>
  <c r="C162" i="3"/>
  <c r="D215" i="2"/>
  <c r="D162" i="3"/>
  <c r="E215" i="2"/>
  <c r="E162" i="3"/>
  <c r="B216" i="2"/>
  <c r="B163" i="3"/>
  <c r="C216" i="2"/>
  <c r="C163" i="3"/>
  <c r="D216" i="2"/>
  <c r="D163" i="3"/>
  <c r="E216" i="2"/>
  <c r="E163" i="3"/>
  <c r="A164" i="3"/>
  <c r="B217" i="2"/>
  <c r="B164" i="3" s="1"/>
  <c r="C164" i="3"/>
  <c r="D164" i="3"/>
  <c r="E164" i="3"/>
  <c r="A218" i="2"/>
  <c r="A165" i="3"/>
  <c r="B218" i="2"/>
  <c r="B165" i="3"/>
  <c r="C218" i="2"/>
  <c r="C165" i="3"/>
  <c r="D218" i="2"/>
  <c r="D165" i="3"/>
  <c r="E218" i="2"/>
  <c r="E165" i="3"/>
  <c r="A220" i="2"/>
  <c r="A167" i="3"/>
  <c r="B219" i="2"/>
  <c r="B166" i="3"/>
  <c r="C219" i="2"/>
  <c r="C166" i="3"/>
  <c r="D219" i="2"/>
  <c r="D166" i="3"/>
  <c r="E219" i="2"/>
  <c r="E166" i="3"/>
  <c r="B220" i="2"/>
  <c r="B167" i="3"/>
  <c r="C220" i="2"/>
  <c r="C167" i="3"/>
  <c r="D220" i="2"/>
  <c r="D167" i="3"/>
  <c r="E220" i="2"/>
  <c r="A168" i="3"/>
  <c r="B221" i="2"/>
  <c r="B168" i="3"/>
  <c r="C221" i="2"/>
  <c r="C168" i="3"/>
  <c r="D221" i="2"/>
  <c r="E221" i="2"/>
  <c r="E168" i="3" s="1"/>
  <c r="A222" i="2"/>
  <c r="A169" i="3" s="1"/>
  <c r="B222" i="2"/>
  <c r="B169" i="3" s="1"/>
  <c r="C222" i="2"/>
  <c r="C169" i="3" s="1"/>
  <c r="D222" i="2"/>
  <c r="D169" i="3" s="1"/>
  <c r="E222" i="2"/>
  <c r="E169" i="3" s="1"/>
  <c r="A224" i="2"/>
  <c r="A171" i="3" s="1"/>
  <c r="B223" i="2"/>
  <c r="B170" i="3" s="1"/>
  <c r="C223" i="2"/>
  <c r="C170" i="3" s="1"/>
  <c r="D223" i="2"/>
  <c r="E223" i="2"/>
  <c r="E170" i="3"/>
  <c r="B224" i="2"/>
  <c r="B171" i="3"/>
  <c r="C224" i="2"/>
  <c r="C171" i="3"/>
  <c r="D224" i="2"/>
  <c r="D171" i="3"/>
  <c r="E224" i="2"/>
  <c r="A172" i="3"/>
  <c r="B225" i="2"/>
  <c r="B172" i="3"/>
  <c r="C172" i="3"/>
  <c r="D172" i="3"/>
  <c r="E172" i="3"/>
  <c r="A226" i="2"/>
  <c r="A173" i="3" s="1"/>
  <c r="B226" i="2"/>
  <c r="B173" i="3" s="1"/>
  <c r="C226" i="2"/>
  <c r="C173" i="3" s="1"/>
  <c r="D226" i="2"/>
  <c r="D173" i="3" s="1"/>
  <c r="E226" i="2"/>
  <c r="B227" i="2"/>
  <c r="B174" i="3"/>
  <c r="C227" i="2"/>
  <c r="C174" i="3"/>
  <c r="D227" i="2"/>
  <c r="D174" i="3"/>
  <c r="E227" i="2"/>
  <c r="B228" i="2"/>
  <c r="B175" i="3" s="1"/>
  <c r="C228" i="2"/>
  <c r="C175" i="3" s="1"/>
  <c r="D228" i="2"/>
  <c r="D175" i="3" s="1"/>
  <c r="E228" i="2"/>
  <c r="E175" i="3" s="1"/>
  <c r="A229" i="2"/>
  <c r="A176" i="3" s="1"/>
  <c r="B229" i="2"/>
  <c r="B176" i="3" s="1"/>
  <c r="C229" i="2"/>
  <c r="C176" i="3" s="1"/>
  <c r="D229" i="2"/>
  <c r="D176" i="3" s="1"/>
  <c r="E229" i="2"/>
  <c r="A230" i="2"/>
  <c r="A177" i="3"/>
  <c r="B230" i="2"/>
  <c r="B177" i="3"/>
  <c r="C230" i="2"/>
  <c r="C177" i="3"/>
  <c r="D230" i="2"/>
  <c r="D177" i="3"/>
  <c r="E230" i="2"/>
  <c r="B231" i="2"/>
  <c r="B178" i="3" s="1"/>
  <c r="C231" i="2"/>
  <c r="C178" i="3" s="1"/>
  <c r="D231" i="2"/>
  <c r="D178" i="3" s="1"/>
  <c r="E231" i="2"/>
  <c r="B232" i="2"/>
  <c r="B179" i="3"/>
  <c r="C232" i="2"/>
  <c r="C179" i="3"/>
  <c r="D232" i="2"/>
  <c r="D179" i="3"/>
  <c r="E232" i="2"/>
  <c r="E179" i="3"/>
  <c r="A180" i="3"/>
  <c r="B233" i="2"/>
  <c r="B180" i="3" s="1"/>
  <c r="C180" i="3"/>
  <c r="D180" i="3"/>
  <c r="E180" i="3"/>
  <c r="A234" i="2"/>
  <c r="A181" i="3"/>
  <c r="B234" i="2"/>
  <c r="B181" i="3"/>
  <c r="C234" i="2"/>
  <c r="C181" i="3"/>
  <c r="D234" i="2"/>
  <c r="E234" i="2"/>
  <c r="E181" i="3" s="1"/>
  <c r="B235" i="2"/>
  <c r="B182" i="3" s="1"/>
  <c r="C235" i="2"/>
  <c r="C182" i="3" s="1"/>
  <c r="D235" i="2"/>
  <c r="D182" i="3" s="1"/>
  <c r="E235" i="2"/>
  <c r="B236" i="2"/>
  <c r="B183" i="3"/>
  <c r="C236" i="2"/>
  <c r="C183" i="3"/>
  <c r="D236" i="2"/>
  <c r="D183" i="3"/>
  <c r="E236" i="2"/>
  <c r="E183" i="3"/>
  <c r="A184" i="3"/>
  <c r="B237" i="2"/>
  <c r="B184" i="3" s="1"/>
  <c r="C184" i="3"/>
  <c r="D184" i="3"/>
  <c r="E184" i="3"/>
  <c r="A238" i="2"/>
  <c r="A185" i="3"/>
  <c r="B238" i="2"/>
  <c r="B185" i="3"/>
  <c r="C238" i="2"/>
  <c r="C185" i="3"/>
  <c r="D238" i="2"/>
  <c r="D185" i="3"/>
  <c r="L200" i="1"/>
  <c r="E238" i="2"/>
  <c r="E185" i="3" s="1"/>
  <c r="A201" i="1"/>
  <c r="A239" i="2" s="1"/>
  <c r="A186" i="3"/>
  <c r="B239" i="2"/>
  <c r="B186" i="3"/>
  <c r="C239" i="2"/>
  <c r="C186" i="3"/>
  <c r="D239" i="2"/>
  <c r="D186" i="3"/>
  <c r="L201" i="1"/>
  <c r="E239" i="2"/>
  <c r="E186" i="3" s="1"/>
  <c r="B240" i="2"/>
  <c r="B187" i="3" s="1"/>
  <c r="C240" i="2"/>
  <c r="C187" i="3" s="1"/>
  <c r="D240" i="2"/>
  <c r="D187" i="3" s="1"/>
  <c r="L202" i="1"/>
  <c r="E240" i="2"/>
  <c r="E187" i="3"/>
  <c r="B241" i="2"/>
  <c r="B188" i="3"/>
  <c r="C241" i="2"/>
  <c r="C188" i="3"/>
  <c r="D241" i="2"/>
  <c r="L203" i="1"/>
  <c r="E241" i="2"/>
  <c r="E188" i="3"/>
  <c r="A189" i="3"/>
  <c r="B242" i="2"/>
  <c r="B189" i="3" s="1"/>
  <c r="C189" i="3"/>
  <c r="D189" i="3"/>
  <c r="E189" i="3"/>
  <c r="A243" i="2"/>
  <c r="A190" i="3"/>
  <c r="B243" i="2"/>
  <c r="B190" i="3"/>
  <c r="C243" i="2"/>
  <c r="C190" i="3"/>
  <c r="D243" i="2"/>
  <c r="D190" i="3"/>
  <c r="L206" i="1"/>
  <c r="E243" i="2"/>
  <c r="E190" i="3" s="1"/>
  <c r="A207" i="1"/>
  <c r="A244" i="2" s="1"/>
  <c r="A191" i="3" s="1"/>
  <c r="B244" i="2"/>
  <c r="B191" i="3"/>
  <c r="C244" i="2"/>
  <c r="C191" i="3"/>
  <c r="D244" i="2"/>
  <c r="L207" i="1"/>
  <c r="E244" i="2"/>
  <c r="E191" i="3"/>
  <c r="B245" i="2"/>
  <c r="B192" i="3"/>
  <c r="C245" i="2"/>
  <c r="C192" i="3"/>
  <c r="D245" i="2"/>
  <c r="D192" i="3"/>
  <c r="L208" i="1"/>
  <c r="E245" i="2"/>
  <c r="B246" i="2"/>
  <c r="B193" i="3"/>
  <c r="C246" i="2"/>
  <c r="C193" i="3"/>
  <c r="D246" i="2"/>
  <c r="D193" i="3"/>
  <c r="L209" i="1"/>
  <c r="E246" i="2"/>
  <c r="B247" i="2"/>
  <c r="B194" i="3"/>
  <c r="C247" i="2"/>
  <c r="C194" i="3"/>
  <c r="D247" i="2"/>
  <c r="L210" i="1"/>
  <c r="E247" i="2"/>
  <c r="E194" i="3"/>
  <c r="B248" i="2"/>
  <c r="B195" i="3"/>
  <c r="C248" i="2"/>
  <c r="C195" i="3"/>
  <c r="D248" i="2"/>
  <c r="D195" i="3"/>
  <c r="L211" i="1"/>
  <c r="E248" i="2"/>
  <c r="B249" i="2"/>
  <c r="B196" i="3"/>
  <c r="C249" i="2"/>
  <c r="C196" i="3"/>
  <c r="D249" i="2"/>
  <c r="L212" i="1"/>
  <c r="E249" i="2"/>
  <c r="E196" i="3"/>
  <c r="B250" i="2"/>
  <c r="B197" i="3"/>
  <c r="C250" i="2"/>
  <c r="C197" i="3"/>
  <c r="D250" i="2"/>
  <c r="D197" i="3"/>
  <c r="L213" i="1"/>
  <c r="E250" i="2"/>
  <c r="B251" i="2"/>
  <c r="B198" i="3"/>
  <c r="C251" i="2"/>
  <c r="C198" i="3"/>
  <c r="D251" i="2"/>
  <c r="D198" i="3"/>
  <c r="L214" i="1"/>
  <c r="E251" i="2"/>
  <c r="E198" i="3" s="1"/>
  <c r="A199" i="3"/>
  <c r="B252" i="2"/>
  <c r="B199" i="3"/>
  <c r="C199" i="3"/>
  <c r="D199" i="3"/>
  <c r="E199" i="3"/>
  <c r="A253" i="2"/>
  <c r="A200" i="3" s="1"/>
  <c r="B253" i="2"/>
  <c r="B200" i="3" s="1"/>
  <c r="C253" i="2"/>
  <c r="C200" i="3" s="1"/>
  <c r="D253" i="2"/>
  <c r="D200" i="3" s="1"/>
  <c r="E253" i="2"/>
  <c r="A217" i="1"/>
  <c r="A254" i="2"/>
  <c r="A201" i="3" s="1"/>
  <c r="B254" i="2"/>
  <c r="B201" i="3" s="1"/>
  <c r="C254" i="2"/>
  <c r="C201" i="3" s="1"/>
  <c r="D254" i="2"/>
  <c r="D201" i="3" s="1"/>
  <c r="E254" i="2"/>
  <c r="B255" i="2"/>
  <c r="B202" i="3"/>
  <c r="C255" i="2"/>
  <c r="C202" i="3"/>
  <c r="D255" i="2"/>
  <c r="E255" i="2"/>
  <c r="E202" i="3" s="1"/>
  <c r="B256" i="2"/>
  <c r="B203" i="3" s="1"/>
  <c r="C256" i="2"/>
  <c r="C203" i="3" s="1"/>
  <c r="D256" i="2"/>
  <c r="E256" i="2"/>
  <c r="E203" i="3"/>
  <c r="A204" i="3"/>
  <c r="B257" i="2"/>
  <c r="B204" i="3" s="1"/>
  <c r="C204" i="3"/>
  <c r="D204" i="3"/>
  <c r="E204" i="3"/>
  <c r="A205" i="3"/>
  <c r="B258" i="2"/>
  <c r="B205" i="3" s="1"/>
  <c r="C258" i="2"/>
  <c r="C205" i="3" s="1"/>
  <c r="D258" i="2"/>
  <c r="D205" i="3" s="1"/>
  <c r="E258" i="2"/>
  <c r="E205" i="3" s="1"/>
  <c r="A259" i="2"/>
  <c r="A206" i="3" s="1"/>
  <c r="B259" i="2"/>
  <c r="B206" i="3" s="1"/>
  <c r="C259" i="2"/>
  <c r="C206" i="3" s="1"/>
  <c r="D259" i="2"/>
  <c r="D206" i="3" s="1"/>
  <c r="E259" i="2"/>
  <c r="E206" i="3" s="1"/>
  <c r="A260" i="2"/>
  <c r="A207" i="3" s="1"/>
  <c r="B260" i="2"/>
  <c r="B207" i="3" s="1"/>
  <c r="C260" i="2"/>
  <c r="C207" i="3" s="1"/>
  <c r="D260" i="2"/>
  <c r="E260" i="2"/>
  <c r="E207" i="3"/>
  <c r="A261" i="2"/>
  <c r="A208" i="3"/>
  <c r="B261" i="2"/>
  <c r="B208" i="3"/>
  <c r="C261" i="2"/>
  <c r="C208" i="3"/>
  <c r="D261" i="2"/>
  <c r="E261" i="2"/>
  <c r="E208" i="3" s="1"/>
  <c r="A262" i="2"/>
  <c r="A209" i="3" s="1"/>
  <c r="B262" i="2"/>
  <c r="B209" i="3" s="1"/>
  <c r="C262" i="2"/>
  <c r="C209" i="3" s="1"/>
  <c r="D262" i="2"/>
  <c r="D209" i="3" s="1"/>
  <c r="E262" i="2"/>
  <c r="E209" i="3" s="1"/>
  <c r="A263" i="2"/>
  <c r="A210" i="3" s="1"/>
  <c r="B263" i="2"/>
  <c r="B210" i="3" s="1"/>
  <c r="C263" i="2"/>
  <c r="C210" i="3" s="1"/>
  <c r="D263" i="2"/>
  <c r="E263" i="2"/>
  <c r="E210" i="3" s="1"/>
  <c r="A264" i="2"/>
  <c r="A211" i="3"/>
  <c r="B264" i="2"/>
  <c r="B211" i="3" s="1"/>
  <c r="C264" i="2"/>
  <c r="C211" i="3"/>
  <c r="D264" i="2"/>
  <c r="D211" i="3" s="1"/>
  <c r="E264" i="2"/>
  <c r="A265" i="2"/>
  <c r="A212" i="3"/>
  <c r="B265" i="2"/>
  <c r="B212" i="3" s="1"/>
  <c r="C265" i="2"/>
  <c r="C212" i="3" s="1"/>
  <c r="D265" i="2"/>
  <c r="E265" i="2"/>
  <c r="E212" i="3"/>
  <c r="A266" i="2"/>
  <c r="A213" i="3"/>
  <c r="B266" i="2"/>
  <c r="B213" i="3"/>
  <c r="C266" i="2"/>
  <c r="C213" i="3"/>
  <c r="D266" i="2"/>
  <c r="D213" i="3"/>
  <c r="E266" i="2"/>
  <c r="A267" i="2"/>
  <c r="A214" i="3" s="1"/>
  <c r="B267" i="2"/>
  <c r="B214" i="3"/>
  <c r="C267" i="2"/>
  <c r="C214" i="3" s="1"/>
  <c r="D267" i="2"/>
  <c r="E267" i="2"/>
  <c r="E214" i="3"/>
  <c r="A268" i="2"/>
  <c r="A215" i="3"/>
  <c r="B268" i="2"/>
  <c r="B215" i="3"/>
  <c r="C268" i="2"/>
  <c r="C215" i="3"/>
  <c r="D268" i="2"/>
  <c r="D215" i="3"/>
  <c r="E268" i="2"/>
  <c r="A269" i="2"/>
  <c r="A216" i="3" s="1"/>
  <c r="B269" i="2"/>
  <c r="B216" i="3" s="1"/>
  <c r="C269" i="2"/>
  <c r="C216" i="3"/>
  <c r="D269" i="2"/>
  <c r="D216" i="3" s="1"/>
  <c r="E269" i="2"/>
  <c r="E216" i="3" s="1"/>
  <c r="A270" i="2"/>
  <c r="A217" i="3" s="1"/>
  <c r="B270" i="2"/>
  <c r="B217" i="3"/>
  <c r="C270" i="2"/>
  <c r="C217" i="3" s="1"/>
  <c r="D270" i="2"/>
  <c r="D217" i="3" s="1"/>
  <c r="E270" i="2"/>
  <c r="A271" i="2"/>
  <c r="A218" i="3"/>
  <c r="B271" i="2"/>
  <c r="B218" i="3"/>
  <c r="C271" i="2"/>
  <c r="C218" i="3"/>
  <c r="D271" i="2"/>
  <c r="D218" i="3"/>
  <c r="E271" i="2"/>
  <c r="E218" i="3"/>
  <c r="A272" i="2"/>
  <c r="A219" i="3"/>
  <c r="B272" i="2"/>
  <c r="B219" i="3"/>
  <c r="C272" i="2"/>
  <c r="C219" i="3"/>
  <c r="D272" i="2"/>
  <c r="D219" i="3"/>
  <c r="E272" i="2"/>
  <c r="A273" i="2"/>
  <c r="A220" i="3" s="1"/>
  <c r="B273" i="2"/>
  <c r="B220" i="3"/>
  <c r="C273" i="2"/>
  <c r="C220" i="3" s="1"/>
  <c r="D273" i="2"/>
  <c r="D220" i="3" s="1"/>
  <c r="E273" i="2"/>
  <c r="E220" i="3" s="1"/>
  <c r="A274" i="2"/>
  <c r="A221" i="3"/>
  <c r="B274" i="2"/>
  <c r="B221" i="3" s="1"/>
  <c r="C274" i="2"/>
  <c r="C221" i="3" s="1"/>
  <c r="D274" i="2"/>
  <c r="D221" i="3" s="1"/>
  <c r="E274" i="2"/>
  <c r="E221" i="3"/>
  <c r="A275" i="2"/>
  <c r="A222" i="3" s="1"/>
  <c r="B275" i="2"/>
  <c r="B222" i="3" s="1"/>
  <c r="C275" i="2"/>
  <c r="C222" i="3" s="1"/>
  <c r="D275" i="2"/>
  <c r="D222" i="3"/>
  <c r="E275" i="2"/>
  <c r="E222" i="3" s="1"/>
  <c r="A276" i="2"/>
  <c r="A223" i="3" s="1"/>
  <c r="B276" i="2"/>
  <c r="B223" i="3" s="1"/>
  <c r="C276" i="2"/>
  <c r="C223" i="3"/>
  <c r="D276" i="2"/>
  <c r="D223" i="3" s="1"/>
  <c r="E276" i="2"/>
  <c r="E223" i="3" s="1"/>
  <c r="A277" i="2"/>
  <c r="A224" i="3" s="1"/>
  <c r="B277" i="2"/>
  <c r="B224" i="3"/>
  <c r="C277" i="2"/>
  <c r="C224" i="3" s="1"/>
  <c r="D277" i="2"/>
  <c r="D224" i="3" s="1"/>
  <c r="E277" i="2"/>
  <c r="E224" i="3" s="1"/>
  <c r="A278" i="2"/>
  <c r="A225" i="3"/>
  <c r="B278" i="2"/>
  <c r="B225" i="3" s="1"/>
  <c r="C278" i="2"/>
  <c r="C225" i="3" s="1"/>
  <c r="D278" i="2"/>
  <c r="E278" i="2"/>
  <c r="E225" i="3"/>
  <c r="A279" i="2"/>
  <c r="A226" i="3"/>
  <c r="B279" i="2"/>
  <c r="B226" i="3"/>
  <c r="C279" i="2"/>
  <c r="C226" i="3"/>
  <c r="D279" i="2"/>
  <c r="D226" i="3"/>
  <c r="E279" i="2"/>
  <c r="A227" i="3"/>
  <c r="B280" i="2"/>
  <c r="B227" i="3"/>
  <c r="C227" i="3"/>
  <c r="D227" i="3"/>
  <c r="E227" i="3"/>
  <c r="A281" i="2"/>
  <c r="A228" i="3" s="1"/>
  <c r="B281" i="2"/>
  <c r="B228" i="3" s="1"/>
  <c r="C281" i="2"/>
  <c r="C228" i="3"/>
  <c r="D281" i="2"/>
  <c r="E281" i="2"/>
  <c r="E228" i="3"/>
  <c r="A282" i="2"/>
  <c r="A229" i="3" s="1"/>
  <c r="B282" i="2"/>
  <c r="B229" i="3"/>
  <c r="C282" i="2"/>
  <c r="C229" i="3" s="1"/>
  <c r="D282" i="2"/>
  <c r="D229" i="3"/>
  <c r="E282" i="2"/>
  <c r="E229" i="3" s="1"/>
  <c r="A283" i="2"/>
  <c r="A230" i="3"/>
  <c r="B283" i="2"/>
  <c r="B230" i="3" s="1"/>
  <c r="C283" i="2"/>
  <c r="C230" i="3"/>
  <c r="D283" i="2"/>
  <c r="D230" i="3" s="1"/>
  <c r="E283" i="2"/>
  <c r="A284" i="2"/>
  <c r="A231" i="3"/>
  <c r="B284" i="2"/>
  <c r="B231" i="3" s="1"/>
  <c r="C284" i="2"/>
  <c r="C231" i="3" s="1"/>
  <c r="D284" i="2"/>
  <c r="D231" i="3" s="1"/>
  <c r="E284" i="2"/>
  <c r="E231" i="3"/>
  <c r="A232" i="3"/>
  <c r="B285" i="2"/>
  <c r="B232" i="3"/>
  <c r="C232" i="3"/>
  <c r="D232" i="3"/>
  <c r="E232" i="3"/>
  <c r="A286" i="2"/>
  <c r="A233" i="3"/>
  <c r="B286" i="2"/>
  <c r="B233" i="3" s="1"/>
  <c r="C286" i="2"/>
  <c r="C233" i="3" s="1"/>
  <c r="D286" i="2"/>
  <c r="E286" i="2"/>
  <c r="E233" i="3"/>
  <c r="A287" i="2"/>
  <c r="A234" i="3"/>
  <c r="B287" i="2"/>
  <c r="B234" i="3"/>
  <c r="C287" i="2"/>
  <c r="C234" i="3"/>
  <c r="D287" i="2"/>
  <c r="D234" i="3"/>
  <c r="E287" i="2"/>
  <c r="A288" i="2"/>
  <c r="A235" i="3" s="1"/>
  <c r="B288" i="2"/>
  <c r="B235" i="3"/>
  <c r="C288" i="2"/>
  <c r="C235" i="3" s="1"/>
  <c r="D288" i="2"/>
  <c r="D235" i="3" s="1"/>
  <c r="E288" i="2"/>
  <c r="E235" i="3" s="1"/>
  <c r="A289" i="2"/>
  <c r="A236" i="3"/>
  <c r="B289" i="2"/>
  <c r="B236" i="3" s="1"/>
  <c r="C289" i="2"/>
  <c r="C236" i="3" s="1"/>
  <c r="D289" i="2"/>
  <c r="D236" i="3" s="1"/>
  <c r="E289" i="2"/>
  <c r="A290" i="2"/>
  <c r="A237" i="3" s="1"/>
  <c r="B290" i="2"/>
  <c r="B237" i="3"/>
  <c r="C290" i="2"/>
  <c r="C237" i="3" s="1"/>
  <c r="D290" i="2"/>
  <c r="D237" i="3"/>
  <c r="E290" i="2"/>
  <c r="E237" i="3" s="1"/>
  <c r="A291" i="2"/>
  <c r="A238" i="3"/>
  <c r="B291" i="2"/>
  <c r="B238" i="3" s="1"/>
  <c r="C291" i="2"/>
  <c r="C238" i="3"/>
  <c r="D291" i="2"/>
  <c r="D238" i="3" s="1"/>
  <c r="E291" i="2"/>
  <c r="A292" i="2"/>
  <c r="A239" i="3"/>
  <c r="B292" i="2"/>
  <c r="B239" i="3" s="1"/>
  <c r="C292" i="2"/>
  <c r="C239" i="3" s="1"/>
  <c r="D292" i="2"/>
  <c r="D239" i="3" s="1"/>
  <c r="E292" i="2"/>
  <c r="A293" i="2"/>
  <c r="A240" i="3" s="1"/>
  <c r="B293" i="2"/>
  <c r="B240" i="3"/>
  <c r="C293" i="2"/>
  <c r="C240" i="3" s="1"/>
  <c r="D293" i="2"/>
  <c r="D240" i="3"/>
  <c r="E293" i="2"/>
  <c r="E240" i="3" s="1"/>
  <c r="A294" i="2"/>
  <c r="A241" i="3"/>
  <c r="B294" i="2"/>
  <c r="B241" i="3" s="1"/>
  <c r="C294" i="2"/>
  <c r="C241" i="3"/>
  <c r="D294" i="2"/>
  <c r="D241" i="3" s="1"/>
  <c r="E294" i="2"/>
  <c r="E241" i="3"/>
  <c r="A242" i="3"/>
  <c r="B295" i="2"/>
  <c r="B242" i="3" s="1"/>
  <c r="C242" i="3"/>
  <c r="D242" i="3"/>
  <c r="E242" i="3"/>
  <c r="A296" i="2"/>
  <c r="A243" i="3"/>
  <c r="B296" i="2"/>
  <c r="B243" i="3"/>
  <c r="C296" i="2"/>
  <c r="C243" i="3"/>
  <c r="D296" i="2"/>
  <c r="E296" i="2"/>
  <c r="E243" i="3" s="1"/>
  <c r="A223" i="1"/>
  <c r="B297" i="2"/>
  <c r="B244" i="3" s="1"/>
  <c r="C297" i="2"/>
  <c r="C244" i="3"/>
  <c r="D297" i="2"/>
  <c r="E297" i="2"/>
  <c r="E244" i="3"/>
  <c r="B298" i="2"/>
  <c r="B245" i="3"/>
  <c r="C298" i="2"/>
  <c r="C245" i="3"/>
  <c r="D298" i="2"/>
  <c r="D245" i="3"/>
  <c r="E298" i="2"/>
  <c r="E245" i="3"/>
  <c r="B299" i="2"/>
  <c r="B246" i="3"/>
  <c r="C299" i="2"/>
  <c r="C246" i="3"/>
  <c r="D299" i="2"/>
  <c r="D246" i="3"/>
  <c r="E299" i="2"/>
  <c r="E246" i="3"/>
  <c r="A247" i="3"/>
  <c r="B300" i="2"/>
  <c r="B247" i="3" s="1"/>
  <c r="C247" i="3"/>
  <c r="D247" i="3"/>
  <c r="E247" i="3"/>
  <c r="A248" i="3"/>
  <c r="B301" i="2"/>
  <c r="B248" i="3" s="1"/>
  <c r="C248" i="3"/>
  <c r="D248" i="3"/>
  <c r="E248" i="3"/>
  <c r="A249" i="3"/>
  <c r="B302" i="2"/>
  <c r="B249" i="3" s="1"/>
  <c r="C249" i="3"/>
  <c r="D249" i="3"/>
  <c r="E249" i="3"/>
  <c r="A303" i="2"/>
  <c r="A250" i="3"/>
  <c r="B303" i="2"/>
  <c r="B250" i="3"/>
  <c r="C303" i="2"/>
  <c r="C250" i="3"/>
  <c r="D303" i="2"/>
  <c r="D250" i="3"/>
  <c r="L230" i="1"/>
  <c r="E303" i="2"/>
  <c r="B304" i="2"/>
  <c r="B251" i="3"/>
  <c r="C304" i="2"/>
  <c r="C251" i="3"/>
  <c r="D304" i="2"/>
  <c r="D251" i="3"/>
  <c r="L231" i="1"/>
  <c r="E304" i="2"/>
  <c r="B305" i="2"/>
  <c r="B252" i="3"/>
  <c r="C305" i="2"/>
  <c r="C252" i="3"/>
  <c r="D305" i="2"/>
  <c r="D252" i="3"/>
  <c r="L232" i="1"/>
  <c r="E305" i="2"/>
  <c r="E252" i="3" s="1"/>
  <c r="A253" i="3"/>
  <c r="B306" i="2"/>
  <c r="B253" i="3"/>
  <c r="C253" i="3"/>
  <c r="D253" i="3"/>
  <c r="E253" i="3"/>
  <c r="A307" i="2"/>
  <c r="A254" i="3" s="1"/>
  <c r="B307" i="2"/>
  <c r="B254" i="3" s="1"/>
  <c r="C307" i="2"/>
  <c r="C254" i="3" s="1"/>
  <c r="D307" i="2"/>
  <c r="D254" i="3" s="1"/>
  <c r="L234" i="1"/>
  <c r="E307" i="2"/>
  <c r="B308" i="2"/>
  <c r="B255" i="3" s="1"/>
  <c r="C308" i="2"/>
  <c r="C255" i="3" s="1"/>
  <c r="D308" i="2"/>
  <c r="D255" i="3" s="1"/>
  <c r="L235" i="1"/>
  <c r="E308" i="2"/>
  <c r="E255" i="3"/>
  <c r="B309" i="2"/>
  <c r="B256" i="3"/>
  <c r="C309" i="2"/>
  <c r="C256" i="3"/>
  <c r="D309" i="2"/>
  <c r="D256" i="3"/>
  <c r="L236" i="1"/>
  <c r="E309" i="2"/>
  <c r="A257" i="3"/>
  <c r="B310" i="2"/>
  <c r="B257" i="3" s="1"/>
  <c r="C257" i="3"/>
  <c r="D257" i="3"/>
  <c r="E257" i="3"/>
  <c r="A311" i="2"/>
  <c r="A258" i="3"/>
  <c r="B311" i="2"/>
  <c r="B258" i="3"/>
  <c r="C311" i="2"/>
  <c r="C258" i="3"/>
  <c r="D311" i="2"/>
  <c r="D258" i="3"/>
  <c r="L238" i="1"/>
  <c r="E311" i="2"/>
  <c r="E258" i="3" s="1"/>
  <c r="B312" i="2"/>
  <c r="B259" i="3" s="1"/>
  <c r="C312" i="2"/>
  <c r="C259" i="3" s="1"/>
  <c r="D312" i="2"/>
  <c r="L239" i="1"/>
  <c r="E312" i="2"/>
  <c r="E259" i="3" s="1"/>
  <c r="B313" i="2"/>
  <c r="B260" i="3" s="1"/>
  <c r="C313" i="2"/>
  <c r="C260" i="3" s="1"/>
  <c r="D313" i="2"/>
  <c r="D260" i="3" s="1"/>
  <c r="L240" i="1"/>
  <c r="E313" i="2"/>
  <c r="E260" i="3"/>
  <c r="A261" i="3"/>
  <c r="B314" i="2"/>
  <c r="B261" i="3" s="1"/>
  <c r="C261" i="3"/>
  <c r="D261" i="3"/>
  <c r="E261" i="3"/>
  <c r="A315" i="2"/>
  <c r="A262" i="3"/>
  <c r="B315" i="2"/>
  <c r="B262" i="3"/>
  <c r="C315" i="2"/>
  <c r="C262" i="3"/>
  <c r="D315" i="2"/>
  <c r="L242" i="1"/>
  <c r="E315" i="2"/>
  <c r="E262" i="3"/>
  <c r="A317" i="2"/>
  <c r="A264" i="3"/>
  <c r="B316" i="2"/>
  <c r="B263" i="3"/>
  <c r="C316" i="2"/>
  <c r="C263" i="3"/>
  <c r="D316" i="2"/>
  <c r="D263" i="3"/>
  <c r="L243" i="1"/>
  <c r="E316" i="2"/>
  <c r="E263" i="3" s="1"/>
  <c r="B317" i="2"/>
  <c r="B264" i="3" s="1"/>
  <c r="C317" i="2"/>
  <c r="C264" i="3" s="1"/>
  <c r="D317" i="2"/>
  <c r="D264" i="3" s="1"/>
  <c r="L244" i="1"/>
  <c r="E317" i="2"/>
  <c r="E264" i="3"/>
  <c r="A265" i="3"/>
  <c r="B318" i="2"/>
  <c r="B265" i="3" s="1"/>
  <c r="C265" i="3"/>
  <c r="D265" i="3"/>
  <c r="E265" i="3"/>
  <c r="A319" i="2"/>
  <c r="A266" i="3"/>
  <c r="B319" i="2"/>
  <c r="B266" i="3"/>
  <c r="C319" i="2"/>
  <c r="C266" i="3"/>
  <c r="D319" i="2"/>
  <c r="L246" i="1"/>
  <c r="E319" i="2"/>
  <c r="E266" i="3"/>
  <c r="B320" i="2"/>
  <c r="B267" i="3"/>
  <c r="C320" i="2"/>
  <c r="C267" i="3"/>
  <c r="D320" i="2"/>
  <c r="D267" i="3"/>
  <c r="L247" i="1"/>
  <c r="E320" i="2"/>
  <c r="B321" i="2"/>
  <c r="B268" i="3"/>
  <c r="C321" i="2"/>
  <c r="C268" i="3"/>
  <c r="D321" i="2"/>
  <c r="D268" i="3"/>
  <c r="L248" i="1"/>
  <c r="E321" i="2"/>
  <c r="A269" i="3"/>
  <c r="B322" i="2"/>
  <c r="B269" i="3" s="1"/>
  <c r="C269" i="3"/>
  <c r="D269" i="3"/>
  <c r="E269" i="3"/>
  <c r="A323" i="2"/>
  <c r="A270" i="3"/>
  <c r="B323" i="2"/>
  <c r="B270" i="3"/>
  <c r="C323" i="2"/>
  <c r="C270" i="3"/>
  <c r="D323" i="2"/>
  <c r="D270" i="3"/>
  <c r="L250" i="1"/>
  <c r="E323" i="2"/>
  <c r="B324" i="2"/>
  <c r="B271" i="3"/>
  <c r="C324" i="2"/>
  <c r="C271" i="3"/>
  <c r="D324" i="2"/>
  <c r="D271" i="3"/>
  <c r="L251" i="1"/>
  <c r="E324" i="2"/>
  <c r="E271" i="3" s="1"/>
  <c r="B325" i="2"/>
  <c r="B272" i="3" s="1"/>
  <c r="C325" i="2"/>
  <c r="C272" i="3" s="1"/>
  <c r="D325" i="2"/>
  <c r="L252" i="1"/>
  <c r="E325" i="2"/>
  <c r="E272" i="3" s="1"/>
  <c r="A326" i="2"/>
  <c r="A273" i="3" s="1"/>
  <c r="B326" i="2"/>
  <c r="B273" i="3" s="1"/>
  <c r="C273" i="3"/>
  <c r="D273" i="3"/>
  <c r="E273" i="3"/>
  <c r="A274" i="3"/>
  <c r="B327" i="2"/>
  <c r="B274" i="3" s="1"/>
  <c r="C274" i="3"/>
  <c r="D274" i="3"/>
  <c r="E274" i="3"/>
  <c r="A328" i="2"/>
  <c r="A275" i="3"/>
  <c r="B328" i="2"/>
  <c r="B275" i="3"/>
  <c r="C328" i="2"/>
  <c r="C275" i="3"/>
  <c r="D328" i="2"/>
  <c r="D275" i="3"/>
  <c r="L295" i="1"/>
  <c r="E328" i="2"/>
  <c r="E275" i="3" s="1"/>
  <c r="A296" i="1"/>
  <c r="A329" i="2" s="1"/>
  <c r="A276" i="3" s="1"/>
  <c r="B329" i="2"/>
  <c r="B276" i="3"/>
  <c r="C329" i="2"/>
  <c r="C276" i="3"/>
  <c r="D329" i="2"/>
  <c r="D276" i="3"/>
  <c r="L296" i="1"/>
  <c r="E329" i="2"/>
  <c r="B330" i="2"/>
  <c r="B277" i="3"/>
  <c r="C330" i="2"/>
  <c r="C277" i="3"/>
  <c r="D330" i="2"/>
  <c r="D277" i="3"/>
  <c r="M297" i="1"/>
  <c r="E330" i="2"/>
  <c r="E277" i="3" s="1"/>
  <c r="B331" i="2"/>
  <c r="B278" i="3" s="1"/>
  <c r="C331" i="2"/>
  <c r="C278" i="3" s="1"/>
  <c r="D331" i="2"/>
  <c r="D278" i="3" s="1"/>
  <c r="M298" i="1"/>
  <c r="E331" i="2"/>
  <c r="E278" i="3"/>
  <c r="B332" i="2"/>
  <c r="B279" i="3"/>
  <c r="C332" i="2"/>
  <c r="C279" i="3"/>
  <c r="D332" i="2"/>
  <c r="D279" i="3"/>
  <c r="M299" i="1"/>
  <c r="E332" i="2"/>
  <c r="B333" i="2"/>
  <c r="B280" i="3"/>
  <c r="C333" i="2"/>
  <c r="C280" i="3"/>
  <c r="D333" i="2"/>
  <c r="D280" i="3"/>
  <c r="M300" i="1"/>
  <c r="E333" i="2"/>
  <c r="B334" i="2"/>
  <c r="B281" i="3"/>
  <c r="C334" i="2"/>
  <c r="C281" i="3"/>
  <c r="D334" i="2"/>
  <c r="D281" i="3"/>
  <c r="M301" i="1"/>
  <c r="E334" i="2"/>
  <c r="A282" i="3"/>
  <c r="B335" i="2"/>
  <c r="B282" i="3" s="1"/>
  <c r="C282" i="3"/>
  <c r="D282" i="3"/>
  <c r="E282" i="3"/>
  <c r="A336" i="2"/>
  <c r="A283" i="3"/>
  <c r="B336" i="2"/>
  <c r="B283" i="3"/>
  <c r="C336" i="2"/>
  <c r="C283" i="3"/>
  <c r="D336" i="2"/>
  <c r="D283" i="3"/>
  <c r="E336" i="2"/>
  <c r="E283" i="3"/>
  <c r="A304" i="1"/>
  <c r="B337" i="2"/>
  <c r="B284" i="3" s="1"/>
  <c r="C337" i="2"/>
  <c r="C284" i="3" s="1"/>
  <c r="D337" i="2"/>
  <c r="D284" i="3" s="1"/>
  <c r="E337" i="2"/>
  <c r="B338" i="2"/>
  <c r="B285" i="3"/>
  <c r="C338" i="2"/>
  <c r="C285" i="3"/>
  <c r="D338" i="2"/>
  <c r="D285" i="3"/>
  <c r="E338" i="2"/>
  <c r="E285" i="3"/>
  <c r="A286" i="3"/>
  <c r="B339" i="2"/>
  <c r="B286" i="3" s="1"/>
  <c r="C286" i="3"/>
  <c r="D286" i="3"/>
  <c r="E286" i="3"/>
  <c r="A340" i="2"/>
  <c r="A287" i="3"/>
  <c r="B340" i="2"/>
  <c r="B287" i="3"/>
  <c r="C340" i="2"/>
  <c r="C287" i="3"/>
  <c r="D340" i="2"/>
  <c r="D287" i="3"/>
  <c r="E340" i="2"/>
  <c r="E287" i="3"/>
  <c r="A288" i="3"/>
  <c r="B341" i="2"/>
  <c r="B288" i="3" s="1"/>
  <c r="C288" i="3"/>
  <c r="D288" i="3"/>
  <c r="E288" i="3"/>
  <c r="A342" i="2"/>
  <c r="A289" i="3"/>
  <c r="B342" i="2"/>
  <c r="B289" i="3"/>
  <c r="C342" i="2"/>
  <c r="C289" i="3"/>
  <c r="D342" i="2"/>
  <c r="D289" i="3"/>
  <c r="M315" i="1"/>
  <c r="E342" i="2"/>
  <c r="A290" i="3"/>
  <c r="B343" i="2"/>
  <c r="B290" i="3" s="1"/>
  <c r="C290" i="3"/>
  <c r="D290" i="3"/>
  <c r="E290" i="3"/>
  <c r="A344" i="2"/>
  <c r="A291" i="3"/>
  <c r="B344" i="2"/>
  <c r="B291" i="3"/>
  <c r="C344" i="2"/>
  <c r="C291" i="3"/>
  <c r="D344" i="2"/>
  <c r="D291" i="3"/>
  <c r="E317" i="1"/>
  <c r="L317" i="1"/>
  <c r="E344" i="2"/>
  <c r="A292" i="3"/>
  <c r="B345" i="2"/>
  <c r="B292" i="3"/>
  <c r="C292" i="3"/>
  <c r="D292" i="3"/>
  <c r="E292" i="3"/>
  <c r="A346" i="2"/>
  <c r="A293" i="3" s="1"/>
  <c r="B346" i="2"/>
  <c r="B293" i="3" s="1"/>
  <c r="C346" i="2"/>
  <c r="C293" i="3" s="1"/>
  <c r="D346" i="2"/>
  <c r="D293" i="3" s="1"/>
  <c r="E346" i="2"/>
  <c r="A347" i="2"/>
  <c r="A294" i="3"/>
  <c r="B347" i="2"/>
  <c r="B294" i="3"/>
  <c r="C294" i="3"/>
  <c r="D294" i="3"/>
  <c r="E294" i="3"/>
  <c r="A295" i="3"/>
  <c r="B348" i="2"/>
  <c r="B295" i="3"/>
  <c r="C295" i="3"/>
  <c r="D295" i="3"/>
  <c r="E295" i="3"/>
  <c r="A349" i="2"/>
  <c r="A296" i="3" s="1"/>
  <c r="B349" i="2"/>
  <c r="B296" i="3" s="1"/>
  <c r="C349" i="2"/>
  <c r="C296" i="3" s="1"/>
  <c r="D349" i="2"/>
  <c r="D296" i="3" s="1"/>
  <c r="E349" i="2"/>
  <c r="A350" i="2"/>
  <c r="A297" i="3"/>
  <c r="B350" i="2"/>
  <c r="B297" i="3"/>
  <c r="C350" i="2"/>
  <c r="C297" i="3"/>
  <c r="D350" i="2"/>
  <c r="D297" i="3"/>
  <c r="E350" i="2"/>
  <c r="A351" i="2"/>
  <c r="A298" i="3" s="1"/>
  <c r="B351" i="2"/>
  <c r="B298" i="3" s="1"/>
  <c r="C351" i="2"/>
  <c r="C298" i="3" s="1"/>
  <c r="D351" i="2"/>
  <c r="E351" i="2"/>
  <c r="E298" i="3"/>
  <c r="A352" i="2"/>
  <c r="A299" i="3"/>
  <c r="B352" i="2"/>
  <c r="B299" i="3"/>
  <c r="C352" i="2"/>
  <c r="C299" i="3"/>
  <c r="D352" i="2"/>
  <c r="D299" i="3"/>
  <c r="E352" i="2"/>
  <c r="E299" i="3"/>
  <c r="A353" i="2"/>
  <c r="A300" i="3"/>
  <c r="B353" i="2"/>
  <c r="B300" i="3"/>
  <c r="C353" i="2"/>
  <c r="C300" i="3"/>
  <c r="D353" i="2"/>
  <c r="D300" i="3"/>
  <c r="E353" i="2"/>
  <c r="E300" i="3"/>
  <c r="A354" i="2"/>
  <c r="A301" i="3"/>
  <c r="B354" i="2"/>
  <c r="B301" i="3"/>
  <c r="C354" i="2"/>
  <c r="C301" i="3"/>
  <c r="D354" i="2"/>
  <c r="D301" i="3"/>
  <c r="E354" i="2"/>
  <c r="A355" i="2"/>
  <c r="A302" i="3" s="1"/>
  <c r="B355" i="2"/>
  <c r="B302" i="3" s="1"/>
  <c r="C355" i="2"/>
  <c r="C302" i="3" s="1"/>
  <c r="D355" i="2"/>
  <c r="D302" i="3" s="1"/>
  <c r="E355" i="2"/>
  <c r="E302" i="3" s="1"/>
  <c r="A356" i="2"/>
  <c r="A303" i="3" s="1"/>
  <c r="B356" i="2"/>
  <c r="B303" i="3" s="1"/>
  <c r="C356" i="2"/>
  <c r="C303" i="3" s="1"/>
  <c r="D356" i="2"/>
  <c r="E356" i="2"/>
  <c r="E303" i="3"/>
  <c r="A357" i="2"/>
  <c r="A304" i="3"/>
  <c r="B357" i="2"/>
  <c r="B304" i="3"/>
  <c r="C357" i="2"/>
  <c r="C304" i="3"/>
  <c r="D357" i="2"/>
  <c r="D304" i="3"/>
  <c r="E357" i="2"/>
  <c r="E304" i="3"/>
  <c r="A358" i="2"/>
  <c r="A305" i="3"/>
  <c r="B358" i="2"/>
  <c r="B305" i="3"/>
  <c r="C358" i="2"/>
  <c r="C305" i="3"/>
  <c r="D358" i="2"/>
  <c r="D305" i="3"/>
  <c r="E358" i="2"/>
  <c r="E305" i="3"/>
  <c r="A359" i="2"/>
  <c r="A306" i="3"/>
  <c r="B359" i="2"/>
  <c r="B306" i="3"/>
  <c r="C359" i="2"/>
  <c r="C306" i="3"/>
  <c r="D359" i="2"/>
  <c r="D306" i="3"/>
  <c r="E359" i="2"/>
  <c r="E306" i="3"/>
  <c r="A360" i="2"/>
  <c r="A307" i="3"/>
  <c r="B360" i="2"/>
  <c r="B307" i="3"/>
  <c r="C360" i="2"/>
  <c r="C307" i="3"/>
  <c r="D360" i="2"/>
  <c r="D307" i="3"/>
  <c r="E360" i="2"/>
  <c r="E307" i="3"/>
  <c r="A361" i="2"/>
  <c r="A308" i="3"/>
  <c r="B361" i="2"/>
  <c r="B308" i="3"/>
  <c r="C361" i="2"/>
  <c r="C308" i="3"/>
  <c r="D361" i="2"/>
  <c r="D308" i="3"/>
  <c r="E361" i="2"/>
  <c r="E308" i="3"/>
  <c r="A362" i="2"/>
  <c r="A309" i="3"/>
  <c r="B362" i="2"/>
  <c r="B309" i="3"/>
  <c r="C362" i="2"/>
  <c r="C309" i="3"/>
  <c r="D362" i="2"/>
  <c r="D309" i="3"/>
  <c r="E362" i="2"/>
  <c r="E309" i="3"/>
  <c r="A363" i="2"/>
  <c r="A310" i="3"/>
  <c r="B363" i="2"/>
  <c r="B310" i="3"/>
  <c r="C363" i="2"/>
  <c r="C310" i="3"/>
  <c r="D363" i="2"/>
  <c r="D310" i="3"/>
  <c r="E363" i="2"/>
  <c r="E310" i="3"/>
  <c r="A311" i="3"/>
  <c r="B364" i="2"/>
  <c r="B311" i="3" s="1"/>
  <c r="C311" i="3"/>
  <c r="D311" i="3"/>
  <c r="E311" i="3"/>
  <c r="A365" i="2"/>
  <c r="A312" i="3"/>
  <c r="B365" i="2"/>
  <c r="B312" i="3"/>
  <c r="C365" i="2"/>
  <c r="C312" i="3"/>
  <c r="D365" i="2"/>
  <c r="D312" i="3"/>
  <c r="E365" i="2"/>
  <c r="E312" i="3"/>
  <c r="A321" i="1"/>
  <c r="A366" i="2"/>
  <c r="A313" i="3" s="1"/>
  <c r="B366" i="2"/>
  <c r="B313" i="3" s="1"/>
  <c r="C366" i="2"/>
  <c r="C313" i="3" s="1"/>
  <c r="D366" i="2"/>
  <c r="D313" i="3" s="1"/>
  <c r="E366" i="2"/>
  <c r="E313" i="3" s="1"/>
  <c r="A367" i="2"/>
  <c r="A314" i="3" s="1"/>
  <c r="B367" i="2"/>
  <c r="B314" i="3" s="1"/>
  <c r="C367" i="2"/>
  <c r="C314" i="3" s="1"/>
  <c r="D367" i="2"/>
  <c r="E367" i="2"/>
  <c r="E314" i="3"/>
  <c r="A368" i="2"/>
  <c r="A315" i="3"/>
  <c r="B368" i="2"/>
  <c r="B315" i="3"/>
  <c r="C368" i="2"/>
  <c r="C315" i="3"/>
  <c r="D368" i="2"/>
  <c r="D315" i="3"/>
  <c r="E368" i="2"/>
  <c r="E315" i="3"/>
  <c r="A316" i="3"/>
  <c r="B369" i="2"/>
  <c r="B316" i="3" s="1"/>
  <c r="C316" i="3"/>
  <c r="D316" i="3"/>
  <c r="E316" i="3"/>
  <c r="A317" i="3"/>
  <c r="B370" i="2"/>
  <c r="B317" i="3" s="1"/>
  <c r="C317" i="3"/>
  <c r="D317" i="3"/>
  <c r="E317" i="3"/>
  <c r="A371" i="2"/>
  <c r="A318" i="3"/>
  <c r="B371" i="2"/>
  <c r="B318" i="3"/>
  <c r="C371" i="2"/>
  <c r="C318" i="3"/>
  <c r="D371" i="2"/>
  <c r="E371" i="2"/>
  <c r="E318" i="3" s="1"/>
  <c r="A372" i="2"/>
  <c r="A319" i="3" s="1"/>
  <c r="B372" i="2"/>
  <c r="B319" i="3" s="1"/>
  <c r="C372" i="2"/>
  <c r="C319" i="3" s="1"/>
  <c r="D372" i="2"/>
  <c r="D319" i="3" s="1"/>
  <c r="E372" i="2"/>
  <c r="E319" i="3" s="1"/>
  <c r="A373" i="2"/>
  <c r="A320" i="3" s="1"/>
  <c r="B373" i="2"/>
  <c r="B320" i="3" s="1"/>
  <c r="C373" i="2"/>
  <c r="C320" i="3" s="1"/>
  <c r="D373" i="2"/>
  <c r="D320" i="3" s="1"/>
  <c r="E373" i="2"/>
  <c r="E320" i="3" s="1"/>
  <c r="A374" i="2"/>
  <c r="A321" i="3" s="1"/>
  <c r="B374" i="2"/>
  <c r="B321" i="3" s="1"/>
  <c r="C374" i="2"/>
  <c r="C321" i="3" s="1"/>
  <c r="D374" i="2"/>
  <c r="D321" i="3" s="1"/>
  <c r="E374" i="2"/>
  <c r="E321" i="3" s="1"/>
  <c r="A375" i="2"/>
  <c r="A322" i="3" s="1"/>
  <c r="B375" i="2"/>
  <c r="B322" i="3" s="1"/>
  <c r="C375" i="2"/>
  <c r="C322" i="3" s="1"/>
  <c r="D375" i="2"/>
  <c r="D322" i="3" s="1"/>
  <c r="E375" i="2"/>
  <c r="E322" i="3" s="1"/>
  <c r="A376" i="2"/>
  <c r="A323" i="3" s="1"/>
  <c r="B376" i="2"/>
  <c r="B323" i="3" s="1"/>
  <c r="C376" i="2"/>
  <c r="C323" i="3" s="1"/>
  <c r="D376" i="2"/>
  <c r="D323" i="3" s="1"/>
  <c r="E376" i="2"/>
  <c r="E323" i="3" s="1"/>
  <c r="A324" i="3"/>
  <c r="B377" i="2"/>
  <c r="B324" i="3"/>
  <c r="C377" i="2"/>
  <c r="C324" i="3"/>
  <c r="D377" i="2"/>
  <c r="D324" i="3"/>
  <c r="E377" i="2"/>
  <c r="E324" i="3"/>
  <c r="A325" i="3"/>
  <c r="B378" i="2"/>
  <c r="B325" i="3" s="1"/>
  <c r="C378" i="2"/>
  <c r="C325" i="3" s="1"/>
  <c r="D378" i="2"/>
  <c r="E378" i="2"/>
  <c r="E325" i="3"/>
  <c r="A326" i="3"/>
  <c r="B379" i="2"/>
  <c r="B326" i="3" s="1"/>
  <c r="C326" i="3"/>
  <c r="D326" i="3"/>
  <c r="E326" i="3"/>
  <c r="A327" i="3"/>
  <c r="B380" i="2"/>
  <c r="B327" i="3" s="1"/>
  <c r="C327" i="3"/>
  <c r="D327" i="3"/>
  <c r="E327" i="3"/>
  <c r="A381" i="2"/>
  <c r="A328" i="3"/>
  <c r="B381" i="2"/>
  <c r="B328" i="3"/>
  <c r="C381" i="2"/>
  <c r="C328" i="3"/>
  <c r="D381" i="2"/>
  <c r="D328" i="3"/>
  <c r="E381" i="2"/>
  <c r="A382" i="2"/>
  <c r="A329" i="3" s="1"/>
  <c r="B382" i="2"/>
  <c r="B329" i="3" s="1"/>
  <c r="C382" i="2"/>
  <c r="C329" i="3" s="1"/>
  <c r="D382" i="2"/>
  <c r="D329" i="3" s="1"/>
  <c r="E382" i="2"/>
  <c r="E329" i="3" s="1"/>
  <c r="A383" i="2"/>
  <c r="A330" i="3" s="1"/>
  <c r="B383" i="2"/>
  <c r="B330" i="3" s="1"/>
  <c r="C383" i="2"/>
  <c r="C330" i="3" s="1"/>
  <c r="D383" i="2"/>
  <c r="D330" i="3" s="1"/>
  <c r="E383" i="2"/>
  <c r="E330" i="3" s="1"/>
  <c r="A384" i="2"/>
  <c r="A331" i="3" s="1"/>
  <c r="B384" i="2"/>
  <c r="B331" i="3" s="1"/>
  <c r="C384" i="2"/>
  <c r="C331" i="3" s="1"/>
  <c r="D384" i="2"/>
  <c r="D331" i="3" s="1"/>
  <c r="E384" i="2"/>
  <c r="A385" i="2"/>
  <c r="A332" i="3"/>
  <c r="B385" i="2"/>
  <c r="B332" i="3"/>
  <c r="C385" i="2"/>
  <c r="C332" i="3"/>
  <c r="D385" i="2"/>
  <c r="D332" i="3"/>
  <c r="E385" i="2"/>
  <c r="E332" i="3"/>
  <c r="A386" i="2"/>
  <c r="A333" i="3"/>
  <c r="B386" i="2"/>
  <c r="B333" i="3"/>
  <c r="C386" i="2"/>
  <c r="C333" i="3"/>
  <c r="D386" i="2"/>
  <c r="D333" i="3"/>
  <c r="E386" i="2"/>
  <c r="E333" i="3"/>
  <c r="A387" i="2"/>
  <c r="A334" i="3"/>
  <c r="B387" i="2"/>
  <c r="B334" i="3"/>
  <c r="C387" i="2"/>
  <c r="C334" i="3"/>
  <c r="D387" i="2"/>
  <c r="D334" i="3"/>
  <c r="E387" i="2"/>
  <c r="E334" i="3"/>
  <c r="A335" i="3"/>
  <c r="B388" i="2"/>
  <c r="B335" i="3" s="1"/>
  <c r="C335" i="3"/>
  <c r="D335" i="3"/>
  <c r="E335" i="3"/>
  <c r="A389" i="2"/>
  <c r="A336" i="3"/>
  <c r="B389" i="2"/>
  <c r="B336" i="3"/>
  <c r="C389" i="2"/>
  <c r="C336" i="3"/>
  <c r="D389" i="2"/>
  <c r="D336" i="3"/>
  <c r="E389" i="2"/>
  <c r="E336" i="3"/>
  <c r="A390" i="2"/>
  <c r="A337" i="3"/>
  <c r="B390" i="2"/>
  <c r="B337" i="3"/>
  <c r="C390" i="2"/>
  <c r="C337" i="3"/>
  <c r="D390" i="2"/>
  <c r="D337" i="3"/>
  <c r="E390" i="2"/>
  <c r="E337" i="3"/>
  <c r="A391" i="2"/>
  <c r="A338" i="3"/>
  <c r="B391" i="2"/>
  <c r="B338" i="3"/>
  <c r="C391" i="2"/>
  <c r="C338" i="3"/>
  <c r="D391" i="2"/>
  <c r="D338" i="3"/>
  <c r="E391" i="2"/>
  <c r="A392" i="2"/>
  <c r="A339" i="3" s="1"/>
  <c r="B392" i="2"/>
  <c r="B339" i="3" s="1"/>
  <c r="C392" i="2"/>
  <c r="C339" i="3" s="1"/>
  <c r="D392" i="2"/>
  <c r="D339" i="3" s="1"/>
  <c r="E392" i="2"/>
  <c r="E339" i="3" s="1"/>
  <c r="A393" i="2"/>
  <c r="A340" i="3" s="1"/>
  <c r="B393" i="2"/>
  <c r="B340" i="3" s="1"/>
  <c r="C393" i="2"/>
  <c r="C340" i="3" s="1"/>
  <c r="D393" i="2"/>
  <c r="D340" i="3" s="1"/>
  <c r="E393" i="2"/>
  <c r="E340" i="3" s="1"/>
  <c r="A394" i="2"/>
  <c r="A341" i="3" s="1"/>
  <c r="B394" i="2"/>
  <c r="B341" i="3" s="1"/>
  <c r="C394" i="2"/>
  <c r="C341" i="3" s="1"/>
  <c r="D394" i="2"/>
  <c r="D341" i="3" s="1"/>
  <c r="E394" i="2"/>
  <c r="E341" i="3" s="1"/>
  <c r="A342" i="3"/>
  <c r="B395" i="2"/>
  <c r="B342" i="3"/>
  <c r="C342" i="3"/>
  <c r="D342" i="3"/>
  <c r="E342" i="3"/>
  <c r="A396" i="2"/>
  <c r="A343" i="3" s="1"/>
  <c r="B396" i="2"/>
  <c r="B343" i="3" s="1"/>
  <c r="C396" i="2"/>
  <c r="C343" i="3" s="1"/>
  <c r="D396" i="2"/>
  <c r="D343" i="3" s="1"/>
  <c r="E396" i="2"/>
  <c r="E343" i="3" s="1"/>
  <c r="A397" i="2"/>
  <c r="A344" i="3" s="1"/>
  <c r="B397" i="2"/>
  <c r="B344" i="3" s="1"/>
  <c r="C397" i="2"/>
  <c r="C344" i="3" s="1"/>
  <c r="D397" i="2"/>
  <c r="D344" i="3" s="1"/>
  <c r="E397" i="2"/>
  <c r="E344" i="3" s="1"/>
  <c r="A398" i="2"/>
  <c r="A345" i="3" s="1"/>
  <c r="B398" i="2"/>
  <c r="B345" i="3" s="1"/>
  <c r="C398" i="2"/>
  <c r="C345" i="3" s="1"/>
  <c r="D398" i="2"/>
  <c r="D345" i="3" s="1"/>
  <c r="E398" i="2"/>
  <c r="E345" i="3" s="1"/>
  <c r="A399" i="2"/>
  <c r="A346" i="3" s="1"/>
  <c r="B399" i="2"/>
  <c r="B346" i="3" s="1"/>
  <c r="C399" i="2"/>
  <c r="C346" i="3" s="1"/>
  <c r="D399" i="2"/>
  <c r="D346" i="3" s="1"/>
  <c r="E399" i="2"/>
  <c r="E346" i="3" s="1"/>
  <c r="A400" i="2"/>
  <c r="A347" i="3" s="1"/>
  <c r="B400" i="2"/>
  <c r="B347" i="3" s="1"/>
  <c r="C400" i="2"/>
  <c r="C347" i="3" s="1"/>
  <c r="D400" i="2"/>
  <c r="E400" i="2"/>
  <c r="E347" i="3"/>
  <c r="A401" i="2"/>
  <c r="A348" i="3"/>
  <c r="B401" i="2"/>
  <c r="B348" i="3"/>
  <c r="C401" i="2"/>
  <c r="C348" i="3"/>
  <c r="D401" i="2"/>
  <c r="D348" i="3"/>
  <c r="E401" i="2"/>
  <c r="E348" i="3"/>
  <c r="A402" i="2"/>
  <c r="A349" i="3"/>
  <c r="B402" i="2"/>
  <c r="B349" i="3"/>
  <c r="C402" i="2"/>
  <c r="C349" i="3"/>
  <c r="D402" i="2"/>
  <c r="E402" i="2"/>
  <c r="E349" i="3" s="1"/>
  <c r="A350" i="3"/>
  <c r="B403" i="2"/>
  <c r="B350" i="3"/>
  <c r="C350" i="3"/>
  <c r="D350" i="3"/>
  <c r="E350" i="3"/>
  <c r="A404" i="2"/>
  <c r="A351" i="3" s="1"/>
  <c r="B404" i="2"/>
  <c r="B351" i="3" s="1"/>
  <c r="C404" i="2"/>
  <c r="C351" i="3" s="1"/>
  <c r="D404" i="2"/>
  <c r="D351" i="3" s="1"/>
  <c r="E404" i="2"/>
  <c r="E351" i="3" s="1"/>
  <c r="A405" i="2"/>
  <c r="A352" i="3" s="1"/>
  <c r="B405" i="2"/>
  <c r="B352" i="3" s="1"/>
  <c r="C405" i="2"/>
  <c r="C352" i="3" s="1"/>
  <c r="D405" i="2"/>
  <c r="D352" i="3" s="1"/>
  <c r="E405" i="2"/>
  <c r="E352" i="3" s="1"/>
  <c r="A406" i="2"/>
  <c r="A353" i="3" s="1"/>
  <c r="B406" i="2"/>
  <c r="B353" i="3" s="1"/>
  <c r="C406" i="2"/>
  <c r="C353" i="3" s="1"/>
  <c r="D406" i="2"/>
  <c r="D353" i="3" s="1"/>
  <c r="E406" i="2"/>
  <c r="A407" i="2"/>
  <c r="A354" i="3"/>
  <c r="B407" i="2"/>
  <c r="B354" i="3"/>
  <c r="C407" i="2"/>
  <c r="C354" i="3"/>
  <c r="D407" i="2"/>
  <c r="D354" i="3"/>
  <c r="E407" i="2"/>
  <c r="A408" i="2"/>
  <c r="A355" i="3" s="1"/>
  <c r="B408" i="2"/>
  <c r="B355" i="3" s="1"/>
  <c r="C408" i="2"/>
  <c r="C355" i="3" s="1"/>
  <c r="D408" i="2"/>
  <c r="D355" i="3" s="1"/>
  <c r="E408" i="2"/>
  <c r="A409" i="2"/>
  <c r="A356" i="3"/>
  <c r="B409" i="2"/>
  <c r="B356" i="3"/>
  <c r="C409" i="2"/>
  <c r="C356" i="3"/>
  <c r="D409" i="2"/>
  <c r="D356" i="3"/>
  <c r="E409" i="2"/>
  <c r="E356" i="3"/>
  <c r="A410" i="2"/>
  <c r="A357" i="3"/>
  <c r="B410" i="2"/>
  <c r="B357" i="3"/>
  <c r="C410" i="2"/>
  <c r="C357" i="3"/>
  <c r="D410" i="2"/>
  <c r="D357" i="3"/>
  <c r="E410" i="2"/>
  <c r="A411" i="2"/>
  <c r="A358" i="3" s="1"/>
  <c r="B411" i="2"/>
  <c r="B358" i="3" s="1"/>
  <c r="C411" i="2"/>
  <c r="C358" i="3" s="1"/>
  <c r="D411" i="2"/>
  <c r="D358" i="3" s="1"/>
  <c r="E411" i="2"/>
  <c r="E358" i="3" s="1"/>
  <c r="A412" i="2"/>
  <c r="A359" i="3" s="1"/>
  <c r="B412" i="2"/>
  <c r="B359" i="3" s="1"/>
  <c r="C412" i="2"/>
  <c r="C359" i="3" s="1"/>
  <c r="D412" i="2"/>
  <c r="E412" i="2"/>
  <c r="E359" i="3"/>
  <c r="A360" i="3"/>
  <c r="B413" i="2"/>
  <c r="B360" i="3" s="1"/>
  <c r="C360" i="3"/>
  <c r="D360" i="3"/>
  <c r="E360" i="3"/>
  <c r="A414" i="2"/>
  <c r="A361" i="3"/>
  <c r="B414" i="2"/>
  <c r="B361" i="3"/>
  <c r="C414" i="2"/>
  <c r="C361" i="3"/>
  <c r="D414" i="2"/>
  <c r="D361" i="3"/>
  <c r="E414" i="2"/>
  <c r="E361" i="3"/>
  <c r="A415" i="2"/>
  <c r="A362" i="3"/>
  <c r="B415" i="2"/>
  <c r="B362" i="3"/>
  <c r="C415" i="2"/>
  <c r="C362" i="3"/>
  <c r="D415" i="2"/>
  <c r="D362" i="3"/>
  <c r="E415" i="2"/>
  <c r="E362" i="3"/>
  <c r="A416" i="2"/>
  <c r="A363" i="3"/>
  <c r="B416" i="2"/>
  <c r="B363" i="3"/>
  <c r="C416" i="2"/>
  <c r="C363" i="3"/>
  <c r="D416" i="2"/>
  <c r="E416" i="2"/>
  <c r="E363" i="3" s="1"/>
  <c r="A417" i="2"/>
  <c r="A364" i="3" s="1"/>
  <c r="B417" i="2"/>
  <c r="B364" i="3" s="1"/>
  <c r="C417" i="2"/>
  <c r="C364" i="3" s="1"/>
  <c r="D417" i="2"/>
  <c r="E417" i="2"/>
  <c r="E364" i="3"/>
  <c r="A418" i="2"/>
  <c r="A365" i="3"/>
  <c r="B418" i="2"/>
  <c r="B365" i="3"/>
  <c r="C418" i="2"/>
  <c r="C365" i="3"/>
  <c r="D418" i="2"/>
  <c r="D365" i="3"/>
  <c r="E418" i="2"/>
  <c r="E365" i="3"/>
  <c r="A419" i="2"/>
  <c r="A366" i="3"/>
  <c r="B419" i="2"/>
  <c r="B366" i="3"/>
  <c r="C419" i="2"/>
  <c r="C366" i="3"/>
  <c r="D419" i="2"/>
  <c r="D366" i="3"/>
  <c r="E419" i="2"/>
  <c r="E366" i="3"/>
  <c r="A420" i="2"/>
  <c r="A367" i="3"/>
  <c r="B420" i="2"/>
  <c r="B367" i="3"/>
  <c r="C420" i="2"/>
  <c r="C367" i="3"/>
  <c r="D420" i="2"/>
  <c r="D367" i="3"/>
  <c r="E420" i="2"/>
  <c r="E367" i="3"/>
  <c r="A421" i="2"/>
  <c r="A368" i="3"/>
  <c r="B421" i="2"/>
  <c r="B368" i="3"/>
  <c r="C421" i="2"/>
  <c r="C368" i="3"/>
  <c r="D421" i="2"/>
  <c r="D368" i="3"/>
  <c r="E421" i="2"/>
  <c r="A422" i="2"/>
  <c r="A369" i="3" s="1"/>
  <c r="B422" i="2"/>
  <c r="B369" i="3" s="1"/>
  <c r="C422" i="2"/>
  <c r="C369" i="3" s="1"/>
  <c r="D422" i="2"/>
  <c r="D369" i="3" s="1"/>
  <c r="E422" i="2"/>
  <c r="A370" i="3"/>
  <c r="B423" i="2"/>
  <c r="B370" i="3" s="1"/>
  <c r="C370" i="3"/>
  <c r="D370" i="3"/>
  <c r="E370" i="3"/>
  <c r="A371" i="3"/>
  <c r="B424" i="2"/>
  <c r="B371" i="3" s="1"/>
  <c r="C371" i="3"/>
  <c r="D371" i="3"/>
  <c r="E371" i="3"/>
  <c r="A425" i="2"/>
  <c r="A372" i="3"/>
  <c r="B425" i="2"/>
  <c r="B372" i="3"/>
  <c r="C425" i="2"/>
  <c r="C372" i="3"/>
  <c r="D425" i="2"/>
  <c r="D372" i="3"/>
  <c r="E425" i="2"/>
  <c r="A339" i="1"/>
  <c r="A340" i="1" s="1"/>
  <c r="A427" i="2" s="1"/>
  <c r="A374" i="3" s="1"/>
  <c r="B426" i="2"/>
  <c r="B373" i="3" s="1"/>
  <c r="C426" i="2"/>
  <c r="C373" i="3" s="1"/>
  <c r="D426" i="2"/>
  <c r="D373" i="3" s="1"/>
  <c r="E426" i="2"/>
  <c r="E373" i="3" s="1"/>
  <c r="B427" i="2"/>
  <c r="B374" i="3" s="1"/>
  <c r="C427" i="2"/>
  <c r="C374" i="3" s="1"/>
  <c r="D427" i="2"/>
  <c r="D374" i="3" s="1"/>
  <c r="E427" i="2"/>
  <c r="E374" i="3" s="1"/>
  <c r="B428" i="2"/>
  <c r="B375" i="3" s="1"/>
  <c r="C428" i="2"/>
  <c r="C375" i="3" s="1"/>
  <c r="D428" i="2"/>
  <c r="D375" i="3" s="1"/>
  <c r="E428" i="2"/>
  <c r="E375" i="3" s="1"/>
  <c r="A376" i="3"/>
  <c r="B429" i="2"/>
  <c r="B376" i="3"/>
  <c r="C376" i="3"/>
  <c r="D376" i="3"/>
  <c r="E376" i="3"/>
  <c r="B430" i="2"/>
  <c r="B377" i="3" s="1"/>
  <c r="C430" i="2"/>
  <c r="C377" i="3" s="1"/>
  <c r="D430" i="2"/>
  <c r="D377" i="3" s="1"/>
  <c r="E430" i="2"/>
  <c r="A378" i="3"/>
  <c r="B431" i="2"/>
  <c r="B378" i="3" s="1"/>
  <c r="C378" i="3"/>
  <c r="D378" i="3"/>
  <c r="E378" i="3"/>
  <c r="A432" i="2"/>
  <c r="A379" i="3"/>
  <c r="B432" i="2"/>
  <c r="B379" i="3"/>
  <c r="C432" i="2"/>
  <c r="C379" i="3"/>
  <c r="D432" i="2"/>
  <c r="D379" i="3"/>
  <c r="E432" i="2"/>
  <c r="A346" i="1"/>
  <c r="B433" i="2"/>
  <c r="B380" i="3"/>
  <c r="C433" i="2"/>
  <c r="C380" i="3"/>
  <c r="D433" i="2"/>
  <c r="E433" i="2"/>
  <c r="E380" i="3" s="1"/>
  <c r="B434" i="2"/>
  <c r="B381" i="3" s="1"/>
  <c r="C434" i="2"/>
  <c r="C381" i="3" s="1"/>
  <c r="D434" i="2"/>
  <c r="D381" i="3" s="1"/>
  <c r="E434" i="2"/>
  <c r="E381" i="3" s="1"/>
  <c r="B435" i="2"/>
  <c r="B382" i="3" s="1"/>
  <c r="C435" i="2"/>
  <c r="C382" i="3" s="1"/>
  <c r="D435" i="2"/>
  <c r="E435" i="2"/>
  <c r="E382" i="3"/>
  <c r="B436" i="2"/>
  <c r="B383" i="3"/>
  <c r="C436" i="2"/>
  <c r="C383" i="3"/>
  <c r="D436" i="2"/>
  <c r="D383" i="3"/>
  <c r="E436" i="2"/>
  <c r="E383" i="3"/>
  <c r="B437" i="2"/>
  <c r="B384" i="3"/>
  <c r="C437" i="2"/>
  <c r="C384" i="3"/>
  <c r="D437" i="2"/>
  <c r="D384" i="3"/>
  <c r="E437" i="2"/>
  <c r="E384" i="3"/>
  <c r="B438" i="2"/>
  <c r="B385" i="3"/>
  <c r="C438" i="2"/>
  <c r="C385" i="3"/>
  <c r="D438" i="2"/>
  <c r="E438" i="2"/>
  <c r="E385" i="3" s="1"/>
  <c r="A439" i="2"/>
  <c r="A386" i="3" s="1"/>
  <c r="B439" i="2"/>
  <c r="B386" i="3" s="1"/>
  <c r="C386" i="3"/>
  <c r="D386" i="3"/>
  <c r="E386" i="3"/>
  <c r="A387" i="3"/>
  <c r="B440" i="2"/>
  <c r="B387" i="3" s="1"/>
  <c r="C387" i="3"/>
  <c r="D387" i="3"/>
  <c r="E387" i="3"/>
  <c r="A388" i="3"/>
  <c r="B441" i="2"/>
  <c r="B388" i="3" s="1"/>
  <c r="C388" i="3"/>
  <c r="D388" i="3"/>
  <c r="E388" i="3"/>
  <c r="A442" i="2"/>
  <c r="A389" i="3"/>
  <c r="B442" i="2"/>
  <c r="B389" i="3"/>
  <c r="C442" i="2"/>
  <c r="C389" i="3"/>
  <c r="D442" i="2"/>
  <c r="D389" i="3"/>
  <c r="E442" i="2"/>
  <c r="A443" i="2"/>
  <c r="A390" i="3" s="1"/>
  <c r="B443" i="2"/>
  <c r="B390" i="3" s="1"/>
  <c r="C443" i="2"/>
  <c r="C390" i="3" s="1"/>
  <c r="D443" i="2"/>
  <c r="D390" i="3" s="1"/>
  <c r="E443" i="2"/>
  <c r="E390" i="3" s="1"/>
  <c r="A444" i="2"/>
  <c r="A391" i="3" s="1"/>
  <c r="B444" i="2"/>
  <c r="B391" i="3" s="1"/>
  <c r="C444" i="2"/>
  <c r="C391" i="3" s="1"/>
  <c r="D444" i="2"/>
  <c r="D391" i="3" s="1"/>
  <c r="E444" i="2"/>
  <c r="E391" i="3" s="1"/>
  <c r="A445" i="2"/>
  <c r="A392" i="3" s="1"/>
  <c r="B445" i="2"/>
  <c r="B392" i="3" s="1"/>
  <c r="C445" i="2"/>
  <c r="C392" i="3" s="1"/>
  <c r="D445" i="2"/>
  <c r="E445" i="2"/>
  <c r="E392" i="3"/>
  <c r="A446" i="2"/>
  <c r="A393" i="3"/>
  <c r="B446" i="2"/>
  <c r="B393" i="3"/>
  <c r="C446" i="2"/>
  <c r="C393" i="3"/>
  <c r="D446" i="2"/>
  <c r="D393" i="3"/>
  <c r="E446" i="2"/>
  <c r="E393" i="3"/>
  <c r="A447" i="2"/>
  <c r="A394" i="3"/>
  <c r="B447" i="2"/>
  <c r="B394" i="3"/>
  <c r="C447" i="2"/>
  <c r="C394" i="3"/>
  <c r="D447" i="2"/>
  <c r="E447" i="2"/>
  <c r="E394" i="3" s="1"/>
  <c r="A395" i="3"/>
  <c r="B448" i="2"/>
  <c r="B395" i="3"/>
  <c r="C395" i="3"/>
  <c r="D395" i="3"/>
  <c r="E395" i="3"/>
  <c r="A449" i="2"/>
  <c r="A396" i="3" s="1"/>
  <c r="B449" i="2"/>
  <c r="B396" i="3" s="1"/>
  <c r="C449" i="2"/>
  <c r="C396" i="3" s="1"/>
  <c r="D449" i="2"/>
  <c r="D396" i="3" s="1"/>
  <c r="E449" i="2"/>
  <c r="A450" i="2"/>
  <c r="A397" i="3"/>
  <c r="B450" i="2"/>
  <c r="B397" i="3"/>
  <c r="C450" i="2"/>
  <c r="C397" i="3"/>
  <c r="D450" i="2"/>
  <c r="D397" i="3"/>
  <c r="E450" i="2"/>
  <c r="A451" i="2"/>
  <c r="A398" i="3" s="1"/>
  <c r="B451" i="2"/>
  <c r="B398" i="3" s="1"/>
  <c r="C451" i="2"/>
  <c r="C398" i="3" s="1"/>
  <c r="D451" i="2"/>
  <c r="E451" i="2"/>
  <c r="E398" i="3"/>
  <c r="A452" i="2"/>
  <c r="A399" i="3"/>
  <c r="B452" i="2"/>
  <c r="B399" i="3"/>
  <c r="C452" i="2"/>
  <c r="C399" i="3"/>
  <c r="D452" i="2"/>
  <c r="E452" i="2"/>
  <c r="E399" i="3" s="1"/>
  <c r="A400" i="3"/>
  <c r="B453" i="2"/>
  <c r="B400" i="3"/>
  <c r="C453" i="2"/>
  <c r="C400" i="3"/>
  <c r="D453" i="2"/>
  <c r="D400" i="3"/>
  <c r="E453" i="2"/>
  <c r="E400" i="3"/>
  <c r="A454" i="2"/>
  <c r="A401" i="3"/>
  <c r="B454" i="2"/>
  <c r="B401" i="3"/>
  <c r="C454" i="2"/>
  <c r="C401" i="3"/>
  <c r="D454" i="2"/>
  <c r="D401" i="3"/>
  <c r="E454" i="2"/>
  <c r="E401" i="3"/>
  <c r="A455" i="2"/>
  <c r="A402" i="3"/>
  <c r="B455" i="2"/>
  <c r="B402" i="3"/>
  <c r="C455" i="2"/>
  <c r="C402" i="3"/>
  <c r="D455" i="2"/>
  <c r="D402" i="3"/>
  <c r="E455" i="2"/>
  <c r="A456" i="2"/>
  <c r="A403" i="3" s="1"/>
  <c r="B456" i="2"/>
  <c r="B403" i="3" s="1"/>
  <c r="C456" i="2"/>
  <c r="C403" i="3" s="1"/>
  <c r="D456" i="2"/>
  <c r="E456" i="2"/>
  <c r="E403" i="3"/>
  <c r="A457" i="2"/>
  <c r="A404" i="3"/>
  <c r="B457" i="2"/>
  <c r="B404" i="3"/>
  <c r="C457" i="2"/>
  <c r="C404" i="3"/>
  <c r="D457" i="2"/>
  <c r="D404" i="3" s="1"/>
  <c r="E457" i="2"/>
  <c r="E404" i="3"/>
  <c r="A458" i="2"/>
  <c r="A405" i="3" s="1"/>
  <c r="B458" i="2"/>
  <c r="B405" i="3"/>
  <c r="C458" i="2"/>
  <c r="C405" i="3" s="1"/>
  <c r="D458" i="2"/>
  <c r="D405" i="3"/>
  <c r="E458" i="2"/>
  <c r="E405" i="3" s="1"/>
  <c r="A459" i="2"/>
  <c r="A406" i="3"/>
  <c r="B459" i="2"/>
  <c r="B406" i="3" s="1"/>
  <c r="C459" i="2"/>
  <c r="C406" i="3"/>
  <c r="D459" i="2"/>
  <c r="D406" i="3" s="1"/>
  <c r="E459" i="2"/>
  <c r="A460" i="2"/>
  <c r="A407" i="3" s="1"/>
  <c r="B460" i="2"/>
  <c r="B407" i="3" s="1"/>
  <c r="C460" i="2"/>
  <c r="C407" i="3"/>
  <c r="D460" i="2"/>
  <c r="D407" i="3" s="1"/>
  <c r="E460" i="2"/>
  <c r="E407" i="3" s="1"/>
  <c r="A461" i="2"/>
  <c r="A408" i="3" s="1"/>
  <c r="B461" i="2"/>
  <c r="B408" i="3" s="1"/>
  <c r="C461" i="2"/>
  <c r="C408" i="3" s="1"/>
  <c r="D461" i="2"/>
  <c r="D408" i="3" s="1"/>
  <c r="E461" i="2"/>
  <c r="E408" i="3" s="1"/>
  <c r="A462" i="2"/>
  <c r="A409" i="3"/>
  <c r="B462" i="2"/>
  <c r="B409" i="3" s="1"/>
  <c r="C462" i="2"/>
  <c r="C409" i="3" s="1"/>
  <c r="D462" i="2"/>
  <c r="D409" i="3" s="1"/>
  <c r="E462" i="2"/>
  <c r="A463" i="2"/>
  <c r="A410" i="3" s="1"/>
  <c r="B463" i="2"/>
  <c r="B410" i="3"/>
  <c r="C463" i="2"/>
  <c r="C410" i="3" s="1"/>
  <c r="D463" i="2"/>
  <c r="D410" i="3"/>
  <c r="E463" i="2"/>
  <c r="A411" i="3"/>
  <c r="B464" i="2"/>
  <c r="B411" i="3"/>
  <c r="C464" i="2"/>
  <c r="C411" i="3" s="1"/>
  <c r="D464" i="2"/>
  <c r="E464" i="2"/>
  <c r="E411" i="3" s="1"/>
  <c r="A465" i="2"/>
  <c r="A412" i="3" s="1"/>
  <c r="B465" i="2"/>
  <c r="B412" i="3" s="1"/>
  <c r="C465" i="2"/>
  <c r="C412" i="3" s="1"/>
  <c r="D465" i="2"/>
  <c r="D412" i="3"/>
  <c r="E465" i="2"/>
  <c r="E412" i="3" s="1"/>
  <c r="A466" i="2"/>
  <c r="A413" i="3" s="1"/>
  <c r="B466" i="2"/>
  <c r="B413" i="3" s="1"/>
  <c r="C466" i="2"/>
  <c r="C413" i="3" s="1"/>
  <c r="D466" i="2"/>
  <c r="D413" i="3" s="1"/>
  <c r="E466" i="2"/>
  <c r="E413" i="3" s="1"/>
  <c r="A467" i="2"/>
  <c r="A414" i="3" s="1"/>
  <c r="B467" i="2"/>
  <c r="B414" i="3"/>
  <c r="C467" i="2"/>
  <c r="C414" i="3" s="1"/>
  <c r="D467" i="2"/>
  <c r="D414" i="3" s="1"/>
  <c r="E467" i="2"/>
  <c r="E414" i="3" s="1"/>
  <c r="A468" i="2"/>
  <c r="A415" i="3" s="1"/>
  <c r="B468" i="2"/>
  <c r="B415" i="3" s="1"/>
  <c r="C468" i="2"/>
  <c r="C415" i="3" s="1"/>
  <c r="D468" i="2"/>
  <c r="D415" i="3" s="1"/>
  <c r="E468" i="2"/>
  <c r="A469" i="2"/>
  <c r="A416" i="3" s="1"/>
  <c r="B469" i="2"/>
  <c r="B416" i="3"/>
  <c r="C469" i="2"/>
  <c r="C416" i="3" s="1"/>
  <c r="D469" i="2"/>
  <c r="D416" i="3"/>
  <c r="E469" i="2"/>
  <c r="E416" i="3" s="1"/>
  <c r="A470" i="2"/>
  <c r="A417" i="3"/>
  <c r="B470" i="2"/>
  <c r="B417" i="3" s="1"/>
  <c r="C470" i="2"/>
  <c r="C417" i="3"/>
  <c r="D470" i="2"/>
  <c r="E470" i="2"/>
  <c r="E417" i="3" s="1"/>
  <c r="A471" i="2"/>
  <c r="A418" i="3"/>
  <c r="B471" i="2"/>
  <c r="B418" i="3" s="1"/>
  <c r="C471" i="2"/>
  <c r="C418" i="3" s="1"/>
  <c r="D471" i="2"/>
  <c r="D418" i="3" s="1"/>
  <c r="E471" i="2"/>
  <c r="A472" i="2"/>
  <c r="A419" i="3" s="1"/>
  <c r="B472" i="2"/>
  <c r="B419" i="3"/>
  <c r="C472" i="2"/>
  <c r="C419" i="3" s="1"/>
  <c r="D472" i="2"/>
  <c r="D419" i="3"/>
  <c r="E472" i="2"/>
  <c r="E419" i="3" s="1"/>
  <c r="A473" i="2"/>
  <c r="A420" i="3"/>
  <c r="B473" i="2"/>
  <c r="B420" i="3" s="1"/>
  <c r="C473" i="2"/>
  <c r="C420" i="3"/>
  <c r="D473" i="2"/>
  <c r="D420" i="3" s="1"/>
  <c r="E473" i="2"/>
  <c r="E420" i="3"/>
  <c r="A474" i="2"/>
  <c r="A421" i="3" s="1"/>
  <c r="B474" i="2"/>
  <c r="B421" i="3"/>
  <c r="C474" i="2"/>
  <c r="C421" i="3" s="1"/>
  <c r="D474" i="2"/>
  <c r="E474" i="2"/>
  <c r="E421" i="3" s="1"/>
  <c r="A475" i="2"/>
  <c r="A422" i="3" s="1"/>
  <c r="B475" i="2"/>
  <c r="B422" i="3"/>
  <c r="C475" i="2"/>
  <c r="C422" i="3" s="1"/>
  <c r="D475" i="2"/>
  <c r="D422" i="3" s="1"/>
  <c r="E475" i="2"/>
  <c r="E422" i="3" s="1"/>
  <c r="A476" i="2"/>
  <c r="A423" i="3" s="1"/>
  <c r="B476" i="2"/>
  <c r="B423" i="3" s="1"/>
  <c r="C476" i="2"/>
  <c r="C423" i="3" s="1"/>
  <c r="D476" i="2"/>
  <c r="D423" i="3" s="1"/>
  <c r="E476" i="2"/>
  <c r="E423" i="3"/>
  <c r="A477" i="2"/>
  <c r="A424" i="3" s="1"/>
  <c r="B477" i="2"/>
  <c r="B424" i="3"/>
  <c r="C477" i="2"/>
  <c r="C424" i="3" s="1"/>
  <c r="D477" i="2"/>
  <c r="D424" i="3"/>
  <c r="E477" i="2"/>
  <c r="A478" i="2"/>
  <c r="A425" i="3" s="1"/>
  <c r="B478" i="2"/>
  <c r="B425" i="3" s="1"/>
  <c r="C478" i="2"/>
  <c r="C425" i="3" s="1"/>
  <c r="D478" i="2"/>
  <c r="D425" i="3" s="1"/>
  <c r="E478" i="2"/>
  <c r="E425" i="3" s="1"/>
  <c r="A479" i="2"/>
  <c r="A426" i="3" s="1"/>
  <c r="B479" i="2"/>
  <c r="B426" i="3" s="1"/>
  <c r="C479" i="2"/>
  <c r="C426" i="3" s="1"/>
  <c r="D479" i="2"/>
  <c r="D426" i="3" s="1"/>
  <c r="E479" i="2"/>
  <c r="E426" i="3" s="1"/>
  <c r="A480" i="2"/>
  <c r="A427" i="3" s="1"/>
  <c r="B480" i="2"/>
  <c r="B427" i="3" s="1"/>
  <c r="C427" i="3"/>
  <c r="D427" i="3"/>
  <c r="E427" i="3"/>
  <c r="A428" i="3"/>
  <c r="B481" i="2"/>
  <c r="B428" i="3" s="1"/>
  <c r="C428" i="3"/>
  <c r="D428" i="3"/>
  <c r="E428" i="3"/>
  <c r="A429" i="3"/>
  <c r="B482" i="2"/>
  <c r="B429" i="3" s="1"/>
  <c r="C429" i="3"/>
  <c r="D429" i="3"/>
  <c r="E429" i="3"/>
  <c r="A483" i="2"/>
  <c r="A430" i="3" s="1"/>
  <c r="B483" i="2"/>
  <c r="B430" i="3"/>
  <c r="C483" i="2"/>
  <c r="C430" i="3" s="1"/>
  <c r="D483" i="2"/>
  <c r="D430" i="3"/>
  <c r="E483" i="2"/>
  <c r="E430" i="3" s="1"/>
  <c r="A484" i="2"/>
  <c r="A431" i="3"/>
  <c r="B484" i="2"/>
  <c r="B431" i="3" s="1"/>
  <c r="C484" i="2"/>
  <c r="C431" i="3"/>
  <c r="D484" i="2"/>
  <c r="D431" i="3" s="1"/>
  <c r="E484" i="2"/>
  <c r="E431" i="3"/>
  <c r="A485" i="2"/>
  <c r="A432" i="3" s="1"/>
  <c r="B485" i="2"/>
  <c r="B432" i="3"/>
  <c r="C485" i="2"/>
  <c r="C432" i="3" s="1"/>
  <c r="D485" i="2"/>
  <c r="D432" i="3"/>
  <c r="E485" i="2"/>
  <c r="E432" i="3" s="1"/>
  <c r="A433" i="3"/>
  <c r="B486" i="2"/>
  <c r="B433" i="3" s="1"/>
  <c r="C433" i="3"/>
  <c r="D433" i="3"/>
  <c r="E433" i="3"/>
  <c r="A487" i="2"/>
  <c r="A434" i="3" s="1"/>
  <c r="B487" i="2"/>
  <c r="B434" i="3"/>
  <c r="C487" i="2"/>
  <c r="C434" i="3" s="1"/>
  <c r="D487" i="2"/>
  <c r="D434" i="3"/>
  <c r="E487" i="2"/>
  <c r="A488" i="2"/>
  <c r="A435" i="3" s="1"/>
  <c r="B488" i="2"/>
  <c r="B435" i="3" s="1"/>
  <c r="C488" i="2"/>
  <c r="C435" i="3" s="1"/>
  <c r="D488" i="2"/>
  <c r="D435" i="3" s="1"/>
  <c r="E488" i="2"/>
  <c r="E435" i="3" s="1"/>
  <c r="A436" i="3"/>
  <c r="B489" i="2"/>
  <c r="B436" i="3" s="1"/>
  <c r="C436" i="3"/>
  <c r="D436" i="3"/>
  <c r="E436" i="3"/>
  <c r="A490" i="2"/>
  <c r="A437" i="3" s="1"/>
  <c r="B490" i="2"/>
  <c r="B437" i="3" s="1"/>
  <c r="C490" i="2"/>
  <c r="C437" i="3" s="1"/>
  <c r="D490" i="2"/>
  <c r="E490" i="2"/>
  <c r="E437" i="3" s="1"/>
  <c r="A491" i="2"/>
  <c r="A438" i="3"/>
  <c r="B491" i="2"/>
  <c r="B438" i="3" s="1"/>
  <c r="C491" i="2"/>
  <c r="C438" i="3"/>
  <c r="D491" i="2"/>
  <c r="D438" i="3" s="1"/>
  <c r="E491" i="2"/>
  <c r="E438" i="3"/>
  <c r="A492" i="2"/>
  <c r="A439" i="3" s="1"/>
  <c r="B492" i="2"/>
  <c r="B439" i="3"/>
  <c r="C439" i="3"/>
  <c r="D439" i="3"/>
  <c r="E439" i="3"/>
  <c r="A440" i="3"/>
  <c r="B493" i="2"/>
  <c r="B440" i="3" s="1"/>
  <c r="C440" i="3"/>
  <c r="D440" i="3"/>
  <c r="E440" i="3"/>
  <c r="A494" i="2"/>
  <c r="A441" i="3" s="1"/>
  <c r="B494" i="2"/>
  <c r="B441" i="3" s="1"/>
  <c r="C441" i="3"/>
  <c r="D441" i="3"/>
  <c r="E441" i="3"/>
  <c r="A442" i="3"/>
  <c r="B495" i="2"/>
  <c r="B442" i="3" s="1"/>
  <c r="C495" i="2"/>
  <c r="C442" i="3" s="1"/>
  <c r="D495" i="2"/>
  <c r="D442" i="3" s="1"/>
  <c r="E495" i="2"/>
  <c r="E442" i="3" s="1"/>
  <c r="A496" i="2"/>
  <c r="A443" i="3" s="1"/>
  <c r="B496" i="2"/>
  <c r="B443" i="3" s="1"/>
  <c r="C443" i="3"/>
  <c r="D443" i="3"/>
  <c r="E443" i="3"/>
  <c r="A444" i="3"/>
  <c r="B497" i="2"/>
  <c r="B444" i="3" s="1"/>
  <c r="C497" i="2"/>
  <c r="C444" i="3" s="1"/>
  <c r="D497" i="2"/>
  <c r="D444" i="3" s="1"/>
  <c r="E497" i="2"/>
  <c r="E444" i="3" s="1"/>
  <c r="A498" i="2"/>
  <c r="A445" i="3" s="1"/>
  <c r="B498" i="2"/>
  <c r="B445" i="3" s="1"/>
  <c r="C498" i="2"/>
  <c r="C445" i="3" s="1"/>
  <c r="D498" i="2"/>
  <c r="D445" i="3" s="1"/>
  <c r="E498" i="2"/>
  <c r="A499" i="2"/>
  <c r="A446" i="3"/>
  <c r="B499" i="2"/>
  <c r="B446" i="3" s="1"/>
  <c r="C499" i="2"/>
  <c r="C446" i="3"/>
  <c r="D499" i="2"/>
  <c r="D446" i="3" s="1"/>
  <c r="E499" i="2"/>
  <c r="E446" i="3"/>
  <c r="A500" i="2"/>
  <c r="A447" i="3" s="1"/>
  <c r="B500" i="2"/>
  <c r="B447" i="3"/>
  <c r="C500" i="2"/>
  <c r="C447" i="3" s="1"/>
  <c r="D500" i="2"/>
  <c r="D447" i="3"/>
  <c r="E500" i="2"/>
  <c r="E447" i="3" s="1"/>
  <c r="A501" i="2"/>
  <c r="A448" i="3"/>
  <c r="B501" i="2"/>
  <c r="B448" i="3" s="1"/>
  <c r="C501" i="2"/>
  <c r="C448" i="3"/>
  <c r="D501" i="2"/>
  <c r="D448" i="3" s="1"/>
  <c r="E501" i="2"/>
  <c r="A502" i="2"/>
  <c r="A449" i="3" s="1"/>
  <c r="B502" i="2"/>
  <c r="B449" i="3" s="1"/>
  <c r="C502" i="2"/>
  <c r="C449" i="3" s="1"/>
  <c r="D502" i="2"/>
  <c r="D449" i="3" s="1"/>
  <c r="E502" i="2"/>
  <c r="E449" i="3" s="1"/>
  <c r="A450" i="3"/>
  <c r="B503" i="2"/>
  <c r="B450" i="3"/>
  <c r="C450" i="3"/>
  <c r="D450" i="3"/>
  <c r="E450" i="3"/>
  <c r="A504" i="2"/>
  <c r="A451" i="3" s="1"/>
  <c r="B504" i="2"/>
  <c r="B451" i="3" s="1"/>
  <c r="C504" i="2"/>
  <c r="C451" i="3" s="1"/>
  <c r="D504" i="2"/>
  <c r="D451" i="3" s="1"/>
  <c r="E504" i="2"/>
  <c r="E451" i="3" s="1"/>
  <c r="A505" i="2"/>
  <c r="A452" i="3" s="1"/>
  <c r="B505" i="2"/>
  <c r="B452" i="3" s="1"/>
  <c r="C505" i="2"/>
  <c r="C452" i="3" s="1"/>
  <c r="D505" i="2"/>
  <c r="D452" i="3" s="1"/>
  <c r="E505" i="2"/>
  <c r="E452" i="3" s="1"/>
  <c r="A506" i="2"/>
  <c r="A453" i="3" s="1"/>
  <c r="B506" i="2"/>
  <c r="B453" i="3" s="1"/>
  <c r="C506" i="2"/>
  <c r="C453" i="3" s="1"/>
  <c r="D506" i="2"/>
  <c r="D453" i="3" s="1"/>
  <c r="E506" i="2"/>
  <c r="E453" i="3" s="1"/>
  <c r="A507" i="2"/>
  <c r="A454" i="3" s="1"/>
  <c r="B507" i="2"/>
  <c r="B454" i="3" s="1"/>
  <c r="C507" i="2"/>
  <c r="C454" i="3" s="1"/>
  <c r="D507" i="2"/>
  <c r="D454" i="3" s="1"/>
  <c r="E507" i="2"/>
  <c r="E454" i="3" s="1"/>
  <c r="A508" i="2"/>
  <c r="A455" i="3" s="1"/>
  <c r="B508" i="2"/>
  <c r="B455" i="3" s="1"/>
  <c r="C508" i="2"/>
  <c r="C455" i="3" s="1"/>
  <c r="D508" i="2"/>
  <c r="D455" i="3" s="1"/>
  <c r="E508" i="2"/>
  <c r="E455" i="3" s="1"/>
  <c r="A509" i="2"/>
  <c r="A456" i="3" s="1"/>
  <c r="B509" i="2"/>
  <c r="B456" i="3" s="1"/>
  <c r="C456" i="3"/>
  <c r="D456" i="3"/>
  <c r="E456" i="3"/>
  <c r="A457" i="3"/>
  <c r="B510" i="2"/>
  <c r="B457" i="3" s="1"/>
  <c r="C457" i="3"/>
  <c r="D457" i="3"/>
  <c r="E457" i="3"/>
  <c r="A458" i="3"/>
  <c r="B511" i="2"/>
  <c r="B458" i="3" s="1"/>
  <c r="C458" i="3"/>
  <c r="D458" i="3"/>
  <c r="E458" i="3"/>
  <c r="A512" i="2"/>
  <c r="A459" i="3" s="1"/>
  <c r="B512" i="2"/>
  <c r="B459" i="3"/>
  <c r="C512" i="2"/>
  <c r="C459" i="3" s="1"/>
  <c r="D512" i="2"/>
  <c r="D459" i="3"/>
  <c r="E512" i="2"/>
  <c r="E459" i="3" s="1"/>
  <c r="A1148" i="1"/>
  <c r="A513" i="2"/>
  <c r="A460" i="3" s="1"/>
  <c r="B513" i="2"/>
  <c r="B460" i="3" s="1"/>
  <c r="C513" i="2"/>
  <c r="C460" i="3" s="1"/>
  <c r="D513" i="2"/>
  <c r="D460" i="3" s="1"/>
  <c r="E513" i="2"/>
  <c r="E460" i="3" s="1"/>
  <c r="A461" i="3"/>
  <c r="B514" i="2"/>
  <c r="B461" i="3"/>
  <c r="C461" i="3"/>
  <c r="D461" i="3"/>
  <c r="E461" i="3"/>
  <c r="A462" i="3"/>
  <c r="B515" i="2"/>
  <c r="B462" i="3" s="1"/>
  <c r="C462" i="3"/>
  <c r="D462" i="3"/>
  <c r="E462" i="3"/>
  <c r="A516" i="2"/>
  <c r="A463" i="3" s="1"/>
  <c r="B516" i="2"/>
  <c r="B463" i="3" s="1"/>
  <c r="C516" i="2"/>
  <c r="C463" i="3" s="1"/>
  <c r="D1151" i="1"/>
  <c r="L1151" i="1" s="1"/>
  <c r="A1152" i="1"/>
  <c r="A1153" i="1" s="1"/>
  <c r="A518" i="2" s="1"/>
  <c r="A465" i="3" s="1"/>
  <c r="B517" i="2"/>
  <c r="B464" i="3" s="1"/>
  <c r="C517" i="2"/>
  <c r="C464" i="3" s="1"/>
  <c r="D1152" i="1"/>
  <c r="L1152" i="1" s="1"/>
  <c r="B518" i="2"/>
  <c r="B465" i="3" s="1"/>
  <c r="C518" i="2"/>
  <c r="C465" i="3" s="1"/>
  <c r="D1153" i="1"/>
  <c r="L1153" i="1" s="1"/>
  <c r="E518" i="2"/>
  <c r="E465" i="3" s="1"/>
  <c r="B519" i="2"/>
  <c r="B466" i="3" s="1"/>
  <c r="C519" i="2"/>
  <c r="C466" i="3" s="1"/>
  <c r="D1154" i="1"/>
  <c r="L1154" i="1" s="1"/>
  <c r="D519" i="2"/>
  <c r="D466" i="3" s="1"/>
  <c r="A467" i="3"/>
  <c r="B520" i="2"/>
  <c r="B467" i="3" s="1"/>
  <c r="C467" i="3"/>
  <c r="D467" i="3"/>
  <c r="E467" i="3"/>
  <c r="A521" i="2"/>
  <c r="A468" i="3" s="1"/>
  <c r="B521" i="2"/>
  <c r="B468" i="3" s="1"/>
  <c r="C521" i="2"/>
  <c r="C468" i="3" s="1"/>
  <c r="D521" i="2"/>
  <c r="D468" i="3" s="1"/>
  <c r="L1156" i="1"/>
  <c r="E521" i="2"/>
  <c r="E468" i="3"/>
  <c r="A1157" i="1"/>
  <c r="A1158" i="1" s="1"/>
  <c r="A1159" i="1" s="1"/>
  <c r="A524" i="2"/>
  <c r="A471" i="3" s="1"/>
  <c r="B522" i="2"/>
  <c r="B469" i="3" s="1"/>
  <c r="C522" i="2"/>
  <c r="C469" i="3" s="1"/>
  <c r="D522" i="2"/>
  <c r="D469" i="3" s="1"/>
  <c r="L1157" i="1"/>
  <c r="E522" i="2"/>
  <c r="E469" i="3" s="1"/>
  <c r="B523" i="2"/>
  <c r="B470" i="3"/>
  <c r="C523" i="2"/>
  <c r="C470" i="3" s="1"/>
  <c r="D523" i="2"/>
  <c r="D470" i="3"/>
  <c r="L1158" i="1"/>
  <c r="E523" i="2"/>
  <c r="E470" i="3" s="1"/>
  <c r="B524" i="2"/>
  <c r="B471" i="3" s="1"/>
  <c r="C524" i="2"/>
  <c r="C471" i="3" s="1"/>
  <c r="D524" i="2"/>
  <c r="D471" i="3" s="1"/>
  <c r="L1159" i="1"/>
  <c r="E524" i="2"/>
  <c r="E471" i="3"/>
  <c r="A472" i="3"/>
  <c r="B525" i="2"/>
  <c r="B472" i="3" s="1"/>
  <c r="C472" i="3"/>
  <c r="D472" i="3"/>
  <c r="E472" i="3"/>
  <c r="A526" i="2"/>
  <c r="A473" i="3"/>
  <c r="B526" i="2"/>
  <c r="B473" i="3" s="1"/>
  <c r="C526" i="2"/>
  <c r="C473" i="3"/>
  <c r="D526" i="2"/>
  <c r="D473" i="3" s="1"/>
  <c r="L1161" i="1"/>
  <c r="E526" i="2"/>
  <c r="E473" i="3" s="1"/>
  <c r="A1162" i="1"/>
  <c r="A1163" i="1" s="1"/>
  <c r="A528" i="2"/>
  <c r="A475" i="3" s="1"/>
  <c r="B527" i="2"/>
  <c r="B474" i="3" s="1"/>
  <c r="C527" i="2"/>
  <c r="C474" i="3" s="1"/>
  <c r="D527" i="2"/>
  <c r="D474" i="3" s="1"/>
  <c r="L1162" i="1"/>
  <c r="E527" i="2"/>
  <c r="E474" i="3" s="1"/>
  <c r="B528" i="2"/>
  <c r="B475" i="3"/>
  <c r="C528" i="2"/>
  <c r="C475" i="3" s="1"/>
  <c r="D528" i="2"/>
  <c r="D475" i="3"/>
  <c r="L1163" i="1"/>
  <c r="E528" i="2"/>
  <c r="E475" i="3" s="1"/>
  <c r="B529" i="2"/>
  <c r="B476" i="3" s="1"/>
  <c r="C529" i="2"/>
  <c r="C476" i="3" s="1"/>
  <c r="D529" i="2"/>
  <c r="D476" i="3" s="1"/>
  <c r="L1164" i="1"/>
  <c r="E529" i="2"/>
  <c r="A477" i="3"/>
  <c r="B530" i="2"/>
  <c r="B477" i="3" s="1"/>
  <c r="C477" i="3"/>
  <c r="D477" i="3"/>
  <c r="E477" i="3"/>
  <c r="A531" i="2"/>
  <c r="A478" i="3" s="1"/>
  <c r="B531" i="2"/>
  <c r="B478" i="3" s="1"/>
  <c r="C531" i="2"/>
  <c r="C478" i="3" s="1"/>
  <c r="D1166" i="1"/>
  <c r="L1166" i="1" s="1"/>
  <c r="D531" i="2"/>
  <c r="D478" i="3" s="1"/>
  <c r="A1167" i="1"/>
  <c r="A532" i="2" s="1"/>
  <c r="A479" i="3" s="1"/>
  <c r="B532" i="2"/>
  <c r="B479" i="3"/>
  <c r="C532" i="2"/>
  <c r="C479" i="3" s="1"/>
  <c r="D1167" i="1"/>
  <c r="L1167" i="1"/>
  <c r="E532" i="2"/>
  <c r="E479" i="3" s="1"/>
  <c r="B533" i="2"/>
  <c r="B480" i="3"/>
  <c r="C533" i="2"/>
  <c r="C480" i="3" s="1"/>
  <c r="D1168" i="1"/>
  <c r="L1168" i="1"/>
  <c r="B534" i="2"/>
  <c r="B481" i="3" s="1"/>
  <c r="C534" i="2"/>
  <c r="C481" i="3"/>
  <c r="D1169" i="1"/>
  <c r="L1169" i="1" s="1"/>
  <c r="D534" i="2"/>
  <c r="D481" i="3"/>
  <c r="A482" i="3"/>
  <c r="B535" i="2"/>
  <c r="B482" i="3" s="1"/>
  <c r="C482" i="3"/>
  <c r="D482" i="3"/>
  <c r="E482" i="3"/>
  <c r="A536" i="2"/>
  <c r="A483" i="3"/>
  <c r="B536" i="2"/>
  <c r="B483" i="3" s="1"/>
  <c r="C536" i="2"/>
  <c r="C483" i="3"/>
  <c r="D536" i="2"/>
  <c r="D483" i="3" s="1"/>
  <c r="L1171" i="1"/>
  <c r="E536" i="2"/>
  <c r="E483" i="3" s="1"/>
  <c r="A537" i="2"/>
  <c r="A484" i="3" s="1"/>
  <c r="B537" i="2"/>
  <c r="B484" i="3" s="1"/>
  <c r="C537" i="2"/>
  <c r="C484" i="3" s="1"/>
  <c r="D537" i="2"/>
  <c r="D484" i="3" s="1"/>
  <c r="L1172" i="1"/>
  <c r="E537" i="2"/>
  <c r="E484" i="3"/>
  <c r="A538" i="2"/>
  <c r="A485" i="3" s="1"/>
  <c r="B538" i="2"/>
  <c r="B485" i="3"/>
  <c r="C538" i="2"/>
  <c r="C485" i="3" s="1"/>
  <c r="D538" i="2"/>
  <c r="D485" i="3"/>
  <c r="E538" i="2"/>
  <c r="A539" i="2"/>
  <c r="A486" i="3" s="1"/>
  <c r="B539" i="2"/>
  <c r="B486" i="3" s="1"/>
  <c r="C539" i="2"/>
  <c r="C486" i="3" s="1"/>
  <c r="D539" i="2"/>
  <c r="E539" i="2"/>
  <c r="E486" i="3" s="1"/>
  <c r="A540" i="2"/>
  <c r="A487" i="3"/>
  <c r="B540" i="2"/>
  <c r="B487" i="3" s="1"/>
  <c r="C540" i="2"/>
  <c r="C487" i="3"/>
  <c r="D540" i="2"/>
  <c r="D487" i="3" s="1"/>
  <c r="E540" i="2"/>
  <c r="E487" i="3"/>
  <c r="A541" i="2"/>
  <c r="A488" i="3" s="1"/>
  <c r="B541" i="2"/>
  <c r="B488" i="3"/>
  <c r="C541" i="2"/>
  <c r="C488" i="3" s="1"/>
  <c r="D541" i="2"/>
  <c r="D488" i="3"/>
  <c r="E541" i="2"/>
  <c r="A542" i="2"/>
  <c r="A489" i="3"/>
  <c r="B542" i="2"/>
  <c r="B489" i="3" s="1"/>
  <c r="C542" i="2"/>
  <c r="C489" i="3" s="1"/>
  <c r="D542" i="2"/>
  <c r="E542" i="2"/>
  <c r="E489" i="3" s="1"/>
  <c r="A543" i="2"/>
  <c r="A490" i="3"/>
  <c r="B543" i="2"/>
  <c r="B490" i="3" s="1"/>
  <c r="C543" i="2"/>
  <c r="C490" i="3"/>
  <c r="D543" i="2"/>
  <c r="E543" i="2"/>
  <c r="E490" i="3"/>
  <c r="A544" i="2"/>
  <c r="A491" i="3" s="1"/>
  <c r="B544" i="2"/>
  <c r="B491" i="3" s="1"/>
  <c r="C544" i="2"/>
  <c r="C491" i="3" s="1"/>
  <c r="D544" i="2"/>
  <c r="D491" i="3" s="1"/>
  <c r="E544" i="2"/>
  <c r="A545" i="2"/>
  <c r="A492" i="3" s="1"/>
  <c r="B545" i="2"/>
  <c r="B492" i="3"/>
  <c r="C545" i="2"/>
  <c r="C492" i="3" s="1"/>
  <c r="D545" i="2"/>
  <c r="D492" i="3"/>
  <c r="E545" i="2"/>
  <c r="A546" i="2"/>
  <c r="A493" i="3"/>
  <c r="B546" i="2"/>
  <c r="B493" i="3" s="1"/>
  <c r="C546" i="2"/>
  <c r="C493" i="3"/>
  <c r="D546" i="2"/>
  <c r="D493" i="3" s="1"/>
  <c r="E546" i="2"/>
  <c r="A547" i="2"/>
  <c r="A494" i="3"/>
  <c r="B547" i="2"/>
  <c r="B494" i="3" s="1"/>
  <c r="C547" i="2"/>
  <c r="C494" i="3"/>
  <c r="D547" i="2"/>
  <c r="D494" i="3" s="1"/>
  <c r="A548" i="2"/>
  <c r="A495" i="3"/>
  <c r="B548" i="2"/>
  <c r="B495" i="3" s="1"/>
  <c r="C548" i="2"/>
  <c r="C495" i="3"/>
  <c r="A549" i="2"/>
  <c r="A496" i="3" s="1"/>
  <c r="B549" i="2"/>
  <c r="B496" i="3"/>
  <c r="C549" i="2"/>
  <c r="C496" i="3" s="1"/>
  <c r="A550" i="2"/>
  <c r="A497" i="3"/>
  <c r="B550" i="2"/>
  <c r="B497" i="3" s="1"/>
  <c r="C550" i="2"/>
  <c r="C497" i="3"/>
  <c r="D550" i="2"/>
  <c r="D497" i="3" s="1"/>
  <c r="E550" i="2"/>
  <c r="A551" i="2"/>
  <c r="A498" i="3" s="1"/>
  <c r="B551" i="2"/>
  <c r="B498" i="3"/>
  <c r="C551" i="2"/>
  <c r="C498" i="3" s="1"/>
  <c r="D551" i="2"/>
  <c r="D498" i="3"/>
  <c r="L1194" i="1"/>
  <c r="E551" i="2"/>
  <c r="E498" i="3" s="1"/>
  <c r="A499" i="3"/>
  <c r="B552" i="2"/>
  <c r="B499" i="3" s="1"/>
  <c r="C499" i="3"/>
  <c r="D499" i="3"/>
  <c r="E499" i="3"/>
  <c r="A553" i="2"/>
  <c r="A500" i="3" s="1"/>
  <c r="B553" i="2"/>
  <c r="B500" i="3"/>
  <c r="C553" i="2"/>
  <c r="C500" i="3" s="1"/>
  <c r="D553" i="2"/>
  <c r="D500" i="3"/>
  <c r="E553" i="2"/>
  <c r="E500" i="3" s="1"/>
  <c r="B554" i="2"/>
  <c r="B501" i="3"/>
  <c r="C554" i="2"/>
  <c r="C501" i="3" s="1"/>
  <c r="D554" i="2"/>
  <c r="D501" i="3"/>
  <c r="E554" i="2"/>
  <c r="E501" i="3" s="1"/>
  <c r="A502" i="3"/>
  <c r="B555" i="2"/>
  <c r="B502" i="3" s="1"/>
  <c r="C502" i="3"/>
  <c r="D502" i="3"/>
  <c r="E502" i="3"/>
  <c r="A503" i="3"/>
  <c r="B556" i="2"/>
  <c r="B503" i="3"/>
  <c r="C503" i="3"/>
  <c r="D503" i="3"/>
  <c r="E503" i="3"/>
  <c r="A504" i="3"/>
  <c r="B557" i="2"/>
  <c r="B504" i="3" s="1"/>
  <c r="C504" i="3"/>
  <c r="D504" i="3"/>
  <c r="E504" i="3"/>
  <c r="A558" i="2"/>
  <c r="A505" i="3" s="1"/>
  <c r="B558" i="2"/>
  <c r="B505" i="3"/>
  <c r="C558" i="2"/>
  <c r="C505" i="3" s="1"/>
  <c r="D558" i="2"/>
  <c r="D505" i="3"/>
  <c r="E558" i="2"/>
  <c r="E505" i="3" s="1"/>
  <c r="A559" i="2"/>
  <c r="A506" i="3"/>
  <c r="B559" i="2"/>
  <c r="B506" i="3" s="1"/>
  <c r="C559" i="2"/>
  <c r="C506" i="3"/>
  <c r="D559" i="2"/>
  <c r="D506" i="3" s="1"/>
  <c r="E559" i="2"/>
  <c r="E506" i="3"/>
  <c r="A560" i="2"/>
  <c r="A507" i="3" s="1"/>
  <c r="B560" i="2"/>
  <c r="B507" i="3"/>
  <c r="C560" i="2"/>
  <c r="C507" i="3" s="1"/>
  <c r="D560" i="2"/>
  <c r="D507" i="3"/>
  <c r="E560" i="2"/>
  <c r="A561" i="2"/>
  <c r="A508" i="3"/>
  <c r="B561" i="2"/>
  <c r="B508" i="3" s="1"/>
  <c r="C561" i="2"/>
  <c r="C508" i="3"/>
  <c r="D561" i="2"/>
  <c r="D508" i="3" s="1"/>
  <c r="E561" i="2"/>
  <c r="A562" i="2"/>
  <c r="A509" i="3"/>
  <c r="B562" i="2"/>
  <c r="B509" i="3" s="1"/>
  <c r="C562" i="2"/>
  <c r="C509" i="3"/>
  <c r="D562" i="2"/>
  <c r="E562" i="2"/>
  <c r="E509" i="3"/>
  <c r="A563" i="2"/>
  <c r="A510" i="3" s="1"/>
  <c r="B563" i="2"/>
  <c r="B510" i="3"/>
  <c r="C563" i="2"/>
  <c r="C510" i="3" s="1"/>
  <c r="D563" i="2"/>
  <c r="D510" i="3"/>
  <c r="E563" i="2"/>
  <c r="E510" i="3" s="1"/>
  <c r="A564" i="2"/>
  <c r="A511" i="3"/>
  <c r="B564" i="2"/>
  <c r="B511" i="3" s="1"/>
  <c r="C564" i="2"/>
  <c r="C511" i="3"/>
  <c r="D564" i="2"/>
  <c r="D511" i="3" s="1"/>
  <c r="E564" i="2"/>
  <c r="E511" i="3"/>
  <c r="A512" i="3"/>
  <c r="B565" i="2"/>
  <c r="B512" i="3" s="1"/>
  <c r="C512" i="3"/>
  <c r="D512" i="3"/>
  <c r="E512" i="3"/>
  <c r="A566" i="2"/>
  <c r="A513" i="3"/>
  <c r="B566" i="2"/>
  <c r="B513" i="3" s="1"/>
  <c r="C566" i="2"/>
  <c r="C513" i="3"/>
  <c r="D566" i="2"/>
  <c r="D513" i="3" s="1"/>
  <c r="E566" i="2"/>
  <c r="E513" i="3"/>
  <c r="A567" i="2"/>
  <c r="A514" i="3" s="1"/>
  <c r="B567" i="2"/>
  <c r="B514" i="3"/>
  <c r="C567" i="2"/>
  <c r="C514" i="3" s="1"/>
  <c r="D567" i="2"/>
  <c r="E567" i="2"/>
  <c r="E514" i="3"/>
  <c r="A515" i="3"/>
  <c r="B568" i="2"/>
  <c r="B515" i="3"/>
  <c r="C515" i="3"/>
  <c r="D515" i="3"/>
  <c r="E515" i="3"/>
  <c r="A569" i="2"/>
  <c r="A516" i="3"/>
  <c r="B569" i="2"/>
  <c r="B516" i="3" s="1"/>
  <c r="C569" i="2"/>
  <c r="C516" i="3"/>
  <c r="D569" i="2"/>
  <c r="D516" i="3" s="1"/>
  <c r="E569" i="2"/>
  <c r="E516" i="3"/>
  <c r="A570" i="2"/>
  <c r="A517" i="3" s="1"/>
  <c r="B570" i="2"/>
  <c r="B517" i="3"/>
  <c r="C570" i="2"/>
  <c r="C517" i="3" s="1"/>
  <c r="D570" i="2"/>
  <c r="D517" i="3"/>
  <c r="E570" i="2"/>
  <c r="E517" i="3" s="1"/>
  <c r="A571" i="2"/>
  <c r="A518" i="3"/>
  <c r="B571" i="2"/>
  <c r="B518" i="3" s="1"/>
  <c r="C571" i="2"/>
  <c r="C518" i="3"/>
  <c r="D571" i="2"/>
  <c r="D518" i="3" s="1"/>
  <c r="E571" i="2"/>
  <c r="E518" i="3"/>
  <c r="A572" i="2"/>
  <c r="A519" i="3" s="1"/>
  <c r="B572" i="2"/>
  <c r="B519" i="3"/>
  <c r="C572" i="2"/>
  <c r="C519" i="3" s="1"/>
  <c r="D572" i="2"/>
  <c r="D519" i="3"/>
  <c r="E572" i="2"/>
  <c r="E519" i="3" s="1"/>
  <c r="A573" i="2"/>
  <c r="A520" i="3"/>
  <c r="B573" i="2"/>
  <c r="B520" i="3" s="1"/>
  <c r="C573" i="2"/>
  <c r="C520" i="3"/>
  <c r="D573" i="2"/>
  <c r="E573" i="2"/>
  <c r="E520" i="3"/>
  <c r="A574" i="2"/>
  <c r="A521" i="3" s="1"/>
  <c r="B574" i="2"/>
  <c r="B521" i="3"/>
  <c r="C574" i="2"/>
  <c r="C521" i="3" s="1"/>
  <c r="D574" i="2"/>
  <c r="D521" i="3"/>
  <c r="E574" i="2"/>
  <c r="E521" i="3" s="1"/>
  <c r="A575" i="2"/>
  <c r="A522" i="3"/>
  <c r="B575" i="2"/>
  <c r="B522" i="3" s="1"/>
  <c r="C575" i="2"/>
  <c r="C522" i="3"/>
  <c r="D575" i="2"/>
  <c r="D522" i="3" s="1"/>
  <c r="E575" i="2"/>
  <c r="A576" i="2"/>
  <c r="A523" i="3"/>
  <c r="B576" i="2"/>
  <c r="B523" i="3" s="1"/>
  <c r="C576" i="2"/>
  <c r="C523" i="3"/>
  <c r="D576" i="2"/>
  <c r="D523" i="3" s="1"/>
  <c r="E576" i="2"/>
  <c r="E523" i="3"/>
  <c r="A524" i="3"/>
  <c r="B577" i="2"/>
  <c r="B524" i="3"/>
  <c r="C524" i="3"/>
  <c r="D524" i="3"/>
  <c r="E524" i="3"/>
  <c r="A578" i="2"/>
  <c r="A525" i="3"/>
  <c r="B578" i="2"/>
  <c r="B525" i="3" s="1"/>
  <c r="C578" i="2"/>
  <c r="C525" i="3"/>
  <c r="D578" i="2"/>
  <c r="D525" i="3" s="1"/>
  <c r="E578" i="2"/>
  <c r="A579" i="2"/>
  <c r="A526" i="3" s="1"/>
  <c r="B579" i="2"/>
  <c r="B526" i="3"/>
  <c r="C579" i="2"/>
  <c r="C526" i="3" s="1"/>
  <c r="D579" i="2"/>
  <c r="D526" i="3"/>
  <c r="E579" i="2"/>
  <c r="A580" i="2"/>
  <c r="A527" i="3" s="1"/>
  <c r="B580" i="2"/>
  <c r="B527" i="3"/>
  <c r="C580" i="2"/>
  <c r="C527" i="3" s="1"/>
  <c r="D580" i="2"/>
  <c r="D527" i="3"/>
  <c r="E580" i="2"/>
  <c r="E527" i="3" s="1"/>
  <c r="A581" i="2"/>
  <c r="A528" i="3"/>
  <c r="B581" i="2"/>
  <c r="B528" i="3" s="1"/>
  <c r="C581" i="2"/>
  <c r="C528" i="3"/>
  <c r="D581" i="2"/>
  <c r="D528" i="3" s="1"/>
  <c r="E581" i="2"/>
  <c r="E528" i="3"/>
  <c r="A582" i="2"/>
  <c r="A529" i="3" s="1"/>
  <c r="B582" i="2"/>
  <c r="B529" i="3"/>
  <c r="C582" i="2"/>
  <c r="C529" i="3" s="1"/>
  <c r="D582" i="2"/>
  <c r="D529" i="3"/>
  <c r="E582" i="2"/>
  <c r="E529" i="3" s="1"/>
  <c r="A583" i="2"/>
  <c r="A530" i="3"/>
  <c r="B583" i="2"/>
  <c r="B530" i="3" s="1"/>
  <c r="C583" i="2"/>
  <c r="C530" i="3"/>
  <c r="D583" i="2"/>
  <c r="D530" i="3" s="1"/>
  <c r="E583" i="2"/>
  <c r="E530" i="3"/>
  <c r="A584" i="2"/>
  <c r="A531" i="3" s="1"/>
  <c r="B584" i="2"/>
  <c r="B531" i="3"/>
  <c r="C584" i="2"/>
  <c r="C531" i="3" s="1"/>
  <c r="D584" i="2"/>
  <c r="E584" i="2"/>
  <c r="E531" i="3" s="1"/>
  <c r="A585" i="2"/>
  <c r="A532" i="3"/>
  <c r="B585" i="2"/>
  <c r="B532" i="3" s="1"/>
  <c r="C585" i="2"/>
  <c r="C532" i="3"/>
  <c r="D585" i="2"/>
  <c r="E585" i="2"/>
  <c r="E532" i="3" s="1"/>
  <c r="A586" i="2"/>
  <c r="A533" i="3"/>
  <c r="B586" i="2"/>
  <c r="B533" i="3" s="1"/>
  <c r="C586" i="2"/>
  <c r="C533" i="3"/>
  <c r="D586" i="2"/>
  <c r="D533" i="3" s="1"/>
  <c r="E586" i="2"/>
  <c r="E533" i="3"/>
  <c r="A534" i="3"/>
  <c r="B587" i="2"/>
  <c r="B534" i="3"/>
  <c r="C534" i="3"/>
  <c r="D534" i="3"/>
  <c r="E534" i="3"/>
  <c r="A535" i="3"/>
  <c r="B588" i="2"/>
  <c r="B535" i="3" s="1"/>
  <c r="C535" i="3"/>
  <c r="D535" i="3"/>
  <c r="E535" i="3"/>
  <c r="A536" i="3"/>
  <c r="B589" i="2"/>
  <c r="B536" i="3"/>
  <c r="C536" i="3"/>
  <c r="D536" i="3"/>
  <c r="E536" i="3"/>
  <c r="A590" i="2"/>
  <c r="A537" i="3"/>
  <c r="B590" i="2"/>
  <c r="B537" i="3" s="1"/>
  <c r="C590" i="2"/>
  <c r="C537" i="3"/>
  <c r="D590" i="2"/>
  <c r="D537" i="3" s="1"/>
  <c r="H1209" i="1"/>
  <c r="E590" i="2"/>
  <c r="E537" i="3" s="1"/>
  <c r="A1210" i="1"/>
  <c r="A591" i="2"/>
  <c r="A538" i="3"/>
  <c r="B591" i="2"/>
  <c r="B538" i="3" s="1"/>
  <c r="C591" i="2"/>
  <c r="C538" i="3"/>
  <c r="D591" i="2"/>
  <c r="D538" i="3" s="1"/>
  <c r="H1210" i="1"/>
  <c r="E591" i="2"/>
  <c r="E538" i="3" s="1"/>
  <c r="A539" i="3"/>
  <c r="B592" i="2"/>
  <c r="B539" i="3"/>
  <c r="C539" i="3"/>
  <c r="D539" i="3"/>
  <c r="E539" i="3"/>
  <c r="A593" i="2"/>
  <c r="A540" i="3" s="1"/>
  <c r="B593" i="2"/>
  <c r="B540" i="3"/>
  <c r="C593" i="2"/>
  <c r="C540" i="3" s="1"/>
  <c r="D593" i="2"/>
  <c r="D540" i="3"/>
  <c r="H1212" i="1"/>
  <c r="L1212" i="1" s="1"/>
  <c r="A1213" i="1"/>
  <c r="A594" i="2"/>
  <c r="A541" i="3"/>
  <c r="B594" i="2"/>
  <c r="B541" i="3" s="1"/>
  <c r="C594" i="2"/>
  <c r="C541" i="3"/>
  <c r="D594" i="2"/>
  <c r="D541" i="3" s="1"/>
  <c r="H1213" i="1"/>
  <c r="L1213" i="1"/>
  <c r="E594" i="2"/>
  <c r="E541" i="3" s="1"/>
  <c r="A542" i="3"/>
  <c r="B595" i="2"/>
  <c r="B542" i="3" s="1"/>
  <c r="C542" i="3"/>
  <c r="D542" i="3"/>
  <c r="E542" i="3"/>
  <c r="A596" i="2"/>
  <c r="A543" i="3" s="1"/>
  <c r="B596" i="2"/>
  <c r="B543" i="3"/>
  <c r="C596" i="2"/>
  <c r="C543" i="3" s="1"/>
  <c r="D596" i="2"/>
  <c r="D543" i="3"/>
  <c r="L1215" i="1"/>
  <c r="E596" i="2"/>
  <c r="E543" i="3"/>
  <c r="A597" i="2"/>
  <c r="A544" i="3" s="1"/>
  <c r="B597" i="2"/>
  <c r="B544" i="3"/>
  <c r="C597" i="2"/>
  <c r="C544" i="3" s="1"/>
  <c r="D597" i="2"/>
  <c r="L1216" i="1"/>
  <c r="E597" i="2"/>
  <c r="E544" i="3" s="1"/>
  <c r="A598" i="2"/>
  <c r="A545" i="3"/>
  <c r="B598" i="2"/>
  <c r="B545" i="3" s="1"/>
  <c r="C545" i="3"/>
  <c r="D545" i="3"/>
  <c r="E545" i="3"/>
  <c r="A599" i="2"/>
  <c r="A546" i="3" s="1"/>
  <c r="B599" i="2"/>
  <c r="B546" i="3"/>
  <c r="C599" i="2"/>
  <c r="C546" i="3" s="1"/>
  <c r="D599" i="2"/>
  <c r="D546" i="3"/>
  <c r="L1218" i="1"/>
  <c r="E599" i="2"/>
  <c r="E546" i="3"/>
  <c r="A1219" i="1"/>
  <c r="A600" i="2" s="1"/>
  <c r="A547" i="3" s="1"/>
  <c r="B600" i="2"/>
  <c r="B547" i="3"/>
  <c r="C600" i="2"/>
  <c r="C547" i="3" s="1"/>
  <c r="D600" i="2"/>
  <c r="D547" i="3"/>
  <c r="L1219" i="1"/>
  <c r="E600" i="2"/>
  <c r="A548" i="3"/>
  <c r="B601" i="2"/>
  <c r="B548" i="3" s="1"/>
  <c r="C548" i="3"/>
  <c r="D548" i="3"/>
  <c r="E548" i="3"/>
  <c r="A602" i="2"/>
  <c r="A549" i="3" s="1"/>
  <c r="B602" i="2"/>
  <c r="B549" i="3"/>
  <c r="C602" i="2"/>
  <c r="C549" i="3" s="1"/>
  <c r="D602" i="2"/>
  <c r="D549" i="3"/>
  <c r="L1221" i="1"/>
  <c r="E602" i="2"/>
  <c r="E549" i="3"/>
  <c r="A1222" i="1"/>
  <c r="A603" i="2" s="1"/>
  <c r="A550" i="3" s="1"/>
  <c r="B603" i="2"/>
  <c r="B550" i="3"/>
  <c r="C603" i="2"/>
  <c r="C550" i="3" s="1"/>
  <c r="D603" i="2"/>
  <c r="D550" i="3"/>
  <c r="L1222" i="1"/>
  <c r="E603" i="2"/>
  <c r="E550" i="3"/>
  <c r="A551" i="3"/>
  <c r="B604" i="2"/>
  <c r="B551" i="3" s="1"/>
  <c r="C551" i="3"/>
  <c r="D551" i="3"/>
  <c r="E551" i="3"/>
  <c r="A605" i="2"/>
  <c r="A552" i="3"/>
  <c r="B605" i="2"/>
  <c r="B552" i="3" s="1"/>
  <c r="C605" i="2"/>
  <c r="C552" i="3"/>
  <c r="D605" i="2"/>
  <c r="D552" i="3" s="1"/>
  <c r="E605" i="2"/>
  <c r="E552" i="3"/>
  <c r="A1225" i="1"/>
  <c r="A606" i="2" s="1"/>
  <c r="A553" i="3" s="1"/>
  <c r="B606" i="2"/>
  <c r="B553" i="3"/>
  <c r="C606" i="2"/>
  <c r="C553" i="3" s="1"/>
  <c r="D606" i="2"/>
  <c r="E606" i="2"/>
  <c r="E553" i="3" s="1"/>
  <c r="A554" i="3"/>
  <c r="B607" i="2"/>
  <c r="B554" i="3"/>
  <c r="C554" i="3"/>
  <c r="D554" i="3"/>
  <c r="E554" i="3"/>
  <c r="A608" i="2"/>
  <c r="A555" i="3" s="1"/>
  <c r="B608" i="2"/>
  <c r="B555" i="3"/>
  <c r="C608" i="2"/>
  <c r="C555" i="3" s="1"/>
  <c r="D608" i="2"/>
  <c r="D555" i="3"/>
  <c r="E608" i="2"/>
  <c r="E555" i="3" s="1"/>
  <c r="A1228" i="1"/>
  <c r="A609" i="2"/>
  <c r="A556" i="3"/>
  <c r="B609" i="2"/>
  <c r="B556" i="3" s="1"/>
  <c r="C609" i="2"/>
  <c r="C556" i="3"/>
  <c r="D609" i="2"/>
  <c r="D556" i="3" s="1"/>
  <c r="E609" i="2"/>
  <c r="E556" i="3"/>
  <c r="A557" i="3"/>
  <c r="B610" i="2"/>
  <c r="B557" i="3"/>
  <c r="C557" i="3"/>
  <c r="D557" i="3"/>
  <c r="E557" i="3"/>
  <c r="A611" i="2"/>
  <c r="A558" i="3"/>
  <c r="B611" i="2"/>
  <c r="B558" i="3" s="1"/>
  <c r="C611" i="2"/>
  <c r="C558" i="3"/>
  <c r="D611" i="2"/>
  <c r="D558" i="3" s="1"/>
  <c r="E611" i="2"/>
  <c r="E558" i="3"/>
  <c r="A612" i="2"/>
  <c r="A559" i="3" s="1"/>
  <c r="B612" i="2"/>
  <c r="B559" i="3"/>
  <c r="C612" i="2"/>
  <c r="C559" i="3" s="1"/>
  <c r="D612" i="2"/>
  <c r="D559" i="3"/>
  <c r="E612" i="2"/>
  <c r="E559" i="3" s="1"/>
  <c r="A560" i="3"/>
  <c r="B613" i="2"/>
  <c r="B560" i="3" s="1"/>
  <c r="C560" i="3"/>
  <c r="D560" i="3"/>
  <c r="E560" i="3"/>
  <c r="A614" i="2"/>
  <c r="A561" i="3" s="1"/>
  <c r="B614" i="2"/>
  <c r="B561" i="3"/>
  <c r="C614" i="2"/>
  <c r="C561" i="3" s="1"/>
  <c r="D614" i="2"/>
  <c r="E614" i="2"/>
  <c r="E561" i="3" s="1"/>
  <c r="A615" i="2"/>
  <c r="A562" i="3"/>
  <c r="B615" i="2"/>
  <c r="B562" i="3" s="1"/>
  <c r="C615" i="2"/>
  <c r="C562" i="3"/>
  <c r="D615" i="2"/>
  <c r="D562" i="3" s="1"/>
  <c r="E615" i="2"/>
  <c r="A563" i="3"/>
  <c r="B616" i="2"/>
  <c r="B563" i="3" s="1"/>
  <c r="C563" i="3"/>
  <c r="D563" i="3"/>
  <c r="E563" i="3"/>
  <c r="A617" i="2"/>
  <c r="A564" i="3" s="1"/>
  <c r="B617" i="2"/>
  <c r="B564" i="3"/>
  <c r="C617" i="2"/>
  <c r="C564" i="3" s="1"/>
  <c r="D617" i="2"/>
  <c r="E617" i="2"/>
  <c r="E564" i="3" s="1"/>
  <c r="A618" i="2"/>
  <c r="A565" i="3"/>
  <c r="B618" i="2"/>
  <c r="B565" i="3" s="1"/>
  <c r="C618" i="2"/>
  <c r="C565" i="3"/>
  <c r="D618" i="2"/>
  <c r="D565" i="3" s="1"/>
  <c r="E618" i="2"/>
  <c r="A619" i="2"/>
  <c r="A566" i="3"/>
  <c r="B619" i="2"/>
  <c r="B566" i="3" s="1"/>
  <c r="C619" i="2"/>
  <c r="C566" i="3"/>
  <c r="D619" i="2"/>
  <c r="D566" i="3" s="1"/>
  <c r="E619" i="2"/>
  <c r="A620" i="2"/>
  <c r="A567" i="3"/>
  <c r="B620" i="2"/>
  <c r="B567" i="3"/>
  <c r="C620" i="2"/>
  <c r="C567" i="3"/>
  <c r="D620" i="2"/>
  <c r="D567" i="3"/>
  <c r="E620" i="2"/>
  <c r="E567" i="3"/>
  <c r="A621" i="2"/>
  <c r="A568" i="3"/>
  <c r="B621" i="2"/>
  <c r="B568" i="3"/>
  <c r="C621" i="2"/>
  <c r="C568" i="3"/>
  <c r="D621" i="2"/>
  <c r="E621" i="2"/>
  <c r="E568" i="3" s="1"/>
  <c r="A622" i="2"/>
  <c r="A569" i="3"/>
  <c r="B622" i="2"/>
  <c r="B569" i="3" s="1"/>
  <c r="C622" i="2"/>
  <c r="C569" i="3"/>
  <c r="D622" i="2"/>
  <c r="D569" i="3" s="1"/>
  <c r="E622" i="2"/>
  <c r="E569" i="3"/>
  <c r="A570" i="3"/>
  <c r="B623" i="2"/>
  <c r="B570" i="3"/>
  <c r="C623" i="2"/>
  <c r="C570" i="3"/>
  <c r="D623" i="2"/>
  <c r="D570" i="3"/>
  <c r="E623" i="2"/>
  <c r="E570" i="3"/>
  <c r="A624" i="2"/>
  <c r="A571" i="3"/>
  <c r="B624" i="2"/>
  <c r="B571" i="3"/>
  <c r="C624" i="2"/>
  <c r="C571" i="3"/>
  <c r="D624" i="2"/>
  <c r="D571" i="3"/>
  <c r="E624" i="2"/>
  <c r="E571" i="3"/>
  <c r="A625" i="2"/>
  <c r="A572" i="3"/>
  <c r="B625" i="2"/>
  <c r="B572" i="3"/>
  <c r="C625" i="2"/>
  <c r="C572" i="3"/>
  <c r="D625" i="2"/>
  <c r="D572" i="3"/>
  <c r="E625" i="2"/>
  <c r="E572" i="3"/>
  <c r="A626" i="2"/>
  <c r="A573" i="3"/>
  <c r="B626" i="2"/>
  <c r="B573" i="3"/>
  <c r="C626" i="2"/>
  <c r="C573" i="3"/>
  <c r="D626" i="2"/>
  <c r="D573" i="3"/>
  <c r="E626" i="2"/>
  <c r="E573" i="3"/>
  <c r="A627" i="2"/>
  <c r="A574" i="3"/>
  <c r="B627" i="2"/>
  <c r="B574" i="3"/>
  <c r="C627" i="2"/>
  <c r="C574" i="3"/>
  <c r="D627" i="2"/>
  <c r="D574" i="3"/>
  <c r="E627" i="2"/>
  <c r="A575" i="3"/>
  <c r="B628" i="2"/>
  <c r="B575" i="3"/>
  <c r="C628" i="2"/>
  <c r="C575" i="3"/>
  <c r="D628" i="2"/>
  <c r="D575" i="3"/>
  <c r="E628" i="2"/>
  <c r="E575" i="3"/>
  <c r="A629" i="2"/>
  <c r="A576" i="3"/>
  <c r="B629" i="2"/>
  <c r="B576" i="3"/>
  <c r="C629" i="2"/>
  <c r="C576" i="3"/>
  <c r="D629" i="2"/>
  <c r="D576" i="3"/>
  <c r="E629" i="2"/>
  <c r="E576" i="3"/>
  <c r="A630" i="2"/>
  <c r="A577" i="3"/>
  <c r="B630" i="2"/>
  <c r="B577" i="3"/>
  <c r="C630" i="2"/>
  <c r="C577" i="3"/>
  <c r="D630" i="2"/>
  <c r="D577" i="3"/>
  <c r="E630" i="2"/>
  <c r="A631" i="2"/>
  <c r="A578" i="3" s="1"/>
  <c r="B631" i="2"/>
  <c r="B578" i="3"/>
  <c r="C631" i="2"/>
  <c r="C578" i="3" s="1"/>
  <c r="D631" i="2"/>
  <c r="D578" i="3" s="1"/>
  <c r="E631" i="2"/>
  <c r="E578" i="3" s="1"/>
  <c r="A579" i="3"/>
  <c r="B632" i="2"/>
  <c r="B579" i="3" s="1"/>
  <c r="C632" i="2"/>
  <c r="C579" i="3"/>
  <c r="D632" i="2"/>
  <c r="D579" i="3" s="1"/>
  <c r="E632" i="2"/>
  <c r="A633" i="2"/>
  <c r="A580" i="3"/>
  <c r="B633" i="2"/>
  <c r="B580" i="3" s="1"/>
  <c r="C633" i="2"/>
  <c r="C580" i="3"/>
  <c r="D633" i="2"/>
  <c r="D580" i="3" s="1"/>
  <c r="E633" i="2"/>
  <c r="E580" i="3"/>
  <c r="A634" i="2"/>
  <c r="A581" i="3"/>
  <c r="B634" i="2"/>
  <c r="B581" i="3"/>
  <c r="C634" i="2"/>
  <c r="C581" i="3"/>
  <c r="D634" i="2"/>
  <c r="E634" i="2"/>
  <c r="E581" i="3"/>
  <c r="A582" i="3"/>
  <c r="B635" i="2"/>
  <c r="B582" i="3"/>
  <c r="C635" i="2"/>
  <c r="C582" i="3"/>
  <c r="D635" i="2"/>
  <c r="E635" i="2"/>
  <c r="E582" i="3"/>
  <c r="A636" i="2"/>
  <c r="A583" i="3" s="1"/>
  <c r="B636" i="2"/>
  <c r="B583" i="3"/>
  <c r="C636" i="2"/>
  <c r="C583" i="3" s="1"/>
  <c r="D636" i="2"/>
  <c r="E636" i="2"/>
  <c r="E583" i="3"/>
  <c r="A637" i="2"/>
  <c r="A584" i="3"/>
  <c r="B637" i="2"/>
  <c r="B584" i="3"/>
  <c r="C637" i="2"/>
  <c r="C584" i="3"/>
  <c r="D637" i="2"/>
  <c r="D584" i="3"/>
  <c r="E637" i="2"/>
  <c r="A638" i="2"/>
  <c r="A585" i="3"/>
  <c r="B638" i="2"/>
  <c r="B585" i="3" s="1"/>
  <c r="C638" i="2"/>
  <c r="C585" i="3"/>
  <c r="D638" i="2"/>
  <c r="D585" i="3" s="1"/>
  <c r="E638" i="2"/>
  <c r="E585" i="3"/>
  <c r="A586" i="3"/>
  <c r="B639" i="2"/>
  <c r="B586" i="3"/>
  <c r="C586" i="3"/>
  <c r="D586" i="3"/>
  <c r="E586" i="3"/>
  <c r="A640" i="2"/>
  <c r="A587" i="3"/>
  <c r="B640" i="2"/>
  <c r="B587" i="3" s="1"/>
  <c r="C640" i="2"/>
  <c r="C587" i="3"/>
  <c r="D640" i="2"/>
  <c r="D587" i="3" s="1"/>
  <c r="E640" i="2"/>
  <c r="E587" i="3"/>
  <c r="A641" i="2"/>
  <c r="A588" i="3" s="1"/>
  <c r="B641" i="2"/>
  <c r="B588" i="3"/>
  <c r="C641" i="2"/>
  <c r="C588" i="3" s="1"/>
  <c r="D641" i="2"/>
  <c r="D588" i="3"/>
  <c r="E641" i="2"/>
  <c r="E588" i="3" s="1"/>
  <c r="A642" i="2"/>
  <c r="A589" i="3"/>
  <c r="B642" i="2"/>
  <c r="B589" i="3" s="1"/>
  <c r="C642" i="2"/>
  <c r="C589" i="3"/>
  <c r="D642" i="2"/>
  <c r="E642" i="2"/>
  <c r="E589" i="3"/>
  <c r="A643" i="2"/>
  <c r="A590" i="3"/>
  <c r="B643" i="2"/>
  <c r="B590" i="3"/>
  <c r="C643" i="2"/>
  <c r="C590" i="3"/>
  <c r="D643" i="2"/>
  <c r="D590" i="3"/>
  <c r="E643" i="2"/>
  <c r="A644" i="2"/>
  <c r="A591" i="3" s="1"/>
  <c r="B644" i="2"/>
  <c r="B591" i="3"/>
  <c r="C644" i="2"/>
  <c r="C591" i="3" s="1"/>
  <c r="D644" i="2"/>
  <c r="E644" i="2"/>
  <c r="E591" i="3"/>
  <c r="A645" i="2"/>
  <c r="A592" i="3"/>
  <c r="B645" i="2"/>
  <c r="B592" i="3"/>
  <c r="C645" i="2"/>
  <c r="C592" i="3"/>
  <c r="D645" i="2"/>
  <c r="D592" i="3"/>
  <c r="E645" i="2"/>
  <c r="E592" i="3"/>
  <c r="A646" i="2"/>
  <c r="A593" i="3"/>
  <c r="B646" i="2"/>
  <c r="B593" i="3"/>
  <c r="C646" i="2"/>
  <c r="C593" i="3"/>
  <c r="D646" i="2"/>
  <c r="D593" i="3"/>
  <c r="E646" i="2"/>
  <c r="E593" i="3"/>
  <c r="A594" i="3"/>
  <c r="B647" i="2"/>
  <c r="B594" i="3"/>
  <c r="C594" i="3"/>
  <c r="D594" i="3"/>
  <c r="E594" i="3"/>
  <c r="A595" i="3"/>
  <c r="B648" i="2"/>
  <c r="B595" i="3" s="1"/>
  <c r="C595" i="3"/>
  <c r="D595" i="3"/>
  <c r="E595" i="3"/>
  <c r="A649" i="2"/>
  <c r="A596" i="3"/>
  <c r="B649" i="2"/>
  <c r="B596" i="3"/>
  <c r="C649" i="2"/>
  <c r="C596" i="3"/>
  <c r="D649" i="2"/>
  <c r="E649" i="2"/>
  <c r="E596" i="3" s="1"/>
  <c r="A650" i="2"/>
  <c r="A597" i="3"/>
  <c r="B650" i="2"/>
  <c r="B597" i="3" s="1"/>
  <c r="C650" i="2"/>
  <c r="C597" i="3"/>
  <c r="D650" i="2"/>
  <c r="D597" i="3" s="1"/>
  <c r="E650" i="2"/>
  <c r="E597" i="3"/>
  <c r="A651" i="2"/>
  <c r="A598" i="3" s="1"/>
  <c r="B651" i="2"/>
  <c r="B598" i="3"/>
  <c r="C651" i="2"/>
  <c r="C598" i="3" s="1"/>
  <c r="D651" i="2"/>
  <c r="D598" i="3"/>
  <c r="E651" i="2"/>
  <c r="E598" i="3" s="1"/>
  <c r="A652" i="2"/>
  <c r="A599" i="3"/>
  <c r="B652" i="2"/>
  <c r="B599" i="3" s="1"/>
  <c r="C652" i="2"/>
  <c r="C599" i="3"/>
  <c r="D652" i="2"/>
  <c r="D599" i="3" s="1"/>
  <c r="E652" i="2"/>
  <c r="A653" i="2"/>
  <c r="A600" i="3"/>
  <c r="B653" i="2"/>
  <c r="B600" i="3"/>
  <c r="C653" i="2"/>
  <c r="C600" i="3"/>
  <c r="D653" i="2"/>
  <c r="D600" i="3"/>
  <c r="E653" i="2"/>
  <c r="E600" i="3"/>
  <c r="A654" i="2"/>
  <c r="A601" i="3"/>
  <c r="B654" i="2"/>
  <c r="B601" i="3"/>
  <c r="C654" i="2"/>
  <c r="C601" i="3"/>
  <c r="D654" i="2"/>
  <c r="D601" i="3"/>
  <c r="E654" i="2"/>
  <c r="E601" i="3"/>
  <c r="A655" i="2"/>
  <c r="A602" i="3"/>
  <c r="B655" i="2"/>
  <c r="B602" i="3"/>
  <c r="C655" i="2"/>
  <c r="C602" i="3"/>
  <c r="D655" i="2"/>
  <c r="E655" i="2"/>
  <c r="E602" i="3"/>
  <c r="A603" i="3"/>
  <c r="B656" i="2"/>
  <c r="B603" i="3"/>
  <c r="C603" i="3"/>
  <c r="D603" i="3"/>
  <c r="E603" i="3"/>
  <c r="A657" i="2"/>
  <c r="A604" i="3" s="1"/>
  <c r="B657" i="2"/>
  <c r="B604" i="3" s="1"/>
  <c r="C657" i="2"/>
  <c r="C604" i="3" s="1"/>
  <c r="D657" i="2"/>
  <c r="E657" i="2"/>
  <c r="E604" i="3"/>
  <c r="A1317" i="1"/>
  <c r="B658" i="2"/>
  <c r="B605" i="3" s="1"/>
  <c r="C658" i="2"/>
  <c r="C605" i="3" s="1"/>
  <c r="D658" i="2"/>
  <c r="E658" i="2"/>
  <c r="E605" i="3"/>
  <c r="B659" i="2"/>
  <c r="B606" i="3"/>
  <c r="C659" i="2"/>
  <c r="C606" i="3"/>
  <c r="D659" i="2"/>
  <c r="D606" i="3"/>
  <c r="L1318" i="1"/>
  <c r="E659" i="2"/>
  <c r="E606" i="3" s="1"/>
  <c r="B660" i="2"/>
  <c r="B607" i="3" s="1"/>
  <c r="C660" i="2"/>
  <c r="C607" i="3" s="1"/>
  <c r="D660" i="2"/>
  <c r="D607" i="3" s="1"/>
  <c r="E660" i="2"/>
  <c r="E607" i="3" s="1"/>
  <c r="B661" i="2"/>
  <c r="B608" i="3" s="1"/>
  <c r="C661" i="2"/>
  <c r="C608" i="3" s="1"/>
  <c r="D661" i="2"/>
  <c r="D608" i="3" s="1"/>
  <c r="E661" i="2"/>
  <c r="B662" i="2"/>
  <c r="B609" i="3"/>
  <c r="C662" i="2"/>
  <c r="C609" i="3"/>
  <c r="D662" i="2"/>
  <c r="D609" i="3"/>
  <c r="E662" i="2"/>
  <c r="E609" i="3"/>
  <c r="B663" i="2"/>
  <c r="B610" i="3"/>
  <c r="C663" i="2"/>
  <c r="C610" i="3"/>
  <c r="D663" i="2"/>
  <c r="D610" i="3"/>
  <c r="E663" i="2"/>
  <c r="B664" i="2"/>
  <c r="B611" i="3" s="1"/>
  <c r="C664" i="2"/>
  <c r="C611" i="3" s="1"/>
  <c r="D664" i="2"/>
  <c r="D611" i="3" s="1"/>
  <c r="E664" i="2"/>
  <c r="A612" i="3"/>
  <c r="B665" i="2"/>
  <c r="B612" i="3" s="1"/>
  <c r="C612" i="3"/>
  <c r="D612" i="3"/>
  <c r="E612" i="3"/>
  <c r="A666" i="2"/>
  <c r="A613" i="3"/>
  <c r="B666" i="2"/>
  <c r="B613" i="3"/>
  <c r="C666" i="2"/>
  <c r="C613" i="3"/>
  <c r="D666" i="2"/>
  <c r="D613" i="3"/>
  <c r="E666" i="2"/>
  <c r="E613" i="3"/>
  <c r="A667" i="2"/>
  <c r="A614" i="3"/>
  <c r="B667" i="2"/>
  <c r="B614" i="3"/>
  <c r="C667" i="2"/>
  <c r="C614" i="3"/>
  <c r="D667" i="2"/>
  <c r="D614" i="3"/>
  <c r="E667" i="2"/>
  <c r="E614" i="3"/>
  <c r="A668" i="2"/>
  <c r="A615" i="3"/>
  <c r="B668" i="2"/>
  <c r="B615" i="3"/>
  <c r="C615" i="3"/>
  <c r="D615" i="3"/>
  <c r="E615" i="3"/>
  <c r="A669" i="2"/>
  <c r="A616" i="3" s="1"/>
  <c r="B669" i="2"/>
  <c r="B616" i="3" s="1"/>
  <c r="C616" i="3"/>
  <c r="D616" i="3"/>
  <c r="E616" i="3"/>
  <c r="A670" i="2"/>
  <c r="A617" i="3"/>
  <c r="B670" i="2"/>
  <c r="B617" i="3"/>
  <c r="C670" i="2"/>
  <c r="C617" i="3"/>
  <c r="D670" i="2"/>
  <c r="D617" i="3"/>
  <c r="E670" i="2"/>
  <c r="E617" i="3"/>
  <c r="A671" i="2"/>
  <c r="A618" i="3"/>
  <c r="B671" i="2"/>
  <c r="B618" i="3"/>
  <c r="C671" i="2"/>
  <c r="C618" i="3"/>
  <c r="D671" i="2"/>
  <c r="D618" i="3"/>
  <c r="E671" i="2"/>
  <c r="A672" i="2"/>
  <c r="A619" i="3" s="1"/>
  <c r="B672" i="2"/>
  <c r="B619" i="3" s="1"/>
  <c r="C672" i="2"/>
  <c r="C619" i="3" s="1"/>
  <c r="D672" i="2"/>
  <c r="E672" i="2"/>
  <c r="E619" i="3"/>
  <c r="A673" i="2"/>
  <c r="A620" i="3"/>
  <c r="B673" i="2"/>
  <c r="B620" i="3"/>
  <c r="C673" i="2"/>
  <c r="C620" i="3"/>
  <c r="D673" i="2"/>
  <c r="D620" i="3"/>
  <c r="E673" i="2"/>
  <c r="E620" i="3"/>
  <c r="A674" i="2"/>
  <c r="A621" i="3"/>
  <c r="B674" i="2"/>
  <c r="B621" i="3"/>
  <c r="C674" i="2"/>
  <c r="C621" i="3"/>
  <c r="D674" i="2"/>
  <c r="D621" i="3"/>
  <c r="E674" i="2"/>
  <c r="E621" i="3"/>
  <c r="A675" i="2"/>
  <c r="A622" i="3"/>
  <c r="B675" i="2"/>
  <c r="B622" i="3"/>
  <c r="C675" i="2"/>
  <c r="C622" i="3"/>
  <c r="D675" i="2"/>
  <c r="E675" i="2"/>
  <c r="E622" i="3" s="1"/>
  <c r="A676" i="2"/>
  <c r="A623" i="3" s="1"/>
  <c r="B676" i="2"/>
  <c r="B623" i="3" s="1"/>
  <c r="C676" i="2"/>
  <c r="C623" i="3" s="1"/>
  <c r="D676" i="2"/>
  <c r="D623" i="3" s="1"/>
  <c r="E676" i="2"/>
  <c r="A677" i="2"/>
  <c r="A624" i="3"/>
  <c r="B677" i="2"/>
  <c r="B624" i="3"/>
  <c r="C677" i="2"/>
  <c r="C624" i="3"/>
  <c r="D677" i="2"/>
  <c r="D624" i="3"/>
  <c r="E677" i="2"/>
  <c r="A678" i="2"/>
  <c r="A625" i="3" s="1"/>
  <c r="B678" i="2"/>
  <c r="B625" i="3" s="1"/>
  <c r="C678" i="2"/>
  <c r="C625" i="3" s="1"/>
  <c r="D678" i="2"/>
  <c r="D625" i="3" s="1"/>
  <c r="E678" i="2"/>
  <c r="E625" i="3" s="1"/>
  <c r="A679" i="2"/>
  <c r="A626" i="3" s="1"/>
  <c r="B679" i="2"/>
  <c r="B626" i="3" s="1"/>
  <c r="C679" i="2"/>
  <c r="C626" i="3" s="1"/>
  <c r="D679" i="2"/>
  <c r="D626" i="3" s="1"/>
  <c r="E679" i="2"/>
  <c r="A627" i="3"/>
  <c r="B680" i="2"/>
  <c r="B627" i="3" s="1"/>
  <c r="C627" i="3"/>
  <c r="D627" i="3"/>
  <c r="E627" i="3"/>
  <c r="A681" i="2"/>
  <c r="A628" i="3"/>
  <c r="B681" i="2"/>
  <c r="B628" i="3"/>
  <c r="C681" i="2"/>
  <c r="C628" i="3"/>
  <c r="D681" i="2"/>
  <c r="E681" i="2"/>
  <c r="E628" i="3" s="1"/>
  <c r="A682" i="2"/>
  <c r="A629" i="3" s="1"/>
  <c r="B682" i="2"/>
  <c r="B629" i="3" s="1"/>
  <c r="C682" i="2"/>
  <c r="C629" i="3" s="1"/>
  <c r="D682" i="2"/>
  <c r="D629" i="3" s="1"/>
  <c r="E682" i="2"/>
  <c r="E629" i="3" s="1"/>
  <c r="A683" i="2"/>
  <c r="A630" i="3" s="1"/>
  <c r="B683" i="2"/>
  <c r="B630" i="3" s="1"/>
  <c r="C683" i="2"/>
  <c r="C630" i="3" s="1"/>
  <c r="D683" i="2"/>
  <c r="D630" i="3" s="1"/>
  <c r="E683" i="2"/>
  <c r="A684" i="2"/>
  <c r="A631" i="3"/>
  <c r="B684" i="2"/>
  <c r="B631" i="3"/>
  <c r="C684" i="2"/>
  <c r="C631" i="3"/>
  <c r="D684" i="2"/>
  <c r="D631" i="3"/>
  <c r="E684" i="2"/>
  <c r="E631" i="3"/>
  <c r="A685" i="2"/>
  <c r="A632" i="3"/>
  <c r="B685" i="2"/>
  <c r="B632" i="3"/>
  <c r="C685" i="2"/>
  <c r="C632" i="3"/>
  <c r="D685" i="2"/>
  <c r="D632" i="3"/>
  <c r="E685" i="2"/>
  <c r="E632" i="3"/>
  <c r="A686" i="2"/>
  <c r="A633" i="3"/>
  <c r="B686" i="2"/>
  <c r="B633" i="3"/>
  <c r="C686" i="2"/>
  <c r="C633" i="3"/>
  <c r="D686" i="2"/>
  <c r="D633" i="3"/>
  <c r="E686" i="2"/>
  <c r="E633" i="3"/>
  <c r="A687" i="2"/>
  <c r="A634" i="3"/>
  <c r="B687" i="2"/>
  <c r="B634" i="3"/>
  <c r="C687" i="2"/>
  <c r="C634" i="3"/>
  <c r="D687" i="2"/>
  <c r="D634" i="3"/>
  <c r="E687" i="2"/>
  <c r="A688" i="2"/>
  <c r="A635" i="3" s="1"/>
  <c r="B688" i="2"/>
  <c r="B635" i="3" s="1"/>
  <c r="C688" i="2"/>
  <c r="C635" i="3" s="1"/>
  <c r="D688" i="2"/>
  <c r="E688" i="2"/>
  <c r="E635" i="3"/>
  <c r="A689" i="2"/>
  <c r="A636" i="3"/>
  <c r="B689" i="2"/>
  <c r="B636" i="3"/>
  <c r="C689" i="2"/>
  <c r="C636" i="3"/>
  <c r="D689" i="2"/>
  <c r="D636" i="3"/>
  <c r="E689" i="2"/>
  <c r="E636" i="3"/>
  <c r="A690" i="2"/>
  <c r="A637" i="3"/>
  <c r="B690" i="2"/>
  <c r="B637" i="3"/>
  <c r="C690" i="2"/>
  <c r="C637" i="3"/>
  <c r="D690" i="2"/>
  <c r="D637" i="3"/>
  <c r="E690" i="2"/>
  <c r="E637" i="3"/>
  <c r="A691" i="2"/>
  <c r="A638" i="3"/>
  <c r="B691" i="2"/>
  <c r="B638" i="3"/>
  <c r="C691" i="2"/>
  <c r="C638" i="3"/>
  <c r="D691" i="2"/>
  <c r="D638" i="3"/>
  <c r="E691" i="2"/>
  <c r="E638" i="3"/>
  <c r="A692" i="2"/>
  <c r="A639" i="3"/>
  <c r="B692" i="2"/>
  <c r="B639" i="3"/>
  <c r="C692" i="2"/>
  <c r="C639" i="3"/>
  <c r="D692" i="2"/>
  <c r="D639" i="3"/>
  <c r="E692" i="2"/>
  <c r="A640" i="3"/>
  <c r="B693" i="2"/>
  <c r="B640" i="3"/>
  <c r="C640" i="3"/>
  <c r="D640" i="3"/>
  <c r="E640" i="3"/>
  <c r="A694" i="2"/>
  <c r="A641" i="3" s="1"/>
  <c r="B694" i="2"/>
  <c r="B641" i="3" s="1"/>
  <c r="C694" i="2"/>
  <c r="C641" i="3" s="1"/>
  <c r="D694" i="2"/>
  <c r="D641" i="3" s="1"/>
  <c r="E694" i="2"/>
  <c r="E641" i="3" s="1"/>
  <c r="A695" i="2"/>
  <c r="A642" i="3" s="1"/>
  <c r="B695" i="2"/>
  <c r="B642" i="3" s="1"/>
  <c r="C695" i="2"/>
  <c r="C642" i="3" s="1"/>
  <c r="D695" i="2"/>
  <c r="D642" i="3" s="1"/>
  <c r="E695" i="2"/>
  <c r="E642" i="3" s="1"/>
  <c r="A696" i="2"/>
  <c r="A643" i="3" s="1"/>
  <c r="B696" i="2"/>
  <c r="B643" i="3" s="1"/>
  <c r="C696" i="2"/>
  <c r="C643" i="3" s="1"/>
  <c r="D696" i="2"/>
  <c r="D643" i="3" s="1"/>
  <c r="E696" i="2"/>
  <c r="A697" i="2"/>
  <c r="A644" i="3"/>
  <c r="B697" i="2"/>
  <c r="B644" i="3"/>
  <c r="C697" i="2"/>
  <c r="C644" i="3"/>
  <c r="D697" i="2"/>
  <c r="D644" i="3"/>
  <c r="E697" i="2"/>
  <c r="E644" i="3"/>
  <c r="A698" i="2"/>
  <c r="A645" i="3"/>
  <c r="B698" i="2"/>
  <c r="B645" i="3"/>
  <c r="C698" i="2"/>
  <c r="C645" i="3"/>
  <c r="D698" i="2"/>
  <c r="D645" i="3"/>
  <c r="E698" i="2"/>
  <c r="E645" i="3"/>
  <c r="A699" i="2"/>
  <c r="A646" i="3"/>
  <c r="B699" i="2"/>
  <c r="B646" i="3"/>
  <c r="C699" i="2"/>
  <c r="C646" i="3"/>
  <c r="D699" i="2"/>
  <c r="D646" i="3"/>
  <c r="E699" i="2"/>
  <c r="E646" i="3"/>
  <c r="A700" i="2"/>
  <c r="A647" i="3"/>
  <c r="B700" i="2"/>
  <c r="B647" i="3"/>
  <c r="C700" i="2"/>
  <c r="C647" i="3"/>
  <c r="D700" i="2"/>
  <c r="D647" i="3"/>
  <c r="E700" i="2"/>
  <c r="E647" i="3"/>
  <c r="A701" i="2"/>
  <c r="A648" i="3"/>
  <c r="B701" i="2"/>
  <c r="B648" i="3"/>
  <c r="C701" i="2"/>
  <c r="C648" i="3"/>
  <c r="D701" i="2"/>
  <c r="D648" i="3"/>
  <c r="E701" i="2"/>
  <c r="E648" i="3"/>
  <c r="A702" i="2"/>
  <c r="A649" i="3"/>
  <c r="B702" i="2"/>
  <c r="B649" i="3"/>
  <c r="C702" i="2"/>
  <c r="C649" i="3"/>
  <c r="D702" i="2"/>
  <c r="D649" i="3"/>
  <c r="E702" i="2"/>
  <c r="E649" i="3"/>
  <c r="A703" i="2"/>
  <c r="A650" i="3"/>
  <c r="B703" i="2"/>
  <c r="B650" i="3"/>
  <c r="C703" i="2"/>
  <c r="C650" i="3"/>
  <c r="D703" i="2"/>
  <c r="D650" i="3"/>
  <c r="E703" i="2"/>
  <c r="E650" i="3"/>
  <c r="A651" i="3"/>
  <c r="B704" i="2"/>
  <c r="B651" i="3" s="1"/>
  <c r="C651" i="3"/>
  <c r="D651" i="3"/>
  <c r="E651" i="3"/>
  <c r="A652" i="3"/>
  <c r="B705" i="2"/>
  <c r="B652" i="3" s="1"/>
  <c r="C652" i="3"/>
  <c r="D652" i="3"/>
  <c r="E652" i="3"/>
  <c r="A706" i="2"/>
  <c r="A653" i="3"/>
  <c r="B706" i="2"/>
  <c r="B653" i="3"/>
  <c r="C706" i="2"/>
  <c r="C653" i="3"/>
  <c r="D706" i="2"/>
  <c r="E706" i="2"/>
  <c r="E653" i="3" s="1"/>
  <c r="A707" i="2"/>
  <c r="A654" i="3" s="1"/>
  <c r="B707" i="2"/>
  <c r="B654" i="3" s="1"/>
  <c r="C707" i="2"/>
  <c r="C654" i="3" s="1"/>
  <c r="D707" i="2"/>
  <c r="E707" i="2"/>
  <c r="E654" i="3"/>
  <c r="A708" i="2"/>
  <c r="A655" i="3"/>
  <c r="B708" i="2"/>
  <c r="B655" i="3"/>
  <c r="C708" i="2"/>
  <c r="C655" i="3"/>
  <c r="D708" i="2"/>
  <c r="D655" i="3"/>
  <c r="E708" i="2"/>
  <c r="A656" i="3"/>
  <c r="B709" i="2"/>
  <c r="B656" i="3"/>
  <c r="C656" i="3"/>
  <c r="D656" i="3"/>
  <c r="E656" i="3"/>
  <c r="A710" i="2"/>
  <c r="A657" i="3" s="1"/>
  <c r="B710" i="2"/>
  <c r="B657" i="3" s="1"/>
  <c r="C710" i="2"/>
  <c r="C657" i="3" s="1"/>
  <c r="D710" i="2"/>
  <c r="D657" i="3" s="1"/>
  <c r="E710" i="2"/>
  <c r="E657" i="3" s="1"/>
  <c r="A658" i="3"/>
  <c r="B711" i="2"/>
  <c r="B658" i="3"/>
  <c r="C658" i="3"/>
  <c r="D658" i="3"/>
  <c r="E658" i="3"/>
  <c r="A712" i="2"/>
  <c r="A659" i="3" s="1"/>
  <c r="B712" i="2"/>
  <c r="B659" i="3" s="1"/>
  <c r="C712" i="2"/>
  <c r="C659" i="3" s="1"/>
  <c r="D712" i="2"/>
  <c r="D659" i="3" s="1"/>
  <c r="E712" i="2"/>
  <c r="E659" i="3" s="1"/>
  <c r="A713" i="2"/>
  <c r="A660" i="3" s="1"/>
  <c r="B713" i="2"/>
  <c r="B660" i="3" s="1"/>
  <c r="C713" i="2"/>
  <c r="C660" i="3" s="1"/>
  <c r="D713" i="2"/>
  <c r="D660" i="3" s="1"/>
  <c r="E713" i="2"/>
  <c r="E660" i="3" s="1"/>
  <c r="A714" i="2"/>
  <c r="A661" i="3" s="1"/>
  <c r="B714" i="2"/>
  <c r="B661" i="3" s="1"/>
  <c r="C714" i="2"/>
  <c r="C661" i="3" s="1"/>
  <c r="D714" i="2"/>
  <c r="D661" i="3" s="1"/>
  <c r="E714" i="2"/>
  <c r="E661" i="3" s="1"/>
  <c r="A715" i="2"/>
  <c r="A662" i="3" s="1"/>
  <c r="B715" i="2"/>
  <c r="B662" i="3" s="1"/>
  <c r="C715" i="2"/>
  <c r="C662" i="3" s="1"/>
  <c r="D715" i="2"/>
  <c r="D662" i="3" s="1"/>
  <c r="E715" i="2"/>
  <c r="E662" i="3" s="1"/>
  <c r="A716" i="2"/>
  <c r="A663" i="3" s="1"/>
  <c r="B716" i="2"/>
  <c r="B663" i="3" s="1"/>
  <c r="C716" i="2"/>
  <c r="C663" i="3" s="1"/>
  <c r="D716" i="2"/>
  <c r="E716" i="2"/>
  <c r="E663" i="3"/>
  <c r="A664" i="3"/>
  <c r="B717" i="2"/>
  <c r="B664" i="3" s="1"/>
  <c r="C664" i="3"/>
  <c r="D664" i="3"/>
  <c r="E664" i="3"/>
  <c r="A718" i="2"/>
  <c r="A665" i="3"/>
  <c r="B718" i="2"/>
  <c r="B665" i="3"/>
  <c r="C718" i="2"/>
  <c r="C665" i="3"/>
  <c r="D718" i="2"/>
  <c r="D665" i="3"/>
  <c r="E718" i="2"/>
  <c r="E665" i="3"/>
  <c r="A719" i="2"/>
  <c r="A666" i="3"/>
  <c r="B719" i="2"/>
  <c r="B666" i="3"/>
  <c r="C719" i="2"/>
  <c r="C666" i="3"/>
  <c r="D719" i="2"/>
  <c r="D666" i="3"/>
  <c r="E719" i="2"/>
  <c r="E666" i="3"/>
  <c r="A667" i="3"/>
  <c r="B720" i="2"/>
  <c r="B667" i="3" s="1"/>
  <c r="C667" i="3"/>
  <c r="D667" i="3"/>
  <c r="E667" i="3"/>
  <c r="A721" i="2"/>
  <c r="A668" i="3"/>
  <c r="B721" i="2"/>
  <c r="B668" i="3"/>
  <c r="C721" i="2"/>
  <c r="C668" i="3"/>
  <c r="D721" i="2"/>
  <c r="D668" i="3"/>
  <c r="E721" i="2"/>
  <c r="E668" i="3"/>
  <c r="A722" i="2"/>
  <c r="A669" i="3"/>
  <c r="B722" i="2"/>
  <c r="B669" i="3"/>
  <c r="C722" i="2"/>
  <c r="C669" i="3"/>
  <c r="D722" i="2"/>
  <c r="D669" i="3"/>
  <c r="E722" i="2"/>
  <c r="E669" i="3"/>
  <c r="A723" i="2"/>
  <c r="A670" i="3"/>
  <c r="B723" i="2"/>
  <c r="B670" i="3"/>
  <c r="C723" i="2"/>
  <c r="C670" i="3"/>
  <c r="D723" i="2"/>
  <c r="D670" i="3"/>
  <c r="E723" i="2"/>
  <c r="A724" i="2"/>
  <c r="A671" i="3" s="1"/>
  <c r="B724" i="2"/>
  <c r="B671" i="3" s="1"/>
  <c r="C724" i="2"/>
  <c r="C671" i="3" s="1"/>
  <c r="D724" i="2"/>
  <c r="D671" i="3" s="1"/>
  <c r="E724" i="2"/>
  <c r="A725" i="2"/>
  <c r="A672" i="3"/>
  <c r="B725" i="2"/>
  <c r="B672" i="3"/>
  <c r="C725" i="2"/>
  <c r="C672" i="3"/>
  <c r="D725" i="2"/>
  <c r="E725" i="2"/>
  <c r="E672" i="3" s="1"/>
  <c r="A726" i="2"/>
  <c r="A673" i="3" s="1"/>
  <c r="B726" i="2"/>
  <c r="B673" i="3" s="1"/>
  <c r="C726" i="2"/>
  <c r="C673" i="3" s="1"/>
  <c r="D726" i="2"/>
  <c r="D673" i="3" s="1"/>
  <c r="E726" i="2"/>
  <c r="E673" i="3" s="1"/>
  <c r="A727" i="2"/>
  <c r="A674" i="3" s="1"/>
  <c r="B727" i="2"/>
  <c r="B674" i="3" s="1"/>
  <c r="C727" i="2"/>
  <c r="C674" i="3" s="1"/>
  <c r="D727" i="2"/>
  <c r="E727" i="2"/>
  <c r="E674" i="3"/>
  <c r="A728" i="2"/>
  <c r="A675" i="3"/>
  <c r="B728" i="2"/>
  <c r="B675" i="3"/>
  <c r="C728" i="2"/>
  <c r="C675" i="3"/>
  <c r="D728" i="2"/>
  <c r="D675" i="3"/>
  <c r="E728" i="2"/>
  <c r="E675" i="3"/>
  <c r="A729" i="2"/>
  <c r="A676" i="3"/>
  <c r="B729" i="2"/>
  <c r="B676" i="3"/>
  <c r="C729" i="2"/>
  <c r="C676" i="3"/>
  <c r="D729" i="2"/>
  <c r="D676" i="3"/>
  <c r="E729" i="2"/>
  <c r="E676" i="3"/>
  <c r="A730" i="2"/>
  <c r="A677" i="3"/>
  <c r="B730" i="2"/>
  <c r="B677" i="3"/>
  <c r="C730" i="2"/>
  <c r="C677" i="3"/>
  <c r="D730" i="2"/>
  <c r="D677" i="3"/>
  <c r="E730" i="2"/>
  <c r="E677" i="3"/>
  <c r="A731" i="2"/>
  <c r="A678" i="3"/>
  <c r="B731" i="2"/>
  <c r="B678" i="3"/>
  <c r="C731" i="2"/>
  <c r="C678" i="3"/>
  <c r="D731" i="2"/>
  <c r="D678" i="3"/>
  <c r="E731" i="2"/>
  <c r="E678" i="3"/>
  <c r="A732" i="2"/>
  <c r="A679" i="3"/>
  <c r="B732" i="2"/>
  <c r="B679" i="3"/>
  <c r="C679" i="3"/>
  <c r="D679" i="3"/>
  <c r="E679" i="3"/>
  <c r="A680" i="3"/>
  <c r="B733" i="2"/>
  <c r="B680" i="3"/>
  <c r="C680" i="3"/>
  <c r="D680" i="3"/>
  <c r="E680" i="3"/>
  <c r="A681" i="3"/>
  <c r="B734" i="2"/>
  <c r="B681" i="3"/>
  <c r="C681" i="3"/>
  <c r="D681" i="3"/>
  <c r="E681" i="3"/>
  <c r="A735" i="2"/>
  <c r="A682" i="3" s="1"/>
  <c r="B735" i="2"/>
  <c r="B682" i="3" s="1"/>
  <c r="C735" i="2"/>
  <c r="C682" i="3" s="1"/>
  <c r="D735" i="2"/>
  <c r="D682" i="3" s="1"/>
  <c r="E735" i="2"/>
  <c r="A1337" i="1"/>
  <c r="B736" i="2"/>
  <c r="B683" i="3" s="1"/>
  <c r="C736" i="2"/>
  <c r="C683" i="3" s="1"/>
  <c r="D736" i="2"/>
  <c r="E736" i="2"/>
  <c r="E683" i="3"/>
  <c r="B737" i="2"/>
  <c r="B684" i="3"/>
  <c r="C737" i="2"/>
  <c r="C684" i="3"/>
  <c r="D737" i="2"/>
  <c r="E737" i="2"/>
  <c r="E684" i="3" s="1"/>
  <c r="B738" i="2"/>
  <c r="B685" i="3" s="1"/>
  <c r="C738" i="2"/>
  <c r="C685" i="3" s="1"/>
  <c r="D738" i="2"/>
  <c r="D685" i="3" s="1"/>
  <c r="E738" i="2"/>
  <c r="E685" i="3" s="1"/>
  <c r="B739" i="2"/>
  <c r="B686" i="3" s="1"/>
  <c r="C739" i="2"/>
  <c r="C686" i="3" s="1"/>
  <c r="D739" i="2"/>
  <c r="D686" i="3" s="1"/>
  <c r="E739" i="2"/>
  <c r="E686" i="3" s="1"/>
  <c r="B740" i="2"/>
  <c r="B687" i="3" s="1"/>
  <c r="C740" i="2"/>
  <c r="C687" i="3" s="1"/>
  <c r="D740" i="2"/>
  <c r="D687" i="3" s="1"/>
  <c r="E740" i="2"/>
  <c r="E687" i="3" s="1"/>
  <c r="B741" i="2"/>
  <c r="B688" i="3" s="1"/>
  <c r="C741" i="2"/>
  <c r="C688" i="3" s="1"/>
  <c r="D741" i="2"/>
  <c r="D688" i="3" s="1"/>
  <c r="E741" i="2"/>
  <c r="E688" i="3" s="1"/>
  <c r="B742" i="2"/>
  <c r="B689" i="3" s="1"/>
  <c r="C742" i="2"/>
  <c r="C689" i="3" s="1"/>
  <c r="D742" i="2"/>
  <c r="D689" i="3" s="1"/>
  <c r="E742" i="2"/>
  <c r="E689" i="3" s="1"/>
  <c r="A690" i="3"/>
  <c r="B743" i="2"/>
  <c r="B690" i="3"/>
  <c r="C690" i="3"/>
  <c r="D690" i="3"/>
  <c r="E690" i="3"/>
  <c r="A691" i="3"/>
  <c r="B744" i="2"/>
  <c r="B691" i="3"/>
  <c r="C691" i="3"/>
  <c r="D691" i="3"/>
  <c r="E691" i="3"/>
  <c r="B745" i="2"/>
  <c r="B692" i="3" s="1"/>
  <c r="C745" i="2"/>
  <c r="C692" i="3" s="1"/>
  <c r="D745" i="2"/>
  <c r="D692" i="3" s="1"/>
  <c r="E745" i="2"/>
  <c r="E692" i="3" s="1"/>
  <c r="B746" i="2"/>
  <c r="B693" i="3" s="1"/>
  <c r="C746" i="2"/>
  <c r="C693" i="3" s="1"/>
  <c r="D746" i="2"/>
  <c r="E746" i="2"/>
  <c r="E693" i="3"/>
  <c r="B747" i="2"/>
  <c r="B694" i="3"/>
  <c r="C747" i="2"/>
  <c r="C694" i="3"/>
  <c r="D747" i="2"/>
  <c r="D694" i="3"/>
  <c r="E747" i="2"/>
  <c r="A695" i="3"/>
  <c r="B748" i="2"/>
  <c r="B695" i="3"/>
  <c r="C695" i="3"/>
  <c r="D695" i="3"/>
  <c r="E695" i="3"/>
  <c r="B749" i="2"/>
  <c r="B696" i="3" s="1"/>
  <c r="C749" i="2"/>
  <c r="C696" i="3" s="1"/>
  <c r="D749" i="2"/>
  <c r="E749" i="2"/>
  <c r="E696" i="3"/>
  <c r="B750" i="2"/>
  <c r="B697" i="3"/>
  <c r="C750" i="2"/>
  <c r="C697" i="3"/>
  <c r="D750" i="2"/>
  <c r="D697" i="3"/>
  <c r="E750" i="2"/>
  <c r="B751" i="2"/>
  <c r="B698" i="3" s="1"/>
  <c r="C751" i="2"/>
  <c r="C698" i="3" s="1"/>
  <c r="D751" i="2"/>
  <c r="E751" i="2"/>
  <c r="E698" i="3"/>
  <c r="A699" i="3"/>
  <c r="B752" i="2"/>
  <c r="B699" i="3" s="1"/>
  <c r="C699" i="3"/>
  <c r="D699" i="3"/>
  <c r="E699" i="3"/>
  <c r="A700" i="3"/>
  <c r="B753" i="2"/>
  <c r="B700" i="3" s="1"/>
  <c r="C700" i="3"/>
  <c r="D700" i="3"/>
  <c r="E700" i="3"/>
  <c r="A754" i="2"/>
  <c r="A701" i="3"/>
  <c r="B754" i="2"/>
  <c r="B701" i="3"/>
  <c r="C754" i="2"/>
  <c r="C701" i="3"/>
  <c r="D754" i="2"/>
  <c r="D701" i="3"/>
  <c r="E754" i="2"/>
  <c r="E701" i="3"/>
  <c r="A755" i="2"/>
  <c r="A702" i="3"/>
  <c r="B755" i="2"/>
  <c r="B702" i="3"/>
  <c r="C755" i="2"/>
  <c r="C702" i="3"/>
  <c r="D755" i="2"/>
  <c r="D702" i="3"/>
  <c r="E755" i="2"/>
  <c r="E702" i="3"/>
  <c r="A756" i="2"/>
  <c r="A703" i="3"/>
  <c r="B756" i="2"/>
  <c r="B703" i="3"/>
  <c r="C756" i="2"/>
  <c r="C703" i="3"/>
  <c r="D756" i="2"/>
  <c r="D703" i="3"/>
  <c r="E756" i="2"/>
  <c r="E703" i="3"/>
  <c r="A757" i="2"/>
  <c r="A704" i="3"/>
  <c r="B757" i="2"/>
  <c r="B704" i="3"/>
  <c r="C757" i="2"/>
  <c r="C704" i="3"/>
  <c r="D757" i="2"/>
  <c r="D704" i="3"/>
  <c r="E757" i="2"/>
  <c r="E704" i="3"/>
  <c r="A758" i="2"/>
  <c r="A705" i="3"/>
  <c r="B758" i="2"/>
  <c r="B705" i="3"/>
  <c r="C758" i="2"/>
  <c r="C705" i="3"/>
  <c r="D758" i="2"/>
  <c r="D705" i="3"/>
  <c r="E758" i="2"/>
  <c r="E705" i="3"/>
  <c r="A759" i="2"/>
  <c r="A706" i="3"/>
  <c r="B759" i="2"/>
  <c r="B706" i="3"/>
  <c r="C759" i="2"/>
  <c r="C706" i="3"/>
  <c r="D759" i="2"/>
  <c r="D706" i="3"/>
  <c r="E759" i="2"/>
  <c r="E706" i="3"/>
  <c r="A760" i="2"/>
  <c r="A707" i="3"/>
  <c r="B760" i="2"/>
  <c r="B707" i="3"/>
  <c r="C760" i="2"/>
  <c r="C707" i="3"/>
  <c r="D760" i="2"/>
  <c r="D707" i="3"/>
  <c r="E760" i="2"/>
  <c r="E707" i="3"/>
  <c r="A761" i="2"/>
  <c r="A708" i="3"/>
  <c r="B761" i="2"/>
  <c r="B708" i="3"/>
  <c r="C761" i="2"/>
  <c r="C708" i="3"/>
  <c r="D761" i="2"/>
  <c r="D708" i="3"/>
  <c r="E761" i="2"/>
  <c r="E708" i="3"/>
  <c r="A762" i="2"/>
  <c r="A709" i="3"/>
  <c r="B762" i="2"/>
  <c r="B709" i="3"/>
  <c r="C762" i="2"/>
  <c r="C709" i="3"/>
  <c r="D762" i="2"/>
  <c r="D709" i="3"/>
  <c r="E762" i="2"/>
  <c r="A763" i="2"/>
  <c r="A710" i="3" s="1"/>
  <c r="B763" i="2"/>
  <c r="B710" i="3" s="1"/>
  <c r="C763" i="2"/>
  <c r="C710" i="3" s="1"/>
  <c r="D763" i="2"/>
  <c r="D710" i="3" s="1"/>
  <c r="E763" i="2"/>
  <c r="E710" i="3" s="1"/>
  <c r="A764" i="2"/>
  <c r="A711" i="3" s="1"/>
  <c r="B764" i="2"/>
  <c r="B711" i="3" s="1"/>
  <c r="C764" i="2"/>
  <c r="C711" i="3" s="1"/>
  <c r="D764" i="2"/>
  <c r="D711" i="3" s="1"/>
  <c r="E764" i="2"/>
  <c r="E711" i="3" s="1"/>
  <c r="A765" i="2"/>
  <c r="A712" i="3" s="1"/>
  <c r="B765" i="2"/>
  <c r="B712" i="3" s="1"/>
  <c r="C765" i="2"/>
  <c r="C712" i="3" s="1"/>
  <c r="D765" i="2"/>
  <c r="D712" i="3" s="1"/>
  <c r="E765" i="2"/>
  <c r="E712" i="3" s="1"/>
  <c r="A766" i="2"/>
  <c r="A713" i="3" s="1"/>
  <c r="B766" i="2"/>
  <c r="B713" i="3" s="1"/>
  <c r="C766" i="2"/>
  <c r="C713" i="3" s="1"/>
  <c r="D766" i="2"/>
  <c r="D713" i="3" s="1"/>
  <c r="E766" i="2"/>
  <c r="E713" i="3" s="1"/>
  <c r="A714" i="3"/>
  <c r="B767" i="2"/>
  <c r="B714" i="3"/>
  <c r="C714" i="3"/>
  <c r="D714" i="3"/>
  <c r="E714" i="3"/>
  <c r="A768" i="2"/>
  <c r="A715" i="3" s="1"/>
  <c r="B768" i="2"/>
  <c r="B715" i="3" s="1"/>
  <c r="C768" i="2"/>
  <c r="C715" i="3" s="1"/>
  <c r="D768" i="2"/>
  <c r="M1369" i="1"/>
  <c r="E768" i="2"/>
  <c r="E715" i="3" s="1"/>
  <c r="A769" i="2"/>
  <c r="A716" i="3" s="1"/>
  <c r="B769" i="2"/>
  <c r="B716" i="3" s="1"/>
  <c r="C769" i="2"/>
  <c r="C716" i="3" s="1"/>
  <c r="D769" i="2"/>
  <c r="E769" i="2"/>
  <c r="E716" i="3"/>
  <c r="A770" i="2"/>
  <c r="A717" i="3"/>
  <c r="B770" i="2"/>
  <c r="B717" i="3"/>
  <c r="C770" i="2"/>
  <c r="C717" i="3"/>
  <c r="D770" i="2"/>
  <c r="D717" i="3"/>
  <c r="E770" i="2"/>
  <c r="E717" i="3"/>
  <c r="A771" i="2"/>
  <c r="A718" i="3"/>
  <c r="B771" i="2"/>
  <c r="B718" i="3"/>
  <c r="C771" i="2"/>
  <c r="C718" i="3"/>
  <c r="D771" i="2"/>
  <c r="D718" i="3"/>
  <c r="E771" i="2"/>
  <c r="A772" i="2"/>
  <c r="A719" i="3" s="1"/>
  <c r="B772" i="2"/>
  <c r="B719" i="3" s="1"/>
  <c r="C772" i="2"/>
  <c r="C719" i="3" s="1"/>
  <c r="D772" i="2"/>
  <c r="D719" i="3" s="1"/>
  <c r="E772" i="2"/>
  <c r="E719" i="3" s="1"/>
  <c r="A773" i="2"/>
  <c r="A720" i="3" s="1"/>
  <c r="B773" i="2"/>
  <c r="B720" i="3" s="1"/>
  <c r="C773" i="2"/>
  <c r="C720" i="3" s="1"/>
  <c r="D773" i="2"/>
  <c r="D720" i="3" s="1"/>
  <c r="E773" i="2"/>
  <c r="E720" i="3" s="1"/>
  <c r="A774" i="2"/>
  <c r="A721" i="3" s="1"/>
  <c r="B774" i="2"/>
  <c r="B721" i="3" s="1"/>
  <c r="C774" i="2"/>
  <c r="C721" i="3" s="1"/>
  <c r="D774" i="2"/>
  <c r="D721" i="3" s="1"/>
  <c r="E774" i="2"/>
  <c r="E721" i="3" s="1"/>
  <c r="A775" i="2"/>
  <c r="A722" i="3" s="1"/>
  <c r="B775" i="2"/>
  <c r="B722" i="3" s="1"/>
  <c r="C775" i="2"/>
  <c r="C722" i="3" s="1"/>
  <c r="D775" i="2"/>
  <c r="D722" i="3" s="1"/>
  <c r="E775" i="2"/>
  <c r="E722" i="3" s="1"/>
  <c r="A723" i="3"/>
  <c r="B776" i="2"/>
  <c r="B723" i="3"/>
  <c r="C723" i="3"/>
  <c r="D723" i="3"/>
  <c r="E723" i="3"/>
  <c r="A777" i="2"/>
  <c r="A724" i="3" s="1"/>
  <c r="B777" i="2"/>
  <c r="B724" i="3" s="1"/>
  <c r="C777" i="2"/>
  <c r="C724" i="3" s="1"/>
  <c r="D777" i="2"/>
  <c r="D724" i="3" s="1"/>
  <c r="E777" i="2"/>
  <c r="E724" i="3" s="1"/>
  <c r="A778" i="2"/>
  <c r="A725" i="3" s="1"/>
  <c r="B778" i="2"/>
  <c r="B725" i="3" s="1"/>
  <c r="C778" i="2"/>
  <c r="C725" i="3" s="1"/>
  <c r="D778" i="2"/>
  <c r="D725" i="3" s="1"/>
  <c r="E778" i="2"/>
  <c r="E725" i="3" s="1"/>
  <c r="A779" i="2"/>
  <c r="A726" i="3" s="1"/>
  <c r="B779" i="2"/>
  <c r="B726" i="3" s="1"/>
  <c r="C779" i="2"/>
  <c r="C726" i="3" s="1"/>
  <c r="D779" i="2"/>
  <c r="D726" i="3" s="1"/>
  <c r="E779" i="2"/>
  <c r="E726" i="3" s="1"/>
  <c r="A780" i="2"/>
  <c r="A727" i="3" s="1"/>
  <c r="B780" i="2"/>
  <c r="B727" i="3" s="1"/>
  <c r="C780" i="2"/>
  <c r="C727" i="3" s="1"/>
  <c r="D780" i="2"/>
  <c r="D727" i="3" s="1"/>
  <c r="E780" i="2"/>
  <c r="A781" i="2"/>
  <c r="A728" i="3"/>
  <c r="B781" i="2"/>
  <c r="B728" i="3"/>
  <c r="C781" i="2"/>
  <c r="C728" i="3"/>
  <c r="D781" i="2"/>
  <c r="D728" i="3"/>
  <c r="E781" i="2"/>
  <c r="E728" i="3"/>
  <c r="A782" i="2"/>
  <c r="A729" i="3"/>
  <c r="B782" i="2"/>
  <c r="B729" i="3"/>
  <c r="C782" i="2"/>
  <c r="C729" i="3"/>
  <c r="D782" i="2"/>
  <c r="D729" i="3"/>
  <c r="E782" i="2"/>
  <c r="E729" i="3"/>
  <c r="A783" i="2"/>
  <c r="A730" i="3"/>
  <c r="B783" i="2"/>
  <c r="B730" i="3"/>
  <c r="C783" i="2"/>
  <c r="C730" i="3"/>
  <c r="D783" i="2"/>
  <c r="D730" i="3"/>
  <c r="E783" i="2"/>
  <c r="E730" i="3"/>
  <c r="A784" i="2"/>
  <c r="A731" i="3"/>
  <c r="B784" i="2"/>
  <c r="B731" i="3"/>
  <c r="C784" i="2"/>
  <c r="C731" i="3"/>
  <c r="D784" i="2"/>
  <c r="D731" i="3"/>
  <c r="E784" i="2"/>
  <c r="E731" i="3"/>
  <c r="A785" i="2"/>
  <c r="A732" i="3"/>
  <c r="B785" i="2"/>
  <c r="B732" i="3"/>
  <c r="C732" i="3"/>
  <c r="D732" i="3"/>
  <c r="E732" i="3"/>
  <c r="A733" i="3"/>
  <c r="B786" i="2"/>
  <c r="B733" i="3"/>
  <c r="C733" i="3"/>
  <c r="D733" i="3"/>
  <c r="E733" i="3"/>
  <c r="A787" i="2"/>
  <c r="A734" i="3" s="1"/>
  <c r="B787" i="2"/>
  <c r="B734" i="3" s="1"/>
  <c r="C787" i="2"/>
  <c r="C734" i="3" s="1"/>
  <c r="E1379" i="1"/>
  <c r="D787" i="2"/>
  <c r="D734" i="3"/>
  <c r="M1379" i="1"/>
  <c r="E787" i="2"/>
  <c r="A788" i="2"/>
  <c r="A735" i="3"/>
  <c r="B788" i="2"/>
  <c r="B735" i="3"/>
  <c r="C788" i="2"/>
  <c r="C735" i="3"/>
  <c r="E1380" i="1"/>
  <c r="D788" i="2"/>
  <c r="D735" i="3" s="1"/>
  <c r="M1380" i="1"/>
  <c r="E788" i="2"/>
  <c r="E735" i="3"/>
  <c r="A789" i="2"/>
  <c r="A736" i="3"/>
  <c r="B789" i="2"/>
  <c r="B736" i="3"/>
  <c r="C736" i="3"/>
  <c r="D736" i="3"/>
  <c r="E736" i="3"/>
  <c r="A737" i="3"/>
  <c r="B790" i="2"/>
  <c r="B737" i="3"/>
  <c r="C737" i="3"/>
  <c r="D737" i="3"/>
  <c r="E737" i="3"/>
  <c r="A738" i="3"/>
  <c r="B791" i="2"/>
  <c r="B738" i="3"/>
  <c r="C738" i="3"/>
  <c r="D738" i="3"/>
  <c r="E738" i="3"/>
  <c r="A792" i="2"/>
  <c r="A739" i="3" s="1"/>
  <c r="B792" i="2"/>
  <c r="B739" i="3" s="1"/>
  <c r="C792" i="2"/>
  <c r="C739" i="3" s="1"/>
  <c r="D792" i="2"/>
  <c r="D739" i="3" s="1"/>
  <c r="E792" i="2"/>
  <c r="E739" i="3" s="1"/>
  <c r="A793" i="2"/>
  <c r="A740" i="3" s="1"/>
  <c r="B793" i="2"/>
  <c r="B740" i="3" s="1"/>
  <c r="C793" i="2"/>
  <c r="C740" i="3" s="1"/>
  <c r="D793" i="2"/>
  <c r="D740" i="3" s="1"/>
  <c r="E793" i="2"/>
  <c r="A794" i="2"/>
  <c r="A741" i="3"/>
  <c r="B794" i="2"/>
  <c r="B741" i="3"/>
  <c r="C794" i="2"/>
  <c r="C741" i="3"/>
  <c r="D794" i="2"/>
  <c r="D741" i="3"/>
  <c r="E794" i="2"/>
  <c r="E741" i="3"/>
  <c r="A795" i="2"/>
  <c r="A742" i="3"/>
  <c r="B795" i="2"/>
  <c r="B742" i="3"/>
  <c r="C795" i="2"/>
  <c r="C742" i="3"/>
  <c r="D795" i="2"/>
  <c r="D742" i="3"/>
  <c r="E795" i="2"/>
  <c r="E742" i="3"/>
  <c r="A743" i="3"/>
  <c r="B796" i="2"/>
  <c r="B743" i="3" s="1"/>
  <c r="C743" i="3"/>
  <c r="D743" i="3"/>
  <c r="E743" i="3"/>
  <c r="A797" i="2"/>
  <c r="A744" i="3"/>
  <c r="B797" i="2"/>
  <c r="B744" i="3"/>
  <c r="C797" i="2"/>
  <c r="C744" i="3"/>
  <c r="D797" i="2"/>
  <c r="D744" i="3"/>
  <c r="E797" i="2"/>
  <c r="A798" i="2"/>
  <c r="A745" i="3" s="1"/>
  <c r="B798" i="2"/>
  <c r="B745" i="3" s="1"/>
  <c r="C798" i="2"/>
  <c r="C745" i="3" s="1"/>
  <c r="D798" i="2"/>
  <c r="E798" i="2"/>
  <c r="E745" i="3"/>
  <c r="A799" i="2"/>
  <c r="A746" i="3"/>
  <c r="B799" i="2"/>
  <c r="B746" i="3"/>
  <c r="C799" i="2"/>
  <c r="C746" i="3"/>
  <c r="D799" i="2"/>
  <c r="D746" i="3"/>
  <c r="E799" i="2"/>
  <c r="A800" i="2"/>
  <c r="A747" i="3" s="1"/>
  <c r="B800" i="2"/>
  <c r="B747" i="3" s="1"/>
  <c r="C800" i="2"/>
  <c r="C747" i="3" s="1"/>
  <c r="D800" i="2"/>
  <c r="D747" i="3" s="1"/>
  <c r="E800" i="2"/>
  <c r="E747" i="3" s="1"/>
  <c r="A801" i="2"/>
  <c r="A748" i="3" s="1"/>
  <c r="B801" i="2"/>
  <c r="B748" i="3" s="1"/>
  <c r="C801" i="2"/>
  <c r="C748" i="3" s="1"/>
  <c r="D801" i="2"/>
  <c r="E801" i="2"/>
  <c r="E748" i="3"/>
  <c r="A802" i="2"/>
  <c r="A749" i="3"/>
  <c r="B802" i="2"/>
  <c r="B749" i="3"/>
  <c r="C802" i="2"/>
  <c r="C749" i="3"/>
  <c r="D802" i="2"/>
  <c r="D749" i="3"/>
  <c r="E802" i="2"/>
  <c r="E749" i="3"/>
  <c r="A750" i="3"/>
  <c r="B803" i="2"/>
  <c r="B750" i="3" s="1"/>
  <c r="C750" i="3"/>
  <c r="D750" i="3"/>
  <c r="E750" i="3"/>
  <c r="A804" i="2"/>
  <c r="A751" i="3"/>
  <c r="B804" i="2"/>
  <c r="B751" i="3"/>
  <c r="C804" i="2"/>
  <c r="C751" i="3"/>
  <c r="D804" i="2"/>
  <c r="D751" i="3"/>
  <c r="E804" i="2"/>
  <c r="E751" i="3"/>
  <c r="A805" i="2"/>
  <c r="A752" i="3"/>
  <c r="B805" i="2"/>
  <c r="B752" i="3"/>
  <c r="C805" i="2"/>
  <c r="C752" i="3"/>
  <c r="D805" i="2"/>
  <c r="E805" i="2"/>
  <c r="E752" i="3" s="1"/>
  <c r="A806" i="2"/>
  <c r="A753" i="3" s="1"/>
  <c r="B806" i="2"/>
  <c r="B753" i="3" s="1"/>
  <c r="C806" i="2"/>
  <c r="C753" i="3" s="1"/>
  <c r="D806" i="2"/>
  <c r="E806" i="2"/>
  <c r="E753" i="3"/>
  <c r="A807" i="2"/>
  <c r="A754" i="3"/>
  <c r="B807" i="2"/>
  <c r="B754" i="3"/>
  <c r="C807" i="2"/>
  <c r="C754" i="3"/>
  <c r="D807" i="2"/>
  <c r="D754" i="3"/>
  <c r="E807" i="2"/>
  <c r="E754" i="3"/>
  <c r="A808" i="2"/>
  <c r="A755" i="3"/>
  <c r="B808" i="2"/>
  <c r="B755" i="3"/>
  <c r="C808" i="2"/>
  <c r="C755" i="3"/>
  <c r="D808" i="2"/>
  <c r="D755" i="3"/>
  <c r="E808" i="2"/>
  <c r="E755" i="3"/>
  <c r="A809" i="2"/>
  <c r="A756" i="3"/>
  <c r="B809" i="2"/>
  <c r="B756" i="3"/>
  <c r="C809" i="2"/>
  <c r="C756" i="3"/>
  <c r="D809" i="2"/>
  <c r="D756" i="3"/>
  <c r="E809" i="2"/>
  <c r="E756" i="3"/>
  <c r="A757" i="3"/>
  <c r="B810" i="2"/>
  <c r="B757" i="3" s="1"/>
  <c r="C757" i="3"/>
  <c r="D757" i="3"/>
  <c r="E757" i="3"/>
  <c r="A811" i="2"/>
  <c r="A758" i="3"/>
  <c r="B811" i="2"/>
  <c r="B758" i="3"/>
  <c r="C811" i="2"/>
  <c r="C758" i="3"/>
  <c r="D811" i="2"/>
  <c r="D758" i="3"/>
  <c r="E811" i="2"/>
  <c r="E758" i="3"/>
  <c r="A812" i="2"/>
  <c r="A759" i="3"/>
  <c r="B812" i="2"/>
  <c r="B759" i="3"/>
  <c r="C812" i="2"/>
  <c r="C759" i="3"/>
  <c r="D812" i="2"/>
  <c r="D759" i="3"/>
  <c r="E812" i="2"/>
  <c r="E759" i="3"/>
  <c r="A813" i="2"/>
  <c r="A760" i="3"/>
  <c r="B813" i="2"/>
  <c r="B760" i="3"/>
  <c r="C813" i="2"/>
  <c r="C760" i="3"/>
  <c r="D813" i="2"/>
  <c r="D760" i="3"/>
  <c r="E813" i="2"/>
  <c r="A814" i="2"/>
  <c r="A761" i="3" s="1"/>
  <c r="B814" i="2"/>
  <c r="B761" i="3" s="1"/>
  <c r="C814" i="2"/>
  <c r="C761" i="3" s="1"/>
  <c r="D814" i="2"/>
  <c r="D761" i="3" s="1"/>
  <c r="E814" i="2"/>
  <c r="A815" i="2"/>
  <c r="A762" i="3"/>
  <c r="B815" i="2"/>
  <c r="B762" i="3"/>
  <c r="C815" i="2"/>
  <c r="C762" i="3"/>
  <c r="D815" i="2"/>
  <c r="D762" i="3"/>
  <c r="E815" i="2"/>
  <c r="E762" i="3"/>
  <c r="A816" i="2"/>
  <c r="A763" i="3"/>
  <c r="B816" i="2"/>
  <c r="B763" i="3"/>
  <c r="C816" i="2"/>
  <c r="C763" i="3"/>
  <c r="D816" i="2"/>
  <c r="D763" i="3"/>
  <c r="E816" i="2"/>
  <c r="E763" i="3"/>
  <c r="A817" i="2"/>
  <c r="A764" i="3"/>
  <c r="B817" i="2"/>
  <c r="B764" i="3"/>
  <c r="C817" i="2"/>
  <c r="C764" i="3"/>
  <c r="D817" i="2"/>
  <c r="E817" i="2"/>
  <c r="E764" i="3" s="1"/>
  <c r="A818" i="2"/>
  <c r="A765" i="3" s="1"/>
  <c r="B818" i="2"/>
  <c r="B765" i="3" s="1"/>
  <c r="C818" i="2"/>
  <c r="C765" i="3" s="1"/>
  <c r="D818" i="2"/>
  <c r="E818" i="2"/>
  <c r="E765" i="3"/>
  <c r="A819" i="2"/>
  <c r="A766" i="3"/>
  <c r="B819" i="2"/>
  <c r="B766" i="3"/>
  <c r="C819" i="2"/>
  <c r="C766" i="3"/>
  <c r="D819" i="2"/>
  <c r="E819" i="2"/>
  <c r="E766" i="3" s="1"/>
  <c r="A820" i="2"/>
  <c r="A767" i="3" s="1"/>
  <c r="B820" i="2"/>
  <c r="B767" i="3" s="1"/>
  <c r="C820" i="2"/>
  <c r="C767" i="3" s="1"/>
  <c r="D820" i="2"/>
  <c r="D767" i="3" s="1"/>
  <c r="E820" i="2"/>
  <c r="E767" i="3" s="1"/>
  <c r="A821" i="2"/>
  <c r="A768" i="3" s="1"/>
  <c r="B821" i="2"/>
  <c r="B768" i="3" s="1"/>
  <c r="C821" i="2"/>
  <c r="C768" i="3" s="1"/>
  <c r="D821" i="2"/>
  <c r="D768" i="3" s="1"/>
  <c r="E821" i="2"/>
  <c r="E768" i="3" s="1"/>
  <c r="A822" i="2"/>
  <c r="A769" i="3" s="1"/>
  <c r="B822" i="2"/>
  <c r="B769" i="3" s="1"/>
  <c r="C822" i="2"/>
  <c r="C769" i="3" s="1"/>
  <c r="D822" i="2"/>
  <c r="D769" i="3" s="1"/>
  <c r="E822" i="2"/>
  <c r="A823" i="2"/>
  <c r="A770" i="3"/>
  <c r="B823" i="2"/>
  <c r="B770" i="3"/>
  <c r="C823" i="2"/>
  <c r="C770" i="3"/>
  <c r="D823" i="2"/>
  <c r="D770" i="3"/>
  <c r="E823" i="2"/>
  <c r="A824" i="2"/>
  <c r="A771" i="3" s="1"/>
  <c r="B824" i="2"/>
  <c r="B771" i="3" s="1"/>
  <c r="C824" i="2"/>
  <c r="C771" i="3" s="1"/>
  <c r="D824" i="2"/>
  <c r="D771" i="3" s="1"/>
  <c r="E824" i="2"/>
  <c r="E771" i="3" s="1"/>
  <c r="A825" i="2"/>
  <c r="A772" i="3" s="1"/>
  <c r="B825" i="2"/>
  <c r="B772" i="3" s="1"/>
  <c r="C825" i="2"/>
  <c r="C772" i="3" s="1"/>
  <c r="D825" i="2"/>
  <c r="D772" i="3" s="1"/>
  <c r="E825" i="2"/>
  <c r="E772" i="3" s="1"/>
  <c r="A826" i="2"/>
  <c r="A773" i="3" s="1"/>
  <c r="B826" i="2"/>
  <c r="B773" i="3" s="1"/>
  <c r="C826" i="2"/>
  <c r="C773" i="3" s="1"/>
  <c r="D826" i="2"/>
  <c r="D773" i="3" s="1"/>
  <c r="E826" i="2"/>
  <c r="E773" i="3" s="1"/>
  <c r="A827" i="2"/>
  <c r="A774" i="3" s="1"/>
  <c r="B827" i="2"/>
  <c r="B774" i="3" s="1"/>
  <c r="C827" i="2"/>
  <c r="C774" i="3" s="1"/>
  <c r="D827" i="2"/>
  <c r="D774" i="3" s="1"/>
  <c r="E827" i="2"/>
  <c r="A828" i="2"/>
  <c r="A775" i="3"/>
  <c r="B828" i="2"/>
  <c r="B775" i="3"/>
  <c r="C828" i="2"/>
  <c r="C775" i="3"/>
  <c r="D828" i="2"/>
  <c r="E828" i="2"/>
  <c r="E775" i="3" s="1"/>
  <c r="A829" i="2"/>
  <c r="A776" i="3" s="1"/>
  <c r="B829" i="2"/>
  <c r="B776" i="3" s="1"/>
  <c r="C829" i="2"/>
  <c r="C776" i="3" s="1"/>
  <c r="D829" i="2"/>
  <c r="D776" i="3" s="1"/>
  <c r="E829" i="2"/>
  <c r="A830" i="2"/>
  <c r="A777" i="3"/>
  <c r="B830" i="2"/>
  <c r="B777" i="3"/>
  <c r="C830" i="2"/>
  <c r="C777" i="3"/>
  <c r="D830" i="2"/>
  <c r="E830" i="2"/>
  <c r="E777" i="3" s="1"/>
  <c r="A831" i="2"/>
  <c r="A778" i="3" s="1"/>
  <c r="B831" i="2"/>
  <c r="B778" i="3" s="1"/>
  <c r="C831" i="2"/>
  <c r="C778" i="3" s="1"/>
  <c r="D831" i="2"/>
  <c r="D778" i="3" s="1"/>
  <c r="E831" i="2"/>
  <c r="E778" i="3" s="1"/>
  <c r="A832" i="2"/>
  <c r="A779" i="3" s="1"/>
  <c r="B832" i="2"/>
  <c r="B779" i="3" s="1"/>
  <c r="C832" i="2"/>
  <c r="C779" i="3" s="1"/>
  <c r="D832" i="2"/>
  <c r="E832" i="2"/>
  <c r="E779" i="3"/>
  <c r="A833" i="2"/>
  <c r="A780" i="3"/>
  <c r="B833" i="2"/>
  <c r="B780" i="3"/>
  <c r="C833" i="2"/>
  <c r="C780" i="3"/>
  <c r="D833" i="2"/>
  <c r="D780" i="3"/>
  <c r="E833" i="2"/>
  <c r="A834" i="2"/>
  <c r="A781" i="3" s="1"/>
  <c r="B834" i="2"/>
  <c r="B781" i="3" s="1"/>
  <c r="C834" i="2"/>
  <c r="C781" i="3" s="1"/>
  <c r="D834" i="2"/>
  <c r="D781" i="3" s="1"/>
  <c r="E834" i="2"/>
  <c r="E781" i="3" s="1"/>
  <c r="A835" i="2"/>
  <c r="A782" i="3" s="1"/>
  <c r="B835" i="2"/>
  <c r="B782" i="3" s="1"/>
  <c r="C835" i="2"/>
  <c r="C782" i="3" s="1"/>
  <c r="D835" i="2"/>
  <c r="D782" i="3" s="1"/>
  <c r="E835" i="2"/>
  <c r="E782" i="3" s="1"/>
  <c r="A836" i="2"/>
  <c r="A783" i="3" s="1"/>
  <c r="B836" i="2"/>
  <c r="B783" i="3" s="1"/>
  <c r="C836" i="2"/>
  <c r="C783" i="3" s="1"/>
  <c r="D836" i="2"/>
  <c r="E836" i="2"/>
  <c r="E783" i="3"/>
  <c r="A837" i="2"/>
  <c r="A784" i="3"/>
  <c r="B837" i="2"/>
  <c r="B784" i="3"/>
  <c r="C837" i="2"/>
  <c r="C784" i="3"/>
  <c r="D837" i="2"/>
  <c r="E837" i="2"/>
  <c r="E784" i="3" s="1"/>
  <c r="A838" i="2"/>
  <c r="A785" i="3" s="1"/>
  <c r="B838" i="2"/>
  <c r="B785" i="3" s="1"/>
  <c r="C838" i="2"/>
  <c r="C785" i="3" s="1"/>
  <c r="D838" i="2"/>
  <c r="D785" i="3" s="1"/>
  <c r="E838" i="2"/>
  <c r="E785" i="3" s="1"/>
  <c r="A839" i="2"/>
  <c r="A786" i="3" s="1"/>
  <c r="B839" i="2"/>
  <c r="B786" i="3" s="1"/>
  <c r="C839" i="2"/>
  <c r="C786" i="3" s="1"/>
  <c r="D839" i="2"/>
  <c r="D786" i="3" s="1"/>
  <c r="E839" i="2"/>
  <c r="E786" i="3" s="1"/>
  <c r="A840" i="2"/>
  <c r="A787" i="3" s="1"/>
  <c r="B840" i="2"/>
  <c r="B787" i="3" s="1"/>
  <c r="C840" i="2"/>
  <c r="C787" i="3" s="1"/>
  <c r="D840" i="2"/>
  <c r="D787" i="3" s="1"/>
  <c r="E840" i="2"/>
  <c r="E787" i="3" s="1"/>
  <c r="A841" i="2"/>
  <c r="A788" i="3" s="1"/>
  <c r="B841" i="2"/>
  <c r="B788" i="3" s="1"/>
  <c r="C841" i="2"/>
  <c r="C788" i="3" s="1"/>
  <c r="D841" i="2"/>
  <c r="D788" i="3" s="1"/>
  <c r="E841" i="2"/>
  <c r="E788" i="3" s="1"/>
  <c r="A842" i="2"/>
  <c r="A789" i="3" s="1"/>
  <c r="B842" i="2"/>
  <c r="B789" i="3" s="1"/>
  <c r="C842" i="2"/>
  <c r="C789" i="3" s="1"/>
  <c r="D842" i="2"/>
  <c r="D789" i="3" s="1"/>
  <c r="E842" i="2"/>
  <c r="E789" i="3" s="1"/>
  <c r="A843" i="2"/>
  <c r="A790" i="3"/>
  <c r="B843" i="2"/>
  <c r="B790" i="3" s="1"/>
  <c r="C843" i="2"/>
  <c r="C790" i="3"/>
  <c r="D843" i="2"/>
  <c r="D790" i="3" s="1"/>
  <c r="E843" i="2"/>
  <c r="E790" i="3" s="1"/>
  <c r="A844" i="2"/>
  <c r="A791" i="3" s="1"/>
  <c r="B844" i="2"/>
  <c r="B791" i="3"/>
  <c r="C844" i="2"/>
  <c r="C791" i="3" s="1"/>
  <c r="D844" i="2"/>
  <c r="D791" i="3" s="1"/>
  <c r="E844" i="2"/>
  <c r="E791" i="3" s="1"/>
  <c r="A845" i="2"/>
  <c r="A792" i="3"/>
  <c r="B845" i="2"/>
  <c r="B792" i="3" s="1"/>
  <c r="C845" i="2"/>
  <c r="C792" i="3" s="1"/>
  <c r="D845" i="2"/>
  <c r="D792" i="3" s="1"/>
  <c r="E845" i="2"/>
  <c r="A846" i="2"/>
  <c r="A793" i="3" s="1"/>
  <c r="B846" i="2"/>
  <c r="B793" i="3"/>
  <c r="C846" i="2"/>
  <c r="C793" i="3" s="1"/>
  <c r="D846" i="2"/>
  <c r="D793" i="3"/>
  <c r="E846" i="2"/>
  <c r="A847" i="2"/>
  <c r="A794" i="3" s="1"/>
  <c r="B847" i="2"/>
  <c r="B794" i="3"/>
  <c r="C847" i="2"/>
  <c r="C794" i="3" s="1"/>
  <c r="D847" i="2"/>
  <c r="D794" i="3"/>
  <c r="E847" i="2"/>
  <c r="A848" i="2"/>
  <c r="A795" i="3"/>
  <c r="B848" i="2"/>
  <c r="B795" i="3"/>
  <c r="C848" i="2"/>
  <c r="C795" i="3"/>
  <c r="D848" i="2"/>
  <c r="D795" i="3"/>
  <c r="E848" i="2"/>
  <c r="E795" i="3"/>
  <c r="A849" i="2"/>
  <c r="A796" i="3"/>
  <c r="B849" i="2"/>
  <c r="B796" i="3"/>
  <c r="C849" i="2"/>
  <c r="C796" i="3"/>
  <c r="D849" i="2"/>
  <c r="D796" i="3"/>
  <c r="E849" i="2"/>
  <c r="A850" i="2"/>
  <c r="A797" i="3" s="1"/>
  <c r="B850" i="2"/>
  <c r="B797" i="3" s="1"/>
  <c r="C850" i="2"/>
  <c r="C797" i="3" s="1"/>
  <c r="D850" i="2"/>
  <c r="D797" i="3"/>
  <c r="E850" i="2"/>
  <c r="A851" i="2"/>
  <c r="A798" i="3"/>
  <c r="B851" i="2"/>
  <c r="B798" i="3" s="1"/>
  <c r="C851" i="2"/>
  <c r="C798" i="3"/>
  <c r="D851" i="2"/>
  <c r="D798" i="3" s="1"/>
  <c r="E851" i="2"/>
  <c r="E798" i="3"/>
  <c r="A852" i="2"/>
  <c r="A799" i="3" s="1"/>
  <c r="B852" i="2"/>
  <c r="B799" i="3"/>
  <c r="C852" i="2"/>
  <c r="C799" i="3" s="1"/>
  <c r="D852" i="2"/>
  <c r="E852" i="2"/>
  <c r="E799" i="3"/>
  <c r="A853" i="2"/>
  <c r="A800" i="3"/>
  <c r="B853" i="2"/>
  <c r="B800" i="3"/>
  <c r="C853" i="2"/>
  <c r="C800" i="3"/>
  <c r="D853" i="2"/>
  <c r="D800" i="3"/>
  <c r="E853" i="2"/>
  <c r="A854" i="2"/>
  <c r="A801" i="3"/>
  <c r="B854" i="2"/>
  <c r="B801" i="3" s="1"/>
  <c r="C854" i="2"/>
  <c r="C801" i="3"/>
  <c r="D854" i="2"/>
  <c r="D801" i="3" s="1"/>
  <c r="E854" i="2"/>
  <c r="E801" i="3"/>
  <c r="A855" i="2"/>
  <c r="A802" i="3" s="1"/>
  <c r="B855" i="2"/>
  <c r="B802" i="3"/>
  <c r="C855" i="2"/>
  <c r="C802" i="3" s="1"/>
  <c r="D855" i="2"/>
  <c r="D802" i="3"/>
  <c r="E855" i="2"/>
  <c r="E802" i="3" s="1"/>
  <c r="A856" i="2"/>
  <c r="A803" i="3"/>
  <c r="B856" i="2"/>
  <c r="B803" i="3" s="1"/>
  <c r="C856" i="2"/>
  <c r="C803" i="3"/>
  <c r="D856" i="2"/>
  <c r="D803" i="3" s="1"/>
  <c r="E856" i="2"/>
  <c r="A857" i="2"/>
  <c r="A804" i="3"/>
  <c r="B857" i="2"/>
  <c r="B804" i="3"/>
  <c r="C857" i="2"/>
  <c r="C804" i="3"/>
  <c r="D857" i="2"/>
  <c r="D804" i="3"/>
  <c r="E857" i="2"/>
  <c r="E804" i="3"/>
  <c r="A858" i="2"/>
  <c r="A805" i="3"/>
  <c r="B858" i="2"/>
  <c r="B805" i="3"/>
  <c r="C858" i="2"/>
  <c r="C805" i="3"/>
  <c r="D858" i="2"/>
  <c r="D805" i="3"/>
  <c r="E858" i="2"/>
  <c r="E805" i="3"/>
  <c r="A859" i="2"/>
  <c r="A806" i="3"/>
  <c r="B859" i="2"/>
  <c r="B806" i="3"/>
  <c r="C859" i="2"/>
  <c r="C806" i="3"/>
  <c r="D859" i="2"/>
  <c r="E859" i="2"/>
  <c r="E806" i="3"/>
  <c r="A860" i="2"/>
  <c r="A807" i="3" s="1"/>
  <c r="B860" i="2"/>
  <c r="B807" i="3"/>
  <c r="C860" i="2"/>
  <c r="C807" i="3" s="1"/>
  <c r="D860" i="2"/>
  <c r="D807" i="3"/>
  <c r="E860" i="2"/>
  <c r="E807" i="3" s="1"/>
  <c r="A861" i="2"/>
  <c r="A808" i="3"/>
  <c r="B861" i="2"/>
  <c r="B808" i="3" s="1"/>
  <c r="C861" i="2"/>
  <c r="C808" i="3"/>
  <c r="D861" i="2"/>
  <c r="D808" i="3" s="1"/>
  <c r="E861" i="2"/>
  <c r="E808" i="3"/>
  <c r="A862" i="2"/>
  <c r="A809" i="3" s="1"/>
  <c r="B862" i="2"/>
  <c r="B809" i="3"/>
  <c r="C862" i="2"/>
  <c r="C809" i="3" s="1"/>
  <c r="D862" i="2"/>
  <c r="D809" i="3"/>
  <c r="E862" i="2"/>
  <c r="E809" i="3" s="1"/>
  <c r="A863" i="2"/>
  <c r="A810" i="3"/>
  <c r="B863" i="2"/>
  <c r="B810" i="3" s="1"/>
  <c r="C810" i="3"/>
  <c r="D810" i="3"/>
  <c r="E810" i="3"/>
  <c r="A811" i="3"/>
  <c r="B864" i="2"/>
  <c r="B811" i="3"/>
  <c r="C811" i="3"/>
  <c r="D811" i="3"/>
  <c r="E811" i="3"/>
  <c r="A865" i="2"/>
  <c r="A812" i="3"/>
  <c r="B865" i="2"/>
  <c r="B812" i="3"/>
  <c r="C865" i="2"/>
  <c r="C812" i="3"/>
  <c r="D865" i="2"/>
  <c r="D812" i="3"/>
  <c r="E865" i="2"/>
  <c r="A866" i="2"/>
  <c r="A813" i="3" s="1"/>
  <c r="B866" i="2"/>
  <c r="B813" i="3"/>
  <c r="C866" i="2"/>
  <c r="C813" i="3" s="1"/>
  <c r="O1416" i="1"/>
  <c r="D866" i="2"/>
  <c r="D813" i="3"/>
  <c r="P1416" i="1"/>
  <c r="E866" i="2"/>
  <c r="E813" i="3"/>
  <c r="A867" i="2"/>
  <c r="A814" i="3" s="1"/>
  <c r="B867" i="2"/>
  <c r="B814" i="3"/>
  <c r="C867" i="2"/>
  <c r="C814" i="3" s="1"/>
  <c r="O1417" i="1"/>
  <c r="D867" i="2"/>
  <c r="D814" i="3"/>
  <c r="P1417" i="1"/>
  <c r="E867" i="2"/>
  <c r="E814" i="3"/>
  <c r="A868" i="2"/>
  <c r="A815" i="3" s="1"/>
  <c r="B868" i="2"/>
  <c r="B815" i="3"/>
  <c r="C868" i="2"/>
  <c r="C815" i="3" s="1"/>
  <c r="O1418" i="1"/>
  <c r="D868" i="2"/>
  <c r="D815" i="3"/>
  <c r="P1418" i="1"/>
  <c r="E868" i="2"/>
  <c r="A869" i="2"/>
  <c r="A816" i="3"/>
  <c r="B869" i="2"/>
  <c r="B816" i="3"/>
  <c r="C869" i="2"/>
  <c r="C816" i="3"/>
  <c r="O1419" i="1"/>
  <c r="D869" i="2"/>
  <c r="D816" i="3"/>
  <c r="P1419" i="1"/>
  <c r="E869" i="2" s="1"/>
  <c r="E816" i="3" s="1"/>
  <c r="A870" i="2"/>
  <c r="A817" i="3"/>
  <c r="B870" i="2"/>
  <c r="B817" i="3"/>
  <c r="C817" i="3"/>
  <c r="D817" i="3"/>
  <c r="E817" i="3"/>
  <c r="A818" i="3"/>
  <c r="B871" i="2"/>
  <c r="B818" i="3"/>
  <c r="C818" i="3"/>
  <c r="D818" i="3"/>
  <c r="E818" i="3"/>
  <c r="A872" i="2"/>
  <c r="A819" i="3" s="1"/>
  <c r="B872" i="2"/>
  <c r="B819" i="3"/>
  <c r="C872" i="2"/>
  <c r="C819" i="3" s="1"/>
  <c r="O1422" i="1"/>
  <c r="M1417" i="1"/>
  <c r="P1422" i="1"/>
  <c r="E872" i="2" s="1"/>
  <c r="A873" i="2"/>
  <c r="A820" i="3"/>
  <c r="B873" i="2"/>
  <c r="B820" i="3" s="1"/>
  <c r="C873" i="2"/>
  <c r="C820" i="3"/>
  <c r="O1423" i="1"/>
  <c r="D892" i="2" s="1"/>
  <c r="D839" i="3" s="1"/>
  <c r="M1418" i="1"/>
  <c r="P1423" i="1"/>
  <c r="E892" i="2" s="1"/>
  <c r="A874" i="2"/>
  <c r="A821" i="3"/>
  <c r="B874" i="2"/>
  <c r="B821" i="3" s="1"/>
  <c r="C874" i="2"/>
  <c r="C821" i="3"/>
  <c r="O1424" i="1"/>
  <c r="D874" i="2" s="1"/>
  <c r="D821" i="3" s="1"/>
  <c r="M1419" i="1"/>
  <c r="P1424" i="1"/>
  <c r="E874" i="2" s="1"/>
  <c r="A875" i="2"/>
  <c r="A822" i="3"/>
  <c r="B875" i="2"/>
  <c r="B822" i="3" s="1"/>
  <c r="C875" i="2"/>
  <c r="C822" i="3"/>
  <c r="O1425" i="1"/>
  <c r="M1420" i="1"/>
  <c r="P1425" i="1"/>
  <c r="A876" i="2"/>
  <c r="A823" i="3"/>
  <c r="B876" i="2"/>
  <c r="B823" i="3"/>
  <c r="C876" i="2"/>
  <c r="C823" i="3"/>
  <c r="O1426" i="1"/>
  <c r="M1421" i="1"/>
  <c r="P1426" i="1"/>
  <c r="E876" i="2"/>
  <c r="A877" i="2"/>
  <c r="A824" i="3"/>
  <c r="B877" i="2"/>
  <c r="B824" i="3"/>
  <c r="C877" i="2"/>
  <c r="C824" i="3"/>
  <c r="O1427" i="1"/>
  <c r="D896" i="2"/>
  <c r="D843" i="3" s="1"/>
  <c r="M1422" i="1"/>
  <c r="P1427" i="1"/>
  <c r="E896" i="2"/>
  <c r="A878" i="2"/>
  <c r="A825" i="3"/>
  <c r="B878" i="2"/>
  <c r="B825" i="3"/>
  <c r="C878" i="2"/>
  <c r="C825" i="3"/>
  <c r="O1428" i="1"/>
  <c r="D878" i="2"/>
  <c r="D825" i="3" s="1"/>
  <c r="M1423" i="1"/>
  <c r="P1428" i="1"/>
  <c r="E897" i="2"/>
  <c r="E844" i="3" s="1"/>
  <c r="A879" i="2"/>
  <c r="A826" i="3"/>
  <c r="B879" i="2"/>
  <c r="B826" i="3" s="1"/>
  <c r="C879" i="2"/>
  <c r="C826" i="3"/>
  <c r="O1429" i="1"/>
  <c r="D898" i="2" s="1"/>
  <c r="D845" i="3" s="1"/>
  <c r="M1424" i="1"/>
  <c r="P1429" i="1"/>
  <c r="A880" i="2"/>
  <c r="A827" i="3"/>
  <c r="B880" i="2"/>
  <c r="B827" i="3"/>
  <c r="C880" i="2"/>
  <c r="C827" i="3"/>
  <c r="O1430" i="1"/>
  <c r="D899" i="2"/>
  <c r="D846" i="3" s="1"/>
  <c r="M1425" i="1"/>
  <c r="P1430" i="1"/>
  <c r="E880" i="2"/>
  <c r="E827" i="3" s="1"/>
  <c r="A881" i="2"/>
  <c r="A828" i="3"/>
  <c r="B881" i="2"/>
  <c r="B828" i="3" s="1"/>
  <c r="C881" i="2"/>
  <c r="C828" i="3"/>
  <c r="O1431" i="1"/>
  <c r="D900" i="2" s="1"/>
  <c r="D847" i="3" s="1"/>
  <c r="M1426" i="1"/>
  <c r="P1431" i="1"/>
  <c r="A829" i="3"/>
  <c r="B882" i="2"/>
  <c r="B829" i="3"/>
  <c r="C829" i="3"/>
  <c r="D829" i="3"/>
  <c r="E829" i="3"/>
  <c r="A883" i="2"/>
  <c r="A830" i="3"/>
  <c r="B883" i="2"/>
  <c r="B830" i="3"/>
  <c r="C883" i="2"/>
  <c r="C830" i="3"/>
  <c r="O1433" i="1"/>
  <c r="D883" i="2"/>
  <c r="D830" i="3"/>
  <c r="M1428" i="1"/>
  <c r="P1433" i="1" s="1"/>
  <c r="E902" i="2" s="1"/>
  <c r="A884" i="2"/>
  <c r="A831" i="3"/>
  <c r="B884" i="2"/>
  <c r="B831" i="3"/>
  <c r="C884" i="2"/>
  <c r="C831" i="3"/>
  <c r="O1434" i="1"/>
  <c r="D903" i="2"/>
  <c r="D850" i="3"/>
  <c r="M1429" i="1"/>
  <c r="P1434" i="1" s="1"/>
  <c r="E884" i="2" s="1"/>
  <c r="E831" i="3" s="1"/>
  <c r="A885" i="2"/>
  <c r="A832" i="3" s="1"/>
  <c r="B885" i="2"/>
  <c r="B832" i="3"/>
  <c r="C885" i="2"/>
  <c r="C832" i="3" s="1"/>
  <c r="O1435" i="1"/>
  <c r="D904" i="2"/>
  <c r="D851" i="3"/>
  <c r="M1430" i="1"/>
  <c r="P1435" i="1"/>
  <c r="E885" i="2"/>
  <c r="E832" i="3"/>
  <c r="A886" i="2"/>
  <c r="A833" i="3"/>
  <c r="B886" i="2"/>
  <c r="B833" i="3"/>
  <c r="C886" i="2"/>
  <c r="C833" i="3"/>
  <c r="O1436" i="1"/>
  <c r="M1431" i="1"/>
  <c r="P1436" i="1" s="1"/>
  <c r="E905" i="2" s="1"/>
  <c r="A887" i="2"/>
  <c r="A834" i="3"/>
  <c r="B887" i="2"/>
  <c r="B834" i="3"/>
  <c r="C887" i="2"/>
  <c r="C834" i="3"/>
  <c r="O1437" i="1"/>
  <c r="D906" i="2"/>
  <c r="D853" i="3"/>
  <c r="M1432" i="1"/>
  <c r="P1437" i="1" s="1"/>
  <c r="E906" i="2" s="1"/>
  <c r="E853" i="3" s="1"/>
  <c r="A888" i="2"/>
  <c r="A835" i="3" s="1"/>
  <c r="B888" i="2"/>
  <c r="B835" i="3"/>
  <c r="C888" i="2"/>
  <c r="C835" i="3" s="1"/>
  <c r="O1438" i="1"/>
  <c r="D888" i="2"/>
  <c r="D835" i="3"/>
  <c r="M1433" i="1"/>
  <c r="P1438" i="1"/>
  <c r="E888" i="2"/>
  <c r="A889" i="2"/>
  <c r="A836" i="3" s="1"/>
  <c r="B889" i="2"/>
  <c r="B836" i="3"/>
  <c r="C889" i="2"/>
  <c r="C836" i="3" s="1"/>
  <c r="O1439" i="1"/>
  <c r="D908" i="2"/>
  <c r="D855" i="3"/>
  <c r="M1434" i="1"/>
  <c r="P1439" i="1"/>
  <c r="E889" i="2"/>
  <c r="A837" i="3"/>
  <c r="B890" i="2"/>
  <c r="B837" i="3"/>
  <c r="C837" i="3"/>
  <c r="D837" i="3"/>
  <c r="E837" i="3"/>
  <c r="A891" i="2"/>
  <c r="A838" i="3"/>
  <c r="B891" i="2"/>
  <c r="B838" i="3" s="1"/>
  <c r="C891" i="2"/>
  <c r="C838" i="3" s="1"/>
  <c r="A892" i="2"/>
  <c r="A839" i="3" s="1"/>
  <c r="B892" i="2"/>
  <c r="B839" i="3" s="1"/>
  <c r="C892" i="2"/>
  <c r="C839" i="3" s="1"/>
  <c r="A893" i="2"/>
  <c r="A840" i="3" s="1"/>
  <c r="B893" i="2"/>
  <c r="B840" i="3" s="1"/>
  <c r="C893" i="2"/>
  <c r="C840" i="3" s="1"/>
  <c r="A894" i="2"/>
  <c r="A841" i="3" s="1"/>
  <c r="B894" i="2"/>
  <c r="B841" i="3" s="1"/>
  <c r="C894" i="2"/>
  <c r="C841" i="3" s="1"/>
  <c r="A895" i="2"/>
  <c r="A842" i="3" s="1"/>
  <c r="B895" i="2"/>
  <c r="B842" i="3" s="1"/>
  <c r="C895" i="2"/>
  <c r="C842" i="3" s="1"/>
  <c r="A896" i="2"/>
  <c r="A843" i="3" s="1"/>
  <c r="B896" i="2"/>
  <c r="B843" i="3" s="1"/>
  <c r="C896" i="2"/>
  <c r="C843" i="3" s="1"/>
  <c r="A897" i="2"/>
  <c r="A844" i="3" s="1"/>
  <c r="B897" i="2"/>
  <c r="B844" i="3" s="1"/>
  <c r="C897" i="2"/>
  <c r="C844" i="3" s="1"/>
  <c r="A898" i="2"/>
  <c r="A845" i="3" s="1"/>
  <c r="B898" i="2"/>
  <c r="B845" i="3" s="1"/>
  <c r="C898" i="2"/>
  <c r="C845" i="3" s="1"/>
  <c r="A899" i="2"/>
  <c r="A846" i="3" s="1"/>
  <c r="B899" i="2"/>
  <c r="B846" i="3" s="1"/>
  <c r="C899" i="2"/>
  <c r="C846" i="3" s="1"/>
  <c r="A900" i="2"/>
  <c r="A847" i="3" s="1"/>
  <c r="B900" i="2"/>
  <c r="B847" i="3" s="1"/>
  <c r="C900" i="2"/>
  <c r="C847" i="3" s="1"/>
  <c r="A848" i="3"/>
  <c r="B901" i="2"/>
  <c r="B848" i="3"/>
  <c r="C848" i="3"/>
  <c r="D848" i="3"/>
  <c r="E848" i="3"/>
  <c r="A902" i="2"/>
  <c r="A849" i="3" s="1"/>
  <c r="B902" i="2"/>
  <c r="B849" i="3" s="1"/>
  <c r="C902" i="2"/>
  <c r="C849" i="3" s="1"/>
  <c r="A903" i="2"/>
  <c r="A850" i="3" s="1"/>
  <c r="B903" i="2"/>
  <c r="B850" i="3" s="1"/>
  <c r="C903" i="2"/>
  <c r="C850" i="3" s="1"/>
  <c r="A904" i="2"/>
  <c r="A851" i="3" s="1"/>
  <c r="B904" i="2"/>
  <c r="B851" i="3" s="1"/>
  <c r="C904" i="2"/>
  <c r="C851" i="3" s="1"/>
  <c r="A905" i="2"/>
  <c r="A852" i="3" s="1"/>
  <c r="B905" i="2"/>
  <c r="B852" i="3" s="1"/>
  <c r="C905" i="2"/>
  <c r="C852" i="3" s="1"/>
  <c r="A906" i="2"/>
  <c r="A853" i="3" s="1"/>
  <c r="B906" i="2"/>
  <c r="B853" i="3" s="1"/>
  <c r="C906" i="2"/>
  <c r="C853" i="3" s="1"/>
  <c r="A907" i="2"/>
  <c r="A854" i="3" s="1"/>
  <c r="B907" i="2"/>
  <c r="B854" i="3" s="1"/>
  <c r="C907" i="2"/>
  <c r="C854" i="3" s="1"/>
  <c r="A908" i="2"/>
  <c r="A855" i="3" s="1"/>
  <c r="B908" i="2"/>
  <c r="B855" i="3" s="1"/>
  <c r="C908" i="2"/>
  <c r="C855" i="3" s="1"/>
  <c r="A856" i="3"/>
  <c r="B909" i="2"/>
  <c r="B856" i="3"/>
  <c r="C856" i="3"/>
  <c r="D856" i="3"/>
  <c r="E856" i="3"/>
  <c r="A910" i="2"/>
  <c r="A857" i="3" s="1"/>
  <c r="B910" i="2"/>
  <c r="B857" i="3" s="1"/>
  <c r="C910" i="2"/>
  <c r="C857" i="3" s="1"/>
  <c r="O1441" i="1"/>
  <c r="D910" i="2" s="1"/>
  <c r="D857" i="3" s="1"/>
  <c r="M1436" i="1"/>
  <c r="P1441" i="1"/>
  <c r="E910" i="2" s="1"/>
  <c r="A911" i="2"/>
  <c r="A858" i="3" s="1"/>
  <c r="B911" i="2"/>
  <c r="B858" i="3" s="1"/>
  <c r="C911" i="2"/>
  <c r="C858" i="3" s="1"/>
  <c r="O1442" i="1"/>
  <c r="D911" i="2" s="1"/>
  <c r="D858" i="3"/>
  <c r="M1437" i="1"/>
  <c r="P1442" i="1"/>
  <c r="E911" i="2" s="1"/>
  <c r="E858" i="3" s="1"/>
  <c r="A912" i="2"/>
  <c r="A859" i="3"/>
  <c r="B912" i="2"/>
  <c r="B859" i="3"/>
  <c r="C912" i="2"/>
  <c r="C859" i="3"/>
  <c r="O1443" i="1"/>
  <c r="D912" i="2"/>
  <c r="D859" i="3" s="1"/>
  <c r="M1438" i="1"/>
  <c r="A913" i="2"/>
  <c r="A860" i="3"/>
  <c r="B913" i="2"/>
  <c r="B860" i="3"/>
  <c r="C913" i="2"/>
  <c r="C860" i="3"/>
  <c r="O1444" i="1"/>
  <c r="D913" i="2"/>
  <c r="D860" i="3" s="1"/>
  <c r="M1439" i="1"/>
  <c r="A914" i="2"/>
  <c r="A861" i="3"/>
  <c r="B914" i="2"/>
  <c r="B861" i="3"/>
  <c r="C914" i="2"/>
  <c r="C861" i="3"/>
  <c r="O1445" i="1"/>
  <c r="D914" i="2"/>
  <c r="D861" i="3" s="1"/>
  <c r="M1440" i="1"/>
  <c r="N1440" i="1" s="1"/>
  <c r="A915" i="2"/>
  <c r="A862" i="3" s="1"/>
  <c r="B915" i="2"/>
  <c r="B862" i="3" s="1"/>
  <c r="C915" i="2"/>
  <c r="C862" i="3" s="1"/>
  <c r="O1446" i="1"/>
  <c r="D915" i="2" s="1"/>
  <c r="D862" i="3" s="1"/>
  <c r="M1441" i="1"/>
  <c r="P1446" i="1"/>
  <c r="E915" i="2" s="1"/>
  <c r="E862" i="3"/>
  <c r="A916" i="2"/>
  <c r="A863" i="3"/>
  <c r="B916" i="2"/>
  <c r="B863" i="3"/>
  <c r="C916" i="2"/>
  <c r="C863" i="3"/>
  <c r="O1447" i="1"/>
  <c r="D916" i="2"/>
  <c r="D863" i="3" s="1"/>
  <c r="M1442" i="1"/>
  <c r="A917" i="2"/>
  <c r="A864" i="3"/>
  <c r="B917" i="2"/>
  <c r="B864" i="3"/>
  <c r="C917" i="2"/>
  <c r="C864" i="3"/>
  <c r="O1448" i="1"/>
  <c r="D917" i="2"/>
  <c r="D864" i="3" s="1"/>
  <c r="M1443" i="1"/>
  <c r="P1448" i="1" s="1"/>
  <c r="E917" i="2" s="1"/>
  <c r="A918" i="2"/>
  <c r="A865" i="3"/>
  <c r="B918" i="2"/>
  <c r="B865" i="3"/>
  <c r="C918" i="2"/>
  <c r="C865" i="3"/>
  <c r="O1449" i="1"/>
  <c r="D918" i="2"/>
  <c r="D865" i="3" s="1"/>
  <c r="M1444" i="1"/>
  <c r="P1449" i="1" s="1"/>
  <c r="E918" i="2" s="1"/>
  <c r="A919" i="2"/>
  <c r="A866" i="3"/>
  <c r="B919" i="2"/>
  <c r="B866" i="3"/>
  <c r="C919" i="2"/>
  <c r="C866" i="3"/>
  <c r="O1450" i="1"/>
  <c r="D919" i="2"/>
  <c r="D866" i="3" s="1"/>
  <c r="M1445" i="1"/>
  <c r="P1450" i="1" s="1"/>
  <c r="E919" i="2" s="1"/>
  <c r="E866" i="3" s="1"/>
  <c r="A920" i="2"/>
  <c r="A867" i="3" s="1"/>
  <c r="B920" i="2"/>
  <c r="B867" i="3" s="1"/>
  <c r="C920" i="2"/>
  <c r="C867" i="3" s="1"/>
  <c r="O1451" i="1"/>
  <c r="D920" i="2" s="1"/>
  <c r="D867" i="3" s="1"/>
  <c r="M1446" i="1"/>
  <c r="P1451" i="1"/>
  <c r="E920" i="2" s="1"/>
  <c r="A921" i="2"/>
  <c r="A868" i="3" s="1"/>
  <c r="B921" i="2"/>
  <c r="B868" i="3" s="1"/>
  <c r="C921" i="2"/>
  <c r="C868" i="3" s="1"/>
  <c r="O1452" i="1"/>
  <c r="D921" i="2" s="1"/>
  <c r="D868" i="3"/>
  <c r="M1447" i="1"/>
  <c r="P1452" i="1"/>
  <c r="E921" i="2" s="1"/>
  <c r="A922" i="2"/>
  <c r="A869" i="3" s="1"/>
  <c r="B922" i="2"/>
  <c r="B869" i="3" s="1"/>
  <c r="C922" i="2"/>
  <c r="C869" i="3" s="1"/>
  <c r="O1453" i="1"/>
  <c r="D922" i="2" s="1"/>
  <c r="D869" i="3" s="1"/>
  <c r="M1448" i="1"/>
  <c r="N1448" i="1"/>
  <c r="A923" i="2"/>
  <c r="A870" i="3"/>
  <c r="B923" i="2"/>
  <c r="B870" i="3"/>
  <c r="C923" i="2"/>
  <c r="C870" i="3"/>
  <c r="O1454" i="1"/>
  <c r="D923" i="2"/>
  <c r="D870" i="3" s="1"/>
  <c r="M1449" i="1"/>
  <c r="A924" i="2"/>
  <c r="A871" i="3"/>
  <c r="B924" i="2"/>
  <c r="B871" i="3"/>
  <c r="C924" i="2"/>
  <c r="C871" i="3"/>
  <c r="O1455" i="1"/>
  <c r="D924" i="2"/>
  <c r="D871" i="3" s="1"/>
  <c r="M1450" i="1"/>
  <c r="P1455" i="1" s="1"/>
  <c r="E924" i="2"/>
  <c r="E871" i="3" s="1"/>
  <c r="A872" i="3"/>
  <c r="B925" i="2"/>
  <c r="B872" i="3"/>
  <c r="C872" i="3"/>
  <c r="D872" i="3"/>
  <c r="E872" i="3"/>
  <c r="A873" i="3"/>
  <c r="B926" i="2"/>
  <c r="B873" i="3"/>
  <c r="C873" i="3"/>
  <c r="D873" i="3"/>
  <c r="E873" i="3"/>
  <c r="A927" i="2"/>
  <c r="A874" i="3" s="1"/>
  <c r="B927" i="2"/>
  <c r="B874" i="3" s="1"/>
  <c r="C927" i="2"/>
  <c r="C874" i="3" s="1"/>
  <c r="O1458" i="1"/>
  <c r="D927" i="2" s="1"/>
  <c r="D874" i="3" s="1"/>
  <c r="M1453" i="1"/>
  <c r="P1458" i="1"/>
  <c r="E927" i="2" s="1"/>
  <c r="E874" i="3" s="1"/>
  <c r="A928" i="2"/>
  <c r="A875" i="3"/>
  <c r="B928" i="2"/>
  <c r="B875" i="3"/>
  <c r="C928" i="2"/>
  <c r="C875" i="3"/>
  <c r="O1459" i="1"/>
  <c r="D928" i="2"/>
  <c r="D875" i="3" s="1"/>
  <c r="M1454" i="1"/>
  <c r="P1459" i="1" s="1"/>
  <c r="E928" i="2" s="1"/>
  <c r="E875" i="3" s="1"/>
  <c r="A929" i="2"/>
  <c r="A876" i="3" s="1"/>
  <c r="B929" i="2"/>
  <c r="B876" i="3" s="1"/>
  <c r="C929" i="2"/>
  <c r="C876" i="3" s="1"/>
  <c r="O1460" i="1"/>
  <c r="D929" i="2" s="1"/>
  <c r="D876" i="3"/>
  <c r="M1455" i="1"/>
  <c r="P1460" i="1"/>
  <c r="E929" i="2" s="1"/>
  <c r="E876" i="3" s="1"/>
  <c r="A930" i="2"/>
  <c r="A877" i="3"/>
  <c r="B930" i="2"/>
  <c r="B877" i="3"/>
  <c r="C930" i="2"/>
  <c r="C877" i="3"/>
  <c r="O1461" i="1"/>
  <c r="D930" i="2"/>
  <c r="D877" i="3" s="1"/>
  <c r="M1456" i="1"/>
  <c r="P1461" i="1" s="1"/>
  <c r="E930" i="2" s="1"/>
  <c r="A931" i="2"/>
  <c r="A878" i="3"/>
  <c r="B931" i="2"/>
  <c r="B878" i="3"/>
  <c r="C931" i="2"/>
  <c r="C878" i="3"/>
  <c r="O1462" i="1"/>
  <c r="D931" i="2"/>
  <c r="D878" i="3" s="1"/>
  <c r="M1457" i="1"/>
  <c r="P1462" i="1" s="1"/>
  <c r="E931" i="2" s="1"/>
  <c r="E878" i="3" s="1"/>
  <c r="A932" i="2"/>
  <c r="A879" i="3" s="1"/>
  <c r="B932" i="2"/>
  <c r="B879" i="3" s="1"/>
  <c r="C932" i="2"/>
  <c r="C879" i="3" s="1"/>
  <c r="O1463" i="1"/>
  <c r="D932" i="2" s="1"/>
  <c r="D879" i="3" s="1"/>
  <c r="M1458" i="1"/>
  <c r="P1463" i="1"/>
  <c r="E932" i="2" s="1"/>
  <c r="A933" i="2"/>
  <c r="A880" i="3" s="1"/>
  <c r="B933" i="2"/>
  <c r="B880" i="3" s="1"/>
  <c r="C933" i="2"/>
  <c r="C880" i="3" s="1"/>
  <c r="O1464" i="1"/>
  <c r="D933" i="2" s="1"/>
  <c r="M1459" i="1"/>
  <c r="P1464" i="1" s="1"/>
  <c r="E933" i="2" s="1"/>
  <c r="E880" i="3" s="1"/>
  <c r="A934" i="2"/>
  <c r="A881" i="3" s="1"/>
  <c r="B934" i="2"/>
  <c r="B881" i="3" s="1"/>
  <c r="C934" i="2"/>
  <c r="C881" i="3" s="1"/>
  <c r="O1465" i="1"/>
  <c r="D934" i="2" s="1"/>
  <c r="D881" i="3" s="1"/>
  <c r="M1460" i="1"/>
  <c r="P1465" i="1"/>
  <c r="E934" i="2" s="1"/>
  <c r="E881" i="3" s="1"/>
  <c r="A935" i="2"/>
  <c r="A882" i="3"/>
  <c r="B935" i="2"/>
  <c r="B882" i="3"/>
  <c r="C935" i="2"/>
  <c r="C882" i="3"/>
  <c r="O1466" i="1"/>
  <c r="D935" i="2"/>
  <c r="D882" i="3" s="1"/>
  <c r="M1461" i="1"/>
  <c r="P1466" i="1" s="1"/>
  <c r="E935" i="2" s="1"/>
  <c r="A936" i="2"/>
  <c r="A883" i="3"/>
  <c r="B936" i="2"/>
  <c r="B883" i="3"/>
  <c r="C936" i="2"/>
  <c r="C883" i="3"/>
  <c r="O1467" i="1"/>
  <c r="D936" i="2"/>
  <c r="D883" i="3" s="1"/>
  <c r="M1462" i="1"/>
  <c r="P1467" i="1" s="1"/>
  <c r="E936" i="2" s="1"/>
  <c r="E883" i="3" s="1"/>
  <c r="A937" i="2"/>
  <c r="A884" i="3" s="1"/>
  <c r="B937" i="2"/>
  <c r="B884" i="3" s="1"/>
  <c r="C937" i="2"/>
  <c r="C884" i="3" s="1"/>
  <c r="O1468" i="1"/>
  <c r="D937" i="2" s="1"/>
  <c r="D884" i="3"/>
  <c r="M1463" i="1"/>
  <c r="P1468" i="1"/>
  <c r="E937" i="2" s="1"/>
  <c r="E884" i="3" s="1"/>
  <c r="A938" i="2"/>
  <c r="A885" i="3"/>
  <c r="B938" i="2"/>
  <c r="B885" i="3"/>
  <c r="C938" i="2"/>
  <c r="C885" i="3"/>
  <c r="O1469" i="1"/>
  <c r="D938" i="2"/>
  <c r="D885" i="3" s="1"/>
  <c r="M1464" i="1"/>
  <c r="P1469" i="1" s="1"/>
  <c r="E938" i="2" s="1"/>
  <c r="E885" i="3" s="1"/>
  <c r="A939" i="2"/>
  <c r="A886" i="3" s="1"/>
  <c r="B939" i="2"/>
  <c r="B886" i="3" s="1"/>
  <c r="C939" i="2"/>
  <c r="C886" i="3" s="1"/>
  <c r="O1470" i="1"/>
  <c r="D939" i="2" s="1"/>
  <c r="D886" i="3" s="1"/>
  <c r="M1465" i="1"/>
  <c r="P1470" i="1"/>
  <c r="E939" i="2" s="1"/>
  <c r="E886" i="3" s="1"/>
  <c r="A940" i="2"/>
  <c r="A887" i="3"/>
  <c r="B940" i="2"/>
  <c r="B887" i="3"/>
  <c r="C940" i="2"/>
  <c r="C887" i="3"/>
  <c r="O1471" i="1"/>
  <c r="D940" i="2"/>
  <c r="M1466" i="1"/>
  <c r="P1471" i="1"/>
  <c r="E940" i="2" s="1"/>
  <c r="E887" i="3" s="1"/>
  <c r="A941" i="2"/>
  <c r="A888" i="3"/>
  <c r="B941" i="2"/>
  <c r="B888" i="3"/>
  <c r="C941" i="2"/>
  <c r="C888" i="3"/>
  <c r="O1472" i="1"/>
  <c r="D941" i="2"/>
  <c r="D888" i="3" s="1"/>
  <c r="M1467" i="1"/>
  <c r="P1472" i="1" s="1"/>
  <c r="E941" i="2" s="1"/>
  <c r="E888" i="3" s="1"/>
  <c r="A942" i="2"/>
  <c r="A889" i="3" s="1"/>
  <c r="B942" i="2"/>
  <c r="B889" i="3" s="1"/>
  <c r="C942" i="2"/>
  <c r="C889" i="3" s="1"/>
  <c r="O1473" i="1"/>
  <c r="D942" i="2" s="1"/>
  <c r="D889" i="3" s="1"/>
  <c r="M1468" i="1"/>
  <c r="P1473" i="1"/>
  <c r="E942" i="2" s="1"/>
  <c r="E889" i="3"/>
  <c r="A943" i="2"/>
  <c r="A890" i="3"/>
  <c r="B943" i="2"/>
  <c r="B890" i="3"/>
  <c r="C943" i="2"/>
  <c r="C890" i="3"/>
  <c r="O1474" i="1"/>
  <c r="D943" i="2"/>
  <c r="D890" i="3" s="1"/>
  <c r="M1469" i="1"/>
  <c r="P1474" i="1" s="1"/>
  <c r="E943" i="2"/>
  <c r="A944" i="2"/>
  <c r="A891" i="3"/>
  <c r="B944" i="2"/>
  <c r="B891" i="3"/>
  <c r="C944" i="2"/>
  <c r="C891" i="3"/>
  <c r="O1475" i="1"/>
  <c r="D944" i="2"/>
  <c r="D891" i="3" s="1"/>
  <c r="M1470" i="1"/>
  <c r="P1475" i="1" s="1"/>
  <c r="E944" i="2"/>
  <c r="E891" i="3" s="1"/>
  <c r="A945" i="2"/>
  <c r="A892" i="3" s="1"/>
  <c r="B945" i="2"/>
  <c r="B892" i="3" s="1"/>
  <c r="C945" i="2"/>
  <c r="C892" i="3" s="1"/>
  <c r="O1476" i="1"/>
  <c r="D945" i="2" s="1"/>
  <c r="D892" i="3" s="1"/>
  <c r="M1471" i="1"/>
  <c r="P1476" i="1"/>
  <c r="E945" i="2" s="1"/>
  <c r="E892" i="3" s="1"/>
  <c r="A946" i="2"/>
  <c r="A893" i="3"/>
  <c r="B946" i="2"/>
  <c r="B893" i="3"/>
  <c r="C946" i="2"/>
  <c r="C893" i="3"/>
  <c r="O1477" i="1"/>
  <c r="D946" i="2"/>
  <c r="M1472" i="1"/>
  <c r="P1477" i="1"/>
  <c r="E946" i="2" s="1"/>
  <c r="E893" i="3" s="1"/>
  <c r="A947" i="2"/>
  <c r="A894" i="3"/>
  <c r="B947" i="2"/>
  <c r="B894" i="3"/>
  <c r="C947" i="2"/>
  <c r="C894" i="3"/>
  <c r="O1478" i="1"/>
  <c r="D947" i="2"/>
  <c r="D894" i="3" s="1"/>
  <c r="M1473" i="1"/>
  <c r="P1478" i="1" s="1"/>
  <c r="E947" i="2" s="1"/>
  <c r="E894" i="3" s="1"/>
  <c r="A948" i="2"/>
  <c r="A895" i="3" s="1"/>
  <c r="B948" i="2"/>
  <c r="B895" i="3" s="1"/>
  <c r="C948" i="2"/>
  <c r="C895" i="3" s="1"/>
  <c r="O1479" i="1"/>
  <c r="D948" i="2" s="1"/>
  <c r="D895" i="3"/>
  <c r="M1474" i="1"/>
  <c r="P1479" i="1"/>
  <c r="E948" i="2" s="1"/>
  <c r="E895" i="3" s="1"/>
  <c r="A949" i="2"/>
  <c r="A896" i="3"/>
  <c r="B949" i="2"/>
  <c r="B896" i="3"/>
  <c r="C949" i="2"/>
  <c r="C896" i="3"/>
  <c r="O1480" i="1"/>
  <c r="D949" i="2"/>
  <c r="M1475" i="1"/>
  <c r="P1480" i="1"/>
  <c r="E949" i="2" s="1"/>
  <c r="E896" i="3"/>
  <c r="A950" i="2"/>
  <c r="A897" i="3"/>
  <c r="B950" i="2"/>
  <c r="B897" i="3"/>
  <c r="C950" i="2"/>
  <c r="C897" i="3"/>
  <c r="O1481" i="1"/>
  <c r="D950" i="2"/>
  <c r="D897" i="3" s="1"/>
  <c r="M1476" i="1"/>
  <c r="P1481" i="1" s="1"/>
  <c r="E950" i="2"/>
  <c r="A951" i="2"/>
  <c r="A898" i="3"/>
  <c r="B951" i="2"/>
  <c r="B898" i="3"/>
  <c r="C951" i="2"/>
  <c r="C898" i="3"/>
  <c r="O1482" i="1"/>
  <c r="D951" i="2"/>
  <c r="D898" i="3" s="1"/>
  <c r="M1477" i="1"/>
  <c r="P1482" i="1" s="1"/>
  <c r="E951" i="2"/>
  <c r="E898" i="3" s="1"/>
  <c r="A952" i="2"/>
  <c r="A899" i="3" s="1"/>
  <c r="B952" i="2"/>
  <c r="B899" i="3" s="1"/>
  <c r="C952" i="2"/>
  <c r="C899" i="3" s="1"/>
  <c r="O1483" i="1"/>
  <c r="D952" i="2" s="1"/>
  <c r="D899" i="3" s="1"/>
  <c r="M1478" i="1"/>
  <c r="P1483" i="1"/>
  <c r="E952" i="2" s="1"/>
  <c r="A953" i="2"/>
  <c r="A900" i="3" s="1"/>
  <c r="B953" i="2"/>
  <c r="B900" i="3" s="1"/>
  <c r="C953" i="2"/>
  <c r="C900" i="3" s="1"/>
  <c r="O1484" i="1"/>
  <c r="D953" i="2" s="1"/>
  <c r="D900" i="3" s="1"/>
  <c r="M1479" i="1"/>
  <c r="P1484" i="1"/>
  <c r="E953" i="2" s="1"/>
  <c r="E900" i="3" s="1"/>
  <c r="A901" i="3"/>
  <c r="B954" i="2"/>
  <c r="B901" i="3" s="1"/>
  <c r="C901" i="3"/>
  <c r="D901" i="3"/>
  <c r="E901" i="3"/>
  <c r="A955" i="2"/>
  <c r="A902" i="3"/>
  <c r="B955" i="2"/>
  <c r="B902" i="3"/>
  <c r="C955" i="2"/>
  <c r="C902" i="3"/>
  <c r="O1486" i="1"/>
  <c r="D955" i="2"/>
  <c r="D902" i="3" s="1"/>
  <c r="M1481" i="1"/>
  <c r="P1486" i="1" s="1"/>
  <c r="E955" i="2" s="1"/>
  <c r="E902" i="3" s="1"/>
  <c r="A956" i="2"/>
  <c r="A903" i="3" s="1"/>
  <c r="B956" i="2"/>
  <c r="B903" i="3" s="1"/>
  <c r="C956" i="2"/>
  <c r="C903" i="3" s="1"/>
  <c r="O1487" i="1"/>
  <c r="D956" i="2" s="1"/>
  <c r="D903" i="3" s="1"/>
  <c r="M1482" i="1"/>
  <c r="P1487" i="1"/>
  <c r="E956" i="2" s="1"/>
  <c r="E903" i="3" s="1"/>
  <c r="A957" i="2"/>
  <c r="A904" i="3"/>
  <c r="B957" i="2"/>
  <c r="B904" i="3"/>
  <c r="C957" i="2"/>
  <c r="C904" i="3"/>
  <c r="O1488" i="1"/>
  <c r="D957" i="2"/>
  <c r="D904" i="3" s="1"/>
  <c r="M1483" i="1"/>
  <c r="P1488" i="1" s="1"/>
  <c r="E957" i="2" s="1"/>
  <c r="A958" i="2"/>
  <c r="A905" i="3"/>
  <c r="B958" i="2"/>
  <c r="B905" i="3"/>
  <c r="C958" i="2"/>
  <c r="C905" i="3"/>
  <c r="O1489" i="1"/>
  <c r="D958" i="2"/>
  <c r="D905" i="3" s="1"/>
  <c r="M1484" i="1"/>
  <c r="P1489" i="1" s="1"/>
  <c r="E958" i="2" s="1"/>
  <c r="A959" i="2"/>
  <c r="A906" i="3"/>
  <c r="B959" i="2"/>
  <c r="B906" i="3"/>
  <c r="C959" i="2"/>
  <c r="C906" i="3"/>
  <c r="D959" i="2"/>
  <c r="D906" i="3"/>
  <c r="E959" i="2"/>
  <c r="E906" i="3"/>
  <c r="A960" i="2"/>
  <c r="A907" i="3"/>
  <c r="B960" i="2"/>
  <c r="B907" i="3"/>
  <c r="C960" i="2"/>
  <c r="C907" i="3"/>
  <c r="D960" i="2"/>
  <c r="D907" i="3"/>
  <c r="E960" i="2"/>
  <c r="E907" i="3"/>
  <c r="A961" i="2"/>
  <c r="A908" i="3"/>
  <c r="B961" i="2"/>
  <c r="B908" i="3"/>
  <c r="C961" i="2"/>
  <c r="C908" i="3"/>
  <c r="D961" i="2"/>
  <c r="D908" i="3"/>
  <c r="E961" i="2"/>
  <c r="E908" i="3"/>
  <c r="A962" i="2"/>
  <c r="A909" i="3"/>
  <c r="B962" i="2"/>
  <c r="B909" i="3"/>
  <c r="C962" i="2"/>
  <c r="C909" i="3"/>
  <c r="D962" i="2"/>
  <c r="D909" i="3"/>
  <c r="E962" i="2"/>
  <c r="A963" i="2"/>
  <c r="A910" i="3" s="1"/>
  <c r="B963" i="2"/>
  <c r="B910" i="3" s="1"/>
  <c r="C963" i="2"/>
  <c r="C910" i="3" s="1"/>
  <c r="D963" i="2"/>
  <c r="D910" i="3" s="1"/>
  <c r="E963" i="2"/>
  <c r="A911" i="3"/>
  <c r="B964" i="2"/>
  <c r="B911" i="3" s="1"/>
  <c r="C911" i="3"/>
  <c r="D911" i="3"/>
  <c r="E911" i="3"/>
  <c r="A965" i="2"/>
  <c r="A912" i="3"/>
  <c r="B965" i="2"/>
  <c r="B912" i="3"/>
  <c r="C965" i="2"/>
  <c r="C912" i="3"/>
  <c r="D965" i="2"/>
  <c r="D912" i="3"/>
  <c r="E965" i="2"/>
  <c r="A966" i="2"/>
  <c r="A913" i="3" s="1"/>
  <c r="B966" i="2"/>
  <c r="B913" i="3" s="1"/>
  <c r="C966" i="2"/>
  <c r="C913" i="3" s="1"/>
  <c r="D966" i="2"/>
  <c r="D913" i="3" s="1"/>
  <c r="E966" i="2"/>
  <c r="E913" i="3" s="1"/>
  <c r="A967" i="2"/>
  <c r="A914" i="3" s="1"/>
  <c r="B967" i="2"/>
  <c r="B914" i="3" s="1"/>
  <c r="C967" i="2"/>
  <c r="C914" i="3" s="1"/>
  <c r="D967" i="2"/>
  <c r="D914" i="3" s="1"/>
  <c r="E967" i="2"/>
  <c r="A968" i="2"/>
  <c r="A915" i="3"/>
  <c r="B968" i="2"/>
  <c r="B915" i="3"/>
  <c r="C968" i="2"/>
  <c r="C915" i="3"/>
  <c r="D968" i="2"/>
  <c r="E968" i="2"/>
  <c r="E915" i="3" s="1"/>
  <c r="A969" i="2"/>
  <c r="A916" i="3" s="1"/>
  <c r="B969" i="2"/>
  <c r="B916" i="3" s="1"/>
  <c r="C969" i="2"/>
  <c r="C916" i="3" s="1"/>
  <c r="D969" i="2"/>
  <c r="D916" i="3" s="1"/>
  <c r="E969" i="2"/>
  <c r="A970" i="2"/>
  <c r="A917" i="3"/>
  <c r="B970" i="2"/>
  <c r="B917" i="3"/>
  <c r="C970" i="2"/>
  <c r="C917" i="3"/>
  <c r="D970" i="2"/>
  <c r="D917" i="3"/>
  <c r="E970" i="2"/>
  <c r="E917" i="3"/>
  <c r="A971" i="2"/>
  <c r="A918" i="3"/>
  <c r="B971" i="2"/>
  <c r="B918" i="3"/>
  <c r="C971" i="2"/>
  <c r="C918" i="3"/>
  <c r="D971" i="2"/>
  <c r="E971" i="2"/>
  <c r="E918" i="3" s="1"/>
  <c r="A972" i="2"/>
  <c r="A919" i="3" s="1"/>
  <c r="B972" i="2"/>
  <c r="B919" i="3" s="1"/>
  <c r="C972" i="2"/>
  <c r="C919" i="3" s="1"/>
  <c r="D972" i="2"/>
  <c r="D919" i="3" s="1"/>
  <c r="E972" i="2"/>
  <c r="A973" i="2"/>
  <c r="A920" i="3"/>
  <c r="B973" i="2"/>
  <c r="B920" i="3"/>
  <c r="C973" i="2"/>
  <c r="C920" i="3"/>
  <c r="D973" i="2"/>
  <c r="D920" i="3"/>
  <c r="E973" i="2"/>
  <c r="E920" i="3"/>
  <c r="A974" i="2"/>
  <c r="A921" i="3"/>
  <c r="B974" i="2"/>
  <c r="B921" i="3"/>
  <c r="C974" i="2"/>
  <c r="C921" i="3"/>
  <c r="D974" i="2"/>
  <c r="E974" i="2"/>
  <c r="E921" i="3" s="1"/>
  <c r="A975" i="2"/>
  <c r="A922" i="3" s="1"/>
  <c r="B975" i="2"/>
  <c r="B922" i="3" s="1"/>
  <c r="C975" i="2"/>
  <c r="C922" i="3" s="1"/>
  <c r="D975" i="2"/>
  <c r="D922" i="3" s="1"/>
  <c r="E975" i="2"/>
  <c r="A976" i="2"/>
  <c r="A923" i="3"/>
  <c r="B976" i="2"/>
  <c r="B923" i="3"/>
  <c r="C976" i="2"/>
  <c r="C923" i="3"/>
  <c r="D976" i="2"/>
  <c r="D923" i="3"/>
  <c r="E976" i="2"/>
  <c r="E923" i="3"/>
  <c r="A977" i="2"/>
  <c r="A924" i="3"/>
  <c r="B977" i="2"/>
  <c r="B924" i="3"/>
  <c r="C977" i="2"/>
  <c r="C924" i="3"/>
  <c r="D977" i="2"/>
  <c r="D924" i="3"/>
  <c r="E977" i="2"/>
  <c r="E924" i="3"/>
  <c r="A978" i="2"/>
  <c r="A925" i="3"/>
  <c r="B978" i="2"/>
  <c r="B925" i="3"/>
  <c r="C978" i="2"/>
  <c r="C925" i="3"/>
  <c r="D978" i="2"/>
  <c r="D925" i="3"/>
  <c r="E978" i="2"/>
  <c r="E925" i="3"/>
  <c r="A979" i="2"/>
  <c r="A926" i="3"/>
  <c r="B979" i="2"/>
  <c r="B926" i="3"/>
  <c r="C979" i="2"/>
  <c r="C926" i="3"/>
  <c r="D979" i="2"/>
  <c r="E979" i="2"/>
  <c r="E926" i="3" s="1"/>
  <c r="A980" i="2"/>
  <c r="A927" i="3" s="1"/>
  <c r="B980" i="2"/>
  <c r="B927" i="3" s="1"/>
  <c r="C980" i="2"/>
  <c r="C927" i="3" s="1"/>
  <c r="D980" i="2"/>
  <c r="D927" i="3" s="1"/>
  <c r="E980" i="2"/>
  <c r="A981" i="2"/>
  <c r="A928" i="3"/>
  <c r="B981" i="2"/>
  <c r="B928" i="3"/>
  <c r="C981" i="2"/>
  <c r="C928" i="3"/>
  <c r="D981" i="2"/>
  <c r="D928" i="3"/>
  <c r="E981" i="2"/>
  <c r="A982" i="2"/>
  <c r="A929" i="3" s="1"/>
  <c r="B982" i="2"/>
  <c r="B929" i="3" s="1"/>
  <c r="C982" i="2"/>
  <c r="C929" i="3" s="1"/>
  <c r="D982" i="2"/>
  <c r="E982" i="2"/>
  <c r="E929" i="3"/>
  <c r="A983" i="2"/>
  <c r="A930" i="3"/>
  <c r="B983" i="2"/>
  <c r="B930" i="3"/>
  <c r="C983" i="2"/>
  <c r="C930" i="3"/>
  <c r="D983" i="2"/>
  <c r="D930" i="3"/>
  <c r="E983" i="2"/>
  <c r="A984" i="2"/>
  <c r="A931" i="3" s="1"/>
  <c r="B984" i="2"/>
  <c r="B931" i="3" s="1"/>
  <c r="C984" i="2"/>
  <c r="C931" i="3" s="1"/>
  <c r="D984" i="2"/>
  <c r="D931" i="3" s="1"/>
  <c r="E984" i="2"/>
  <c r="A985" i="2"/>
  <c r="A932" i="3"/>
  <c r="B985" i="2"/>
  <c r="B932" i="3"/>
  <c r="C985" i="2"/>
  <c r="C932" i="3"/>
  <c r="D985" i="2"/>
  <c r="D932" i="3"/>
  <c r="E985" i="2"/>
  <c r="E932" i="3"/>
  <c r="A986" i="2"/>
  <c r="A933" i="3"/>
  <c r="B986" i="2"/>
  <c r="B933" i="3"/>
  <c r="C986" i="2"/>
  <c r="C933" i="3"/>
  <c r="D986" i="2"/>
  <c r="D933" i="3"/>
  <c r="E986" i="2"/>
  <c r="E933" i="3"/>
  <c r="A987" i="2"/>
  <c r="A934" i="3"/>
  <c r="B987" i="2"/>
  <c r="B934" i="3"/>
  <c r="C987" i="2"/>
  <c r="C934" i="3"/>
  <c r="D987" i="2"/>
  <c r="D934" i="3"/>
  <c r="E987" i="2"/>
  <c r="E934" i="3"/>
  <c r="A988" i="2"/>
  <c r="A935" i="3"/>
  <c r="B988" i="2"/>
  <c r="B935" i="3"/>
  <c r="C988" i="2"/>
  <c r="C935" i="3"/>
  <c r="D988" i="2"/>
  <c r="D935" i="3"/>
  <c r="E988" i="2"/>
  <c r="E935" i="3"/>
  <c r="A989" i="2"/>
  <c r="A936" i="3"/>
  <c r="B989" i="2"/>
  <c r="B936" i="3"/>
  <c r="C989" i="2"/>
  <c r="C936" i="3"/>
  <c r="D989" i="2"/>
  <c r="D936" i="3"/>
  <c r="E989" i="2"/>
  <c r="E936" i="3"/>
  <c r="A990" i="2"/>
  <c r="A937" i="3"/>
  <c r="B990" i="2"/>
  <c r="B937" i="3"/>
  <c r="C990" i="2"/>
  <c r="C937" i="3"/>
  <c r="D990" i="2"/>
  <c r="E990" i="2"/>
  <c r="E937" i="3" s="1"/>
  <c r="A991" i="2"/>
  <c r="A938" i="3" s="1"/>
  <c r="B991" i="2"/>
  <c r="B938" i="3" s="1"/>
  <c r="C991" i="2"/>
  <c r="C938" i="3" s="1"/>
  <c r="D991" i="2"/>
  <c r="D938" i="3" s="1"/>
  <c r="E991" i="2"/>
  <c r="E938" i="3" s="1"/>
  <c r="A992" i="2"/>
  <c r="A939" i="3" s="1"/>
  <c r="B992" i="2"/>
  <c r="B939" i="3" s="1"/>
  <c r="C992" i="2"/>
  <c r="C939" i="3" s="1"/>
  <c r="D992" i="2"/>
  <c r="D939" i="3" s="1"/>
  <c r="E992" i="2"/>
  <c r="E939" i="3" s="1"/>
  <c r="A993" i="2"/>
  <c r="A940" i="3" s="1"/>
  <c r="B993" i="2"/>
  <c r="B940" i="3" s="1"/>
  <c r="C993" i="2"/>
  <c r="C940" i="3" s="1"/>
  <c r="D993" i="2"/>
  <c r="E993" i="2"/>
  <c r="E940" i="3"/>
  <c r="A994" i="2"/>
  <c r="A941" i="3"/>
  <c r="B994" i="2"/>
  <c r="B941" i="3"/>
  <c r="C994" i="2"/>
  <c r="C941" i="3"/>
  <c r="D994" i="2"/>
  <c r="D941" i="3"/>
  <c r="E994" i="2"/>
  <c r="E941" i="3"/>
  <c r="A995" i="2"/>
  <c r="A942" i="3"/>
  <c r="B995" i="2"/>
  <c r="B942" i="3"/>
  <c r="C995" i="2"/>
  <c r="C942" i="3"/>
  <c r="D995" i="2"/>
  <c r="D942" i="3"/>
  <c r="E995" i="2"/>
  <c r="E942" i="3"/>
  <c r="A996" i="2"/>
  <c r="A943" i="3"/>
  <c r="B996" i="2"/>
  <c r="B943" i="3"/>
  <c r="C996" i="2"/>
  <c r="C943" i="3"/>
  <c r="D996" i="2"/>
  <c r="D943" i="3"/>
  <c r="E996" i="2"/>
  <c r="E943" i="3"/>
  <c r="A997" i="2"/>
  <c r="A944" i="3"/>
  <c r="B997" i="2"/>
  <c r="B944" i="3"/>
  <c r="C997" i="2"/>
  <c r="C944" i="3"/>
  <c r="D997" i="2"/>
  <c r="D944" i="3"/>
  <c r="E997" i="2"/>
  <c r="E944" i="3"/>
  <c r="A998" i="2"/>
  <c r="A945" i="3"/>
  <c r="B998" i="2"/>
  <c r="B945" i="3"/>
  <c r="C998" i="2"/>
  <c r="C945" i="3"/>
  <c r="D998" i="2"/>
  <c r="D945" i="3"/>
  <c r="E998" i="2"/>
  <c r="A999" i="2"/>
  <c r="A946" i="3" s="1"/>
  <c r="B999" i="2"/>
  <c r="B946" i="3" s="1"/>
  <c r="C999" i="2"/>
  <c r="C946" i="3" s="1"/>
  <c r="D999" i="2"/>
  <c r="E999" i="2"/>
  <c r="E946" i="3"/>
  <c r="A1000" i="2"/>
  <c r="A947" i="3"/>
  <c r="B1000" i="2"/>
  <c r="B947" i="3"/>
  <c r="C1000" i="2"/>
  <c r="C947" i="3"/>
  <c r="D1000" i="2"/>
  <c r="D947" i="3"/>
  <c r="E1000" i="2"/>
  <c r="A1001" i="2"/>
  <c r="A948" i="3" s="1"/>
  <c r="B1001" i="2"/>
  <c r="B948" i="3" s="1"/>
  <c r="C1001" i="2"/>
  <c r="C948" i="3" s="1"/>
  <c r="D1001" i="2"/>
  <c r="E1001" i="2"/>
  <c r="E948" i="3"/>
  <c r="A1002" i="2"/>
  <c r="A949" i="3"/>
  <c r="B1002" i="2"/>
  <c r="B949" i="3"/>
  <c r="C1002" i="2"/>
  <c r="C949" i="3"/>
  <c r="D1002" i="2"/>
  <c r="D949" i="3"/>
  <c r="E1002" i="2"/>
  <c r="A1003" i="2"/>
  <c r="A950" i="3" s="1"/>
  <c r="B1003" i="2"/>
  <c r="B950" i="3" s="1"/>
  <c r="C1003" i="2"/>
  <c r="C950" i="3" s="1"/>
  <c r="D1003" i="2"/>
  <c r="D950" i="3" s="1"/>
  <c r="E1003" i="2"/>
  <c r="E950" i="3" s="1"/>
  <c r="A1004" i="2"/>
  <c r="A951" i="3" s="1"/>
  <c r="B1004" i="2"/>
  <c r="B951" i="3" s="1"/>
  <c r="C1004" i="2"/>
  <c r="C951" i="3" s="1"/>
  <c r="D1004" i="2"/>
  <c r="E1004" i="2"/>
  <c r="E951" i="3"/>
  <c r="A1005" i="2"/>
  <c r="A952" i="3"/>
  <c r="B1005" i="2"/>
  <c r="B952" i="3"/>
  <c r="C1005" i="2"/>
  <c r="C952" i="3"/>
  <c r="D1005" i="2"/>
  <c r="D952" i="3"/>
  <c r="E1005" i="2"/>
  <c r="A1006" i="2"/>
  <c r="A953" i="3" s="1"/>
  <c r="B1006" i="2"/>
  <c r="B953" i="3" s="1"/>
  <c r="C1006" i="2"/>
  <c r="C953" i="3" s="1"/>
  <c r="D1006" i="2"/>
  <c r="D953" i="3" s="1"/>
  <c r="E1006" i="2"/>
  <c r="A1007" i="2"/>
  <c r="A954" i="3"/>
  <c r="B1007" i="2"/>
  <c r="B954" i="3"/>
  <c r="C1007" i="2"/>
  <c r="C954" i="3"/>
  <c r="D1007" i="2"/>
  <c r="E1007" i="2"/>
  <c r="E954" i="3" s="1"/>
  <c r="A1008" i="2"/>
  <c r="A955" i="3" s="1"/>
  <c r="B1008" i="2"/>
  <c r="B955" i="3" s="1"/>
  <c r="C1008" i="2"/>
  <c r="C955" i="3" s="1"/>
  <c r="D1008" i="2"/>
  <c r="D955" i="3" s="1"/>
  <c r="E1008" i="2"/>
  <c r="E955" i="3" s="1"/>
  <c r="A1009" i="2"/>
  <c r="A956" i="3" s="1"/>
  <c r="B1009" i="2"/>
  <c r="B956" i="3" s="1"/>
  <c r="C1009" i="2"/>
  <c r="C956" i="3" s="1"/>
  <c r="D1009" i="2"/>
  <c r="D956" i="3" s="1"/>
  <c r="E1009" i="2"/>
  <c r="E956" i="3" s="1"/>
  <c r="A1010" i="2"/>
  <c r="A957" i="3" s="1"/>
  <c r="B1010" i="2"/>
  <c r="B957" i="3" s="1"/>
  <c r="C1010" i="2"/>
  <c r="C957" i="3" s="1"/>
  <c r="O1490" i="1"/>
  <c r="D1010" i="2" s="1"/>
  <c r="P1490" i="1"/>
  <c r="E1010" i="2" s="1"/>
  <c r="E957" i="3"/>
  <c r="A1011" i="2"/>
  <c r="A958" i="3"/>
  <c r="B1011" i="2"/>
  <c r="B958" i="3"/>
  <c r="C1011" i="2"/>
  <c r="C958" i="3"/>
  <c r="O1491" i="1"/>
  <c r="D1011" i="2"/>
  <c r="D958" i="3" s="1"/>
  <c r="P1491" i="1"/>
  <c r="E1011" i="2" s="1"/>
  <c r="A1012" i="2"/>
  <c r="A959" i="3" s="1"/>
  <c r="B1012" i="2"/>
  <c r="B959" i="3" s="1"/>
  <c r="C1012" i="2"/>
  <c r="C959" i="3" s="1"/>
  <c r="O1492" i="1"/>
  <c r="D1012" i="2" s="1"/>
  <c r="D959" i="3"/>
  <c r="P1492" i="1"/>
  <c r="E1012" i="2"/>
  <c r="A1013" i="2"/>
  <c r="A960" i="3"/>
  <c r="B1013" i="2"/>
  <c r="B960" i="3"/>
  <c r="C1013" i="2"/>
  <c r="C960" i="3"/>
  <c r="O1493" i="1"/>
  <c r="D1013" i="2"/>
  <c r="D960" i="3" s="1"/>
  <c r="P1493" i="1"/>
  <c r="E1013" i="2" s="1"/>
  <c r="E960" i="3" s="1"/>
  <c r="A1014" i="2"/>
  <c r="A961" i="3"/>
  <c r="B1014" i="2"/>
  <c r="B961" i="3"/>
  <c r="C1014" i="2"/>
  <c r="C961" i="3"/>
  <c r="O1494" i="1"/>
  <c r="D1014" i="2"/>
  <c r="D961" i="3" s="1"/>
  <c r="P1494" i="1"/>
  <c r="E1014" i="2" s="1"/>
  <c r="E961" i="3" s="1"/>
  <c r="A962" i="3"/>
  <c r="B1015" i="2"/>
  <c r="B962" i="3" s="1"/>
  <c r="C962" i="3"/>
  <c r="D962" i="3"/>
  <c r="E962" i="3"/>
  <c r="A963" i="3"/>
  <c r="B1016" i="2"/>
  <c r="B963" i="3" s="1"/>
  <c r="C1016" i="2"/>
  <c r="C963" i="3" s="1"/>
  <c r="O1496" i="1"/>
  <c r="D1016" i="2" s="1"/>
  <c r="M1491" i="1"/>
  <c r="P1496" i="1" s="1"/>
  <c r="E1016" i="2" s="1"/>
  <c r="E963" i="3" s="1"/>
  <c r="A1017" i="2"/>
  <c r="A964" i="3" s="1"/>
  <c r="B1017" i="2"/>
  <c r="B964" i="3" s="1"/>
  <c r="C1017" i="2"/>
  <c r="C964" i="3" s="1"/>
  <c r="O1497" i="1"/>
  <c r="D1017" i="2" s="1"/>
  <c r="D964" i="3" s="1"/>
  <c r="M1492" i="1"/>
  <c r="P1497" i="1"/>
  <c r="E1017" i="2" s="1"/>
  <c r="E964" i="3"/>
  <c r="A1493" i="1"/>
  <c r="A1018" i="2"/>
  <c r="A965" i="3" s="1"/>
  <c r="B1018" i="2"/>
  <c r="B965" i="3" s="1"/>
  <c r="C1018" i="2"/>
  <c r="C965" i="3" s="1"/>
  <c r="O1498" i="1"/>
  <c r="D1018" i="2" s="1"/>
  <c r="D965" i="3" s="1"/>
  <c r="M1493" i="1"/>
  <c r="P1498" i="1"/>
  <c r="E1018" i="2" s="1"/>
  <c r="E965" i="3" s="1"/>
  <c r="B1019" i="2"/>
  <c r="B966" i="3"/>
  <c r="C1019" i="2"/>
  <c r="C966" i="3"/>
  <c r="O1499" i="1"/>
  <c r="D1019" i="2"/>
  <c r="D966" i="3" s="1"/>
  <c r="M1494" i="1"/>
  <c r="P1499" i="1" s="1"/>
  <c r="E1019" i="2" s="1"/>
  <c r="B1020" i="2"/>
  <c r="B967" i="3"/>
  <c r="C1020" i="2"/>
  <c r="C967" i="3"/>
  <c r="O1500" i="1"/>
  <c r="D1020" i="2"/>
  <c r="D967" i="3" s="1"/>
  <c r="M1495" i="1"/>
  <c r="P1500" i="1" s="1"/>
  <c r="E1020" i="2" s="1"/>
  <c r="E967" i="3" s="1"/>
  <c r="B1021" i="2"/>
  <c r="B968" i="3" s="1"/>
  <c r="C1021" i="2"/>
  <c r="C968" i="3" s="1"/>
  <c r="O1501" i="1"/>
  <c r="D1021" i="2" s="1"/>
  <c r="D968" i="3" s="1"/>
  <c r="M1496" i="1"/>
  <c r="P1501" i="1"/>
  <c r="E1021" i="2" s="1"/>
  <c r="E968" i="3" s="1"/>
  <c r="B1022" i="2"/>
  <c r="B969" i="3"/>
  <c r="C1022" i="2"/>
  <c r="C969" i="3"/>
  <c r="O1502" i="1"/>
  <c r="D1022" i="2"/>
  <c r="D969" i="3" s="1"/>
  <c r="M1497" i="1"/>
  <c r="P1502" i="1" s="1"/>
  <c r="E1022" i="2" s="1"/>
  <c r="B1023" i="2"/>
  <c r="B970" i="3"/>
  <c r="C1023" i="2"/>
  <c r="C970" i="3"/>
  <c r="O1503" i="1"/>
  <c r="D1023" i="2"/>
  <c r="D970" i="3" s="1"/>
  <c r="M1498" i="1"/>
  <c r="P1503" i="1" s="1"/>
  <c r="E1023" i="2" s="1"/>
  <c r="E970" i="3" s="1"/>
  <c r="B1024" i="2"/>
  <c r="B971" i="3" s="1"/>
  <c r="C1024" i="2"/>
  <c r="C971" i="3" s="1"/>
  <c r="O1504" i="1"/>
  <c r="D1024" i="2" s="1"/>
  <c r="D971" i="3" s="1"/>
  <c r="M1499" i="1"/>
  <c r="P1504" i="1"/>
  <c r="E1024" i="2" s="1"/>
  <c r="E971" i="3" s="1"/>
  <c r="B1025" i="2"/>
  <c r="B972" i="3"/>
  <c r="C1025" i="2"/>
  <c r="C972" i="3"/>
  <c r="O1505" i="1"/>
  <c r="D1025" i="2"/>
  <c r="D972" i="3" s="1"/>
  <c r="M1500" i="1"/>
  <c r="P1505" i="1" s="1"/>
  <c r="E1025" i="2" s="1"/>
  <c r="E972" i="3" s="1"/>
  <c r="B1026" i="2"/>
  <c r="B973" i="3" s="1"/>
  <c r="C1026" i="2"/>
  <c r="C973" i="3" s="1"/>
  <c r="O1506" i="1"/>
  <c r="D1026" i="2" s="1"/>
  <c r="D973" i="3" s="1"/>
  <c r="M1501" i="1"/>
  <c r="P1506" i="1"/>
  <c r="E1026" i="2" s="1"/>
  <c r="B1027" i="2"/>
  <c r="B974" i="3" s="1"/>
  <c r="C1027" i="2"/>
  <c r="C974" i="3" s="1"/>
  <c r="O1507" i="1"/>
  <c r="D1027" i="2" s="1"/>
  <c r="D974" i="3" s="1"/>
  <c r="M1502" i="1"/>
  <c r="P1507" i="1"/>
  <c r="E1027" i="2" s="1"/>
  <c r="E974" i="3" s="1"/>
  <c r="B1028" i="2"/>
  <c r="B975" i="3"/>
  <c r="C1028" i="2"/>
  <c r="C975" i="3"/>
  <c r="O1508" i="1"/>
  <c r="D1028" i="2"/>
  <c r="D975" i="3" s="1"/>
  <c r="M1503" i="1"/>
  <c r="P1508" i="1" s="1"/>
  <c r="E1028" i="2"/>
  <c r="B1029" i="2"/>
  <c r="B976" i="3"/>
  <c r="C1029" i="2"/>
  <c r="C976" i="3"/>
  <c r="O1509" i="1"/>
  <c r="D1029" i="2"/>
  <c r="D976" i="3" s="1"/>
  <c r="M1504" i="1"/>
  <c r="P1509" i="1" s="1"/>
  <c r="E1029" i="2" s="1"/>
  <c r="E976" i="3" s="1"/>
  <c r="B1030" i="2"/>
  <c r="B977" i="3" s="1"/>
  <c r="C1030" i="2"/>
  <c r="C977" i="3" s="1"/>
  <c r="O1510" i="1"/>
  <c r="D1030" i="2" s="1"/>
  <c r="D977" i="3" s="1"/>
  <c r="M1505" i="1"/>
  <c r="P1510" i="1"/>
  <c r="E1030" i="2" s="1"/>
  <c r="E977" i="3" s="1"/>
  <c r="B1031" i="2"/>
  <c r="B978" i="3"/>
  <c r="C1031" i="2"/>
  <c r="C978" i="3"/>
  <c r="O1511" i="1"/>
  <c r="D1031" i="2"/>
  <c r="D978" i="3" s="1"/>
  <c r="M1506" i="1"/>
  <c r="P1511" i="1" s="1"/>
  <c r="E1031" i="2"/>
  <c r="E978" i="3" s="1"/>
  <c r="B1032" i="2"/>
  <c r="B979" i="3" s="1"/>
  <c r="C1032" i="2"/>
  <c r="C979" i="3" s="1"/>
  <c r="O1512" i="1"/>
  <c r="D1032" i="2" s="1"/>
  <c r="D979" i="3"/>
  <c r="M1507" i="1"/>
  <c r="P1512" i="1"/>
  <c r="E1032" i="2" s="1"/>
  <c r="E979" i="3" s="1"/>
  <c r="B1033" i="2"/>
  <c r="B980" i="3"/>
  <c r="C1033" i="2"/>
  <c r="C980" i="3"/>
  <c r="O1513" i="1"/>
  <c r="D1033" i="2"/>
  <c r="D980" i="3" s="1"/>
  <c r="M1508" i="1"/>
  <c r="P1513" i="1" s="1"/>
  <c r="E1033" i="2" s="1"/>
  <c r="B1034" i="2"/>
  <c r="B981" i="3"/>
  <c r="C1034" i="2"/>
  <c r="C981" i="3"/>
  <c r="O1514" i="1"/>
  <c r="D1034" i="2"/>
  <c r="D981" i="3" s="1"/>
  <c r="M1509" i="1"/>
  <c r="P1514" i="1" s="1"/>
  <c r="E1034" i="2"/>
  <c r="E981" i="3" s="1"/>
  <c r="B1035" i="2"/>
  <c r="B982" i="3" s="1"/>
  <c r="C1035" i="2"/>
  <c r="C982" i="3" s="1"/>
  <c r="O1515" i="1"/>
  <c r="D1035" i="2" s="1"/>
  <c r="D982" i="3"/>
  <c r="M1510" i="1"/>
  <c r="P1515" i="1"/>
  <c r="E1035" i="2" s="1"/>
  <c r="E982" i="3" s="1"/>
  <c r="B1036" i="2"/>
  <c r="B983" i="3"/>
  <c r="C1036" i="2"/>
  <c r="C983" i="3"/>
  <c r="O1516" i="1"/>
  <c r="D1036" i="2"/>
  <c r="D983" i="3" s="1"/>
  <c r="M1511" i="1"/>
  <c r="P1516" i="1" s="1"/>
  <c r="E1036" i="2" s="1"/>
  <c r="E983" i="3" s="1"/>
  <c r="B1037" i="2"/>
  <c r="B984" i="3" s="1"/>
  <c r="C1037" i="2"/>
  <c r="C984" i="3" s="1"/>
  <c r="O1517" i="1"/>
  <c r="D1037" i="2" s="1"/>
  <c r="D984" i="3" s="1"/>
  <c r="M1512" i="1"/>
  <c r="P1517" i="1"/>
  <c r="E1037" i="2" s="1"/>
  <c r="E984" i="3" s="1"/>
  <c r="B1038" i="2"/>
  <c r="B985" i="3"/>
  <c r="C1038" i="2"/>
  <c r="C985" i="3"/>
  <c r="O1518" i="1"/>
  <c r="D1038" i="2"/>
  <c r="D985" i="3" s="1"/>
  <c r="M1513" i="1"/>
  <c r="P1518" i="1" s="1"/>
  <c r="E1038" i="2" s="1"/>
  <c r="E985" i="3" s="1"/>
  <c r="B1039" i="2"/>
  <c r="B986" i="3" s="1"/>
  <c r="C1039" i="2"/>
  <c r="C986" i="3" s="1"/>
  <c r="O1519" i="1"/>
  <c r="D1039" i="2" s="1"/>
  <c r="D986" i="3" s="1"/>
  <c r="M1514" i="1"/>
  <c r="P1519" i="1"/>
  <c r="E1039" i="2" s="1"/>
  <c r="B1040" i="2"/>
  <c r="B987" i="3" s="1"/>
  <c r="C1040" i="2"/>
  <c r="C987" i="3" s="1"/>
  <c r="O1520" i="1"/>
  <c r="D1040" i="2" s="1"/>
  <c r="D987" i="3" s="1"/>
  <c r="M1515" i="1"/>
  <c r="P1520" i="1"/>
  <c r="E1040" i="2" s="1"/>
  <c r="E987" i="3" s="1"/>
  <c r="B1041" i="2"/>
  <c r="B988" i="3"/>
  <c r="C1041" i="2"/>
  <c r="C988" i="3"/>
  <c r="O1521" i="1"/>
  <c r="D1041" i="2"/>
  <c r="D988" i="3" s="1"/>
  <c r="M1516" i="1"/>
  <c r="P1521" i="1" s="1"/>
  <c r="E1041" i="2"/>
  <c r="E988" i="3" s="1"/>
  <c r="A989" i="3"/>
  <c r="B1042" i="2"/>
  <c r="B989" i="3"/>
  <c r="C989" i="3"/>
  <c r="D989" i="3"/>
  <c r="E989" i="3"/>
  <c r="A1043" i="2"/>
  <c r="A990" i="3" s="1"/>
  <c r="B1043" i="2"/>
  <c r="B990" i="3" s="1"/>
  <c r="C1043" i="2"/>
  <c r="C990" i="3" s="1"/>
  <c r="O1523" i="1"/>
  <c r="D1043" i="2" s="1"/>
  <c r="D990" i="3" s="1"/>
  <c r="M1518" i="1"/>
  <c r="P1523" i="1"/>
  <c r="E1043" i="2" s="1"/>
  <c r="E990" i="3"/>
  <c r="A1044" i="2"/>
  <c r="A991" i="3"/>
  <c r="B1044" i="2"/>
  <c r="B991" i="3"/>
  <c r="C1044" i="2"/>
  <c r="C991" i="3"/>
  <c r="O1524" i="1"/>
  <c r="D1044" i="2"/>
  <c r="M1519" i="1"/>
  <c r="P1524" i="1"/>
  <c r="E1044" i="2" s="1"/>
  <c r="E991" i="3" s="1"/>
  <c r="A1045" i="2"/>
  <c r="A992" i="3"/>
  <c r="B1045" i="2"/>
  <c r="B992" i="3"/>
  <c r="C1045" i="2"/>
  <c r="C992" i="3"/>
  <c r="O1525" i="1"/>
  <c r="D1045" i="2"/>
  <c r="D992" i="3" s="1"/>
  <c r="M1520" i="1"/>
  <c r="P1525" i="1" s="1"/>
  <c r="E1045" i="2" s="1"/>
  <c r="E992" i="3" s="1"/>
  <c r="A1046" i="2"/>
  <c r="A993" i="3" s="1"/>
  <c r="B1046" i="2"/>
  <c r="B993" i="3" s="1"/>
  <c r="C1046" i="2"/>
  <c r="C993" i="3" s="1"/>
  <c r="D1046" i="2"/>
  <c r="D993" i="3" s="1"/>
  <c r="E1046" i="2"/>
  <c r="A1047" i="2"/>
  <c r="A994" i="3"/>
  <c r="B1047" i="2"/>
  <c r="B994" i="3"/>
  <c r="C1047" i="2"/>
  <c r="C994" i="3"/>
  <c r="O1527" i="1"/>
  <c r="D1047" i="2"/>
  <c r="D994" i="3" s="1"/>
  <c r="M1522" i="1"/>
  <c r="P1527" i="1" s="1"/>
  <c r="E1047" i="2" s="1"/>
  <c r="E994" i="3" s="1"/>
  <c r="A1048" i="2"/>
  <c r="A995" i="3" s="1"/>
  <c r="B1048" i="2"/>
  <c r="B995" i="3" s="1"/>
  <c r="C1048" i="2"/>
  <c r="C995" i="3" s="1"/>
  <c r="O1528" i="1"/>
  <c r="D1048" i="2" s="1"/>
  <c r="D995" i="3"/>
  <c r="M1523" i="1"/>
  <c r="P1528" i="1"/>
  <c r="E1048" i="2" s="1"/>
  <c r="E995" i="3" s="1"/>
  <c r="A1049" i="2"/>
  <c r="A996" i="3"/>
  <c r="B1049" i="2"/>
  <c r="B996" i="3"/>
  <c r="C1049" i="2"/>
  <c r="C996" i="3"/>
  <c r="O1529" i="1"/>
  <c r="D1049" i="2"/>
  <c r="D996" i="3" s="1"/>
  <c r="M1524" i="1"/>
  <c r="P1529" i="1" s="1"/>
  <c r="E1049" i="2" s="1"/>
  <c r="E996" i="3" s="1"/>
  <c r="A1050" i="2"/>
  <c r="A997" i="3" s="1"/>
  <c r="B1050" i="2"/>
  <c r="B997" i="3" s="1"/>
  <c r="C1050" i="2"/>
  <c r="C997" i="3" s="1"/>
  <c r="O1530" i="1"/>
  <c r="D1050" i="2" s="1"/>
  <c r="D997" i="3" s="1"/>
  <c r="M1525" i="1"/>
  <c r="P1530" i="1"/>
  <c r="E1050" i="2" s="1"/>
  <c r="E997" i="3" s="1"/>
  <c r="A1051" i="2"/>
  <c r="A998" i="3"/>
  <c r="B1051" i="2"/>
  <c r="B998" i="3"/>
  <c r="C1051" i="2"/>
  <c r="C998" i="3"/>
  <c r="O1531" i="1"/>
  <c r="D1051" i="2"/>
  <c r="D998" i="3" s="1"/>
  <c r="M1526" i="1"/>
  <c r="P1531" i="1" s="1"/>
  <c r="E1051" i="2" s="1"/>
  <c r="E998" i="3" s="1"/>
  <c r="A1052" i="2"/>
  <c r="A999" i="3" s="1"/>
  <c r="B1052" i="2"/>
  <c r="B999" i="3" s="1"/>
  <c r="C1052" i="2"/>
  <c r="C999" i="3" s="1"/>
  <c r="O1532" i="1"/>
  <c r="D1052" i="2" s="1"/>
  <c r="D999" i="3" s="1"/>
  <c r="M1527" i="1"/>
  <c r="P1532" i="1"/>
  <c r="E1052" i="2" s="1"/>
  <c r="E999" i="3"/>
  <c r="A1053" i="2"/>
  <c r="A1000" i="3"/>
  <c r="B1053" i="2"/>
  <c r="B1000" i="3"/>
  <c r="C1053" i="2"/>
  <c r="C1000" i="3"/>
  <c r="D1053" i="2"/>
  <c r="D1000" i="3"/>
  <c r="E1053" i="2"/>
  <c r="E1000" i="3"/>
  <c r="A1054" i="2"/>
  <c r="A1001" i="3"/>
  <c r="B1054" i="2"/>
  <c r="B1001" i="3"/>
  <c r="C1054" i="2"/>
  <c r="C1001" i="3"/>
  <c r="D1054" i="2"/>
  <c r="D1001" i="3"/>
  <c r="E1054" i="2"/>
  <c r="E1001" i="3"/>
  <c r="A1055" i="2"/>
  <c r="A1002" i="3"/>
  <c r="B1055" i="2"/>
  <c r="B1002" i="3"/>
  <c r="C1055" i="2"/>
  <c r="C1002" i="3"/>
  <c r="D1055" i="2"/>
  <c r="D1002" i="3"/>
  <c r="E1055" i="2"/>
  <c r="A1056" i="2"/>
  <c r="A1003" i="3" s="1"/>
  <c r="B1056" i="2"/>
  <c r="B1003" i="3" s="1"/>
  <c r="C1056" i="2"/>
  <c r="C1003" i="3" s="1"/>
  <c r="D1056" i="2"/>
  <c r="D1003" i="3" s="1"/>
  <c r="E1056" i="2"/>
  <c r="A1057" i="2"/>
  <c r="A1004" i="3"/>
  <c r="B1057" i="2"/>
  <c r="B1004" i="3"/>
  <c r="C1057" i="2"/>
  <c r="C1004" i="3"/>
  <c r="D1057" i="2"/>
  <c r="E1057" i="2"/>
  <c r="E1004" i="3" s="1"/>
  <c r="A1058" i="2"/>
  <c r="A1005" i="3" s="1"/>
  <c r="B1058" i="2"/>
  <c r="B1005" i="3" s="1"/>
  <c r="C1058" i="2"/>
  <c r="C1005" i="3" s="1"/>
  <c r="D1058" i="2"/>
  <c r="D1005" i="3" s="1"/>
  <c r="E1058" i="2"/>
  <c r="E1005" i="3" s="1"/>
  <c r="A1059" i="2"/>
  <c r="A1006" i="3" s="1"/>
  <c r="B1059" i="2"/>
  <c r="B1006" i="3" s="1"/>
  <c r="C1059" i="2"/>
  <c r="C1006" i="3" s="1"/>
  <c r="D1059" i="2"/>
  <c r="D1006" i="3" s="1"/>
  <c r="E1059" i="2"/>
  <c r="E1006" i="3" s="1"/>
  <c r="A1060" i="2"/>
  <c r="A1007" i="3" s="1"/>
  <c r="B1060" i="2"/>
  <c r="B1007" i="3" s="1"/>
  <c r="C1060" i="2"/>
  <c r="C1007" i="3" s="1"/>
  <c r="O1540" i="1"/>
  <c r="D1060" i="2" s="1"/>
  <c r="D1007" i="3" s="1"/>
  <c r="M1535" i="1"/>
  <c r="P1540" i="1"/>
  <c r="E1060" i="2" s="1"/>
  <c r="E1007" i="3"/>
  <c r="A1061" i="2"/>
  <c r="A1008" i="3"/>
  <c r="B1061" i="2"/>
  <c r="B1008" i="3"/>
  <c r="C1061" i="2"/>
  <c r="C1008" i="3"/>
  <c r="O1541" i="1"/>
  <c r="D1061" i="2"/>
  <c r="D1008" i="3" s="1"/>
  <c r="M1536" i="1"/>
  <c r="P1541" i="1" s="1"/>
  <c r="E1061" i="2"/>
  <c r="E1008" i="3" s="1"/>
  <c r="A1062" i="2"/>
  <c r="A1009" i="3" s="1"/>
  <c r="B1062" i="2"/>
  <c r="B1009" i="3" s="1"/>
  <c r="C1062" i="2"/>
  <c r="C1009" i="3" s="1"/>
  <c r="O1542" i="1"/>
  <c r="D1062" i="2" s="1"/>
  <c r="D1009" i="3" s="1"/>
  <c r="M1537" i="1"/>
  <c r="P1542" i="1"/>
  <c r="E1062" i="2" s="1"/>
  <c r="E1009" i="3" s="1"/>
  <c r="A1063" i="2"/>
  <c r="A1010" i="3"/>
  <c r="B1063" i="2"/>
  <c r="B1010" i="3"/>
  <c r="C1063" i="2"/>
  <c r="C1010" i="3"/>
  <c r="O1543" i="1"/>
  <c r="D1063" i="2"/>
  <c r="D1010" i="3" s="1"/>
  <c r="M1538" i="1"/>
  <c r="P1543" i="1" s="1"/>
  <c r="E1063" i="2" s="1"/>
  <c r="E1010" i="3" s="1"/>
  <c r="A1064" i="2"/>
  <c r="A1011" i="3" s="1"/>
  <c r="B1064" i="2"/>
  <c r="B1011" i="3" s="1"/>
  <c r="C1064" i="2"/>
  <c r="C1011" i="3" s="1"/>
  <c r="O1544" i="1"/>
  <c r="D1064" i="2" s="1"/>
  <c r="D1011" i="3"/>
  <c r="M1539" i="1"/>
  <c r="P1544" i="1"/>
  <c r="E1064" i="2" s="1"/>
  <c r="E1011" i="3" s="1"/>
  <c r="A1065" i="2"/>
  <c r="A1012" i="3"/>
  <c r="B1065" i="2"/>
  <c r="B1012" i="3"/>
  <c r="C1065" i="2"/>
  <c r="C1012" i="3"/>
  <c r="O1545" i="1"/>
  <c r="D1065" i="2"/>
  <c r="D1012" i="3" s="1"/>
  <c r="M1540" i="1"/>
  <c r="P1545" i="1" s="1"/>
  <c r="E1065" i="2" s="1"/>
  <c r="A1066" i="2"/>
  <c r="A1013" i="3"/>
  <c r="B1066" i="2"/>
  <c r="B1013" i="3"/>
  <c r="C1066" i="2"/>
  <c r="C1013" i="3"/>
  <c r="O1546" i="1"/>
  <c r="D1066" i="2"/>
  <c r="D1013" i="3" s="1"/>
  <c r="M1541" i="1"/>
  <c r="P1546" i="1" s="1"/>
  <c r="E1066" i="2" s="1"/>
  <c r="E1013" i="3" s="1"/>
  <c r="A1067" i="2"/>
  <c r="A1014" i="3" s="1"/>
  <c r="B1067" i="2"/>
  <c r="B1014" i="3" s="1"/>
  <c r="C1067" i="2"/>
  <c r="C1014" i="3" s="1"/>
  <c r="O1547" i="1"/>
  <c r="D1067" i="2" s="1"/>
  <c r="D1014" i="3" s="1"/>
  <c r="M1542" i="1"/>
  <c r="P1547" i="1"/>
  <c r="E1067" i="2" s="1"/>
  <c r="E1014" i="3" s="1"/>
  <c r="A1068" i="2"/>
  <c r="A1015" i="3"/>
  <c r="B1068" i="2"/>
  <c r="B1015" i="3"/>
  <c r="C1068" i="2"/>
  <c r="C1015" i="3"/>
  <c r="O1548" i="1"/>
  <c r="D1068" i="2"/>
  <c r="D1015" i="3" s="1"/>
  <c r="M1543" i="1"/>
  <c r="P1548" i="1" s="1"/>
  <c r="E1068" i="2" s="1"/>
  <c r="A1069" i="2"/>
  <c r="A1016" i="3"/>
  <c r="B1069" i="2"/>
  <c r="B1016" i="3"/>
  <c r="C1069" i="2"/>
  <c r="C1016" i="3"/>
  <c r="O1549" i="1"/>
  <c r="D1069" i="2"/>
  <c r="D1016" i="3" s="1"/>
  <c r="M1544" i="1"/>
  <c r="P1549" i="1" s="1"/>
  <c r="E1069" i="2" s="1"/>
  <c r="E1016" i="3" s="1"/>
  <c r="A1070" i="2"/>
  <c r="A1017" i="3" s="1"/>
  <c r="B1070" i="2"/>
  <c r="B1017" i="3" s="1"/>
  <c r="C1070" i="2"/>
  <c r="C1017" i="3" s="1"/>
  <c r="O1550" i="1"/>
  <c r="D1070" i="2" s="1"/>
  <c r="D1017" i="3"/>
  <c r="M1545" i="1"/>
  <c r="P1550" i="1"/>
  <c r="E1070" i="2" s="1"/>
  <c r="E1017" i="3" s="1"/>
  <c r="A1071" i="2"/>
  <c r="A1018" i="3"/>
  <c r="B1071" i="2"/>
  <c r="B1018" i="3"/>
  <c r="C1071" i="2"/>
  <c r="C1018" i="3"/>
  <c r="D1071" i="2"/>
  <c r="D1018" i="3"/>
  <c r="E1071" i="2"/>
  <c r="E1018" i="3"/>
  <c r="A1072" i="2"/>
  <c r="A1019" i="3"/>
  <c r="B1072" i="2"/>
  <c r="B1019" i="3"/>
  <c r="C1072" i="2"/>
  <c r="C1019" i="3"/>
  <c r="D1072" i="2"/>
  <c r="D1019" i="3"/>
  <c r="E1072" i="2"/>
  <c r="A1073" i="2"/>
  <c r="A1020" i="3" s="1"/>
  <c r="B1073" i="2"/>
  <c r="B1020" i="3" s="1"/>
  <c r="C1073" i="2"/>
  <c r="C1020" i="3" s="1"/>
  <c r="D1073" i="2"/>
  <c r="D1020" i="3" s="1"/>
  <c r="E1073" i="2"/>
  <c r="E1020" i="3" s="1"/>
  <c r="A1074" i="2"/>
  <c r="A1021" i="3" s="1"/>
  <c r="B1074" i="2"/>
  <c r="B1021" i="3" s="1"/>
  <c r="C1074" i="2"/>
  <c r="C1021" i="3" s="1"/>
  <c r="D1074" i="2"/>
  <c r="D1021" i="3" s="1"/>
  <c r="E1074" i="2"/>
  <c r="E1021" i="3" s="1"/>
  <c r="A1075" i="2"/>
  <c r="A1022" i="3" s="1"/>
  <c r="B1075" i="2"/>
  <c r="B1022" i="3" s="1"/>
  <c r="C1075" i="2"/>
  <c r="C1022" i="3" s="1"/>
  <c r="D1075" i="2"/>
  <c r="D1022" i="3" s="1"/>
  <c r="E1075" i="2"/>
  <c r="A1023" i="3"/>
  <c r="B1076" i="2"/>
  <c r="B1023" i="3" s="1"/>
  <c r="C1023" i="3"/>
  <c r="D1023" i="3"/>
  <c r="E1023" i="3"/>
  <c r="A1077" i="2"/>
  <c r="A1024" i="3"/>
  <c r="B1077" i="2"/>
  <c r="B1024" i="3"/>
  <c r="C1077" i="2"/>
  <c r="C1024" i="3"/>
  <c r="O1551" i="1"/>
  <c r="D1077" i="2"/>
  <c r="D1024" i="3" s="1"/>
  <c r="P1551" i="1"/>
  <c r="E1077" i="2" s="1"/>
  <c r="E1024" i="3"/>
  <c r="A1078" i="2"/>
  <c r="A1025" i="3"/>
  <c r="B1078" i="2"/>
  <c r="B1025" i="3"/>
  <c r="C1078" i="2"/>
  <c r="C1025" i="3"/>
  <c r="O1552" i="1"/>
  <c r="D1078" i="2"/>
  <c r="P1552" i="1"/>
  <c r="E1078" i="2"/>
  <c r="E1025" i="3" s="1"/>
  <c r="A1079" i="2"/>
  <c r="A1026" i="3" s="1"/>
  <c r="B1079" i="2"/>
  <c r="B1026" i="3" s="1"/>
  <c r="C1079" i="2"/>
  <c r="C1026" i="3" s="1"/>
  <c r="O1553" i="1"/>
  <c r="D1079" i="2" s="1"/>
  <c r="D1026" i="3" s="1"/>
  <c r="P1553" i="1"/>
  <c r="E1079" i="2"/>
  <c r="E1026" i="3" s="1"/>
  <c r="A1080" i="2"/>
  <c r="A1027" i="3" s="1"/>
  <c r="B1080" i="2"/>
  <c r="B1027" i="3" s="1"/>
  <c r="C1080" i="2"/>
  <c r="C1027" i="3" s="1"/>
  <c r="O1554" i="1"/>
  <c r="D1080" i="2" s="1"/>
  <c r="D1027" i="3"/>
  <c r="P1554" i="1"/>
  <c r="E1080" i="2"/>
  <c r="E1027" i="3" s="1"/>
  <c r="A1081" i="2"/>
  <c r="A1028" i="3" s="1"/>
  <c r="B1081" i="2"/>
  <c r="B1028" i="3" s="1"/>
  <c r="C1081" i="2"/>
  <c r="C1028" i="3" s="1"/>
  <c r="O1555" i="1"/>
  <c r="D1081" i="2" s="1"/>
  <c r="D1028" i="3" s="1"/>
  <c r="P1555" i="1"/>
  <c r="E1081" i="2"/>
  <c r="E1028" i="3" s="1"/>
  <c r="A1029" i="3"/>
  <c r="B1082" i="2"/>
  <c r="B1029" i="3"/>
  <c r="C1029" i="3"/>
  <c r="D1029" i="3"/>
  <c r="E1029" i="3"/>
  <c r="A1083" i="2"/>
  <c r="A1030" i="3" s="1"/>
  <c r="B1083" i="2"/>
  <c r="B1030" i="3" s="1"/>
  <c r="C1083" i="2"/>
  <c r="C1030" i="3" s="1"/>
  <c r="O1557" i="1"/>
  <c r="D1083" i="2" s="1"/>
  <c r="D1030" i="3"/>
  <c r="P1557" i="1"/>
  <c r="E1083" i="2"/>
  <c r="E1030" i="3" s="1"/>
  <c r="A1553" i="1"/>
  <c r="B1084" i="2"/>
  <c r="B1031" i="3"/>
  <c r="C1084" i="2"/>
  <c r="C1031" i="3"/>
  <c r="O1558" i="1"/>
  <c r="D1084" i="2"/>
  <c r="D1031" i="3" s="1"/>
  <c r="P1558" i="1"/>
  <c r="E1084" i="2" s="1"/>
  <c r="B1085" i="2"/>
  <c r="B1032" i="3" s="1"/>
  <c r="C1085" i="2"/>
  <c r="C1032" i="3" s="1"/>
  <c r="O1559" i="1"/>
  <c r="D1085" i="2" s="1"/>
  <c r="D1032" i="3"/>
  <c r="P1559" i="1"/>
  <c r="E1085" i="2"/>
  <c r="E1032" i="3" s="1"/>
  <c r="B1086" i="2"/>
  <c r="B1033" i="3" s="1"/>
  <c r="C1086" i="2"/>
  <c r="C1033" i="3" s="1"/>
  <c r="O1560" i="1"/>
  <c r="D1086" i="2" s="1"/>
  <c r="D1033" i="3"/>
  <c r="P1560" i="1"/>
  <c r="E1086" i="2"/>
  <c r="E1033" i="3" s="1"/>
  <c r="B1087" i="2"/>
  <c r="B1034" i="3" s="1"/>
  <c r="C1087" i="2"/>
  <c r="C1034" i="3" s="1"/>
  <c r="O1561" i="1"/>
  <c r="D1087" i="2" s="1"/>
  <c r="D1034" i="3"/>
  <c r="P1561" i="1"/>
  <c r="E1087" i="2"/>
  <c r="E1034" i="3" s="1"/>
  <c r="B1088" i="2"/>
  <c r="B1035" i="3" s="1"/>
  <c r="C1088" i="2"/>
  <c r="C1035" i="3" s="1"/>
  <c r="O1562" i="1"/>
  <c r="D1088" i="2" s="1"/>
  <c r="D1035" i="3"/>
  <c r="P1562" i="1"/>
  <c r="E1088" i="2"/>
  <c r="E1035" i="3" s="1"/>
  <c r="B1089" i="2"/>
  <c r="B1036" i="3" s="1"/>
  <c r="C1089" i="2"/>
  <c r="C1036" i="3" s="1"/>
  <c r="O1563" i="1"/>
  <c r="D1089" i="2" s="1"/>
  <c r="D1036" i="3"/>
  <c r="P1563" i="1"/>
  <c r="E1089" i="2"/>
  <c r="E1036" i="3" s="1"/>
  <c r="B1090" i="2"/>
  <c r="B1037" i="3" s="1"/>
  <c r="C1090" i="2"/>
  <c r="C1037" i="3" s="1"/>
  <c r="O1564" i="1"/>
  <c r="D1090" i="2" s="1"/>
  <c r="D1037" i="3" s="1"/>
  <c r="P1564" i="1"/>
  <c r="E1090" i="2" s="1"/>
  <c r="E1037" i="3" s="1"/>
  <c r="B1091" i="2"/>
  <c r="B1038" i="3"/>
  <c r="C1091" i="2"/>
  <c r="C1038" i="3"/>
  <c r="O1565" i="1"/>
  <c r="D1091" i="2"/>
  <c r="D1038" i="3" s="1"/>
  <c r="P1565" i="1"/>
  <c r="E1091" i="2" s="1"/>
  <c r="E1038" i="3"/>
  <c r="B1092" i="2"/>
  <c r="B1039" i="3"/>
  <c r="C1092" i="2"/>
  <c r="C1039" i="3"/>
  <c r="O1566" i="1"/>
  <c r="D1092" i="2"/>
  <c r="D1039" i="3" s="1"/>
  <c r="P1566" i="1"/>
  <c r="E1092" i="2" s="1"/>
  <c r="E1039" i="3" s="1"/>
  <c r="B1093" i="2"/>
  <c r="B1040" i="3"/>
  <c r="C1093" i="2"/>
  <c r="C1040" i="3"/>
  <c r="O1567" i="1"/>
  <c r="D1093" i="2"/>
  <c r="D1040" i="3" s="1"/>
  <c r="P1567" i="1"/>
  <c r="E1093" i="2" s="1"/>
  <c r="E1040" i="3" s="1"/>
  <c r="B1094" i="2"/>
  <c r="B1041" i="3"/>
  <c r="C1094" i="2"/>
  <c r="C1041" i="3"/>
  <c r="O1568" i="1"/>
  <c r="D1094" i="2"/>
  <c r="D1041" i="3" s="1"/>
  <c r="P1568" i="1"/>
  <c r="E1094" i="2" s="1"/>
  <c r="E1041" i="3" s="1"/>
  <c r="B1095" i="2"/>
  <c r="B1042" i="3"/>
  <c r="C1095" i="2"/>
  <c r="C1042" i="3"/>
  <c r="O1569" i="1"/>
  <c r="D1095" i="2"/>
  <c r="D1042" i="3" s="1"/>
  <c r="P1569" i="1"/>
  <c r="E1095" i="2" s="1"/>
  <c r="E1042" i="3"/>
  <c r="B1096" i="2"/>
  <c r="B1043" i="3"/>
  <c r="C1096" i="2"/>
  <c r="C1043" i="3"/>
  <c r="O1570" i="1"/>
  <c r="D1096" i="2"/>
  <c r="P1570" i="1"/>
  <c r="E1096" i="2"/>
  <c r="E1043" i="3" s="1"/>
  <c r="B1097" i="2"/>
  <c r="B1044" i="3" s="1"/>
  <c r="C1097" i="2"/>
  <c r="C1044" i="3" s="1"/>
  <c r="O1571" i="1"/>
  <c r="D1097" i="2" s="1"/>
  <c r="D1044" i="3"/>
  <c r="P1571" i="1"/>
  <c r="E1097" i="2"/>
  <c r="E1044" i="3" s="1"/>
  <c r="B1098" i="2"/>
  <c r="B1045" i="3" s="1"/>
  <c r="C1098" i="2"/>
  <c r="C1045" i="3" s="1"/>
  <c r="O1572" i="1"/>
  <c r="D1098" i="2" s="1"/>
  <c r="D1045" i="3" s="1"/>
  <c r="P1572" i="1"/>
  <c r="E1098" i="2"/>
  <c r="B1099" i="2"/>
  <c r="B1046" i="3"/>
  <c r="C1099" i="2"/>
  <c r="C1046" i="3"/>
  <c r="O1573" i="1"/>
  <c r="D1099" i="2"/>
  <c r="D1046" i="3" s="1"/>
  <c r="P1573" i="1"/>
  <c r="E1099" i="2" s="1"/>
  <c r="E1046" i="3" s="1"/>
  <c r="B1100" i="2"/>
  <c r="B1047" i="3"/>
  <c r="C1100" i="2"/>
  <c r="C1047" i="3"/>
  <c r="O1574" i="1"/>
  <c r="D1100" i="2"/>
  <c r="P1574" i="1"/>
  <c r="E1100" i="2"/>
  <c r="E1047" i="3" s="1"/>
  <c r="B1101" i="2"/>
  <c r="B1048" i="3" s="1"/>
  <c r="C1101" i="2"/>
  <c r="C1048" i="3" s="1"/>
  <c r="O1575" i="1"/>
  <c r="D1101" i="2" s="1"/>
  <c r="D1048" i="3" s="1"/>
  <c r="P1575" i="1"/>
  <c r="E1101" i="2"/>
  <c r="E1048" i="3" s="1"/>
  <c r="B1102" i="2"/>
  <c r="B1049" i="3" s="1"/>
  <c r="C1102" i="2"/>
  <c r="C1049" i="3" s="1"/>
  <c r="O1576" i="1"/>
  <c r="D1102" i="2" s="1"/>
  <c r="D1049" i="3" s="1"/>
  <c r="P1576" i="1"/>
  <c r="E1102" i="2"/>
  <c r="E1049" i="3" s="1"/>
  <c r="B1103" i="2"/>
  <c r="B1050" i="3" s="1"/>
  <c r="C1103" i="2"/>
  <c r="C1050" i="3" s="1"/>
  <c r="O1577" i="1"/>
  <c r="D1103" i="2" s="1"/>
  <c r="D1050" i="3" s="1"/>
  <c r="P1577" i="1"/>
  <c r="E1103" i="2"/>
  <c r="E1050" i="3" s="1"/>
  <c r="B1104" i="2"/>
  <c r="B1051" i="3" s="1"/>
  <c r="C1104" i="2"/>
  <c r="C1051" i="3" s="1"/>
  <c r="O1578" i="1"/>
  <c r="D1104" i="2" s="1"/>
  <c r="P1578" i="1"/>
  <c r="E1104" i="2" s="1"/>
  <c r="E1051" i="3" s="1"/>
  <c r="B1105" i="2"/>
  <c r="B1052" i="3"/>
  <c r="C1105" i="2"/>
  <c r="C1052" i="3"/>
  <c r="O1579" i="1"/>
  <c r="D1105" i="2"/>
  <c r="D1052" i="3" s="1"/>
  <c r="P1579" i="1"/>
  <c r="E1105" i="2" s="1"/>
  <c r="B1106" i="2"/>
  <c r="B1053" i="3" s="1"/>
  <c r="C1106" i="2"/>
  <c r="C1053" i="3" s="1"/>
  <c r="O1580" i="1"/>
  <c r="D1106" i="2" s="1"/>
  <c r="D1053" i="3" s="1"/>
  <c r="P1580" i="1"/>
  <c r="E1106" i="2"/>
  <c r="E1053" i="3" s="1"/>
  <c r="B1107" i="2"/>
  <c r="B1054" i="3" s="1"/>
  <c r="C1107" i="2"/>
  <c r="C1054" i="3" s="1"/>
  <c r="O1581" i="1"/>
  <c r="D1107" i="2" s="1"/>
  <c r="D1054" i="3"/>
  <c r="P1581" i="1"/>
  <c r="E1107" i="2"/>
  <c r="E1054" i="3" s="1"/>
  <c r="B1108" i="2"/>
  <c r="B1055" i="3" s="1"/>
  <c r="C1108" i="2"/>
  <c r="C1055" i="3" s="1"/>
  <c r="O1582" i="1"/>
  <c r="D1108" i="2" s="1"/>
  <c r="D1055" i="3" s="1"/>
  <c r="P1582" i="1"/>
  <c r="E1108" i="2"/>
  <c r="E1055" i="3" s="1"/>
  <c r="B1109" i="2"/>
  <c r="B1056" i="3" s="1"/>
  <c r="C1109" i="2"/>
  <c r="C1056" i="3" s="1"/>
  <c r="O1583" i="1"/>
  <c r="D1109" i="2" s="1"/>
  <c r="D1056" i="3" s="1"/>
  <c r="P1583" i="1"/>
  <c r="E1109" i="2"/>
  <c r="E1056" i="3" s="1"/>
  <c r="B1110" i="2"/>
  <c r="B1057" i="3" s="1"/>
  <c r="C1110" i="2"/>
  <c r="C1057" i="3" s="1"/>
  <c r="O1584" i="1"/>
  <c r="D1110" i="2" s="1"/>
  <c r="D1057" i="3" s="1"/>
  <c r="P1584" i="1"/>
  <c r="E1110" i="2"/>
  <c r="E1057" i="3" s="1"/>
  <c r="B1111" i="2"/>
  <c r="B1058" i="3" s="1"/>
  <c r="C1111" i="2"/>
  <c r="C1058" i="3" s="1"/>
  <c r="O1585" i="1"/>
  <c r="D1111" i="2" s="1"/>
  <c r="D1058" i="3"/>
  <c r="P1585" i="1"/>
  <c r="E1111" i="2"/>
  <c r="E1058" i="3" s="1"/>
  <c r="B1112" i="2"/>
  <c r="B1059" i="3" s="1"/>
  <c r="C1112" i="2"/>
  <c r="C1059" i="3" s="1"/>
  <c r="O1586" i="1"/>
  <c r="D1112" i="2" s="1"/>
  <c r="D1059" i="3" s="1"/>
  <c r="P1586" i="1"/>
  <c r="E1112" i="2"/>
  <c r="E1059" i="3" s="1"/>
  <c r="B1113" i="2"/>
  <c r="B1060" i="3" s="1"/>
  <c r="C1113" i="2"/>
  <c r="C1060" i="3" s="1"/>
  <c r="O1587" i="1"/>
  <c r="D1113" i="2" s="1"/>
  <c r="D1060" i="3" s="1"/>
  <c r="P1587" i="1"/>
  <c r="E1113" i="2"/>
  <c r="E1060" i="3" s="1"/>
  <c r="B1114" i="2"/>
  <c r="B1061" i="3" s="1"/>
  <c r="C1114" i="2"/>
  <c r="C1061" i="3" s="1"/>
  <c r="O1588" i="1"/>
  <c r="D1114" i="2" s="1"/>
  <c r="D1061" i="3" s="1"/>
  <c r="P1588" i="1"/>
  <c r="E1114" i="2"/>
  <c r="B1115" i="2"/>
  <c r="B1062" i="3"/>
  <c r="C1115" i="2"/>
  <c r="C1062" i="3"/>
  <c r="O1589" i="1"/>
  <c r="D1115" i="2"/>
  <c r="D1062" i="3" s="1"/>
  <c r="P1589" i="1"/>
  <c r="E1115" i="2" s="1"/>
  <c r="E1062" i="3" s="1"/>
  <c r="B1116" i="2"/>
  <c r="B1063" i="3"/>
  <c r="C1116" i="2"/>
  <c r="C1063" i="3"/>
  <c r="D1116" i="2"/>
  <c r="E1116" i="2"/>
  <c r="E1063" i="3" s="1"/>
  <c r="B1117" i="2"/>
  <c r="B1064" i="3" s="1"/>
  <c r="C1117" i="2"/>
  <c r="C1064" i="3" s="1"/>
  <c r="D1117" i="2"/>
  <c r="D1064" i="3" s="1"/>
  <c r="E1117" i="2"/>
  <c r="E1064" i="3" s="1"/>
  <c r="B1118" i="2"/>
  <c r="B1065" i="3" s="1"/>
  <c r="C1118" i="2"/>
  <c r="C1065" i="3" s="1"/>
  <c r="D1118" i="2"/>
  <c r="D1065" i="3" s="1"/>
  <c r="E1118" i="2"/>
  <c r="B1119" i="2"/>
  <c r="B1066" i="3"/>
  <c r="C1119" i="2"/>
  <c r="C1066" i="3"/>
  <c r="D1119" i="2"/>
  <c r="E1119" i="2"/>
  <c r="E1066" i="3" s="1"/>
  <c r="B1120" i="2"/>
  <c r="B1067" i="3" s="1"/>
  <c r="C1120" i="2"/>
  <c r="C1067" i="3" s="1"/>
  <c r="D1120" i="2"/>
  <c r="E1120" i="2"/>
  <c r="E1067" i="3"/>
  <c r="A1068" i="3"/>
  <c r="B1121" i="2"/>
  <c r="B1068" i="3" s="1"/>
  <c r="C1068" i="3"/>
  <c r="D1068" i="3"/>
  <c r="E1068" i="3"/>
  <c r="A1069" i="3"/>
  <c r="B1122" i="2"/>
  <c r="B1069" i="3" s="1"/>
  <c r="C1069" i="3"/>
  <c r="D1069" i="3"/>
  <c r="E1069" i="3"/>
  <c r="A1123" i="2"/>
  <c r="A1070" i="3"/>
  <c r="B1123" i="2"/>
  <c r="B1070" i="3"/>
  <c r="C1123" i="2"/>
  <c r="C1070" i="3"/>
  <c r="D1123" i="2"/>
  <c r="D1070" i="3"/>
  <c r="E1123" i="2"/>
  <c r="E1070" i="3"/>
  <c r="A1124" i="2"/>
  <c r="A1071" i="3"/>
  <c r="B1124" i="2"/>
  <c r="B1071" i="3"/>
  <c r="C1124" i="2"/>
  <c r="C1071" i="3"/>
  <c r="D1124" i="2"/>
  <c r="E1124" i="2"/>
  <c r="E1071" i="3" s="1"/>
  <c r="A1125" i="2"/>
  <c r="A1072" i="3" s="1"/>
  <c r="B1125" i="2"/>
  <c r="B1072" i="3" s="1"/>
  <c r="C1125" i="2"/>
  <c r="C1072" i="3" s="1"/>
  <c r="D1125" i="2"/>
  <c r="D1072" i="3" s="1"/>
  <c r="E1125" i="2"/>
  <c r="E1072" i="3" s="1"/>
  <c r="A1073" i="3"/>
  <c r="B1126" i="2"/>
  <c r="B1073" i="3"/>
  <c r="C1073" i="3"/>
  <c r="D1073" i="3"/>
  <c r="E1073" i="3"/>
  <c r="A1127" i="2"/>
  <c r="A1074" i="3" s="1"/>
  <c r="B1127" i="2"/>
  <c r="B1074" i="3" s="1"/>
  <c r="C1127" i="2"/>
  <c r="C1074" i="3" s="1"/>
  <c r="D1127" i="2"/>
  <c r="D1074" i="3" s="1"/>
  <c r="E1127" i="2"/>
  <c r="A1128" i="2"/>
  <c r="A1075" i="3"/>
  <c r="B1128" i="2"/>
  <c r="B1075" i="3"/>
  <c r="C1128" i="2"/>
  <c r="C1075" i="3"/>
  <c r="D1128" i="2"/>
  <c r="D1075" i="3"/>
  <c r="E1128" i="2"/>
  <c r="E1075" i="3"/>
  <c r="A1129" i="2"/>
  <c r="A1076" i="3"/>
  <c r="B1129" i="2"/>
  <c r="B1076" i="3"/>
  <c r="C1129" i="2"/>
  <c r="C1076" i="3"/>
  <c r="D1129" i="2"/>
  <c r="E1129" i="2"/>
  <c r="E1076" i="3" s="1"/>
  <c r="A1077" i="3"/>
  <c r="B1130" i="2"/>
  <c r="B1077" i="3"/>
  <c r="C1077" i="3"/>
  <c r="D1077" i="3"/>
  <c r="E1077" i="3"/>
  <c r="A1131" i="2"/>
  <c r="A1078" i="3" s="1"/>
  <c r="B1131" i="2"/>
  <c r="B1078" i="3" s="1"/>
  <c r="C1131" i="2"/>
  <c r="C1078" i="3" s="1"/>
  <c r="D1131" i="2"/>
  <c r="D1078" i="3" s="1"/>
  <c r="E1131" i="2"/>
  <c r="E1078" i="3" s="1"/>
  <c r="A1132" i="2"/>
  <c r="A1079" i="3" s="1"/>
  <c r="B1132" i="2"/>
  <c r="B1079" i="3" s="1"/>
  <c r="C1132" i="2"/>
  <c r="C1079" i="3" s="1"/>
  <c r="D1132" i="2"/>
  <c r="E1132" i="2"/>
  <c r="E1079" i="3"/>
  <c r="A1133" i="2"/>
  <c r="A1080" i="3"/>
  <c r="B1133" i="2"/>
  <c r="B1080" i="3"/>
  <c r="C1133" i="2"/>
  <c r="C1080" i="3"/>
  <c r="D1133" i="2"/>
  <c r="E1133" i="2"/>
  <c r="E1080" i="3" s="1"/>
  <c r="A1134" i="2"/>
  <c r="A1081" i="3" s="1"/>
  <c r="B1134" i="2"/>
  <c r="B1081" i="3" s="1"/>
  <c r="C1134" i="2"/>
  <c r="C1081" i="3" s="1"/>
  <c r="D1134" i="2"/>
  <c r="D1081" i="3" s="1"/>
  <c r="E1134" i="2"/>
  <c r="E1081" i="3" s="1"/>
  <c r="A1135" i="2"/>
  <c r="A1082" i="3" s="1"/>
  <c r="B1135" i="2"/>
  <c r="B1082" i="3" s="1"/>
  <c r="C1135" i="2"/>
  <c r="C1082" i="3" s="1"/>
  <c r="D1135" i="2"/>
  <c r="D1082" i="3" s="1"/>
  <c r="E1135" i="2"/>
  <c r="E1082" i="3" s="1"/>
  <c r="A1083" i="3"/>
  <c r="B1136" i="2"/>
  <c r="B1083" i="3"/>
  <c r="C1083" i="3"/>
  <c r="D1083" i="3"/>
  <c r="E1083" i="3"/>
  <c r="A1137" i="2"/>
  <c r="A1084" i="3" s="1"/>
  <c r="B1137" i="2"/>
  <c r="B1084" i="3" s="1"/>
  <c r="C1137" i="2"/>
  <c r="C1084" i="3" s="1"/>
  <c r="D1137" i="2"/>
  <c r="D1084" i="3" s="1"/>
  <c r="E1137" i="2"/>
  <c r="E1084" i="3" s="1"/>
  <c r="A1138" i="2"/>
  <c r="A1085" i="3" s="1"/>
  <c r="B1138" i="2"/>
  <c r="B1085" i="3" s="1"/>
  <c r="C1138" i="2"/>
  <c r="C1085" i="3" s="1"/>
  <c r="D1138" i="2"/>
  <c r="E1138" i="2"/>
  <c r="E1085" i="3"/>
  <c r="A1139" i="2"/>
  <c r="A1086" i="3"/>
  <c r="B1139" i="2"/>
  <c r="B1086" i="3"/>
  <c r="C1139" i="2"/>
  <c r="C1086" i="3"/>
  <c r="D1139" i="2"/>
  <c r="D1086" i="3"/>
  <c r="E1139" i="2"/>
  <c r="A1140" i="2"/>
  <c r="A1087" i="3" s="1"/>
  <c r="B1140" i="2"/>
  <c r="B1087" i="3" s="1"/>
  <c r="C1140" i="2"/>
  <c r="C1087" i="3" s="1"/>
  <c r="D1140" i="2"/>
  <c r="E1140" i="2"/>
  <c r="E1087" i="3"/>
  <c r="A1141" i="2"/>
  <c r="A1088" i="3"/>
  <c r="B1141" i="2"/>
  <c r="B1088" i="3"/>
  <c r="C1141" i="2"/>
  <c r="C1088" i="3"/>
  <c r="D1141" i="2"/>
  <c r="D1088" i="3"/>
  <c r="E1141" i="2"/>
  <c r="A1089" i="3"/>
  <c r="B1142" i="2"/>
  <c r="B1089" i="3"/>
  <c r="C1089" i="3"/>
  <c r="D1089" i="3"/>
  <c r="E1089" i="3"/>
  <c r="A1143" i="2"/>
  <c r="A1090" i="3" s="1"/>
  <c r="B1143" i="2"/>
  <c r="B1090" i="3" s="1"/>
  <c r="C1143" i="2"/>
  <c r="C1090" i="3" s="1"/>
  <c r="D1143" i="2"/>
  <c r="E1143" i="2"/>
  <c r="E1090" i="3"/>
  <c r="A1144" i="2"/>
  <c r="A1091" i="3"/>
  <c r="B1144" i="2"/>
  <c r="B1091" i="3"/>
  <c r="C1144" i="2"/>
  <c r="C1091" i="3"/>
  <c r="D1144" i="2"/>
  <c r="D1091" i="3"/>
  <c r="E1144" i="2"/>
  <c r="E1091" i="3"/>
  <c r="A1145" i="2"/>
  <c r="A1092" i="3"/>
  <c r="B1145" i="2"/>
  <c r="B1092" i="3"/>
  <c r="C1145" i="2"/>
  <c r="C1092" i="3"/>
  <c r="D1145" i="2"/>
  <c r="D1092" i="3"/>
  <c r="E1145" i="2"/>
  <c r="E1092" i="3"/>
  <c r="A1146" i="2"/>
  <c r="A1093" i="3"/>
  <c r="B1146" i="2"/>
  <c r="B1093" i="3"/>
  <c r="C1146" i="2"/>
  <c r="C1093" i="3"/>
  <c r="D1146" i="2"/>
  <c r="D1093" i="3"/>
  <c r="E1146" i="2"/>
  <c r="A1147" i="2"/>
  <c r="A1094" i="3" s="1"/>
  <c r="B1147" i="2"/>
  <c r="B1094" i="3" s="1"/>
  <c r="C1147" i="2"/>
  <c r="C1094" i="3" s="1"/>
  <c r="D1147" i="2"/>
  <c r="D1094" i="3" s="1"/>
  <c r="E1147" i="2"/>
  <c r="E1094" i="3" s="1"/>
  <c r="A1148" i="2"/>
  <c r="A1095" i="3" s="1"/>
  <c r="B1148" i="2"/>
  <c r="B1095" i="3" s="1"/>
  <c r="C1148" i="2"/>
  <c r="C1095" i="3" s="1"/>
  <c r="D1148" i="2"/>
  <c r="D1095" i="3" s="1"/>
  <c r="E1148" i="2"/>
  <c r="E1095" i="3" s="1"/>
  <c r="A1149" i="2"/>
  <c r="A1096" i="3" s="1"/>
  <c r="B1149" i="2"/>
  <c r="B1096" i="3" s="1"/>
  <c r="C1149" i="2"/>
  <c r="C1096" i="3" s="1"/>
  <c r="D1149" i="2"/>
  <c r="D1096" i="3" s="1"/>
  <c r="E1149" i="2"/>
  <c r="E1096" i="3" s="1"/>
  <c r="A1150" i="2"/>
  <c r="A1097" i="3" s="1"/>
  <c r="B1150" i="2"/>
  <c r="B1097" i="3" s="1"/>
  <c r="C1150" i="2"/>
  <c r="C1097" i="3" s="1"/>
  <c r="D1150" i="2"/>
  <c r="D1097" i="3" s="1"/>
  <c r="E1150" i="2"/>
  <c r="A1151" i="2"/>
  <c r="A1098" i="3"/>
  <c r="B1151" i="2"/>
  <c r="B1098" i="3"/>
  <c r="C1151" i="2"/>
  <c r="C1098" i="3"/>
  <c r="D1151" i="2"/>
  <c r="D1098" i="3"/>
  <c r="E1151" i="2"/>
  <c r="E1098" i="3"/>
  <c r="A1152" i="2"/>
  <c r="A1099" i="3"/>
  <c r="B1152" i="2"/>
  <c r="B1099" i="3"/>
  <c r="C1152" i="2"/>
  <c r="C1099" i="3"/>
  <c r="D1152" i="2"/>
  <c r="E1152" i="2"/>
  <c r="E1099" i="3" s="1"/>
  <c r="A1153" i="2"/>
  <c r="A1100" i="3" s="1"/>
  <c r="B1153" i="2"/>
  <c r="B1100" i="3" s="1"/>
  <c r="C1153" i="2"/>
  <c r="C1100" i="3" s="1"/>
  <c r="D1153" i="2"/>
  <c r="D1100" i="3" s="1"/>
  <c r="E1153" i="2"/>
  <c r="E1100" i="3" s="1"/>
  <c r="A1154" i="2"/>
  <c r="A1101" i="3" s="1"/>
  <c r="B1154" i="2"/>
  <c r="B1101" i="3" s="1"/>
  <c r="C1101" i="3"/>
  <c r="D1101" i="3"/>
  <c r="E1101" i="3"/>
  <c r="A1102" i="3"/>
  <c r="B1155" i="2"/>
  <c r="B1102" i="3" s="1"/>
  <c r="C1102" i="3"/>
  <c r="D1102" i="3"/>
  <c r="E1102" i="3"/>
  <c r="A1103" i="3"/>
  <c r="B1156" i="2"/>
  <c r="B1103" i="3" s="1"/>
  <c r="C1103" i="3"/>
  <c r="D1103" i="3"/>
  <c r="E1103" i="3"/>
  <c r="A1157" i="2"/>
  <c r="A1104" i="3"/>
  <c r="B1157" i="2"/>
  <c r="B1104" i="3"/>
  <c r="C1157" i="2"/>
  <c r="C1104" i="3"/>
  <c r="D1157" i="2"/>
  <c r="D1104" i="3"/>
  <c r="E1157" i="2"/>
  <c r="E1104" i="3"/>
  <c r="A1815" i="1"/>
  <c r="A1158" i="2"/>
  <c r="A1105" i="3" s="1"/>
  <c r="B1158" i="2"/>
  <c r="B1105" i="3" s="1"/>
  <c r="C1158" i="2"/>
  <c r="C1105" i="3" s="1"/>
  <c r="D1158" i="2"/>
  <c r="D1105" i="3" s="1"/>
  <c r="M1815" i="1"/>
  <c r="E1158" i="2"/>
  <c r="E1105" i="3"/>
  <c r="B1159" i="2"/>
  <c r="B1106" i="3"/>
  <c r="C1159" i="2"/>
  <c r="C1106" i="3"/>
  <c r="D1159" i="2"/>
  <c r="D1106" i="3"/>
  <c r="M1816" i="1"/>
  <c r="E1159" i="2"/>
  <c r="E1106" i="3" s="1"/>
  <c r="B1160" i="2"/>
  <c r="B1107" i="3" s="1"/>
  <c r="C1160" i="2"/>
  <c r="C1107" i="3" s="1"/>
  <c r="D1160" i="2"/>
  <c r="D1107" i="3" s="1"/>
  <c r="M1817" i="1"/>
  <c r="E1160" i="2"/>
  <c r="E1107" i="3"/>
  <c r="B1161" i="2"/>
  <c r="B1108" i="3"/>
  <c r="C1161" i="2"/>
  <c r="C1108" i="3"/>
  <c r="D1161" i="2"/>
  <c r="D1108" i="3"/>
  <c r="M1818" i="1"/>
  <c r="E1161" i="2"/>
  <c r="B1162" i="2"/>
  <c r="B1109" i="3"/>
  <c r="C1162" i="2"/>
  <c r="C1109" i="3"/>
  <c r="D1162" i="2"/>
  <c r="D1109" i="3"/>
  <c r="M1819" i="1"/>
  <c r="E1162" i="2"/>
  <c r="E1109" i="3" s="1"/>
  <c r="B1163" i="2"/>
  <c r="B1110" i="3" s="1"/>
  <c r="C1163" i="2"/>
  <c r="C1110" i="3" s="1"/>
  <c r="D1163" i="2"/>
  <c r="D1110" i="3" s="1"/>
  <c r="M1820" i="1"/>
  <c r="E1163" i="2"/>
  <c r="E1110" i="3"/>
  <c r="B1164" i="2"/>
  <c r="B1111" i="3"/>
  <c r="C1164" i="2"/>
  <c r="C1111" i="3"/>
  <c r="D1164" i="2"/>
  <c r="M1821" i="1"/>
  <c r="E1164" i="2"/>
  <c r="E1111" i="3"/>
  <c r="B1165" i="2"/>
  <c r="B1112" i="3"/>
  <c r="C1165" i="2"/>
  <c r="C1112" i="3"/>
  <c r="D1165" i="2"/>
  <c r="D1112" i="3"/>
  <c r="M1822" i="1"/>
  <c r="E1165" i="2"/>
  <c r="B1166" i="2"/>
  <c r="B1113" i="3"/>
  <c r="C1166" i="2"/>
  <c r="C1113" i="3"/>
  <c r="D1166" i="2"/>
  <c r="D1113" i="3"/>
  <c r="M1823" i="1"/>
  <c r="E1166" i="2"/>
  <c r="E1113" i="3" s="1"/>
  <c r="B1167" i="2"/>
  <c r="B1114" i="3" s="1"/>
  <c r="C1167" i="2"/>
  <c r="C1114" i="3" s="1"/>
  <c r="D1167" i="2"/>
  <c r="M1824" i="1"/>
  <c r="E1167" i="2"/>
  <c r="E1114" i="3" s="1"/>
  <c r="B1168" i="2"/>
  <c r="B1115" i="3" s="1"/>
  <c r="C1168" i="2"/>
  <c r="C1115" i="3" s="1"/>
  <c r="D1168" i="2"/>
  <c r="D1115" i="3" s="1"/>
  <c r="M1825" i="1"/>
  <c r="E1168" i="2"/>
  <c r="E1115" i="3"/>
  <c r="B1169" i="2"/>
  <c r="B1116" i="3"/>
  <c r="C1169" i="2"/>
  <c r="C1116" i="3"/>
  <c r="D1169" i="2"/>
  <c r="D1116" i="3"/>
  <c r="M1826" i="1"/>
  <c r="E1169" i="2"/>
  <c r="E1116" i="3" s="1"/>
  <c r="B1170" i="2"/>
  <c r="B1117" i="3" s="1"/>
  <c r="C1170" i="2"/>
  <c r="C1117" i="3" s="1"/>
  <c r="D1170" i="2"/>
  <c r="D1117" i="3" s="1"/>
  <c r="M1827" i="1"/>
  <c r="E1170" i="2"/>
  <c r="E1117" i="3"/>
  <c r="B1171" i="2"/>
  <c r="B1118" i="3"/>
  <c r="C1171" i="2"/>
  <c r="C1118" i="3"/>
  <c r="D1171" i="2"/>
  <c r="D1118" i="3"/>
  <c r="M1828" i="1"/>
  <c r="E1171" i="2"/>
  <c r="E1118" i="3" s="1"/>
  <c r="A1119" i="3"/>
  <c r="B1172" i="2"/>
  <c r="B1119" i="3"/>
  <c r="C1119" i="3"/>
  <c r="D1119" i="3"/>
  <c r="E1119" i="3"/>
  <c r="A1173" i="2"/>
  <c r="A1120" i="3" s="1"/>
  <c r="B1173" i="2"/>
  <c r="B1120" i="3" s="1"/>
  <c r="C1173" i="2"/>
  <c r="C1120" i="3" s="1"/>
  <c r="E1830" i="1"/>
  <c r="M1830" i="1" s="1"/>
  <c r="A1831" i="1"/>
  <c r="B1174" i="2"/>
  <c r="B1121" i="3"/>
  <c r="C1174" i="2"/>
  <c r="C1121" i="3"/>
  <c r="E1831" i="1"/>
  <c r="M1831" i="1"/>
  <c r="B1175" i="2"/>
  <c r="B1122" i="3"/>
  <c r="C1175" i="2"/>
  <c r="C1122" i="3"/>
  <c r="E1832" i="1"/>
  <c r="M1832" i="1"/>
  <c r="B1176" i="2"/>
  <c r="B1123" i="3"/>
  <c r="C1176" i="2"/>
  <c r="C1123" i="3"/>
  <c r="E1833" i="1"/>
  <c r="M1833" i="1"/>
  <c r="B1177" i="2"/>
  <c r="B1124" i="3"/>
  <c r="C1177" i="2"/>
  <c r="C1124" i="3"/>
  <c r="E1834" i="1"/>
  <c r="M1834" i="1"/>
  <c r="D1177" i="2"/>
  <c r="D1124" i="3"/>
  <c r="B1178" i="2"/>
  <c r="B1125" i="3"/>
  <c r="C1178" i="2"/>
  <c r="C1125" i="3"/>
  <c r="E1835" i="1"/>
  <c r="M1835" i="1"/>
  <c r="B1179" i="2"/>
  <c r="B1126" i="3"/>
  <c r="C1179" i="2"/>
  <c r="C1126" i="3"/>
  <c r="E1836" i="1"/>
  <c r="M1836" i="1"/>
  <c r="D1179" i="2"/>
  <c r="D1126" i="3"/>
  <c r="B1180" i="2"/>
  <c r="B1127" i="3"/>
  <c r="C1180" i="2"/>
  <c r="C1127" i="3"/>
  <c r="E1837" i="1"/>
  <c r="D1180" i="2"/>
  <c r="D1127" i="3" s="1"/>
  <c r="B1181" i="2"/>
  <c r="B1128" i="3" s="1"/>
  <c r="C1181" i="2"/>
  <c r="C1128" i="3" s="1"/>
  <c r="E1838" i="1"/>
  <c r="M1838" i="1" s="1"/>
  <c r="B1182" i="2"/>
  <c r="B1129" i="3" s="1"/>
  <c r="C1182" i="2"/>
  <c r="C1129" i="3" s="1"/>
  <c r="E1839" i="1"/>
  <c r="M1839" i="1" s="1"/>
  <c r="E1182" i="2"/>
  <c r="E1129" i="3" s="1"/>
  <c r="B1183" i="2"/>
  <c r="B1130" i="3" s="1"/>
  <c r="C1183" i="2"/>
  <c r="C1130" i="3" s="1"/>
  <c r="E1840" i="1"/>
  <c r="M1840" i="1" s="1"/>
  <c r="D1183" i="2"/>
  <c r="D1130" i="3" s="1"/>
  <c r="B1184" i="2"/>
  <c r="B1131" i="3" s="1"/>
  <c r="C1184" i="2"/>
  <c r="C1131" i="3" s="1"/>
  <c r="E1841" i="1"/>
  <c r="M1841" i="1" s="1"/>
  <c r="D1184" i="2"/>
  <c r="D1131" i="3" s="1"/>
  <c r="B1185" i="2"/>
  <c r="B1132" i="3" s="1"/>
  <c r="C1185" i="2"/>
  <c r="C1132" i="3" s="1"/>
  <c r="E1842" i="1"/>
  <c r="M1842" i="1" s="1"/>
  <c r="B1186" i="2"/>
  <c r="B1133" i="3" s="1"/>
  <c r="C1186" i="2"/>
  <c r="C1133" i="3" s="1"/>
  <c r="E1843" i="1"/>
  <c r="M1843" i="1" s="1"/>
  <c r="B1187" i="2"/>
  <c r="B1134" i="3" s="1"/>
  <c r="C1187" i="2"/>
  <c r="C1134" i="3" s="1"/>
  <c r="E1844" i="1"/>
  <c r="M1844" i="1" s="1"/>
  <c r="E1187" i="2"/>
  <c r="E1134" i="3" s="1"/>
  <c r="B1188" i="2"/>
  <c r="B1135" i="3" s="1"/>
  <c r="C1188" i="2"/>
  <c r="C1135" i="3" s="1"/>
  <c r="E1845" i="1"/>
  <c r="M1845" i="1" s="1"/>
  <c r="B1189" i="2"/>
  <c r="B1136" i="3" s="1"/>
  <c r="C1189" i="2"/>
  <c r="C1136" i="3" s="1"/>
  <c r="E1846" i="1"/>
  <c r="M1846" i="1" s="1"/>
  <c r="B1190" i="2"/>
  <c r="B1137" i="3" s="1"/>
  <c r="C1190" i="2"/>
  <c r="C1137" i="3" s="1"/>
  <c r="E1847" i="1"/>
  <c r="M1847" i="1" s="1"/>
  <c r="B1191" i="2"/>
  <c r="B1138" i="3" s="1"/>
  <c r="C1191" i="2"/>
  <c r="C1138" i="3" s="1"/>
  <c r="E1848" i="1"/>
  <c r="M1848" i="1" s="1"/>
  <c r="D1191" i="2"/>
  <c r="D1138" i="3" s="1"/>
  <c r="B1192" i="2"/>
  <c r="B1139" i="3" s="1"/>
  <c r="C1192" i="2"/>
  <c r="C1139" i="3" s="1"/>
  <c r="E1849" i="1"/>
  <c r="M1849" i="1" s="1"/>
  <c r="D1192" i="2"/>
  <c r="D1139" i="3" s="1"/>
  <c r="B1193" i="2"/>
  <c r="B1140" i="3" s="1"/>
  <c r="C1193" i="2"/>
  <c r="C1140" i="3" s="1"/>
  <c r="E1850" i="1"/>
  <c r="M1850" i="1" s="1"/>
  <c r="D1193" i="2"/>
  <c r="D1140" i="3" s="1"/>
  <c r="B1194" i="2"/>
  <c r="B1141" i="3" s="1"/>
  <c r="C1194" i="2"/>
  <c r="C1141" i="3" s="1"/>
  <c r="E1851" i="1"/>
  <c r="M1851" i="1" s="1"/>
  <c r="E1194" i="2"/>
  <c r="E1141" i="3" s="1"/>
  <c r="B1195" i="2"/>
  <c r="B1142" i="3" s="1"/>
  <c r="C1195" i="2"/>
  <c r="C1142" i="3" s="1"/>
  <c r="E1852" i="1"/>
  <c r="M1852" i="1" s="1"/>
  <c r="B1196" i="2"/>
  <c r="B1143" i="3" s="1"/>
  <c r="C1196" i="2"/>
  <c r="C1143" i="3" s="1"/>
  <c r="E1853" i="1"/>
  <c r="M1853" i="1" s="1"/>
  <c r="A1144" i="3"/>
  <c r="B1197" i="2"/>
  <c r="B1144" i="3"/>
  <c r="C1144" i="3"/>
  <c r="D1144" i="3"/>
  <c r="E1144" i="3"/>
  <c r="A1198" i="2"/>
  <c r="A1145" i="3" s="1"/>
  <c r="B1198" i="2"/>
  <c r="B1145" i="3" s="1"/>
  <c r="C1198" i="2"/>
  <c r="C1145" i="3" s="1"/>
  <c r="E1855" i="1"/>
  <c r="M1855" i="1" s="1"/>
  <c r="D1198" i="2"/>
  <c r="D1145" i="3" s="1"/>
  <c r="A1856" i="1"/>
  <c r="A1857" i="1" s="1"/>
  <c r="A1858" i="1" s="1"/>
  <c r="A1859" i="1" s="1"/>
  <c r="A1860" i="1"/>
  <c r="B1199" i="2"/>
  <c r="B1146" i="3"/>
  <c r="C1199" i="2"/>
  <c r="C1146" i="3"/>
  <c r="E1856" i="1"/>
  <c r="M1856" i="1"/>
  <c r="B1200" i="2"/>
  <c r="B1147" i="3"/>
  <c r="C1200" i="2"/>
  <c r="C1147" i="3"/>
  <c r="E1857" i="1"/>
  <c r="M1857" i="1"/>
  <c r="B1201" i="2"/>
  <c r="B1148" i="3"/>
  <c r="C1201" i="2"/>
  <c r="C1148" i="3"/>
  <c r="E1858" i="1"/>
  <c r="M1858" i="1"/>
  <c r="D1201" i="2"/>
  <c r="D1148" i="3"/>
  <c r="B1202" i="2"/>
  <c r="B1149" i="3"/>
  <c r="C1202" i="2"/>
  <c r="C1149" i="3"/>
  <c r="E1859" i="1"/>
  <c r="M1859" i="1"/>
  <c r="B1203" i="2"/>
  <c r="B1150" i="3"/>
  <c r="C1203" i="2"/>
  <c r="C1150" i="3"/>
  <c r="E1860" i="1"/>
  <c r="M1860" i="1"/>
  <c r="E1203" i="2"/>
  <c r="E1150" i="3"/>
  <c r="B1204" i="2"/>
  <c r="B1151" i="3"/>
  <c r="C1204" i="2"/>
  <c r="C1151" i="3"/>
  <c r="E1861" i="1"/>
  <c r="M1861" i="1"/>
  <c r="D1204" i="2"/>
  <c r="D1151" i="3"/>
  <c r="B1205" i="2"/>
  <c r="B1152" i="3"/>
  <c r="C1205" i="2"/>
  <c r="C1152" i="3"/>
  <c r="E1862" i="1"/>
  <c r="M1862" i="1"/>
  <c r="E1205" i="2"/>
  <c r="E1152" i="3"/>
  <c r="B1206" i="2"/>
  <c r="B1153" i="3"/>
  <c r="C1206" i="2"/>
  <c r="C1153" i="3"/>
  <c r="E1863" i="1"/>
  <c r="M1863" i="1"/>
  <c r="E1206" i="2"/>
  <c r="E1153" i="3"/>
  <c r="B1207" i="2"/>
  <c r="B1154" i="3"/>
  <c r="C1207" i="2"/>
  <c r="C1154" i="3"/>
  <c r="E1864" i="1"/>
  <c r="M1864" i="1"/>
  <c r="D1207" i="2"/>
  <c r="D1154" i="3"/>
  <c r="B1208" i="2"/>
  <c r="B1155" i="3"/>
  <c r="C1208" i="2"/>
  <c r="C1155" i="3"/>
  <c r="E1865" i="1"/>
  <c r="M1865" i="1"/>
  <c r="D1208" i="2"/>
  <c r="D1155" i="3"/>
  <c r="B1209" i="2"/>
  <c r="B1156" i="3"/>
  <c r="C1209" i="2"/>
  <c r="C1156" i="3"/>
  <c r="E1866" i="1"/>
  <c r="M1866" i="1"/>
  <c r="B1210" i="2"/>
  <c r="B1157" i="3"/>
  <c r="C1210" i="2"/>
  <c r="C1157" i="3"/>
  <c r="E1867" i="1"/>
  <c r="M1867" i="1"/>
  <c r="E1210" i="2"/>
  <c r="E1157" i="3"/>
  <c r="B1211" i="2"/>
  <c r="B1158" i="3"/>
  <c r="C1211" i="2"/>
  <c r="C1158" i="3"/>
  <c r="E1868" i="1"/>
  <c r="M1868" i="1"/>
  <c r="B1212" i="2"/>
  <c r="B1159" i="3"/>
  <c r="C1212" i="2"/>
  <c r="C1159" i="3"/>
  <c r="E1869" i="1"/>
  <c r="M1869" i="1"/>
  <c r="B1213" i="2"/>
  <c r="B1160" i="3"/>
  <c r="C1213" i="2"/>
  <c r="C1160" i="3"/>
  <c r="E1870" i="1"/>
  <c r="M1870" i="1"/>
  <c r="B1214" i="2"/>
  <c r="B1161" i="3"/>
  <c r="C1214" i="2"/>
  <c r="C1161" i="3"/>
  <c r="E1871" i="1"/>
  <c r="M1871" i="1"/>
  <c r="D1214" i="2"/>
  <c r="D1161" i="3"/>
  <c r="B1215" i="2"/>
  <c r="B1162" i="3"/>
  <c r="C1215" i="2"/>
  <c r="C1162" i="3"/>
  <c r="E1872" i="1"/>
  <c r="M1872" i="1"/>
  <c r="E1215" i="2"/>
  <c r="E1162" i="3"/>
  <c r="B1216" i="2"/>
  <c r="B1163" i="3"/>
  <c r="C1216" i="2"/>
  <c r="C1163" i="3"/>
  <c r="E1873" i="1"/>
  <c r="M1873" i="1"/>
  <c r="D1216" i="2"/>
  <c r="D1163" i="3"/>
  <c r="B1217" i="2"/>
  <c r="B1164" i="3"/>
  <c r="C1217" i="2"/>
  <c r="C1164" i="3"/>
  <c r="E1874" i="1"/>
  <c r="M1874" i="1"/>
  <c r="D1217" i="2"/>
  <c r="D1164" i="3"/>
  <c r="B1218" i="2"/>
  <c r="B1165" i="3"/>
  <c r="C1218" i="2"/>
  <c r="C1165" i="3"/>
  <c r="E1875" i="1"/>
  <c r="M1875" i="1"/>
  <c r="E1218" i="2"/>
  <c r="E1165" i="3"/>
  <c r="B1219" i="2"/>
  <c r="B1166" i="3"/>
  <c r="C1219" i="2"/>
  <c r="C1166" i="3"/>
  <c r="E1876" i="1"/>
  <c r="M1876" i="1"/>
  <c r="D1219" i="2"/>
  <c r="D1166" i="3"/>
  <c r="B1220" i="2"/>
  <c r="B1167" i="3"/>
  <c r="C1220" i="2"/>
  <c r="C1167" i="3"/>
  <c r="E1877" i="1"/>
  <c r="M1877" i="1"/>
  <c r="A1168" i="3"/>
  <c r="B1221" i="2"/>
  <c r="B1168" i="3" s="1"/>
  <c r="C1168" i="3"/>
  <c r="D1168" i="3"/>
  <c r="E1168" i="3"/>
  <c r="A1169" i="3"/>
  <c r="B1222" i="2"/>
  <c r="B1169" i="3" s="1"/>
  <c r="C1169" i="3"/>
  <c r="D1169" i="3"/>
  <c r="E1169" i="3"/>
  <c r="A1170" i="3"/>
  <c r="B1223" i="2"/>
  <c r="B1170" i="3" s="1"/>
  <c r="C1223" i="2"/>
  <c r="C1170" i="3" s="1"/>
  <c r="D1223" i="2"/>
  <c r="M1880" i="1"/>
  <c r="E1223" i="2"/>
  <c r="E1170" i="3" s="1"/>
  <c r="A1171" i="3"/>
  <c r="B1224" i="2"/>
  <c r="B1171" i="3"/>
  <c r="C1224" i="2"/>
  <c r="C1171" i="3"/>
  <c r="D1224" i="2"/>
  <c r="D1171" i="3"/>
  <c r="M1881" i="1"/>
  <c r="E1224" i="2"/>
  <c r="E1171" i="3" s="1"/>
  <c r="A1172" i="3"/>
  <c r="B1225" i="2"/>
  <c r="B1172" i="3"/>
  <c r="C1225" i="2"/>
  <c r="C1172" i="3"/>
  <c r="D1225" i="2"/>
  <c r="D1172" i="3"/>
  <c r="M1882" i="1"/>
  <c r="E1225" i="2"/>
  <c r="A1173" i="3"/>
  <c r="B1226" i="2"/>
  <c r="B1173" i="3" s="1"/>
  <c r="C1226" i="2"/>
  <c r="C1173" i="3" s="1"/>
  <c r="D1226" i="2"/>
  <c r="D1173" i="3" s="1"/>
  <c r="M1883" i="1"/>
  <c r="E1226" i="2"/>
  <c r="E1173" i="3"/>
  <c r="A1174" i="3"/>
  <c r="B1227" i="2"/>
  <c r="B1174" i="3" s="1"/>
  <c r="C1227" i="2"/>
  <c r="C1174" i="3" s="1"/>
  <c r="D1227" i="2"/>
  <c r="D1174" i="3" s="1"/>
  <c r="M1884" i="1"/>
  <c r="E1227" i="2"/>
  <c r="E1174" i="3"/>
  <c r="A1175" i="3"/>
  <c r="B1228" i="2"/>
  <c r="B1175" i="3" s="1"/>
  <c r="C1228" i="2"/>
  <c r="C1175" i="3" s="1"/>
  <c r="D1228" i="2"/>
  <c r="D1175" i="3" s="1"/>
  <c r="M1885" i="1"/>
  <c r="E1228" i="2"/>
  <c r="E1175" i="3"/>
  <c r="A1176" i="3"/>
  <c r="B1229" i="2"/>
  <c r="B1176" i="3" s="1"/>
  <c r="C1229" i="2"/>
  <c r="C1176" i="3" s="1"/>
  <c r="D1229" i="2"/>
  <c r="D1176" i="3" s="1"/>
  <c r="M1886" i="1"/>
  <c r="E1229" i="2"/>
  <c r="E1176" i="3"/>
  <c r="A1177" i="3"/>
  <c r="B1230" i="2"/>
  <c r="B1177" i="3" s="1"/>
  <c r="C1230" i="2"/>
  <c r="C1177" i="3" s="1"/>
  <c r="D1230" i="2"/>
  <c r="D1177" i="3" s="1"/>
  <c r="M1887" i="1"/>
  <c r="E1230" i="2"/>
  <c r="E1177" i="3"/>
  <c r="A1178" i="3"/>
  <c r="B1231" i="2"/>
  <c r="B1178" i="3" s="1"/>
  <c r="C1231" i="2"/>
  <c r="C1178" i="3" s="1"/>
  <c r="D1231" i="2"/>
  <c r="D1178" i="3" s="1"/>
  <c r="M1888" i="1"/>
  <c r="E1231" i="2"/>
  <c r="E1178" i="3"/>
  <c r="A1179" i="3"/>
  <c r="B1232" i="2"/>
  <c r="B1179" i="3" s="1"/>
  <c r="C1232" i="2"/>
  <c r="C1179" i="3" s="1"/>
  <c r="D1232" i="2"/>
  <c r="D1179" i="3" s="1"/>
  <c r="M1889" i="1"/>
  <c r="E1232" i="2"/>
  <c r="E1179" i="3"/>
  <c r="A1180" i="3"/>
  <c r="B1233" i="2"/>
  <c r="B1180" i="3" s="1"/>
  <c r="C1233" i="2"/>
  <c r="C1180" i="3" s="1"/>
  <c r="D1233" i="2"/>
  <c r="D1180" i="3" s="1"/>
  <c r="M1890" i="1"/>
  <c r="E1233" i="2"/>
  <c r="E1180" i="3"/>
  <c r="A1181" i="3"/>
  <c r="B1234" i="2"/>
  <c r="B1181" i="3" s="1"/>
  <c r="C1234" i="2"/>
  <c r="C1181" i="3" s="1"/>
  <c r="D1234" i="2"/>
  <c r="M1891" i="1"/>
  <c r="E1234" i="2"/>
  <c r="E1181" i="3" s="1"/>
  <c r="A1182" i="3"/>
  <c r="B1235" i="2"/>
  <c r="B1182" i="3"/>
  <c r="C1235" i="2"/>
  <c r="C1182" i="3"/>
  <c r="D1235" i="2"/>
  <c r="D1182" i="3"/>
  <c r="M1892" i="1"/>
  <c r="E1235" i="2"/>
  <c r="A1183" i="3"/>
  <c r="B1236" i="2"/>
  <c r="B1183" i="3" s="1"/>
  <c r="C1236" i="2"/>
  <c r="C1183" i="3" s="1"/>
  <c r="D1236" i="2"/>
  <c r="M1893" i="1"/>
  <c r="E1236" i="2"/>
  <c r="E1183" i="3" s="1"/>
  <c r="A1184" i="3"/>
  <c r="B1237" i="2"/>
  <c r="B1184" i="3"/>
  <c r="C1237" i="2"/>
  <c r="C1184" i="3"/>
  <c r="D1237" i="2"/>
  <c r="D1184" i="3"/>
  <c r="M1894" i="1"/>
  <c r="E1237" i="2"/>
  <c r="A1185" i="3"/>
  <c r="B1238" i="2"/>
  <c r="B1185" i="3" s="1"/>
  <c r="C1238" i="2"/>
  <c r="C1185" i="3" s="1"/>
  <c r="D1238" i="2"/>
  <c r="D1185" i="3" s="1"/>
  <c r="M1895" i="1"/>
  <c r="E1238" i="2"/>
  <c r="E1185" i="3"/>
  <c r="A1186" i="3"/>
  <c r="B1239" i="2"/>
  <c r="B1186" i="3" s="1"/>
  <c r="C1239" i="2"/>
  <c r="C1186" i="3" s="1"/>
  <c r="D1239" i="2"/>
  <c r="D1186" i="3" s="1"/>
  <c r="M1896" i="1"/>
  <c r="E1239" i="2"/>
  <c r="E1186" i="3"/>
  <c r="A1187" i="3"/>
  <c r="B1240" i="2"/>
  <c r="B1187" i="3" s="1"/>
  <c r="C1240" i="2"/>
  <c r="C1187" i="3" s="1"/>
  <c r="D1240" i="2"/>
  <c r="D1187" i="3" s="1"/>
  <c r="M1897" i="1"/>
  <c r="E1240" i="2"/>
  <c r="A1188" i="3"/>
  <c r="B1241" i="2"/>
  <c r="B1188" i="3"/>
  <c r="C1241" i="2"/>
  <c r="C1188" i="3"/>
  <c r="D1241" i="2"/>
  <c r="D1188" i="3"/>
  <c r="M1898" i="1"/>
  <c r="E1241" i="2"/>
  <c r="A1189" i="3"/>
  <c r="B1242" i="2"/>
  <c r="B1189" i="3" s="1"/>
  <c r="C1242" i="2"/>
  <c r="C1189" i="3" s="1"/>
  <c r="D1242" i="2"/>
  <c r="D1189" i="3" s="1"/>
  <c r="M1899" i="1"/>
  <c r="E1242" i="2"/>
  <c r="E1189" i="3"/>
  <c r="A1190" i="3"/>
  <c r="B1243" i="2"/>
  <c r="B1190" i="3" s="1"/>
  <c r="C1243" i="2"/>
  <c r="C1190" i="3" s="1"/>
  <c r="D1243" i="2"/>
  <c r="D1190" i="3" s="1"/>
  <c r="M1900" i="1"/>
  <c r="E1243" i="2"/>
  <c r="A1191" i="3"/>
  <c r="B1244" i="2"/>
  <c r="B1191" i="3"/>
  <c r="C1244" i="2"/>
  <c r="C1191" i="3"/>
  <c r="D1244" i="2"/>
  <c r="D1191" i="3"/>
  <c r="M1901" i="1"/>
  <c r="E1244" i="2"/>
  <c r="E1191" i="3" s="1"/>
  <c r="A1192" i="3"/>
  <c r="B1245" i="2"/>
  <c r="B1192" i="3"/>
  <c r="C1245" i="2"/>
  <c r="C1192" i="3"/>
  <c r="D1245" i="2"/>
  <c r="M1902" i="1"/>
  <c r="E1245" i="2"/>
  <c r="E1192" i="3"/>
  <c r="A1193" i="3"/>
  <c r="B1246" i="2"/>
  <c r="B1193" i="3" s="1"/>
  <c r="C1246" i="2"/>
  <c r="C1193" i="3" s="1"/>
  <c r="D1246" i="2"/>
  <c r="M1903" i="1"/>
  <c r="E1246" i="2"/>
  <c r="E1193" i="3" s="1"/>
  <c r="A1194" i="3"/>
  <c r="B1247" i="2"/>
  <c r="B1194" i="3"/>
  <c r="C1247" i="2"/>
  <c r="C1194" i="3"/>
  <c r="D1247" i="2"/>
  <c r="D1194" i="3"/>
  <c r="M1904" i="1"/>
  <c r="E1247" i="2"/>
  <c r="A1195" i="3"/>
  <c r="B1248" i="2"/>
  <c r="B1195" i="3" s="1"/>
  <c r="C1248" i="2"/>
  <c r="C1195" i="3" s="1"/>
  <c r="D1248" i="2"/>
  <c r="D1195" i="3" s="1"/>
  <c r="M1905" i="1"/>
  <c r="E1248" i="2"/>
  <c r="E1195" i="3"/>
  <c r="A1196" i="3"/>
  <c r="B1249" i="2"/>
  <c r="B1196" i="3" s="1"/>
  <c r="C1249" i="2"/>
  <c r="C1196" i="3" s="1"/>
  <c r="D1249" i="2"/>
  <c r="M1906" i="1"/>
  <c r="E1249" i="2"/>
  <c r="E1196" i="3" s="1"/>
  <c r="A1197" i="3"/>
  <c r="B1250" i="2"/>
  <c r="B1197" i="3"/>
  <c r="C1250" i="2"/>
  <c r="C1197" i="3"/>
  <c r="D1250" i="2"/>
  <c r="D1197" i="3"/>
  <c r="M1907" i="1"/>
  <c r="E1250" i="2"/>
  <c r="A1198" i="3"/>
  <c r="B1251" i="2"/>
  <c r="B1198" i="3" s="1"/>
  <c r="C1251" i="2"/>
  <c r="C1198" i="3" s="1"/>
  <c r="D1251" i="2"/>
  <c r="D1198" i="3" s="1"/>
  <c r="M1908" i="1"/>
  <c r="E1251" i="2"/>
  <c r="E1198" i="3"/>
  <c r="A1199" i="3"/>
  <c r="B1252" i="2"/>
  <c r="B1199" i="3" s="1"/>
  <c r="C1252" i="2"/>
  <c r="C1199" i="3" s="1"/>
  <c r="D1252" i="2"/>
  <c r="D1199" i="3" s="1"/>
  <c r="M1909" i="1"/>
  <c r="E1252" i="2"/>
  <c r="E1199" i="3"/>
  <c r="A1200" i="3"/>
  <c r="B1253" i="2"/>
  <c r="B1200" i="3" s="1"/>
  <c r="C1253" i="2"/>
  <c r="C1200" i="3" s="1"/>
  <c r="D1253" i="2"/>
  <c r="D1200" i="3" s="1"/>
  <c r="M1910" i="1"/>
  <c r="E1253" i="2"/>
  <c r="E1200" i="3"/>
  <c r="A1201" i="3"/>
  <c r="B1254" i="2"/>
  <c r="B1201" i="3" s="1"/>
  <c r="C1254" i="2"/>
  <c r="C1201" i="3" s="1"/>
  <c r="D1254" i="2"/>
  <c r="D1201" i="3" s="1"/>
  <c r="M1911" i="1"/>
  <c r="E1254" i="2"/>
  <c r="A1202" i="3"/>
  <c r="B1255" i="2"/>
  <c r="B1202" i="3"/>
  <c r="C1255" i="2"/>
  <c r="C1202" i="3"/>
  <c r="D1255" i="2"/>
  <c r="D1202" i="3"/>
  <c r="M1912" i="1"/>
  <c r="E1255" i="2"/>
  <c r="E1202" i="3" s="1"/>
  <c r="A1203" i="3"/>
  <c r="B1256" i="2"/>
  <c r="B1203" i="3"/>
  <c r="C1256" i="2"/>
  <c r="C1203" i="3"/>
  <c r="D1256" i="2"/>
  <c r="D1203" i="3"/>
  <c r="M1913" i="1"/>
  <c r="E1256" i="2"/>
  <c r="A1204" i="3"/>
  <c r="B1257" i="2"/>
  <c r="B1204" i="3" s="1"/>
  <c r="C1257" i="2"/>
  <c r="C1204" i="3" s="1"/>
  <c r="D1257" i="2"/>
  <c r="M1914" i="1"/>
  <c r="E1257" i="2"/>
  <c r="E1204" i="3" s="1"/>
  <c r="A1205" i="3"/>
  <c r="B1258" i="2"/>
  <c r="B1205" i="3"/>
  <c r="C1258" i="2"/>
  <c r="C1205" i="3"/>
  <c r="D1258" i="2"/>
  <c r="D1205" i="3"/>
  <c r="M1915" i="1"/>
  <c r="E1258" i="2"/>
  <c r="E1205" i="3" s="1"/>
  <c r="A1206" i="3"/>
  <c r="B1259" i="2"/>
  <c r="B1206" i="3"/>
  <c r="C1259" i="2"/>
  <c r="C1206" i="3"/>
  <c r="D1259" i="2"/>
  <c r="M1916" i="1"/>
  <c r="E1259" i="2"/>
  <c r="E1206" i="3"/>
  <c r="A1207" i="3"/>
  <c r="B1260" i="2"/>
  <c r="B1207" i="3" s="1"/>
  <c r="C1260" i="2"/>
  <c r="C1207" i="3" s="1"/>
  <c r="D1260" i="2"/>
  <c r="M1917" i="1"/>
  <c r="E1260" i="2"/>
  <c r="E1207" i="3" s="1"/>
  <c r="A1208" i="3"/>
  <c r="B1261" i="2"/>
  <c r="B1208" i="3"/>
  <c r="C1261" i="2"/>
  <c r="C1208" i="3"/>
  <c r="D1261" i="2"/>
  <c r="D1208" i="3"/>
  <c r="M1918" i="1"/>
  <c r="E1261" i="2"/>
  <c r="E1208" i="3" s="1"/>
  <c r="A1209" i="3"/>
  <c r="B1262" i="2"/>
  <c r="B1209" i="3"/>
  <c r="C1262" i="2"/>
  <c r="C1209" i="3"/>
  <c r="D1262" i="2"/>
  <c r="D1209" i="3"/>
  <c r="M1919" i="1"/>
  <c r="E1262" i="2"/>
  <c r="A1210" i="3"/>
  <c r="B1263" i="2"/>
  <c r="B1210" i="3" s="1"/>
  <c r="C1263" i="2"/>
  <c r="C1210" i="3" s="1"/>
  <c r="D1263" i="2"/>
  <c r="M1920" i="1"/>
  <c r="E1263" i="2"/>
  <c r="E1210" i="3" s="1"/>
  <c r="A1211" i="3"/>
  <c r="B1264" i="2"/>
  <c r="B1211" i="3"/>
  <c r="C1264" i="2"/>
  <c r="C1211" i="3"/>
  <c r="D1264" i="2"/>
  <c r="D1211" i="3"/>
  <c r="M1921" i="1"/>
  <c r="E1264" i="2"/>
  <c r="A1212" i="3"/>
  <c r="B1265" i="2"/>
  <c r="B1212" i="3" s="1"/>
  <c r="C1265" i="2"/>
  <c r="C1212" i="3" s="1"/>
  <c r="D1265" i="2"/>
  <c r="D1212" i="3" s="1"/>
  <c r="M1922" i="1"/>
  <c r="E1265" i="2"/>
  <c r="A1213" i="3"/>
  <c r="B1266" i="2"/>
  <c r="B1213" i="3"/>
  <c r="C1266" i="2"/>
  <c r="C1213" i="3"/>
  <c r="D1266" i="2"/>
  <c r="M1923" i="1"/>
  <c r="E1266" i="2"/>
  <c r="E1213" i="3"/>
  <c r="A1214" i="3"/>
  <c r="B1267" i="2"/>
  <c r="B1214" i="3" s="1"/>
  <c r="C1267" i="2"/>
  <c r="C1214" i="3" s="1"/>
  <c r="D1267" i="2"/>
  <c r="M1924" i="1"/>
  <c r="E1267" i="2"/>
  <c r="E1214" i="3" s="1"/>
  <c r="A1215" i="3"/>
  <c r="B1268" i="2"/>
  <c r="B1215" i="3"/>
  <c r="C1268" i="2"/>
  <c r="C1215" i="3"/>
  <c r="D1268" i="2"/>
  <c r="D1215" i="3"/>
  <c r="M1925" i="1"/>
  <c r="E1268" i="2"/>
  <c r="E1215" i="3" s="1"/>
  <c r="A1216" i="3"/>
  <c r="B1269" i="2"/>
  <c r="B1216" i="3"/>
  <c r="C1269" i="2"/>
  <c r="C1216" i="3"/>
  <c r="D1269" i="2"/>
  <c r="D1216" i="3"/>
  <c r="M1926" i="1"/>
  <c r="E1269" i="2"/>
  <c r="E1216" i="3" s="1"/>
  <c r="A1217" i="3"/>
  <c r="B1270" i="2"/>
  <c r="B1217" i="3"/>
  <c r="C1270" i="2"/>
  <c r="C1217" i="3"/>
  <c r="D1270" i="2"/>
  <c r="D1217" i="3"/>
  <c r="M1927" i="1"/>
  <c r="E1270" i="2"/>
  <c r="E1217" i="3" s="1"/>
  <c r="A1218" i="3"/>
  <c r="B1271" i="2"/>
  <c r="B1218" i="3"/>
  <c r="C1271" i="2"/>
  <c r="C1218" i="3"/>
  <c r="D1271" i="2"/>
  <c r="D1218" i="3"/>
  <c r="M1928" i="1"/>
  <c r="E1271" i="2"/>
  <c r="E1218" i="3" s="1"/>
  <c r="A1219" i="3"/>
  <c r="B1272" i="2"/>
  <c r="B1219" i="3"/>
  <c r="C1272" i="2"/>
  <c r="C1219" i="3"/>
  <c r="D1272" i="2"/>
  <c r="M1929" i="1"/>
  <c r="E1272" i="2"/>
  <c r="E1219" i="3"/>
  <c r="A1220" i="3"/>
  <c r="B1273" i="2"/>
  <c r="B1220" i="3" s="1"/>
  <c r="C1273" i="2"/>
  <c r="C1220" i="3" s="1"/>
  <c r="D1273" i="2"/>
  <c r="D1220" i="3" s="1"/>
  <c r="M1930" i="1"/>
  <c r="E1273" i="2"/>
  <c r="E1220" i="3"/>
  <c r="A1221" i="3"/>
  <c r="B1274" i="2"/>
  <c r="B1221" i="3" s="1"/>
  <c r="C1274" i="2"/>
  <c r="C1221" i="3" s="1"/>
  <c r="D1274" i="2"/>
  <c r="D1221" i="3" s="1"/>
  <c r="M1931" i="1"/>
  <c r="E1274" i="2"/>
  <c r="E1221" i="3"/>
  <c r="A1222" i="3"/>
  <c r="B1275" i="2"/>
  <c r="B1222" i="3" s="1"/>
  <c r="C1275" i="2"/>
  <c r="C1222" i="3" s="1"/>
  <c r="D1275" i="2"/>
  <c r="M1932" i="1"/>
  <c r="E1275" i="2"/>
  <c r="E1222" i="3" s="1"/>
  <c r="A1223" i="3"/>
  <c r="B1276" i="2"/>
  <c r="B1223" i="3"/>
  <c r="C1276" i="2"/>
  <c r="C1223" i="3"/>
  <c r="D1276" i="2"/>
  <c r="D1223" i="3"/>
  <c r="M1933" i="1"/>
  <c r="E1276" i="2"/>
  <c r="E1223" i="3" s="1"/>
  <c r="A1224" i="3"/>
  <c r="B1277" i="2"/>
  <c r="B1224" i="3"/>
  <c r="C1277" i="2"/>
  <c r="C1224" i="3"/>
  <c r="D1277" i="2"/>
  <c r="M1934" i="1"/>
  <c r="E1277" i="2"/>
  <c r="E1224" i="3"/>
  <c r="A1225" i="3"/>
  <c r="B1278" i="2"/>
  <c r="B1225" i="3" s="1"/>
  <c r="C1278" i="2"/>
  <c r="C1225" i="3" s="1"/>
  <c r="D1278" i="2"/>
  <c r="D1225" i="3" s="1"/>
  <c r="M1935" i="1"/>
  <c r="E1278" i="2"/>
  <c r="E1225" i="3"/>
  <c r="A1226" i="3"/>
  <c r="B1279" i="2"/>
  <c r="B1226" i="3" s="1"/>
  <c r="C1279" i="2"/>
  <c r="C1226" i="3" s="1"/>
  <c r="D1279" i="2"/>
  <c r="D1226" i="3" s="1"/>
  <c r="M1936" i="1"/>
  <c r="E1279" i="2"/>
  <c r="A1227" i="3"/>
  <c r="B1280" i="2"/>
  <c r="B1227" i="3"/>
  <c r="C1280" i="2"/>
  <c r="C1227" i="3"/>
  <c r="D1280" i="2"/>
  <c r="D1227" i="3"/>
  <c r="M1937" i="1"/>
  <c r="E1280" i="2"/>
  <c r="A1228" i="3"/>
  <c r="B1281" i="2"/>
  <c r="B1228" i="3" s="1"/>
  <c r="C1281" i="2"/>
  <c r="C1228" i="3" s="1"/>
  <c r="D1281" i="2"/>
  <c r="M1938" i="1"/>
  <c r="E1281" i="2"/>
  <c r="E1228" i="3" s="1"/>
  <c r="A1229" i="3"/>
  <c r="B1282" i="2"/>
  <c r="B1229" i="3"/>
  <c r="C1282" i="2"/>
  <c r="C1229" i="3"/>
  <c r="D1282" i="2"/>
  <c r="D1229" i="3"/>
  <c r="M1939" i="1"/>
  <c r="E1282" i="2"/>
  <c r="A1230" i="3"/>
  <c r="B1283" i="2"/>
  <c r="B1230" i="3" s="1"/>
  <c r="C1283" i="2"/>
  <c r="C1230" i="3" s="1"/>
  <c r="D1283" i="2"/>
  <c r="D1230" i="3" s="1"/>
  <c r="M1940" i="1"/>
  <c r="E1283" i="2"/>
  <c r="A1231" i="3"/>
  <c r="B1284" i="2"/>
  <c r="B1231" i="3"/>
  <c r="C1284" i="2"/>
  <c r="C1231" i="3"/>
  <c r="D1284" i="2"/>
  <c r="D1231" i="3"/>
  <c r="M1941" i="1"/>
  <c r="E1284" i="2"/>
  <c r="E1231" i="3" s="1"/>
  <c r="A1232" i="3"/>
  <c r="B1285" i="2"/>
  <c r="B1232" i="3"/>
  <c r="C1285" i="2"/>
  <c r="C1232" i="3"/>
  <c r="D1285" i="2"/>
  <c r="M1942" i="1"/>
  <c r="E1285" i="2"/>
  <c r="E1232" i="3"/>
  <c r="A1233" i="3"/>
  <c r="B1286" i="2"/>
  <c r="B1233" i="3" s="1"/>
  <c r="C1286" i="2"/>
  <c r="C1233" i="3" s="1"/>
  <c r="D1286" i="2"/>
  <c r="D1233" i="3" s="1"/>
  <c r="M1943" i="1"/>
  <c r="E1286" i="2"/>
  <c r="A1234" i="3"/>
  <c r="B1287" i="2"/>
  <c r="B1234" i="3"/>
  <c r="C1287" i="2"/>
  <c r="C1234" i="3"/>
  <c r="D1287" i="2"/>
  <c r="D1234" i="3"/>
  <c r="M1944" i="1"/>
  <c r="E1287" i="2"/>
  <c r="A1235" i="3"/>
  <c r="B1288" i="2"/>
  <c r="B1235" i="3" s="1"/>
  <c r="C1288" i="2"/>
  <c r="C1235" i="3" s="1"/>
  <c r="D1288" i="2"/>
  <c r="M1945" i="1"/>
  <c r="E1288" i="2"/>
  <c r="E1235" i="3" s="1"/>
  <c r="A1236" i="3"/>
  <c r="B1289" i="2"/>
  <c r="B1236" i="3"/>
  <c r="C1289" i="2"/>
  <c r="C1236" i="3"/>
  <c r="D1289" i="2"/>
  <c r="D1236" i="3"/>
  <c r="M1946" i="1"/>
  <c r="E1289" i="2"/>
  <c r="A1237" i="3"/>
  <c r="B1290" i="2"/>
  <c r="B1237" i="3" s="1"/>
  <c r="C1290" i="2"/>
  <c r="C1237" i="3" s="1"/>
  <c r="D1290" i="2"/>
  <c r="D1237" i="3" s="1"/>
  <c r="M1947" i="1"/>
  <c r="E1290" i="2"/>
  <c r="A1238" i="3"/>
  <c r="B1291" i="2"/>
  <c r="B1238" i="3"/>
  <c r="C1291" i="2"/>
  <c r="C1238" i="3"/>
  <c r="D1291" i="2"/>
  <c r="D1238" i="3"/>
  <c r="M1948" i="1"/>
  <c r="E1291" i="2"/>
  <c r="E1238" i="3" s="1"/>
  <c r="A1239" i="3"/>
  <c r="B1292" i="2"/>
  <c r="B1239" i="3"/>
  <c r="C1292" i="2"/>
  <c r="C1239" i="3"/>
  <c r="D1292" i="2"/>
  <c r="M1949" i="1"/>
  <c r="E1292" i="2"/>
  <c r="E1239" i="3"/>
  <c r="A1240" i="3"/>
  <c r="B1293" i="2"/>
  <c r="B1240" i="3" s="1"/>
  <c r="C1293" i="2"/>
  <c r="C1240" i="3" s="1"/>
  <c r="D1293" i="2"/>
  <c r="D1240" i="3" s="1"/>
  <c r="M1950" i="1"/>
  <c r="E1293" i="2"/>
  <c r="E1240" i="3"/>
  <c r="A1241" i="3"/>
  <c r="B1294" i="2"/>
  <c r="B1241" i="3" s="1"/>
  <c r="C1294" i="2"/>
  <c r="C1241" i="3" s="1"/>
  <c r="D1294" i="2"/>
  <c r="D1241" i="3" s="1"/>
  <c r="M1951" i="1"/>
  <c r="E1294" i="2"/>
  <c r="E1241" i="3"/>
  <c r="A1242" i="3"/>
  <c r="B1295" i="2"/>
  <c r="B1242" i="3" s="1"/>
  <c r="C1295" i="2"/>
  <c r="C1242" i="3" s="1"/>
  <c r="D1295" i="2"/>
  <c r="D1242" i="3" s="1"/>
  <c r="M1952" i="1"/>
  <c r="E1295" i="2"/>
  <c r="E1242" i="3"/>
  <c r="A1243" i="3"/>
  <c r="B1296" i="2"/>
  <c r="B1243" i="3" s="1"/>
  <c r="C1296" i="2"/>
  <c r="C1243" i="3" s="1"/>
  <c r="D1296" i="2"/>
  <c r="D1243" i="3" s="1"/>
  <c r="M1953" i="1"/>
  <c r="E1296" i="2"/>
  <c r="E1243" i="3"/>
  <c r="A1244" i="3"/>
  <c r="B1297" i="2"/>
  <c r="B1244" i="3" s="1"/>
  <c r="C1297" i="2"/>
  <c r="C1244" i="3" s="1"/>
  <c r="D1297" i="2"/>
  <c r="D1244" i="3" s="1"/>
  <c r="M1954" i="1"/>
  <c r="E1297" i="2"/>
  <c r="E1244" i="3"/>
  <c r="A1245" i="3"/>
  <c r="B1298" i="2"/>
  <c r="B1245" i="3" s="1"/>
  <c r="C1298" i="2"/>
  <c r="C1245" i="3" s="1"/>
  <c r="D1298" i="2"/>
  <c r="D1245" i="3" s="1"/>
  <c r="M1955" i="1"/>
  <c r="E1298" i="2"/>
  <c r="E1245" i="3"/>
  <c r="A1246" i="3"/>
  <c r="B1299" i="2"/>
  <c r="B1246" i="3" s="1"/>
  <c r="C1299" i="2"/>
  <c r="C1246" i="3" s="1"/>
  <c r="D1299" i="2"/>
  <c r="D1246" i="3" s="1"/>
  <c r="M1956" i="1"/>
  <c r="E1299" i="2"/>
  <c r="E1246" i="3"/>
  <c r="A1247" i="3"/>
  <c r="B1300" i="2"/>
  <c r="B1247" i="3" s="1"/>
  <c r="C1300" i="2"/>
  <c r="C1247" i="3" s="1"/>
  <c r="D1300" i="2"/>
  <c r="D1247" i="3" s="1"/>
  <c r="M1957" i="1"/>
  <c r="E1300" i="2"/>
  <c r="E1247" i="3"/>
  <c r="A1248" i="3"/>
  <c r="B1301" i="2"/>
  <c r="B1248" i="3" s="1"/>
  <c r="C1301" i="2"/>
  <c r="C1248" i="3" s="1"/>
  <c r="D1301" i="2"/>
  <c r="D1248" i="3" s="1"/>
  <c r="M1958" i="1"/>
  <c r="E1301" i="2"/>
  <c r="A1249" i="3"/>
  <c r="B1302" i="2"/>
  <c r="B1249" i="3"/>
  <c r="C1302" i="2"/>
  <c r="C1249" i="3"/>
  <c r="D1302" i="2"/>
  <c r="M1959" i="1"/>
  <c r="E1302" i="2"/>
  <c r="E1249" i="3"/>
  <c r="A1250" i="3"/>
  <c r="B1303" i="2"/>
  <c r="B1250" i="3" s="1"/>
  <c r="C1303" i="2"/>
  <c r="C1250" i="3" s="1"/>
  <c r="D1303" i="2"/>
  <c r="D1250" i="3" s="1"/>
  <c r="M1960" i="1"/>
  <c r="E1303" i="2"/>
  <c r="A1251" i="3"/>
  <c r="B1304" i="2"/>
  <c r="B1251" i="3"/>
  <c r="C1304" i="2"/>
  <c r="C1251" i="3"/>
  <c r="D1304" i="2"/>
  <c r="M1961" i="1"/>
  <c r="E1304" i="2"/>
  <c r="E1251" i="3"/>
  <c r="A1252" i="3"/>
  <c r="B1305" i="2"/>
  <c r="B1252" i="3" s="1"/>
  <c r="C1305" i="2"/>
  <c r="C1252" i="3" s="1"/>
  <c r="D1305" i="2"/>
  <c r="D1252" i="3" s="1"/>
  <c r="M1962" i="1"/>
  <c r="E1305" i="2"/>
  <c r="A1253" i="3"/>
  <c r="B1306" i="2"/>
  <c r="B1253" i="3"/>
  <c r="C1306" i="2"/>
  <c r="C1253" i="3"/>
  <c r="D1306" i="2"/>
  <c r="M1963" i="1"/>
  <c r="E1306" i="2"/>
  <c r="E1253" i="3"/>
  <c r="A1254" i="3"/>
  <c r="B1307" i="2"/>
  <c r="B1254" i="3" s="1"/>
  <c r="C1307" i="2"/>
  <c r="C1254" i="3" s="1"/>
  <c r="D1307" i="2"/>
  <c r="D1254" i="3" s="1"/>
  <c r="M1964" i="1"/>
  <c r="E1307" i="2"/>
  <c r="E1254" i="3"/>
  <c r="A1255" i="3"/>
  <c r="B1308" i="2"/>
  <c r="B1255" i="3" s="1"/>
  <c r="C1308" i="2"/>
  <c r="C1255" i="3" s="1"/>
  <c r="D1308" i="2"/>
  <c r="D1255" i="3" s="1"/>
  <c r="M1965" i="1"/>
  <c r="E1308" i="2"/>
  <c r="E1255" i="3"/>
  <c r="A1256" i="3"/>
  <c r="B1309" i="2"/>
  <c r="B1256" i="3" s="1"/>
  <c r="C1309" i="2"/>
  <c r="C1256" i="3" s="1"/>
  <c r="D1309" i="2"/>
  <c r="D1256" i="3" s="1"/>
  <c r="M1966" i="1"/>
  <c r="E1309" i="2"/>
  <c r="E1256" i="3"/>
  <c r="A1257" i="3"/>
  <c r="B1310" i="2"/>
  <c r="B1257" i="3" s="1"/>
  <c r="C1310" i="2"/>
  <c r="C1257" i="3" s="1"/>
  <c r="D1310" i="2"/>
  <c r="M1967" i="1"/>
  <c r="E1310" i="2"/>
  <c r="E1257" i="3" s="1"/>
  <c r="A1258" i="3"/>
  <c r="B1311" i="2"/>
  <c r="B1258" i="3"/>
  <c r="C1311" i="2"/>
  <c r="C1258" i="3"/>
  <c r="D1311" i="2"/>
  <c r="D1258" i="3"/>
  <c r="M1968" i="1"/>
  <c r="E1311" i="2"/>
  <c r="E1258" i="3" s="1"/>
  <c r="A1259" i="3"/>
  <c r="B1312" i="2"/>
  <c r="B1259" i="3"/>
  <c r="C1312" i="2"/>
  <c r="C1259" i="3"/>
  <c r="D1312" i="2"/>
  <c r="M1969" i="1"/>
  <c r="E1312" i="2"/>
  <c r="E1259" i="3"/>
  <c r="A1260" i="3"/>
  <c r="B1313" i="2"/>
  <c r="B1260" i="3" s="1"/>
  <c r="C1313" i="2"/>
  <c r="C1260" i="3" s="1"/>
  <c r="D1313" i="2"/>
  <c r="D1260" i="3" s="1"/>
  <c r="M1970" i="1"/>
  <c r="E1313" i="2"/>
  <c r="A1261" i="3"/>
  <c r="B1314" i="2"/>
  <c r="B1261" i="3"/>
  <c r="C1314" i="2"/>
  <c r="C1261" i="3"/>
  <c r="D1314" i="2"/>
  <c r="D1261" i="3"/>
  <c r="M1971" i="1"/>
  <c r="E1314" i="2"/>
  <c r="A1262" i="3"/>
  <c r="B1315" i="2"/>
  <c r="B1262" i="3" s="1"/>
  <c r="C1315" i="2"/>
  <c r="C1262" i="3" s="1"/>
  <c r="D1315" i="2"/>
  <c r="D1262" i="3" s="1"/>
  <c r="M1972" i="1"/>
  <c r="E1315" i="2"/>
  <c r="A1263" i="3"/>
  <c r="B1316" i="2"/>
  <c r="B1263" i="3"/>
  <c r="C1316" i="2"/>
  <c r="C1263" i="3"/>
  <c r="D1316" i="2"/>
  <c r="D1263" i="3"/>
  <c r="M1973" i="1"/>
  <c r="E1316" i="2"/>
  <c r="A1264" i="3"/>
  <c r="B1317" i="2"/>
  <c r="B1264" i="3" s="1"/>
  <c r="C1317" i="2"/>
  <c r="C1264" i="3" s="1"/>
  <c r="D1317" i="2"/>
  <c r="D1264" i="3" s="1"/>
  <c r="M1974" i="1"/>
  <c r="E1317" i="2"/>
  <c r="A1265" i="3"/>
  <c r="B1318" i="2"/>
  <c r="B1265" i="3"/>
  <c r="C1318" i="2"/>
  <c r="C1265" i="3"/>
  <c r="D1318" i="2"/>
  <c r="D1265" i="3"/>
  <c r="M1975" i="1"/>
  <c r="E1318" i="2"/>
  <c r="E1265" i="3" s="1"/>
  <c r="A1266" i="3"/>
  <c r="B1319" i="2"/>
  <c r="B1266" i="3"/>
  <c r="C1319" i="2"/>
  <c r="C1266" i="3"/>
  <c r="D1319" i="2"/>
  <c r="D1266" i="3"/>
  <c r="E1319" i="2"/>
  <c r="A1267" i="3"/>
  <c r="B1320" i="2"/>
  <c r="B1267" i="3"/>
  <c r="C1320" i="2"/>
  <c r="C1267" i="3"/>
  <c r="D1320" i="2"/>
  <c r="D1267" i="3"/>
  <c r="M1977" i="1"/>
  <c r="E1320" i="2"/>
  <c r="E1267" i="3" s="1"/>
  <c r="A1268" i="3"/>
  <c r="B1321" i="2"/>
  <c r="B1268" i="3"/>
  <c r="C1321" i="2"/>
  <c r="C1268" i="3"/>
  <c r="D1321" i="2"/>
  <c r="M1978" i="1"/>
  <c r="E1321" i="2"/>
  <c r="E1268" i="3"/>
  <c r="A1269" i="3"/>
  <c r="B1322" i="2"/>
  <c r="B1269" i="3" s="1"/>
  <c r="C1322" i="2"/>
  <c r="C1269" i="3" s="1"/>
  <c r="D1322" i="2"/>
  <c r="D1269" i="3" s="1"/>
  <c r="M1979" i="1"/>
  <c r="E1322" i="2"/>
  <c r="A1270" i="3"/>
  <c r="B1323" i="2"/>
  <c r="B1270" i="3"/>
  <c r="C1323" i="2"/>
  <c r="C1270" i="3"/>
  <c r="D1323" i="2"/>
  <c r="M1980" i="1"/>
  <c r="E1323" i="2"/>
  <c r="E1270" i="3"/>
  <c r="A1271" i="3"/>
  <c r="B1324" i="2"/>
  <c r="B1271" i="3" s="1"/>
  <c r="C1324" i="2"/>
  <c r="C1271" i="3" s="1"/>
  <c r="D1324" i="2"/>
  <c r="M1981" i="1"/>
  <c r="E1324" i="2"/>
  <c r="E1271" i="3" s="1"/>
  <c r="A1272" i="3"/>
  <c r="B1325" i="2"/>
  <c r="B1272" i="3"/>
  <c r="C1325" i="2"/>
  <c r="C1272" i="3"/>
  <c r="D1325" i="2"/>
  <c r="M1982" i="1"/>
  <c r="E1325" i="2"/>
  <c r="E1272" i="3"/>
  <c r="A1273" i="3"/>
  <c r="B1326" i="2"/>
  <c r="B1273" i="3" s="1"/>
  <c r="C1326" i="2"/>
  <c r="C1273" i="3" s="1"/>
  <c r="D1326" i="2"/>
  <c r="D1273" i="3" s="1"/>
  <c r="M1983" i="1"/>
  <c r="E1326" i="2"/>
  <c r="A1274" i="3"/>
  <c r="B1327" i="2"/>
  <c r="B1274" i="3"/>
  <c r="C1327" i="2"/>
  <c r="C1274" i="3"/>
  <c r="D1327" i="2"/>
  <c r="D1274" i="3"/>
  <c r="M1984" i="1"/>
  <c r="E1327" i="2"/>
  <c r="A1275" i="3"/>
  <c r="B1328" i="2"/>
  <c r="B1275" i="3" s="1"/>
  <c r="C1328" i="2"/>
  <c r="C1275" i="3" s="1"/>
  <c r="D1328" i="2"/>
  <c r="D1275" i="3" s="1"/>
  <c r="M1985" i="1"/>
  <c r="E1328" i="2"/>
  <c r="A1276" i="3"/>
  <c r="B1329" i="2"/>
  <c r="B1276" i="3"/>
  <c r="C1329" i="2"/>
  <c r="C1276" i="3"/>
  <c r="D1329" i="2"/>
  <c r="D1276" i="3"/>
  <c r="M1986" i="1"/>
  <c r="E1329" i="2"/>
  <c r="A1277" i="3"/>
  <c r="B1330" i="2"/>
  <c r="B1277" i="3" s="1"/>
  <c r="C1330" i="2"/>
  <c r="C1277" i="3" s="1"/>
  <c r="D1330" i="2"/>
  <c r="M1987" i="1"/>
  <c r="E1330" i="2"/>
  <c r="E1277" i="3" s="1"/>
  <c r="A1278" i="3"/>
  <c r="B1331" i="2"/>
  <c r="B1278" i="3"/>
  <c r="C1331" i="2"/>
  <c r="C1278" i="3"/>
  <c r="D1331" i="2"/>
  <c r="D1278" i="3"/>
  <c r="M1988" i="1"/>
  <c r="E1331" i="2"/>
  <c r="A1279" i="3"/>
  <c r="B1332" i="2"/>
  <c r="B1279" i="3" s="1"/>
  <c r="C1332" i="2"/>
  <c r="C1279" i="3" s="1"/>
  <c r="D1332" i="2"/>
  <c r="M1989" i="1"/>
  <c r="E1332" i="2"/>
  <c r="E1279" i="3" s="1"/>
  <c r="A1280" i="3"/>
  <c r="B1333" i="2"/>
  <c r="B1280" i="3"/>
  <c r="C1333" i="2"/>
  <c r="C1280" i="3"/>
  <c r="D1333" i="2"/>
  <c r="M1990" i="1"/>
  <c r="E1333" i="2"/>
  <c r="E1280" i="3"/>
  <c r="A1281" i="3"/>
  <c r="B1334" i="2"/>
  <c r="B1281" i="3" s="1"/>
  <c r="C1334" i="2"/>
  <c r="C1281" i="3" s="1"/>
  <c r="D1334" i="2"/>
  <c r="M1991" i="1"/>
  <c r="E1334" i="2"/>
  <c r="E1281" i="3" s="1"/>
  <c r="A1282" i="3"/>
  <c r="B1335" i="2"/>
  <c r="B1282" i="3"/>
  <c r="C1335" i="2"/>
  <c r="C1282" i="3"/>
  <c r="D1335" i="2"/>
  <c r="D1282" i="3"/>
  <c r="M1992" i="1"/>
  <c r="E1335" i="2"/>
  <c r="A1283" i="3"/>
  <c r="B1336" i="2"/>
  <c r="B1283" i="3" s="1"/>
  <c r="C1336" i="2"/>
  <c r="C1283" i="3" s="1"/>
  <c r="D1336" i="2"/>
  <c r="M1993" i="1"/>
  <c r="E1336" i="2"/>
  <c r="E1283" i="3" s="1"/>
  <c r="A1284" i="3"/>
  <c r="B1337" i="2"/>
  <c r="B1284" i="3"/>
  <c r="C1337" i="2"/>
  <c r="C1284" i="3"/>
  <c r="D1337" i="2"/>
  <c r="D1284" i="3"/>
  <c r="M1994" i="1"/>
  <c r="E1337" i="2"/>
  <c r="A1285" i="3"/>
  <c r="B1338" i="2"/>
  <c r="B1285" i="3" s="1"/>
  <c r="C1338" i="2"/>
  <c r="C1285" i="3" s="1"/>
  <c r="D1338" i="2"/>
  <c r="D1285" i="3" s="1"/>
  <c r="M1995" i="1"/>
  <c r="E1338" i="2"/>
  <c r="E1285" i="3"/>
  <c r="A1286" i="3"/>
  <c r="B1339" i="2"/>
  <c r="B1286" i="3" s="1"/>
  <c r="C1339" i="2"/>
  <c r="C1286" i="3" s="1"/>
  <c r="D1339" i="2"/>
  <c r="D1286" i="3" s="1"/>
  <c r="M1996" i="1"/>
  <c r="E1339" i="2"/>
  <c r="E1286" i="3"/>
  <c r="A1287" i="3"/>
  <c r="B1340" i="2"/>
  <c r="B1287" i="3" s="1"/>
  <c r="C1340" i="2"/>
  <c r="C1287" i="3" s="1"/>
  <c r="D1340" i="2"/>
  <c r="M1997" i="1"/>
  <c r="E1340" i="2"/>
  <c r="E1287" i="3" s="1"/>
  <c r="A1288" i="3"/>
  <c r="B1341" i="2"/>
  <c r="B1288" i="3"/>
  <c r="C1341" i="2"/>
  <c r="C1288" i="3"/>
  <c r="D1341" i="2"/>
  <c r="D1288" i="3"/>
  <c r="M1998" i="1"/>
  <c r="E1341" i="2"/>
  <c r="E1288" i="3" s="1"/>
  <c r="A1289" i="3"/>
  <c r="B1342" i="2"/>
  <c r="B1289" i="3"/>
  <c r="C1342" i="2"/>
  <c r="C1289" i="3"/>
  <c r="D1342" i="2"/>
  <c r="M1999" i="1"/>
  <c r="E1342" i="2"/>
  <c r="E1289" i="3"/>
  <c r="A1290" i="3"/>
  <c r="B1343" i="2"/>
  <c r="B1290" i="3" s="1"/>
  <c r="C1343" i="2"/>
  <c r="C1290" i="3" s="1"/>
  <c r="D1343" i="2"/>
  <c r="D1290" i="3" s="1"/>
  <c r="M2000" i="1"/>
  <c r="E1343" i="2"/>
  <c r="A1291" i="3"/>
  <c r="B1344" i="2"/>
  <c r="B1291" i="3"/>
  <c r="C1344" i="2"/>
  <c r="C1291" i="3"/>
  <c r="D1344" i="2"/>
  <c r="D1291" i="3"/>
  <c r="M2001" i="1"/>
  <c r="E1344" i="2"/>
  <c r="E1291" i="3" s="1"/>
  <c r="A1292" i="3"/>
  <c r="B1345" i="2"/>
  <c r="B1292" i="3"/>
  <c r="C1345" i="2"/>
  <c r="C1292" i="3"/>
  <c r="D1345" i="2"/>
  <c r="D1292" i="3"/>
  <c r="M2002" i="1"/>
  <c r="E1345" i="2"/>
  <c r="A1293" i="3"/>
  <c r="B1346" i="2"/>
  <c r="B1293" i="3" s="1"/>
  <c r="C1346" i="2"/>
  <c r="C1293" i="3" s="1"/>
  <c r="D1346" i="2"/>
  <c r="D1293" i="3" s="1"/>
  <c r="M2003" i="1"/>
  <c r="E1346" i="2"/>
  <c r="A1294" i="3"/>
  <c r="B1347" i="2"/>
  <c r="B1294" i="3"/>
  <c r="C1347" i="2"/>
  <c r="C1294" i="3"/>
  <c r="D1347" i="2"/>
  <c r="D1294" i="3"/>
  <c r="M2004" i="1"/>
  <c r="E1347" i="2"/>
  <c r="A1295" i="3"/>
  <c r="B1348" i="2"/>
  <c r="B1295" i="3" s="1"/>
  <c r="C1348" i="2"/>
  <c r="C1295" i="3" s="1"/>
  <c r="D1348" i="2"/>
  <c r="D1295" i="3" s="1"/>
  <c r="M2005" i="1"/>
  <c r="E1348" i="2"/>
  <c r="E1295" i="3"/>
  <c r="A1296" i="3"/>
  <c r="B1349" i="2"/>
  <c r="B1296" i="3" s="1"/>
  <c r="C1349" i="2"/>
  <c r="C1296" i="3" s="1"/>
  <c r="D1349" i="2"/>
  <c r="D1296" i="3" s="1"/>
  <c r="M2006" i="1"/>
  <c r="E1349" i="2"/>
  <c r="A1297" i="3"/>
  <c r="B1350" i="2"/>
  <c r="B1297" i="3"/>
  <c r="C1350" i="2"/>
  <c r="C1297" i="3"/>
  <c r="D1350" i="2"/>
  <c r="M2007" i="1"/>
  <c r="E1350" i="2"/>
  <c r="E1297" i="3"/>
  <c r="A1298" i="3"/>
  <c r="B1351" i="2"/>
  <c r="B1298" i="3" s="1"/>
  <c r="C1351" i="2"/>
  <c r="C1298" i="3" s="1"/>
  <c r="D1351" i="2"/>
  <c r="M2008" i="1"/>
  <c r="E1351" i="2"/>
  <c r="E1298" i="3" s="1"/>
  <c r="A1299" i="3"/>
  <c r="B1352" i="2"/>
  <c r="B1299" i="3"/>
  <c r="C1352" i="2"/>
  <c r="C1299" i="3"/>
  <c r="D1352" i="2"/>
  <c r="D1299" i="3"/>
  <c r="M2009" i="1"/>
  <c r="E1352" i="2"/>
  <c r="E1299" i="3" s="1"/>
  <c r="A1300" i="3"/>
  <c r="B1353" i="2"/>
  <c r="B1300" i="3"/>
  <c r="C1353" i="2"/>
  <c r="C1300" i="3"/>
  <c r="D1353" i="2"/>
  <c r="D1300" i="3"/>
  <c r="M2010" i="1"/>
  <c r="E1353" i="2"/>
  <c r="A1301" i="3"/>
  <c r="B1354" i="2"/>
  <c r="B1301" i="3" s="1"/>
  <c r="C1354" i="2"/>
  <c r="C1301" i="3" s="1"/>
  <c r="D1354" i="2"/>
  <c r="D1301" i="3" s="1"/>
  <c r="M2011" i="1"/>
  <c r="E1354" i="2"/>
  <c r="A1302" i="3"/>
  <c r="B1355" i="2"/>
  <c r="B1302" i="3"/>
  <c r="C1355" i="2"/>
  <c r="C1302" i="3"/>
  <c r="D1355" i="2"/>
  <c r="D1302" i="3"/>
  <c r="M2012" i="1"/>
  <c r="E1355" i="2"/>
  <c r="E1302" i="3" s="1"/>
  <c r="A1303" i="3"/>
  <c r="B1356" i="2"/>
  <c r="B1303" i="3"/>
  <c r="C1356" i="2"/>
  <c r="C1303" i="3"/>
  <c r="D1356" i="2"/>
  <c r="M2013" i="1"/>
  <c r="E1356" i="2"/>
  <c r="E1303" i="3"/>
  <c r="A1304" i="3"/>
  <c r="B1357" i="2"/>
  <c r="B1304" i="3" s="1"/>
  <c r="C1357" i="2"/>
  <c r="C1304" i="3" s="1"/>
  <c r="D1357" i="2"/>
  <c r="D1304" i="3" s="1"/>
  <c r="M2014" i="1"/>
  <c r="E1357" i="2"/>
  <c r="E1304" i="3"/>
  <c r="A1305" i="3"/>
  <c r="B1358" i="2"/>
  <c r="B1305" i="3" s="1"/>
  <c r="C1358" i="2"/>
  <c r="C1305" i="3" s="1"/>
  <c r="D1358" i="2"/>
  <c r="D1305" i="3" s="1"/>
  <c r="M2015" i="1"/>
  <c r="E1358" i="2"/>
  <c r="A1306" i="3"/>
  <c r="B1359" i="2"/>
  <c r="B1306" i="3"/>
  <c r="C1359" i="2"/>
  <c r="C1306" i="3"/>
  <c r="D1359" i="2"/>
  <c r="D1306" i="3"/>
  <c r="M2016" i="1"/>
  <c r="E1359" i="2"/>
  <c r="A1307" i="3"/>
  <c r="B1360" i="2"/>
  <c r="B1307" i="3" s="1"/>
  <c r="C1360" i="2"/>
  <c r="C1307" i="3" s="1"/>
  <c r="D1360" i="2"/>
  <c r="M2017" i="1"/>
  <c r="E1360" i="2"/>
  <c r="E1307" i="3" s="1"/>
  <c r="A1308" i="3"/>
  <c r="B1361" i="2"/>
  <c r="B1308" i="3"/>
  <c r="C1361" i="2"/>
  <c r="C1308" i="3"/>
  <c r="D1361" i="2"/>
  <c r="M2018" i="1"/>
  <c r="E1361" i="2"/>
  <c r="E1308" i="3"/>
  <c r="A1309" i="3"/>
  <c r="B1362" i="2"/>
  <c r="B1309" i="3" s="1"/>
  <c r="C1362" i="2"/>
  <c r="C1309" i="3" s="1"/>
  <c r="D1362" i="2"/>
  <c r="D1309" i="3" s="1"/>
  <c r="M2019" i="1"/>
  <c r="E1362" i="2"/>
  <c r="E1309" i="3"/>
  <c r="A1310" i="3"/>
  <c r="B1363" i="2"/>
  <c r="B1310" i="3" s="1"/>
  <c r="C1363" i="2"/>
  <c r="C1310" i="3" s="1"/>
  <c r="D1363" i="2"/>
  <c r="D1310" i="3" s="1"/>
  <c r="M2020" i="1"/>
  <c r="E1363" i="2"/>
  <c r="E1310" i="3"/>
  <c r="A1311" i="3"/>
  <c r="B1364" i="2"/>
  <c r="B1311" i="3" s="1"/>
  <c r="C1364" i="2"/>
  <c r="C1311" i="3" s="1"/>
  <c r="D1364" i="2"/>
  <c r="M2021" i="1"/>
  <c r="E1364" i="2"/>
  <c r="E1311" i="3" s="1"/>
  <c r="A1312" i="3"/>
  <c r="B1365" i="2"/>
  <c r="B1312" i="3"/>
  <c r="C1365" i="2"/>
  <c r="C1312" i="3"/>
  <c r="D1365" i="2"/>
  <c r="D1312" i="3"/>
  <c r="M2022" i="1"/>
  <c r="E1365" i="2"/>
  <c r="E1312" i="3" s="1"/>
  <c r="A1313" i="3"/>
  <c r="B1366" i="2"/>
  <c r="B1313" i="3"/>
  <c r="C1366" i="2"/>
  <c r="C1313" i="3"/>
  <c r="D1366" i="2"/>
  <c r="M2023" i="1"/>
  <c r="E1366" i="2"/>
  <c r="E1313" i="3"/>
  <c r="A1314" i="3"/>
  <c r="B1367" i="2"/>
  <c r="B1314" i="3" s="1"/>
  <c r="C1367" i="2"/>
  <c r="C1314" i="3" s="1"/>
  <c r="D1367" i="2"/>
  <c r="D1314" i="3" s="1"/>
  <c r="M2024" i="1"/>
  <c r="E1367" i="2"/>
  <c r="E1314" i="3"/>
  <c r="A1315" i="3"/>
  <c r="B1368" i="2"/>
  <c r="B1315" i="3" s="1"/>
  <c r="C1368" i="2"/>
  <c r="C1315" i="3" s="1"/>
  <c r="D1368" i="2"/>
  <c r="D1315" i="3" s="1"/>
  <c r="M2025" i="1"/>
  <c r="E1368" i="2"/>
  <c r="A1316" i="3"/>
  <c r="B1369" i="2"/>
  <c r="B1316" i="3"/>
  <c r="C1369" i="2"/>
  <c r="C1316" i="3"/>
  <c r="D1369" i="2"/>
  <c r="D1316" i="3"/>
  <c r="M2026" i="1"/>
  <c r="E1369" i="2"/>
  <c r="E1316" i="3" s="1"/>
  <c r="A1317" i="3"/>
  <c r="B1370" i="2"/>
  <c r="B1317" i="3"/>
  <c r="C1370" i="2"/>
  <c r="C1317" i="3"/>
  <c r="D1370" i="2"/>
  <c r="D1317" i="3"/>
  <c r="M2027" i="1"/>
  <c r="E1370" i="2"/>
  <c r="E1317" i="3" s="1"/>
  <c r="A1318" i="3"/>
  <c r="B1371" i="2"/>
  <c r="B1318" i="3"/>
  <c r="C1371" i="2"/>
  <c r="C1318" i="3"/>
  <c r="D1371" i="2"/>
  <c r="D1318" i="3"/>
  <c r="M2028" i="1"/>
  <c r="E1371" i="2"/>
  <c r="E1318" i="3" s="1"/>
  <c r="A1319" i="3"/>
  <c r="B1372" i="2"/>
  <c r="B1319" i="3"/>
  <c r="C1372" i="2"/>
  <c r="C1319" i="3"/>
  <c r="D1372" i="2"/>
  <c r="D1319" i="3"/>
  <c r="M2029" i="1"/>
  <c r="E1372" i="2"/>
  <c r="E1319" i="3" s="1"/>
  <c r="A1320" i="3"/>
  <c r="B1373" i="2"/>
  <c r="B1320" i="3"/>
  <c r="C1373" i="2"/>
  <c r="C1320" i="3"/>
  <c r="D1373" i="2"/>
  <c r="D1320" i="3"/>
  <c r="M2030" i="1"/>
  <c r="E1373" i="2"/>
  <c r="E1320" i="3" s="1"/>
  <c r="A1321" i="3"/>
  <c r="B1374" i="2"/>
  <c r="B1321" i="3"/>
  <c r="C1374" i="2"/>
  <c r="C1321" i="3"/>
  <c r="D1374" i="2"/>
  <c r="M2031" i="1"/>
  <c r="E1374" i="2"/>
  <c r="E1321" i="3"/>
  <c r="A1322" i="3"/>
  <c r="B1375" i="2"/>
  <c r="B1322" i="3" s="1"/>
  <c r="C1375" i="2"/>
  <c r="C1322" i="3" s="1"/>
  <c r="D1375" i="2"/>
  <c r="D1322" i="3" s="1"/>
  <c r="M2032" i="1"/>
  <c r="E1375" i="2"/>
  <c r="E1322" i="3"/>
  <c r="A1323" i="3"/>
  <c r="B1376" i="2"/>
  <c r="B1323" i="3" s="1"/>
  <c r="C1376" i="2"/>
  <c r="C1323" i="3" s="1"/>
  <c r="D1376" i="2"/>
  <c r="D1323" i="3" s="1"/>
  <c r="M2033" i="1"/>
  <c r="E1376" i="2"/>
  <c r="E1323" i="3"/>
  <c r="A1324" i="3"/>
  <c r="B1377" i="2"/>
  <c r="B1324" i="3" s="1"/>
  <c r="C1377" i="2"/>
  <c r="C1324" i="3" s="1"/>
  <c r="D1377" i="2"/>
  <c r="D1324" i="3" s="1"/>
  <c r="M2034" i="1"/>
  <c r="E1377" i="2"/>
  <c r="E1324" i="3"/>
  <c r="A1325" i="3"/>
  <c r="B1378" i="2"/>
  <c r="B1325" i="3" s="1"/>
  <c r="C1378" i="2"/>
  <c r="C1325" i="3" s="1"/>
  <c r="D1378" i="2"/>
  <c r="M2035" i="1"/>
  <c r="E1378" i="2"/>
  <c r="E1325" i="3" s="1"/>
  <c r="A1326" i="3"/>
  <c r="B1379" i="2"/>
  <c r="B1326" i="3"/>
  <c r="C1379" i="2"/>
  <c r="C1326" i="3"/>
  <c r="D1379" i="2"/>
  <c r="D1326" i="3"/>
  <c r="M2036" i="1"/>
  <c r="E1379" i="2"/>
  <c r="E1326" i="3" s="1"/>
  <c r="A1327" i="3"/>
  <c r="B1380" i="2"/>
  <c r="B1327" i="3"/>
  <c r="C1380" i="2"/>
  <c r="C1327" i="3"/>
  <c r="D1380" i="2"/>
  <c r="D1327" i="3"/>
  <c r="M2037" i="1"/>
  <c r="E1380" i="2"/>
  <c r="E1327" i="3" s="1"/>
  <c r="A1328" i="3"/>
  <c r="B1381" i="2"/>
  <c r="B1328" i="3"/>
  <c r="C1381" i="2"/>
  <c r="C1328" i="3"/>
  <c r="D1381" i="2"/>
  <c r="D1328" i="3"/>
  <c r="M2038" i="1"/>
  <c r="E1381" i="2"/>
  <c r="A1329" i="3"/>
  <c r="B1382" i="2"/>
  <c r="B1329" i="3" s="1"/>
  <c r="C1382" i="2"/>
  <c r="C1329" i="3" s="1"/>
  <c r="D1382" i="2"/>
  <c r="D1329" i="3" s="1"/>
  <c r="M2039" i="1"/>
  <c r="E1382" i="2"/>
  <c r="A1330" i="3"/>
  <c r="B1383" i="2"/>
  <c r="B1330" i="3"/>
  <c r="C1383" i="2"/>
  <c r="C1330" i="3"/>
  <c r="D1383" i="2"/>
  <c r="M2040" i="1"/>
  <c r="E1383" i="2"/>
  <c r="E1330" i="3"/>
  <c r="A1331" i="3"/>
  <c r="B1384" i="2"/>
  <c r="B1331" i="3" s="1"/>
  <c r="C1384" i="2"/>
  <c r="C1331" i="3" s="1"/>
  <c r="D1384" i="2"/>
  <c r="D1331" i="3" s="1"/>
  <c r="M2041" i="1"/>
  <c r="E1384" i="2"/>
  <c r="E1331" i="3"/>
  <c r="A1332" i="3"/>
  <c r="B1385" i="2"/>
  <c r="B1332" i="3" s="1"/>
  <c r="C1385" i="2"/>
  <c r="C1332" i="3" s="1"/>
  <c r="D1385" i="2"/>
  <c r="D1332" i="3" s="1"/>
  <c r="M2042" i="1"/>
  <c r="E1385" i="2"/>
  <c r="E1332" i="3"/>
  <c r="A1333" i="3"/>
  <c r="B1386" i="2"/>
  <c r="B1333" i="3" s="1"/>
  <c r="C1386" i="2"/>
  <c r="C1333" i="3" s="1"/>
  <c r="D1386" i="2"/>
  <c r="D1333" i="3" s="1"/>
  <c r="M2043" i="1"/>
  <c r="E1386" i="2"/>
  <c r="E1333" i="3"/>
  <c r="A1334" i="3"/>
  <c r="B1387" i="2"/>
  <c r="B1334" i="3" s="1"/>
  <c r="C1387" i="2"/>
  <c r="C1334" i="3" s="1"/>
  <c r="D1387" i="2"/>
  <c r="D1334" i="3" s="1"/>
  <c r="M2044" i="1"/>
  <c r="E1387" i="2"/>
  <c r="E1334" i="3"/>
  <c r="A1335" i="3"/>
  <c r="B1388" i="2"/>
  <c r="B1335" i="3" s="1"/>
  <c r="C1388" i="2"/>
  <c r="C1335" i="3" s="1"/>
  <c r="D1388" i="2"/>
  <c r="D1335" i="3" s="1"/>
  <c r="M2045" i="1"/>
  <c r="E1388" i="2"/>
  <c r="E1335" i="3"/>
  <c r="A1336" i="3"/>
  <c r="B1389" i="2"/>
  <c r="B1336" i="3" s="1"/>
  <c r="C1389" i="2"/>
  <c r="C1336" i="3" s="1"/>
  <c r="D1389" i="2"/>
  <c r="D1336" i="3" s="1"/>
  <c r="M2046" i="1"/>
  <c r="E1389" i="2"/>
  <c r="E1336" i="3"/>
  <c r="A1337" i="3"/>
  <c r="B1390" i="2"/>
  <c r="B1337" i="3" s="1"/>
  <c r="C1390" i="2"/>
  <c r="C1337" i="3" s="1"/>
  <c r="D1390" i="2"/>
  <c r="D1337" i="3" s="1"/>
  <c r="M2047" i="1"/>
  <c r="E1390" i="2"/>
  <c r="E1337" i="3"/>
  <c r="A1338" i="3"/>
  <c r="B1391" i="2"/>
  <c r="B1338" i="3" s="1"/>
  <c r="C1391" i="2"/>
  <c r="C1338" i="3" s="1"/>
  <c r="D1391" i="2"/>
  <c r="D1338" i="3" s="1"/>
  <c r="M2048" i="1"/>
  <c r="E1391" i="2"/>
  <c r="E1338" i="3"/>
  <c r="A1339" i="3"/>
  <c r="B1392" i="2"/>
  <c r="B1339" i="3" s="1"/>
  <c r="C1392" i="2"/>
  <c r="C1339" i="3" s="1"/>
  <c r="D1392" i="2"/>
  <c r="D1339" i="3" s="1"/>
  <c r="M2049" i="1"/>
  <c r="E1392" i="2"/>
  <c r="E1339" i="3"/>
  <c r="A1340" i="3"/>
  <c r="B1393" i="2"/>
  <c r="B1340" i="3" s="1"/>
  <c r="C1393" i="2"/>
  <c r="C1340" i="3" s="1"/>
  <c r="D1393" i="2"/>
  <c r="M2050" i="1"/>
  <c r="E1393" i="2"/>
  <c r="E1340" i="3" s="1"/>
  <c r="A1341" i="3"/>
  <c r="B1394" i="2"/>
  <c r="B1341" i="3"/>
  <c r="C1394" i="2"/>
  <c r="C1341" i="3"/>
  <c r="D1394" i="2"/>
  <c r="M2051" i="1"/>
  <c r="E1394" i="2"/>
  <c r="E1341" i="3"/>
  <c r="A1342" i="3"/>
  <c r="B1395" i="2"/>
  <c r="B1342" i="3" s="1"/>
  <c r="C1395" i="2"/>
  <c r="C1342" i="3" s="1"/>
  <c r="D1395" i="2"/>
  <c r="D1342" i="3" s="1"/>
  <c r="M2052" i="1"/>
  <c r="E1395" i="2"/>
  <c r="E1342" i="3"/>
  <c r="A1343" i="3"/>
  <c r="B1396" i="2"/>
  <c r="B1343" i="3" s="1"/>
  <c r="C1396" i="2"/>
  <c r="C1343" i="3" s="1"/>
  <c r="D1396" i="2"/>
  <c r="M2053" i="1"/>
  <c r="E1396" i="2"/>
  <c r="E1343" i="3" s="1"/>
  <c r="A1344" i="3"/>
  <c r="B1397" i="2"/>
  <c r="B1344" i="3"/>
  <c r="C1397" i="2"/>
  <c r="C1344" i="3"/>
  <c r="D1397" i="2"/>
  <c r="M2054" i="1"/>
  <c r="E1397" i="2"/>
  <c r="E1344" i="3"/>
  <c r="A1345" i="3"/>
  <c r="B1398" i="2"/>
  <c r="B1345" i="3" s="1"/>
  <c r="C1398" i="2"/>
  <c r="C1345" i="3" s="1"/>
  <c r="D1398" i="2"/>
  <c r="D1345" i="3" s="1"/>
  <c r="M2055" i="1"/>
  <c r="E1398" i="2"/>
  <c r="E1345" i="3"/>
  <c r="A1346" i="3"/>
  <c r="B1399" i="2"/>
  <c r="B1346" i="3" s="1"/>
  <c r="C1399" i="2"/>
  <c r="C1346" i="3" s="1"/>
  <c r="D1399" i="2"/>
  <c r="D1346" i="3" s="1"/>
  <c r="M2056" i="1"/>
  <c r="E1399" i="2"/>
  <c r="E1346" i="3"/>
  <c r="A1347" i="3"/>
  <c r="B1400" i="2"/>
  <c r="B1347" i="3" s="1"/>
  <c r="C1400" i="2"/>
  <c r="C1347" i="3" s="1"/>
  <c r="D1400" i="2"/>
  <c r="D1347" i="3" s="1"/>
  <c r="M2057" i="1"/>
  <c r="E1400" i="2"/>
  <c r="A1348" i="3"/>
  <c r="B1401" i="2"/>
  <c r="B1348" i="3"/>
  <c r="C1401" i="2"/>
  <c r="C1348" i="3"/>
  <c r="D1401" i="2"/>
  <c r="D1348" i="3"/>
  <c r="M2058" i="1"/>
  <c r="E1401" i="2"/>
  <c r="E1348" i="3" s="1"/>
  <c r="A1349" i="3"/>
  <c r="B1402" i="2"/>
  <c r="B1349" i="3"/>
  <c r="C1402" i="2"/>
  <c r="C1349" i="3"/>
  <c r="D1402" i="2"/>
  <c r="D1349" i="3"/>
  <c r="M2059" i="1"/>
  <c r="E1402" i="2"/>
  <c r="E1349" i="3" s="1"/>
  <c r="A1350" i="3"/>
  <c r="B1403" i="2"/>
  <c r="B1350" i="3"/>
  <c r="C1403" i="2"/>
  <c r="C1350" i="3"/>
  <c r="D1403" i="2"/>
  <c r="M2060" i="1"/>
  <c r="E1403" i="2"/>
  <c r="E1350" i="3"/>
  <c r="A1351" i="3"/>
  <c r="B1404" i="2"/>
  <c r="B1351" i="3" s="1"/>
  <c r="C1404" i="2"/>
  <c r="C1351" i="3" s="1"/>
  <c r="D1404" i="2"/>
  <c r="D1351" i="3" s="1"/>
  <c r="M2061" i="1"/>
  <c r="E1404" i="2"/>
  <c r="E1351" i="3"/>
  <c r="A1352" i="3"/>
  <c r="B1405" i="2"/>
  <c r="B1352" i="3" s="1"/>
  <c r="C1405" i="2"/>
  <c r="C1352" i="3" s="1"/>
  <c r="D1405" i="2"/>
  <c r="D1352" i="3" s="1"/>
  <c r="M2062" i="1"/>
  <c r="E1405" i="2"/>
  <c r="A1353" i="3"/>
  <c r="B1406" i="2"/>
  <c r="B1353" i="3"/>
  <c r="C1406" i="2"/>
  <c r="C1353" i="3"/>
  <c r="D1406" i="2"/>
  <c r="D1353" i="3"/>
  <c r="M2063" i="1"/>
  <c r="E1406" i="2"/>
  <c r="A1354" i="3"/>
  <c r="B1407" i="2"/>
  <c r="B1354" i="3" s="1"/>
  <c r="C1407" i="2"/>
  <c r="C1354" i="3" s="1"/>
  <c r="D1407" i="2"/>
  <c r="D1354" i="3" s="1"/>
  <c r="M2064" i="1"/>
  <c r="E1407" i="2"/>
  <c r="E1354" i="3"/>
  <c r="A1355" i="3"/>
  <c r="B1408" i="2"/>
  <c r="B1355" i="3" s="1"/>
  <c r="C1408" i="2"/>
  <c r="C1355" i="3" s="1"/>
  <c r="D1408" i="2"/>
  <c r="D1355" i="3" s="1"/>
  <c r="M2065" i="1"/>
  <c r="E1408" i="2"/>
  <c r="E1355" i="3"/>
  <c r="A1356" i="3"/>
  <c r="B1409" i="2"/>
  <c r="B1356" i="3" s="1"/>
  <c r="C1409" i="2"/>
  <c r="C1356" i="3" s="1"/>
  <c r="D1409" i="2"/>
  <c r="D1356" i="3" s="1"/>
  <c r="M2066" i="1"/>
  <c r="E1409" i="2"/>
  <c r="E1356" i="3"/>
  <c r="A1357" i="3"/>
  <c r="B1410" i="2"/>
  <c r="B1357" i="3" s="1"/>
  <c r="C1410" i="2"/>
  <c r="C1357" i="3" s="1"/>
  <c r="D1410" i="2"/>
  <c r="D1357" i="3" s="1"/>
  <c r="M2067" i="1"/>
  <c r="E1410" i="2"/>
  <c r="E1357" i="3"/>
  <c r="A1358" i="3"/>
  <c r="B1411" i="2"/>
  <c r="B1358" i="3" s="1"/>
  <c r="C1411" i="2"/>
  <c r="C1358" i="3" s="1"/>
  <c r="D1411" i="2"/>
  <c r="D1358" i="3" s="1"/>
  <c r="M2068" i="1"/>
  <c r="E1411" i="2"/>
  <c r="E1358" i="3"/>
  <c r="A1359" i="3"/>
  <c r="B1412" i="2"/>
  <c r="B1359" i="3" s="1"/>
  <c r="C1412" i="2"/>
  <c r="C1359" i="3" s="1"/>
  <c r="D1412" i="2"/>
  <c r="M2069" i="1"/>
  <c r="E1412" i="2"/>
  <c r="E1359" i="3" s="1"/>
  <c r="A1360" i="3"/>
  <c r="B1413" i="2"/>
  <c r="B1360" i="3"/>
  <c r="C1413" i="2"/>
  <c r="C1360" i="3"/>
  <c r="D1413" i="2"/>
  <c r="D1360" i="3"/>
  <c r="M2070" i="1"/>
  <c r="E1413" i="2"/>
  <c r="A1361" i="3"/>
  <c r="B1414" i="2"/>
  <c r="B1361" i="3" s="1"/>
  <c r="C1414" i="2"/>
  <c r="C1361" i="3" s="1"/>
  <c r="D1414" i="2"/>
  <c r="M2071" i="1"/>
  <c r="E1414" i="2"/>
  <c r="E1361" i="3" s="1"/>
  <c r="A1362" i="3"/>
  <c r="B1415" i="2"/>
  <c r="B1362" i="3"/>
  <c r="C1415" i="2"/>
  <c r="C1362" i="3"/>
  <c r="D1415" i="2"/>
  <c r="D1362" i="3"/>
  <c r="M2072" i="1"/>
  <c r="E1415" i="2"/>
  <c r="E1362" i="3" s="1"/>
  <c r="A1363" i="3"/>
  <c r="B1416" i="2"/>
  <c r="B1363" i="3"/>
  <c r="C1416" i="2"/>
  <c r="C1363" i="3"/>
  <c r="D1416" i="2"/>
  <c r="D1363" i="3"/>
  <c r="M2073" i="1"/>
  <c r="E1416" i="2"/>
  <c r="E1363" i="3" s="1"/>
  <c r="A1364" i="3"/>
  <c r="B1417" i="2"/>
  <c r="B1364" i="3"/>
  <c r="C1417" i="2"/>
  <c r="C1364" i="3"/>
  <c r="D1417" i="2"/>
  <c r="D1364" i="3"/>
  <c r="M2074" i="1"/>
  <c r="E1417" i="2"/>
  <c r="E1364" i="3" s="1"/>
  <c r="A1365" i="3"/>
  <c r="B1418" i="2"/>
  <c r="B1365" i="3"/>
  <c r="C1418" i="2"/>
  <c r="C1365" i="3"/>
  <c r="D1418" i="2"/>
  <c r="D1365" i="3"/>
  <c r="M2075" i="1"/>
  <c r="E1418" i="2"/>
  <c r="E1365" i="3" s="1"/>
  <c r="A1366" i="3"/>
  <c r="B1419" i="2"/>
  <c r="B1366" i="3"/>
  <c r="C1419" i="2"/>
  <c r="C1366" i="3"/>
  <c r="D1419" i="2"/>
  <c r="D1366" i="3"/>
  <c r="M2076" i="1"/>
  <c r="E1419" i="2"/>
  <c r="E1366" i="3" s="1"/>
  <c r="A1367" i="3"/>
  <c r="B1420" i="2"/>
  <c r="B1367" i="3"/>
  <c r="C1420" i="2"/>
  <c r="C1367" i="3"/>
  <c r="D1420" i="2"/>
  <c r="D1367" i="3"/>
  <c r="M2077" i="1"/>
  <c r="E1420" i="2"/>
  <c r="E1367" i="3" s="1"/>
  <c r="A1368" i="3"/>
  <c r="B1421" i="2"/>
  <c r="B1368" i="3"/>
  <c r="C1421" i="2"/>
  <c r="C1368" i="3"/>
  <c r="D1421" i="2"/>
  <c r="D1368" i="3"/>
  <c r="M2078" i="1"/>
  <c r="E1421" i="2"/>
  <c r="E1368" i="3" s="1"/>
  <c r="A1369" i="3"/>
  <c r="B1422" i="2"/>
  <c r="B1369" i="3"/>
  <c r="C1422" i="2"/>
  <c r="C1369" i="3"/>
  <c r="D1422" i="2"/>
  <c r="M2079" i="1"/>
  <c r="E1422" i="2"/>
  <c r="E1369" i="3"/>
  <c r="A1370" i="3"/>
  <c r="B1423" i="2"/>
  <c r="B1370" i="3" s="1"/>
  <c r="C1423" i="2"/>
  <c r="C1370" i="3" s="1"/>
  <c r="D1423" i="2"/>
  <c r="D1370" i="3" s="1"/>
  <c r="M2080" i="1"/>
  <c r="E1423" i="2"/>
  <c r="A1371" i="3"/>
  <c r="B1424" i="2"/>
  <c r="B1371" i="3"/>
  <c r="C1424" i="2"/>
  <c r="C1371" i="3"/>
  <c r="D1424" i="2"/>
  <c r="D1371" i="3"/>
  <c r="M2081" i="1"/>
  <c r="E1424" i="2"/>
  <c r="A1372" i="3"/>
  <c r="B1425" i="2"/>
  <c r="B1372" i="3" s="1"/>
  <c r="C1425" i="2"/>
  <c r="C1372" i="3" s="1"/>
  <c r="D1425" i="2"/>
  <c r="D1372" i="3" s="1"/>
  <c r="M2082" i="1"/>
  <c r="E1425" i="2"/>
  <c r="E1372" i="3"/>
  <c r="A1373" i="3"/>
  <c r="B1426" i="2"/>
  <c r="B1373" i="3" s="1"/>
  <c r="C1426" i="2"/>
  <c r="C1373" i="3" s="1"/>
  <c r="D1426" i="2"/>
  <c r="D1373" i="3" s="1"/>
  <c r="M2083" i="1"/>
  <c r="E1426" i="2"/>
  <c r="A1374" i="3"/>
  <c r="B1427" i="2"/>
  <c r="B1374" i="3"/>
  <c r="C1427" i="2"/>
  <c r="C1374" i="3"/>
  <c r="D1427" i="2"/>
  <c r="D1374" i="3"/>
  <c r="M2084" i="1"/>
  <c r="E1427" i="2"/>
  <c r="E1374" i="3" s="1"/>
  <c r="A1375" i="3"/>
  <c r="B1428" i="2"/>
  <c r="B1375" i="3"/>
  <c r="C1428" i="2"/>
  <c r="C1375" i="3"/>
  <c r="D1428" i="2"/>
  <c r="D1375" i="3"/>
  <c r="M2085" i="1"/>
  <c r="E1428" i="2"/>
  <c r="A1376" i="3"/>
  <c r="B1429" i="2"/>
  <c r="B1376" i="3" s="1"/>
  <c r="C1429" i="2"/>
  <c r="C1376" i="3" s="1"/>
  <c r="D1429" i="2"/>
  <c r="D1376" i="3" s="1"/>
  <c r="M2086" i="1"/>
  <c r="E1429" i="2"/>
  <c r="E1376" i="3"/>
  <c r="A1377" i="3"/>
  <c r="B1430" i="2"/>
  <c r="B1377" i="3" s="1"/>
  <c r="C1430" i="2"/>
  <c r="C1377" i="3" s="1"/>
  <c r="D1430" i="2"/>
  <c r="D1377" i="3" s="1"/>
  <c r="M2087" i="1"/>
  <c r="E1430" i="2"/>
  <c r="A1378" i="3"/>
  <c r="B1431" i="2"/>
  <c r="B1378" i="3"/>
  <c r="C1431" i="2"/>
  <c r="C1378" i="3"/>
  <c r="D1431" i="2"/>
  <c r="M2088" i="1"/>
  <c r="E1431" i="2"/>
  <c r="E1378" i="3"/>
  <c r="A1379" i="3"/>
  <c r="B1432" i="2"/>
  <c r="B1379" i="3" s="1"/>
  <c r="C1432" i="2"/>
  <c r="C1379" i="3" s="1"/>
  <c r="D1432" i="2"/>
  <c r="D1379" i="3" s="1"/>
  <c r="M2089" i="1"/>
  <c r="E1432" i="2"/>
  <c r="A1380" i="3"/>
  <c r="B1433" i="2"/>
  <c r="B1380" i="3"/>
  <c r="C1433" i="2"/>
  <c r="C1380" i="3"/>
  <c r="D1433" i="2"/>
  <c r="D1380" i="3"/>
  <c r="M2090" i="1"/>
  <c r="E1433" i="2"/>
  <c r="E1380" i="3" s="1"/>
  <c r="A1381" i="3"/>
  <c r="B1434" i="2"/>
  <c r="B1381" i="3"/>
  <c r="C1434" i="2"/>
  <c r="C1381" i="3"/>
  <c r="D1434" i="2"/>
  <c r="D1381" i="3"/>
  <c r="M2091" i="1"/>
  <c r="E1434" i="2"/>
  <c r="E1381" i="3" s="1"/>
  <c r="A1382" i="3"/>
  <c r="B1435" i="2"/>
  <c r="B1382" i="3"/>
  <c r="C1435" i="2"/>
  <c r="C1382" i="3"/>
  <c r="D1435" i="2"/>
  <c r="M2092" i="1"/>
  <c r="E1435" i="2"/>
  <c r="E1382" i="3"/>
  <c r="A1383" i="3"/>
  <c r="B1436" i="2"/>
  <c r="B1383" i="3" s="1"/>
  <c r="C1436" i="2"/>
  <c r="C1383" i="3" s="1"/>
  <c r="D1436" i="2"/>
  <c r="M2093" i="1"/>
  <c r="E1436" i="2"/>
  <c r="E1383" i="3" s="1"/>
  <c r="A1384" i="3"/>
  <c r="B1437" i="2"/>
  <c r="B1384" i="3"/>
  <c r="C1437" i="2"/>
  <c r="C1384" i="3"/>
  <c r="D1437" i="2"/>
  <c r="M2094" i="1"/>
  <c r="E1437" i="2"/>
  <c r="E1384" i="3"/>
  <c r="A1385" i="3"/>
  <c r="B1438" i="2"/>
  <c r="B1385" i="3" s="1"/>
  <c r="C1438" i="2"/>
  <c r="C1385" i="3" s="1"/>
  <c r="D1438" i="2"/>
  <c r="D1385" i="3" s="1"/>
  <c r="M2095" i="1"/>
  <c r="E1438" i="2"/>
  <c r="A1386" i="3"/>
  <c r="B1439" i="2"/>
  <c r="B1386" i="3"/>
  <c r="C1439" i="2"/>
  <c r="C1386" i="3"/>
  <c r="D1439" i="2"/>
  <c r="D1386" i="3"/>
  <c r="M2096" i="1"/>
  <c r="E1439" i="2"/>
  <c r="E1386" i="3" s="1"/>
  <c r="A1387" i="3"/>
  <c r="B1440" i="2"/>
  <c r="B1387" i="3"/>
  <c r="C1440" i="2"/>
  <c r="C1387" i="3"/>
  <c r="D1440" i="2"/>
  <c r="D1387" i="3"/>
  <c r="M2097" i="1"/>
  <c r="E1440" i="2"/>
  <c r="A1388" i="3"/>
  <c r="B1441" i="2"/>
  <c r="B1388" i="3" s="1"/>
  <c r="C1441" i="2"/>
  <c r="C1388" i="3" s="1"/>
  <c r="D1441" i="2"/>
  <c r="M2098" i="1"/>
  <c r="E1441" i="2"/>
  <c r="E1388" i="3" s="1"/>
  <c r="A1389" i="3"/>
  <c r="B1442" i="2"/>
  <c r="B1389" i="3" s="1"/>
  <c r="C1442" i="2"/>
  <c r="C1389" i="3"/>
  <c r="D1442" i="2"/>
  <c r="M2099" i="1"/>
  <c r="E1442" i="2"/>
  <c r="E1389" i="3"/>
  <c r="A1390" i="3"/>
  <c r="B1443" i="2"/>
  <c r="B1390" i="3" s="1"/>
  <c r="C1443" i="2"/>
  <c r="C1390" i="3" s="1"/>
  <c r="D1443" i="2"/>
  <c r="D1390" i="3" s="1"/>
  <c r="M2100" i="1"/>
  <c r="E1443" i="2"/>
  <c r="E1390" i="3" s="1"/>
  <c r="A1391" i="3"/>
  <c r="B1444" i="2"/>
  <c r="B1391" i="3" s="1"/>
  <c r="C1444" i="2"/>
  <c r="C1391" i="3" s="1"/>
  <c r="D1444" i="2"/>
  <c r="D1391" i="3" s="1"/>
  <c r="M2101" i="1"/>
  <c r="E1444" i="2"/>
  <c r="E1391" i="3"/>
  <c r="A1392" i="3"/>
  <c r="B1445" i="2"/>
  <c r="B1392" i="3" s="1"/>
  <c r="C1445" i="2"/>
  <c r="C1392" i="3" s="1"/>
  <c r="D1445" i="2"/>
  <c r="D1392" i="3" s="1"/>
  <c r="M2102" i="1"/>
  <c r="E1445" i="2"/>
  <c r="E1392" i="3" s="1"/>
  <c r="A1393" i="3"/>
  <c r="B1446" i="2"/>
  <c r="B1393" i="3" s="1"/>
  <c r="C1446" i="2"/>
  <c r="C1393" i="3" s="1"/>
  <c r="D1446" i="2"/>
  <c r="D1393" i="3" s="1"/>
  <c r="M2103" i="1"/>
  <c r="E1446" i="2"/>
  <c r="E1393" i="3"/>
  <c r="A1394" i="3"/>
  <c r="B1447" i="2"/>
  <c r="B1394" i="3" s="1"/>
  <c r="C1447" i="2"/>
  <c r="C1394" i="3" s="1"/>
  <c r="D1447" i="2"/>
  <c r="D1394" i="3" s="1"/>
  <c r="M2104" i="1"/>
  <c r="E1447" i="2"/>
  <c r="E1394" i="3" s="1"/>
  <c r="A1395" i="3"/>
  <c r="B1448" i="2"/>
  <c r="B1395" i="3" s="1"/>
  <c r="C1448" i="2"/>
  <c r="C1395" i="3" s="1"/>
  <c r="D1448" i="2"/>
  <c r="M2105" i="1"/>
  <c r="E1448" i="2"/>
  <c r="A1396" i="3"/>
  <c r="B1449" i="2"/>
  <c r="B1396" i="3" s="1"/>
  <c r="C1449" i="2"/>
  <c r="C1396" i="3" s="1"/>
  <c r="D1449" i="2"/>
  <c r="D1396" i="3" s="1"/>
  <c r="M2106" i="1"/>
  <c r="E1449" i="2"/>
  <c r="E1396" i="3"/>
  <c r="A1397" i="3"/>
  <c r="B1450" i="2"/>
  <c r="B1397" i="3" s="1"/>
  <c r="C1450" i="2"/>
  <c r="C1397" i="3" s="1"/>
  <c r="D1450" i="2"/>
  <c r="D1397" i="3" s="1"/>
  <c r="M2107" i="1"/>
  <c r="E1450" i="2"/>
  <c r="E1397" i="3" s="1"/>
  <c r="A1398" i="3"/>
  <c r="B1451" i="2"/>
  <c r="B1398" i="3" s="1"/>
  <c r="C1451" i="2"/>
  <c r="C1398" i="3" s="1"/>
  <c r="D1451" i="2"/>
  <c r="M2108" i="1"/>
  <c r="E1451" i="2"/>
  <c r="E1398" i="3" s="1"/>
  <c r="A1399" i="3"/>
  <c r="B1452" i="2"/>
  <c r="B1399" i="3" s="1"/>
  <c r="C1452" i="2"/>
  <c r="C1399" i="3"/>
  <c r="D1452" i="2"/>
  <c r="M2109" i="1"/>
  <c r="E1452" i="2"/>
  <c r="E1399" i="3"/>
  <c r="A1400" i="3"/>
  <c r="B1453" i="2"/>
  <c r="B1400" i="3" s="1"/>
  <c r="C1453" i="2"/>
  <c r="C1400" i="3" s="1"/>
  <c r="D1453" i="2"/>
  <c r="D1400" i="3" s="1"/>
  <c r="M2110" i="1"/>
  <c r="E1453" i="2"/>
  <c r="A1401" i="3"/>
  <c r="B1454" i="2"/>
  <c r="B1401" i="3"/>
  <c r="C1454" i="2"/>
  <c r="C1401" i="3" s="1"/>
  <c r="D1454" i="2"/>
  <c r="D1401" i="3"/>
  <c r="M2111" i="1"/>
  <c r="E1454" i="2"/>
  <c r="A1402" i="3"/>
  <c r="B1455" i="2"/>
  <c r="B1402" i="3" s="1"/>
  <c r="C1455" i="2"/>
  <c r="C1402" i="3" s="1"/>
  <c r="D1455" i="2"/>
  <c r="M2112" i="1"/>
  <c r="E1455" i="2"/>
  <c r="E1402" i="3" s="1"/>
  <c r="A1403" i="3"/>
  <c r="B1456" i="2"/>
  <c r="B1403" i="3" s="1"/>
  <c r="C1456" i="2"/>
  <c r="C1403" i="3"/>
  <c r="D1456" i="2"/>
  <c r="M2113" i="1"/>
  <c r="E1456" i="2"/>
  <c r="E1403" i="3"/>
  <c r="A1404" i="3"/>
  <c r="B1457" i="2"/>
  <c r="B1404" i="3" s="1"/>
  <c r="C1457" i="2"/>
  <c r="C1404" i="3" s="1"/>
  <c r="D1457" i="2"/>
  <c r="M2114" i="1"/>
  <c r="E1457" i="2"/>
  <c r="E1404" i="3" s="1"/>
  <c r="A1405" i="3"/>
  <c r="B1458" i="2"/>
  <c r="B1405" i="3"/>
  <c r="C1458" i="2"/>
  <c r="C1405" i="3" s="1"/>
  <c r="D1458" i="2"/>
  <c r="D1405" i="3"/>
  <c r="M2115" i="1"/>
  <c r="E1458" i="2"/>
  <c r="E1405" i="3" s="1"/>
  <c r="A1406" i="3"/>
  <c r="B1459" i="2"/>
  <c r="B1406" i="3" s="1"/>
  <c r="C1459" i="2"/>
  <c r="C1406" i="3"/>
  <c r="D1459" i="2"/>
  <c r="M2116" i="1"/>
  <c r="E1459" i="2"/>
  <c r="E1406" i="3"/>
  <c r="A1407" i="3"/>
  <c r="B1460" i="2"/>
  <c r="B1407" i="3" s="1"/>
  <c r="C1460" i="2"/>
  <c r="C1407" i="3" s="1"/>
  <c r="D1460" i="2"/>
  <c r="D1407" i="3" s="1"/>
  <c r="M2117" i="1"/>
  <c r="E1460" i="2"/>
  <c r="E1407" i="3" s="1"/>
  <c r="A1408" i="3"/>
  <c r="B1461" i="2"/>
  <c r="B1408" i="3" s="1"/>
  <c r="C1461" i="2"/>
  <c r="C1408" i="3" s="1"/>
  <c r="D1461" i="2"/>
  <c r="M2118" i="1"/>
  <c r="E1461" i="2"/>
  <c r="E1408" i="3" s="1"/>
  <c r="A1409" i="3"/>
  <c r="B1462" i="2"/>
  <c r="B1409" i="3" s="1"/>
  <c r="C1462" i="2"/>
  <c r="C1409" i="3"/>
  <c r="D1462" i="2"/>
  <c r="E1462" i="2"/>
  <c r="E1409" i="3" s="1"/>
  <c r="A1410" i="3"/>
  <c r="B1463" i="2"/>
  <c r="B1410" i="3" s="1"/>
  <c r="C1463" i="2"/>
  <c r="C1410" i="3"/>
  <c r="D1463" i="2"/>
  <c r="M2120" i="1"/>
  <c r="E1463" i="2"/>
  <c r="E1410" i="3"/>
  <c r="A1411" i="3"/>
  <c r="B1464" i="2"/>
  <c r="B1411" i="3" s="1"/>
  <c r="C1464" i="2"/>
  <c r="C1411" i="3" s="1"/>
  <c r="D1464" i="2"/>
  <c r="D1411" i="3" s="1"/>
  <c r="M2121" i="1"/>
  <c r="E1464" i="2"/>
  <c r="E1411" i="3" s="1"/>
  <c r="A1412" i="3"/>
  <c r="B1465" i="2"/>
  <c r="B1412" i="3" s="1"/>
  <c r="C1465" i="2"/>
  <c r="C1412" i="3" s="1"/>
  <c r="D1465" i="2"/>
  <c r="D1412" i="3" s="1"/>
  <c r="M2122" i="1"/>
  <c r="E1465" i="2"/>
  <c r="E1412" i="3"/>
  <c r="A1413" i="3"/>
  <c r="B1466" i="2"/>
  <c r="B1413" i="3" s="1"/>
  <c r="C1466" i="2"/>
  <c r="C1413" i="3" s="1"/>
  <c r="D1466" i="2"/>
  <c r="D1413" i="3" s="1"/>
  <c r="M2123" i="1"/>
  <c r="E1466" i="2"/>
  <c r="A1414" i="3"/>
  <c r="B1467" i="2"/>
  <c r="B1414" i="3"/>
  <c r="C1467" i="2"/>
  <c r="C1414" i="3" s="1"/>
  <c r="D1467" i="2"/>
  <c r="D1414" i="3"/>
  <c r="M2124" i="1"/>
  <c r="E1467" i="2"/>
  <c r="E1414" i="3" s="1"/>
  <c r="A1415" i="3"/>
  <c r="B1468" i="2"/>
  <c r="B1415" i="3" s="1"/>
  <c r="C1468" i="2"/>
  <c r="C1415" i="3"/>
  <c r="D1468" i="2"/>
  <c r="D1415" i="3" s="1"/>
  <c r="M2125" i="1"/>
  <c r="E1468" i="2"/>
  <c r="E1415" i="3" s="1"/>
  <c r="A1416" i="3"/>
  <c r="B1469" i="2"/>
  <c r="B1416" i="3"/>
  <c r="C1469" i="2"/>
  <c r="C1416" i="3" s="1"/>
  <c r="D1469" i="2"/>
  <c r="D1416" i="3"/>
  <c r="M2126" i="1"/>
  <c r="E1469" i="2"/>
  <c r="E1416" i="3" s="1"/>
  <c r="A1417" i="3"/>
  <c r="B1470" i="2"/>
  <c r="B1417" i="3" s="1"/>
  <c r="C1470" i="2"/>
  <c r="C1417" i="3"/>
  <c r="D1470" i="2"/>
  <c r="D1417" i="3" s="1"/>
  <c r="M2127" i="1"/>
  <c r="E1470" i="2"/>
  <c r="E1417" i="3" s="1"/>
  <c r="A1418" i="3"/>
  <c r="B1471" i="2"/>
  <c r="B1418" i="3"/>
  <c r="C1471" i="2"/>
  <c r="C1418" i="3" s="1"/>
  <c r="D1471" i="2"/>
  <c r="D1418" i="3"/>
  <c r="M2128" i="1"/>
  <c r="E1471" i="2"/>
  <c r="E1418" i="3" s="1"/>
  <c r="A1419" i="3"/>
  <c r="B1472" i="2"/>
  <c r="B1419" i="3" s="1"/>
  <c r="C1472" i="2"/>
  <c r="C1419" i="3"/>
  <c r="D1472" i="2"/>
  <c r="M2129" i="1"/>
  <c r="E1472" i="2"/>
  <c r="E1419" i="3"/>
  <c r="A1420" i="3"/>
  <c r="B1473" i="2"/>
  <c r="B1420" i="3" s="1"/>
  <c r="C1473" i="2"/>
  <c r="C1420" i="3" s="1"/>
  <c r="D1473" i="2"/>
  <c r="D1420" i="3" s="1"/>
  <c r="M2130" i="1"/>
  <c r="E1473" i="2"/>
  <c r="E1420" i="3" s="1"/>
  <c r="A1421" i="3"/>
  <c r="B1474" i="2"/>
  <c r="B1421" i="3" s="1"/>
  <c r="C1474" i="2"/>
  <c r="C1421" i="3" s="1"/>
  <c r="D1474" i="2"/>
  <c r="M2131" i="1"/>
  <c r="E1474" i="2"/>
  <c r="E1421" i="3" s="1"/>
  <c r="A1422" i="3"/>
  <c r="B1475" i="2"/>
  <c r="B1422" i="3" s="1"/>
  <c r="C1475" i="2"/>
  <c r="C1422" i="3"/>
  <c r="D1475" i="2"/>
  <c r="D1422" i="3" s="1"/>
  <c r="M2132" i="1"/>
  <c r="E1475" i="2"/>
  <c r="A1423" i="3"/>
  <c r="B1476" i="2"/>
  <c r="B1423" i="3" s="1"/>
  <c r="C1476" i="2"/>
  <c r="C1423" i="3" s="1"/>
  <c r="D1476" i="2"/>
  <c r="D1423" i="3" s="1"/>
  <c r="M2133" i="1"/>
  <c r="E1476" i="2"/>
  <c r="E1423" i="3" s="1"/>
  <c r="A1424" i="3"/>
  <c r="B1477" i="2"/>
  <c r="B1424" i="3" s="1"/>
  <c r="C1477" i="2"/>
  <c r="C1424" i="3" s="1"/>
  <c r="D1477" i="2"/>
  <c r="D1424" i="3" s="1"/>
  <c r="M2134" i="1"/>
  <c r="E1477" i="2"/>
  <c r="E1424" i="3"/>
  <c r="A1425" i="3"/>
  <c r="B1478" i="2"/>
  <c r="B1425" i="3" s="1"/>
  <c r="C1478" i="2"/>
  <c r="C1425" i="3" s="1"/>
  <c r="D1478" i="2"/>
  <c r="D1425" i="3" s="1"/>
  <c r="M2135" i="1"/>
  <c r="E1478" i="2"/>
  <c r="E1425" i="3" s="1"/>
  <c r="A1426" i="3"/>
  <c r="B1479" i="2"/>
  <c r="B1426" i="3" s="1"/>
  <c r="C1479" i="2"/>
  <c r="C1426" i="3" s="1"/>
  <c r="D1479" i="2"/>
  <c r="D1426" i="3" s="1"/>
  <c r="M2136" i="1"/>
  <c r="E1479" i="2"/>
  <c r="E1426" i="3"/>
  <c r="A1427" i="3"/>
  <c r="B1480" i="2"/>
  <c r="B1427" i="3" s="1"/>
  <c r="C1480" i="2"/>
  <c r="C1427" i="3" s="1"/>
  <c r="D1480" i="2"/>
  <c r="D1427" i="3" s="1"/>
  <c r="M2137" i="1"/>
  <c r="E1480" i="2"/>
  <c r="E1427" i="3" s="1"/>
  <c r="A1428" i="3"/>
  <c r="B1481" i="2"/>
  <c r="B1428" i="3" s="1"/>
  <c r="C1481" i="2"/>
  <c r="C1428" i="3" s="1"/>
  <c r="D1481" i="2"/>
  <c r="D1428" i="3" s="1"/>
  <c r="M2138" i="1"/>
  <c r="E1481" i="2"/>
  <c r="E1428" i="3"/>
  <c r="A1429" i="3"/>
  <c r="B1482" i="2"/>
  <c r="B1429" i="3" s="1"/>
  <c r="C1482" i="2"/>
  <c r="C1429" i="3" s="1"/>
  <c r="D1482" i="2"/>
  <c r="M2139" i="1"/>
  <c r="E1482" i="2"/>
  <c r="E1429" i="3" s="1"/>
  <c r="A1430" i="3"/>
  <c r="B1483" i="2"/>
  <c r="B1430" i="3"/>
  <c r="C1483" i="2"/>
  <c r="C1430" i="3" s="1"/>
  <c r="D1483" i="2"/>
  <c r="D1430" i="3"/>
  <c r="M2140" i="1"/>
  <c r="E1483" i="2"/>
  <c r="E1430" i="3" s="1"/>
  <c r="A1431" i="3"/>
  <c r="B1484" i="2"/>
  <c r="B1431" i="3" s="1"/>
  <c r="C1484" i="2"/>
  <c r="C1431" i="3"/>
  <c r="D1484" i="2"/>
  <c r="D1431" i="3" s="1"/>
  <c r="M2141" i="1"/>
  <c r="E1484" i="2"/>
  <c r="E1431" i="3" s="1"/>
  <c r="A1432" i="3"/>
  <c r="B1485" i="2"/>
  <c r="B1432" i="3"/>
  <c r="C1485" i="2"/>
  <c r="C1432" i="3" s="1"/>
  <c r="D1485" i="2"/>
  <c r="D1432" i="3"/>
  <c r="M2142" i="1"/>
  <c r="E1485" i="2"/>
  <c r="E1432" i="3" s="1"/>
  <c r="A1433" i="3"/>
  <c r="B1486" i="2"/>
  <c r="B1433" i="3" s="1"/>
  <c r="C1486" i="2"/>
  <c r="C1433" i="3"/>
  <c r="D1486" i="2"/>
  <c r="D1433" i="3" s="1"/>
  <c r="M2143" i="1"/>
  <c r="E1486" i="2"/>
  <c r="A1434" i="3"/>
  <c r="B1487" i="2"/>
  <c r="B1434" i="3" s="1"/>
  <c r="C1487" i="2"/>
  <c r="C1434" i="3" s="1"/>
  <c r="D1487" i="2"/>
  <c r="D1434" i="3" s="1"/>
  <c r="M2144" i="1"/>
  <c r="E1487" i="2"/>
  <c r="E1434" i="3" s="1"/>
  <c r="A1435" i="3"/>
  <c r="B1488" i="2"/>
  <c r="B1435" i="3" s="1"/>
  <c r="C1488" i="2"/>
  <c r="C1435" i="3" s="1"/>
  <c r="D1488" i="2"/>
  <c r="D1435" i="3" s="1"/>
  <c r="M2145" i="1"/>
  <c r="E1488" i="2"/>
  <c r="E1435" i="3"/>
  <c r="A1436" i="3"/>
  <c r="B1489" i="2"/>
  <c r="B1436" i="3" s="1"/>
  <c r="C1489" i="2"/>
  <c r="C1436" i="3" s="1"/>
  <c r="D1489" i="2"/>
  <c r="D1436" i="3" s="1"/>
  <c r="M2146" i="1"/>
  <c r="E1489" i="2"/>
  <c r="E1436" i="3" s="1"/>
  <c r="A1437" i="3"/>
  <c r="B1490" i="2"/>
  <c r="B1437" i="3" s="1"/>
  <c r="C1490" i="2"/>
  <c r="C1437" i="3" s="1"/>
  <c r="D1490" i="2"/>
  <c r="M2147" i="1"/>
  <c r="E1490" i="2"/>
  <c r="E1437" i="3" s="1"/>
  <c r="A1438" i="3"/>
  <c r="B1491" i="2"/>
  <c r="B1438" i="3" s="1"/>
  <c r="C1491" i="2"/>
  <c r="C1438" i="3"/>
  <c r="D1491" i="2"/>
  <c r="D1438" i="3" s="1"/>
  <c r="M2148" i="1"/>
  <c r="E1491" i="2"/>
  <c r="E1438" i="3" s="1"/>
  <c r="A1439" i="3"/>
  <c r="B1492" i="2"/>
  <c r="B1439" i="3"/>
  <c r="C1492" i="2"/>
  <c r="C1439" i="3" s="1"/>
  <c r="D1492" i="2"/>
  <c r="M2149" i="1"/>
  <c r="E1492" i="2"/>
  <c r="E1439" i="3" s="1"/>
  <c r="A1440" i="3"/>
  <c r="B1493" i="2"/>
  <c r="B1440" i="3" s="1"/>
  <c r="C1493" i="2"/>
  <c r="C1440" i="3" s="1"/>
  <c r="D1493" i="2"/>
  <c r="D1440" i="3" s="1"/>
  <c r="M2150" i="1"/>
  <c r="E1493" i="2"/>
  <c r="E1440" i="3"/>
  <c r="A1441" i="3"/>
  <c r="B1494" i="2"/>
  <c r="B1441" i="3" s="1"/>
  <c r="C1494" i="2"/>
  <c r="C1441" i="3" s="1"/>
  <c r="D1494" i="2"/>
  <c r="D1441" i="3" s="1"/>
  <c r="M2151" i="1"/>
  <c r="E1494" i="2"/>
  <c r="A1442" i="3"/>
  <c r="B1495" i="2"/>
  <c r="B1442" i="3"/>
  <c r="C1495" i="2"/>
  <c r="C1442" i="3" s="1"/>
  <c r="D1495" i="2"/>
  <c r="D1442" i="3"/>
  <c r="M2152" i="1"/>
  <c r="E1495" i="2"/>
  <c r="E1442" i="3" s="1"/>
  <c r="A1443" i="3"/>
  <c r="B1496" i="2"/>
  <c r="B1443" i="3" s="1"/>
  <c r="C1496" i="2"/>
  <c r="C1443" i="3"/>
  <c r="D1496" i="2"/>
  <c r="D1443" i="3" s="1"/>
  <c r="M2153" i="1"/>
  <c r="E1496" i="2"/>
  <c r="E1443" i="3" s="1"/>
  <c r="A1444" i="3"/>
  <c r="B1497" i="2"/>
  <c r="B1444" i="3"/>
  <c r="C1497" i="2"/>
  <c r="C1444" i="3" s="1"/>
  <c r="D1497" i="2"/>
  <c r="D1444" i="3"/>
  <c r="M2154" i="1"/>
  <c r="E1497" i="2"/>
  <c r="A1445" i="3"/>
  <c r="B1498" i="2"/>
  <c r="B1445" i="3" s="1"/>
  <c r="C1498" i="2"/>
  <c r="C1445" i="3" s="1"/>
  <c r="D1498" i="2"/>
  <c r="M2155" i="1"/>
  <c r="E1498" i="2"/>
  <c r="E1445" i="3" s="1"/>
  <c r="A1446" i="3"/>
  <c r="B1499" i="2"/>
  <c r="B1446" i="3" s="1"/>
  <c r="C1499" i="2"/>
  <c r="C1446" i="3"/>
  <c r="D1499" i="2"/>
  <c r="D1446" i="3" s="1"/>
  <c r="M2156" i="1"/>
  <c r="E1499" i="2"/>
  <c r="A1447" i="3"/>
  <c r="B1500" i="2"/>
  <c r="B1447" i="3" s="1"/>
  <c r="C1500" i="2"/>
  <c r="C1447" i="3" s="1"/>
  <c r="D1500" i="2"/>
  <c r="D1447" i="3" s="1"/>
  <c r="M2157" i="1"/>
  <c r="E1500" i="2"/>
  <c r="E1447" i="3" s="1"/>
  <c r="A1448" i="3"/>
  <c r="B1501" i="2"/>
  <c r="B1448" i="3" s="1"/>
  <c r="C1501" i="2"/>
  <c r="C1448" i="3" s="1"/>
  <c r="D1501" i="2"/>
  <c r="D1448" i="3" s="1"/>
  <c r="M2158" i="1"/>
  <c r="E1501" i="2"/>
  <c r="E1448" i="3"/>
  <c r="A1449" i="3"/>
  <c r="B1502" i="2"/>
  <c r="B1449" i="3" s="1"/>
  <c r="C1502" i="2"/>
  <c r="C1449" i="3" s="1"/>
  <c r="D1502" i="2"/>
  <c r="M2159" i="1"/>
  <c r="E1502" i="2"/>
  <c r="E1449" i="3" s="1"/>
  <c r="A1450" i="3"/>
  <c r="B1503" i="2"/>
  <c r="B1450" i="3"/>
  <c r="C1503" i="2"/>
  <c r="C1450" i="3" s="1"/>
  <c r="D1503" i="2"/>
  <c r="D1450" i="3"/>
  <c r="M2160" i="1"/>
  <c r="E1503" i="2"/>
  <c r="E1450" i="3" s="1"/>
  <c r="A1451" i="3"/>
  <c r="B1504" i="2"/>
  <c r="B1451" i="3" s="1"/>
  <c r="C1504" i="2"/>
  <c r="C1451" i="3"/>
  <c r="D1504" i="2"/>
  <c r="M2161" i="1"/>
  <c r="E1504" i="2"/>
  <c r="E1451" i="3"/>
  <c r="A1452" i="3"/>
  <c r="B1505" i="2"/>
  <c r="B1452" i="3" s="1"/>
  <c r="C1505" i="2"/>
  <c r="C1452" i="3" s="1"/>
  <c r="D1505" i="2"/>
  <c r="D1452" i="3" s="1"/>
  <c r="M2162" i="1"/>
  <c r="E1505" i="2"/>
  <c r="A1453" i="3"/>
  <c r="B1506" i="2"/>
  <c r="B1453" i="3"/>
  <c r="C1506" i="2"/>
  <c r="C1453" i="3" s="1"/>
  <c r="D1506" i="2"/>
  <c r="D1453" i="3"/>
  <c r="M2163" i="1"/>
  <c r="E1506" i="2"/>
  <c r="E1453" i="3" s="1"/>
  <c r="A1454" i="3"/>
  <c r="B1507" i="2"/>
  <c r="B1454" i="3" s="1"/>
  <c r="C1507" i="2"/>
  <c r="C1454" i="3"/>
  <c r="D1507" i="2"/>
  <c r="D1454" i="3" s="1"/>
  <c r="M2164" i="1"/>
  <c r="E1507" i="2"/>
  <c r="E1454" i="3" s="1"/>
  <c r="A1455" i="3"/>
  <c r="B1508" i="2"/>
  <c r="B1455" i="3"/>
  <c r="C1508" i="2"/>
  <c r="C1455" i="3" s="1"/>
  <c r="D1508" i="2"/>
  <c r="D1455" i="3"/>
  <c r="M2165" i="1"/>
  <c r="E1508" i="2"/>
  <c r="E1455" i="3" s="1"/>
  <c r="A1456" i="3"/>
  <c r="B1509" i="2"/>
  <c r="B1456" i="3" s="1"/>
  <c r="C1509" i="2"/>
  <c r="C1456" i="3"/>
  <c r="D1509" i="2"/>
  <c r="D1456" i="3" s="1"/>
  <c r="M2166" i="1"/>
  <c r="E1509" i="2"/>
  <c r="E1456" i="3" s="1"/>
  <c r="A1457" i="3"/>
  <c r="B1510" i="2"/>
  <c r="B1457" i="3"/>
  <c r="C1510" i="2"/>
  <c r="C1457" i="3" s="1"/>
  <c r="D1510" i="2"/>
  <c r="D1457" i="3"/>
  <c r="M2167" i="1"/>
  <c r="E1510" i="2"/>
  <c r="E1457" i="3" s="1"/>
  <c r="A1458" i="3"/>
  <c r="B1511" i="2"/>
  <c r="B1458" i="3" s="1"/>
  <c r="C1511" i="2"/>
  <c r="C1458" i="3"/>
  <c r="D1511" i="2"/>
  <c r="D1458" i="3" s="1"/>
  <c r="M2168" i="1"/>
  <c r="E1511" i="2"/>
  <c r="E1458" i="3" s="1"/>
  <c r="A1459" i="3"/>
  <c r="B1512" i="2"/>
  <c r="B1459" i="3"/>
  <c r="C1512" i="2"/>
  <c r="C1459" i="3" s="1"/>
  <c r="D1512" i="2"/>
  <c r="D1459" i="3"/>
  <c r="M2169" i="1"/>
  <c r="E1512" i="2"/>
  <c r="E1459" i="3" s="1"/>
  <c r="A1460" i="3"/>
  <c r="B1513" i="2"/>
  <c r="B1460" i="3" s="1"/>
  <c r="C1513" i="2"/>
  <c r="C1460" i="3"/>
  <c r="D1513" i="2"/>
  <c r="D1460" i="3" s="1"/>
  <c r="M2170" i="1"/>
  <c r="E1513" i="2"/>
  <c r="E1460" i="3" s="1"/>
  <c r="A1461" i="3"/>
  <c r="B1514" i="2"/>
  <c r="B1461" i="3"/>
  <c r="C1514" i="2"/>
  <c r="C1461" i="3" s="1"/>
  <c r="D1514" i="2"/>
  <c r="D1461" i="3"/>
  <c r="M2171" i="1"/>
  <c r="E1514" i="2"/>
  <c r="E1461" i="3" s="1"/>
  <c r="A1462" i="3"/>
  <c r="B1515" i="2"/>
  <c r="B1462" i="3" s="1"/>
  <c r="C1515" i="2"/>
  <c r="C1462" i="3"/>
  <c r="D1515" i="2"/>
  <c r="M2172" i="1"/>
  <c r="E1515" i="2"/>
  <c r="E1462" i="3"/>
  <c r="A1463" i="3"/>
  <c r="B1516" i="2"/>
  <c r="B1463" i="3" s="1"/>
  <c r="C1516" i="2"/>
  <c r="C1463" i="3" s="1"/>
  <c r="D1516" i="2"/>
  <c r="D1463" i="3" s="1"/>
  <c r="M2173" i="1"/>
  <c r="E1516" i="2"/>
  <c r="E1463" i="3" s="1"/>
  <c r="A1464" i="3"/>
  <c r="B1517" i="2"/>
  <c r="B1464" i="3" s="1"/>
  <c r="C1517" i="2"/>
  <c r="C1464" i="3" s="1"/>
  <c r="D1517" i="2"/>
  <c r="D1464" i="3" s="1"/>
  <c r="M2174" i="1"/>
  <c r="E1517" i="2"/>
  <c r="E1464" i="3"/>
  <c r="A1465" i="3"/>
  <c r="B1518" i="2"/>
  <c r="B1465" i="3" s="1"/>
  <c r="C1518" i="2"/>
  <c r="C1465" i="3" s="1"/>
  <c r="D1518" i="2"/>
  <c r="D1465" i="3" s="1"/>
  <c r="M2175" i="1"/>
  <c r="E1518" i="2"/>
  <c r="E1465" i="3" s="1"/>
  <c r="A1466" i="3"/>
  <c r="B1519" i="2"/>
  <c r="B1466" i="3" s="1"/>
  <c r="C1519" i="2"/>
  <c r="C1466" i="3" s="1"/>
  <c r="D1519" i="2"/>
  <c r="D1466" i="3" s="1"/>
  <c r="M2176" i="1"/>
  <c r="E1519" i="2"/>
  <c r="E1466" i="3"/>
  <c r="A1467" i="3"/>
  <c r="B1520" i="2"/>
  <c r="B1467" i="3" s="1"/>
  <c r="C1467" i="3"/>
  <c r="D1467" i="3"/>
  <c r="E1467" i="3"/>
  <c r="A1468" i="3"/>
  <c r="B1521" i="2"/>
  <c r="B1468" i="3" s="1"/>
  <c r="C1468" i="3"/>
  <c r="D1468" i="3"/>
  <c r="E1468" i="3"/>
  <c r="A1522" i="2"/>
  <c r="A1469" i="3" s="1"/>
  <c r="B1522" i="2"/>
  <c r="B1469" i="3"/>
  <c r="C1522" i="2"/>
  <c r="C1469" i="3" s="1"/>
  <c r="D1522" i="2"/>
  <c r="D1469" i="3"/>
  <c r="M2179" i="1"/>
  <c r="E1522" i="2"/>
  <c r="E1469" i="3" s="1"/>
  <c r="A2180" i="1"/>
  <c r="B1523" i="2"/>
  <c r="B1470" i="3" s="1"/>
  <c r="C1523" i="2"/>
  <c r="C1470" i="3"/>
  <c r="D1523" i="2"/>
  <c r="M2180" i="1"/>
  <c r="E1523" i="2"/>
  <c r="E1470" i="3"/>
  <c r="B1524" i="2"/>
  <c r="B1471" i="3" s="1"/>
  <c r="C1524" i="2"/>
  <c r="C1471" i="3"/>
  <c r="D1524" i="2"/>
  <c r="D1471" i="3" s="1"/>
  <c r="M2181" i="1"/>
  <c r="E1524" i="2"/>
  <c r="E1471" i="3" s="1"/>
  <c r="B1525" i="2"/>
  <c r="B1472" i="3" s="1"/>
  <c r="C1525" i="2"/>
  <c r="C1472" i="3" s="1"/>
  <c r="D1525" i="2"/>
  <c r="M2182" i="1"/>
  <c r="E1525" i="2"/>
  <c r="E1472" i="3" s="1"/>
  <c r="B1526" i="2"/>
  <c r="B1473" i="3" s="1"/>
  <c r="C1526" i="2"/>
  <c r="C1473" i="3" s="1"/>
  <c r="D1526" i="2"/>
  <c r="D1473" i="3" s="1"/>
  <c r="M2183" i="1"/>
  <c r="E1526" i="2"/>
  <c r="E1473" i="3" s="1"/>
  <c r="B1527" i="2"/>
  <c r="B1474" i="3"/>
  <c r="C1527" i="2"/>
  <c r="C1474" i="3" s="1"/>
  <c r="D1527" i="2"/>
  <c r="D1474" i="3"/>
  <c r="M2184" i="1"/>
  <c r="E1527" i="2"/>
  <c r="B1528" i="2"/>
  <c r="B1475" i="3"/>
  <c r="C1528" i="2"/>
  <c r="C1475" i="3" s="1"/>
  <c r="D1528" i="2"/>
  <c r="M2185" i="1"/>
  <c r="E1528" i="2"/>
  <c r="E1475" i="3" s="1"/>
  <c r="B1529" i="2"/>
  <c r="B1476" i="3"/>
  <c r="C1529" i="2"/>
  <c r="C1476" i="3" s="1"/>
  <c r="D1529" i="2"/>
  <c r="D1476" i="3"/>
  <c r="M2186" i="1"/>
  <c r="E1529" i="2"/>
  <c r="E1476" i="3" s="1"/>
  <c r="B1530" i="2"/>
  <c r="B1477" i="3" s="1"/>
  <c r="C1530" i="2"/>
  <c r="C1477" i="3" s="1"/>
  <c r="D1530" i="2"/>
  <c r="D1477" i="3" s="1"/>
  <c r="M2187" i="1"/>
  <c r="E1530" i="2"/>
  <c r="E1477" i="3"/>
  <c r="B1531" i="2"/>
  <c r="B1478" i="3" s="1"/>
  <c r="C1531" i="2"/>
  <c r="C1478" i="3"/>
  <c r="D1531" i="2"/>
  <c r="D1478" i="3" s="1"/>
  <c r="M2188" i="1"/>
  <c r="E1531" i="2"/>
  <c r="E1478" i="3" s="1"/>
  <c r="B1532" i="2"/>
  <c r="B1479" i="3" s="1"/>
  <c r="C1532" i="2"/>
  <c r="C1479" i="3" s="1"/>
  <c r="D1532" i="2"/>
  <c r="D1479" i="3" s="1"/>
  <c r="M2189" i="1"/>
  <c r="E1532" i="2"/>
  <c r="E1479" i="3" s="1"/>
  <c r="A1480" i="3"/>
  <c r="B1533" i="2"/>
  <c r="B1480" i="3" s="1"/>
  <c r="C1480" i="3"/>
  <c r="D1480" i="3"/>
  <c r="E1480" i="3"/>
  <c r="A1534" i="2"/>
  <c r="A1481" i="3" s="1"/>
  <c r="B1534" i="2"/>
  <c r="B1481" i="3"/>
  <c r="C1534" i="2"/>
  <c r="C1481" i="3" s="1"/>
  <c r="D1534" i="2"/>
  <c r="D1481" i="3"/>
  <c r="M2191" i="1"/>
  <c r="E1534" i="2"/>
  <c r="E1481" i="3" s="1"/>
  <c r="A2192" i="1"/>
  <c r="A2193" i="1" s="1"/>
  <c r="A2194" i="1" s="1"/>
  <c r="A1537" i="2" s="1"/>
  <c r="A1484" i="3" s="1"/>
  <c r="B1535" i="2"/>
  <c r="B1482" i="3" s="1"/>
  <c r="C1535" i="2"/>
  <c r="C1482" i="3"/>
  <c r="D1535" i="2"/>
  <c r="D1482" i="3" s="1"/>
  <c r="M2192" i="1"/>
  <c r="E1535" i="2"/>
  <c r="E1482" i="3" s="1"/>
  <c r="B1536" i="2"/>
  <c r="B1483" i="3" s="1"/>
  <c r="C1536" i="2"/>
  <c r="C1483" i="3" s="1"/>
  <c r="D1536" i="2"/>
  <c r="D1483" i="3" s="1"/>
  <c r="M2193" i="1"/>
  <c r="E1536" i="2"/>
  <c r="E1483" i="3" s="1"/>
  <c r="B1537" i="2"/>
  <c r="B1484" i="3"/>
  <c r="C1537" i="2"/>
  <c r="C1484" i="3" s="1"/>
  <c r="D1537" i="2"/>
  <c r="D1484" i="3"/>
  <c r="M2194" i="1"/>
  <c r="E1537" i="2"/>
  <c r="B1538" i="2"/>
  <c r="B1485" i="3"/>
  <c r="C1538" i="2"/>
  <c r="C1485" i="3" s="1"/>
  <c r="D1538" i="2"/>
  <c r="D1485" i="3"/>
  <c r="M2195" i="1"/>
  <c r="E1538" i="2"/>
  <c r="E1485" i="3" s="1"/>
  <c r="B1539" i="2"/>
  <c r="B1486" i="3" s="1"/>
  <c r="C1539" i="2"/>
  <c r="C1486" i="3" s="1"/>
  <c r="D1539" i="2"/>
  <c r="D1486" i="3" s="1"/>
  <c r="M2196" i="1"/>
  <c r="E1539" i="2"/>
  <c r="E1486" i="3"/>
  <c r="B1540" i="2"/>
  <c r="B1487" i="3" s="1"/>
  <c r="C1540" i="2"/>
  <c r="C1487" i="3"/>
  <c r="D1540" i="2"/>
  <c r="D1487" i="3" s="1"/>
  <c r="M2197" i="1"/>
  <c r="E1540" i="2"/>
  <c r="E1487" i="3" s="1"/>
  <c r="B1541" i="2"/>
  <c r="B1488" i="3" s="1"/>
  <c r="C1541" i="2"/>
  <c r="C1488" i="3" s="1"/>
  <c r="D1541" i="2"/>
  <c r="D1488" i="3" s="1"/>
  <c r="M2198" i="1"/>
  <c r="E1541" i="2"/>
  <c r="E1488" i="3" s="1"/>
  <c r="B1542" i="2"/>
  <c r="B1489" i="3"/>
  <c r="C1542" i="2"/>
  <c r="C1489" i="3" s="1"/>
  <c r="D1542" i="2"/>
  <c r="D1489" i="3"/>
  <c r="M2199" i="1"/>
  <c r="E1542" i="2"/>
  <c r="E1489" i="3" s="1"/>
  <c r="A1490" i="3"/>
  <c r="B1543" i="2"/>
  <c r="B1490" i="3" s="1"/>
  <c r="C1490" i="3"/>
  <c r="D1490" i="3"/>
  <c r="E1490" i="3"/>
  <c r="A1544" i="2"/>
  <c r="A1491" i="3" s="1"/>
  <c r="B1544" i="2"/>
  <c r="B1491" i="3" s="1"/>
  <c r="C1544" i="2"/>
  <c r="C1491" i="3" s="1"/>
  <c r="D1544" i="2"/>
  <c r="D1491" i="3" s="1"/>
  <c r="M2201" i="1"/>
  <c r="E1544" i="2"/>
  <c r="E1491" i="3"/>
  <c r="A2202" i="1"/>
  <c r="A1545" i="2" s="1"/>
  <c r="A1492" i="3" s="1"/>
  <c r="B1545" i="2"/>
  <c r="B1492" i="3" s="1"/>
  <c r="C1545" i="2"/>
  <c r="C1492" i="3" s="1"/>
  <c r="D1545" i="2"/>
  <c r="M2202" i="1"/>
  <c r="E1545" i="2"/>
  <c r="E1492" i="3" s="1"/>
  <c r="A1493" i="3"/>
  <c r="B1546" i="2"/>
  <c r="B1493" i="3" s="1"/>
  <c r="C1493" i="3"/>
  <c r="D1493" i="3"/>
  <c r="E1493" i="3"/>
  <c r="A1547" i="2"/>
  <c r="A1494" i="3" s="1"/>
  <c r="B1547" i="2"/>
  <c r="B1494" i="3" s="1"/>
  <c r="C1547" i="2"/>
  <c r="C1494" i="3" s="1"/>
  <c r="D1547" i="2"/>
  <c r="D1494" i="3" s="1"/>
  <c r="M2204" i="1"/>
  <c r="E1547" i="2"/>
  <c r="E1494" i="3"/>
  <c r="A2205" i="1"/>
  <c r="A1548" i="2" s="1"/>
  <c r="A1495" i="3" s="1"/>
  <c r="B1548" i="2"/>
  <c r="B1495" i="3" s="1"/>
  <c r="C1548" i="2"/>
  <c r="C1495" i="3" s="1"/>
  <c r="D1548" i="2"/>
  <c r="D1495" i="3" s="1"/>
  <c r="M2205" i="1"/>
  <c r="E1548" i="2"/>
  <c r="A1496" i="3"/>
  <c r="B1549" i="2"/>
  <c r="B1496" i="3" s="1"/>
  <c r="C1496" i="3"/>
  <c r="D1496" i="3"/>
  <c r="E1496" i="3"/>
  <c r="A1550" i="2"/>
  <c r="A1497" i="3" s="1"/>
  <c r="B1550" i="2"/>
  <c r="B1497" i="3" s="1"/>
  <c r="C1550" i="2"/>
  <c r="C1497" i="3" s="1"/>
  <c r="D1550" i="2"/>
  <c r="M2207" i="1"/>
  <c r="E1550" i="2"/>
  <c r="E1497" i="3" s="1"/>
  <c r="A2208" i="1"/>
  <c r="A2209" i="1" s="1"/>
  <c r="A1552" i="2" s="1"/>
  <c r="A1499" i="3" s="1"/>
  <c r="B1551" i="2"/>
  <c r="B1498" i="3" s="1"/>
  <c r="C1551" i="2"/>
  <c r="C1498" i="3" s="1"/>
  <c r="D1551" i="2"/>
  <c r="D1498" i="3" s="1"/>
  <c r="M2208" i="1"/>
  <c r="E1551" i="2"/>
  <c r="E1498" i="3"/>
  <c r="B1552" i="2"/>
  <c r="B1499" i="3" s="1"/>
  <c r="C1552" i="2"/>
  <c r="C1499" i="3"/>
  <c r="D1552" i="2"/>
  <c r="D1499" i="3" s="1"/>
  <c r="M2209" i="1"/>
  <c r="E1552" i="2"/>
  <c r="B1553" i="2"/>
  <c r="B1500" i="3" s="1"/>
  <c r="C1553" i="2"/>
  <c r="C1500" i="3"/>
  <c r="D1553" i="2"/>
  <c r="D1500" i="3" s="1"/>
  <c r="M2210" i="1"/>
  <c r="E1553" i="2"/>
  <c r="E1500" i="3" s="1"/>
  <c r="B1554" i="2"/>
  <c r="B1501" i="3" s="1"/>
  <c r="C1554" i="2"/>
  <c r="C1501" i="3" s="1"/>
  <c r="D1554" i="2"/>
  <c r="D1501" i="3" s="1"/>
  <c r="M2211" i="1"/>
  <c r="E1554" i="2"/>
  <c r="B1555" i="2"/>
  <c r="B1502" i="3" s="1"/>
  <c r="C1555" i="2"/>
  <c r="C1502" i="3" s="1"/>
  <c r="D1555" i="2"/>
  <c r="D1502" i="3" s="1"/>
  <c r="M2212" i="1"/>
  <c r="E1555" i="2"/>
  <c r="E1502" i="3" s="1"/>
  <c r="B1556" i="2"/>
  <c r="B1503" i="3"/>
  <c r="C1556" i="2"/>
  <c r="C1503" i="3" s="1"/>
  <c r="D1556" i="2"/>
  <c r="D1503" i="3"/>
  <c r="M2213" i="1"/>
  <c r="E1556" i="2"/>
  <c r="B1557" i="2"/>
  <c r="B1504" i="3"/>
  <c r="C1557" i="2"/>
  <c r="C1504" i="3" s="1"/>
  <c r="D1557" i="2"/>
  <c r="M2214" i="1"/>
  <c r="E1557" i="2"/>
  <c r="E1504" i="3" s="1"/>
  <c r="B1558" i="2"/>
  <c r="B1505" i="3"/>
  <c r="C1558" i="2"/>
  <c r="C1505" i="3" s="1"/>
  <c r="D1558" i="2"/>
  <c r="D1505" i="3"/>
  <c r="M2215" i="1"/>
  <c r="E1558" i="2"/>
  <c r="B1559" i="2"/>
  <c r="B1506" i="3"/>
  <c r="C1559" i="2"/>
  <c r="C1506" i="3" s="1"/>
  <c r="D1559" i="2"/>
  <c r="D1506" i="3"/>
  <c r="M2216" i="1"/>
  <c r="E1559" i="2"/>
  <c r="B1560" i="2"/>
  <c r="B1507" i="3"/>
  <c r="C1560" i="2"/>
  <c r="C1507" i="3" s="1"/>
  <c r="D1560" i="2"/>
  <c r="M2217" i="1"/>
  <c r="E1560" i="2"/>
  <c r="E1507" i="3" s="1"/>
  <c r="B1561" i="2"/>
  <c r="B1508" i="3"/>
  <c r="C1561" i="2"/>
  <c r="C1508" i="3" s="1"/>
  <c r="D1561" i="2"/>
  <c r="D1508" i="3"/>
  <c r="M2218" i="1"/>
  <c r="E1561" i="2"/>
  <c r="E1508" i="3"/>
  <c r="B1562" i="2"/>
  <c r="B1509" i="3" s="1"/>
  <c r="C1562" i="2"/>
  <c r="C1509" i="3"/>
  <c r="D1562" i="2"/>
  <c r="M2219" i="1"/>
  <c r="E1562" i="2"/>
  <c r="E1509" i="3"/>
  <c r="B1563" i="2"/>
  <c r="B1510" i="3" s="1"/>
  <c r="C1563" i="2"/>
  <c r="C1510" i="3"/>
  <c r="D1563" i="2"/>
  <c r="M2220" i="1"/>
  <c r="E1563" i="2"/>
  <c r="E1510" i="3"/>
  <c r="B1564" i="2"/>
  <c r="B1511" i="3" s="1"/>
  <c r="C1564" i="2"/>
  <c r="C1511" i="3"/>
  <c r="D1564" i="2"/>
  <c r="D1511" i="3" s="1"/>
  <c r="M2221" i="1"/>
  <c r="E1564" i="2"/>
  <c r="E1511" i="3"/>
  <c r="B1565" i="2"/>
  <c r="B1512" i="3" s="1"/>
  <c r="C1565" i="2"/>
  <c r="C1512" i="3"/>
  <c r="D1565" i="2"/>
  <c r="M2222" i="1"/>
  <c r="E1565" i="2"/>
  <c r="E1512" i="3"/>
  <c r="B1566" i="2"/>
  <c r="B1513" i="3" s="1"/>
  <c r="C1566" i="2"/>
  <c r="C1513" i="3"/>
  <c r="D1566" i="2"/>
  <c r="D1513" i="3" s="1"/>
  <c r="M2223" i="1"/>
  <c r="E1566" i="2"/>
  <c r="B1567" i="2"/>
  <c r="B1514" i="3" s="1"/>
  <c r="C1567" i="2"/>
  <c r="C1514" i="3"/>
  <c r="D1567" i="2"/>
  <c r="D1514" i="3" s="1"/>
  <c r="M2224" i="1"/>
  <c r="E1567" i="2"/>
  <c r="B1568" i="2"/>
  <c r="B1515" i="3" s="1"/>
  <c r="C1568" i="2"/>
  <c r="C1515" i="3"/>
  <c r="D1568" i="2"/>
  <c r="D1515" i="3" s="1"/>
  <c r="M2225" i="1"/>
  <c r="E1568" i="2"/>
  <c r="B1569" i="2"/>
  <c r="B1516" i="3" s="1"/>
  <c r="C1569" i="2"/>
  <c r="C1516" i="3"/>
  <c r="D1569" i="2"/>
  <c r="D1516" i="3" s="1"/>
  <c r="M2226" i="1"/>
  <c r="E1569" i="2"/>
  <c r="E1516" i="3" s="1"/>
  <c r="B1570" i="2"/>
  <c r="B1517" i="3"/>
  <c r="C1570" i="2"/>
  <c r="C1517" i="3" s="1"/>
  <c r="D1570" i="2"/>
  <c r="D1517" i="3"/>
  <c r="M2227" i="1"/>
  <c r="E1570" i="2"/>
  <c r="E1517" i="3" s="1"/>
  <c r="B1571" i="2"/>
  <c r="B1518" i="3"/>
  <c r="C1571" i="2"/>
  <c r="C1518" i="3" s="1"/>
  <c r="D1571" i="2"/>
  <c r="M2228" i="1"/>
  <c r="E1571" i="2"/>
  <c r="E1518" i="3" s="1"/>
  <c r="B1572" i="2"/>
  <c r="B1519" i="3"/>
  <c r="C1572" i="2"/>
  <c r="C1519" i="3" s="1"/>
  <c r="D1572" i="2"/>
  <c r="D1519" i="3"/>
  <c r="M2229" i="1"/>
  <c r="E1572" i="2"/>
  <c r="E1519" i="3"/>
  <c r="B1573" i="2"/>
  <c r="B1520" i="3" s="1"/>
  <c r="C1573" i="2"/>
  <c r="C1520" i="3"/>
  <c r="D1573" i="2"/>
  <c r="D1520" i="3" s="1"/>
  <c r="M2230" i="1"/>
  <c r="E1573" i="2"/>
  <c r="E1520" i="3"/>
  <c r="B1574" i="2"/>
  <c r="B1521" i="3" s="1"/>
  <c r="C1574" i="2"/>
  <c r="C1521" i="3"/>
  <c r="D1574" i="2"/>
  <c r="D1521" i="3" s="1"/>
  <c r="M2231" i="1"/>
  <c r="E1574" i="2"/>
  <c r="E1521" i="3" s="1"/>
  <c r="B1575" i="2"/>
  <c r="B1522" i="3"/>
  <c r="C1575" i="2"/>
  <c r="C1522" i="3" s="1"/>
  <c r="D1575" i="2"/>
  <c r="D1522" i="3"/>
  <c r="M2232" i="1"/>
  <c r="E1575" i="2"/>
  <c r="B1576" i="2"/>
  <c r="B1523" i="3"/>
  <c r="C1576" i="2"/>
  <c r="C1523" i="3" s="1"/>
  <c r="D1576" i="2"/>
  <c r="D1523" i="3"/>
  <c r="M2233" i="1"/>
  <c r="E1576" i="2"/>
  <c r="E1523" i="3" s="1"/>
  <c r="B1577" i="2"/>
  <c r="B1524" i="3"/>
  <c r="C1577" i="2"/>
  <c r="C1524" i="3" s="1"/>
  <c r="D1577" i="2"/>
  <c r="M2234" i="1"/>
  <c r="E1577" i="2"/>
  <c r="E1524" i="3" s="1"/>
  <c r="B1578" i="2"/>
  <c r="B1525" i="3"/>
  <c r="C1578" i="2"/>
  <c r="C1525" i="3" s="1"/>
  <c r="D1578" i="2"/>
  <c r="D1525" i="3"/>
  <c r="M2235" i="1"/>
  <c r="E1578" i="2"/>
  <c r="B1579" i="2"/>
  <c r="B1526" i="3"/>
  <c r="C1579" i="2"/>
  <c r="C1526" i="3" s="1"/>
  <c r="D1579" i="2"/>
  <c r="D1526" i="3"/>
  <c r="M2236" i="1"/>
  <c r="E1579" i="2"/>
  <c r="B1580" i="2"/>
  <c r="B1527" i="3"/>
  <c r="C1580" i="2"/>
  <c r="C1527" i="3" s="1"/>
  <c r="D1580" i="2"/>
  <c r="M2237" i="1"/>
  <c r="E1580" i="2"/>
  <c r="E1527" i="3" s="1"/>
  <c r="B1581" i="2"/>
  <c r="B1528" i="3"/>
  <c r="C1581" i="2"/>
  <c r="C1528" i="3" s="1"/>
  <c r="D1581" i="2"/>
  <c r="M2238" i="1"/>
  <c r="E1581" i="2"/>
  <c r="E1528" i="3" s="1"/>
  <c r="B1582" i="2"/>
  <c r="B1529" i="3"/>
  <c r="C1582" i="2"/>
  <c r="C1529" i="3" s="1"/>
  <c r="D1582" i="2"/>
  <c r="M2239" i="1"/>
  <c r="E1582" i="2"/>
  <c r="E1529" i="3" s="1"/>
  <c r="B1583" i="2"/>
  <c r="B1530" i="3"/>
  <c r="C1583" i="2"/>
  <c r="C1530" i="3" s="1"/>
  <c r="D1583" i="2"/>
  <c r="D1530" i="3"/>
  <c r="M2240" i="1"/>
  <c r="E1583" i="2"/>
  <c r="B1584" i="2"/>
  <c r="B1531" i="3"/>
  <c r="C1584" i="2"/>
  <c r="C1531" i="3" s="1"/>
  <c r="D1584" i="2"/>
  <c r="D1531" i="3"/>
  <c r="M2241" i="1"/>
  <c r="E1584" i="2"/>
  <c r="E1531" i="3"/>
  <c r="B1585" i="2"/>
  <c r="B1532" i="3" s="1"/>
  <c r="C1585" i="2"/>
  <c r="C1532" i="3"/>
  <c r="D1585" i="2"/>
  <c r="M2242" i="1"/>
  <c r="E1585" i="2"/>
  <c r="E1532" i="3"/>
  <c r="B1586" i="2"/>
  <c r="B1533" i="3" s="1"/>
  <c r="C1586" i="2"/>
  <c r="C1533" i="3"/>
  <c r="D1586" i="2"/>
  <c r="D1533" i="3" s="1"/>
  <c r="M2243" i="1"/>
  <c r="E1586" i="2"/>
  <c r="E1533" i="3"/>
  <c r="B1587" i="2"/>
  <c r="B1534" i="3" s="1"/>
  <c r="C1587" i="2"/>
  <c r="C1534" i="3"/>
  <c r="D1587" i="2"/>
  <c r="D1534" i="3" s="1"/>
  <c r="M2244" i="1"/>
  <c r="E1587" i="2"/>
  <c r="A1535" i="3"/>
  <c r="B1588" i="2"/>
  <c r="B1535" i="3"/>
  <c r="C1535" i="3"/>
  <c r="D1535" i="3"/>
  <c r="E1535" i="3"/>
  <c r="A1589" i="2"/>
  <c r="A1536" i="3"/>
  <c r="B1589" i="2"/>
  <c r="B1536" i="3" s="1"/>
  <c r="C1589" i="2"/>
  <c r="C1536" i="3"/>
  <c r="D1589" i="2"/>
  <c r="D1536" i="3" s="1"/>
  <c r="M2246" i="1"/>
  <c r="E1589" i="2"/>
  <c r="A2247" i="1"/>
  <c r="A1590" i="2" s="1"/>
  <c r="A1537" i="3" s="1"/>
  <c r="B1590" i="2"/>
  <c r="B1537" i="3" s="1"/>
  <c r="C1590" i="2"/>
  <c r="C1537" i="3"/>
  <c r="D1590" i="2"/>
  <c r="M2247" i="1"/>
  <c r="E1590" i="2"/>
  <c r="E1537" i="3"/>
  <c r="B1591" i="2"/>
  <c r="B1538" i="3" s="1"/>
  <c r="C1591" i="2"/>
  <c r="C1538" i="3"/>
  <c r="D1591" i="2"/>
  <c r="M2248" i="1"/>
  <c r="E1591" i="2"/>
  <c r="E1538" i="3"/>
  <c r="B1592" i="2"/>
  <c r="B1539" i="3" s="1"/>
  <c r="C1592" i="2"/>
  <c r="C1539" i="3"/>
  <c r="D1592" i="2"/>
  <c r="D1539" i="3" s="1"/>
  <c r="M2249" i="1"/>
  <c r="E1592" i="2"/>
  <c r="B1593" i="2"/>
  <c r="B1540" i="3" s="1"/>
  <c r="C1593" i="2"/>
  <c r="C1540" i="3"/>
  <c r="D1593" i="2"/>
  <c r="M2250" i="1"/>
  <c r="E1593" i="2"/>
  <c r="E1540" i="3"/>
  <c r="B1594" i="2"/>
  <c r="B1541" i="3" s="1"/>
  <c r="C1594" i="2"/>
  <c r="C1541" i="3"/>
  <c r="D1594" i="2"/>
  <c r="D1541" i="3" s="1"/>
  <c r="M2251" i="1"/>
  <c r="E1594" i="2"/>
  <c r="E1541" i="3"/>
  <c r="B1595" i="2"/>
  <c r="B1542" i="3" s="1"/>
  <c r="C1595" i="2"/>
  <c r="C1542" i="3"/>
  <c r="D1595" i="2"/>
  <c r="D1542" i="3" s="1"/>
  <c r="M2252" i="1"/>
  <c r="E1595" i="2"/>
  <c r="E1542" i="3" s="1"/>
  <c r="B1596" i="2"/>
  <c r="B1543" i="3"/>
  <c r="C1596" i="2"/>
  <c r="C1543" i="3" s="1"/>
  <c r="D1596" i="2"/>
  <c r="D1543" i="3"/>
  <c r="M2253" i="1"/>
  <c r="E1596" i="2"/>
  <c r="E1543" i="3" s="1"/>
  <c r="B1597" i="2"/>
  <c r="B1544" i="3"/>
  <c r="C1597" i="2"/>
  <c r="C1544" i="3" s="1"/>
  <c r="D1597" i="2"/>
  <c r="M2254" i="1"/>
  <c r="E1597" i="2"/>
  <c r="E1544" i="3" s="1"/>
  <c r="B1598" i="2"/>
  <c r="B1545" i="3"/>
  <c r="C1598" i="2"/>
  <c r="C1545" i="3" s="1"/>
  <c r="D1598" i="2"/>
  <c r="D1545" i="3"/>
  <c r="M2255" i="1"/>
  <c r="E1598" i="2"/>
  <c r="B1599" i="2"/>
  <c r="B1546" i="3"/>
  <c r="C1599" i="2"/>
  <c r="C1546" i="3" s="1"/>
  <c r="D1599" i="2"/>
  <c r="D1546" i="3"/>
  <c r="M2256" i="1"/>
  <c r="E1599" i="2"/>
  <c r="E1546" i="3"/>
  <c r="B1600" i="2"/>
  <c r="B1547" i="3" s="1"/>
  <c r="C1600" i="2"/>
  <c r="C1547" i="3"/>
  <c r="D1600" i="2"/>
  <c r="D1547" i="3" s="1"/>
  <c r="M2257" i="1"/>
  <c r="E1600" i="2"/>
  <c r="B1601" i="2"/>
  <c r="B1548" i="3" s="1"/>
  <c r="C1601" i="2"/>
  <c r="C1548" i="3"/>
  <c r="D1601" i="2"/>
  <c r="D1548" i="3" s="1"/>
  <c r="M2258" i="1"/>
  <c r="E1601" i="2"/>
  <c r="B1602" i="2"/>
  <c r="B1549" i="3" s="1"/>
  <c r="C1602" i="2"/>
  <c r="C1549" i="3"/>
  <c r="D1602" i="2"/>
  <c r="M2259" i="1"/>
  <c r="E1602" i="2"/>
  <c r="E1549" i="3"/>
  <c r="B1603" i="2"/>
  <c r="B1550" i="3" s="1"/>
  <c r="C1603" i="2"/>
  <c r="C1550" i="3"/>
  <c r="D1603" i="2"/>
  <c r="M2260" i="1"/>
  <c r="E1603" i="2"/>
  <c r="E1550" i="3"/>
  <c r="B1604" i="2"/>
  <c r="B1551" i="3" s="1"/>
  <c r="C1604" i="2"/>
  <c r="C1551" i="3"/>
  <c r="D1604" i="2"/>
  <c r="M2261" i="1"/>
  <c r="E1604" i="2"/>
  <c r="E1551" i="3"/>
  <c r="B1605" i="2"/>
  <c r="B1552" i="3" s="1"/>
  <c r="C1605" i="2"/>
  <c r="C1552" i="3"/>
  <c r="D1605" i="2"/>
  <c r="D1552" i="3" s="1"/>
  <c r="M2262" i="1"/>
  <c r="E1605" i="2"/>
  <c r="E1552" i="3"/>
  <c r="B1606" i="2"/>
  <c r="B1553" i="3" s="1"/>
  <c r="C1606" i="2"/>
  <c r="C1553" i="3"/>
  <c r="D1606" i="2"/>
  <c r="D1553" i="3" s="1"/>
  <c r="M2263" i="1"/>
  <c r="E1606" i="2"/>
  <c r="A1554" i="3"/>
  <c r="B1607" i="2"/>
  <c r="B1554" i="3"/>
  <c r="C1554" i="3"/>
  <c r="D1554" i="3"/>
  <c r="E1554" i="3"/>
  <c r="A1608" i="2"/>
  <c r="A1555" i="3"/>
  <c r="B1608" i="2"/>
  <c r="B1555" i="3" s="1"/>
  <c r="C1608" i="2"/>
  <c r="C1555" i="3"/>
  <c r="D1608" i="2"/>
  <c r="M2265" i="1"/>
  <c r="E1608" i="2"/>
  <c r="E1555" i="3"/>
  <c r="A2266" i="1"/>
  <c r="A1609" i="2" s="1"/>
  <c r="A1556" i="3" s="1"/>
  <c r="B1609" i="2"/>
  <c r="B1556" i="3" s="1"/>
  <c r="C1609" i="2"/>
  <c r="C1556" i="3"/>
  <c r="D1609" i="2"/>
  <c r="M2266" i="1"/>
  <c r="E1609" i="2"/>
  <c r="E1556" i="3"/>
  <c r="B1610" i="2"/>
  <c r="B1557" i="3" s="1"/>
  <c r="C1610" i="2"/>
  <c r="C1557" i="3"/>
  <c r="D1610" i="2"/>
  <c r="D1557" i="3" s="1"/>
  <c r="E1610" i="2"/>
  <c r="E1557" i="3"/>
  <c r="B1611" i="2"/>
  <c r="B1558" i="3" s="1"/>
  <c r="C1611" i="2"/>
  <c r="C1558" i="3"/>
  <c r="D1611" i="2"/>
  <c r="E1611" i="2"/>
  <c r="B1612" i="2"/>
  <c r="B1559" i="3"/>
  <c r="C1612" i="2"/>
  <c r="C1559" i="3" s="1"/>
  <c r="D1612" i="2"/>
  <c r="D1559" i="3"/>
  <c r="E1612" i="2"/>
  <c r="E1559" i="3" s="1"/>
  <c r="B1613" i="2"/>
  <c r="B1560" i="3"/>
  <c r="C1613" i="2"/>
  <c r="C1560" i="3" s="1"/>
  <c r="D1613" i="2"/>
  <c r="E1613" i="2"/>
  <c r="E1560" i="3"/>
  <c r="B1614" i="2"/>
  <c r="B1561" i="3" s="1"/>
  <c r="C1614" i="2"/>
  <c r="C1561" i="3"/>
  <c r="D1614" i="2"/>
  <c r="E1614" i="2"/>
  <c r="E1561" i="3"/>
  <c r="A1562" i="3"/>
  <c r="B1615" i="2"/>
  <c r="B1562" i="3" s="1"/>
  <c r="C1562" i="3"/>
  <c r="D1562" i="3"/>
  <c r="E1562" i="3"/>
  <c r="A1563" i="3"/>
  <c r="B1616" i="2"/>
  <c r="B1563" i="3"/>
  <c r="C1563" i="3"/>
  <c r="D1563" i="3"/>
  <c r="E1563" i="3"/>
  <c r="A1617" i="2"/>
  <c r="A1564" i="3" s="1"/>
  <c r="B1617" i="2"/>
  <c r="B1564" i="3"/>
  <c r="C1617" i="2"/>
  <c r="C1564" i="3" s="1"/>
  <c r="D1617" i="2"/>
  <c r="D1564" i="3"/>
  <c r="E1617" i="2"/>
  <c r="A1618" i="2"/>
  <c r="A1565" i="3" s="1"/>
  <c r="B1618" i="2"/>
  <c r="B1565" i="3"/>
  <c r="C1618" i="2"/>
  <c r="C1565" i="3" s="1"/>
  <c r="D1618" i="2"/>
  <c r="E1618" i="2"/>
  <c r="E1565" i="3" s="1"/>
  <c r="A1619" i="2"/>
  <c r="A1566" i="3"/>
  <c r="B1619" i="2"/>
  <c r="B1566" i="3" s="1"/>
  <c r="C1619" i="2"/>
  <c r="C1566" i="3"/>
  <c r="D1619" i="2"/>
  <c r="D1566" i="3" s="1"/>
  <c r="E1619" i="2"/>
  <c r="E1566" i="3"/>
  <c r="A1620" i="2"/>
  <c r="A1567" i="3" s="1"/>
  <c r="B1620" i="2"/>
  <c r="B1567" i="3"/>
  <c r="C1620" i="2"/>
  <c r="C1567" i="3" s="1"/>
  <c r="D1620" i="2"/>
  <c r="E1620" i="2"/>
  <c r="E1567" i="3"/>
  <c r="A1621" i="2"/>
  <c r="A1568" i="3" s="1"/>
  <c r="B1621" i="2"/>
  <c r="B1568" i="3" s="1"/>
  <c r="C1621" i="2"/>
  <c r="C1568" i="3" s="1"/>
  <c r="D1621" i="2"/>
  <c r="D1568" i="3"/>
  <c r="E1621" i="2"/>
  <c r="E1568" i="3" s="1"/>
  <c r="A1622" i="2"/>
  <c r="A1569" i="3" s="1"/>
  <c r="B1622" i="2"/>
  <c r="B1569" i="3" s="1"/>
  <c r="C1622" i="2"/>
  <c r="C1569" i="3"/>
  <c r="D1622" i="2"/>
  <c r="D1569" i="3" s="1"/>
  <c r="E1622" i="2"/>
  <c r="A1623" i="2"/>
  <c r="A1570" i="3" s="1"/>
  <c r="B1623" i="2"/>
  <c r="B1570" i="3"/>
  <c r="C1623" i="2"/>
  <c r="C1570" i="3" s="1"/>
  <c r="D1623" i="2"/>
  <c r="D1570" i="3"/>
  <c r="E1623" i="2"/>
  <c r="E1570" i="3" s="1"/>
  <c r="A1624" i="2"/>
  <c r="A1571" i="3"/>
  <c r="B1624" i="2"/>
  <c r="B1571" i="3" s="1"/>
  <c r="C1624" i="2"/>
  <c r="C1571" i="3"/>
  <c r="D1624" i="2"/>
  <c r="D1571" i="3" s="1"/>
  <c r="E1624" i="2"/>
  <c r="A1625" i="2"/>
  <c r="A1572" i="3"/>
  <c r="B1625" i="2"/>
  <c r="B1572" i="3" s="1"/>
  <c r="C1625" i="2"/>
  <c r="C1572" i="3" s="1"/>
  <c r="D1625" i="2"/>
  <c r="E1625" i="2"/>
  <c r="E1572" i="3"/>
  <c r="A1626" i="2"/>
  <c r="A1573" i="3" s="1"/>
  <c r="B1626" i="2"/>
  <c r="B1573" i="3"/>
  <c r="C1626" i="2"/>
  <c r="C1573" i="3" s="1"/>
  <c r="D1626" i="2"/>
  <c r="D1573" i="3"/>
  <c r="E1626" i="2"/>
  <c r="E1573" i="3" s="1"/>
  <c r="A1627" i="2"/>
  <c r="A1574" i="3"/>
  <c r="B1627" i="2"/>
  <c r="B1574" i="3" s="1"/>
  <c r="C1627" i="2"/>
  <c r="C1574" i="3"/>
  <c r="D1627" i="2"/>
  <c r="D1574" i="3" s="1"/>
  <c r="E1627" i="2"/>
  <c r="E1574" i="3"/>
  <c r="A1628" i="2"/>
  <c r="A1575" i="3" s="1"/>
  <c r="B1628" i="2"/>
  <c r="B1575" i="3"/>
  <c r="C1628" i="2"/>
  <c r="C1575" i="3" s="1"/>
  <c r="D1628" i="2"/>
  <c r="E1628" i="2"/>
  <c r="E1575" i="3"/>
  <c r="A1629" i="2"/>
  <c r="A1576" i="3" s="1"/>
  <c r="B1629" i="2"/>
  <c r="B1576" i="3" s="1"/>
  <c r="C1629" i="2"/>
  <c r="C1576" i="3" s="1"/>
  <c r="D1629" i="2"/>
  <c r="E1629" i="2"/>
  <c r="E1576" i="3" s="1"/>
  <c r="A1630" i="2"/>
  <c r="A1577" i="3"/>
  <c r="B1630" i="2"/>
  <c r="B1577" i="3" s="1"/>
  <c r="C1630" i="2"/>
  <c r="C1577" i="3"/>
  <c r="D1630" i="2"/>
  <c r="D1577" i="3" s="1"/>
  <c r="E1630" i="2"/>
  <c r="E1577" i="3"/>
  <c r="A1578" i="3"/>
  <c r="B1631" i="2"/>
  <c r="B1578" i="3" s="1"/>
  <c r="C1578" i="3"/>
  <c r="D1578" i="3"/>
  <c r="E1578" i="3"/>
  <c r="A1632" i="2"/>
  <c r="A1579" i="3"/>
  <c r="B1632" i="2"/>
  <c r="B1579" i="3" s="1"/>
  <c r="C1632" i="2"/>
  <c r="C1579" i="3"/>
  <c r="D1632" i="2"/>
  <c r="E1632" i="2"/>
  <c r="E1579" i="3" s="1"/>
  <c r="A1633" i="2"/>
  <c r="A1580" i="3"/>
  <c r="B1633" i="2"/>
  <c r="B1580" i="3" s="1"/>
  <c r="C1633" i="2"/>
  <c r="C1580" i="3" s="1"/>
  <c r="D1633" i="2"/>
  <c r="E1633" i="2"/>
  <c r="E1580" i="3"/>
  <c r="A1634" i="2"/>
  <c r="A1581" i="3"/>
  <c r="B1634" i="2"/>
  <c r="B1581" i="3"/>
  <c r="C1634" i="2"/>
  <c r="C1581" i="3"/>
  <c r="D1634" i="2"/>
  <c r="D1581" i="3"/>
  <c r="E1634" i="2"/>
  <c r="A1635" i="2"/>
  <c r="A1582" i="3" s="1"/>
  <c r="B1635" i="2"/>
  <c r="B1582" i="3" s="1"/>
  <c r="C1635" i="2"/>
  <c r="C1582" i="3" s="1"/>
  <c r="D1635" i="2"/>
  <c r="E1635" i="2"/>
  <c r="E1582" i="3"/>
  <c r="A1636" i="2"/>
  <c r="A1583" i="3"/>
  <c r="B1636" i="2"/>
  <c r="B1583" i="3"/>
  <c r="C1636" i="2"/>
  <c r="C1583" i="3"/>
  <c r="D1636" i="2"/>
  <c r="E1636" i="2"/>
  <c r="E1583" i="3" s="1"/>
  <c r="A1584" i="3"/>
  <c r="B1637" i="2"/>
  <c r="B1584" i="3"/>
  <c r="C1584" i="3"/>
  <c r="D1584" i="3"/>
  <c r="E1584" i="3"/>
  <c r="A1638" i="2"/>
  <c r="A1585" i="3" s="1"/>
  <c r="B1638" i="2"/>
  <c r="B1585" i="3" s="1"/>
  <c r="C1638" i="2"/>
  <c r="C1585" i="3" s="1"/>
  <c r="D1638" i="2"/>
  <c r="D1585" i="3" s="1"/>
  <c r="E1638" i="2"/>
  <c r="A1639" i="2"/>
  <c r="A1586" i="3"/>
  <c r="B1639" i="2"/>
  <c r="B1586" i="3"/>
  <c r="C1639" i="2"/>
  <c r="C1586" i="3"/>
  <c r="D1639" i="2"/>
  <c r="D1586" i="3"/>
  <c r="E1639" i="2"/>
  <c r="A1640" i="2"/>
  <c r="A1587" i="3" s="1"/>
  <c r="B1640" i="2"/>
  <c r="B1587" i="3" s="1"/>
  <c r="C1640" i="2"/>
  <c r="C1587" i="3" s="1"/>
  <c r="D1640" i="2"/>
  <c r="D1587" i="3" s="1"/>
  <c r="E1640" i="2"/>
  <c r="A1588" i="3"/>
  <c r="B1641" i="2"/>
  <c r="B1588" i="3" s="1"/>
  <c r="C1588" i="3"/>
  <c r="D1588" i="3"/>
  <c r="E1588" i="3"/>
  <c r="A1642" i="2"/>
  <c r="A1589" i="3"/>
  <c r="B1642" i="2"/>
  <c r="B1589" i="3"/>
  <c r="C1642" i="2"/>
  <c r="C1589" i="3"/>
  <c r="D1642" i="2"/>
  <c r="D1589" i="3"/>
  <c r="E1642" i="2"/>
  <c r="E1589" i="3"/>
  <c r="A1643" i="2"/>
  <c r="A1590" i="3"/>
  <c r="B1643" i="2"/>
  <c r="B1590" i="3"/>
  <c r="C1643" i="2"/>
  <c r="C1590" i="3"/>
  <c r="D1643" i="2"/>
  <c r="D1590" i="3"/>
  <c r="E1643" i="2"/>
  <c r="E1590" i="3"/>
  <c r="A1644" i="2"/>
  <c r="A1591" i="3"/>
  <c r="B1644" i="2"/>
  <c r="B1591" i="3"/>
  <c r="C1644" i="2"/>
  <c r="C1591" i="3"/>
  <c r="D1644" i="2"/>
  <c r="D1591" i="3"/>
  <c r="E1644" i="2"/>
  <c r="E1591" i="3"/>
  <c r="A1592" i="3"/>
  <c r="B1645" i="2"/>
  <c r="B1592" i="3" s="1"/>
  <c r="C1592" i="3"/>
  <c r="D1592" i="3"/>
  <c r="E1592" i="3"/>
  <c r="A1646" i="2"/>
  <c r="A1593" i="3"/>
  <c r="B1646" i="2"/>
  <c r="B1593" i="3"/>
  <c r="C1646" i="2"/>
  <c r="C1593" i="3"/>
  <c r="D1646" i="2"/>
  <c r="D1593" i="3"/>
  <c r="E1646" i="2"/>
  <c r="A1647" i="2"/>
  <c r="A1594" i="3" s="1"/>
  <c r="B1647" i="2"/>
  <c r="B1594" i="3" s="1"/>
  <c r="C1647" i="2"/>
  <c r="C1594" i="3" s="1"/>
  <c r="D1647" i="2"/>
  <c r="D1594" i="3" s="1"/>
  <c r="E1647" i="2"/>
  <c r="E1594" i="3" s="1"/>
  <c r="A1648" i="2"/>
  <c r="A1595" i="3" s="1"/>
  <c r="B1648" i="2"/>
  <c r="B1595" i="3" s="1"/>
  <c r="C1648" i="2"/>
  <c r="C1595" i="3" s="1"/>
  <c r="D1648" i="2"/>
  <c r="D1595" i="3" s="1"/>
  <c r="E1648" i="2"/>
  <c r="E1595" i="3" s="1"/>
  <c r="A1649" i="2"/>
  <c r="A1596" i="3" s="1"/>
  <c r="B1649" i="2"/>
  <c r="B1596" i="3" s="1"/>
  <c r="C1649" i="2"/>
  <c r="C1596" i="3" s="1"/>
  <c r="D1649" i="2"/>
  <c r="D1596" i="3" s="1"/>
  <c r="E1649" i="2"/>
  <c r="E1596" i="3" s="1"/>
  <c r="A1650" i="2"/>
  <c r="A1597" i="3" s="1"/>
  <c r="B1650" i="2"/>
  <c r="B1597" i="3" s="1"/>
  <c r="C1650" i="2"/>
  <c r="C1597" i="3" s="1"/>
  <c r="D1650" i="2"/>
  <c r="D1597" i="3" s="1"/>
  <c r="E1650" i="2"/>
  <c r="A1651" i="2"/>
  <c r="A1598" i="3"/>
  <c r="B1651" i="2"/>
  <c r="B1598" i="3" s="1"/>
  <c r="C1651" i="2"/>
  <c r="C1598" i="3"/>
  <c r="D1651" i="2"/>
  <c r="E1651" i="2"/>
  <c r="E1598" i="3" s="1"/>
  <c r="A1652" i="2"/>
  <c r="A1599" i="3" s="1"/>
  <c r="B1652" i="2"/>
  <c r="B1599" i="3" s="1"/>
  <c r="C1652" i="2"/>
  <c r="C1599" i="3" s="1"/>
  <c r="D1652" i="2"/>
  <c r="D1599" i="3" s="1"/>
  <c r="E1652" i="2"/>
  <c r="E1599" i="3" s="1"/>
  <c r="A1653" i="2"/>
  <c r="A1600" i="3" s="1"/>
  <c r="B1653" i="2"/>
  <c r="B1600" i="3" s="1"/>
  <c r="C1653" i="2"/>
  <c r="C1600" i="3" s="1"/>
  <c r="D1653" i="2"/>
  <c r="E1653" i="2"/>
  <c r="E1600" i="3" s="1"/>
  <c r="A1654" i="2"/>
  <c r="A1601" i="3"/>
  <c r="B1654" i="2"/>
  <c r="B1601" i="3" s="1"/>
  <c r="C1654" i="2"/>
  <c r="C1601" i="3"/>
  <c r="D1654" i="2"/>
  <c r="D1601" i="3" s="1"/>
  <c r="E1654" i="2"/>
  <c r="A1655" i="2"/>
  <c r="A1602" i="3" s="1"/>
  <c r="B1655" i="2"/>
  <c r="B1602" i="3" s="1"/>
  <c r="C1655" i="2"/>
  <c r="C1602" i="3" s="1"/>
  <c r="D1655" i="2"/>
  <c r="D1602" i="3" s="1"/>
  <c r="E1655" i="2"/>
  <c r="E1602" i="3" s="1"/>
  <c r="A1656" i="2"/>
  <c r="A1603" i="3" s="1"/>
  <c r="B1656" i="2"/>
  <c r="B1603" i="3" s="1"/>
  <c r="C1656" i="2"/>
  <c r="C1603" i="3" s="1"/>
  <c r="D1656" i="2"/>
  <c r="D1603" i="3" s="1"/>
  <c r="E1656" i="2"/>
  <c r="E1603" i="3" s="1"/>
  <c r="A1657" i="2"/>
  <c r="A1604" i="3" s="1"/>
  <c r="B1657" i="2"/>
  <c r="B1604" i="3" s="1"/>
  <c r="C1657" i="2"/>
  <c r="C1604" i="3" s="1"/>
  <c r="D1657" i="2"/>
  <c r="D1604" i="3" s="1"/>
  <c r="E1657" i="2"/>
  <c r="E1604" i="3" s="1"/>
  <c r="A1658" i="2"/>
  <c r="A1605" i="3" s="1"/>
  <c r="B1658" i="2"/>
  <c r="B1605" i="3" s="1"/>
  <c r="C1658" i="2"/>
  <c r="C1605" i="3" s="1"/>
  <c r="D1658" i="2"/>
  <c r="E1658" i="2"/>
  <c r="E1605" i="3" s="1"/>
  <c r="A1659" i="2"/>
  <c r="A1606" i="3"/>
  <c r="B1659" i="2"/>
  <c r="B1606" i="3" s="1"/>
  <c r="C1659" i="2"/>
  <c r="C1606" i="3"/>
  <c r="D1659" i="2"/>
  <c r="D1606" i="3" s="1"/>
  <c r="E1659" i="2"/>
  <c r="E1606" i="3"/>
  <c r="A1607" i="3"/>
  <c r="B1607" i="3"/>
  <c r="C1607" i="3"/>
  <c r="D1607" i="3"/>
  <c r="E1607" i="3"/>
  <c r="A1608" i="3"/>
  <c r="B1661" i="2"/>
  <c r="B1608" i="3"/>
  <c r="C1608" i="3"/>
  <c r="D1608" i="3"/>
  <c r="E1608" i="3"/>
  <c r="A1609" i="3"/>
  <c r="B1662" i="2"/>
  <c r="B1609" i="3" s="1"/>
  <c r="C1609" i="3"/>
  <c r="D1609" i="3"/>
  <c r="E1609" i="3"/>
  <c r="A1663" i="2"/>
  <c r="A1610" i="3" s="1"/>
  <c r="B1663" i="2"/>
  <c r="B1610" i="3" s="1"/>
  <c r="C1663" i="2"/>
  <c r="C1610" i="3" s="1"/>
  <c r="D1663" i="2"/>
  <c r="D1610" i="3" s="1"/>
  <c r="E1663" i="2"/>
  <c r="E1610" i="3" s="1"/>
  <c r="A1664" i="2"/>
  <c r="A1611" i="3" s="1"/>
  <c r="B1664" i="2"/>
  <c r="B1611" i="3" s="1"/>
  <c r="C1664" i="2"/>
  <c r="C1611" i="3" s="1"/>
  <c r="D1664" i="2"/>
  <c r="E1664" i="2"/>
  <c r="E1611" i="3"/>
  <c r="A1665" i="2"/>
  <c r="A1612" i="3" s="1"/>
  <c r="B1665" i="2"/>
  <c r="B1612" i="3"/>
  <c r="C1665" i="2"/>
  <c r="C1612" i="3" s="1"/>
  <c r="D1665" i="2"/>
  <c r="E1665" i="2"/>
  <c r="E1612" i="3" s="1"/>
  <c r="A1666" i="2"/>
  <c r="A1613" i="3" s="1"/>
  <c r="B1666" i="2"/>
  <c r="B1613" i="3" s="1"/>
  <c r="C1666" i="2"/>
  <c r="C1613" i="3" s="1"/>
  <c r="D1666" i="2"/>
  <c r="D1613" i="3" s="1"/>
  <c r="E1666" i="2"/>
  <c r="A1667" i="2"/>
  <c r="A1614" i="3"/>
  <c r="B1667" i="2"/>
  <c r="B1614" i="3" s="1"/>
  <c r="C1667" i="2"/>
  <c r="C1614" i="3"/>
  <c r="D1667" i="2"/>
  <c r="E1667" i="2"/>
  <c r="E1614" i="3" s="1"/>
  <c r="A1668" i="2"/>
  <c r="A1615" i="3" s="1"/>
  <c r="B1668" i="2"/>
  <c r="B1615" i="3" s="1"/>
  <c r="C1668" i="2"/>
  <c r="C1615" i="3" s="1"/>
  <c r="D1668" i="2"/>
  <c r="D1615" i="3" s="1"/>
  <c r="E1668" i="2"/>
  <c r="E1615" i="3" s="1"/>
  <c r="A1669" i="2"/>
  <c r="A1616" i="3" s="1"/>
  <c r="B1669" i="2"/>
  <c r="B1616" i="3" s="1"/>
  <c r="C1669" i="2"/>
  <c r="C1616" i="3" s="1"/>
  <c r="D1669" i="2"/>
  <c r="D1616" i="3" s="1"/>
  <c r="E1669" i="2"/>
  <c r="E1616" i="3" s="1"/>
  <c r="A1670" i="2"/>
  <c r="A1617" i="3" s="1"/>
  <c r="B1670" i="2"/>
  <c r="B1617" i="3" s="1"/>
  <c r="C1670" i="2"/>
  <c r="C1617" i="3" s="1"/>
  <c r="D1670" i="2"/>
  <c r="D1617" i="3" s="1"/>
  <c r="E1670" i="2"/>
  <c r="E1617" i="3" s="1"/>
  <c r="A1671" i="2"/>
  <c r="A1618" i="3" s="1"/>
  <c r="B1671" i="2"/>
  <c r="B1618" i="3" s="1"/>
  <c r="C1671" i="2"/>
  <c r="C1618" i="3" s="1"/>
  <c r="D1671" i="2"/>
  <c r="E1671" i="2"/>
  <c r="E1618" i="3" s="1"/>
  <c r="A1672" i="2"/>
  <c r="A1619" i="3"/>
  <c r="B1672" i="2"/>
  <c r="B1619" i="3" s="1"/>
  <c r="C1672" i="2"/>
  <c r="C1619" i="3"/>
  <c r="D1672" i="2"/>
  <c r="D1619" i="3" s="1"/>
  <c r="E1672" i="2"/>
  <c r="E1619" i="3"/>
  <c r="A1673" i="2"/>
  <c r="A1620" i="3" s="1"/>
  <c r="B1673" i="2"/>
  <c r="B1620" i="3"/>
  <c r="C1673" i="2"/>
  <c r="C1620" i="3" s="1"/>
  <c r="D1673" i="2"/>
  <c r="D1620" i="3"/>
  <c r="E1673" i="2"/>
  <c r="E1620" i="3" s="1"/>
  <c r="A1674" i="2"/>
  <c r="A1621" i="3"/>
  <c r="B1674" i="2"/>
  <c r="B1621" i="3" s="1"/>
  <c r="C1674" i="2"/>
  <c r="C1621" i="3"/>
  <c r="D1674" i="2"/>
  <c r="D1621" i="3" s="1"/>
  <c r="E1674" i="2"/>
  <c r="E1621" i="3"/>
  <c r="A1675" i="2"/>
  <c r="A1622" i="3" s="1"/>
  <c r="B1675" i="2"/>
  <c r="B1622" i="3"/>
  <c r="C1675" i="2"/>
  <c r="C1622" i="3" s="1"/>
  <c r="D1675" i="2"/>
  <c r="D1622" i="3"/>
  <c r="E1675" i="2"/>
  <c r="E1622" i="3" s="1"/>
  <c r="A1623" i="3"/>
  <c r="B1676" i="2"/>
  <c r="B1623" i="3" s="1"/>
  <c r="C1623" i="3"/>
  <c r="D1623" i="3"/>
  <c r="E1623" i="3"/>
  <c r="A1677" i="2"/>
  <c r="A1624" i="3" s="1"/>
  <c r="B1677" i="2"/>
  <c r="B1624" i="3"/>
  <c r="C1677" i="2"/>
  <c r="C1624" i="3" s="1"/>
  <c r="D1677" i="2"/>
  <c r="E1677" i="2"/>
  <c r="E1624" i="3" s="1"/>
  <c r="A1678" i="2"/>
  <c r="A1625" i="3" s="1"/>
  <c r="B1678" i="2"/>
  <c r="B1625" i="3" s="1"/>
  <c r="C1678" i="2"/>
  <c r="C1625" i="3" s="1"/>
  <c r="D1678" i="2"/>
  <c r="E1678" i="2"/>
  <c r="E1625" i="3" s="1"/>
  <c r="A1679" i="2"/>
  <c r="A1626" i="3"/>
  <c r="B1679" i="2"/>
  <c r="B1626" i="3" s="1"/>
  <c r="C1679" i="2"/>
  <c r="C1626" i="3"/>
  <c r="D1679" i="2"/>
  <c r="D1626" i="3" s="1"/>
  <c r="E1679" i="2"/>
  <c r="A1680" i="2"/>
  <c r="A1627" i="3" s="1"/>
  <c r="B1680" i="2"/>
  <c r="B1627" i="3" s="1"/>
  <c r="C1680" i="2"/>
  <c r="C1627" i="3" s="1"/>
  <c r="D1680" i="2"/>
  <c r="D1627" i="3" s="1"/>
  <c r="E1680" i="2"/>
  <c r="E1627" i="3" s="1"/>
  <c r="A1681" i="2"/>
  <c r="A1628" i="3"/>
  <c r="B1681" i="2"/>
  <c r="B1628" i="3" s="1"/>
  <c r="C1681" i="2"/>
  <c r="C1628" i="3"/>
  <c r="D1681" i="2"/>
  <c r="D1628" i="3" s="1"/>
  <c r="E1681" i="2"/>
  <c r="E1628" i="3"/>
  <c r="A1682" i="2"/>
  <c r="A1629" i="3" s="1"/>
  <c r="B1682" i="2"/>
  <c r="B1629" i="3"/>
  <c r="C1682" i="2"/>
  <c r="C1629" i="3" s="1"/>
  <c r="D1682" i="2"/>
  <c r="D1629" i="3"/>
  <c r="E1682" i="2"/>
  <c r="E1629" i="3" s="1"/>
  <c r="A1683" i="2"/>
  <c r="A1630" i="3"/>
  <c r="B1683" i="2"/>
  <c r="B1630" i="3" s="1"/>
  <c r="C1683" i="2"/>
  <c r="C1630" i="3"/>
  <c r="D1683" i="2"/>
  <c r="D1630" i="3" s="1"/>
  <c r="E1683" i="2"/>
  <c r="E1630" i="3"/>
  <c r="A1684" i="2"/>
  <c r="A1631" i="3" s="1"/>
  <c r="B1684" i="2"/>
  <c r="B1631" i="3"/>
  <c r="C1684" i="2"/>
  <c r="C1631" i="3" s="1"/>
  <c r="D1684" i="2"/>
  <c r="D1631" i="3"/>
  <c r="E1684" i="2"/>
  <c r="A1685" i="2"/>
  <c r="A1632" i="3" s="1"/>
  <c r="B1685" i="2"/>
  <c r="B1632" i="3"/>
  <c r="C1685" i="2"/>
  <c r="C1632" i="3" s="1"/>
  <c r="D1685" i="2"/>
  <c r="D1632" i="3"/>
  <c r="E1685" i="2"/>
  <c r="E1632" i="3" s="1"/>
  <c r="A1686" i="2"/>
  <c r="A1633" i="3"/>
  <c r="B1686" i="2"/>
  <c r="B1633" i="3" s="1"/>
  <c r="C1686" i="2"/>
  <c r="C1633" i="3"/>
  <c r="D1686" i="2"/>
  <c r="D1633" i="3" s="1"/>
  <c r="E1686" i="2"/>
  <c r="A1687" i="2"/>
  <c r="A1634" i="3" s="1"/>
  <c r="B1687" i="2"/>
  <c r="B1634" i="3"/>
  <c r="C1687" i="2"/>
  <c r="C1634" i="3" s="1"/>
  <c r="D1687" i="2"/>
  <c r="D1634" i="3"/>
  <c r="E1687" i="2"/>
  <c r="A1688" i="2"/>
  <c r="A1635" i="3" s="1"/>
  <c r="B1688" i="2"/>
  <c r="B1635" i="3"/>
  <c r="C1688" i="2"/>
  <c r="C1635" i="3" s="1"/>
  <c r="D1688" i="2"/>
  <c r="D1635" i="3"/>
  <c r="E1688" i="2"/>
  <c r="E1635" i="3" s="1"/>
  <c r="A1689" i="2"/>
  <c r="A1636" i="3"/>
  <c r="B1689" i="2"/>
  <c r="B1636" i="3" s="1"/>
  <c r="C1689" i="2"/>
  <c r="C1636" i="3"/>
  <c r="D1689" i="2"/>
  <c r="E1689" i="2"/>
  <c r="E1636" i="3"/>
  <c r="A1690" i="2"/>
  <c r="A1637" i="3" s="1"/>
  <c r="B1690" i="2"/>
  <c r="B1637" i="3"/>
  <c r="C1690" i="2"/>
  <c r="C1637" i="3" s="1"/>
  <c r="D1690" i="2"/>
  <c r="D1637" i="3"/>
  <c r="E1690" i="2"/>
  <c r="A1691" i="2"/>
  <c r="A1638" i="3" s="1"/>
  <c r="B1691" i="2"/>
  <c r="B1638" i="3"/>
  <c r="C1691" i="2"/>
  <c r="C1638" i="3" s="1"/>
  <c r="D1691" i="2"/>
  <c r="D1638" i="3"/>
  <c r="E1691" i="2"/>
  <c r="E1638" i="3" s="1"/>
  <c r="A1692" i="2"/>
  <c r="A1639" i="3"/>
  <c r="B1692" i="2"/>
  <c r="B1639" i="3" s="1"/>
  <c r="C1692" i="2"/>
  <c r="C1639" i="3"/>
  <c r="D1692" i="2"/>
  <c r="D1639" i="3" s="1"/>
  <c r="E1692" i="2"/>
  <c r="E1639" i="3"/>
  <c r="A1693" i="2"/>
  <c r="A1640" i="3" s="1"/>
  <c r="B1693" i="2"/>
  <c r="B1640" i="3"/>
  <c r="C1693" i="2"/>
  <c r="C1640" i="3" s="1"/>
  <c r="D1693" i="2"/>
  <c r="D1640" i="3"/>
  <c r="E1693" i="2"/>
  <c r="E1640" i="3" s="1"/>
  <c r="A1694" i="2"/>
  <c r="A1641" i="3"/>
  <c r="B1694" i="2"/>
  <c r="B1641" i="3" s="1"/>
  <c r="C1694" i="2"/>
  <c r="C1641" i="3"/>
  <c r="D1694" i="2"/>
  <c r="E1694" i="2"/>
  <c r="E1641" i="3"/>
  <c r="A1695" i="2"/>
  <c r="A1642" i="3" s="1"/>
  <c r="B1695" i="2"/>
  <c r="B1642" i="3"/>
  <c r="C1695" i="2"/>
  <c r="C1642" i="3" s="1"/>
  <c r="D1695" i="2"/>
  <c r="D1642" i="3"/>
  <c r="E1695" i="2"/>
  <c r="E1642" i="3" s="1"/>
  <c r="A1696" i="2"/>
  <c r="A1643" i="3"/>
  <c r="B1696" i="2"/>
  <c r="B1643" i="3" s="1"/>
  <c r="C1696" i="2"/>
  <c r="C1643" i="3"/>
  <c r="D1696" i="2"/>
  <c r="D1643" i="3" s="1"/>
  <c r="E1696" i="2"/>
  <c r="A1697" i="2"/>
  <c r="A1644" i="3"/>
  <c r="B1697" i="2"/>
  <c r="B1644" i="3" s="1"/>
  <c r="C1697" i="2"/>
  <c r="C1644" i="3"/>
  <c r="D1697" i="2"/>
  <c r="D1644" i="3" s="1"/>
  <c r="E1697" i="2"/>
  <c r="E1644" i="3"/>
  <c r="A1698" i="2"/>
  <c r="A1645" i="3" s="1"/>
  <c r="B1698" i="2"/>
  <c r="B1645" i="3"/>
  <c r="C1698" i="2"/>
  <c r="C1645" i="3" s="1"/>
  <c r="D1698" i="2"/>
  <c r="D1645" i="3"/>
  <c r="E1698" i="2"/>
  <c r="E1645" i="3" s="1"/>
  <c r="A1646" i="3"/>
  <c r="B1699" i="2"/>
  <c r="B1646" i="3" s="1"/>
  <c r="C1646" i="3"/>
  <c r="D1646" i="3"/>
  <c r="E1646" i="3"/>
  <c r="A1700" i="2"/>
  <c r="A1647" i="3" s="1"/>
  <c r="B1700" i="2"/>
  <c r="B1647" i="3"/>
  <c r="C1700" i="2"/>
  <c r="C1647" i="3" s="1"/>
  <c r="D1700" i="2"/>
  <c r="D1647" i="3"/>
  <c r="E1700" i="2"/>
  <c r="A1701" i="2"/>
  <c r="A1648" i="3"/>
  <c r="B1701" i="2"/>
  <c r="B1648" i="3" s="1"/>
  <c r="C1701" i="2"/>
  <c r="C1648" i="3"/>
  <c r="D1701" i="2"/>
  <c r="D1648" i="3" s="1"/>
  <c r="E1701" i="2"/>
  <c r="E1648" i="3"/>
  <c r="A1702" i="2"/>
  <c r="A1649" i="3" s="1"/>
  <c r="B1702" i="2"/>
  <c r="B1649" i="3"/>
  <c r="C1702" i="2"/>
  <c r="C1649" i="3" s="1"/>
  <c r="D1702" i="2"/>
  <c r="E1702" i="2"/>
  <c r="E1649" i="3"/>
  <c r="A1703" i="2"/>
  <c r="A1650" i="3" s="1"/>
  <c r="B1703" i="2"/>
  <c r="B1650" i="3"/>
  <c r="C1703" i="2"/>
  <c r="C1650" i="3" s="1"/>
  <c r="D1703" i="2"/>
  <c r="D1650" i="3"/>
  <c r="E1703" i="2"/>
  <c r="E1650" i="3" s="1"/>
  <c r="A1704" i="2"/>
  <c r="A1651" i="3"/>
  <c r="B1704" i="2"/>
  <c r="B1651" i="3" s="1"/>
  <c r="C1704" i="2"/>
  <c r="C1651" i="3"/>
  <c r="D1704" i="2"/>
  <c r="D1651" i="3" s="1"/>
  <c r="E1704" i="2"/>
  <c r="E1651" i="3"/>
  <c r="A1705" i="2"/>
  <c r="A1652" i="3" s="1"/>
  <c r="B1705" i="2"/>
  <c r="B1652" i="3"/>
  <c r="C1705" i="2"/>
  <c r="C1652" i="3" s="1"/>
  <c r="D1705" i="2"/>
  <c r="E1705" i="2"/>
  <c r="E1652" i="3" s="1"/>
  <c r="A1706" i="2"/>
  <c r="A1653" i="3"/>
  <c r="B1706" i="2"/>
  <c r="B1653" i="3" s="1"/>
  <c r="C1706" i="2"/>
  <c r="C1653" i="3"/>
  <c r="D1706" i="2"/>
  <c r="E1706" i="2"/>
  <c r="E1653" i="3" s="1"/>
  <c r="A1707" i="2"/>
  <c r="A1654" i="3"/>
  <c r="B1707" i="2"/>
  <c r="B1654" i="3" s="1"/>
  <c r="C1707" i="2"/>
  <c r="C1654" i="3"/>
  <c r="D1707" i="2"/>
  <c r="D1654" i="3" s="1"/>
  <c r="E1707" i="2"/>
  <c r="E1654" i="3"/>
  <c r="A1708" i="2"/>
  <c r="A1655" i="3" s="1"/>
  <c r="B1708" i="2"/>
  <c r="B1655" i="3"/>
  <c r="C1708" i="2"/>
  <c r="C1655" i="3" s="1"/>
  <c r="D1708" i="2"/>
  <c r="E1708" i="2"/>
  <c r="E1655" i="3" s="1"/>
  <c r="A1709" i="2"/>
  <c r="A1656" i="3"/>
  <c r="B1709" i="2"/>
  <c r="B1656" i="3" s="1"/>
  <c r="C1709" i="2"/>
  <c r="C1656" i="3"/>
  <c r="D1709" i="2"/>
  <c r="D1656" i="3" s="1"/>
  <c r="E1709" i="2"/>
  <c r="E1656" i="3"/>
  <c r="A1710" i="2"/>
  <c r="A1657" i="3" s="1"/>
  <c r="B1710" i="2"/>
  <c r="B1657" i="3"/>
  <c r="C1710" i="2"/>
  <c r="C1657" i="3" s="1"/>
  <c r="D1710" i="2"/>
  <c r="D1657" i="3"/>
  <c r="E1710" i="2"/>
  <c r="A1711" i="2"/>
  <c r="A1658" i="3" s="1"/>
  <c r="B1711" i="2"/>
  <c r="B1658" i="3"/>
  <c r="C1711" i="2"/>
  <c r="C1658" i="3" s="1"/>
  <c r="D1711" i="2"/>
  <c r="D1658" i="3"/>
  <c r="E1711" i="2"/>
  <c r="A1659" i="3"/>
  <c r="B1712" i="2"/>
  <c r="B1659" i="3"/>
  <c r="C1659" i="3"/>
  <c r="D1659" i="3"/>
  <c r="E1659" i="3"/>
  <c r="A1660" i="3"/>
  <c r="B1713" i="2"/>
  <c r="B1660" i="3" s="1"/>
  <c r="C1660" i="3"/>
  <c r="D1660" i="3"/>
  <c r="E1660" i="3"/>
  <c r="A1714" i="2"/>
  <c r="A1661" i="3"/>
  <c r="B1714" i="2"/>
  <c r="B1661" i="3" s="1"/>
  <c r="C1714" i="2"/>
  <c r="C1661" i="3"/>
  <c r="D1714" i="2"/>
  <c r="D1661" i="3" s="1"/>
  <c r="E1714" i="2"/>
  <c r="E1661" i="3"/>
  <c r="A1715" i="2"/>
  <c r="A1662" i="3" s="1"/>
  <c r="B1715" i="2"/>
  <c r="B1662" i="3"/>
  <c r="C1715" i="2"/>
  <c r="C1662" i="3" s="1"/>
  <c r="D1715" i="2"/>
  <c r="D1662" i="3"/>
  <c r="E1715" i="2"/>
  <c r="E1662" i="3" s="1"/>
  <c r="A1716" i="2"/>
  <c r="A1663" i="3"/>
  <c r="B1716" i="2"/>
  <c r="B1663" i="3" s="1"/>
  <c r="C1716" i="2"/>
  <c r="C1663" i="3"/>
  <c r="D1716" i="2"/>
  <c r="D1663" i="3" s="1"/>
  <c r="E1716" i="2"/>
  <c r="A1717" i="2"/>
  <c r="A1664" i="3"/>
  <c r="B1717" i="2"/>
  <c r="B1664" i="3" s="1"/>
  <c r="C1717" i="2"/>
  <c r="C1664" i="3"/>
  <c r="D1717" i="2"/>
  <c r="D1664" i="3" s="1"/>
  <c r="E1717" i="2"/>
  <c r="E1664" i="3"/>
  <c r="A1718" i="2"/>
  <c r="A1665" i="3" s="1"/>
  <c r="B1718" i="2"/>
  <c r="B1665" i="3"/>
  <c r="C1718" i="2"/>
  <c r="C1665" i="3" s="1"/>
  <c r="D1718" i="2"/>
  <c r="D1665" i="3"/>
  <c r="E1718" i="2"/>
  <c r="A1719" i="2"/>
  <c r="A1666" i="3"/>
  <c r="B1719" i="2"/>
  <c r="B1666" i="3" s="1"/>
  <c r="C1719" i="2"/>
  <c r="C1666" i="3"/>
  <c r="D1719" i="2"/>
  <c r="D1666" i="3" s="1"/>
  <c r="E1719" i="2"/>
  <c r="E1666" i="3"/>
  <c r="A1720" i="2"/>
  <c r="A1667" i="3" s="1"/>
  <c r="B1720" i="2"/>
  <c r="B1667" i="3"/>
  <c r="C1720" i="2"/>
  <c r="C1667" i="3" s="1"/>
  <c r="D1720" i="2"/>
  <c r="E1720" i="2"/>
  <c r="E1667" i="3"/>
  <c r="A1721" i="2"/>
  <c r="A1668" i="3" s="1"/>
  <c r="B1721" i="2"/>
  <c r="B1668" i="3"/>
  <c r="C1721" i="2"/>
  <c r="C1668" i="3" s="1"/>
  <c r="D1721" i="2"/>
  <c r="D1668" i="3"/>
  <c r="E1721" i="2"/>
  <c r="A1722" i="2"/>
  <c r="A1669" i="3"/>
  <c r="B1722" i="2"/>
  <c r="B1669" i="3" s="1"/>
  <c r="C1722" i="2"/>
  <c r="C1669" i="3"/>
  <c r="D1722" i="2"/>
  <c r="D1669" i="3" s="1"/>
  <c r="E1722" i="2"/>
  <c r="A1723" i="2"/>
  <c r="A1670" i="3"/>
  <c r="B1723" i="2"/>
  <c r="B1670" i="3" s="1"/>
  <c r="C1723" i="2"/>
  <c r="C1670" i="3"/>
  <c r="D1723" i="2"/>
  <c r="E1723" i="2"/>
  <c r="E1670" i="3"/>
  <c r="A1724" i="2"/>
  <c r="A1671" i="3" s="1"/>
  <c r="B1724" i="2"/>
  <c r="B1671" i="3"/>
  <c r="C1724" i="2"/>
  <c r="C1671" i="3" s="1"/>
  <c r="D1724" i="2"/>
  <c r="D1671" i="3"/>
  <c r="E1724" i="2"/>
  <c r="E1671" i="3" s="1"/>
  <c r="A1725" i="2"/>
  <c r="A1672" i="3"/>
  <c r="B1725" i="2"/>
  <c r="B1672" i="3" s="1"/>
  <c r="C1725" i="2"/>
  <c r="C1672" i="3"/>
  <c r="D1725" i="2"/>
  <c r="D1672" i="3" s="1"/>
  <c r="E1725" i="2"/>
  <c r="E1672" i="3"/>
  <c r="A1726" i="2"/>
  <c r="A1673" i="3" s="1"/>
  <c r="B1726" i="2"/>
  <c r="B1673" i="3"/>
  <c r="C1726" i="2"/>
  <c r="C1673" i="3" s="1"/>
  <c r="D1726" i="2"/>
  <c r="E1726" i="2"/>
  <c r="E1673" i="3"/>
  <c r="A1727" i="2"/>
  <c r="A1674" i="3" s="1"/>
  <c r="B1727" i="2"/>
  <c r="B1674" i="3"/>
  <c r="C1727" i="2"/>
  <c r="C1674" i="3" s="1"/>
  <c r="D1727" i="2"/>
  <c r="D1674" i="3"/>
  <c r="E1727" i="2"/>
  <c r="A1728" i="2"/>
  <c r="A1675" i="3"/>
  <c r="B1728" i="2"/>
  <c r="B1675" i="3" s="1"/>
  <c r="C1728" i="2"/>
  <c r="C1675" i="3"/>
  <c r="D1728" i="2"/>
  <c r="E1728" i="2"/>
  <c r="E1675" i="3" s="1"/>
  <c r="A1729" i="2"/>
  <c r="A1676" i="3"/>
  <c r="B1729" i="2"/>
  <c r="B1676" i="3" s="1"/>
  <c r="C1729" i="2"/>
  <c r="C1676" i="3"/>
  <c r="D1729" i="2"/>
  <c r="D1676" i="3" s="1"/>
  <c r="E1729" i="2"/>
  <c r="A1730" i="2"/>
  <c r="A1677" i="3" s="1"/>
  <c r="B1730" i="2"/>
  <c r="B1677" i="3"/>
  <c r="C1730" i="2"/>
  <c r="C1677" i="3" s="1"/>
  <c r="D1730" i="2"/>
  <c r="D1677" i="3"/>
  <c r="E1730" i="2"/>
  <c r="E1677" i="3" s="1"/>
  <c r="A1731" i="2"/>
  <c r="A1678" i="3"/>
  <c r="B1731" i="2"/>
  <c r="B1678" i="3" s="1"/>
  <c r="C1731" i="2"/>
  <c r="C1678" i="3"/>
  <c r="D1731" i="2"/>
  <c r="D1678" i="3" s="1"/>
  <c r="E1731" i="2"/>
  <c r="A1732" i="2"/>
  <c r="A1679" i="3"/>
  <c r="B1732" i="2"/>
  <c r="B1679" i="3" s="1"/>
  <c r="C1732" i="2"/>
  <c r="C1679" i="3"/>
  <c r="D1732" i="2"/>
  <c r="D1679" i="3" s="1"/>
  <c r="E1732" i="2"/>
  <c r="E1679" i="3"/>
  <c r="A1733" i="2"/>
  <c r="A1680" i="3" s="1"/>
  <c r="B1733" i="2"/>
  <c r="B1680" i="3"/>
  <c r="C1733" i="2"/>
  <c r="C1680" i="3" s="1"/>
  <c r="D1733" i="2"/>
  <c r="E1733" i="2"/>
  <c r="E1680" i="3" s="1"/>
  <c r="A1734" i="2"/>
  <c r="A1681" i="3"/>
  <c r="B1734" i="2"/>
  <c r="B1681" i="3" s="1"/>
  <c r="C1734" i="2"/>
  <c r="C1681" i="3"/>
  <c r="D1734" i="2"/>
  <c r="D1681" i="3" s="1"/>
  <c r="E1734" i="2"/>
  <c r="E1681" i="3"/>
  <c r="A1735" i="2"/>
  <c r="A1682" i="3" s="1"/>
  <c r="B1735" i="2"/>
  <c r="B1682" i="3"/>
  <c r="C1735" i="2"/>
  <c r="C1682" i="3" s="1"/>
  <c r="D1735" i="2"/>
  <c r="D1682" i="3"/>
  <c r="E1735" i="2"/>
  <c r="E1682" i="3" s="1"/>
  <c r="A1736" i="2"/>
  <c r="A1683" i="3"/>
  <c r="B1736" i="2"/>
  <c r="B1683" i="3" s="1"/>
  <c r="C1736" i="2"/>
  <c r="C1683" i="3"/>
  <c r="D1736" i="2"/>
  <c r="D1683" i="3" s="1"/>
  <c r="E1736" i="2"/>
  <c r="E1683" i="3"/>
  <c r="A1737" i="2"/>
  <c r="A1684" i="3" s="1"/>
  <c r="B1737" i="2"/>
  <c r="B1684" i="3"/>
  <c r="C1737" i="2"/>
  <c r="C1684" i="3" s="1"/>
  <c r="D1737" i="2"/>
  <c r="D1684" i="3"/>
  <c r="E1737" i="2"/>
  <c r="A1738" i="2"/>
  <c r="A1685" i="3" s="1"/>
  <c r="B1738" i="2"/>
  <c r="B1685" i="3"/>
  <c r="C1738" i="2"/>
  <c r="C1685" i="3" s="1"/>
  <c r="D1738" i="2"/>
  <c r="D1685" i="3"/>
  <c r="E1738" i="2"/>
  <c r="A1686" i="3"/>
  <c r="B1739" i="2"/>
  <c r="B1686" i="3"/>
  <c r="C1686" i="3"/>
  <c r="D1686" i="3"/>
  <c r="E1686" i="3"/>
  <c r="A1740" i="2"/>
  <c r="A1687" i="3" s="1"/>
  <c r="B1740" i="2"/>
  <c r="B1687" i="3"/>
  <c r="C1740" i="2"/>
  <c r="C1687" i="3" s="1"/>
  <c r="D1740" i="2"/>
  <c r="D1687" i="3"/>
  <c r="E1740" i="2"/>
  <c r="E1687" i="3" s="1"/>
  <c r="A1741" i="2"/>
  <c r="A1688" i="3"/>
  <c r="B1741" i="2"/>
  <c r="B1688" i="3" s="1"/>
  <c r="C1741" i="2"/>
  <c r="C1688" i="3"/>
  <c r="D1741" i="2"/>
  <c r="E1741" i="2"/>
  <c r="E1688" i="3" s="1"/>
  <c r="A1742" i="2"/>
  <c r="A1689" i="3"/>
  <c r="B1742" i="2"/>
  <c r="B1689" i="3" s="1"/>
  <c r="C1742" i="2"/>
  <c r="C1689" i="3"/>
  <c r="D1742" i="2"/>
  <c r="D1689" i="3" s="1"/>
  <c r="E1742" i="2"/>
  <c r="A1743" i="2"/>
  <c r="A1690" i="3" s="1"/>
  <c r="B1743" i="2"/>
  <c r="B1690" i="3"/>
  <c r="C1743" i="2"/>
  <c r="C1690" i="3" s="1"/>
  <c r="D1743" i="2"/>
  <c r="E1743" i="2"/>
  <c r="E1690" i="3"/>
  <c r="A1744" i="2"/>
  <c r="A1691" i="3" s="1"/>
  <c r="B1744" i="2"/>
  <c r="B1691" i="3"/>
  <c r="C1744" i="2"/>
  <c r="C1691" i="3" s="1"/>
  <c r="D1744" i="2"/>
  <c r="D1691" i="3"/>
  <c r="E1744" i="2"/>
  <c r="A1745" i="2"/>
  <c r="A1692" i="3"/>
  <c r="B1745" i="2"/>
  <c r="B1692" i="3" s="1"/>
  <c r="C1745" i="2"/>
  <c r="C1692" i="3"/>
  <c r="D1745" i="2"/>
  <c r="E1745" i="2"/>
  <c r="E1692" i="3" s="1"/>
  <c r="A1746" i="2"/>
  <c r="A1693" i="3"/>
  <c r="B1746" i="2"/>
  <c r="B1693" i="3" s="1"/>
  <c r="C1746" i="2"/>
  <c r="C1693" i="3"/>
  <c r="D1746" i="2"/>
  <c r="E1746" i="2"/>
  <c r="E1693" i="3"/>
  <c r="A1747" i="2"/>
  <c r="A1694" i="3" s="1"/>
  <c r="B1747" i="2"/>
  <c r="B1694" i="3"/>
  <c r="C1747" i="2"/>
  <c r="C1694" i="3" s="1"/>
  <c r="D1747" i="2"/>
  <c r="E1747" i="2"/>
  <c r="E1694" i="3"/>
  <c r="A1748" i="2"/>
  <c r="A1695" i="3" s="1"/>
  <c r="B1748" i="2"/>
  <c r="B1695" i="3"/>
  <c r="C1748" i="2"/>
  <c r="C1695" i="3" s="1"/>
  <c r="D1748" i="2"/>
  <c r="E1748" i="2"/>
  <c r="E1695" i="3" s="1"/>
  <c r="A1749" i="2"/>
  <c r="A1696" i="3"/>
  <c r="B1749" i="2"/>
  <c r="B1696" i="3" s="1"/>
  <c r="C1749" i="2"/>
  <c r="C1696" i="3"/>
  <c r="D1749" i="2"/>
  <c r="D1696" i="3" s="1"/>
  <c r="E1749" i="2"/>
  <c r="E1696" i="3"/>
  <c r="A1750" i="2"/>
  <c r="A1697" i="3" s="1"/>
  <c r="B1750" i="2"/>
  <c r="B1697" i="3"/>
  <c r="C1750" i="2"/>
  <c r="C1697" i="3" s="1"/>
  <c r="D1750" i="2"/>
  <c r="D1697" i="3"/>
  <c r="E1750" i="2"/>
  <c r="E1697" i="3" s="1"/>
  <c r="A1751" i="2"/>
  <c r="A1698" i="3"/>
  <c r="B1751" i="2"/>
  <c r="B1698" i="3" s="1"/>
  <c r="C1751" i="2"/>
  <c r="C1698" i="3"/>
  <c r="D1751" i="2"/>
  <c r="D1698" i="3" s="1"/>
  <c r="E1751" i="2"/>
  <c r="E1698" i="3"/>
  <c r="A1752" i="2"/>
  <c r="A1699" i="3" s="1"/>
  <c r="B1752" i="2"/>
  <c r="B1699" i="3"/>
  <c r="C1752" i="2"/>
  <c r="C1699" i="3" s="1"/>
  <c r="D1752" i="2"/>
  <c r="D1699" i="3"/>
  <c r="E1752" i="2"/>
  <c r="A1753" i="2"/>
  <c r="A1700" i="3" s="1"/>
  <c r="B1753" i="2"/>
  <c r="B1700" i="3"/>
  <c r="C1753" i="2"/>
  <c r="C1700" i="3" s="1"/>
  <c r="D1753" i="2"/>
  <c r="D1700" i="3"/>
  <c r="E1753" i="2"/>
  <c r="E1700" i="3" s="1"/>
  <c r="A1754" i="2"/>
  <c r="A1701" i="3"/>
  <c r="B1754" i="2"/>
  <c r="B1701" i="3" s="1"/>
  <c r="C1754" i="2"/>
  <c r="C1701" i="3"/>
  <c r="D1754" i="2"/>
  <c r="D1701" i="3" s="1"/>
  <c r="E1754" i="2"/>
  <c r="E1701" i="3"/>
  <c r="A1755" i="2"/>
  <c r="A1702" i="3" s="1"/>
  <c r="B1755" i="2"/>
  <c r="B1702" i="3"/>
  <c r="C1755" i="2"/>
  <c r="C1702" i="3" s="1"/>
  <c r="D1755" i="2"/>
  <c r="D1702" i="3"/>
  <c r="E1755" i="2"/>
  <c r="E1702" i="3" s="1"/>
  <c r="A1756" i="2"/>
  <c r="A1703" i="3"/>
  <c r="B1756" i="2"/>
  <c r="B1703" i="3" s="1"/>
  <c r="C1756" i="2"/>
  <c r="C1703" i="3"/>
  <c r="D1756" i="2"/>
  <c r="D1703" i="3" s="1"/>
  <c r="E1756" i="2"/>
  <c r="E1703" i="3"/>
  <c r="A1757" i="2"/>
  <c r="A1704" i="3" s="1"/>
  <c r="B1757" i="2"/>
  <c r="B1704" i="3"/>
  <c r="C1757" i="2"/>
  <c r="C1704" i="3" s="1"/>
  <c r="D1757" i="2"/>
  <c r="D1704" i="3"/>
  <c r="E1757" i="2"/>
  <c r="A1758" i="2"/>
  <c r="A1705" i="3"/>
  <c r="B1758" i="2"/>
  <c r="B1705" i="3" s="1"/>
  <c r="C1758" i="2"/>
  <c r="C1705" i="3"/>
  <c r="D1758" i="2"/>
  <c r="D1705" i="3" s="1"/>
  <c r="E1758" i="2"/>
  <c r="E1705" i="3"/>
  <c r="A1759" i="2"/>
  <c r="A1706" i="3" s="1"/>
  <c r="B1759" i="2"/>
  <c r="B1706" i="3"/>
  <c r="C1759" i="2"/>
  <c r="C1706" i="3" s="1"/>
  <c r="D1759" i="2"/>
  <c r="D1706" i="3"/>
  <c r="E1759" i="2"/>
  <c r="A1760" i="2"/>
  <c r="A1707" i="3" s="1"/>
  <c r="B1760" i="2"/>
  <c r="B1707" i="3"/>
  <c r="C1760" i="2"/>
  <c r="C1707" i="3" s="1"/>
  <c r="D1760" i="2"/>
  <c r="E1760" i="2"/>
  <c r="E1707" i="3" s="1"/>
  <c r="A1708" i="3"/>
  <c r="B1761" i="2"/>
  <c r="B1708" i="3"/>
  <c r="C1708" i="3"/>
  <c r="D1708" i="3"/>
  <c r="E1708" i="3"/>
  <c r="A1762" i="2"/>
  <c r="A1709" i="3" s="1"/>
  <c r="B1762" i="2"/>
  <c r="B1709" i="3"/>
  <c r="C1762" i="2"/>
  <c r="C1709" i="3" s="1"/>
  <c r="D1762" i="2"/>
  <c r="E1762" i="2"/>
  <c r="E1709" i="3"/>
  <c r="A1763" i="2"/>
  <c r="A1710" i="3" s="1"/>
  <c r="B1763" i="2"/>
  <c r="B1710" i="3"/>
  <c r="C1763" i="2"/>
  <c r="C1710" i="3" s="1"/>
  <c r="D1763" i="2"/>
  <c r="D1710" i="3"/>
  <c r="E1763" i="2"/>
  <c r="A1764" i="2"/>
  <c r="A1711" i="3"/>
  <c r="B1764" i="2"/>
  <c r="B1711" i="3" s="1"/>
  <c r="C1764" i="2"/>
  <c r="C1711" i="3"/>
  <c r="D1764" i="2"/>
  <c r="E1764" i="2"/>
  <c r="E1711" i="3" s="1"/>
  <c r="A1765" i="2"/>
  <c r="A1712" i="3"/>
  <c r="B1765" i="2"/>
  <c r="B1712" i="3" s="1"/>
  <c r="C1765" i="2"/>
  <c r="C1712" i="3"/>
  <c r="D1765" i="2"/>
  <c r="E1765" i="2"/>
  <c r="E1712" i="3"/>
  <c r="A1766" i="2"/>
  <c r="A1713" i="3" s="1"/>
  <c r="B1766" i="2"/>
  <c r="B1713" i="3"/>
  <c r="C1766" i="2"/>
  <c r="C1713" i="3" s="1"/>
  <c r="D1766" i="2"/>
  <c r="D1713" i="3"/>
  <c r="E1766" i="2"/>
  <c r="A1767" i="2"/>
  <c r="A1714" i="3" s="1"/>
  <c r="B1767" i="2"/>
  <c r="B1714" i="3"/>
  <c r="C1767" i="2"/>
  <c r="C1714" i="3" s="1"/>
  <c r="D1767" i="2"/>
  <c r="D1714" i="3"/>
  <c r="E1767" i="2"/>
  <c r="E1714" i="3" s="1"/>
  <c r="A1768" i="2"/>
  <c r="A1715" i="3"/>
  <c r="B1768" i="2"/>
  <c r="B1715" i="3" s="1"/>
  <c r="C1768" i="2"/>
  <c r="C1715" i="3"/>
  <c r="D1768" i="2"/>
  <c r="D1715" i="3" s="1"/>
  <c r="E1768" i="2"/>
  <c r="A1769" i="2"/>
  <c r="A1716" i="3" s="1"/>
  <c r="B1769" i="2"/>
  <c r="B1716" i="3"/>
  <c r="C1769" i="2"/>
  <c r="C1716" i="3" s="1"/>
  <c r="D1769" i="2"/>
  <c r="D1716" i="3"/>
  <c r="E1769" i="2"/>
  <c r="E1716" i="3" s="1"/>
  <c r="A1770" i="2"/>
  <c r="A1717" i="3"/>
  <c r="B1770" i="2"/>
  <c r="B1717" i="3" s="1"/>
  <c r="C1770" i="2"/>
  <c r="C1717" i="3"/>
  <c r="D1770" i="2"/>
  <c r="D1717" i="3" s="1"/>
  <c r="E1770" i="2"/>
  <c r="A1771" i="2"/>
  <c r="A1718" i="3"/>
  <c r="B1771" i="2"/>
  <c r="B1718" i="3" s="1"/>
  <c r="C1771" i="2"/>
  <c r="C1718" i="3"/>
  <c r="D1771" i="2"/>
  <c r="D1718" i="3" s="1"/>
  <c r="E1771" i="2"/>
  <c r="E1718" i="3"/>
  <c r="A1772" i="2"/>
  <c r="A1719" i="3" s="1"/>
  <c r="B1772" i="2"/>
  <c r="B1719" i="3"/>
  <c r="C1772" i="2"/>
  <c r="C1719" i="3" s="1"/>
  <c r="D1772" i="2"/>
  <c r="D1719" i="3"/>
  <c r="E1772" i="2"/>
  <c r="A1773" i="2"/>
  <c r="A1720" i="3"/>
  <c r="B1773" i="2"/>
  <c r="B1720" i="3" s="1"/>
  <c r="C1773" i="2"/>
  <c r="C1720" i="3"/>
  <c r="D1773" i="2"/>
  <c r="D1720" i="3" s="1"/>
  <c r="E1773" i="2"/>
  <c r="E1720" i="3"/>
  <c r="A1774" i="2"/>
  <c r="A1721" i="3" s="1"/>
  <c r="B1774" i="2"/>
  <c r="B1721" i="3"/>
  <c r="C1774" i="2"/>
  <c r="C1721" i="3" s="1"/>
  <c r="D1774" i="2"/>
  <c r="E1774" i="2"/>
  <c r="E1721" i="3"/>
  <c r="A1775" i="2"/>
  <c r="A1722" i="3" s="1"/>
  <c r="B1775" i="2"/>
  <c r="B1722" i="3"/>
  <c r="C1775" i="2"/>
  <c r="C1722" i="3" s="1"/>
  <c r="D1775" i="2"/>
  <c r="E1775" i="2"/>
  <c r="E1722" i="3" s="1"/>
  <c r="A1776" i="2"/>
  <c r="A1723" i="3"/>
  <c r="B1776" i="2"/>
  <c r="B1723" i="3" s="1"/>
  <c r="C1776" i="2"/>
  <c r="C1723" i="3"/>
  <c r="D1776" i="2"/>
  <c r="D1723" i="3" s="1"/>
  <c r="E1776" i="2"/>
  <c r="E1723" i="3"/>
  <c r="A1777" i="2"/>
  <c r="A1724" i="3" s="1"/>
  <c r="B1777" i="2"/>
  <c r="B1724" i="3"/>
  <c r="C1777" i="2"/>
  <c r="C1724" i="3" s="1"/>
  <c r="D1777" i="2"/>
  <c r="D1724" i="3"/>
  <c r="E1777" i="2"/>
  <c r="E1724" i="3" s="1"/>
  <c r="A1778" i="2"/>
  <c r="A1725" i="3"/>
  <c r="B1778" i="2"/>
  <c r="B1725" i="3" s="1"/>
  <c r="C1778" i="2"/>
  <c r="C1725" i="3"/>
  <c r="D1778" i="2"/>
  <c r="E1778" i="2"/>
  <c r="E1725" i="3" s="1"/>
  <c r="A1779" i="2"/>
  <c r="A1726" i="3"/>
  <c r="B1779" i="2"/>
  <c r="B1726" i="3" s="1"/>
  <c r="C1779" i="2"/>
  <c r="C1726" i="3"/>
  <c r="D1779" i="2"/>
  <c r="D1726" i="3" s="1"/>
  <c r="E1779" i="2"/>
  <c r="E1726" i="3"/>
  <c r="A1780" i="2"/>
  <c r="A1727" i="3" s="1"/>
  <c r="B1780" i="2"/>
  <c r="B1727" i="3"/>
  <c r="C1780" i="2"/>
  <c r="C1727" i="3" s="1"/>
  <c r="D1780" i="2"/>
  <c r="E1780" i="2"/>
  <c r="E1727" i="3" s="1"/>
  <c r="A1728" i="3"/>
  <c r="B1781" i="2"/>
  <c r="B1728" i="3"/>
  <c r="C1728" i="3"/>
  <c r="D1728" i="3"/>
  <c r="E1728" i="3"/>
  <c r="A1782" i="2"/>
  <c r="A1729" i="3" s="1"/>
  <c r="B1782" i="2"/>
  <c r="B1729" i="3"/>
  <c r="C1782" i="2"/>
  <c r="C1729" i="3" s="1"/>
  <c r="D1782" i="2"/>
  <c r="D1729" i="3"/>
  <c r="E1782" i="2"/>
  <c r="E1729" i="3" s="1"/>
  <c r="A1783" i="2"/>
  <c r="A1730" i="3"/>
  <c r="B1783" i="2"/>
  <c r="B1730" i="3" s="1"/>
  <c r="C1783" i="2"/>
  <c r="C1730" i="3"/>
  <c r="D1783" i="2"/>
  <c r="D1730" i="3" s="1"/>
  <c r="E1783" i="2"/>
  <c r="A1784" i="2"/>
  <c r="A1731" i="3"/>
  <c r="B1784" i="2"/>
  <c r="B1731" i="3" s="1"/>
  <c r="C1784" i="2"/>
  <c r="C1731" i="3"/>
  <c r="D1784" i="2"/>
  <c r="E1784" i="2"/>
  <c r="E1731" i="3"/>
  <c r="A1785" i="2"/>
  <c r="A1732" i="3" s="1"/>
  <c r="B1785" i="2"/>
  <c r="B1732" i="3"/>
  <c r="C1785" i="2"/>
  <c r="C1732" i="3" s="1"/>
  <c r="D1785" i="2"/>
  <c r="D1732" i="3"/>
  <c r="E1785" i="2"/>
  <c r="E1732" i="3" s="1"/>
  <c r="A1786" i="2"/>
  <c r="A1733" i="3"/>
  <c r="B1786" i="2"/>
  <c r="B1733" i="3" s="1"/>
  <c r="C1786" i="2"/>
  <c r="C1733" i="3"/>
  <c r="D1786" i="2"/>
  <c r="D1733" i="3" s="1"/>
  <c r="E1786" i="2"/>
  <c r="E1733" i="3"/>
  <c r="A1787" i="2"/>
  <c r="A1734" i="3" s="1"/>
  <c r="B1787" i="2"/>
  <c r="B1734" i="3"/>
  <c r="C1787" i="2"/>
  <c r="C1734" i="3" s="1"/>
  <c r="D1787" i="2"/>
  <c r="E1787" i="2"/>
  <c r="E1734" i="3"/>
  <c r="A1788" i="2"/>
  <c r="A1735" i="3" s="1"/>
  <c r="B1788" i="2"/>
  <c r="B1735" i="3"/>
  <c r="C1788" i="2"/>
  <c r="C1735" i="3" s="1"/>
  <c r="D1788" i="2"/>
  <c r="D1735" i="3"/>
  <c r="E1788" i="2"/>
  <c r="E1735" i="3" s="1"/>
  <c r="A1789" i="2"/>
  <c r="A1736" i="3"/>
  <c r="B1789" i="2"/>
  <c r="B1736" i="3" s="1"/>
  <c r="C1789" i="2"/>
  <c r="C1736" i="3"/>
  <c r="D1789" i="2"/>
  <c r="D1736" i="3" s="1"/>
  <c r="E1789" i="2"/>
  <c r="A1790" i="2"/>
  <c r="A1737" i="3" s="1"/>
  <c r="B1790" i="2"/>
  <c r="B1737" i="3"/>
  <c r="C1790" i="2"/>
  <c r="C1737" i="3" s="1"/>
  <c r="D1790" i="2"/>
  <c r="D1737" i="3"/>
  <c r="E1790" i="2"/>
  <c r="E1737" i="3" s="1"/>
  <c r="A1791" i="2"/>
  <c r="A1738" i="3"/>
  <c r="B1791" i="2"/>
  <c r="B1738" i="3" s="1"/>
  <c r="C1791" i="2"/>
  <c r="C1738" i="3"/>
  <c r="D1791" i="2"/>
  <c r="D1738" i="3" s="1"/>
  <c r="E1791" i="2"/>
  <c r="E1738" i="3"/>
  <c r="A1792" i="2"/>
  <c r="A1739" i="3" s="1"/>
  <c r="B1792" i="2"/>
  <c r="B1739" i="3"/>
  <c r="C1792" i="2"/>
  <c r="C1739" i="3" s="1"/>
  <c r="D1792" i="2"/>
  <c r="D1739" i="3"/>
  <c r="E1792" i="2"/>
  <c r="A1793" i="2"/>
  <c r="A1740" i="3" s="1"/>
  <c r="B1793" i="2"/>
  <c r="B1740" i="3"/>
  <c r="C1793" i="2"/>
  <c r="C1740" i="3" s="1"/>
  <c r="D1793" i="2"/>
  <c r="D1740" i="3"/>
  <c r="E1793" i="2"/>
  <c r="E1740" i="3" s="1"/>
  <c r="A1794" i="2"/>
  <c r="A1741" i="3"/>
  <c r="B1794" i="2"/>
  <c r="B1741" i="3" s="1"/>
  <c r="C1794" i="2"/>
  <c r="C1741" i="3"/>
  <c r="D1794" i="2"/>
  <c r="D1741" i="3" s="1"/>
  <c r="E1794" i="2"/>
  <c r="A1742" i="3"/>
  <c r="B1795" i="2"/>
  <c r="B1742" i="3" s="1"/>
  <c r="C1742" i="3"/>
  <c r="D1742" i="3"/>
  <c r="E1742" i="3"/>
  <c r="A1796" i="2"/>
  <c r="A1743" i="3"/>
  <c r="B1796" i="2"/>
  <c r="B1743" i="3" s="1"/>
  <c r="C1796" i="2"/>
  <c r="C1743" i="3"/>
  <c r="D1796" i="2"/>
  <c r="D1743" i="3" s="1"/>
  <c r="E1796" i="2"/>
  <c r="E1743" i="3"/>
  <c r="A1797" i="2"/>
  <c r="A1744" i="3" s="1"/>
  <c r="B1797" i="2"/>
  <c r="B1744" i="3"/>
  <c r="C1797" i="2"/>
  <c r="C1744" i="3" s="1"/>
  <c r="D1797" i="2"/>
  <c r="D1744" i="3"/>
  <c r="E1797" i="2"/>
  <c r="E1744" i="3" s="1"/>
  <c r="A1798" i="2"/>
  <c r="A1745" i="3"/>
  <c r="B1798" i="2"/>
  <c r="B1745" i="3" s="1"/>
  <c r="C1798" i="2"/>
  <c r="C1745" i="3"/>
  <c r="D1798" i="2"/>
  <c r="D1745" i="3" s="1"/>
  <c r="E1798" i="2"/>
  <c r="A1799" i="2"/>
  <c r="A1746" i="3"/>
  <c r="B1799" i="2"/>
  <c r="B1746" i="3" s="1"/>
  <c r="C1799" i="2"/>
  <c r="C1746" i="3"/>
  <c r="D1799" i="2"/>
  <c r="D1746" i="3" s="1"/>
  <c r="E1799" i="2"/>
  <c r="A1800" i="2"/>
  <c r="A1747" i="3" s="1"/>
  <c r="B1800" i="2"/>
  <c r="B1747" i="3"/>
  <c r="C1800" i="2"/>
  <c r="C1747" i="3" s="1"/>
  <c r="D1800" i="2"/>
  <c r="D1747" i="3"/>
  <c r="E1800" i="2"/>
  <c r="A1801" i="2"/>
  <c r="A1748" i="3" s="1"/>
  <c r="B1801" i="2"/>
  <c r="B1748" i="3"/>
  <c r="C1801" i="2"/>
  <c r="C1748" i="3" s="1"/>
  <c r="D1801" i="2"/>
  <c r="E1801" i="2"/>
  <c r="E1748" i="3" s="1"/>
  <c r="A1802" i="2"/>
  <c r="A1749" i="3"/>
  <c r="B1802" i="2"/>
  <c r="B1749" i="3" s="1"/>
  <c r="C1802" i="2"/>
  <c r="C1749" i="3"/>
  <c r="D1802" i="2"/>
  <c r="D1749" i="3" s="1"/>
  <c r="E1802" i="2"/>
  <c r="E1749" i="3"/>
  <c r="A1803" i="2"/>
  <c r="A1750" i="3" s="1"/>
  <c r="B1803" i="2"/>
  <c r="B1750" i="3"/>
  <c r="C1803" i="2"/>
  <c r="C1750" i="3" s="1"/>
  <c r="D1803" i="2"/>
  <c r="D1750" i="3"/>
  <c r="E1803" i="2"/>
  <c r="E1750" i="3" s="1"/>
  <c r="A1804" i="2"/>
  <c r="A1751" i="3"/>
  <c r="B1804" i="2"/>
  <c r="B1751" i="3" s="1"/>
  <c r="C1804" i="2"/>
  <c r="C1751" i="3"/>
  <c r="D1804" i="2"/>
  <c r="D1751" i="3" s="1"/>
  <c r="E1804" i="2"/>
  <c r="A1805" i="2"/>
  <c r="A1752" i="3"/>
  <c r="B1805" i="2"/>
  <c r="B1752" i="3" s="1"/>
  <c r="C1805" i="2"/>
  <c r="C1752" i="3"/>
  <c r="D1805" i="2"/>
  <c r="E1805" i="2"/>
  <c r="E1752" i="3"/>
  <c r="A1806" i="2"/>
  <c r="A1753" i="3" s="1"/>
  <c r="B1806" i="2"/>
  <c r="B1753" i="3"/>
  <c r="C1806" i="2"/>
  <c r="C1753" i="3" s="1"/>
  <c r="D1806" i="2"/>
  <c r="D1753" i="3"/>
  <c r="E1806" i="2"/>
  <c r="A1807" i="2"/>
  <c r="A1754" i="3" s="1"/>
  <c r="B1807" i="2"/>
  <c r="B1754" i="3"/>
  <c r="C1807" i="2"/>
  <c r="C1754" i="3" s="1"/>
  <c r="D1807" i="2"/>
  <c r="D1754" i="3"/>
  <c r="E1807" i="2"/>
  <c r="A1755" i="3"/>
  <c r="B1808" i="2"/>
  <c r="B1755" i="3"/>
  <c r="C1755" i="3"/>
  <c r="D1755" i="3"/>
  <c r="E1755" i="3"/>
  <c r="A1809" i="2"/>
  <c r="A1756" i="3" s="1"/>
  <c r="B1809" i="2"/>
  <c r="B1756" i="3"/>
  <c r="C1809" i="2"/>
  <c r="C1756" i="3" s="1"/>
  <c r="D1809" i="2"/>
  <c r="D1756" i="3"/>
  <c r="E1809" i="2"/>
  <c r="E1756" i="3" s="1"/>
  <c r="A1810" i="2"/>
  <c r="A1757" i="3"/>
  <c r="B1810" i="2"/>
  <c r="B1757" i="3" s="1"/>
  <c r="C1810" i="2"/>
  <c r="C1757" i="3"/>
  <c r="D1810" i="2"/>
  <c r="D1757" i="3" s="1"/>
  <c r="E1810" i="2"/>
  <c r="E1757" i="3"/>
  <c r="A1811" i="2"/>
  <c r="A1758" i="3" s="1"/>
  <c r="B1811" i="2"/>
  <c r="B1758" i="3"/>
  <c r="C1811" i="2"/>
  <c r="C1758" i="3" s="1"/>
  <c r="D1811" i="2"/>
  <c r="D1758" i="3"/>
  <c r="E1811" i="2"/>
  <c r="A1812" i="2"/>
  <c r="A1759" i="3" s="1"/>
  <c r="B1812" i="2"/>
  <c r="B1759" i="3"/>
  <c r="C1812" i="2"/>
  <c r="C1759" i="3" s="1"/>
  <c r="D1812" i="2"/>
  <c r="E1812" i="2"/>
  <c r="E1759" i="3" s="1"/>
  <c r="A1813" i="2"/>
  <c r="A1760" i="3"/>
  <c r="B1813" i="2"/>
  <c r="B1760" i="3" s="1"/>
  <c r="C1813" i="2"/>
  <c r="C1760" i="3"/>
  <c r="D1813" i="2"/>
  <c r="D1760" i="3" s="1"/>
  <c r="E1813" i="2"/>
  <c r="E1760" i="3"/>
  <c r="A1814" i="2"/>
  <c r="A1761" i="3" s="1"/>
  <c r="B1814" i="2"/>
  <c r="B1761" i="3"/>
  <c r="C1814" i="2"/>
  <c r="C1761" i="3" s="1"/>
  <c r="D1814" i="2"/>
  <c r="D1761" i="3"/>
  <c r="E1814" i="2"/>
  <c r="E1761" i="3" s="1"/>
  <c r="A1815" i="2"/>
  <c r="A1762" i="3"/>
  <c r="B1815" i="2"/>
  <c r="B1762" i="3" s="1"/>
  <c r="C1815" i="2"/>
  <c r="C1762" i="3"/>
  <c r="D1815" i="2"/>
  <c r="D1762" i="3" s="1"/>
  <c r="E1815" i="2"/>
  <c r="E1762" i="3"/>
  <c r="A1816" i="2"/>
  <c r="A1763" i="3" s="1"/>
  <c r="B1816" i="2"/>
  <c r="B1763" i="3"/>
  <c r="C1816" i="2"/>
  <c r="C1763" i="3" s="1"/>
  <c r="D1816" i="2"/>
  <c r="D1763" i="3"/>
  <c r="E1816" i="2"/>
  <c r="E1763" i="3" s="1"/>
  <c r="A1817" i="2"/>
  <c r="A1764" i="3"/>
  <c r="B1817" i="2"/>
  <c r="B1764" i="3" s="1"/>
  <c r="C1817" i="2"/>
  <c r="C1764" i="3"/>
  <c r="D1817" i="2"/>
  <c r="E1817" i="2"/>
  <c r="E1764" i="3" s="1"/>
  <c r="A1818" i="2"/>
  <c r="A1765" i="3"/>
  <c r="B1818" i="2"/>
  <c r="B1765" i="3" s="1"/>
  <c r="C1818" i="2"/>
  <c r="C1765" i="3"/>
  <c r="D1818" i="2"/>
  <c r="D1765" i="3" s="1"/>
  <c r="E1818" i="2"/>
  <c r="A1819" i="2"/>
  <c r="A1766" i="3" s="1"/>
  <c r="B1819" i="2"/>
  <c r="B1766" i="3"/>
  <c r="C1819" i="2"/>
  <c r="C1766" i="3" s="1"/>
  <c r="D1819" i="2"/>
  <c r="E1819" i="2"/>
  <c r="E1766" i="3"/>
  <c r="A1820" i="2"/>
  <c r="A1767" i="3" s="1"/>
  <c r="B1820" i="2"/>
  <c r="B1767" i="3"/>
  <c r="C1820" i="2"/>
  <c r="C1767" i="3" s="1"/>
  <c r="D1820" i="2"/>
  <c r="D1767" i="3"/>
  <c r="E1820" i="2"/>
  <c r="A1821" i="2"/>
  <c r="A1768" i="3"/>
  <c r="B1821" i="2"/>
  <c r="B1768" i="3" s="1"/>
  <c r="C1821" i="2"/>
  <c r="C1768" i="3"/>
  <c r="D1821" i="2"/>
  <c r="E1821" i="2"/>
  <c r="E1768" i="3" s="1"/>
  <c r="A1822" i="2"/>
  <c r="A1769" i="3"/>
  <c r="B1822" i="2"/>
  <c r="B1769" i="3" s="1"/>
  <c r="C1822" i="2"/>
  <c r="C1769" i="3"/>
  <c r="D1822" i="2"/>
  <c r="E1822" i="2"/>
  <c r="E1769" i="3"/>
  <c r="A1823" i="2"/>
  <c r="A1770" i="3" s="1"/>
  <c r="B1823" i="2"/>
  <c r="B1770" i="3"/>
  <c r="C1823" i="2"/>
  <c r="C1770" i="3" s="1"/>
  <c r="D1823" i="2"/>
  <c r="D1770" i="3"/>
  <c r="E1823" i="2"/>
  <c r="E1770" i="3" s="1"/>
  <c r="A1824" i="2"/>
  <c r="A1771" i="3"/>
  <c r="B1824" i="2"/>
  <c r="B1771" i="3" s="1"/>
  <c r="C1824" i="2"/>
  <c r="C1771" i="3"/>
  <c r="D1824" i="2"/>
  <c r="E1824" i="2"/>
  <c r="E1771" i="3" s="1"/>
  <c r="A1825" i="2"/>
  <c r="A1772" i="3"/>
  <c r="B1825" i="2"/>
  <c r="B1772" i="3" s="1"/>
  <c r="C1825" i="2"/>
  <c r="C1772" i="3"/>
  <c r="D1825" i="2"/>
  <c r="D1772" i="3" s="1"/>
  <c r="E1825" i="2"/>
  <c r="A1826" i="2"/>
  <c r="A1773" i="3" s="1"/>
  <c r="B1826" i="2"/>
  <c r="B1773" i="3"/>
  <c r="C1773" i="3"/>
  <c r="D1773" i="3"/>
  <c r="E1773" i="3"/>
  <c r="A1774" i="3"/>
  <c r="B1827" i="2"/>
  <c r="B1774" i="3" s="1"/>
  <c r="C1774" i="3"/>
  <c r="D1774" i="3"/>
  <c r="E1774" i="3"/>
  <c r="A1828" i="2"/>
  <c r="A1775" i="3" s="1"/>
  <c r="B1828" i="2"/>
  <c r="B1775" i="3"/>
  <c r="C1828" i="2"/>
  <c r="C1775" i="3" s="1"/>
  <c r="D1828" i="2"/>
  <c r="D1775" i="3"/>
  <c r="E1828" i="2"/>
  <c r="E1775" i="3" s="1"/>
  <c r="A1829" i="2"/>
  <c r="A1776" i="3"/>
  <c r="B1829" i="2"/>
  <c r="B1776" i="3" s="1"/>
  <c r="C1829" i="2"/>
  <c r="C1776" i="3"/>
  <c r="D1829" i="2"/>
  <c r="D1776" i="3" s="1"/>
  <c r="E1829" i="2"/>
  <c r="A1830" i="2"/>
  <c r="A1777" i="3" s="1"/>
  <c r="B1830" i="2"/>
  <c r="B1777" i="3"/>
  <c r="C1830" i="2"/>
  <c r="C1777" i="3" s="1"/>
  <c r="D1830" i="2"/>
  <c r="D1777" i="3"/>
  <c r="E1830" i="2"/>
  <c r="E1777" i="3" s="1"/>
  <c r="A1778" i="3"/>
  <c r="B1831" i="2"/>
  <c r="B1778" i="3"/>
  <c r="C1778" i="3"/>
  <c r="D1778" i="3"/>
  <c r="E1778" i="3"/>
  <c r="A1832" i="2"/>
  <c r="A1779" i="3" s="1"/>
  <c r="B1832" i="2"/>
  <c r="B1779" i="3"/>
  <c r="C1832" i="2"/>
  <c r="C1779" i="3" s="1"/>
  <c r="E2274" i="1"/>
  <c r="D1832" i="2"/>
  <c r="E1832" i="2"/>
  <c r="E1779" i="3" s="1"/>
  <c r="A2275" i="1"/>
  <c r="B1833" i="2"/>
  <c r="B1780" i="3"/>
  <c r="C1833" i="2"/>
  <c r="C1780" i="3" s="1"/>
  <c r="E2275" i="1"/>
  <c r="D1833" i="2"/>
  <c r="D1780" i="3" s="1"/>
  <c r="E1833" i="2"/>
  <c r="E1780" i="3"/>
  <c r="B1834" i="2"/>
  <c r="B1781" i="3" s="1"/>
  <c r="C1834" i="2"/>
  <c r="C1781" i="3"/>
  <c r="E2276" i="1"/>
  <c r="D1834" i="2"/>
  <c r="D1781" i="3" s="1"/>
  <c r="E1834" i="2"/>
  <c r="E1781" i="3"/>
  <c r="B1835" i="2"/>
  <c r="B1782" i="3" s="1"/>
  <c r="C1835" i="2"/>
  <c r="C1782" i="3"/>
  <c r="E2277" i="1"/>
  <c r="D1835" i="2"/>
  <c r="D1782" i="3"/>
  <c r="E1835" i="2"/>
  <c r="B1836" i="2"/>
  <c r="B1783" i="3" s="1"/>
  <c r="C1836" i="2"/>
  <c r="C1783" i="3"/>
  <c r="E2278" i="1"/>
  <c r="D1836" i="2"/>
  <c r="E1836" i="2"/>
  <c r="E1783" i="3"/>
  <c r="B1837" i="2"/>
  <c r="B1784" i="3" s="1"/>
  <c r="C1837" i="2"/>
  <c r="C1784" i="3"/>
  <c r="D1837" i="2"/>
  <c r="D1784" i="3" s="1"/>
  <c r="E1837" i="2"/>
  <c r="B1838" i="2"/>
  <c r="B1785" i="3" s="1"/>
  <c r="C1838" i="2"/>
  <c r="C1785" i="3"/>
  <c r="D1838" i="2"/>
  <c r="D1785" i="3" s="1"/>
  <c r="E1838" i="2"/>
  <c r="B1839" i="2"/>
  <c r="B1786" i="3"/>
  <c r="C1839" i="2"/>
  <c r="C1786" i="3" s="1"/>
  <c r="D1839" i="2"/>
  <c r="D1786" i="3"/>
  <c r="E1839" i="2"/>
  <c r="E1786" i="3" s="1"/>
  <c r="B1840" i="2"/>
  <c r="B1787" i="3"/>
  <c r="C1840" i="2"/>
  <c r="C1787" i="3" s="1"/>
  <c r="D1840" i="2"/>
  <c r="E1840" i="2"/>
  <c r="E1787" i="3" s="1"/>
  <c r="A1841" i="2"/>
  <c r="A1788" i="3"/>
  <c r="B1841" i="2"/>
  <c r="B1788" i="3" s="1"/>
  <c r="C1788" i="3"/>
  <c r="D1788" i="3"/>
  <c r="E1788" i="3"/>
  <c r="A1789" i="3"/>
  <c r="B1842" i="2"/>
  <c r="B1789" i="3"/>
  <c r="C1789" i="3"/>
  <c r="D1789" i="3"/>
  <c r="E1789" i="3"/>
  <c r="A1843" i="2"/>
  <c r="A1790" i="3"/>
  <c r="B1843" i="2"/>
  <c r="B1790" i="3" s="1"/>
  <c r="C1843" i="2"/>
  <c r="C1790" i="3"/>
  <c r="D1843" i="2"/>
  <c r="D1790" i="3" s="1"/>
  <c r="E1843" i="2"/>
  <c r="A1844" i="2"/>
  <c r="A1791" i="3" s="1"/>
  <c r="B1844" i="2"/>
  <c r="B1791" i="3"/>
  <c r="C1844" i="2"/>
  <c r="C1791" i="3" s="1"/>
  <c r="D1844" i="2"/>
  <c r="D1791" i="3"/>
  <c r="E1844" i="2"/>
  <c r="A1845" i="2"/>
  <c r="A1792" i="3" s="1"/>
  <c r="B1845" i="2"/>
  <c r="B1792" i="3"/>
  <c r="C1845" i="2"/>
  <c r="C1792" i="3" s="1"/>
  <c r="D1845" i="2"/>
  <c r="D1792" i="3"/>
  <c r="E1845" i="2"/>
  <c r="E1792" i="3" s="1"/>
  <c r="A1846" i="2"/>
  <c r="A1793" i="3"/>
  <c r="B1846" i="2"/>
  <c r="B1793" i="3" s="1"/>
  <c r="C1846" i="2"/>
  <c r="C1793" i="3"/>
  <c r="D1846" i="2"/>
  <c r="D1793" i="3" s="1"/>
  <c r="E1846" i="2"/>
  <c r="E1793" i="3"/>
  <c r="A1847" i="2"/>
  <c r="A1794" i="3" s="1"/>
  <c r="B1847" i="2"/>
  <c r="B1794" i="3"/>
  <c r="C1847" i="2"/>
  <c r="C1794" i="3" s="1"/>
  <c r="D1847" i="2"/>
  <c r="E1847" i="2"/>
  <c r="E1794" i="3" s="1"/>
  <c r="A1848" i="2"/>
  <c r="A1795" i="3"/>
  <c r="B1848" i="2"/>
  <c r="B1795" i="3" s="1"/>
  <c r="C1848" i="2"/>
  <c r="C1795" i="3"/>
  <c r="D1848" i="2"/>
  <c r="D1795" i="3" s="1"/>
  <c r="E1848" i="2"/>
  <c r="E1795" i="3"/>
  <c r="A1849" i="2"/>
  <c r="A1796" i="3" s="1"/>
  <c r="B1849" i="2"/>
  <c r="B1796" i="3"/>
  <c r="C1849" i="2"/>
  <c r="C1796" i="3" s="1"/>
  <c r="D1849" i="2"/>
  <c r="D1796" i="3"/>
  <c r="E1849" i="2"/>
  <c r="E1796" i="3" s="1"/>
  <c r="A1850" i="2"/>
  <c r="A1797" i="3"/>
  <c r="B1850" i="2"/>
  <c r="B1797" i="3" s="1"/>
  <c r="C1850" i="2"/>
  <c r="C1797" i="3"/>
  <c r="D1850" i="2"/>
  <c r="D1797" i="3" s="1"/>
  <c r="E1850" i="2"/>
  <c r="E1797" i="3"/>
  <c r="A1851" i="2"/>
  <c r="A1798" i="3" s="1"/>
  <c r="B1851" i="2"/>
  <c r="B1798" i="3"/>
  <c r="C1851" i="2"/>
  <c r="C1798" i="3" s="1"/>
  <c r="D1851" i="2"/>
  <c r="D1798" i="3"/>
  <c r="E1851" i="2"/>
  <c r="E1798" i="3" s="1"/>
  <c r="A1852" i="2"/>
  <c r="A1799" i="3"/>
  <c r="B1852" i="2"/>
  <c r="B1799" i="3" s="1"/>
  <c r="C1852" i="2"/>
  <c r="C1799" i="3"/>
  <c r="D1852" i="2"/>
  <c r="D1799" i="3" s="1"/>
  <c r="E1852" i="2"/>
  <c r="E1799" i="3"/>
  <c r="A1853" i="2"/>
  <c r="A1800" i="3" s="1"/>
  <c r="B1853" i="2"/>
  <c r="B1800" i="3"/>
  <c r="C1853" i="2"/>
  <c r="C1800" i="3" s="1"/>
  <c r="D1853" i="2"/>
  <c r="D1800" i="3"/>
  <c r="E1853" i="2"/>
  <c r="E1800" i="3" s="1"/>
  <c r="A1854" i="2"/>
  <c r="A1801" i="3"/>
  <c r="B1854" i="2"/>
  <c r="B1801" i="3" s="1"/>
  <c r="C1854" i="2"/>
  <c r="C1801" i="3"/>
  <c r="D1854" i="2"/>
  <c r="E1854" i="2"/>
  <c r="E1801" i="3" s="1"/>
  <c r="A1855" i="2"/>
  <c r="A1802" i="3"/>
  <c r="B1855" i="2"/>
  <c r="B1802" i="3" s="1"/>
  <c r="C1855" i="2"/>
  <c r="C1802" i="3"/>
  <c r="D1855" i="2"/>
  <c r="D1802" i="3" s="1"/>
  <c r="E1855" i="2"/>
  <c r="E1802" i="3"/>
  <c r="A1856" i="2"/>
  <c r="A1803" i="3" s="1"/>
  <c r="B1856" i="2"/>
  <c r="B1803" i="3"/>
  <c r="C1856" i="2"/>
  <c r="C1803" i="3" s="1"/>
  <c r="D1856" i="2"/>
  <c r="D1803" i="3"/>
  <c r="E1856" i="2"/>
  <c r="E1803" i="3" s="1"/>
  <c r="A1857" i="2"/>
  <c r="A1804" i="3"/>
  <c r="B1857" i="2"/>
  <c r="B1804" i="3" s="1"/>
  <c r="C1857" i="2"/>
  <c r="C1804" i="3"/>
  <c r="D1857" i="2"/>
  <c r="D1804" i="3" s="1"/>
  <c r="E1857" i="2"/>
  <c r="A1858" i="2"/>
  <c r="A1805" i="3" s="1"/>
  <c r="B1858" i="2"/>
  <c r="B1805" i="3"/>
  <c r="C1858" i="2"/>
  <c r="C1805" i="3" s="1"/>
  <c r="D1858" i="2"/>
  <c r="D1805" i="3"/>
  <c r="E1858" i="2"/>
  <c r="A1806" i="3"/>
  <c r="B1859" i="2"/>
  <c r="B1806" i="3"/>
  <c r="C1806" i="3"/>
  <c r="D1806" i="3"/>
  <c r="E1806" i="3"/>
  <c r="A1860" i="2"/>
  <c r="A1807" i="3"/>
  <c r="B1860" i="2"/>
  <c r="B1807" i="3" s="1"/>
  <c r="C1860" i="2"/>
  <c r="C1807" i="3"/>
  <c r="D1860" i="2"/>
  <c r="D1807" i="3" s="1"/>
  <c r="E1860" i="2"/>
  <c r="E1807" i="3"/>
  <c r="A1861" i="2"/>
  <c r="A1808" i="3" s="1"/>
  <c r="B1861" i="2"/>
  <c r="B1808" i="3"/>
  <c r="C1861" i="2"/>
  <c r="C1808" i="3" s="1"/>
  <c r="D1861" i="2"/>
  <c r="D1808" i="3"/>
  <c r="E1861" i="2"/>
  <c r="A1862" i="2"/>
  <c r="A1809" i="3"/>
  <c r="B1862" i="2"/>
  <c r="B1809" i="3" s="1"/>
  <c r="C1862" i="2"/>
  <c r="C1809" i="3"/>
  <c r="D1862" i="2"/>
  <c r="D1809" i="3" s="1"/>
  <c r="E1862" i="2"/>
  <c r="A1863" i="2"/>
  <c r="A1810" i="3"/>
  <c r="B1863" i="2"/>
  <c r="B1810" i="3" s="1"/>
  <c r="C1863" i="2"/>
  <c r="C1810" i="3"/>
  <c r="D1863" i="2"/>
  <c r="D1810" i="3" s="1"/>
  <c r="E1863" i="2"/>
  <c r="E1810" i="3"/>
  <c r="A1811" i="3"/>
  <c r="B1864" i="2"/>
  <c r="B1811" i="3"/>
  <c r="C1811" i="3"/>
  <c r="D1811" i="3"/>
  <c r="E1811" i="3"/>
  <c r="A1865" i="2"/>
  <c r="A1812" i="3"/>
  <c r="B1865" i="2"/>
  <c r="B1812" i="3" s="1"/>
  <c r="C1865" i="2"/>
  <c r="C1812" i="3"/>
  <c r="D1865" i="2"/>
  <c r="D1812" i="3" s="1"/>
  <c r="E1865" i="2"/>
  <c r="E1812" i="3"/>
  <c r="A1866" i="2"/>
  <c r="A1813" i="3" s="1"/>
  <c r="B1866" i="2"/>
  <c r="B1813" i="3"/>
  <c r="C1866" i="2"/>
  <c r="C1813" i="3" s="1"/>
  <c r="D1866" i="2"/>
  <c r="D1813" i="3"/>
  <c r="E1866" i="2"/>
  <c r="A1867" i="2"/>
  <c r="A1814" i="3"/>
  <c r="B1867" i="2"/>
  <c r="B1814" i="3" s="1"/>
  <c r="C1867" i="2"/>
  <c r="C1814" i="3"/>
  <c r="D1867" i="2"/>
  <c r="D1814" i="3" s="1"/>
  <c r="E1867" i="2"/>
  <c r="E1814" i="3"/>
  <c r="A1815" i="3"/>
  <c r="B1868" i="2"/>
  <c r="B1815" i="3" s="1"/>
  <c r="C1815" i="3"/>
  <c r="D1815" i="3"/>
  <c r="E1815" i="3"/>
  <c r="A1869" i="2"/>
  <c r="A1816" i="3"/>
  <c r="B1869" i="2"/>
  <c r="B1816" i="3" s="1"/>
  <c r="C1869" i="2"/>
  <c r="C1816" i="3"/>
  <c r="D1869" i="2"/>
  <c r="E1869" i="2"/>
  <c r="E1816" i="3" s="1"/>
  <c r="A1870" i="2"/>
  <c r="A1817" i="3"/>
  <c r="B1870" i="2"/>
  <c r="B1817" i="3" s="1"/>
  <c r="C1870" i="2"/>
  <c r="C1817" i="3"/>
  <c r="D1870" i="2"/>
  <c r="D1817" i="3" s="1"/>
  <c r="E1870" i="2"/>
  <c r="A1871" i="2"/>
  <c r="A1818" i="3" s="1"/>
  <c r="B1871" i="2"/>
  <c r="B1818" i="3"/>
  <c r="C1871" i="2"/>
  <c r="C1818" i="3" s="1"/>
  <c r="D1871" i="2"/>
  <c r="E1871" i="2"/>
  <c r="E1818" i="3"/>
  <c r="A1872" i="2"/>
  <c r="A1819" i="3" s="1"/>
  <c r="B1872" i="2"/>
  <c r="B1819" i="3"/>
  <c r="C1872" i="2"/>
  <c r="C1819" i="3" s="1"/>
  <c r="D1872" i="2"/>
  <c r="D1819" i="3"/>
  <c r="E1872" i="2"/>
  <c r="E1819" i="3" s="1"/>
  <c r="A1873" i="2"/>
  <c r="A1820" i="3"/>
  <c r="B1873" i="2"/>
  <c r="B1820" i="3" s="1"/>
  <c r="C1873" i="2"/>
  <c r="C1820" i="3"/>
  <c r="D1873" i="2"/>
  <c r="D1820" i="3" s="1"/>
  <c r="E1873" i="2"/>
  <c r="A1874" i="2"/>
  <c r="A1821" i="3" s="1"/>
  <c r="B1874" i="2"/>
  <c r="B1821" i="3"/>
  <c r="C1874" i="2"/>
  <c r="C1821" i="3" s="1"/>
  <c r="D1874" i="2"/>
  <c r="D1821" i="3"/>
  <c r="E1874" i="2"/>
  <c r="A1875" i="2"/>
  <c r="A1822" i="3" s="1"/>
  <c r="B1875" i="2"/>
  <c r="B1822" i="3"/>
  <c r="C1875" i="2"/>
  <c r="C1822" i="3" s="1"/>
  <c r="D1875" i="2"/>
  <c r="E1875" i="2"/>
  <c r="E1822" i="3" s="1"/>
  <c r="A1876" i="2"/>
  <c r="A1823" i="3"/>
  <c r="B1876" i="2"/>
  <c r="B1823" i="3" s="1"/>
  <c r="C1876" i="2"/>
  <c r="C1823" i="3"/>
  <c r="D1876" i="2"/>
  <c r="D1823" i="3" s="1"/>
  <c r="E1876" i="2"/>
  <c r="E1823" i="3"/>
  <c r="A1877" i="2"/>
  <c r="A1824" i="3" s="1"/>
  <c r="B1877" i="2"/>
  <c r="B1824" i="3"/>
  <c r="C1877" i="2"/>
  <c r="C1824" i="3" s="1"/>
  <c r="D1877" i="2"/>
  <c r="D1824" i="3"/>
  <c r="E1877" i="2"/>
  <c r="A1878" i="2"/>
  <c r="A1825" i="3" s="1"/>
  <c r="B1878" i="2"/>
  <c r="B1825" i="3"/>
  <c r="C1878" i="2"/>
  <c r="C1825" i="3" s="1"/>
  <c r="D1878" i="2"/>
  <c r="E1878" i="2"/>
  <c r="E1825" i="3" s="1"/>
  <c r="A1826" i="3"/>
  <c r="B1879" i="2"/>
  <c r="B1826" i="3"/>
  <c r="C1826" i="3"/>
  <c r="D1826" i="3"/>
  <c r="E1826" i="3"/>
  <c r="A1827" i="3"/>
  <c r="B1880" i="2"/>
  <c r="B1827" i="3" s="1"/>
  <c r="C1827" i="3"/>
  <c r="D1827" i="3"/>
  <c r="E1827" i="3"/>
  <c r="A1881" i="2"/>
  <c r="A1828" i="3"/>
  <c r="B1881" i="2"/>
  <c r="B1828" i="3" s="1"/>
  <c r="C1881" i="2"/>
  <c r="C1828" i="3"/>
  <c r="D1881" i="2"/>
  <c r="D1828" i="3" s="1"/>
  <c r="L2301" i="1"/>
  <c r="E1881" i="2"/>
  <c r="E1828" i="3"/>
  <c r="A2302" i="1"/>
  <c r="A1882" i="2" s="1"/>
  <c r="A1829" i="3" s="1"/>
  <c r="B1882" i="2"/>
  <c r="B1829" i="3" s="1"/>
  <c r="C1882" i="2"/>
  <c r="C1829" i="3"/>
  <c r="D1882" i="2"/>
  <c r="D1829" i="3" s="1"/>
  <c r="L2302" i="1"/>
  <c r="E1882" i="2"/>
  <c r="E1829" i="3"/>
  <c r="A1830" i="3"/>
  <c r="B1883" i="2"/>
  <c r="B1830" i="3"/>
  <c r="C1830" i="3"/>
  <c r="D1830" i="3"/>
  <c r="E1830" i="3"/>
  <c r="A1884" i="2"/>
  <c r="A1831" i="3"/>
  <c r="B1884" i="2"/>
  <c r="B1831" i="3" s="1"/>
  <c r="C1884" i="2"/>
  <c r="C1831" i="3"/>
  <c r="D1884" i="2"/>
  <c r="D1831" i="3" s="1"/>
  <c r="L2304" i="1"/>
  <c r="E1884" i="2"/>
  <c r="A2305" i="1"/>
  <c r="A1885" i="2" s="1"/>
  <c r="A1832" i="3" s="1"/>
  <c r="B1885" i="2"/>
  <c r="B1832" i="3" s="1"/>
  <c r="C1885" i="2"/>
  <c r="C1832" i="3"/>
  <c r="D1885" i="2"/>
  <c r="D1832" i="3" s="1"/>
  <c r="L2305" i="1"/>
  <c r="E1885" i="2"/>
  <c r="E1832" i="3"/>
  <c r="B1886" i="2"/>
  <c r="B1833" i="3" s="1"/>
  <c r="C1886" i="2"/>
  <c r="C1833" i="3"/>
  <c r="D1886" i="2"/>
  <c r="D1833" i="3" s="1"/>
  <c r="E1886" i="2"/>
  <c r="E1833" i="3"/>
  <c r="A1834" i="3"/>
  <c r="B1887" i="2"/>
  <c r="B1834" i="3"/>
  <c r="C1834" i="3"/>
  <c r="D1834" i="3"/>
  <c r="E1834" i="3"/>
  <c r="A1888" i="2"/>
  <c r="A1835" i="3"/>
  <c r="B1888" i="2"/>
  <c r="B1835" i="3" s="1"/>
  <c r="C1888" i="2"/>
  <c r="C1835" i="3"/>
  <c r="D1888" i="2"/>
  <c r="D1835" i="3" s="1"/>
  <c r="L2308" i="1"/>
  <c r="E1888" i="2"/>
  <c r="A2309" i="1"/>
  <c r="B1889" i="2"/>
  <c r="B1836" i="3"/>
  <c r="C1889" i="2"/>
  <c r="C1836" i="3" s="1"/>
  <c r="D1889" i="2"/>
  <c r="D1836" i="3"/>
  <c r="L2309" i="1"/>
  <c r="E1889" i="2"/>
  <c r="E1836" i="3" s="1"/>
  <c r="B1890" i="2"/>
  <c r="B1837" i="3"/>
  <c r="C1890" i="2"/>
  <c r="C1837" i="3" s="1"/>
  <c r="D1890" i="2"/>
  <c r="L2310" i="1"/>
  <c r="E1890" i="2"/>
  <c r="E1837" i="3" s="1"/>
  <c r="A1838" i="3"/>
  <c r="B1891" i="2"/>
  <c r="B1838" i="3" s="1"/>
  <c r="C1838" i="3"/>
  <c r="D1838" i="3"/>
  <c r="E1838" i="3"/>
  <c r="A1892" i="2"/>
  <c r="A1839" i="3" s="1"/>
  <c r="B1892" i="2"/>
  <c r="B1839" i="3"/>
  <c r="C1892" i="2"/>
  <c r="C1839" i="3" s="1"/>
  <c r="D1892" i="2"/>
  <c r="D1839" i="3"/>
  <c r="L2312" i="1"/>
  <c r="E1892" i="2"/>
  <c r="A2313" i="1"/>
  <c r="B1893" i="2"/>
  <c r="B1840" i="3" s="1"/>
  <c r="C1893" i="2"/>
  <c r="C1840" i="3"/>
  <c r="D1893" i="2"/>
  <c r="D1840" i="3" s="1"/>
  <c r="L2313" i="1"/>
  <c r="E1893" i="2"/>
  <c r="B1894" i="2"/>
  <c r="B1841" i="3" s="1"/>
  <c r="C1894" i="2"/>
  <c r="C1841" i="3"/>
  <c r="D1894" i="2"/>
  <c r="D1841" i="3" s="1"/>
  <c r="L2314" i="1"/>
  <c r="E1894" i="2"/>
  <c r="B1895" i="2"/>
  <c r="B1842" i="3" s="1"/>
  <c r="C1895" i="2"/>
  <c r="C1842" i="3"/>
  <c r="D1895" i="2"/>
  <c r="D1842" i="3" s="1"/>
  <c r="L2315" i="1"/>
  <c r="E1895" i="2"/>
  <c r="B1896" i="2"/>
  <c r="B1843" i="3" s="1"/>
  <c r="C1896" i="2"/>
  <c r="C1843" i="3"/>
  <c r="D1896" i="2"/>
  <c r="D1843" i="3" s="1"/>
  <c r="L2316" i="1"/>
  <c r="E1896" i="2"/>
  <c r="B1897" i="2"/>
  <c r="B1844" i="3" s="1"/>
  <c r="C1897" i="2"/>
  <c r="C1844" i="3"/>
  <c r="D1897" i="2"/>
  <c r="D1844" i="3" s="1"/>
  <c r="L2317" i="1"/>
  <c r="E1897" i="2"/>
  <c r="E1844" i="3"/>
  <c r="A1845" i="3"/>
  <c r="B1898" i="2"/>
  <c r="B1845" i="3"/>
  <c r="C1845" i="3"/>
  <c r="D1845" i="3"/>
  <c r="E1845" i="3"/>
  <c r="A1899" i="2"/>
  <c r="A1846" i="3"/>
  <c r="B1899" i="2"/>
  <c r="B1846" i="3" s="1"/>
  <c r="C1899" i="2"/>
  <c r="C1846" i="3"/>
  <c r="D1899" i="2"/>
  <c r="D1846" i="3" s="1"/>
  <c r="L2407" i="1"/>
  <c r="E1899" i="2"/>
  <c r="E1846" i="3" s="1"/>
  <c r="A2408" i="1"/>
  <c r="A1900" i="2"/>
  <c r="A1847" i="3"/>
  <c r="B1900" i="2"/>
  <c r="B1847" i="3" s="1"/>
  <c r="C1900" i="2"/>
  <c r="C1847" i="3"/>
  <c r="D1900" i="2"/>
  <c r="D1847" i="3" s="1"/>
  <c r="L2408" i="1"/>
  <c r="E1900" i="2"/>
  <c r="E1847" i="3" s="1"/>
  <c r="B1901" i="2"/>
  <c r="B1848" i="3"/>
  <c r="C1901" i="2"/>
  <c r="C1848" i="3" s="1"/>
  <c r="D1901" i="2"/>
  <c r="L2409" i="1"/>
  <c r="E1901" i="2"/>
  <c r="E1848" i="3" s="1"/>
  <c r="A1849" i="3"/>
  <c r="B1902" i="2"/>
  <c r="B1849" i="3"/>
  <c r="C1849" i="3"/>
  <c r="D1849" i="3"/>
  <c r="E1849" i="3"/>
  <c r="A1903" i="2"/>
  <c r="A1850" i="3" s="1"/>
  <c r="B1903" i="2"/>
  <c r="B1850" i="3"/>
  <c r="C1903" i="2"/>
  <c r="C1850" i="3" s="1"/>
  <c r="D1903" i="2"/>
  <c r="L2411" i="1"/>
  <c r="E1903" i="2"/>
  <c r="E1850" i="3" s="1"/>
  <c r="A1851" i="3"/>
  <c r="B1904" i="2"/>
  <c r="B1851" i="3"/>
  <c r="C1851" i="3"/>
  <c r="D1851" i="3"/>
  <c r="E1851" i="3"/>
  <c r="A1905" i="2"/>
  <c r="A1852" i="3" s="1"/>
  <c r="B1905" i="2"/>
  <c r="B1852" i="3"/>
  <c r="C1905" i="2"/>
  <c r="C1852" i="3" s="1"/>
  <c r="D1905" i="2"/>
  <c r="L2413" i="1"/>
  <c r="E1905" i="2"/>
  <c r="E1852" i="3" s="1"/>
  <c r="A2414" i="1"/>
  <c r="A1906" i="2"/>
  <c r="A1853" i="3"/>
  <c r="B1906" i="2"/>
  <c r="B1853" i="3" s="1"/>
  <c r="C1906" i="2"/>
  <c r="C1853" i="3"/>
  <c r="D1906" i="2"/>
  <c r="D1853" i="3" s="1"/>
  <c r="L2414" i="1"/>
  <c r="E1906" i="2"/>
  <c r="B1907" i="2"/>
  <c r="B1854" i="3" s="1"/>
  <c r="C1907" i="2"/>
  <c r="C1854" i="3"/>
  <c r="D1907" i="2"/>
  <c r="L2415" i="1"/>
  <c r="E1907" i="2"/>
  <c r="E1854" i="3"/>
  <c r="B1908" i="2"/>
  <c r="B1855" i="3" s="1"/>
  <c r="C1908" i="2"/>
  <c r="C1855" i="3"/>
  <c r="D1908" i="2"/>
  <c r="D1855" i="3" s="1"/>
  <c r="L2416" i="1"/>
  <c r="E1908" i="2"/>
  <c r="E1855" i="3" s="1"/>
  <c r="A1856" i="3"/>
  <c r="B1909" i="2"/>
  <c r="B1856" i="3"/>
  <c r="C1856" i="3"/>
  <c r="D1856" i="3"/>
  <c r="E1856" i="3"/>
  <c r="A1910" i="2"/>
  <c r="A1857" i="3" s="1"/>
  <c r="B1910" i="2"/>
  <c r="B1857" i="3"/>
  <c r="C1910" i="2"/>
  <c r="C1857" i="3" s="1"/>
  <c r="D1910" i="2"/>
  <c r="D1857" i="3"/>
  <c r="L2418" i="1"/>
  <c r="E1910" i="2"/>
  <c r="E1857" i="3" s="1"/>
  <c r="A2419" i="1"/>
  <c r="A2420" i="1"/>
  <c r="A1912" i="2" s="1"/>
  <c r="A1859" i="3" s="1"/>
  <c r="B1911" i="2"/>
  <c r="B1858" i="3"/>
  <c r="C1911" i="2"/>
  <c r="C1858" i="3" s="1"/>
  <c r="D1911" i="2"/>
  <c r="D1858" i="3"/>
  <c r="L2419" i="1"/>
  <c r="E1911" i="2"/>
  <c r="B1912" i="2"/>
  <c r="B1859" i="3"/>
  <c r="C1912" i="2"/>
  <c r="C1859" i="3" s="1"/>
  <c r="D1912" i="2"/>
  <c r="L2420" i="1"/>
  <c r="E1912" i="2"/>
  <c r="E1859" i="3" s="1"/>
  <c r="B1913" i="2"/>
  <c r="B1860" i="3"/>
  <c r="C1913" i="2"/>
  <c r="C1860" i="3" s="1"/>
  <c r="D1913" i="2"/>
  <c r="D1860" i="3"/>
  <c r="L2421" i="1"/>
  <c r="E1913" i="2"/>
  <c r="E1860" i="3"/>
  <c r="A1861" i="3"/>
  <c r="B1914" i="2"/>
  <c r="B1861" i="3" s="1"/>
  <c r="C1861" i="3"/>
  <c r="D1861" i="3"/>
  <c r="E1861" i="3"/>
  <c r="A1915" i="2"/>
  <c r="A1862" i="3"/>
  <c r="B1915" i="2"/>
  <c r="B1862" i="3" s="1"/>
  <c r="C1915" i="2"/>
  <c r="C1862" i="3"/>
  <c r="D1915" i="2"/>
  <c r="D1862" i="3" s="1"/>
  <c r="L2423" i="1"/>
  <c r="E1915" i="2"/>
  <c r="A1916" i="2"/>
  <c r="A1863" i="3" s="1"/>
  <c r="B1916" i="2"/>
  <c r="B1863" i="3"/>
  <c r="C1916" i="2"/>
  <c r="C1863" i="3" s="1"/>
  <c r="D1916" i="2"/>
  <c r="D1863" i="3"/>
  <c r="E1916" i="2"/>
  <c r="E1863" i="3" s="1"/>
  <c r="A1864" i="3"/>
  <c r="B1917" i="2"/>
  <c r="B1864" i="3"/>
  <c r="C1864" i="3"/>
  <c r="D1864" i="3"/>
  <c r="E1864" i="3"/>
  <c r="A1865" i="3"/>
  <c r="B1918" i="2"/>
  <c r="B1865" i="3" s="1"/>
  <c r="C1865" i="3"/>
  <c r="D1865" i="3"/>
  <c r="E1865" i="3"/>
  <c r="A1919" i="2"/>
  <c r="A1866" i="3"/>
  <c r="B1919" i="2"/>
  <c r="B1866" i="3" s="1"/>
  <c r="C1919" i="2"/>
  <c r="C1866" i="3"/>
  <c r="D1919" i="2"/>
  <c r="D1866" i="3" s="1"/>
  <c r="L2431" i="1"/>
  <c r="E1919" i="2"/>
  <c r="E1866" i="3"/>
  <c r="A2432" i="1"/>
  <c r="A2433" i="1" s="1"/>
  <c r="A1921" i="2" s="1"/>
  <c r="A1868" i="3" s="1"/>
  <c r="B1920" i="2"/>
  <c r="B1867" i="3" s="1"/>
  <c r="C1920" i="2"/>
  <c r="C1867" i="3"/>
  <c r="D1920" i="2"/>
  <c r="D1867" i="3" s="1"/>
  <c r="L2432" i="1"/>
  <c r="E1920" i="2"/>
  <c r="E1867" i="3" s="1"/>
  <c r="B1921" i="2"/>
  <c r="B1868" i="3"/>
  <c r="C1921" i="2"/>
  <c r="C1868" i="3" s="1"/>
  <c r="D1921" i="2"/>
  <c r="D1868" i="3"/>
  <c r="L2433" i="1"/>
  <c r="E1921" i="2"/>
  <c r="E1868" i="3" s="1"/>
  <c r="B1922" i="2"/>
  <c r="B1869" i="3"/>
  <c r="C1922" i="2"/>
  <c r="C1869" i="3" s="1"/>
  <c r="D1922" i="2"/>
  <c r="D1869" i="3"/>
  <c r="L2434" i="1"/>
  <c r="E1922" i="2"/>
  <c r="B1923" i="2"/>
  <c r="B1870" i="3"/>
  <c r="C1923" i="2"/>
  <c r="C1870" i="3" s="1"/>
  <c r="D1923" i="2"/>
  <c r="D1870" i="3"/>
  <c r="L2435" i="1"/>
  <c r="E1923" i="2"/>
  <c r="B1924" i="2"/>
  <c r="B1871" i="3"/>
  <c r="C1924" i="2"/>
  <c r="C1871" i="3" s="1"/>
  <c r="D1924" i="2"/>
  <c r="D1871" i="3"/>
  <c r="L2436" i="1"/>
  <c r="E1924" i="2"/>
  <c r="B1925" i="2"/>
  <c r="B1872" i="3"/>
  <c r="C1925" i="2"/>
  <c r="C1872" i="3" s="1"/>
  <c r="D1925" i="2"/>
  <c r="D1872" i="3"/>
  <c r="L2437" i="1"/>
  <c r="E1925" i="2"/>
  <c r="A1926" i="2"/>
  <c r="A1873" i="3"/>
  <c r="B1926" i="2"/>
  <c r="B1873" i="3" s="1"/>
  <c r="C1926" i="2"/>
  <c r="C1873" i="3"/>
  <c r="D1926" i="2"/>
  <c r="D1873" i="3" s="1"/>
  <c r="E1926" i="2"/>
  <c r="E1873" i="3"/>
  <c r="A1927" i="2"/>
  <c r="A1874" i="3" s="1"/>
  <c r="B1927" i="2"/>
  <c r="B1874" i="3"/>
  <c r="C1927" i="2"/>
  <c r="C1874" i="3" s="1"/>
  <c r="D1927" i="2"/>
  <c r="L2439" i="1"/>
  <c r="E1927" i="2"/>
  <c r="E1874" i="3" s="1"/>
  <c r="A2440" i="1"/>
  <c r="A1928" i="2"/>
  <c r="A1875" i="3" s="1"/>
  <c r="B1928" i="2"/>
  <c r="B1875" i="3"/>
  <c r="C1928" i="2"/>
  <c r="C1875" i="3" s="1"/>
  <c r="D1928" i="2"/>
  <c r="L2440" i="1"/>
  <c r="E1928" i="2"/>
  <c r="E1875" i="3" s="1"/>
  <c r="B1929" i="2"/>
  <c r="B1876" i="3"/>
  <c r="C1929" i="2"/>
  <c r="C1876" i="3" s="1"/>
  <c r="D1929" i="2"/>
  <c r="D1876" i="3"/>
  <c r="L2441" i="1"/>
  <c r="E1929" i="2"/>
  <c r="E1876" i="3" s="1"/>
  <c r="B1930" i="2"/>
  <c r="B1877" i="3"/>
  <c r="C1930" i="2"/>
  <c r="C1877" i="3" s="1"/>
  <c r="D1930" i="2"/>
  <c r="L2442" i="1"/>
  <c r="E1930" i="2"/>
  <c r="E1877" i="3" s="1"/>
  <c r="B1931" i="2"/>
  <c r="B1878" i="3"/>
  <c r="C1931" i="2"/>
  <c r="C1878" i="3" s="1"/>
  <c r="D1931" i="2"/>
  <c r="D1878" i="3"/>
  <c r="L2443" i="1"/>
  <c r="E1931" i="2"/>
  <c r="E1878" i="3"/>
  <c r="A1932" i="2"/>
  <c r="A1879" i="3" s="1"/>
  <c r="B1932" i="2"/>
  <c r="B1879" i="3"/>
  <c r="C1932" i="2"/>
  <c r="C1879" i="3" s="1"/>
  <c r="D1932" i="2"/>
  <c r="E1932" i="2"/>
  <c r="E1879" i="3"/>
  <c r="A1933" i="2"/>
  <c r="A1880" i="3" s="1"/>
  <c r="B1933" i="2"/>
  <c r="B1880" i="3"/>
  <c r="C1933" i="2"/>
  <c r="C1880" i="3" s="1"/>
  <c r="D1933" i="2"/>
  <c r="D1880" i="3"/>
  <c r="L2445" i="1"/>
  <c r="E1933" i="2"/>
  <c r="E1880" i="3"/>
  <c r="A2446" i="1"/>
  <c r="B1934" i="2"/>
  <c r="B1881" i="3" s="1"/>
  <c r="C1934" i="2"/>
  <c r="C1881" i="3"/>
  <c r="D1934" i="2"/>
  <c r="D1881" i="3" s="1"/>
  <c r="L2446" i="1"/>
  <c r="E1934" i="2"/>
  <c r="E1881" i="3" s="1"/>
  <c r="B1935" i="2"/>
  <c r="B1882" i="3"/>
  <c r="C1935" i="2"/>
  <c r="C1882" i="3" s="1"/>
  <c r="D1935" i="2"/>
  <c r="D1882" i="3"/>
  <c r="L2447" i="1"/>
  <c r="E1935" i="2"/>
  <c r="E1882" i="3" s="1"/>
  <c r="B1936" i="2"/>
  <c r="B1883" i="3" s="1"/>
  <c r="C1936" i="2"/>
  <c r="C1883" i="3" s="1"/>
  <c r="D1936" i="2"/>
  <c r="D1883" i="3" s="1"/>
  <c r="L2448" i="1"/>
  <c r="E1936" i="2"/>
  <c r="A1884" i="3"/>
  <c r="B1937" i="2"/>
  <c r="B1884" i="3" s="1"/>
  <c r="C1884" i="3"/>
  <c r="D1884" i="3"/>
  <c r="E1884" i="3"/>
  <c r="A1885" i="3"/>
  <c r="B1938" i="2"/>
  <c r="B1885" i="3"/>
  <c r="C1885" i="3"/>
  <c r="D1885" i="3"/>
  <c r="E1885" i="3"/>
  <c r="A1939" i="2"/>
  <c r="A1886" i="3"/>
  <c r="B1939" i="2"/>
  <c r="B1886" i="3" s="1"/>
  <c r="C1939" i="2"/>
  <c r="C1886" i="3"/>
  <c r="D1939" i="2"/>
  <c r="E1939" i="2"/>
  <c r="E1886" i="3"/>
  <c r="A1940" i="2"/>
  <c r="A1887" i="3" s="1"/>
  <c r="B1940" i="2"/>
  <c r="B1887" i="3"/>
  <c r="C1940" i="2"/>
  <c r="C1887" i="3" s="1"/>
  <c r="D1940" i="2"/>
  <c r="D1887" i="3"/>
  <c r="E1940" i="2"/>
  <c r="E1887" i="3" s="1"/>
  <c r="A1941" i="2"/>
  <c r="A1888" i="3"/>
  <c r="B1941" i="2"/>
  <c r="B1888" i="3" s="1"/>
  <c r="C1941" i="2"/>
  <c r="C1888" i="3"/>
  <c r="D1941" i="2"/>
  <c r="D1888" i="3" s="1"/>
  <c r="E1941" i="2"/>
  <c r="E1888" i="3"/>
  <c r="A1942" i="2"/>
  <c r="A1889" i="3" s="1"/>
  <c r="B1942" i="2"/>
  <c r="B1889" i="3"/>
  <c r="C1942" i="2"/>
  <c r="C1889" i="3" s="1"/>
  <c r="D1942" i="2"/>
  <c r="D1889" i="3"/>
  <c r="E1942" i="2"/>
  <c r="E1889" i="3" s="1"/>
  <c r="A1943" i="2"/>
  <c r="A1890" i="3"/>
  <c r="B1943" i="2"/>
  <c r="B1890" i="3" s="1"/>
  <c r="C1943" i="2"/>
  <c r="C1890" i="3"/>
  <c r="D1943" i="2"/>
  <c r="D1890" i="3" s="1"/>
  <c r="E1943" i="2"/>
  <c r="A1944" i="2"/>
  <c r="A1891" i="3" s="1"/>
  <c r="B1944" i="2"/>
  <c r="B1891" i="3" s="1"/>
  <c r="C1944" i="2"/>
  <c r="C1891" i="3"/>
  <c r="D1944" i="2"/>
  <c r="D1891" i="3" s="1"/>
  <c r="E1944" i="2"/>
  <c r="E1891" i="3"/>
  <c r="A1945" i="2"/>
  <c r="A1892" i="3" s="1"/>
  <c r="B1945" i="2"/>
  <c r="B1892" i="3" s="1"/>
  <c r="C1945" i="2"/>
  <c r="C1892" i="3" s="1"/>
  <c r="D1945" i="2"/>
  <c r="D1892" i="3" s="1"/>
  <c r="E1945" i="2"/>
  <c r="E1892" i="3" s="1"/>
  <c r="A1946" i="2"/>
  <c r="A1893" i="3"/>
  <c r="B1946" i="2"/>
  <c r="B1893" i="3" s="1"/>
  <c r="C1946" i="2"/>
  <c r="C1893" i="3"/>
  <c r="D1946" i="2"/>
  <c r="D1893" i="3" s="1"/>
  <c r="E1946" i="2"/>
  <c r="E1893" i="3" s="1"/>
  <c r="A1947" i="2"/>
  <c r="A1894" i="3" s="1"/>
  <c r="B1947" i="2"/>
  <c r="B1894" i="3" s="1"/>
  <c r="C1947" i="2"/>
  <c r="C1894" i="3" s="1"/>
  <c r="D1947" i="2"/>
  <c r="D1894" i="3"/>
  <c r="E1947" i="2"/>
  <c r="A1948" i="2"/>
  <c r="A1895" i="3"/>
  <c r="B1948" i="2"/>
  <c r="B1895" i="3" s="1"/>
  <c r="C1948" i="2"/>
  <c r="C1895" i="3"/>
  <c r="D1948" i="2"/>
  <c r="D1895" i="3" s="1"/>
  <c r="E1948" i="2"/>
  <c r="E1895" i="3"/>
  <c r="A1949" i="2"/>
  <c r="A1896" i="3" s="1"/>
  <c r="B1949" i="2"/>
  <c r="B1896" i="3"/>
  <c r="C1949" i="2"/>
  <c r="C1896" i="3" s="1"/>
  <c r="D1949" i="2"/>
  <c r="D1896" i="3"/>
  <c r="E1949" i="2"/>
  <c r="A1950" i="2"/>
  <c r="A1897" i="3" s="1"/>
  <c r="B1950" i="2"/>
  <c r="B1897" i="3"/>
  <c r="C1950" i="2"/>
  <c r="C1897" i="3" s="1"/>
  <c r="D1950" i="2"/>
  <c r="D1897" i="3" s="1"/>
  <c r="E1950" i="2"/>
  <c r="E1897" i="3" s="1"/>
  <c r="A1951" i="2"/>
  <c r="A1898" i="3" s="1"/>
  <c r="B1951" i="2"/>
  <c r="B1898" i="3" s="1"/>
  <c r="C1951" i="2"/>
  <c r="C1898" i="3"/>
  <c r="D1951" i="2"/>
  <c r="D1898" i="3" s="1"/>
  <c r="E1951" i="2"/>
  <c r="A1952" i="2"/>
  <c r="A1899" i="3" s="1"/>
  <c r="B1952" i="2"/>
  <c r="B1899" i="3"/>
  <c r="C1952" i="2"/>
  <c r="C1899" i="3" s="1"/>
  <c r="D1952" i="2"/>
  <c r="D1899" i="3"/>
  <c r="E1952" i="2"/>
  <c r="A1953" i="2"/>
  <c r="A1900" i="3" s="1"/>
  <c r="B1953" i="2"/>
  <c r="B1900" i="3"/>
  <c r="C1953" i="2"/>
  <c r="C1900" i="3" s="1"/>
  <c r="D1953" i="2"/>
  <c r="E1953" i="2"/>
  <c r="E1900" i="3" s="1"/>
  <c r="A1954" i="2"/>
  <c r="A1901" i="3"/>
  <c r="B1954" i="2"/>
  <c r="B1901" i="3" s="1"/>
  <c r="C1954" i="2"/>
  <c r="C1901" i="3"/>
  <c r="D1954" i="2"/>
  <c r="E1954" i="2"/>
  <c r="E1901" i="3" s="1"/>
  <c r="A1955" i="2"/>
  <c r="A1902" i="3"/>
  <c r="B1955" i="2"/>
  <c r="B1902" i="3" s="1"/>
  <c r="C1955" i="2"/>
  <c r="C1902" i="3"/>
  <c r="D1955" i="2"/>
  <c r="D1902" i="3" s="1"/>
  <c r="E1955" i="2"/>
  <c r="E1902" i="3" s="1"/>
  <c r="A1956" i="2"/>
  <c r="A1903" i="3" s="1"/>
  <c r="B1956" i="2"/>
  <c r="B1903" i="3" s="1"/>
  <c r="C1956" i="2"/>
  <c r="C1903" i="3" s="1"/>
  <c r="D1956" i="2"/>
  <c r="D1903" i="3"/>
  <c r="E1956" i="2"/>
  <c r="E1903" i="3" s="1"/>
  <c r="A1904" i="3"/>
  <c r="B1957" i="2"/>
  <c r="B1904" i="3" s="1"/>
  <c r="C1904" i="3"/>
  <c r="D1904" i="3"/>
  <c r="E1904" i="3"/>
  <c r="A1958" i="2"/>
  <c r="A1905" i="3" s="1"/>
  <c r="B1958" i="2"/>
  <c r="B1905" i="3" s="1"/>
  <c r="C1958" i="2"/>
  <c r="C1905" i="3" s="1"/>
  <c r="D1958" i="2"/>
  <c r="D1905" i="3"/>
  <c r="E1958" i="2"/>
  <c r="E1905" i="3" s="1"/>
  <c r="A1959" i="2"/>
  <c r="A1906" i="3"/>
  <c r="B1959" i="2"/>
  <c r="B1906" i="3" s="1"/>
  <c r="C1959" i="2"/>
  <c r="C1906" i="3" s="1"/>
  <c r="D1959" i="2"/>
  <c r="D1906" i="3" s="1"/>
  <c r="E1959" i="2"/>
  <c r="A1960" i="2"/>
  <c r="A1907" i="3" s="1"/>
  <c r="B1960" i="2"/>
  <c r="B1907" i="3"/>
  <c r="C1960" i="2"/>
  <c r="C1907" i="3" s="1"/>
  <c r="D1960" i="2"/>
  <c r="D1907" i="3"/>
  <c r="E1960" i="2"/>
  <c r="E1907" i="3" s="1"/>
  <c r="A1908" i="3"/>
  <c r="B1961" i="2"/>
  <c r="B1908" i="3" s="1"/>
  <c r="C1908" i="3"/>
  <c r="D1908" i="3"/>
  <c r="E1908" i="3"/>
  <c r="A1962" i="2"/>
  <c r="A1909" i="3" s="1"/>
  <c r="B1962" i="2"/>
  <c r="B1909" i="3"/>
  <c r="C1962" i="2"/>
  <c r="C1909" i="3" s="1"/>
  <c r="D1962" i="2"/>
  <c r="D1909" i="3"/>
  <c r="E1962" i="2"/>
  <c r="E1909" i="3" s="1"/>
  <c r="A1910" i="3"/>
  <c r="B1963" i="2"/>
  <c r="B1910" i="3"/>
  <c r="C1910" i="3"/>
  <c r="D1910" i="3"/>
  <c r="E1910" i="3"/>
  <c r="A1964" i="2"/>
  <c r="A1911" i="3" s="1"/>
  <c r="B1964" i="2"/>
  <c r="B1911" i="3"/>
  <c r="C1964" i="2"/>
  <c r="C1911" i="3" s="1"/>
  <c r="D1964" i="2"/>
  <c r="D1911" i="3"/>
  <c r="E1964" i="2"/>
  <c r="E1911" i="3" s="1"/>
  <c r="A1965" i="2"/>
  <c r="A1912" i="3"/>
  <c r="B1965" i="2"/>
  <c r="B1912" i="3" s="1"/>
  <c r="C1965" i="2"/>
  <c r="C1912" i="3"/>
  <c r="D1965" i="2"/>
  <c r="D1912" i="3" s="1"/>
  <c r="E1965" i="2"/>
  <c r="E1912" i="3"/>
  <c r="A1966" i="2"/>
  <c r="A1913" i="3" s="1"/>
  <c r="B1966" i="2"/>
  <c r="B1913" i="3"/>
  <c r="C1966" i="2"/>
  <c r="C1913" i="3" s="1"/>
  <c r="D1966" i="2"/>
  <c r="D1913" i="3"/>
  <c r="E1966" i="2"/>
  <c r="E1913" i="3" s="1"/>
  <c r="A1967" i="2"/>
  <c r="A1914" i="3"/>
  <c r="B1967" i="2"/>
  <c r="B1914" i="3" s="1"/>
  <c r="C1967" i="2"/>
  <c r="C1914" i="3"/>
  <c r="D1967" i="2"/>
  <c r="D1914" i="3" s="1"/>
  <c r="E1967" i="2"/>
  <c r="E1914" i="3"/>
  <c r="A1968" i="2"/>
  <c r="A1915" i="3" s="1"/>
  <c r="B1968" i="2"/>
  <c r="B1915" i="3"/>
  <c r="C1968" i="2"/>
  <c r="C1915" i="3" s="1"/>
  <c r="D1968" i="2"/>
  <c r="D1915" i="3"/>
  <c r="E1968" i="2"/>
  <c r="E1915" i="3" s="1"/>
  <c r="A1916" i="3"/>
  <c r="B1969" i="2"/>
  <c r="B1916" i="3"/>
  <c r="C1916" i="3"/>
  <c r="D1916" i="3"/>
  <c r="E1916" i="3"/>
  <c r="A1970" i="2"/>
  <c r="A1917" i="3" s="1"/>
  <c r="B1970" i="2"/>
  <c r="B1917" i="3"/>
  <c r="C1970" i="2"/>
  <c r="C1917" i="3" s="1"/>
  <c r="D1970" i="2"/>
  <c r="D1917" i="3"/>
  <c r="E1970" i="2"/>
  <c r="E1917" i="3" s="1"/>
  <c r="A1918" i="3"/>
  <c r="B1971" i="2"/>
  <c r="B1918" i="3"/>
  <c r="C1918" i="3"/>
  <c r="D1918" i="3"/>
  <c r="E1918" i="3"/>
  <c r="A1972" i="2"/>
  <c r="A1919" i="3" s="1"/>
  <c r="B1972" i="2"/>
  <c r="B1919" i="3"/>
  <c r="C1972" i="2"/>
  <c r="C1919" i="3" s="1"/>
  <c r="D1972" i="2"/>
  <c r="D1919" i="3"/>
  <c r="E1972" i="2"/>
  <c r="E1919" i="3" s="1"/>
  <c r="A1920" i="3"/>
  <c r="B1973" i="2"/>
  <c r="B1920" i="3"/>
  <c r="C1920" i="3"/>
  <c r="D1920" i="3"/>
  <c r="E1920" i="3"/>
  <c r="A1974" i="2"/>
  <c r="A1921" i="3" s="1"/>
  <c r="B1974" i="2"/>
  <c r="B1921" i="3"/>
  <c r="C1974" i="2"/>
  <c r="C1921" i="3" s="1"/>
  <c r="D1974" i="2"/>
  <c r="E1974" i="2"/>
  <c r="E1921" i="3"/>
  <c r="A1922" i="3"/>
  <c r="B1975" i="2"/>
  <c r="B1922" i="3"/>
  <c r="C1922" i="3"/>
  <c r="D1922" i="3"/>
  <c r="E1922" i="3"/>
  <c r="A1923" i="3"/>
  <c r="B1976" i="2"/>
  <c r="B1923" i="3" s="1"/>
  <c r="C1923" i="3"/>
  <c r="D1923" i="3"/>
  <c r="E1923" i="3"/>
  <c r="A1977" i="2"/>
  <c r="A1924" i="3" s="1"/>
  <c r="B1977" i="2"/>
  <c r="B1924" i="3"/>
  <c r="C1977" i="2"/>
  <c r="C1924" i="3" s="1"/>
  <c r="D1977" i="2"/>
  <c r="D1924" i="3" s="1"/>
  <c r="E1977" i="2"/>
  <c r="A1978" i="2"/>
  <c r="A1925" i="3"/>
  <c r="B1978" i="2"/>
  <c r="B1925" i="3"/>
  <c r="C1978" i="2"/>
  <c r="C1925" i="3"/>
  <c r="D1978" i="2"/>
  <c r="E1978" i="2"/>
  <c r="E1925" i="3" s="1"/>
  <c r="A1926" i="3"/>
  <c r="B1979" i="2"/>
  <c r="B1926" i="3" s="1"/>
  <c r="C1926" i="3"/>
  <c r="D1926" i="3"/>
  <c r="E1926" i="3"/>
  <c r="A1980" i="2"/>
  <c r="A1927" i="3" s="1"/>
  <c r="B1980" i="2"/>
  <c r="B1927" i="3"/>
  <c r="C1980" i="2"/>
  <c r="C1927" i="3" s="1"/>
  <c r="D1980" i="2"/>
  <c r="D1927" i="3"/>
  <c r="E1980" i="2"/>
  <c r="A1981" i="2"/>
  <c r="A1928" i="3"/>
  <c r="B1981" i="2"/>
  <c r="B1928" i="3"/>
  <c r="C1981" i="2"/>
  <c r="C1928" i="3"/>
  <c r="D1981" i="2"/>
  <c r="D1928" i="3"/>
  <c r="E1981" i="2"/>
  <c r="A1929" i="3"/>
  <c r="B1982" i="2"/>
  <c r="B1929" i="3"/>
  <c r="C1929" i="3"/>
  <c r="D1929" i="3"/>
  <c r="E1929" i="3"/>
  <c r="A1983" i="2"/>
  <c r="A1930" i="3" s="1"/>
  <c r="B1983" i="2"/>
  <c r="B1930" i="3" s="1"/>
  <c r="C1983" i="2"/>
  <c r="C1930" i="3" s="1"/>
  <c r="D1983" i="2"/>
  <c r="D1930" i="3" s="1"/>
  <c r="E1983" i="2"/>
  <c r="E1930" i="3" s="1"/>
  <c r="A1984" i="2"/>
  <c r="A1931" i="3"/>
  <c r="B1984" i="2"/>
  <c r="B1931" i="3" s="1"/>
  <c r="C1984" i="2"/>
  <c r="C1931" i="3"/>
  <c r="D1984" i="2"/>
  <c r="D1931" i="3" s="1"/>
  <c r="E1984" i="2"/>
  <c r="E1931" i="3" s="1"/>
  <c r="A1985" i="2"/>
  <c r="A1932" i="3" s="1"/>
  <c r="B1985" i="2"/>
  <c r="B1932" i="3" s="1"/>
  <c r="C1985" i="2"/>
  <c r="C1932" i="3" s="1"/>
  <c r="D1985" i="2"/>
  <c r="E1985" i="2"/>
  <c r="E1932" i="3" s="1"/>
  <c r="A1933" i="3"/>
  <c r="B1986" i="2"/>
  <c r="B1933" i="3"/>
  <c r="C1933" i="3"/>
  <c r="D1933" i="3"/>
  <c r="E1933" i="3"/>
  <c r="A1987" i="2"/>
  <c r="A1934" i="3" s="1"/>
  <c r="B1987" i="2"/>
  <c r="B1934" i="3"/>
  <c r="C1987" i="2"/>
  <c r="C1934" i="3" s="1"/>
  <c r="D1987" i="2"/>
  <c r="D1934" i="3"/>
  <c r="E1987" i="2"/>
  <c r="A1988" i="2"/>
  <c r="A1935" i="3" s="1"/>
  <c r="B1988" i="2"/>
  <c r="B1935" i="3"/>
  <c r="C1988" i="2"/>
  <c r="C1935" i="3" s="1"/>
  <c r="D1988" i="2"/>
  <c r="D1935" i="3" s="1"/>
  <c r="E1988" i="2"/>
  <c r="E1935" i="3" s="1"/>
  <c r="A1989" i="2"/>
  <c r="A1936" i="3" s="1"/>
  <c r="B1989" i="2"/>
  <c r="B1936" i="3" s="1"/>
  <c r="C1989" i="2"/>
  <c r="C1936" i="3"/>
  <c r="D1989" i="2"/>
  <c r="D1936" i="3" s="1"/>
  <c r="E1989" i="2"/>
  <c r="E1936" i="3"/>
  <c r="A1990" i="2"/>
  <c r="A1937" i="3" s="1"/>
  <c r="B1990" i="2"/>
  <c r="B1937" i="3" s="1"/>
  <c r="C1990" i="2"/>
  <c r="C1937" i="3" s="1"/>
  <c r="D1990" i="2"/>
  <c r="E1990" i="2"/>
  <c r="E1937" i="3" s="1"/>
  <c r="A1991" i="2"/>
  <c r="A1938" i="3"/>
  <c r="B1991" i="2"/>
  <c r="B1938" i="3" s="1"/>
  <c r="C1991" i="2"/>
  <c r="C1938" i="3"/>
  <c r="D1991" i="2"/>
  <c r="E1991" i="2"/>
  <c r="E1938" i="3" s="1"/>
  <c r="A1992" i="2"/>
  <c r="A1939" i="3"/>
  <c r="B1992" i="2"/>
  <c r="B1939" i="3" s="1"/>
  <c r="C1992" i="2"/>
  <c r="C1939" i="3"/>
  <c r="D1992" i="2"/>
  <c r="D1939" i="3" s="1"/>
  <c r="E1992" i="2"/>
  <c r="E1939" i="3" s="1"/>
  <c r="A1993" i="2"/>
  <c r="A1940" i="3" s="1"/>
  <c r="B1993" i="2"/>
  <c r="B1940" i="3" s="1"/>
  <c r="C1993" i="2"/>
  <c r="C1940" i="3" s="1"/>
  <c r="D1993" i="2"/>
  <c r="D1940" i="3"/>
  <c r="E1993" i="2"/>
  <c r="E1940" i="3" s="1"/>
  <c r="A1994" i="2"/>
  <c r="A1941" i="3"/>
  <c r="B1994" i="2"/>
  <c r="B1941" i="3" s="1"/>
  <c r="C1994" i="2"/>
  <c r="C1941" i="3" s="1"/>
  <c r="D1994" i="2"/>
  <c r="D1941" i="3" s="1"/>
  <c r="E1994" i="2"/>
  <c r="E1941" i="3" s="1"/>
  <c r="A1995" i="2"/>
  <c r="A1942" i="3" s="1"/>
  <c r="B1995" i="2"/>
  <c r="B1942" i="3"/>
  <c r="C1995" i="2"/>
  <c r="C1942" i="3" s="1"/>
  <c r="D1995" i="2"/>
  <c r="D1942" i="3"/>
  <c r="E1995" i="2"/>
  <c r="A1996" i="2"/>
  <c r="A1943" i="3"/>
  <c r="B1996" i="2"/>
  <c r="B1943" i="3"/>
  <c r="C1996" i="2"/>
  <c r="C1943" i="3"/>
  <c r="D1996" i="2"/>
  <c r="D1943" i="3"/>
  <c r="E1996" i="2"/>
  <c r="E1943" i="3"/>
  <c r="A1997" i="2"/>
  <c r="A1944" i="3"/>
  <c r="B1997" i="2"/>
  <c r="B1944" i="3"/>
  <c r="C1997" i="2"/>
  <c r="C1944" i="3"/>
  <c r="D1997" i="2"/>
  <c r="D1944" i="3"/>
  <c r="E1997" i="2"/>
  <c r="A1998" i="2"/>
  <c r="A1945" i="3" s="1"/>
  <c r="B1998" i="2"/>
  <c r="B1945" i="3" s="1"/>
  <c r="C1998" i="2"/>
  <c r="C1945" i="3" s="1"/>
  <c r="D1998" i="2"/>
  <c r="E1998" i="2"/>
  <c r="E1945" i="3" s="1"/>
  <c r="A1946" i="3"/>
  <c r="B1999" i="2"/>
  <c r="B1946" i="3" s="1"/>
  <c r="C1946" i="3"/>
  <c r="D1946" i="3"/>
  <c r="E1946" i="3"/>
  <c r="A2000" i="2"/>
  <c r="A1947" i="3" s="1"/>
  <c r="B2000" i="2"/>
  <c r="B1947" i="3"/>
  <c r="C2000" i="2"/>
  <c r="C1947" i="3" s="1"/>
  <c r="D2000" i="2"/>
  <c r="D1947" i="3"/>
  <c r="E2000" i="2"/>
  <c r="E1947" i="3" s="1"/>
  <c r="A2001" i="2"/>
  <c r="A1948" i="3"/>
  <c r="B2001" i="2"/>
  <c r="B1948" i="3" s="1"/>
  <c r="C2001" i="2"/>
  <c r="C1948" i="3"/>
  <c r="D2001" i="2"/>
  <c r="D1948" i="3" s="1"/>
  <c r="E2001" i="2"/>
  <c r="E1948" i="3"/>
  <c r="A2002" i="2"/>
  <c r="A1949" i="3" s="1"/>
  <c r="B2002" i="2"/>
  <c r="B1949" i="3"/>
  <c r="C2002" i="2"/>
  <c r="C1949" i="3" s="1"/>
  <c r="D2002" i="2"/>
  <c r="D1949" i="3"/>
  <c r="E2002" i="2"/>
  <c r="E1949" i="3" s="1"/>
  <c r="A2003" i="2"/>
  <c r="A1950" i="3"/>
  <c r="B2003" i="2"/>
  <c r="B1950" i="3" s="1"/>
  <c r="C2003" i="2"/>
  <c r="C1950" i="3"/>
  <c r="D2003" i="2"/>
  <c r="D1950" i="3" s="1"/>
  <c r="E2003" i="2"/>
  <c r="A2004" i="2"/>
  <c r="A1951" i="3" s="1"/>
  <c r="B2004" i="2"/>
  <c r="B1951" i="3" s="1"/>
  <c r="C2004" i="2"/>
  <c r="C1951" i="3"/>
  <c r="D2004" i="2"/>
  <c r="D1951" i="3" s="1"/>
  <c r="E2004" i="2"/>
  <c r="A2005" i="2"/>
  <c r="A1952" i="3"/>
  <c r="B2005" i="2"/>
  <c r="B1952" i="3"/>
  <c r="C2005" i="2"/>
  <c r="C1952" i="3"/>
  <c r="D2005" i="2"/>
  <c r="D1952" i="3"/>
  <c r="E2005" i="2"/>
  <c r="E1952" i="3"/>
  <c r="A2006" i="2"/>
  <c r="A1953" i="3"/>
  <c r="B2006" i="2"/>
  <c r="B1953" i="3"/>
  <c r="C2006" i="2"/>
  <c r="C1953" i="3"/>
  <c r="D2006" i="2"/>
  <c r="D1953" i="3"/>
  <c r="E2006" i="2"/>
  <c r="A2007" i="2"/>
  <c r="A1954" i="3"/>
  <c r="B2007" i="2"/>
  <c r="B1954" i="3" s="1"/>
  <c r="C2007" i="2"/>
  <c r="C1954" i="3" s="1"/>
  <c r="D2007" i="2"/>
  <c r="E2007" i="2"/>
  <c r="E1954" i="3"/>
  <c r="A2008" i="2"/>
  <c r="A1955" i="3"/>
  <c r="B2008" i="2"/>
  <c r="B1955" i="3"/>
  <c r="C2008" i="2"/>
  <c r="C1955" i="3"/>
  <c r="D2008" i="2"/>
  <c r="D1955" i="3"/>
  <c r="E2008" i="2"/>
  <c r="E1955" i="3"/>
  <c r="A2009" i="2"/>
  <c r="A1956" i="3"/>
  <c r="B2009" i="2"/>
  <c r="B1956" i="3"/>
  <c r="C2009" i="2"/>
  <c r="C1956" i="3"/>
  <c r="D2009" i="2"/>
  <c r="D1956" i="3"/>
  <c r="E2009" i="2"/>
  <c r="A2010" i="2"/>
  <c r="A1957" i="3" s="1"/>
  <c r="B2010" i="2"/>
  <c r="B1957" i="3" s="1"/>
  <c r="C2010" i="2"/>
  <c r="C1957" i="3" s="1"/>
  <c r="D2010" i="2"/>
  <c r="E2010" i="2"/>
  <c r="E1957" i="3"/>
  <c r="A2011" i="2"/>
  <c r="A1958" i="3" s="1"/>
  <c r="B2011" i="2"/>
  <c r="B1958" i="3"/>
  <c r="C2011" i="2"/>
  <c r="C1958" i="3" s="1"/>
  <c r="D2011" i="2"/>
  <c r="D1958" i="3"/>
  <c r="E2011" i="2"/>
  <c r="E1958" i="3" s="1"/>
  <c r="A2012" i="2"/>
  <c r="A1959" i="3"/>
  <c r="B2012" i="2"/>
  <c r="B1959" i="3" s="1"/>
  <c r="C2012" i="2"/>
  <c r="C1959" i="3"/>
  <c r="D2012" i="2"/>
  <c r="D1959" i="3" s="1"/>
  <c r="E2012" i="2"/>
  <c r="A2013" i="2"/>
  <c r="A1960" i="3" s="1"/>
  <c r="B2013" i="2"/>
  <c r="B1960" i="3" s="1"/>
  <c r="C2013" i="2"/>
  <c r="C1960" i="3"/>
  <c r="D2013" i="2"/>
  <c r="D1960" i="3" s="1"/>
  <c r="E2013" i="2"/>
  <c r="E1960" i="3"/>
  <c r="A1961" i="3"/>
  <c r="B2014" i="2"/>
  <c r="B1961" i="3"/>
  <c r="C1961" i="3"/>
  <c r="D1961" i="3"/>
  <c r="E1961" i="3"/>
  <c r="A2015" i="2"/>
  <c r="A1962" i="3"/>
  <c r="B2015" i="2"/>
  <c r="B1962" i="3" s="1"/>
  <c r="C2015" i="2"/>
  <c r="C1962" i="3" s="1"/>
  <c r="D2015" i="2"/>
  <c r="D1962" i="3" s="1"/>
  <c r="E2015" i="2"/>
  <c r="A2016" i="2"/>
  <c r="A1963" i="3" s="1"/>
  <c r="B2016" i="2"/>
  <c r="B1963" i="3"/>
  <c r="C2016" i="2"/>
  <c r="C1963" i="3" s="1"/>
  <c r="D2016" i="2"/>
  <c r="D1963" i="3"/>
  <c r="E2016" i="2"/>
  <c r="E1963" i="3" s="1"/>
  <c r="A2017" i="2"/>
  <c r="A1964" i="3"/>
  <c r="B2017" i="2"/>
  <c r="B1964" i="3" s="1"/>
  <c r="C2017" i="2"/>
  <c r="C1964" i="3"/>
  <c r="D2017" i="2"/>
  <c r="D1964" i="3" s="1"/>
  <c r="E2017" i="2"/>
  <c r="A1965" i="3"/>
  <c r="B2018" i="2"/>
  <c r="B1965" i="3" s="1"/>
  <c r="C1965" i="3"/>
  <c r="D1965" i="3"/>
  <c r="E1965" i="3"/>
  <c r="A2019" i="2"/>
  <c r="A1966" i="3" s="1"/>
  <c r="B2019" i="2"/>
  <c r="B1966" i="3"/>
  <c r="C2019" i="2"/>
  <c r="C1966" i="3" s="1"/>
  <c r="D2019" i="2"/>
  <c r="E2019" i="2"/>
  <c r="E1966" i="3"/>
  <c r="A2020" i="2"/>
  <c r="A1967" i="3"/>
  <c r="B2020" i="2"/>
  <c r="B1967" i="3"/>
  <c r="C2020" i="2"/>
  <c r="C1967" i="3"/>
  <c r="D2020" i="2"/>
  <c r="D1967" i="3"/>
  <c r="E2020" i="2"/>
  <c r="E1967" i="3"/>
  <c r="A2021" i="2"/>
  <c r="A1968" i="3"/>
  <c r="B2021" i="2"/>
  <c r="B1968" i="3"/>
  <c r="C2021" i="2"/>
  <c r="C1968" i="3"/>
  <c r="D2021" i="2"/>
  <c r="D1968" i="3"/>
  <c r="E2021" i="2"/>
  <c r="E1968" i="3"/>
  <c r="A1969" i="3"/>
  <c r="B2022" i="2"/>
  <c r="B1969" i="3"/>
  <c r="C1969" i="3"/>
  <c r="D1969" i="3"/>
  <c r="E1969" i="3"/>
  <c r="A1970" i="3"/>
  <c r="B2023" i="2"/>
  <c r="B1970" i="3" s="1"/>
  <c r="C1970" i="3"/>
  <c r="D1970" i="3"/>
  <c r="E1970" i="3"/>
  <c r="A2024" i="2"/>
  <c r="A1971" i="3"/>
  <c r="B2024" i="2"/>
  <c r="B1971" i="3"/>
  <c r="C2024" i="2"/>
  <c r="C1971" i="3"/>
  <c r="D2024" i="2"/>
  <c r="D1971" i="3"/>
  <c r="M2451" i="1"/>
  <c r="E2024" i="2"/>
  <c r="E1971" i="3" s="1"/>
  <c r="A2452" i="1"/>
  <c r="B2025" i="2"/>
  <c r="B1972" i="3"/>
  <c r="C2025" i="2"/>
  <c r="C1972" i="3"/>
  <c r="D2025" i="2"/>
  <c r="D1972" i="3"/>
  <c r="M2452" i="1"/>
  <c r="E2025" i="2"/>
  <c r="E1972" i="3" s="1"/>
  <c r="B2026" i="2"/>
  <c r="B1973" i="3" s="1"/>
  <c r="C2026" i="2"/>
  <c r="C1973" i="3" s="1"/>
  <c r="D2026" i="2"/>
  <c r="D1973" i="3"/>
  <c r="M2453" i="1"/>
  <c r="E2026" i="2"/>
  <c r="B2027" i="2"/>
  <c r="B1974" i="3"/>
  <c r="C2027" i="2"/>
  <c r="C1974" i="3" s="1"/>
  <c r="D2027" i="2"/>
  <c r="D1974" i="3"/>
  <c r="M2454" i="1"/>
  <c r="E2027" i="2"/>
  <c r="B2028" i="2"/>
  <c r="B1975" i="3"/>
  <c r="C2028" i="2"/>
  <c r="C1975" i="3" s="1"/>
  <c r="D2028" i="2"/>
  <c r="D1975" i="3"/>
  <c r="M2455" i="1"/>
  <c r="E2028" i="2"/>
  <c r="B2029" i="2"/>
  <c r="B1976" i="3"/>
  <c r="C2029" i="2"/>
  <c r="C1976" i="3" s="1"/>
  <c r="D2029" i="2"/>
  <c r="D1976" i="3"/>
  <c r="M2456" i="1"/>
  <c r="E2029" i="2"/>
  <c r="B2030" i="2"/>
  <c r="B1977" i="3"/>
  <c r="C2030" i="2"/>
  <c r="C1977" i="3" s="1"/>
  <c r="D2030" i="2"/>
  <c r="M2457" i="1"/>
  <c r="E2030" i="2"/>
  <c r="E1977" i="3" s="1"/>
  <c r="B2031" i="2"/>
  <c r="B1978" i="3"/>
  <c r="C2031" i="2"/>
  <c r="C1978" i="3" s="1"/>
  <c r="D2031" i="2"/>
  <c r="D1978" i="3"/>
  <c r="M2458" i="1"/>
  <c r="E2031" i="2"/>
  <c r="E1978" i="3" s="1"/>
  <c r="B2032" i="2"/>
  <c r="B1979" i="3"/>
  <c r="C2032" i="2"/>
  <c r="C1979" i="3" s="1"/>
  <c r="D2032" i="2"/>
  <c r="D1979" i="3"/>
  <c r="M2459" i="1"/>
  <c r="E2032" i="2"/>
  <c r="E1979" i="3"/>
  <c r="B2033" i="2"/>
  <c r="B1980" i="3" s="1"/>
  <c r="C2033" i="2"/>
  <c r="C1980" i="3"/>
  <c r="D2033" i="2"/>
  <c r="D1980" i="3" s="1"/>
  <c r="M2460" i="1"/>
  <c r="E2033" i="2"/>
  <c r="B2034" i="2"/>
  <c r="B1981" i="3" s="1"/>
  <c r="C2034" i="2"/>
  <c r="C1981" i="3"/>
  <c r="D2034" i="2"/>
  <c r="D1981" i="3" s="1"/>
  <c r="M2461" i="1"/>
  <c r="E2034" i="2"/>
  <c r="E1981" i="3"/>
  <c r="B2035" i="2"/>
  <c r="B1982" i="3" s="1"/>
  <c r="C2035" i="2"/>
  <c r="C1982" i="3"/>
  <c r="D2035" i="2"/>
  <c r="D1982" i="3" s="1"/>
  <c r="M2462" i="1"/>
  <c r="E2035" i="2"/>
  <c r="E1982" i="3" s="1"/>
  <c r="B2036" i="2"/>
  <c r="B1983" i="3"/>
  <c r="C2036" i="2"/>
  <c r="C1983" i="3" s="1"/>
  <c r="D2036" i="2"/>
  <c r="M2463" i="1"/>
  <c r="E2036" i="2"/>
  <c r="E1983" i="3" s="1"/>
  <c r="B2037" i="2"/>
  <c r="B1984" i="3"/>
  <c r="C2037" i="2"/>
  <c r="C1984" i="3" s="1"/>
  <c r="D2037" i="2"/>
  <c r="D1984" i="3"/>
  <c r="M2464" i="1"/>
  <c r="E2037" i="2"/>
  <c r="E1984" i="3" s="1"/>
  <c r="B2038" i="2"/>
  <c r="B1985" i="3"/>
  <c r="C2038" i="2"/>
  <c r="C1985" i="3" s="1"/>
  <c r="D2038" i="2"/>
  <c r="D1985" i="3"/>
  <c r="M2465" i="1"/>
  <c r="E2038" i="2"/>
  <c r="E1985" i="3"/>
  <c r="B2039" i="2"/>
  <c r="B1986" i="3" s="1"/>
  <c r="C2039" i="2"/>
  <c r="C1986" i="3"/>
  <c r="D2039" i="2"/>
  <c r="D1986" i="3" s="1"/>
  <c r="M2466" i="1"/>
  <c r="E2039" i="2"/>
  <c r="E1986" i="3"/>
  <c r="B2040" i="2"/>
  <c r="B1987" i="3" s="1"/>
  <c r="C2040" i="2"/>
  <c r="C1987" i="3"/>
  <c r="D2040" i="2"/>
  <c r="M2467" i="1"/>
  <c r="E2040" i="2"/>
  <c r="E1987" i="3"/>
  <c r="B2041" i="2"/>
  <c r="B1988" i="3" s="1"/>
  <c r="C2041" i="2"/>
  <c r="C1988" i="3"/>
  <c r="D2041" i="2"/>
  <c r="D1988" i="3" s="1"/>
  <c r="M2468" i="1"/>
  <c r="E2041" i="2"/>
  <c r="E1988" i="3" s="1"/>
  <c r="B2042" i="2"/>
  <c r="B1989" i="3"/>
  <c r="C2042" i="2"/>
  <c r="C1989" i="3" s="1"/>
  <c r="D2042" i="2"/>
  <c r="D1989" i="3"/>
  <c r="M2469" i="1"/>
  <c r="E2042" i="2"/>
  <c r="E1989" i="3" s="1"/>
  <c r="B2043" i="2"/>
  <c r="B1990" i="3"/>
  <c r="C2043" i="2"/>
  <c r="C1990" i="3" s="1"/>
  <c r="D2043" i="2"/>
  <c r="M2470" i="1"/>
  <c r="E2043" i="2"/>
  <c r="E1990" i="3" s="1"/>
  <c r="B2044" i="2"/>
  <c r="B1991" i="3"/>
  <c r="C2044" i="2"/>
  <c r="C1991" i="3" s="1"/>
  <c r="D2044" i="2"/>
  <c r="M2471" i="1"/>
  <c r="E2044" i="2"/>
  <c r="E1991" i="3" s="1"/>
  <c r="A1992" i="3"/>
  <c r="B2045" i="2"/>
  <c r="B1992" i="3" s="1"/>
  <c r="C1992" i="3"/>
  <c r="D1992" i="3"/>
  <c r="E1992" i="3"/>
  <c r="A2046" i="2"/>
  <c r="A1993" i="3" s="1"/>
  <c r="B2046" i="2"/>
  <c r="B1993" i="3"/>
  <c r="C2046" i="2"/>
  <c r="C1993" i="3" s="1"/>
  <c r="D2046" i="2"/>
  <c r="D1993" i="3"/>
  <c r="E2046" i="2"/>
  <c r="E1993" i="3" s="1"/>
  <c r="A2517" i="1"/>
  <c r="B2047" i="2"/>
  <c r="B1994" i="3" s="1"/>
  <c r="C2047" i="2"/>
  <c r="C1994" i="3"/>
  <c r="D2047" i="2"/>
  <c r="D1994" i="3" s="1"/>
  <c r="E2047" i="2"/>
  <c r="B2048" i="2"/>
  <c r="B1995" i="3"/>
  <c r="C2048" i="2"/>
  <c r="C1995" i="3" s="1"/>
  <c r="D2048" i="2"/>
  <c r="D1995" i="3"/>
  <c r="E2048" i="2"/>
  <c r="B2049" i="2"/>
  <c r="B1996" i="3"/>
  <c r="C2049" i="2"/>
  <c r="C1996" i="3" s="1"/>
  <c r="D2049" i="2"/>
  <c r="D1996" i="3"/>
  <c r="E2049" i="2"/>
  <c r="E1996" i="3" s="1"/>
  <c r="B2050" i="2"/>
  <c r="B1997" i="3"/>
  <c r="C2050" i="2"/>
  <c r="C1997" i="3" s="1"/>
  <c r="D2050" i="2"/>
  <c r="D1997" i="3"/>
  <c r="E2050" i="2"/>
  <c r="E1997" i="3" s="1"/>
  <c r="B2051" i="2"/>
  <c r="B1998" i="3"/>
  <c r="C2051" i="2"/>
  <c r="C1998" i="3" s="1"/>
  <c r="D2051" i="2"/>
  <c r="D1998" i="3"/>
  <c r="E2051" i="2"/>
  <c r="E1998" i="3" s="1"/>
  <c r="B2052" i="2"/>
  <c r="B1999" i="3"/>
  <c r="C2052" i="2"/>
  <c r="C1999" i="3" s="1"/>
  <c r="D2052" i="2"/>
  <c r="D1999" i="3"/>
  <c r="E2052" i="2"/>
  <c r="E1999" i="3" s="1"/>
  <c r="B2053" i="2"/>
  <c r="B2000" i="3"/>
  <c r="C2053" i="2"/>
  <c r="C2000" i="3" s="1"/>
  <c r="D2053" i="2"/>
  <c r="D2000" i="3"/>
  <c r="E2053" i="2"/>
  <c r="B2054" i="2"/>
  <c r="B2001" i="3" s="1"/>
  <c r="C2054" i="2"/>
  <c r="C2001" i="3"/>
  <c r="D2054" i="2"/>
  <c r="D2001" i="3" s="1"/>
  <c r="E2054" i="2"/>
  <c r="E2001" i="3"/>
  <c r="B2055" i="2"/>
  <c r="B2002" i="3" s="1"/>
  <c r="C2055" i="2"/>
  <c r="C2002" i="3"/>
  <c r="D2055" i="2"/>
  <c r="E2055" i="2"/>
  <c r="E2002" i="3"/>
  <c r="B2056" i="2"/>
  <c r="B2003" i="3" s="1"/>
  <c r="C2056" i="2"/>
  <c r="C2003" i="3"/>
  <c r="D2056" i="2"/>
  <c r="D2003" i="3" s="1"/>
  <c r="E2056" i="2"/>
  <c r="E2003" i="3"/>
  <c r="B2057" i="2"/>
  <c r="B2004" i="3" s="1"/>
  <c r="C2057" i="2"/>
  <c r="C2004" i="3"/>
  <c r="D2057" i="2"/>
  <c r="D2004" i="3" s="1"/>
  <c r="E2057" i="2"/>
  <c r="B2058" i="2"/>
  <c r="B2005" i="3"/>
  <c r="C2058" i="2"/>
  <c r="C2005" i="3" s="1"/>
  <c r="D2058" i="2"/>
  <c r="D2005" i="3"/>
  <c r="E2058" i="2"/>
  <c r="B2059" i="2"/>
  <c r="B2006" i="3"/>
  <c r="C2059" i="2"/>
  <c r="C2006" i="3" s="1"/>
  <c r="D2059" i="2"/>
  <c r="D2006" i="3"/>
  <c r="E2059" i="2"/>
  <c r="E2006" i="3" s="1"/>
  <c r="B2060" i="2"/>
  <c r="B2007" i="3"/>
  <c r="C2060" i="2"/>
  <c r="C2007" i="3" s="1"/>
  <c r="D2060" i="2"/>
  <c r="D2007" i="3"/>
  <c r="E2060" i="2"/>
  <c r="E2007" i="3" s="1"/>
  <c r="B2061" i="2"/>
  <c r="B2008" i="3"/>
  <c r="C2061" i="2"/>
  <c r="C2008" i="3" s="1"/>
  <c r="D2061" i="2"/>
  <c r="D2008" i="3"/>
  <c r="E2061" i="2"/>
  <c r="B2062" i="2"/>
  <c r="B2009" i="3" s="1"/>
  <c r="C2062" i="2"/>
  <c r="C2009" i="3"/>
  <c r="D2062" i="2"/>
  <c r="D2009" i="3" s="1"/>
  <c r="E2062" i="2"/>
  <c r="E2009" i="3"/>
  <c r="B2063" i="2"/>
  <c r="B2010" i="3" s="1"/>
  <c r="C2063" i="2"/>
  <c r="C2010" i="3"/>
  <c r="D2063" i="2"/>
  <c r="D2010" i="3" s="1"/>
  <c r="E2063" i="2"/>
  <c r="B2064" i="2"/>
  <c r="B2011" i="3" s="1"/>
  <c r="C2064" i="2"/>
  <c r="C2011" i="3"/>
  <c r="D2064" i="2"/>
  <c r="D2011" i="3" s="1"/>
  <c r="E2064" i="2"/>
  <c r="E2011" i="3"/>
  <c r="B2065" i="2"/>
  <c r="B2012" i="3" s="1"/>
  <c r="C2065" i="2"/>
  <c r="C2012" i="3"/>
  <c r="D2065" i="2"/>
  <c r="D2012" i="3" s="1"/>
  <c r="E2065" i="2"/>
  <c r="E2012" i="3"/>
  <c r="B2066" i="2"/>
  <c r="B2013" i="3" s="1"/>
  <c r="C2066" i="2"/>
  <c r="C2013" i="3"/>
  <c r="D2066" i="2"/>
  <c r="D2013" i="3" s="1"/>
  <c r="E2066" i="2"/>
  <c r="B2067" i="2"/>
  <c r="B2014" i="3"/>
  <c r="C2067" i="2"/>
  <c r="C2014" i="3"/>
  <c r="D2067" i="2"/>
  <c r="D2014" i="3"/>
  <c r="E2067" i="2"/>
  <c r="E2014" i="3"/>
  <c r="B2068" i="2"/>
  <c r="B2015" i="3"/>
  <c r="C2068" i="2"/>
  <c r="C2015" i="3"/>
  <c r="D2068" i="2"/>
  <c r="E2068" i="2"/>
  <c r="E2015" i="3" s="1"/>
  <c r="B2069" i="2"/>
  <c r="B2016" i="3"/>
  <c r="C2069" i="2"/>
  <c r="C2016" i="3" s="1"/>
  <c r="D2069" i="2"/>
  <c r="E2069" i="2"/>
  <c r="E2016" i="3"/>
  <c r="B2070" i="2"/>
  <c r="B2017" i="3"/>
  <c r="C2070" i="2"/>
  <c r="C2017" i="3"/>
  <c r="D2070" i="2"/>
  <c r="D2017" i="3"/>
  <c r="E2070" i="2"/>
  <c r="E2017" i="3"/>
  <c r="B2071" i="2"/>
  <c r="B2018" i="3"/>
  <c r="C2071" i="2"/>
  <c r="C2018" i="3"/>
  <c r="D2071" i="2"/>
  <c r="E2071" i="2"/>
  <c r="E2018" i="3"/>
  <c r="B2072" i="2"/>
  <c r="B2019" i="3" s="1"/>
  <c r="C2072" i="2"/>
  <c r="C2019" i="3"/>
  <c r="D2072" i="2"/>
  <c r="E2072" i="2"/>
  <c r="E2019" i="3"/>
  <c r="B2073" i="2"/>
  <c r="B2020" i="3"/>
  <c r="C2073" i="2"/>
  <c r="C2020" i="3"/>
  <c r="D2073" i="2"/>
  <c r="D2020" i="3"/>
  <c r="E2073" i="2"/>
  <c r="E2020" i="3"/>
  <c r="B2074" i="2"/>
  <c r="B2021" i="3"/>
  <c r="C2074" i="2"/>
  <c r="C2021" i="3"/>
  <c r="D2074" i="2"/>
  <c r="D2021" i="3"/>
  <c r="E2074" i="2"/>
  <c r="B2075" i="2"/>
  <c r="B2022" i="3"/>
  <c r="C2075" i="2"/>
  <c r="C2022" i="3" s="1"/>
  <c r="D2075" i="2"/>
  <c r="D2022" i="3"/>
  <c r="E2075" i="2"/>
  <c r="E2022" i="3" s="1"/>
  <c r="B2076" i="2"/>
  <c r="B2023" i="3"/>
  <c r="C2076" i="2"/>
  <c r="C2023" i="3" s="1"/>
  <c r="D2076" i="2"/>
  <c r="D2023" i="3"/>
  <c r="E2076" i="2"/>
  <c r="E2023" i="3" s="1"/>
  <c r="B2077" i="2"/>
  <c r="B2024" i="3"/>
  <c r="C2077" i="2"/>
  <c r="C2024" i="3" s="1"/>
  <c r="D2077" i="2"/>
  <c r="D2024" i="3"/>
  <c r="E2077" i="2"/>
  <c r="E2024" i="3" s="1"/>
  <c r="B2078" i="2"/>
  <c r="B2025" i="3"/>
  <c r="C2078" i="2"/>
  <c r="C2025" i="3" s="1"/>
  <c r="D2078" i="2"/>
  <c r="D2025" i="3"/>
  <c r="E2078" i="2"/>
  <c r="B2079" i="2"/>
  <c r="B2026" i="3"/>
  <c r="C2079" i="2"/>
  <c r="C2026" i="3"/>
  <c r="D2079" i="2"/>
  <c r="D2026" i="3"/>
  <c r="E2079" i="2"/>
  <c r="E2026" i="3"/>
  <c r="B2080" i="2"/>
  <c r="B2027" i="3"/>
  <c r="C2080" i="2"/>
  <c r="C2027" i="3"/>
  <c r="D2080" i="2"/>
  <c r="D2027" i="3"/>
  <c r="E2080" i="2"/>
  <c r="E2027" i="3"/>
  <c r="B2081" i="2"/>
  <c r="B2028" i="3"/>
  <c r="C2081" i="2"/>
  <c r="C2028" i="3"/>
  <c r="D2081" i="2"/>
  <c r="D2028" i="3"/>
  <c r="E2081" i="2"/>
  <c r="E2028" i="3"/>
  <c r="B2082" i="2"/>
  <c r="B2029" i="3"/>
  <c r="C2082" i="2"/>
  <c r="C2029" i="3"/>
  <c r="D2082" i="2"/>
  <c r="D2029" i="3"/>
  <c r="E2082" i="2"/>
  <c r="B2083" i="2"/>
  <c r="B2030" i="3" s="1"/>
  <c r="C2083" i="2"/>
  <c r="C2030" i="3"/>
  <c r="D2083" i="2"/>
  <c r="E2083" i="2"/>
  <c r="E2030" i="3"/>
  <c r="B2084" i="2"/>
  <c r="B2031" i="3"/>
  <c r="C2084" i="2"/>
  <c r="C2031" i="3"/>
  <c r="D2084" i="2"/>
  <c r="E2084" i="2"/>
  <c r="E2031" i="3" s="1"/>
  <c r="B2085" i="2"/>
  <c r="B2032" i="3"/>
  <c r="C2085" i="2"/>
  <c r="C2032" i="3" s="1"/>
  <c r="D2085" i="2"/>
  <c r="E2085" i="2"/>
  <c r="E2032" i="3"/>
  <c r="B2086" i="2"/>
  <c r="B2033" i="3"/>
  <c r="C2086" i="2"/>
  <c r="C2033" i="3"/>
  <c r="D2086" i="2"/>
  <c r="E2086" i="2"/>
  <c r="E2033" i="3"/>
  <c r="B2087" i="2"/>
  <c r="B2034" i="3" s="1"/>
  <c r="C2087" i="2"/>
  <c r="C2034" i="3"/>
  <c r="D2087" i="2"/>
  <c r="E2087" i="2"/>
  <c r="E2034" i="3"/>
  <c r="B2088" i="2"/>
  <c r="B2035" i="3"/>
  <c r="C2088" i="2"/>
  <c r="C2035" i="3"/>
  <c r="D2088" i="2"/>
  <c r="D2035" i="3"/>
  <c r="E2088" i="2"/>
  <c r="E2035" i="3"/>
  <c r="B2089" i="2"/>
  <c r="B2036" i="3"/>
  <c r="C2089" i="2"/>
  <c r="C2036" i="3"/>
  <c r="D2089" i="2"/>
  <c r="D2036" i="3"/>
  <c r="E2089" i="2"/>
  <c r="E2036" i="3"/>
  <c r="B2090" i="2"/>
  <c r="B2037" i="3"/>
  <c r="C2090" i="2"/>
  <c r="C2037" i="3"/>
  <c r="D2090" i="2"/>
  <c r="D2037" i="3"/>
  <c r="E2090" i="2"/>
  <c r="E2037" i="3"/>
  <c r="B2091" i="2"/>
  <c r="B2038" i="3"/>
  <c r="C2091" i="2"/>
  <c r="C2038" i="3"/>
  <c r="D2091" i="2"/>
  <c r="D2038" i="3"/>
  <c r="E2091" i="2"/>
  <c r="B2092" i="2"/>
  <c r="B2039" i="3"/>
  <c r="C2092" i="2"/>
  <c r="C2039" i="3" s="1"/>
  <c r="D2092" i="2"/>
  <c r="D2039" i="3"/>
  <c r="E2092" i="2"/>
  <c r="E2039" i="3" s="1"/>
  <c r="B2093" i="2"/>
  <c r="B2040" i="3"/>
  <c r="C2093" i="2"/>
  <c r="C2040" i="3" s="1"/>
  <c r="D2093" i="2"/>
  <c r="D2040" i="3"/>
  <c r="E2093" i="2"/>
  <c r="E2040" i="3" s="1"/>
  <c r="B2094" i="2"/>
  <c r="B2041" i="3"/>
  <c r="C2094" i="2"/>
  <c r="C2041" i="3" s="1"/>
  <c r="D2094" i="2"/>
  <c r="D2041" i="3"/>
  <c r="E2094" i="2"/>
  <c r="E2041" i="3" s="1"/>
  <c r="B2095" i="2"/>
  <c r="B2042" i="3"/>
  <c r="C2095" i="2"/>
  <c r="C2042" i="3" s="1"/>
  <c r="D2095" i="2"/>
  <c r="D2042" i="3"/>
  <c r="E2095" i="2"/>
  <c r="E2042" i="3" s="1"/>
  <c r="A2043" i="3"/>
  <c r="B2096" i="2"/>
  <c r="B2043" i="3"/>
  <c r="C2043" i="3"/>
  <c r="D2043" i="3"/>
  <c r="E2043" i="3"/>
  <c r="A2097" i="2"/>
  <c r="A2044" i="3" s="1"/>
  <c r="B2097" i="2"/>
  <c r="B2044" i="3"/>
  <c r="C2097" i="2"/>
  <c r="C2044" i="3" s="1"/>
  <c r="D2097" i="2"/>
  <c r="D2044" i="3"/>
  <c r="E2097" i="2"/>
  <c r="E2044" i="3" s="1"/>
  <c r="A2568" i="1"/>
  <c r="A2098" i="2"/>
  <c r="A2045" i="3"/>
  <c r="B2098" i="2"/>
  <c r="B2045" i="3"/>
  <c r="C2098" i="2"/>
  <c r="C2045" i="3"/>
  <c r="D2098" i="2"/>
  <c r="D2045" i="3"/>
  <c r="E2098" i="2"/>
  <c r="E2045" i="3"/>
  <c r="B2099" i="2"/>
  <c r="B2046" i="3"/>
  <c r="C2099" i="2"/>
  <c r="C2046" i="3"/>
  <c r="D2099" i="2"/>
  <c r="E2099" i="2"/>
  <c r="E2046" i="3"/>
  <c r="B2100" i="2"/>
  <c r="B2047" i="3" s="1"/>
  <c r="C2100" i="2"/>
  <c r="C2047" i="3"/>
  <c r="D2100" i="2"/>
  <c r="D2047" i="3" s="1"/>
  <c r="E2100" i="2"/>
  <c r="E2047" i="3"/>
  <c r="B2101" i="2"/>
  <c r="B2048" i="3" s="1"/>
  <c r="C2101" i="2"/>
  <c r="C2048" i="3"/>
  <c r="D2101" i="2"/>
  <c r="D2048" i="3" s="1"/>
  <c r="E2101" i="2"/>
  <c r="B2102" i="2"/>
  <c r="B2049" i="3"/>
  <c r="C2102" i="2"/>
  <c r="C2049" i="3"/>
  <c r="D2102" i="2"/>
  <c r="D2049" i="3"/>
  <c r="E2102" i="2"/>
  <c r="E2049" i="3"/>
  <c r="B2103" i="2"/>
  <c r="B2050" i="3"/>
  <c r="C2103" i="2"/>
  <c r="C2050" i="3"/>
  <c r="D2103" i="2"/>
  <c r="D2050" i="3"/>
  <c r="E2103" i="2"/>
  <c r="E2050" i="3"/>
  <c r="B2104" i="2"/>
  <c r="B2051" i="3"/>
  <c r="C2104" i="2"/>
  <c r="C2051" i="3"/>
  <c r="D2104" i="2"/>
  <c r="D2051" i="3"/>
  <c r="E2104" i="2"/>
  <c r="B2105" i="2"/>
  <c r="B2052" i="3"/>
  <c r="C2105" i="2"/>
  <c r="C2052" i="3" s="1"/>
  <c r="D2105" i="2"/>
  <c r="E2105" i="2"/>
  <c r="E2052" i="3"/>
  <c r="B2106" i="2"/>
  <c r="B2053" i="3"/>
  <c r="C2106" i="2"/>
  <c r="C2053" i="3"/>
  <c r="D2106" i="2"/>
  <c r="E2106" i="2"/>
  <c r="E2053" i="3"/>
  <c r="B2107" i="2"/>
  <c r="B2054" i="3" s="1"/>
  <c r="C2107" i="2"/>
  <c r="C2054" i="3"/>
  <c r="D2107" i="2"/>
  <c r="E2107" i="2"/>
  <c r="E2054" i="3"/>
  <c r="B2108" i="2"/>
  <c r="B2055" i="3"/>
  <c r="C2108" i="2"/>
  <c r="C2055" i="3"/>
  <c r="D2108" i="2"/>
  <c r="D2055" i="3"/>
  <c r="E2108" i="2"/>
  <c r="E2055" i="3"/>
  <c r="A2056" i="3"/>
  <c r="B2109" i="2"/>
  <c r="B2056" i="3" s="1"/>
  <c r="C2056" i="3"/>
  <c r="D2056" i="3"/>
  <c r="E2056" i="3"/>
  <c r="A2110" i="2"/>
  <c r="A2057" i="3"/>
  <c r="B2110" i="2"/>
  <c r="B2057" i="3"/>
  <c r="C2110" i="2"/>
  <c r="C2057" i="3"/>
  <c r="D2110" i="2"/>
  <c r="D2057" i="3"/>
  <c r="E2110" i="2"/>
  <c r="E2057" i="3"/>
  <c r="A2581" i="1"/>
  <c r="A2582" i="1"/>
  <c r="A2112" i="2" s="1"/>
  <c r="A2059" i="3" s="1"/>
  <c r="B2111" i="2"/>
  <c r="B2058" i="3"/>
  <c r="C2111" i="2"/>
  <c r="C2058" i="3"/>
  <c r="D2111" i="2"/>
  <c r="D2058" i="3"/>
  <c r="E2111" i="2"/>
  <c r="E2058" i="3"/>
  <c r="B2112" i="2"/>
  <c r="B2059" i="3"/>
  <c r="C2112" i="2"/>
  <c r="C2059" i="3"/>
  <c r="D2112" i="2"/>
  <c r="E2112" i="2"/>
  <c r="E2059" i="3" s="1"/>
  <c r="B2113" i="2"/>
  <c r="B2060" i="3"/>
  <c r="C2113" i="2"/>
  <c r="C2060" i="3" s="1"/>
  <c r="D2113" i="2"/>
  <c r="D2060" i="3"/>
  <c r="E2113" i="2"/>
  <c r="E2060" i="3" s="1"/>
  <c r="B2114" i="2"/>
  <c r="B2061" i="3"/>
  <c r="C2114" i="2"/>
  <c r="C2061" i="3" s="1"/>
  <c r="D2114" i="2"/>
  <c r="D2061" i="3"/>
  <c r="E2114" i="2"/>
  <c r="E2061" i="3" s="1"/>
  <c r="B2115" i="2"/>
  <c r="B2062" i="3"/>
  <c r="C2115" i="2"/>
  <c r="C2062" i="3" s="1"/>
  <c r="D2115" i="2"/>
  <c r="D2062" i="3"/>
  <c r="E2115" i="2"/>
  <c r="E2062" i="3" s="1"/>
  <c r="B2116" i="2"/>
  <c r="B2063" i="3"/>
  <c r="C2116" i="2"/>
  <c r="C2063" i="3" s="1"/>
  <c r="D2116" i="2"/>
  <c r="E2116" i="2"/>
  <c r="E2063" i="3"/>
  <c r="B2117" i="2"/>
  <c r="B2064" i="3"/>
  <c r="C2117" i="2"/>
  <c r="C2064" i="3"/>
  <c r="D2117" i="2"/>
  <c r="D2064" i="3"/>
  <c r="E2117" i="2"/>
  <c r="E2064" i="3"/>
  <c r="B2118" i="2"/>
  <c r="B2065" i="3"/>
  <c r="C2118" i="2"/>
  <c r="C2065" i="3"/>
  <c r="D2118" i="2"/>
  <c r="D2065" i="3"/>
  <c r="E2118" i="2"/>
  <c r="E2065" i="3"/>
  <c r="B2119" i="2"/>
  <c r="B2066" i="3"/>
  <c r="C2119" i="2"/>
  <c r="C2066" i="3"/>
  <c r="D2119" i="2"/>
  <c r="D2066" i="3"/>
  <c r="E2119" i="2"/>
  <c r="B2120" i="2"/>
  <c r="B2067" i="3" s="1"/>
  <c r="C2120" i="2"/>
  <c r="C2067" i="3"/>
  <c r="D2120" i="2"/>
  <c r="D2067" i="3" s="1"/>
  <c r="E2120" i="2"/>
  <c r="E2067" i="3"/>
  <c r="B2121" i="2"/>
  <c r="B2068" i="3" s="1"/>
  <c r="C2121" i="2"/>
  <c r="C2068" i="3"/>
  <c r="D2121" i="2"/>
  <c r="E2121" i="2"/>
  <c r="E2068" i="3"/>
  <c r="B2122" i="2"/>
  <c r="B2069" i="3"/>
  <c r="C2122" i="2"/>
  <c r="C2069" i="3"/>
  <c r="D2122" i="2"/>
  <c r="D2069" i="3"/>
  <c r="E2122" i="2"/>
  <c r="B2123" i="2"/>
  <c r="B2070" i="3"/>
  <c r="C2123" i="2"/>
  <c r="C2070" i="3" s="1"/>
  <c r="D2123" i="2"/>
  <c r="D2070" i="3"/>
  <c r="E2123" i="2"/>
  <c r="E2070" i="3" s="1"/>
  <c r="B2124" i="2"/>
  <c r="B2071" i="3"/>
  <c r="C2124" i="2"/>
  <c r="C2071" i="3" s="1"/>
  <c r="D2124" i="2"/>
  <c r="D2071" i="3"/>
  <c r="E2124" i="2"/>
  <c r="E2071" i="3" s="1"/>
  <c r="B2125" i="2"/>
  <c r="B2072" i="3"/>
  <c r="C2125" i="2"/>
  <c r="C2072" i="3" s="1"/>
  <c r="D2125" i="2"/>
  <c r="D2072" i="3"/>
  <c r="E2125" i="2"/>
  <c r="E2072" i="3" s="1"/>
  <c r="B2126" i="2"/>
  <c r="B2073" i="3"/>
  <c r="C2126" i="2"/>
  <c r="C2073" i="3" s="1"/>
  <c r="D2126" i="2"/>
  <c r="D2073" i="3"/>
  <c r="E2126" i="2"/>
  <c r="E2073" i="3" s="1"/>
  <c r="B2127" i="2"/>
  <c r="B2074" i="3"/>
  <c r="C2127" i="2"/>
  <c r="C2074" i="3" s="1"/>
  <c r="D2127" i="2"/>
  <c r="D2074" i="3"/>
  <c r="E2127" i="2"/>
  <c r="E2074" i="3" s="1"/>
  <c r="B2128" i="2"/>
  <c r="B2075" i="3"/>
  <c r="C2128" i="2"/>
  <c r="C2075" i="3" s="1"/>
  <c r="D2128" i="2"/>
  <c r="D2075" i="3"/>
  <c r="E2128" i="2"/>
  <c r="E2075" i="3" s="1"/>
  <c r="B2129" i="2"/>
  <c r="B2076" i="3"/>
  <c r="C2129" i="2"/>
  <c r="C2076" i="3" s="1"/>
  <c r="D2129" i="2"/>
  <c r="D2076" i="3"/>
  <c r="E2129" i="2"/>
  <c r="E2076" i="3" s="1"/>
  <c r="A2130" i="2"/>
  <c r="A2077" i="3"/>
  <c r="B2130" i="2"/>
  <c r="B2077" i="3" s="1"/>
  <c r="C2130" i="2"/>
  <c r="C2077" i="3"/>
  <c r="D2130" i="2"/>
  <c r="D2077" i="3" s="1"/>
  <c r="E2130" i="2"/>
  <c r="E2077" i="3"/>
  <c r="A2131" i="2"/>
  <c r="A2078" i="3" s="1"/>
  <c r="B2131" i="2"/>
  <c r="B2078" i="3"/>
  <c r="C2131" i="2"/>
  <c r="C2078" i="3" s="1"/>
  <c r="D2131" i="2"/>
  <c r="D2078" i="3"/>
  <c r="E2131" i="2"/>
  <c r="E2078" i="3" s="1"/>
  <c r="A2602" i="1"/>
  <c r="A2603" i="1"/>
  <c r="A2604" i="1"/>
  <c r="B2132" i="2"/>
  <c r="B2079" i="3"/>
  <c r="C2132" i="2"/>
  <c r="C2079" i="3"/>
  <c r="D2132" i="2"/>
  <c r="E2132" i="2"/>
  <c r="E2079" i="3"/>
  <c r="B2133" i="2"/>
  <c r="B2080" i="3" s="1"/>
  <c r="C2133" i="2"/>
  <c r="C2080" i="3"/>
  <c r="D2133" i="2"/>
  <c r="E2133" i="2"/>
  <c r="E2080" i="3"/>
  <c r="B2134" i="2"/>
  <c r="B2081" i="3"/>
  <c r="C2134" i="2"/>
  <c r="C2081" i="3"/>
  <c r="D2134" i="2"/>
  <c r="D2081" i="3"/>
  <c r="E2134" i="2"/>
  <c r="E2081" i="3"/>
  <c r="B2135" i="2"/>
  <c r="B2082" i="3"/>
  <c r="C2135" i="2"/>
  <c r="C2082" i="3"/>
  <c r="D2135" i="2"/>
  <c r="D2082" i="3"/>
  <c r="E2135" i="2"/>
  <c r="B2136" i="2"/>
  <c r="B2083" i="3"/>
  <c r="C2136" i="2"/>
  <c r="C2083" i="3" s="1"/>
  <c r="D2136" i="2"/>
  <c r="E2136" i="2"/>
  <c r="E2083" i="3"/>
  <c r="B2137" i="2"/>
  <c r="B2084" i="3"/>
  <c r="C2137" i="2"/>
  <c r="C2084" i="3"/>
  <c r="D2137" i="2"/>
  <c r="D2084" i="3"/>
  <c r="E2137" i="2"/>
  <c r="B2138" i="2"/>
  <c r="B2085" i="3" s="1"/>
  <c r="C2138" i="2"/>
  <c r="C2085" i="3"/>
  <c r="D2138" i="2"/>
  <c r="D2085" i="3" s="1"/>
  <c r="E2138" i="2"/>
  <c r="E2085" i="3"/>
  <c r="B2139" i="2"/>
  <c r="B2086" i="3" s="1"/>
  <c r="C2139" i="2"/>
  <c r="C2086" i="3"/>
  <c r="D2139" i="2"/>
  <c r="D2086" i="3" s="1"/>
  <c r="E2139" i="2"/>
  <c r="E2086" i="3"/>
  <c r="B2140" i="2"/>
  <c r="B2087" i="3" s="1"/>
  <c r="C2140" i="2"/>
  <c r="C2087" i="3"/>
  <c r="D2140" i="2"/>
  <c r="D2087" i="3" s="1"/>
  <c r="E2140" i="2"/>
  <c r="B2141" i="2"/>
  <c r="B2088" i="3"/>
  <c r="C2141" i="2"/>
  <c r="C2088" i="3"/>
  <c r="D2141" i="2"/>
  <c r="E2141" i="2"/>
  <c r="E2088" i="3" s="1"/>
  <c r="B2142" i="2"/>
  <c r="B2089" i="3"/>
  <c r="C2142" i="2"/>
  <c r="C2089" i="3" s="1"/>
  <c r="D2142" i="2"/>
  <c r="D2089" i="3"/>
  <c r="E2142" i="2"/>
  <c r="E2089" i="3" s="1"/>
  <c r="B2143" i="2"/>
  <c r="B2090" i="3"/>
  <c r="C2143" i="2"/>
  <c r="C2090" i="3" s="1"/>
  <c r="D2143" i="2"/>
  <c r="D2090" i="3"/>
  <c r="E2143" i="2"/>
  <c r="E2090" i="3" s="1"/>
  <c r="B2144" i="2"/>
  <c r="B2091" i="3"/>
  <c r="C2144" i="2"/>
  <c r="C2091" i="3" s="1"/>
  <c r="D2144" i="2"/>
  <c r="D2091" i="3"/>
  <c r="E2144" i="2"/>
  <c r="E2091" i="3" s="1"/>
  <c r="B2145" i="2"/>
  <c r="B2092" i="3"/>
  <c r="C2145" i="2"/>
  <c r="C2092" i="3" s="1"/>
  <c r="D2145" i="2"/>
  <c r="D2092" i="3"/>
  <c r="E2145" i="2"/>
  <c r="B2146" i="2"/>
  <c r="B2093" i="3"/>
  <c r="C2146" i="2"/>
  <c r="C2093" i="3"/>
  <c r="D2146" i="2"/>
  <c r="D2093" i="3"/>
  <c r="E2146" i="2"/>
  <c r="E2093" i="3"/>
  <c r="B2147" i="2"/>
  <c r="B2094" i="3"/>
  <c r="C2147" i="2"/>
  <c r="C2094" i="3"/>
  <c r="D2147" i="2"/>
  <c r="E2147" i="2"/>
  <c r="E2094" i="3"/>
  <c r="B2148" i="2"/>
  <c r="B2095" i="3" s="1"/>
  <c r="C2148" i="2"/>
  <c r="C2095" i="3"/>
  <c r="D2148" i="2"/>
  <c r="D2095" i="3" s="1"/>
  <c r="E2148" i="2"/>
  <c r="E2095" i="3"/>
  <c r="B2149" i="2"/>
  <c r="B2096" i="3" s="1"/>
  <c r="C2149" i="2"/>
  <c r="C2096" i="3"/>
  <c r="D2149" i="2"/>
  <c r="D2096" i="3" s="1"/>
  <c r="E2149" i="2"/>
  <c r="E2096" i="3"/>
  <c r="B2150" i="2"/>
  <c r="B2097" i="3" s="1"/>
  <c r="C2150" i="2"/>
  <c r="C2097" i="3"/>
  <c r="D2150" i="2"/>
  <c r="E2150" i="2"/>
  <c r="E2097" i="3"/>
  <c r="B2151" i="2"/>
  <c r="B2098" i="3"/>
  <c r="C2151" i="2"/>
  <c r="C2098" i="3"/>
  <c r="D2151" i="2"/>
  <c r="D2098" i="3"/>
  <c r="E2151" i="2"/>
  <c r="B2152" i="2"/>
  <c r="B2099" i="3"/>
  <c r="C2152" i="2"/>
  <c r="C2099" i="3" s="1"/>
  <c r="D2152" i="2"/>
  <c r="D2099" i="3"/>
  <c r="E2152" i="2"/>
  <c r="E2099" i="3" s="1"/>
  <c r="B2153" i="2"/>
  <c r="B2100" i="3"/>
  <c r="C2153" i="2"/>
  <c r="C2100" i="3" s="1"/>
  <c r="D2153" i="2"/>
  <c r="D2100" i="3"/>
  <c r="E2153" i="2"/>
  <c r="E2100" i="3" s="1"/>
  <c r="B2154" i="2"/>
  <c r="B2101" i="3"/>
  <c r="C2154" i="2"/>
  <c r="C2101" i="3" s="1"/>
  <c r="D2154" i="2"/>
  <c r="D2101" i="3"/>
  <c r="E2154" i="2"/>
  <c r="E2101" i="3" s="1"/>
  <c r="A2102" i="3"/>
  <c r="B2155" i="2"/>
  <c r="B2102" i="3"/>
  <c r="C2102" i="3"/>
  <c r="D2102" i="3"/>
  <c r="E2102" i="3"/>
  <c r="A2156" i="2"/>
  <c r="A2103" i="3" s="1"/>
  <c r="B2156" i="2"/>
  <c r="B2103" i="3"/>
  <c r="C2156" i="2"/>
  <c r="C2103" i="3" s="1"/>
  <c r="D2156" i="2"/>
  <c r="D2103" i="3"/>
  <c r="E2156" i="2"/>
  <c r="E2103" i="3" s="1"/>
  <c r="A2157" i="2"/>
  <c r="A2104" i="3"/>
  <c r="B2157" i="2"/>
  <c r="B2104" i="3" s="1"/>
  <c r="C2157" i="2"/>
  <c r="C2104" i="3"/>
  <c r="D2157" i="2"/>
  <c r="E2157" i="2"/>
  <c r="E2104" i="3"/>
  <c r="A2158" i="2"/>
  <c r="A2105" i="3"/>
  <c r="B2158" i="2"/>
  <c r="B2105" i="3"/>
  <c r="C2158" i="2"/>
  <c r="C2105" i="3"/>
  <c r="D2158" i="2"/>
  <c r="D2105" i="3"/>
  <c r="E2158" i="2"/>
  <c r="E2105" i="3"/>
  <c r="A2159" i="2"/>
  <c r="A2106" i="3"/>
  <c r="B2159" i="2"/>
  <c r="B2106" i="3"/>
  <c r="C2159" i="2"/>
  <c r="C2106" i="3"/>
  <c r="D2159" i="2"/>
  <c r="D2106" i="3"/>
  <c r="E2159" i="2"/>
  <c r="E2106" i="3"/>
  <c r="A2160" i="2"/>
  <c r="A2107" i="3"/>
  <c r="B2160" i="2"/>
  <c r="B2107" i="3"/>
  <c r="C2160" i="2"/>
  <c r="C2107" i="3"/>
  <c r="D2160" i="2"/>
  <c r="E2160" i="2"/>
  <c r="E2107" i="3"/>
  <c r="A2161" i="2"/>
  <c r="A2108" i="3" s="1"/>
  <c r="B2161" i="2"/>
  <c r="B2108" i="3"/>
  <c r="C2161" i="2"/>
  <c r="C2108" i="3" s="1"/>
  <c r="D2161" i="2"/>
  <c r="E2161" i="2"/>
  <c r="E2108" i="3"/>
  <c r="A2162" i="2"/>
  <c r="A2109" i="3"/>
  <c r="B2162" i="2"/>
  <c r="B2109" i="3"/>
  <c r="C2162" i="2"/>
  <c r="C2109" i="3"/>
  <c r="D2162" i="2"/>
  <c r="D2109" i="3"/>
  <c r="E2162" i="2"/>
  <c r="E2109" i="3"/>
  <c r="A2163" i="2"/>
  <c r="A2110" i="3"/>
  <c r="B2163" i="2"/>
  <c r="B2110" i="3"/>
  <c r="C2163" i="2"/>
  <c r="C2110" i="3"/>
  <c r="D2163" i="2"/>
  <c r="D2110" i="3"/>
  <c r="E2163" i="2"/>
  <c r="E2110" i="3"/>
  <c r="A2164" i="2"/>
  <c r="A2111" i="3"/>
  <c r="B2164" i="2"/>
  <c r="B2111" i="3"/>
  <c r="C2164" i="2"/>
  <c r="C2111" i="3"/>
  <c r="D2164" i="2"/>
  <c r="D2111" i="3"/>
  <c r="E2164" i="2"/>
  <c r="A2165" i="2"/>
  <c r="A2112" i="3"/>
  <c r="B2165" i="2"/>
  <c r="B2112" i="3" s="1"/>
  <c r="C2165" i="2"/>
  <c r="C2112" i="3"/>
  <c r="D2165" i="2"/>
  <c r="D2112" i="3" s="1"/>
  <c r="E2165" i="2"/>
  <c r="A2166" i="2"/>
  <c r="A2113" i="3"/>
  <c r="B2166" i="2"/>
  <c r="B2113" i="3"/>
  <c r="C2166" i="2"/>
  <c r="C2113" i="3"/>
  <c r="D2166" i="2"/>
  <c r="D2113" i="3"/>
  <c r="E2166" i="2"/>
  <c r="A2167" i="2"/>
  <c r="A2114" i="3" s="1"/>
  <c r="B2167" i="2"/>
  <c r="B2114" i="3"/>
  <c r="C2167" i="2"/>
  <c r="C2114" i="3" s="1"/>
  <c r="D2167" i="2"/>
  <c r="D2114" i="3"/>
  <c r="E2167" i="2"/>
  <c r="E2114" i="3" s="1"/>
  <c r="A2168" i="2"/>
  <c r="A2115" i="3"/>
  <c r="B2168" i="2"/>
  <c r="B2115" i="3" s="1"/>
  <c r="C2168" i="2"/>
  <c r="C2115" i="3"/>
  <c r="D2168" i="2"/>
  <c r="E2168" i="2"/>
  <c r="E2115" i="3"/>
  <c r="A2169" i="2"/>
  <c r="A2116" i="3"/>
  <c r="B2169" i="2"/>
  <c r="B2116" i="3"/>
  <c r="C2169" i="2"/>
  <c r="C2116" i="3"/>
  <c r="D2169" i="2"/>
  <c r="D2116" i="3"/>
  <c r="E2169" i="2"/>
  <c r="E2116" i="3"/>
  <c r="A2170" i="2"/>
  <c r="A2117" i="3"/>
  <c r="B2170" i="2"/>
  <c r="B2117" i="3"/>
  <c r="C2170" i="2"/>
  <c r="C2117" i="3"/>
  <c r="D2170" i="2"/>
  <c r="D2117" i="3"/>
  <c r="E2170" i="2"/>
  <c r="A2171" i="2"/>
  <c r="A2118" i="3"/>
  <c r="B2171" i="2"/>
  <c r="B2118" i="3" s="1"/>
  <c r="C2171" i="2"/>
  <c r="C2118" i="3"/>
  <c r="D2171" i="2"/>
  <c r="D2118" i="3" s="1"/>
  <c r="E2171" i="2"/>
  <c r="E2118" i="3"/>
  <c r="A2172" i="2"/>
  <c r="A2119" i="3" s="1"/>
  <c r="B2172" i="2"/>
  <c r="B2119" i="3"/>
  <c r="C2172" i="2"/>
  <c r="C2119" i="3" s="1"/>
  <c r="D2172" i="2"/>
  <c r="D2119" i="3"/>
  <c r="E2172" i="2"/>
  <c r="E2119" i="3" s="1"/>
  <c r="A2173" i="2"/>
  <c r="A2120" i="3"/>
  <c r="B2173" i="2"/>
  <c r="B2120" i="3" s="1"/>
  <c r="C2173" i="2"/>
  <c r="C2120" i="3"/>
  <c r="D2173" i="2"/>
  <c r="D2120" i="3" s="1"/>
  <c r="E2173" i="2"/>
  <c r="E2120" i="3"/>
  <c r="A2174" i="2"/>
  <c r="A2121" i="3" s="1"/>
  <c r="B2174" i="2"/>
  <c r="B2121" i="3"/>
  <c r="C2174" i="2"/>
  <c r="C2121" i="3" s="1"/>
  <c r="D2174" i="2"/>
  <c r="D2121" i="3"/>
  <c r="E2174" i="2"/>
  <c r="A2175" i="2"/>
  <c r="A2122" i="3"/>
  <c r="B2175" i="2"/>
  <c r="B2122" i="3"/>
  <c r="C2175" i="2"/>
  <c r="C2122" i="3"/>
  <c r="D2175" i="2"/>
  <c r="D2122" i="3"/>
  <c r="E2175" i="2"/>
  <c r="E2122" i="3"/>
  <c r="A2123" i="3"/>
  <c r="B2176" i="2"/>
  <c r="B2123" i="3" s="1"/>
  <c r="C2123" i="3"/>
  <c r="D2123" i="3"/>
  <c r="E2123" i="3"/>
  <c r="A2124" i="3"/>
  <c r="B2177" i="2"/>
  <c r="B2124" i="3"/>
  <c r="C2124" i="3"/>
  <c r="D2124" i="3"/>
  <c r="E2124" i="3"/>
  <c r="A2178" i="2"/>
  <c r="A2125" i="3"/>
  <c r="B2178" i="2"/>
  <c r="B2125" i="3"/>
  <c r="C2178" i="2"/>
  <c r="C2125" i="3"/>
  <c r="D2178" i="2"/>
  <c r="D2125" i="3"/>
  <c r="E2178" i="2"/>
  <c r="E2125" i="3"/>
  <c r="A2628" i="1"/>
  <c r="B2179" i="2"/>
  <c r="B2126" i="3"/>
  <c r="C2179" i="2"/>
  <c r="C2126" i="3" s="1"/>
  <c r="D2179" i="2"/>
  <c r="D2126" i="3"/>
  <c r="E2179" i="2"/>
  <c r="E2126" i="3" s="1"/>
  <c r="B2180" i="2"/>
  <c r="B2127" i="3"/>
  <c r="C2180" i="2"/>
  <c r="C2127" i="3" s="1"/>
  <c r="D2180" i="2"/>
  <c r="D2127" i="3"/>
  <c r="E2180" i="2"/>
  <c r="E2127" i="3" s="1"/>
  <c r="B2181" i="2"/>
  <c r="B2128" i="3"/>
  <c r="C2181" i="2"/>
  <c r="C2128" i="3" s="1"/>
  <c r="D2181" i="2"/>
  <c r="D2128" i="3"/>
  <c r="E2181" i="2"/>
  <c r="B2182" i="2"/>
  <c r="B2129" i="3"/>
  <c r="C2182" i="2"/>
  <c r="C2129" i="3"/>
  <c r="D2182" i="2"/>
  <c r="D2129" i="3"/>
  <c r="E2182" i="2"/>
  <c r="E2129" i="3"/>
  <c r="A2130" i="3"/>
  <c r="B2183" i="2"/>
  <c r="B2130" i="3"/>
  <c r="C2130" i="3"/>
  <c r="D2183" i="2"/>
  <c r="D2130" i="3"/>
  <c r="E2183" i="2"/>
  <c r="A2184" i="2"/>
  <c r="A2131" i="3" s="1"/>
  <c r="B2184" i="2"/>
  <c r="B2131" i="3"/>
  <c r="C2184" i="2"/>
  <c r="C2131" i="3" s="1"/>
  <c r="D2184" i="2"/>
  <c r="E2184" i="2"/>
  <c r="E2131" i="3"/>
  <c r="A2634" i="1"/>
  <c r="B2185" i="2"/>
  <c r="B2132" i="3"/>
  <c r="C2185" i="2"/>
  <c r="C2132" i="3" s="1"/>
  <c r="D2185" i="2"/>
  <c r="D2132" i="3"/>
  <c r="E2185" i="2"/>
  <c r="E2132" i="3" s="1"/>
  <c r="B2186" i="2"/>
  <c r="B2133" i="3"/>
  <c r="C2186" i="2"/>
  <c r="C2133" i="3" s="1"/>
  <c r="D2186" i="2"/>
  <c r="E2186" i="2"/>
  <c r="E2133" i="3"/>
  <c r="B2187" i="2"/>
  <c r="B2134" i="3"/>
  <c r="C2187" i="2"/>
  <c r="C2134" i="3"/>
  <c r="D2187" i="2"/>
  <c r="D2134" i="3"/>
  <c r="E2187" i="2"/>
  <c r="B2188" i="2"/>
  <c r="B2135" i="3" s="1"/>
  <c r="C2188" i="2"/>
  <c r="C2135" i="3"/>
  <c r="D2188" i="2"/>
  <c r="D2135" i="3" s="1"/>
  <c r="E2188" i="2"/>
  <c r="A2136" i="3"/>
  <c r="B2189" i="2"/>
  <c r="B2136" i="3" s="1"/>
  <c r="C2136" i="3"/>
  <c r="D2136" i="3"/>
  <c r="E2136" i="3"/>
  <c r="A2137" i="3"/>
  <c r="B2190" i="2"/>
  <c r="B2137" i="3"/>
  <c r="C2137" i="3"/>
  <c r="D2137" i="3"/>
  <c r="E2137" i="3"/>
  <c r="A2191" i="2"/>
  <c r="A2138" i="3"/>
  <c r="B2191" i="2"/>
  <c r="B2138" i="3"/>
  <c r="C2191" i="2"/>
  <c r="C2138" i="3"/>
  <c r="D2191" i="2"/>
  <c r="D2138" i="3"/>
  <c r="E2191" i="2"/>
  <c r="E2138" i="3"/>
  <c r="A2729" i="1"/>
  <c r="A2192" i="2"/>
  <c r="A2139" i="3"/>
  <c r="B2192" i="2"/>
  <c r="B2139" i="3" s="1"/>
  <c r="C2192" i="2"/>
  <c r="C2139" i="3"/>
  <c r="D2192" i="2"/>
  <c r="D2139" i="3" s="1"/>
  <c r="E2192" i="2"/>
  <c r="E2139" i="3"/>
  <c r="B2193" i="2"/>
  <c r="B2140" i="3" s="1"/>
  <c r="C2193" i="2"/>
  <c r="C2140" i="3"/>
  <c r="D2193" i="2"/>
  <c r="D2140" i="3" s="1"/>
  <c r="E2193" i="2"/>
  <c r="B2194" i="2"/>
  <c r="B2141" i="3"/>
  <c r="C2194" i="2"/>
  <c r="C2141" i="3"/>
  <c r="D2194" i="2"/>
  <c r="D2141" i="3"/>
  <c r="E2194" i="2"/>
  <c r="B2195" i="2"/>
  <c r="B2142" i="3"/>
  <c r="C2195" i="2"/>
  <c r="C2142" i="3" s="1"/>
  <c r="D2195" i="2"/>
  <c r="D2142" i="3"/>
  <c r="E2195" i="2"/>
  <c r="B2196" i="2"/>
  <c r="B2143" i="3"/>
  <c r="C2196" i="2"/>
  <c r="C2143" i="3"/>
  <c r="D2196" i="2"/>
  <c r="D2143" i="3"/>
  <c r="E2196" i="2"/>
  <c r="E2143" i="3"/>
  <c r="B2197" i="2"/>
  <c r="B2144" i="3"/>
  <c r="C2197" i="2"/>
  <c r="C2144" i="3"/>
  <c r="D2197" i="2"/>
  <c r="D2144" i="3"/>
  <c r="E2197" i="2"/>
  <c r="E2144" i="3"/>
  <c r="B2198" i="2"/>
  <c r="B2145" i="3"/>
  <c r="C2198" i="2"/>
  <c r="C2145" i="3"/>
  <c r="D2198" i="2"/>
  <c r="D2145" i="3"/>
  <c r="E2198" i="2"/>
  <c r="B2199" i="2"/>
  <c r="B2146" i="3" s="1"/>
  <c r="C2199" i="2"/>
  <c r="C2146" i="3"/>
  <c r="D2199" i="2"/>
  <c r="D2146" i="3" s="1"/>
  <c r="E2199" i="2"/>
  <c r="B2200" i="2"/>
  <c r="B2147" i="3"/>
  <c r="C2200" i="2"/>
  <c r="C2147" i="3"/>
  <c r="D2200" i="2"/>
  <c r="D2147" i="3"/>
  <c r="E2200" i="2"/>
  <c r="B2201" i="2"/>
  <c r="B2148" i="3"/>
  <c r="C2201" i="2"/>
  <c r="C2148" i="3" s="1"/>
  <c r="D2201" i="2"/>
  <c r="D2148" i="3"/>
  <c r="E2201" i="2"/>
  <c r="E2148" i="3" s="1"/>
  <c r="B2202" i="2"/>
  <c r="B2149" i="3"/>
  <c r="C2202" i="2"/>
  <c r="C2149" i="3" s="1"/>
  <c r="D2202" i="2"/>
  <c r="D2149" i="3"/>
  <c r="E2202" i="2"/>
  <c r="E2149" i="3" s="1"/>
  <c r="B2203" i="2"/>
  <c r="B2150" i="3"/>
  <c r="C2203" i="2"/>
  <c r="C2150" i="3" s="1"/>
  <c r="D2203" i="2"/>
  <c r="D2150" i="3"/>
  <c r="E2203" i="2"/>
  <c r="A2151" i="3"/>
  <c r="B2204" i="2"/>
  <c r="B2151" i="3"/>
  <c r="C2151" i="3"/>
  <c r="D2151" i="3"/>
  <c r="E2151" i="3"/>
  <c r="A2742" i="1"/>
  <c r="A2205" i="2"/>
  <c r="A2152" i="3" s="1"/>
  <c r="B2205" i="2"/>
  <c r="B2152" i="3"/>
  <c r="C2205" i="2"/>
  <c r="C2152" i="3" s="1"/>
  <c r="D2205" i="2"/>
  <c r="D2152" i="3"/>
  <c r="E2205" i="2"/>
  <c r="E2152" i="3" s="1"/>
  <c r="A2153" i="3"/>
  <c r="B2206" i="2"/>
  <c r="B2153" i="3"/>
  <c r="C2153" i="3"/>
  <c r="D2153" i="3"/>
  <c r="E2153" i="3"/>
  <c r="A2207" i="2"/>
  <c r="A2154" i="3" s="1"/>
  <c r="B2207" i="2"/>
  <c r="B2154" i="3"/>
  <c r="C2207" i="2"/>
  <c r="C2154" i="3" s="1"/>
  <c r="D2207" i="2"/>
  <c r="D2154" i="3"/>
  <c r="E2207" i="2"/>
  <c r="E2154" i="3" s="1"/>
  <c r="A2745" i="1"/>
  <c r="B2208" i="2"/>
  <c r="B2155" i="3"/>
  <c r="C2208" i="2"/>
  <c r="C2155" i="3"/>
  <c r="D2208" i="2"/>
  <c r="D2155" i="3"/>
  <c r="E2208" i="2"/>
  <c r="B2209" i="2"/>
  <c r="B2156" i="3"/>
  <c r="C2209" i="2"/>
  <c r="C2156" i="3" s="1"/>
  <c r="D2209" i="2"/>
  <c r="D2156" i="3"/>
  <c r="E2209" i="2"/>
  <c r="E2156" i="3" s="1"/>
  <c r="B2210" i="2"/>
  <c r="B2157" i="3"/>
  <c r="C2210" i="2"/>
  <c r="C2157" i="3" s="1"/>
  <c r="D2210" i="2"/>
  <c r="E2210" i="2"/>
  <c r="E2157" i="3"/>
  <c r="B2211" i="2"/>
  <c r="B2158" i="3"/>
  <c r="C2211" i="2"/>
  <c r="C2158" i="3"/>
  <c r="D2211" i="2"/>
  <c r="E2211" i="2"/>
  <c r="E2158" i="3"/>
  <c r="B2212" i="2"/>
  <c r="B2159" i="3" s="1"/>
  <c r="C2212" i="2"/>
  <c r="C2159" i="3"/>
  <c r="D2212" i="2"/>
  <c r="D2159" i="3" s="1"/>
  <c r="E2212" i="2"/>
  <c r="E2159" i="3"/>
  <c r="B2213" i="2"/>
  <c r="B2160" i="3" s="1"/>
  <c r="C2213" i="2"/>
  <c r="C2160" i="3"/>
  <c r="D2213" i="2"/>
  <c r="D2160" i="3" s="1"/>
  <c r="E2213" i="2"/>
  <c r="E2160" i="3"/>
  <c r="A2161" i="3"/>
  <c r="B2214" i="2"/>
  <c r="B2161" i="3"/>
  <c r="C2161" i="3"/>
  <c r="D2161" i="3"/>
  <c r="E2161" i="3"/>
  <c r="A2761" i="1"/>
  <c r="A2215" i="2"/>
  <c r="A2162" i="3"/>
  <c r="B2215" i="2"/>
  <c r="B2162" i="3"/>
  <c r="C2215" i="2"/>
  <c r="C2162" i="3"/>
  <c r="D2215" i="2"/>
  <c r="D2162" i="3"/>
  <c r="E2215" i="2"/>
  <c r="E2162" i="3"/>
  <c r="B2216" i="2"/>
  <c r="B2163" i="3"/>
  <c r="C2216" i="2"/>
  <c r="C2163" i="3"/>
  <c r="D2216" i="2"/>
  <c r="D2163" i="3"/>
  <c r="E2216" i="2"/>
  <c r="E2163" i="3"/>
  <c r="B2217" i="2"/>
  <c r="B2164" i="3"/>
  <c r="C2217" i="2"/>
  <c r="C2164" i="3"/>
  <c r="D2217" i="2"/>
  <c r="D2164" i="3"/>
  <c r="E2217" i="2"/>
  <c r="E2164" i="3"/>
  <c r="B2218" i="2"/>
  <c r="B2165" i="3"/>
  <c r="C2218" i="2"/>
  <c r="C2165" i="3"/>
  <c r="D2218" i="2"/>
  <c r="D2165" i="3"/>
  <c r="E2218" i="2"/>
  <c r="A2166" i="3"/>
  <c r="B2219" i="2"/>
  <c r="B2166" i="3"/>
  <c r="C2166" i="3"/>
  <c r="D2166" i="3"/>
  <c r="E2166" i="3"/>
  <c r="A2220" i="2"/>
  <c r="A2167" i="3"/>
  <c r="B2220" i="2"/>
  <c r="B2167" i="3" s="1"/>
  <c r="C2220" i="2"/>
  <c r="C2167" i="3"/>
  <c r="D2220" i="2"/>
  <c r="D2167" i="3" s="1"/>
  <c r="E2220" i="2"/>
  <c r="E2167" i="3"/>
  <c r="A2774" i="1"/>
  <c r="A2775" i="1" s="1"/>
  <c r="B2221" i="2"/>
  <c r="B2168" i="3"/>
  <c r="C2221" i="2"/>
  <c r="C2168" i="3" s="1"/>
  <c r="D2221" i="2"/>
  <c r="D2168" i="3"/>
  <c r="E2221" i="2"/>
  <c r="E2168" i="3" s="1"/>
  <c r="B2222" i="2"/>
  <c r="B2169" i="3"/>
  <c r="C2222" i="2"/>
  <c r="C2169" i="3" s="1"/>
  <c r="D2222" i="2"/>
  <c r="D2169" i="3"/>
  <c r="E2222" i="2"/>
  <c r="E2169" i="3" s="1"/>
  <c r="B2223" i="2"/>
  <c r="B2170" i="3"/>
  <c r="C2223" i="2"/>
  <c r="C2170" i="3" s="1"/>
  <c r="D2223" i="2"/>
  <c r="E2223" i="2"/>
  <c r="E2170" i="3"/>
  <c r="B2224" i="2"/>
  <c r="B2171" i="3"/>
  <c r="C2224" i="2"/>
  <c r="C2171" i="3"/>
  <c r="D2224" i="2"/>
  <c r="D2171" i="3"/>
  <c r="E2224" i="2"/>
  <c r="E2171" i="3"/>
  <c r="B2225" i="2"/>
  <c r="B2172" i="3"/>
  <c r="C2225" i="2"/>
  <c r="C2172" i="3"/>
  <c r="D2225" i="2"/>
  <c r="D2172" i="3"/>
  <c r="E2225" i="2"/>
  <c r="E2172" i="3"/>
  <c r="B2226" i="2"/>
  <c r="B2173" i="3"/>
  <c r="C2226" i="2"/>
  <c r="C2173" i="3"/>
  <c r="D2226" i="2"/>
  <c r="D2173" i="3"/>
  <c r="E2226" i="2"/>
  <c r="B2227" i="2"/>
  <c r="B2174" i="3" s="1"/>
  <c r="C2227" i="2"/>
  <c r="C2174" i="3"/>
  <c r="D2227" i="2"/>
  <c r="D2174" i="3" s="1"/>
  <c r="E2227" i="2"/>
  <c r="B2228" i="2"/>
  <c r="B2175" i="3"/>
  <c r="C2228" i="2"/>
  <c r="C2175" i="3"/>
  <c r="D2228" i="2"/>
  <c r="D2175" i="3"/>
  <c r="E2228" i="2"/>
  <c r="E2175" i="3"/>
  <c r="B2229" i="2"/>
  <c r="B2176" i="3"/>
  <c r="C2229" i="2"/>
  <c r="C2176" i="3"/>
  <c r="D2229" i="2"/>
  <c r="D2176" i="3"/>
  <c r="E2229" i="2"/>
  <c r="B2230" i="2"/>
  <c r="B2177" i="3"/>
  <c r="C2230" i="2"/>
  <c r="C2177" i="3" s="1"/>
  <c r="D2230" i="2"/>
  <c r="D2177" i="3"/>
  <c r="E2230" i="2"/>
  <c r="E2177" i="3" s="1"/>
  <c r="B2231" i="2"/>
  <c r="B2178" i="3"/>
  <c r="C2231" i="2"/>
  <c r="C2178" i="3" s="1"/>
  <c r="D2231" i="2"/>
  <c r="D2178" i="3"/>
  <c r="E2231" i="2"/>
  <c r="E2178" i="3" s="1"/>
  <c r="A2179" i="3"/>
  <c r="B2232" i="2"/>
  <c r="B2179" i="3"/>
  <c r="C2179" i="3"/>
  <c r="D2179" i="3"/>
  <c r="E2179" i="3"/>
  <c r="A2233" i="2"/>
  <c r="A2180" i="3" s="1"/>
  <c r="B2233" i="2"/>
  <c r="B2180" i="3"/>
  <c r="C2233" i="2"/>
  <c r="C2180" i="3" s="1"/>
  <c r="D2233" i="2"/>
  <c r="D2180" i="3"/>
  <c r="E2233" i="2"/>
  <c r="A2787" i="1"/>
  <c r="A2234" i="2"/>
  <c r="A2181" i="3"/>
  <c r="B2234" i="2"/>
  <c r="B2181" i="3" s="1"/>
  <c r="C2234" i="2"/>
  <c r="C2181" i="3"/>
  <c r="D2234" i="2"/>
  <c r="E2234" i="2"/>
  <c r="E2181" i="3"/>
  <c r="B2235" i="2"/>
  <c r="B2182" i="3"/>
  <c r="C2235" i="2"/>
  <c r="C2182" i="3"/>
  <c r="D2235" i="2"/>
  <c r="D2182" i="3"/>
  <c r="E2235" i="2"/>
  <c r="E2182" i="3"/>
  <c r="B2236" i="2"/>
  <c r="B2183" i="3"/>
  <c r="C2236" i="2"/>
  <c r="C2183" i="3"/>
  <c r="D2236" i="2"/>
  <c r="E2236" i="2"/>
  <c r="E2183" i="3" s="1"/>
  <c r="B2237" i="2"/>
  <c r="B2184" i="3"/>
  <c r="C2237" i="2"/>
  <c r="C2184" i="3" s="1"/>
  <c r="D2237" i="2"/>
  <c r="D2184" i="3"/>
  <c r="E2237" i="2"/>
  <c r="B2238" i="2"/>
  <c r="B2185" i="3"/>
  <c r="C2238" i="2"/>
  <c r="C2185" i="3"/>
  <c r="D2238" i="2"/>
  <c r="D2185" i="3"/>
  <c r="E2238" i="2"/>
  <c r="E2185" i="3"/>
  <c r="A2186" i="3"/>
  <c r="B2239" i="2"/>
  <c r="B2186" i="3"/>
  <c r="C2186" i="3"/>
  <c r="D2186" i="3"/>
  <c r="E2186" i="3"/>
  <c r="A2240" i="2"/>
  <c r="A2187" i="3"/>
  <c r="B2240" i="2"/>
  <c r="B2187" i="3"/>
  <c r="C2240" i="2"/>
  <c r="C2187" i="3"/>
  <c r="D2240" i="2"/>
  <c r="E2240" i="2"/>
  <c r="E2187" i="3"/>
  <c r="A2795" i="1"/>
  <c r="A2796" i="1" s="1"/>
  <c r="A2242" i="2" s="1"/>
  <c r="A2189" i="3" s="1"/>
  <c r="B2241" i="2"/>
  <c r="B2188" i="3" s="1"/>
  <c r="C2241" i="2"/>
  <c r="C2188" i="3"/>
  <c r="D2241" i="2"/>
  <c r="D2188" i="3" s="1"/>
  <c r="E2241" i="2"/>
  <c r="E2188" i="3"/>
  <c r="B2242" i="2"/>
  <c r="B2189" i="3" s="1"/>
  <c r="C2242" i="2"/>
  <c r="C2189" i="3"/>
  <c r="D2242" i="2"/>
  <c r="D2189" i="3" s="1"/>
  <c r="E2242" i="2"/>
  <c r="E2189" i="3"/>
  <c r="B2243" i="2"/>
  <c r="B2190" i="3" s="1"/>
  <c r="C2243" i="2"/>
  <c r="C2190" i="3"/>
  <c r="D2243" i="2"/>
  <c r="D2190" i="3" s="1"/>
  <c r="E2243" i="2"/>
  <c r="E2190" i="3"/>
  <c r="B2244" i="2"/>
  <c r="B2191" i="3" s="1"/>
  <c r="C2244" i="2"/>
  <c r="C2191" i="3"/>
  <c r="D2244" i="2"/>
  <c r="D2191" i="3" s="1"/>
  <c r="E2244" i="2"/>
  <c r="E2191" i="3"/>
  <c r="B2245" i="2"/>
  <c r="B2192" i="3" s="1"/>
  <c r="C2245" i="2"/>
  <c r="C2192" i="3"/>
  <c r="D2245" i="2"/>
  <c r="D2192" i="3" s="1"/>
  <c r="E2245" i="2"/>
  <c r="E2192" i="3"/>
  <c r="B2246" i="2"/>
  <c r="B2193" i="3" s="1"/>
  <c r="C2246" i="2"/>
  <c r="C2193" i="3"/>
  <c r="D2246" i="2"/>
  <c r="D2193" i="3" s="1"/>
  <c r="E2246" i="2"/>
  <c r="E2193" i="3"/>
  <c r="A2194" i="3"/>
  <c r="B2247" i="2"/>
  <c r="B2194" i="3"/>
  <c r="C2194" i="3"/>
  <c r="D2194" i="3"/>
  <c r="E2194" i="3"/>
  <c r="A2248" i="2"/>
  <c r="A2195" i="3"/>
  <c r="B2248" i="2"/>
  <c r="B2195" i="3" s="1"/>
  <c r="C2248" i="2"/>
  <c r="C2195" i="3"/>
  <c r="D2248" i="2"/>
  <c r="D2195" i="3" s="1"/>
  <c r="E2248" i="2"/>
  <c r="E2195" i="3"/>
  <c r="A2803" i="1"/>
  <c r="A2804" i="1" s="1"/>
  <c r="A2250" i="2" s="1"/>
  <c r="A2197" i="3" s="1"/>
  <c r="B2249" i="2"/>
  <c r="B2196" i="3" s="1"/>
  <c r="C2249" i="2"/>
  <c r="C2196" i="3"/>
  <c r="D2249" i="2"/>
  <c r="D2196" i="3" s="1"/>
  <c r="E2249" i="2"/>
  <c r="E2196" i="3"/>
  <c r="B2250" i="2"/>
  <c r="B2197" i="3" s="1"/>
  <c r="C2250" i="2"/>
  <c r="C2197" i="3"/>
  <c r="D2250" i="2"/>
  <c r="D2197" i="3" s="1"/>
  <c r="E2250" i="2"/>
  <c r="E2197" i="3"/>
  <c r="A2198" i="3"/>
  <c r="B2251" i="2"/>
  <c r="B2198" i="3"/>
  <c r="C2198" i="3"/>
  <c r="D2198" i="3"/>
  <c r="E2198" i="3"/>
  <c r="A2199" i="3"/>
  <c r="B2252" i="2"/>
  <c r="B2199" i="3"/>
  <c r="C2199" i="3"/>
  <c r="D2199" i="3"/>
  <c r="E2199" i="3"/>
  <c r="A2813" i="1"/>
  <c r="A2817" i="1" s="1"/>
  <c r="B2253" i="2"/>
  <c r="B2200" i="3"/>
  <c r="C2253" i="2"/>
  <c r="C2200" i="3" s="1"/>
  <c r="D2253" i="2"/>
  <c r="D2200" i="3"/>
  <c r="E2253" i="2"/>
  <c r="B2254" i="2"/>
  <c r="B2201" i="3"/>
  <c r="C2254" i="2"/>
  <c r="C2201" i="3"/>
  <c r="D2254" i="2"/>
  <c r="D2201" i="3"/>
  <c r="E2254" i="2"/>
  <c r="E2201" i="3"/>
  <c r="B2255" i="2"/>
  <c r="B2202" i="3"/>
  <c r="C2255" i="2"/>
  <c r="C2202" i="3"/>
  <c r="D2255" i="2"/>
  <c r="E2255" i="2"/>
  <c r="E2202" i="3"/>
  <c r="B2256" i="2"/>
  <c r="B2203" i="3" s="1"/>
  <c r="C2256" i="2"/>
  <c r="C2203" i="3"/>
  <c r="D2256" i="2"/>
  <c r="D2203" i="3" s="1"/>
  <c r="E2256" i="2"/>
  <c r="B2257" i="2"/>
  <c r="B2204" i="3"/>
  <c r="C2257" i="2"/>
  <c r="C2204" i="3"/>
  <c r="D2257" i="2"/>
  <c r="D2204" i="3"/>
  <c r="E2257" i="2"/>
  <c r="A2205" i="3"/>
  <c r="B2258" i="2"/>
  <c r="B2205" i="3"/>
  <c r="C2205" i="3"/>
  <c r="D2205" i="3"/>
  <c r="E2205" i="3"/>
  <c r="A2822" i="1"/>
  <c r="B2259" i="2"/>
  <c r="B2206" i="3"/>
  <c r="C2259" i="2"/>
  <c r="C2206" i="3"/>
  <c r="D2259" i="2"/>
  <c r="D2206" i="3"/>
  <c r="E2259" i="2"/>
  <c r="E2206" i="3"/>
  <c r="B2260" i="2"/>
  <c r="B2207" i="3"/>
  <c r="C2260" i="2"/>
  <c r="C2207" i="3"/>
  <c r="D2260" i="2"/>
  <c r="D2207" i="3"/>
  <c r="E2260" i="2"/>
  <c r="E2207" i="3"/>
  <c r="B2261" i="2"/>
  <c r="B2208" i="3"/>
  <c r="C2261" i="2"/>
  <c r="C2208" i="3"/>
  <c r="D2261" i="2"/>
  <c r="D2208" i="3"/>
  <c r="E2261" i="2"/>
  <c r="E2208" i="3"/>
  <c r="B2262" i="2"/>
  <c r="B2209" i="3"/>
  <c r="C2262" i="2"/>
  <c r="C2209" i="3"/>
  <c r="D2262" i="2"/>
  <c r="D2209" i="3"/>
  <c r="E2262" i="2"/>
  <c r="E2209" i="3"/>
  <c r="B2263" i="2"/>
  <c r="B2210" i="3"/>
  <c r="C2263" i="2"/>
  <c r="C2210" i="3"/>
  <c r="D2263" i="2"/>
  <c r="D2210" i="3"/>
  <c r="E2263" i="2"/>
  <c r="E2210" i="3"/>
  <c r="B2264" i="2"/>
  <c r="B2211" i="3"/>
  <c r="C2264" i="2"/>
  <c r="C2211" i="3"/>
  <c r="D2264" i="2"/>
  <c r="D2211" i="3"/>
  <c r="E2264" i="2"/>
  <c r="E2211" i="3"/>
  <c r="B2265" i="2"/>
  <c r="B2212" i="3"/>
  <c r="C2265" i="2"/>
  <c r="C2212" i="3"/>
  <c r="D2265" i="2"/>
  <c r="D2212" i="3"/>
  <c r="E2265" i="2"/>
  <c r="B2266" i="2"/>
  <c r="B2213" i="3" s="1"/>
  <c r="C2266" i="2"/>
  <c r="C2213" i="3"/>
  <c r="D2266" i="2"/>
  <c r="D2213" i="3" s="1"/>
  <c r="E2266" i="2"/>
  <c r="E2213" i="3"/>
  <c r="A2214" i="3"/>
  <c r="B2267" i="2"/>
  <c r="B2214" i="3"/>
  <c r="C2214" i="3"/>
  <c r="D2214" i="3"/>
  <c r="E2214" i="3"/>
  <c r="A2831" i="1"/>
  <c r="B2268" i="2"/>
  <c r="B2215" i="3"/>
  <c r="C2268" i="2"/>
  <c r="C2215" i="3"/>
  <c r="D2268" i="2"/>
  <c r="D2215" i="3"/>
  <c r="E2268" i="2"/>
  <c r="E2215" i="3"/>
  <c r="B2269" i="2"/>
  <c r="B2216" i="3"/>
  <c r="C2269" i="2"/>
  <c r="C2216" i="3"/>
  <c r="D2269" i="2"/>
  <c r="D2216" i="3"/>
  <c r="E2269" i="2"/>
  <c r="E2216" i="3"/>
  <c r="B2270" i="2"/>
  <c r="B2217" i="3"/>
  <c r="C2270" i="2"/>
  <c r="C2217" i="3"/>
  <c r="D2270" i="2"/>
  <c r="E2270" i="2"/>
  <c r="E2217" i="3" s="1"/>
  <c r="B2271" i="2"/>
  <c r="B2218" i="3"/>
  <c r="C2271" i="2"/>
  <c r="C2218" i="3" s="1"/>
  <c r="D2271" i="2"/>
  <c r="D2218" i="3"/>
  <c r="E2271" i="2"/>
  <c r="E2218" i="3" s="1"/>
  <c r="B2272" i="2"/>
  <c r="B2219" i="3"/>
  <c r="C2272" i="2"/>
  <c r="C2219" i="3" s="1"/>
  <c r="D2272" i="2"/>
  <c r="D2219" i="3"/>
  <c r="E2272" i="2"/>
  <c r="E2219" i="3" s="1"/>
  <c r="B2273" i="2"/>
  <c r="B2220" i="3"/>
  <c r="C2273" i="2"/>
  <c r="C2220" i="3" s="1"/>
  <c r="D2273" i="2"/>
  <c r="D2220" i="3"/>
  <c r="E2273" i="2"/>
  <c r="E2220" i="3" s="1"/>
  <c r="B2274" i="2"/>
  <c r="B2221" i="3"/>
  <c r="C2274" i="2"/>
  <c r="C2221" i="3" s="1"/>
  <c r="D2274" i="2"/>
  <c r="E2274" i="2"/>
  <c r="E2221" i="3"/>
  <c r="B2275" i="2"/>
  <c r="B2222" i="3"/>
  <c r="C2275" i="2"/>
  <c r="C2222" i="3"/>
  <c r="D2275" i="2"/>
  <c r="D2222" i="3"/>
  <c r="E2275" i="2"/>
  <c r="A2276" i="2"/>
  <c r="A2223" i="3" s="1"/>
  <c r="B2276" i="2"/>
  <c r="B2223" i="3"/>
  <c r="C2276" i="2"/>
  <c r="C2223" i="3" s="1"/>
  <c r="D2276" i="2"/>
  <c r="E2276" i="2"/>
  <c r="E2223" i="3"/>
  <c r="A2840" i="1"/>
  <c r="B2277" i="2"/>
  <c r="B2224" i="3"/>
  <c r="C2277" i="2"/>
  <c r="C2224" i="3" s="1"/>
  <c r="D2277" i="2"/>
  <c r="D2224" i="3"/>
  <c r="E2277" i="2"/>
  <c r="E2224" i="3" s="1"/>
  <c r="B2278" i="2"/>
  <c r="B2225" i="3"/>
  <c r="C2278" i="2"/>
  <c r="C2225" i="3" s="1"/>
  <c r="D2278" i="2"/>
  <c r="D2225" i="3"/>
  <c r="E2278" i="2"/>
  <c r="E2225" i="3" s="1"/>
  <c r="B2279" i="2"/>
  <c r="B2226" i="3"/>
  <c r="C2279" i="2"/>
  <c r="C2226" i="3" s="1"/>
  <c r="D2279" i="2"/>
  <c r="D2226" i="3"/>
  <c r="E2279" i="2"/>
  <c r="E2226" i="3" s="1"/>
  <c r="A2227" i="3"/>
  <c r="B2280" i="2"/>
  <c r="B2227" i="3"/>
  <c r="C2227" i="3"/>
  <c r="D2227" i="3"/>
  <c r="E2227" i="3"/>
  <c r="A2844" i="1"/>
  <c r="B2281" i="2"/>
  <c r="B2228" i="3"/>
  <c r="C2281" i="2"/>
  <c r="C2228" i="3"/>
  <c r="D2281" i="2"/>
  <c r="E2281" i="2"/>
  <c r="E2228" i="3"/>
  <c r="B2282" i="2"/>
  <c r="B2229" i="3" s="1"/>
  <c r="C2282" i="2"/>
  <c r="C2229" i="3"/>
  <c r="D2282" i="2"/>
  <c r="D2229" i="3" s="1"/>
  <c r="E2282" i="2"/>
  <c r="B2283" i="2"/>
  <c r="B2230" i="3"/>
  <c r="C2283" i="2"/>
  <c r="C2230" i="3"/>
  <c r="D2283" i="2"/>
  <c r="E2283" i="2"/>
  <c r="E2230" i="3" s="1"/>
  <c r="A2231" i="3"/>
  <c r="B2284" i="2"/>
  <c r="B2231" i="3"/>
  <c r="C2231" i="3"/>
  <c r="D2231" i="3"/>
  <c r="E2231" i="3"/>
  <c r="A2848" i="1"/>
  <c r="A2849" i="1" s="1"/>
  <c r="B2285" i="2"/>
  <c r="B2232" i="3"/>
  <c r="C2285" i="2"/>
  <c r="C2232" i="3" s="1"/>
  <c r="D2285" i="2"/>
  <c r="D2232" i="3"/>
  <c r="E2285" i="2"/>
  <c r="E2232" i="3" s="1"/>
  <c r="B2286" i="2"/>
  <c r="B2233" i="3"/>
  <c r="C2286" i="2"/>
  <c r="C2233" i="3" s="1"/>
  <c r="D2286" i="2"/>
  <c r="D2233" i="3"/>
  <c r="E2286" i="2"/>
  <c r="B2287" i="2"/>
  <c r="B2234" i="3"/>
  <c r="C2287" i="2"/>
  <c r="C2234" i="3"/>
  <c r="D2287" i="2"/>
  <c r="D2234" i="3"/>
  <c r="E2287" i="2"/>
  <c r="E2234" i="3"/>
  <c r="A2235" i="3"/>
  <c r="B2288" i="2"/>
  <c r="B2235" i="3"/>
  <c r="C2235" i="3"/>
  <c r="D2235" i="3"/>
  <c r="E2235" i="3"/>
  <c r="A2852" i="1"/>
  <c r="B2289" i="2"/>
  <c r="B2236" i="3" s="1"/>
  <c r="C2289" i="2"/>
  <c r="C2236" i="3"/>
  <c r="D2289" i="2"/>
  <c r="D2236" i="3" s="1"/>
  <c r="E2289" i="2"/>
  <c r="E2236" i="3"/>
  <c r="B2290" i="2"/>
  <c r="B2237" i="3" s="1"/>
  <c r="C2290" i="2"/>
  <c r="C2237" i="3"/>
  <c r="D2290" i="2"/>
  <c r="D2237" i="3" s="1"/>
  <c r="E2290" i="2"/>
  <c r="E2237" i="3"/>
  <c r="B2291" i="2"/>
  <c r="B2238" i="3" s="1"/>
  <c r="C2291" i="2"/>
  <c r="C2238" i="3"/>
  <c r="D2291" i="2"/>
  <c r="D2238" i="3" s="1"/>
  <c r="E2291" i="2"/>
  <c r="E2238" i="3"/>
  <c r="B2292" i="2"/>
  <c r="B2239" i="3" s="1"/>
  <c r="C2292" i="2"/>
  <c r="C2239" i="3"/>
  <c r="D2292" i="2"/>
  <c r="D2239" i="3" s="1"/>
  <c r="E2292" i="2"/>
  <c r="E2239" i="3"/>
  <c r="A2240" i="3"/>
  <c r="B2293" i="2"/>
  <c r="B2240" i="3"/>
  <c r="C2240" i="3"/>
  <c r="D2240" i="3"/>
  <c r="E2240" i="3"/>
  <c r="A2857" i="1"/>
  <c r="B2294" i="2"/>
  <c r="B2241" i="3"/>
  <c r="C2294" i="2"/>
  <c r="C2241" i="3"/>
  <c r="D2294" i="2"/>
  <c r="D2241" i="3"/>
  <c r="E2294" i="2"/>
  <c r="B2295" i="2"/>
  <c r="B2242" i="3"/>
  <c r="C2295" i="2"/>
  <c r="C2242" i="3" s="1"/>
  <c r="D2295" i="2"/>
  <c r="D2242" i="3"/>
  <c r="E2295" i="2"/>
  <c r="E2242" i="3" s="1"/>
  <c r="B2296" i="2"/>
  <c r="B2243" i="3"/>
  <c r="C2296" i="2"/>
  <c r="C2243" i="3" s="1"/>
  <c r="D2296" i="2"/>
  <c r="D2243" i="3"/>
  <c r="E2296" i="2"/>
  <c r="E2243" i="3" s="1"/>
  <c r="B2297" i="2"/>
  <c r="B2244" i="3"/>
  <c r="C2297" i="2"/>
  <c r="C2244" i="3" s="1"/>
  <c r="D2297" i="2"/>
  <c r="D2244" i="3"/>
  <c r="E2297" i="2"/>
  <c r="E2244" i="3" s="1"/>
  <c r="A2245" i="3"/>
  <c r="B2298" i="2"/>
  <c r="B2245" i="3"/>
  <c r="C2245" i="3"/>
  <c r="D2245" i="3"/>
  <c r="E2245" i="3"/>
  <c r="A2862" i="1"/>
  <c r="A2299" i="2" s="1"/>
  <c r="A2246" i="3" s="1"/>
  <c r="B2299" i="2"/>
  <c r="B2246" i="3"/>
  <c r="C2299" i="2"/>
  <c r="C2246" i="3"/>
  <c r="D2299" i="2"/>
  <c r="D2246" i="3"/>
  <c r="E2299" i="2"/>
  <c r="E2246" i="3"/>
  <c r="B2300" i="2"/>
  <c r="B2247" i="3"/>
  <c r="C2300" i="2"/>
  <c r="C2247" i="3"/>
  <c r="D2300" i="2"/>
  <c r="D2247" i="3"/>
  <c r="E2300" i="2"/>
  <c r="E2247" i="3"/>
  <c r="B2301" i="2"/>
  <c r="B2248" i="3"/>
  <c r="C2301" i="2"/>
  <c r="C2248" i="3"/>
  <c r="D2301" i="2"/>
  <c r="D2248" i="3"/>
  <c r="E2301" i="2"/>
  <c r="E2248" i="3"/>
  <c r="B2302" i="2"/>
  <c r="B2249" i="3"/>
  <c r="C2302" i="2"/>
  <c r="C2249" i="3"/>
  <c r="D2302" i="2"/>
  <c r="D2249" i="3"/>
  <c r="E2302" i="2"/>
  <c r="E2249" i="3"/>
  <c r="A2250" i="3"/>
  <c r="B2303" i="2"/>
  <c r="B2250" i="3" s="1"/>
  <c r="C2250" i="3"/>
  <c r="D2250" i="3"/>
  <c r="E2250" i="3"/>
  <c r="A2867" i="1"/>
  <c r="B2304" i="2"/>
  <c r="B2251" i="3"/>
  <c r="C2304" i="2"/>
  <c r="C2251" i="3" s="1"/>
  <c r="D2304" i="2"/>
  <c r="D2251" i="3"/>
  <c r="E2304" i="2"/>
  <c r="E2251" i="3" s="1"/>
  <c r="B2305" i="2"/>
  <c r="B2252" i="3"/>
  <c r="C2305" i="2"/>
  <c r="C2252" i="3" s="1"/>
  <c r="D2305" i="2"/>
  <c r="D2252" i="3"/>
  <c r="E2305" i="2"/>
  <c r="E2252" i="3" s="1"/>
  <c r="B2306" i="2"/>
  <c r="B2253" i="3"/>
  <c r="C2306" i="2"/>
  <c r="C2253" i="3" s="1"/>
  <c r="D2306" i="2"/>
  <c r="D2253" i="3"/>
  <c r="E2306" i="2"/>
  <c r="E2253" i="3" s="1"/>
  <c r="B2307" i="2"/>
  <c r="B2254" i="3"/>
  <c r="C2307" i="2"/>
  <c r="C2254" i="3" s="1"/>
  <c r="D2307" i="2"/>
  <c r="D2254" i="3"/>
  <c r="E2307" i="2"/>
  <c r="E2254" i="3" s="1"/>
  <c r="B2308" i="2"/>
  <c r="B2255" i="3"/>
  <c r="C2308" i="2"/>
  <c r="C2255" i="3" s="1"/>
  <c r="D2308" i="2"/>
  <c r="E2308" i="2"/>
  <c r="E2255" i="3"/>
  <c r="B2309" i="2"/>
  <c r="B2256" i="3"/>
  <c r="C2309" i="2"/>
  <c r="C2256" i="3"/>
  <c r="D2309" i="2"/>
  <c r="D2256" i="3"/>
  <c r="E2309" i="2"/>
  <c r="E2256" i="3"/>
  <c r="B2310" i="2"/>
  <c r="B2257" i="3"/>
  <c r="C2310" i="2"/>
  <c r="C2257" i="3"/>
  <c r="D2310" i="2"/>
  <c r="D2257" i="3"/>
  <c r="E2310" i="2"/>
  <c r="B2311" i="2"/>
  <c r="B2258" i="3" s="1"/>
  <c r="C2311" i="2"/>
  <c r="C2258" i="3"/>
  <c r="D2311" i="2"/>
  <c r="D2258" i="3" s="1"/>
  <c r="E2311" i="2"/>
  <c r="E2258" i="3"/>
  <c r="B2312" i="2"/>
  <c r="B2259" i="3" s="1"/>
  <c r="C2312" i="2"/>
  <c r="C2259" i="3"/>
  <c r="D2312" i="2"/>
  <c r="E2312" i="2"/>
  <c r="E2259" i="3"/>
  <c r="B2313" i="2"/>
  <c r="B2260" i="3"/>
  <c r="C2313" i="2"/>
  <c r="C2260" i="3"/>
  <c r="D2313" i="2"/>
  <c r="D2260" i="3"/>
  <c r="E2313" i="2"/>
  <c r="E2260" i="3"/>
  <c r="B2314" i="2"/>
  <c r="B2261" i="3"/>
  <c r="C2314" i="2"/>
  <c r="C2261" i="3"/>
  <c r="D2314" i="2"/>
  <c r="D2261" i="3"/>
  <c r="E2314" i="2"/>
  <c r="E2261" i="3"/>
  <c r="B2315" i="2"/>
  <c r="B2262" i="3"/>
  <c r="C2315" i="2"/>
  <c r="C2262" i="3"/>
  <c r="D2315" i="2"/>
  <c r="D2262" i="3"/>
  <c r="E2315" i="2"/>
  <c r="E2262" i="3"/>
  <c r="A2316" i="2"/>
  <c r="A2263" i="3"/>
  <c r="B2316" i="2"/>
  <c r="B2263" i="3"/>
  <c r="C2263" i="3"/>
  <c r="D2263" i="3"/>
  <c r="E2263" i="3"/>
  <c r="A2264" i="3"/>
  <c r="B2317" i="2"/>
  <c r="B2264" i="3"/>
  <c r="C2264" i="3"/>
  <c r="D2264" i="3"/>
  <c r="E2264" i="3"/>
  <c r="A2265" i="3"/>
  <c r="B2318" i="2"/>
  <c r="B2265" i="3"/>
  <c r="C2265" i="3"/>
  <c r="D2265" i="3"/>
  <c r="E2265" i="3"/>
  <c r="A2319" i="2"/>
  <c r="A2266" i="3"/>
  <c r="B2319" i="2"/>
  <c r="B2266" i="3" s="1"/>
  <c r="C2319" i="2"/>
  <c r="C2266" i="3"/>
  <c r="D2319" i="2"/>
  <c r="D2266" i="3" s="1"/>
  <c r="E2319" i="2"/>
  <c r="E2266" i="3"/>
  <c r="A2320" i="2"/>
  <c r="A2267" i="3" s="1"/>
  <c r="B2320" i="2"/>
  <c r="B2267" i="3"/>
  <c r="C2320" i="2"/>
  <c r="C2267" i="3" s="1"/>
  <c r="D2320" i="2"/>
  <c r="D2267" i="3"/>
  <c r="E2320" i="2"/>
  <c r="E2267" i="3" s="1"/>
  <c r="A2321" i="2"/>
  <c r="A2268" i="3"/>
  <c r="B2321" i="2"/>
  <c r="B2268" i="3" s="1"/>
  <c r="C2321" i="2"/>
  <c r="C2268" i="3"/>
  <c r="D2321" i="2"/>
  <c r="D2268" i="3" s="1"/>
  <c r="E2321" i="2"/>
  <c r="E2268" i="3"/>
  <c r="A2322" i="2"/>
  <c r="A2269" i="3" s="1"/>
  <c r="B2322" i="2"/>
  <c r="B2269" i="3"/>
  <c r="C2322" i="2"/>
  <c r="C2269" i="3" s="1"/>
  <c r="D2322" i="2"/>
  <c r="D2269" i="3"/>
  <c r="E2322" i="2"/>
  <c r="E2269" i="3" s="1"/>
  <c r="A2323" i="2"/>
  <c r="A2270" i="3"/>
  <c r="B2323" i="2"/>
  <c r="B2270" i="3" s="1"/>
  <c r="C2323" i="2"/>
  <c r="C2270" i="3"/>
  <c r="D2323" i="2"/>
  <c r="D2270" i="3" s="1"/>
  <c r="E2323" i="2"/>
  <c r="A2324" i="2"/>
  <c r="A2271" i="3"/>
  <c r="B2324" i="2"/>
  <c r="B2271" i="3"/>
  <c r="C2324" i="2"/>
  <c r="C2271" i="3"/>
  <c r="D2324" i="2"/>
  <c r="D2271" i="3"/>
  <c r="E2324" i="2"/>
  <c r="E2271" i="3"/>
  <c r="A2325" i="2"/>
  <c r="A2272" i="3"/>
  <c r="B2325" i="2"/>
  <c r="B2272" i="3"/>
  <c r="C2325" i="2"/>
  <c r="C2272" i="3"/>
  <c r="D2325" i="2"/>
  <c r="D2272" i="3"/>
  <c r="E2325" i="2"/>
  <c r="E2272" i="3"/>
  <c r="A2273" i="3"/>
  <c r="B2326" i="2"/>
  <c r="B2273" i="3" s="1"/>
  <c r="C2273" i="3"/>
  <c r="D2273" i="3"/>
  <c r="E2273" i="3"/>
  <c r="A2327" i="2"/>
  <c r="A2274" i="3"/>
  <c r="B2327" i="2"/>
  <c r="B2274" i="3"/>
  <c r="C2327" i="2"/>
  <c r="C2274" i="3"/>
  <c r="D2327" i="2"/>
  <c r="D2274" i="3"/>
  <c r="E2327" i="2"/>
  <c r="A2328" i="2"/>
  <c r="A2275" i="3"/>
  <c r="B2328" i="2"/>
  <c r="B2275" i="3" s="1"/>
  <c r="C2328" i="2"/>
  <c r="C2275" i="3"/>
  <c r="D2328" i="2"/>
  <c r="D2275" i="3" s="1"/>
  <c r="E2328" i="2"/>
  <c r="E2275" i="3"/>
  <c r="A2329" i="2"/>
  <c r="A2276" i="3" s="1"/>
  <c r="B2329" i="2"/>
  <c r="B2276" i="3"/>
  <c r="C2329" i="2"/>
  <c r="C2276" i="3" s="1"/>
  <c r="D2329" i="2"/>
  <c r="D2276" i="3"/>
  <c r="E2329" i="2"/>
  <c r="E2276" i="3" s="1"/>
  <c r="A2277" i="3"/>
  <c r="B2330" i="2"/>
  <c r="B2277" i="3"/>
  <c r="C2277" i="3"/>
  <c r="D2277" i="3"/>
  <c r="E2277" i="3"/>
  <c r="A2331" i="2"/>
  <c r="A2278" i="3" s="1"/>
  <c r="B2331" i="2"/>
  <c r="B2278" i="3"/>
  <c r="C2331" i="2"/>
  <c r="C2278" i="3" s="1"/>
  <c r="D2331" i="2"/>
  <c r="D2278" i="3"/>
  <c r="E2331" i="2"/>
  <c r="E2278" i="3" s="1"/>
  <c r="A2332" i="2"/>
  <c r="A2279" i="3"/>
  <c r="B2332" i="2"/>
  <c r="B2279" i="3" s="1"/>
  <c r="C2332" i="2"/>
  <c r="C2279" i="3"/>
  <c r="D2332" i="2"/>
  <c r="D2279" i="3" s="1"/>
  <c r="E2332" i="2"/>
  <c r="E2279" i="3"/>
  <c r="A2333" i="2"/>
  <c r="A2280" i="3" s="1"/>
  <c r="B2333" i="2"/>
  <c r="B2280" i="3"/>
  <c r="C2333" i="2"/>
  <c r="C2280" i="3" s="1"/>
  <c r="D2333" i="2"/>
  <c r="D2280" i="3"/>
  <c r="E2333" i="2"/>
  <c r="E2280" i="3" s="1"/>
  <c r="A2334" i="2"/>
  <c r="A2281" i="3"/>
  <c r="B2334" i="2"/>
  <c r="B2281" i="3" s="1"/>
  <c r="C2334" i="2"/>
  <c r="C2281" i="3"/>
  <c r="D2334" i="2"/>
  <c r="D2281" i="3" s="1"/>
  <c r="E2334" i="2"/>
  <c r="E2281" i="3"/>
  <c r="A2335" i="2"/>
  <c r="A2282" i="3" s="1"/>
  <c r="B2335" i="2"/>
  <c r="B2282" i="3"/>
  <c r="C2335" i="2"/>
  <c r="C2282" i="3" s="1"/>
  <c r="D2335" i="2"/>
  <c r="D2282" i="3"/>
  <c r="E2335" i="2"/>
  <c r="A2336" i="2"/>
  <c r="A2283" i="3"/>
  <c r="B2336" i="2"/>
  <c r="B2283" i="3"/>
  <c r="C2336" i="2"/>
  <c r="C2283" i="3"/>
  <c r="D2336" i="2"/>
  <c r="D2283" i="3"/>
  <c r="E2336" i="2"/>
  <c r="A2337" i="2"/>
  <c r="A2284" i="3"/>
  <c r="B2337" i="2"/>
  <c r="B2284" i="3" s="1"/>
  <c r="C2337" i="2"/>
  <c r="C2284" i="3"/>
  <c r="D2337" i="2"/>
  <c r="E2337" i="2"/>
  <c r="E2284" i="3"/>
  <c r="A2338" i="2"/>
  <c r="A2285" i="3"/>
  <c r="B2338" i="2"/>
  <c r="B2285" i="3"/>
  <c r="C2338" i="2"/>
  <c r="C2285" i="3"/>
  <c r="D2338" i="2"/>
  <c r="E2338" i="2"/>
  <c r="E2285" i="3"/>
  <c r="A2339" i="2"/>
  <c r="A2286" i="3" s="1"/>
  <c r="B2339" i="2"/>
  <c r="B2286" i="3"/>
  <c r="C2339" i="2"/>
  <c r="C2286" i="3" s="1"/>
  <c r="D2339" i="2"/>
  <c r="E2339" i="2"/>
  <c r="E2286" i="3"/>
  <c r="A2340" i="2"/>
  <c r="A2287" i="3"/>
  <c r="B2340" i="2"/>
  <c r="B2287" i="3"/>
  <c r="C2340" i="2"/>
  <c r="C2287" i="3"/>
  <c r="D2340" i="2"/>
  <c r="D2287" i="3"/>
  <c r="E2340" i="2"/>
  <c r="E2287" i="3"/>
  <c r="A2288" i="3"/>
  <c r="B2341" i="2"/>
  <c r="B2288" i="3" s="1"/>
  <c r="C2288" i="3"/>
  <c r="D2288" i="3"/>
  <c r="E2288" i="3"/>
  <c r="A2289" i="3"/>
  <c r="B2342" i="2"/>
  <c r="B2289" i="3"/>
  <c r="C2289" i="3"/>
  <c r="D2289" i="3"/>
  <c r="E2289" i="3"/>
  <c r="A3144" i="1"/>
  <c r="A3145" i="1"/>
  <c r="A3146" i="1" s="1"/>
  <c r="B2343" i="2"/>
  <c r="B2290" i="3"/>
  <c r="C2343" i="2"/>
  <c r="C2290" i="3" s="1"/>
  <c r="D2343" i="2"/>
  <c r="D2290" i="3"/>
  <c r="E2343" i="2"/>
  <c r="E2290" i="3" s="1"/>
  <c r="B2344" i="2"/>
  <c r="B2291" i="3"/>
  <c r="C2344" i="2"/>
  <c r="C2291" i="3" s="1"/>
  <c r="D2344" i="2"/>
  <c r="D2291" i="3"/>
  <c r="E2344" i="2"/>
  <c r="E2291" i="3" s="1"/>
  <c r="B2345" i="2"/>
  <c r="B2292" i="3"/>
  <c r="C2345" i="2"/>
  <c r="C2292" i="3" s="1"/>
  <c r="D2345" i="2"/>
  <c r="D2292" i="3"/>
  <c r="E2345" i="2"/>
  <c r="E2292" i="3" s="1"/>
  <c r="B2346" i="2"/>
  <c r="B2293" i="3"/>
  <c r="C2346" i="2"/>
  <c r="C2293" i="3" s="1"/>
  <c r="D2346" i="2"/>
  <c r="D2293" i="3"/>
  <c r="E2346" i="2"/>
  <c r="E2293" i="3" s="1"/>
  <c r="B2347" i="2"/>
  <c r="B2294" i="3"/>
  <c r="C2347" i="2"/>
  <c r="C2294" i="3" s="1"/>
  <c r="D2347" i="2"/>
  <c r="D2294" i="3"/>
  <c r="E2347" i="2"/>
  <c r="B2348" i="2"/>
  <c r="B2295" i="3"/>
  <c r="C2348" i="2"/>
  <c r="C2295" i="3"/>
  <c r="D2348" i="2"/>
  <c r="E2348" i="2"/>
  <c r="E2295" i="3"/>
  <c r="B2349" i="2"/>
  <c r="B2296" i="3" s="1"/>
  <c r="C2349" i="2"/>
  <c r="C2296" i="3"/>
  <c r="D2349" i="2"/>
  <c r="D2296" i="3" s="1"/>
  <c r="E2349" i="2"/>
  <c r="E2296" i="3"/>
  <c r="B2350" i="2"/>
  <c r="B2297" i="3" s="1"/>
  <c r="C2350" i="2"/>
  <c r="C2297" i="3"/>
  <c r="D2350" i="2"/>
  <c r="D2297" i="3" s="1"/>
  <c r="E2350" i="2"/>
  <c r="E2297" i="3"/>
  <c r="A2298" i="3"/>
  <c r="B2351" i="2"/>
  <c r="B2298" i="3"/>
  <c r="C2298" i="3"/>
  <c r="D2298" i="3"/>
  <c r="E2298" i="3"/>
  <c r="A2352" i="2"/>
  <c r="A2299" i="3"/>
  <c r="B2352" i="2"/>
  <c r="B2299" i="3" s="1"/>
  <c r="C2352" i="2"/>
  <c r="C2299" i="3"/>
  <c r="D2352" i="2"/>
  <c r="D2299" i="3" s="1"/>
  <c r="L3156" i="1"/>
  <c r="E2352" i="2"/>
  <c r="E2299" i="3"/>
  <c r="A3157" i="1"/>
  <c r="A3158" i="1"/>
  <c r="A2354" i="2"/>
  <c r="A2301" i="3"/>
  <c r="B2353" i="2"/>
  <c r="B2300" i="3"/>
  <c r="C2353" i="2"/>
  <c r="C2300" i="3"/>
  <c r="D2353" i="2"/>
  <c r="L3157" i="1"/>
  <c r="E2353" i="2"/>
  <c r="E2300" i="3"/>
  <c r="B2354" i="2"/>
  <c r="B2301" i="3"/>
  <c r="C2354" i="2"/>
  <c r="C2301" i="3"/>
  <c r="D2354" i="2"/>
  <c r="E2354" i="2"/>
  <c r="E2301" i="3"/>
  <c r="B2355" i="2"/>
  <c r="B2302" i="3" s="1"/>
  <c r="C2355" i="2"/>
  <c r="C2302" i="3"/>
  <c r="D2355" i="2"/>
  <c r="D2302" i="3" s="1"/>
  <c r="E2355" i="2"/>
  <c r="B2356" i="2"/>
  <c r="B2303" i="3"/>
  <c r="C2356" i="2"/>
  <c r="C2303" i="3"/>
  <c r="D2356" i="2"/>
  <c r="D2303" i="3"/>
  <c r="E2356" i="2"/>
  <c r="E2303" i="3"/>
  <c r="B2357" i="2"/>
  <c r="B2304" i="3"/>
  <c r="C2357" i="2"/>
  <c r="C2304" i="3"/>
  <c r="D2357" i="2"/>
  <c r="D2304" i="3"/>
  <c r="E2357" i="2"/>
  <c r="E2304" i="3"/>
  <c r="A2305" i="3"/>
  <c r="B2358" i="2"/>
  <c r="B2305" i="3" s="1"/>
  <c r="C2305" i="3"/>
  <c r="D2305" i="3"/>
  <c r="E2305" i="3"/>
  <c r="A2306" i="3"/>
  <c r="B2359" i="2"/>
  <c r="B2306" i="3"/>
  <c r="C2306" i="3"/>
  <c r="D2306" i="3"/>
  <c r="E2306" i="3"/>
  <c r="A2360" i="2"/>
  <c r="A2307" i="3"/>
  <c r="B2360" i="2"/>
  <c r="B2307" i="3"/>
  <c r="C2360" i="2"/>
  <c r="C2307" i="3"/>
  <c r="D2360" i="2"/>
  <c r="D2307" i="3"/>
  <c r="E2360" i="2"/>
  <c r="A2361" i="2"/>
  <c r="A2308" i="3" s="1"/>
  <c r="B2361" i="2"/>
  <c r="B2308" i="3"/>
  <c r="C2361" i="2"/>
  <c r="C2308" i="3" s="1"/>
  <c r="D2361" i="2"/>
  <c r="D2308" i="3"/>
  <c r="E2361" i="2"/>
  <c r="A2362" i="2"/>
  <c r="A2309" i="3"/>
  <c r="B2362" i="2"/>
  <c r="B2309" i="3"/>
  <c r="C2362" i="2"/>
  <c r="C2309" i="3"/>
  <c r="D2362" i="2"/>
  <c r="D2309" i="3"/>
  <c r="E2362" i="2"/>
  <c r="E2309" i="3"/>
  <c r="A2363" i="2"/>
  <c r="A2310" i="3"/>
  <c r="B2363" i="2"/>
  <c r="B2310" i="3"/>
  <c r="C2363" i="2"/>
  <c r="C2310" i="3"/>
  <c r="D2363" i="2"/>
  <c r="D2310" i="3"/>
  <c r="E2363" i="2"/>
  <c r="A2311" i="3"/>
  <c r="B2364" i="2"/>
  <c r="B2311" i="3"/>
  <c r="C2364" i="2"/>
  <c r="C2311" i="3"/>
  <c r="D2364" i="2"/>
  <c r="D2311" i="3"/>
  <c r="E2364" i="2"/>
  <c r="E2311" i="3"/>
  <c r="A2365" i="2"/>
  <c r="A2312" i="3"/>
  <c r="B2365" i="2"/>
  <c r="B2312" i="3"/>
  <c r="C2365" i="2"/>
  <c r="C2312" i="3"/>
  <c r="D2365" i="2"/>
  <c r="E2365" i="2"/>
  <c r="E2312" i="3" s="1"/>
  <c r="A2366" i="2"/>
  <c r="A2313" i="3"/>
  <c r="B2366" i="2"/>
  <c r="B2313" i="3" s="1"/>
  <c r="C2366" i="2"/>
  <c r="C2313" i="3"/>
  <c r="D2366" i="2"/>
  <c r="D2313" i="3" s="1"/>
  <c r="E2366" i="2"/>
  <c r="E2313" i="3"/>
  <c r="A2367" i="2"/>
  <c r="A2314" i="3" s="1"/>
  <c r="B2367" i="2"/>
  <c r="B2314" i="3"/>
  <c r="C2367" i="2"/>
  <c r="C2314" i="3" s="1"/>
  <c r="D2367" i="2"/>
  <c r="D2314" i="3"/>
  <c r="E2367" i="2"/>
  <c r="E2314" i="3" s="1"/>
  <c r="A2315" i="3"/>
  <c r="B2368" i="2"/>
  <c r="B2315" i="3"/>
  <c r="C2368" i="2"/>
  <c r="C2315" i="3"/>
  <c r="D2368" i="2"/>
  <c r="D2315" i="3"/>
  <c r="E2368" i="2"/>
  <c r="A2369" i="2"/>
  <c r="A2316" i="3"/>
  <c r="B2369" i="2"/>
  <c r="B2316" i="3" s="1"/>
  <c r="C2369" i="2"/>
  <c r="C2316" i="3"/>
  <c r="D2369" i="2"/>
  <c r="D2316" i="3" s="1"/>
  <c r="E2369" i="2"/>
  <c r="E2316" i="3"/>
  <c r="A2370" i="2"/>
  <c r="A2317" i="3" s="1"/>
  <c r="B2370" i="2"/>
  <c r="B2317" i="3"/>
  <c r="C2370" i="2"/>
  <c r="C2317" i="3" s="1"/>
  <c r="D2370" i="2"/>
  <c r="D2317" i="3"/>
  <c r="E2370" i="2"/>
  <c r="A2371" i="2"/>
  <c r="A2318" i="3"/>
  <c r="B2371" i="2"/>
  <c r="B2318" i="3"/>
  <c r="C2371" i="2"/>
  <c r="C2318" i="3"/>
  <c r="D2371" i="2"/>
  <c r="D2318" i="3"/>
  <c r="E2371" i="2"/>
  <c r="E2318" i="3"/>
  <c r="A2319" i="3"/>
  <c r="B2372" i="2"/>
  <c r="B2319" i="3" s="1"/>
  <c r="C2319" i="3"/>
  <c r="D2319" i="3"/>
  <c r="E2319" i="3"/>
  <c r="A2320" i="3"/>
  <c r="B2373" i="2"/>
  <c r="B2320" i="3"/>
  <c r="C2320" i="3"/>
  <c r="D2320" i="3"/>
  <c r="E2320" i="3"/>
  <c r="A2374" i="2"/>
  <c r="A2321" i="3"/>
  <c r="B2374" i="2"/>
  <c r="B2321" i="3"/>
  <c r="C3187" i="1"/>
  <c r="C2374" i="2"/>
  <c r="C2321" i="3" s="1"/>
  <c r="E3187" i="1"/>
  <c r="N3187" i="1"/>
  <c r="D2374" i="2"/>
  <c r="D2321" i="3" s="1"/>
  <c r="M3187" i="1"/>
  <c r="E2374" i="2"/>
  <c r="E2321" i="3"/>
  <c r="A3188" i="1"/>
  <c r="B2375" i="2"/>
  <c r="B2322" i="3"/>
  <c r="C3188" i="1"/>
  <c r="C2375" i="2" s="1"/>
  <c r="C2322" i="3" s="1"/>
  <c r="E3188" i="1"/>
  <c r="N3188" i="1"/>
  <c r="D2375" i="2"/>
  <c r="D2322" i="3"/>
  <c r="M3188" i="1"/>
  <c r="E2375" i="2"/>
  <c r="E2322" i="3" s="1"/>
  <c r="B2376" i="2"/>
  <c r="B2323" i="3"/>
  <c r="C3189" i="1"/>
  <c r="C2376" i="2" s="1"/>
  <c r="C2323" i="3" s="1"/>
  <c r="E3189" i="1"/>
  <c r="N3189" i="1"/>
  <c r="D2376" i="2"/>
  <c r="D2323" i="3"/>
  <c r="M3189" i="1"/>
  <c r="E2376" i="2"/>
  <c r="B2377" i="2"/>
  <c r="B2324" i="3"/>
  <c r="C3190" i="1"/>
  <c r="C2377" i="2"/>
  <c r="C2324" i="3" s="1"/>
  <c r="E3190" i="1"/>
  <c r="N3190" i="1"/>
  <c r="D2377" i="2"/>
  <c r="D2324" i="3" s="1"/>
  <c r="M3190" i="1"/>
  <c r="E2377" i="2"/>
  <c r="E2324" i="3"/>
  <c r="B2378" i="2"/>
  <c r="B2325" i="3"/>
  <c r="C3191" i="1"/>
  <c r="C2378" i="2"/>
  <c r="C2325" i="3" s="1"/>
  <c r="E3191" i="1"/>
  <c r="N3191" i="1"/>
  <c r="D2378" i="2"/>
  <c r="D2325" i="3" s="1"/>
  <c r="M3191" i="1"/>
  <c r="E2378" i="2"/>
  <c r="E2325" i="3"/>
  <c r="B2379" i="2"/>
  <c r="B2326" i="3"/>
  <c r="C3192" i="1"/>
  <c r="C2379" i="2"/>
  <c r="C2326" i="3" s="1"/>
  <c r="E3192" i="1"/>
  <c r="N3192" i="1"/>
  <c r="D2379" i="2"/>
  <c r="D2326" i="3" s="1"/>
  <c r="M3192" i="1"/>
  <c r="E2379" i="2"/>
  <c r="E2326" i="3"/>
  <c r="B2380" i="2"/>
  <c r="B2327" i="3"/>
  <c r="C3193" i="1"/>
  <c r="C2380" i="2"/>
  <c r="C2327" i="3" s="1"/>
  <c r="E3193" i="1"/>
  <c r="N3193" i="1"/>
  <c r="D2380" i="2"/>
  <c r="M3193" i="1"/>
  <c r="E2380" i="2"/>
  <c r="E2327" i="3"/>
  <c r="B2381" i="2"/>
  <c r="B2328" i="3" s="1"/>
  <c r="C3194" i="1"/>
  <c r="C2381" i="2"/>
  <c r="C2328" i="3"/>
  <c r="E3194" i="1"/>
  <c r="N3194" i="1"/>
  <c r="D2381" i="2"/>
  <c r="D2328" i="3"/>
  <c r="M3194" i="1"/>
  <c r="E2381" i="2"/>
  <c r="E2328" i="3"/>
  <c r="B2382" i="2"/>
  <c r="B2329" i="3" s="1"/>
  <c r="C3195" i="1"/>
  <c r="C2382" i="2"/>
  <c r="C2329" i="3"/>
  <c r="E3195" i="1"/>
  <c r="N3195" i="1"/>
  <c r="D2382" i="2"/>
  <c r="D2329" i="3"/>
  <c r="M3195" i="1"/>
  <c r="E2382" i="2"/>
  <c r="E2329" i="3"/>
  <c r="B2383" i="2"/>
  <c r="B2330" i="3" s="1"/>
  <c r="C3196" i="1"/>
  <c r="C2383" i="2"/>
  <c r="C2330" i="3"/>
  <c r="E3196" i="1"/>
  <c r="N3196" i="1"/>
  <c r="D2383" i="2"/>
  <c r="D2330" i="3"/>
  <c r="M3196" i="1"/>
  <c r="E2383" i="2"/>
  <c r="B2384" i="2"/>
  <c r="B2331" i="3"/>
  <c r="C3197" i="1"/>
  <c r="C2384" i="2"/>
  <c r="C2331" i="3"/>
  <c r="E3197" i="1"/>
  <c r="N3197" i="1" s="1"/>
  <c r="D2384" i="2"/>
  <c r="M3197" i="1"/>
  <c r="E2384" i="2"/>
  <c r="E2331" i="3" s="1"/>
  <c r="B2385" i="2"/>
  <c r="B2332" i="3"/>
  <c r="C3198" i="1"/>
  <c r="C2385" i="2" s="1"/>
  <c r="C2332" i="3" s="1"/>
  <c r="E3198" i="1"/>
  <c r="N3198" i="1"/>
  <c r="D2385" i="2"/>
  <c r="M3198" i="1"/>
  <c r="E2385" i="2"/>
  <c r="E2332" i="3"/>
  <c r="B2386" i="2"/>
  <c r="B2333" i="3"/>
  <c r="C3199" i="1"/>
  <c r="C2386" i="2"/>
  <c r="C2333" i="3" s="1"/>
  <c r="E3199" i="1"/>
  <c r="N3199" i="1"/>
  <c r="D2386" i="2"/>
  <c r="D2333" i="3" s="1"/>
  <c r="M3199" i="1"/>
  <c r="E2386" i="2"/>
  <c r="E2333" i="3"/>
  <c r="B2387" i="2"/>
  <c r="B2334" i="3"/>
  <c r="C3200" i="1"/>
  <c r="C2387" i="2"/>
  <c r="C2334" i="3" s="1"/>
  <c r="E3200" i="1"/>
  <c r="N3200" i="1"/>
  <c r="D2387" i="2"/>
  <c r="D2334" i="3" s="1"/>
  <c r="M3200" i="1"/>
  <c r="E2387" i="2"/>
  <c r="E2334" i="3"/>
  <c r="B2388" i="2"/>
  <c r="B2335" i="3"/>
  <c r="C3201" i="1"/>
  <c r="C2388" i="2"/>
  <c r="C2335" i="3" s="1"/>
  <c r="E3201" i="1"/>
  <c r="N3201" i="1"/>
  <c r="D2388" i="2"/>
  <c r="D2335" i="3" s="1"/>
  <c r="M3201" i="1"/>
  <c r="E2388" i="2"/>
  <c r="B2389" i="2"/>
  <c r="B2336" i="3" s="1"/>
  <c r="C3202" i="1"/>
  <c r="C2389" i="2"/>
  <c r="C2336" i="3"/>
  <c r="E3202" i="1"/>
  <c r="N3202" i="1"/>
  <c r="D2389" i="2"/>
  <c r="M3202" i="1"/>
  <c r="E2389" i="2"/>
  <c r="E2336" i="3"/>
  <c r="A2337" i="3"/>
  <c r="B2390" i="2"/>
  <c r="B2337" i="3" s="1"/>
  <c r="C3203" i="1"/>
  <c r="C2390" i="2"/>
  <c r="C2337" i="3"/>
  <c r="D2390" i="2"/>
  <c r="D2337" i="3"/>
  <c r="E2390" i="2"/>
  <c r="E2337" i="3"/>
  <c r="A3204" i="1"/>
  <c r="A2391" i="2"/>
  <c r="A2338" i="3"/>
  <c r="B2391" i="2"/>
  <c r="B2338" i="3" s="1"/>
  <c r="C3204" i="1"/>
  <c r="C2391" i="2"/>
  <c r="C2338" i="3"/>
  <c r="E3204" i="1"/>
  <c r="N3204" i="1"/>
  <c r="D2391" i="2"/>
  <c r="D2338" i="3"/>
  <c r="M3204" i="1"/>
  <c r="E2391" i="2"/>
  <c r="E2338" i="3"/>
  <c r="B2392" i="2"/>
  <c r="B2339" i="3" s="1"/>
  <c r="C3205" i="1"/>
  <c r="C2392" i="2"/>
  <c r="C2339" i="3"/>
  <c r="E3205" i="1"/>
  <c r="N3205" i="1"/>
  <c r="D2392" i="2"/>
  <c r="D2339" i="3"/>
  <c r="M3205" i="1"/>
  <c r="E2392" i="2"/>
  <c r="B2393" i="2"/>
  <c r="B2340" i="3"/>
  <c r="C3206" i="1"/>
  <c r="C2393" i="2"/>
  <c r="C2340" i="3"/>
  <c r="E3206" i="1"/>
  <c r="N3206" i="1" s="1"/>
  <c r="D2393" i="2"/>
  <c r="D2340" i="3"/>
  <c r="M3206" i="1"/>
  <c r="E2393" i="2"/>
  <c r="B2394" i="2"/>
  <c r="B2341" i="3"/>
  <c r="C3207" i="1"/>
  <c r="C2394" i="2" s="1"/>
  <c r="C2341" i="3" s="1"/>
  <c r="E3207" i="1"/>
  <c r="N3207" i="1"/>
  <c r="D2394" i="2"/>
  <c r="D2341" i="3"/>
  <c r="M3207" i="1"/>
  <c r="E2394" i="2"/>
  <c r="E2341" i="3" s="1"/>
  <c r="B2395" i="2"/>
  <c r="B2342" i="3"/>
  <c r="C3208" i="1"/>
  <c r="C2395" i="2" s="1"/>
  <c r="C2342" i="3" s="1"/>
  <c r="E3208" i="1"/>
  <c r="N3208" i="1"/>
  <c r="D2395" i="2"/>
  <c r="D2342" i="3"/>
  <c r="M3208" i="1"/>
  <c r="E2395" i="2"/>
  <c r="E2342" i="3" s="1"/>
  <c r="B2396" i="2"/>
  <c r="B2343" i="3"/>
  <c r="C3209" i="1"/>
  <c r="C2396" i="2" s="1"/>
  <c r="C2343" i="3" s="1"/>
  <c r="E3209" i="1"/>
  <c r="N3209" i="1"/>
  <c r="D2396" i="2"/>
  <c r="D2343" i="3"/>
  <c r="M3209" i="1"/>
  <c r="E2396" i="2"/>
  <c r="B2397" i="2"/>
  <c r="B2344" i="3"/>
  <c r="C3210" i="1"/>
  <c r="C2397" i="2"/>
  <c r="C2344" i="3" s="1"/>
  <c r="E3210" i="1"/>
  <c r="N3210" i="1"/>
  <c r="D2397" i="2"/>
  <c r="D2344" i="3" s="1"/>
  <c r="M3210" i="1"/>
  <c r="E2397" i="2"/>
  <c r="E2344" i="3"/>
  <c r="B2398" i="2"/>
  <c r="B2345" i="3"/>
  <c r="C3211" i="1"/>
  <c r="C2398" i="2"/>
  <c r="C2345" i="3" s="1"/>
  <c r="E3211" i="1"/>
  <c r="N3211" i="1"/>
  <c r="D2398" i="2"/>
  <c r="D2345" i="3" s="1"/>
  <c r="M3211" i="1"/>
  <c r="E2398" i="2"/>
  <c r="E2345" i="3"/>
  <c r="A2399" i="2"/>
  <c r="A2346" i="3"/>
  <c r="B2399" i="2"/>
  <c r="B2346" i="3"/>
  <c r="C2346" i="3"/>
  <c r="D2346" i="3"/>
  <c r="E2346" i="3"/>
  <c r="A2347" i="3"/>
  <c r="B2400" i="2"/>
  <c r="B2347" i="3"/>
  <c r="C2347" i="3"/>
  <c r="D2347" i="3"/>
  <c r="E2347" i="3"/>
  <c r="A2348" i="3"/>
  <c r="B2401" i="2"/>
  <c r="B2348" i="3"/>
  <c r="C2348" i="3"/>
  <c r="D2348" i="3"/>
  <c r="E2348" i="3"/>
  <c r="A2402" i="2"/>
  <c r="A2349" i="3" s="1"/>
  <c r="B2402" i="2"/>
  <c r="B2349" i="3"/>
  <c r="C2402" i="2"/>
  <c r="C2349" i="3" s="1"/>
  <c r="D2402" i="2"/>
  <c r="D2349" i="3"/>
  <c r="E2402" i="2"/>
  <c r="E2349" i="3" s="1"/>
  <c r="B2403" i="2"/>
  <c r="B2350" i="3"/>
  <c r="C2403" i="2"/>
  <c r="C2350" i="3" s="1"/>
  <c r="D2403" i="2"/>
  <c r="D2350" i="3"/>
  <c r="E2403" i="2"/>
  <c r="E2350" i="3" s="1"/>
  <c r="A2351" i="3"/>
  <c r="B2404" i="2"/>
  <c r="B2351" i="3"/>
  <c r="C2351" i="3"/>
  <c r="D2351" i="3"/>
  <c r="E2351" i="3"/>
  <c r="A2405" i="2"/>
  <c r="A2352" i="3" s="1"/>
  <c r="B2405" i="2"/>
  <c r="B2352" i="3"/>
  <c r="C2405" i="2"/>
  <c r="C2352" i="3" s="1"/>
  <c r="D2405" i="2"/>
  <c r="D2352" i="3"/>
  <c r="E2405" i="2"/>
  <c r="E2352" i="3" s="1"/>
  <c r="B2406" i="2"/>
  <c r="B2353" i="3"/>
  <c r="C2406" i="2"/>
  <c r="C2353" i="3" s="1"/>
  <c r="D2406" i="2"/>
  <c r="D2353" i="3"/>
  <c r="E2406" i="2"/>
  <c r="E2353" i="3" s="1"/>
  <c r="A2354" i="3"/>
  <c r="B2407" i="2"/>
  <c r="B2354" i="3"/>
  <c r="C2354" i="3"/>
  <c r="D2354" i="3"/>
  <c r="E2354" i="3"/>
  <c r="A2408" i="2"/>
  <c r="A2355" i="3" s="1"/>
  <c r="B2408" i="2"/>
  <c r="B2355" i="3"/>
  <c r="C2408" i="2"/>
  <c r="C2355" i="3" s="1"/>
  <c r="D2408" i="2"/>
  <c r="D2355" i="3"/>
  <c r="E2408" i="2"/>
  <c r="E2355" i="3" s="1"/>
  <c r="B2409" i="2"/>
  <c r="B2356" i="3"/>
  <c r="C2409" i="2"/>
  <c r="C2356" i="3" s="1"/>
  <c r="D2409" i="2"/>
  <c r="D2356" i="3"/>
  <c r="E2409" i="2"/>
  <c r="E2356" i="3" s="1"/>
  <c r="A2410" i="2"/>
  <c r="A2357" i="3"/>
  <c r="B2410" i="2"/>
  <c r="B2357" i="3" s="1"/>
  <c r="C2410" i="2"/>
  <c r="C2357" i="3"/>
  <c r="D2410" i="2"/>
  <c r="D2357" i="3" s="1"/>
  <c r="E2410" i="2"/>
  <c r="E2357" i="3"/>
  <c r="A2411" i="2"/>
  <c r="A2358" i="3" s="1"/>
  <c r="B2411" i="2"/>
  <c r="B2358" i="3"/>
  <c r="C2411" i="2"/>
  <c r="C2358" i="3" s="1"/>
  <c r="D2411" i="2"/>
  <c r="D2358" i="3"/>
  <c r="E2411" i="2"/>
  <c r="E2358" i="3" s="1"/>
  <c r="B2412" i="2"/>
  <c r="B2359" i="3"/>
  <c r="C2412" i="2"/>
  <c r="C2359" i="3" s="1"/>
  <c r="D2412" i="2"/>
  <c r="D2359" i="3"/>
  <c r="E2412" i="2"/>
  <c r="E2359" i="3" s="1"/>
  <c r="A2360" i="3"/>
  <c r="B2413" i="2"/>
  <c r="B2360" i="3"/>
  <c r="C2360" i="3"/>
  <c r="D2360" i="3"/>
  <c r="E2360" i="3"/>
  <c r="A3215" i="1"/>
  <c r="A2414" i="2" s="1"/>
  <c r="A2361" i="3" s="1"/>
  <c r="B2414" i="2"/>
  <c r="B2361" i="3"/>
  <c r="C2414" i="2"/>
  <c r="C2361" i="3"/>
  <c r="D2414" i="2"/>
  <c r="D2361" i="3"/>
  <c r="L3215" i="1"/>
  <c r="E2414" i="2"/>
  <c r="E2361" i="3"/>
  <c r="B2415" i="2"/>
  <c r="B2362" i="3" s="1"/>
  <c r="C2415" i="2"/>
  <c r="C2362" i="3"/>
  <c r="D2415" i="2"/>
  <c r="D2362" i="3" s="1"/>
  <c r="L3216" i="1"/>
  <c r="E2415" i="2"/>
  <c r="E2362" i="3"/>
  <c r="A2363" i="3"/>
  <c r="B2416" i="2"/>
  <c r="B2363" i="3"/>
  <c r="C2363" i="3"/>
  <c r="D2363" i="3"/>
  <c r="E2363" i="3"/>
  <c r="A3224" i="1"/>
  <c r="B2417" i="2"/>
  <c r="B2364" i="3" s="1"/>
  <c r="C2417" i="2"/>
  <c r="C2364" i="3"/>
  <c r="D2417" i="2"/>
  <c r="D2364" i="3" s="1"/>
  <c r="L3224" i="1"/>
  <c r="E2417" i="2"/>
  <c r="E2364" i="3"/>
  <c r="B2418" i="2"/>
  <c r="B2365" i="3"/>
  <c r="C2418" i="2"/>
  <c r="C2365" i="3"/>
  <c r="D2418" i="2"/>
  <c r="D2365" i="3"/>
  <c r="L3225" i="1"/>
  <c r="E2418" i="2"/>
  <c r="E2365" i="3" s="1"/>
  <c r="A2366" i="3"/>
  <c r="B2419" i="2"/>
  <c r="B2366" i="3"/>
  <c r="C2366" i="3"/>
  <c r="D2366" i="3"/>
  <c r="E2366" i="3"/>
  <c r="A3230" i="1"/>
  <c r="A2420" i="2" s="1"/>
  <c r="A2367" i="3" s="1"/>
  <c r="B2420" i="2"/>
  <c r="B2367" i="3"/>
  <c r="C2420" i="2"/>
  <c r="C2367" i="3"/>
  <c r="D2420" i="2"/>
  <c r="D2367" i="3"/>
  <c r="E2420" i="2"/>
  <c r="E2367" i="3"/>
  <c r="B2421" i="2"/>
  <c r="B2368" i="3"/>
  <c r="C2421" i="2"/>
  <c r="C2368" i="3"/>
  <c r="D2421" i="2"/>
  <c r="E2421" i="2"/>
  <c r="E2368" i="3" s="1"/>
  <c r="A2369" i="3"/>
  <c r="B2422" i="2"/>
  <c r="B2369" i="3"/>
  <c r="C2369" i="3"/>
  <c r="D2369" i="3"/>
  <c r="E2369" i="3"/>
  <c r="A3244" i="1"/>
  <c r="A3245" i="1" s="1"/>
  <c r="A2424" i="2" s="1"/>
  <c r="A2371" i="3" s="1"/>
  <c r="B2423" i="2"/>
  <c r="B2370" i="3" s="1"/>
  <c r="C2423" i="2"/>
  <c r="C2370" i="3"/>
  <c r="D2423" i="2"/>
  <c r="D2370" i="3" s="1"/>
  <c r="E2423" i="2"/>
  <c r="E2370" i="3"/>
  <c r="B2424" i="2"/>
  <c r="B2371" i="3" s="1"/>
  <c r="C2424" i="2"/>
  <c r="C2371" i="3"/>
  <c r="D2424" i="2"/>
  <c r="D2371" i="3" s="1"/>
  <c r="E2424" i="2"/>
  <c r="E2371" i="3"/>
  <c r="A2372" i="3"/>
  <c r="B2425" i="2"/>
  <c r="B2372" i="3"/>
  <c r="C2372" i="3"/>
  <c r="D2372" i="3"/>
  <c r="E2372" i="3"/>
  <c r="A3247" i="1"/>
  <c r="A2426" i="2"/>
  <c r="A2373" i="3"/>
  <c r="B2426" i="2"/>
  <c r="B2373" i="3"/>
  <c r="C2426" i="2"/>
  <c r="C2373" i="3"/>
  <c r="D2426" i="2"/>
  <c r="D2373" i="3"/>
  <c r="L3247" i="1"/>
  <c r="E2426" i="2"/>
  <c r="E2373" i="3" s="1"/>
  <c r="B2427" i="2"/>
  <c r="B2374" i="3"/>
  <c r="C2427" i="2"/>
  <c r="C2374" i="3" s="1"/>
  <c r="D2427" i="2"/>
  <c r="D2374" i="3"/>
  <c r="L3248" i="1"/>
  <c r="E2427" i="2"/>
  <c r="E2374" i="3"/>
  <c r="A2375" i="3"/>
  <c r="B2428" i="2"/>
  <c r="B2375" i="3" s="1"/>
  <c r="C2375" i="3"/>
  <c r="D2375" i="3"/>
  <c r="E2375" i="3"/>
  <c r="A3262" i="1"/>
  <c r="A3263" i="1"/>
  <c r="A2430" i="2"/>
  <c r="A2377" i="3"/>
  <c r="B2429" i="2"/>
  <c r="B2376" i="3"/>
  <c r="C2429" i="2"/>
  <c r="C2376" i="3"/>
  <c r="D2429" i="2"/>
  <c r="D2376" i="3"/>
  <c r="L3262" i="1"/>
  <c r="E2429" i="2"/>
  <c r="E2376" i="3" s="1"/>
  <c r="B2430" i="2"/>
  <c r="B2377" i="3"/>
  <c r="C2430" i="2"/>
  <c r="C2377" i="3" s="1"/>
  <c r="D2430" i="2"/>
  <c r="D2377" i="3"/>
  <c r="L3263" i="1"/>
  <c r="E2430" i="2"/>
  <c r="A2378" i="3"/>
  <c r="B2431" i="2"/>
  <c r="B2378" i="3"/>
  <c r="C2378" i="3"/>
  <c r="D2378" i="3"/>
  <c r="E2378" i="3"/>
  <c r="A3265" i="1"/>
  <c r="A2432" i="2" s="1"/>
  <c r="A2379" i="3" s="1"/>
  <c r="B2432" i="2"/>
  <c r="B2379" i="3"/>
  <c r="C2432" i="2"/>
  <c r="C2379" i="3"/>
  <c r="D2432" i="2"/>
  <c r="D2379" i="3"/>
  <c r="L3265" i="1"/>
  <c r="E2432" i="2"/>
  <c r="E2379" i="3"/>
  <c r="B2433" i="2"/>
  <c r="B2380" i="3" s="1"/>
  <c r="C2433" i="2"/>
  <c r="C2380" i="3"/>
  <c r="D2433" i="2"/>
  <c r="D2380" i="3" s="1"/>
  <c r="L3266" i="1"/>
  <c r="E2433" i="2"/>
  <c r="E2380" i="3"/>
  <c r="A2381" i="3"/>
  <c r="B2434" i="2"/>
  <c r="B2381" i="3"/>
  <c r="C2381" i="3"/>
  <c r="D2381" i="3"/>
  <c r="E2381" i="3"/>
  <c r="A2435" i="2"/>
  <c r="A2382" i="3"/>
  <c r="B2435" i="2"/>
  <c r="B2382" i="3"/>
  <c r="C2435" i="2"/>
  <c r="C2382" i="3"/>
  <c r="D2435" i="2"/>
  <c r="D2382" i="3"/>
  <c r="E2435" i="2"/>
  <c r="E2382" i="3"/>
  <c r="B2436" i="2"/>
  <c r="B2383" i="3"/>
  <c r="C2436" i="2"/>
  <c r="C2383" i="3"/>
  <c r="D2436" i="2"/>
  <c r="D2383" i="3"/>
  <c r="E2436" i="2"/>
  <c r="A2384" i="3"/>
  <c r="B2437" i="2"/>
  <c r="B2384" i="3"/>
  <c r="C2384" i="3"/>
  <c r="D2384" i="3"/>
  <c r="E2384" i="3"/>
  <c r="A2438" i="2"/>
  <c r="A2385" i="3"/>
  <c r="B2438" i="2"/>
  <c r="B2385" i="3" s="1"/>
  <c r="C2438" i="2"/>
  <c r="C2385" i="3"/>
  <c r="D2438" i="2"/>
  <c r="D2385" i="3" s="1"/>
  <c r="E2438" i="2"/>
  <c r="E2385" i="3"/>
  <c r="B2439" i="2"/>
  <c r="B2386" i="3" s="1"/>
  <c r="C2439" i="2"/>
  <c r="C2386" i="3"/>
  <c r="D2439" i="2"/>
  <c r="D2386" i="3" s="1"/>
  <c r="E2439" i="2"/>
  <c r="B2440" i="2"/>
  <c r="B2387" i="3"/>
  <c r="C2440" i="2"/>
  <c r="C2387" i="3"/>
  <c r="D2440" i="2"/>
  <c r="D2387" i="3"/>
  <c r="E2440" i="2"/>
  <c r="E2387" i="3"/>
  <c r="A2388" i="3"/>
  <c r="B2441" i="2"/>
  <c r="B2388" i="3" s="1"/>
  <c r="C2388" i="3"/>
  <c r="D2388" i="3"/>
  <c r="E2388" i="3"/>
  <c r="A2442" i="2"/>
  <c r="A2389" i="3"/>
  <c r="B2442" i="2"/>
  <c r="B2389" i="3"/>
  <c r="C2442" i="2"/>
  <c r="C2389" i="3"/>
  <c r="D2442" i="2"/>
  <c r="E2442" i="2"/>
  <c r="E2389" i="3" s="1"/>
  <c r="B2443" i="2"/>
  <c r="B2390" i="3"/>
  <c r="C2443" i="2"/>
  <c r="C2390" i="3" s="1"/>
  <c r="D2443" i="2"/>
  <c r="D2390" i="3"/>
  <c r="E2443" i="2"/>
  <c r="E2390" i="3" s="1"/>
  <c r="B2444" i="2"/>
  <c r="B2391" i="3"/>
  <c r="C2444" i="2"/>
  <c r="C2391" i="3" s="1"/>
  <c r="D2444" i="2"/>
  <c r="D2391" i="3"/>
  <c r="E2444" i="2"/>
  <c r="E2391" i="3" s="1"/>
  <c r="B2445" i="2"/>
  <c r="B2392" i="3"/>
  <c r="C2445" i="2"/>
  <c r="C2392" i="3" s="1"/>
  <c r="D2445" i="2"/>
  <c r="D2392" i="3"/>
  <c r="E2445" i="2"/>
  <c r="E2392" i="3" s="1"/>
  <c r="B2446" i="2"/>
  <c r="B2393" i="3"/>
  <c r="C2446" i="2"/>
  <c r="C2393" i="3" s="1"/>
  <c r="D2446" i="2"/>
  <c r="D2393" i="3"/>
  <c r="E2446" i="2"/>
  <c r="E2393" i="3" s="1"/>
  <c r="B2447" i="2"/>
  <c r="B2394" i="3"/>
  <c r="C2447" i="2"/>
  <c r="C2394" i="3" s="1"/>
  <c r="D2447" i="2"/>
  <c r="D2394" i="3"/>
  <c r="E2447" i="2"/>
  <c r="E2394" i="3" s="1"/>
  <c r="B2448" i="2"/>
  <c r="B2395" i="3"/>
  <c r="C2448" i="2"/>
  <c r="C2395" i="3" s="1"/>
  <c r="D2448" i="2"/>
  <c r="D2395" i="3"/>
  <c r="E2448" i="2"/>
  <c r="E2395" i="3" s="1"/>
  <c r="A2396" i="3"/>
  <c r="B2449" i="2"/>
  <c r="B2396" i="3"/>
  <c r="C2396" i="3"/>
  <c r="D2396" i="3"/>
  <c r="E2396" i="3"/>
  <c r="A2450" i="2"/>
  <c r="A2397" i="3" s="1"/>
  <c r="B2450" i="2"/>
  <c r="B2397" i="3"/>
  <c r="C2450" i="2"/>
  <c r="C2397" i="3" s="1"/>
  <c r="D2450" i="2"/>
  <c r="D2397" i="3"/>
  <c r="E2450" i="2"/>
  <c r="E2397" i="3" s="1"/>
  <c r="B2451" i="2"/>
  <c r="B2398" i="3"/>
  <c r="C2451" i="2"/>
  <c r="C2398" i="3" s="1"/>
  <c r="D2451" i="2"/>
  <c r="D2398" i="3"/>
  <c r="E2451" i="2"/>
  <c r="E2398" i="3" s="1"/>
  <c r="B2452" i="2"/>
  <c r="B2399" i="3"/>
  <c r="C2452" i="2"/>
  <c r="C2399" i="3" s="1"/>
  <c r="D2452" i="2"/>
  <c r="D2399" i="3"/>
  <c r="E2452" i="2"/>
  <c r="B2453" i="2"/>
  <c r="B2400" i="3"/>
  <c r="C2453" i="2"/>
  <c r="C2400" i="3"/>
  <c r="D2453" i="2"/>
  <c r="D2400" i="3"/>
  <c r="E2453" i="2"/>
  <c r="E2400" i="3"/>
  <c r="B2454" i="2"/>
  <c r="B2401" i="3"/>
  <c r="C2454" i="2"/>
  <c r="C2401" i="3"/>
  <c r="D2454" i="2"/>
  <c r="D2401" i="3"/>
  <c r="E2454" i="2"/>
  <c r="E2401" i="3"/>
  <c r="B2455" i="2"/>
  <c r="B2402" i="3"/>
  <c r="C2455" i="2"/>
  <c r="C2402" i="3"/>
  <c r="D2455" i="2"/>
  <c r="D2402" i="3"/>
  <c r="E2455" i="2"/>
  <c r="E2402" i="3"/>
  <c r="A2403" i="3"/>
  <c r="B2456" i="2"/>
  <c r="B2403" i="3"/>
  <c r="C2403" i="3"/>
  <c r="D2403" i="3"/>
  <c r="E2403" i="3"/>
  <c r="A2404" i="3"/>
  <c r="B2457" i="2"/>
  <c r="B2404" i="3" s="1"/>
  <c r="C2457" i="2"/>
  <c r="C2404" i="3"/>
  <c r="D2457" i="2"/>
  <c r="D2404" i="3" s="1"/>
  <c r="E2457" i="2"/>
  <c r="E2404" i="3"/>
  <c r="B2458" i="2"/>
  <c r="B2405" i="3" s="1"/>
  <c r="C2458" i="2"/>
  <c r="C2405" i="3"/>
  <c r="D2458" i="2"/>
  <c r="D2405" i="3" s="1"/>
  <c r="L3470" i="1"/>
  <c r="E2458" i="2"/>
  <c r="E2405" i="3"/>
  <c r="B2459" i="2"/>
  <c r="B2406" i="3"/>
  <c r="C2459" i="2"/>
  <c r="C2406" i="3"/>
  <c r="D2459" i="2"/>
  <c r="D2406" i="3"/>
  <c r="L3471" i="1"/>
  <c r="E2459" i="2"/>
  <c r="E2406" i="3" s="1"/>
  <c r="A2407" i="3"/>
  <c r="B2460" i="2"/>
  <c r="B2407" i="3"/>
  <c r="C2460" i="2"/>
  <c r="C2407" i="3"/>
  <c r="D2460" i="2"/>
  <c r="E2460" i="2"/>
  <c r="E2407" i="3" s="1"/>
  <c r="A2461" i="2"/>
  <c r="A2408" i="3"/>
  <c r="B2461" i="2"/>
  <c r="B2408" i="3" s="1"/>
  <c r="C2461" i="2"/>
  <c r="C2408" i="3"/>
  <c r="D2461" i="2"/>
  <c r="E2461" i="2"/>
  <c r="E2408" i="3"/>
  <c r="B2462" i="2"/>
  <c r="B2409" i="3"/>
  <c r="C2462" i="2"/>
  <c r="C2409" i="3"/>
  <c r="D2462" i="2"/>
  <c r="E2462" i="2"/>
  <c r="E2409" i="3" s="1"/>
  <c r="A2410" i="3"/>
  <c r="B2463" i="2"/>
  <c r="B2410" i="3"/>
  <c r="C2410" i="3"/>
  <c r="D2410" i="3"/>
  <c r="E2410" i="3"/>
  <c r="A2464" i="2"/>
  <c r="A2411" i="3" s="1"/>
  <c r="B2464" i="2"/>
  <c r="B2411" i="3"/>
  <c r="C2464" i="2"/>
  <c r="C2411" i="3" s="1"/>
  <c r="D2464" i="2"/>
  <c r="D2411" i="3"/>
  <c r="E2464" i="2"/>
  <c r="E2411" i="3" s="1"/>
  <c r="B2465" i="2"/>
  <c r="B2412" i="3"/>
  <c r="C2465" i="2"/>
  <c r="C2412" i="3" s="1"/>
  <c r="D2465" i="2"/>
  <c r="D2412" i="3"/>
  <c r="E2465" i="2"/>
  <c r="A2413" i="3"/>
  <c r="B2466" i="2"/>
  <c r="B2413" i="3"/>
  <c r="C2466" i="2"/>
  <c r="C2413" i="3" s="1"/>
  <c r="D2466" i="2"/>
  <c r="D2413" i="3"/>
  <c r="E2466" i="2"/>
  <c r="E2413" i="3" s="1"/>
  <c r="A2467" i="2"/>
  <c r="A2414" i="3"/>
  <c r="B2467" i="2"/>
  <c r="B2414" i="3" s="1"/>
  <c r="C2467" i="2"/>
  <c r="C2414" i="3"/>
  <c r="D2467" i="2"/>
  <c r="D2414" i="3" s="1"/>
  <c r="E2467" i="2"/>
  <c r="E2414" i="3"/>
  <c r="B2468" i="2"/>
  <c r="B2415" i="3" s="1"/>
  <c r="C2468" i="2"/>
  <c r="C2415" i="3"/>
  <c r="D2468" i="2"/>
  <c r="D2415" i="3" s="1"/>
  <c r="E2468" i="2"/>
  <c r="E2415" i="3"/>
  <c r="A2416" i="3"/>
  <c r="B2469" i="2"/>
  <c r="B2416" i="3"/>
  <c r="C2469" i="2"/>
  <c r="C2416" i="3"/>
  <c r="D2469" i="2"/>
  <c r="D2416" i="3"/>
  <c r="E2469" i="2"/>
  <c r="A2470" i="2"/>
  <c r="A2417" i="3" s="1"/>
  <c r="B2470" i="2"/>
  <c r="B2417" i="3"/>
  <c r="C2470" i="2"/>
  <c r="C2417" i="3" s="1"/>
  <c r="D2470" i="2"/>
  <c r="D2417" i="3"/>
  <c r="E2470" i="2"/>
  <c r="E2417" i="3" s="1"/>
  <c r="B2471" i="2"/>
  <c r="B2418" i="3"/>
  <c r="C2471" i="2"/>
  <c r="C2418" i="3" s="1"/>
  <c r="D2471" i="2"/>
  <c r="D2418" i="3"/>
  <c r="E2471" i="2"/>
  <c r="E2418" i="3" s="1"/>
  <c r="A2419" i="3"/>
  <c r="B2472" i="2"/>
  <c r="B2419" i="3"/>
  <c r="C2472" i="2"/>
  <c r="C2419" i="3"/>
  <c r="D2472" i="2"/>
  <c r="E2472" i="2"/>
  <c r="E2419" i="3" s="1"/>
  <c r="A2473" i="2"/>
  <c r="A2420" i="3"/>
  <c r="B2473" i="2"/>
  <c r="B2420" i="3" s="1"/>
  <c r="C2473" i="2"/>
  <c r="C2420" i="3"/>
  <c r="D2473" i="2"/>
  <c r="D2420" i="3" s="1"/>
  <c r="E2473" i="2"/>
  <c r="E2420" i="3"/>
  <c r="B2474" i="2"/>
  <c r="B2421" i="3" s="1"/>
  <c r="C2474" i="2"/>
  <c r="C2421" i="3"/>
  <c r="D2474" i="2"/>
  <c r="E2474" i="2"/>
  <c r="E2421" i="3"/>
  <c r="A2422" i="3"/>
  <c r="B2475" i="2"/>
  <c r="B2422" i="3" s="1"/>
  <c r="C2475" i="2"/>
  <c r="C2422" i="3"/>
  <c r="D2475" i="2"/>
  <c r="D2422" i="3" s="1"/>
  <c r="E2475" i="2"/>
  <c r="E2422" i="3"/>
  <c r="A2476" i="2"/>
  <c r="A2423" i="3" s="1"/>
  <c r="B2476" i="2"/>
  <c r="B2423" i="3"/>
  <c r="C2476" i="2"/>
  <c r="C2423" i="3" s="1"/>
  <c r="D2476" i="2"/>
  <c r="D2423" i="3"/>
  <c r="E2476" i="2"/>
  <c r="B2477" i="2"/>
  <c r="B2424" i="3"/>
  <c r="C2477" i="2"/>
  <c r="C2424" i="3"/>
  <c r="D2477" i="2"/>
  <c r="D2424" i="3"/>
  <c r="E2477" i="2"/>
  <c r="E2424" i="3"/>
  <c r="A2425" i="3"/>
  <c r="B2478" i="2"/>
  <c r="B2425" i="3"/>
  <c r="C2478" i="2"/>
  <c r="C2425" i="3" s="1"/>
  <c r="D2478" i="2"/>
  <c r="D2425" i="3"/>
  <c r="E2478" i="2"/>
  <c r="E2425" i="3" s="1"/>
  <c r="A2479" i="2"/>
  <c r="A2426" i="3"/>
  <c r="B2479" i="2"/>
  <c r="B2426" i="3" s="1"/>
  <c r="C2479" i="2"/>
  <c r="C2426" i="3"/>
  <c r="D2479" i="2"/>
  <c r="D2426" i="3" s="1"/>
  <c r="E2479" i="2"/>
  <c r="E2426" i="3"/>
  <c r="B2480" i="2"/>
  <c r="B2427" i="3" s="1"/>
  <c r="C2480" i="2"/>
  <c r="C2427" i="3"/>
  <c r="D2480" i="2"/>
  <c r="D2427" i="3" s="1"/>
  <c r="E2480" i="2"/>
  <c r="E2427" i="3"/>
  <c r="A2428" i="3"/>
  <c r="B2481" i="2"/>
  <c r="B2428" i="3"/>
  <c r="C2481" i="2"/>
  <c r="C2428" i="3"/>
  <c r="D2481" i="2"/>
  <c r="D2428" i="3"/>
  <c r="E2481" i="2"/>
  <c r="A2482" i="2"/>
  <c r="A2429" i="3" s="1"/>
  <c r="B2482" i="2"/>
  <c r="B2429" i="3"/>
  <c r="C2482" i="2"/>
  <c r="C2429" i="3" s="1"/>
  <c r="D2482" i="2"/>
  <c r="E2482" i="2"/>
  <c r="E2429" i="3"/>
  <c r="B2483" i="2"/>
  <c r="B2430" i="3"/>
  <c r="C2483" i="2"/>
  <c r="C2430" i="3"/>
  <c r="D2483" i="2"/>
  <c r="D2430" i="3"/>
  <c r="E2483" i="2"/>
  <c r="E2430" i="3"/>
  <c r="A2431" i="3"/>
  <c r="B2484" i="2"/>
  <c r="B2431" i="3"/>
  <c r="C2484" i="2"/>
  <c r="C2431" i="3" s="1"/>
  <c r="D2484" i="2"/>
  <c r="D2431" i="3"/>
  <c r="E2484" i="2"/>
  <c r="E2431" i="3" s="1"/>
  <c r="B2485" i="2"/>
  <c r="B2432" i="3"/>
  <c r="C2485" i="2"/>
  <c r="C2432" i="3" s="1"/>
  <c r="D2485" i="2"/>
  <c r="D2432" i="3"/>
  <c r="B2486" i="2"/>
  <c r="B2433" i="3" s="1"/>
  <c r="C2486" i="2"/>
  <c r="C2433" i="3"/>
  <c r="D2486" i="2"/>
  <c r="D2433" i="3" s="1"/>
  <c r="E2486" i="2"/>
  <c r="E2433" i="3"/>
  <c r="B2487" i="2"/>
  <c r="B2434" i="3" s="1"/>
  <c r="C2487" i="2"/>
  <c r="C2434" i="3"/>
  <c r="D2487" i="2"/>
  <c r="D2434" i="3" s="1"/>
  <c r="B2488" i="2"/>
  <c r="B2435" i="3"/>
  <c r="C2488" i="2"/>
  <c r="C2435" i="3" s="1"/>
  <c r="D2488" i="2"/>
  <c r="D2435" i="3"/>
  <c r="A2489" i="2"/>
  <c r="A2436" i="3" s="1"/>
  <c r="B2489" i="2"/>
  <c r="B2436" i="3"/>
  <c r="C2489" i="2"/>
  <c r="C2436" i="3" s="1"/>
  <c r="D2489" i="2"/>
  <c r="D2436" i="3"/>
  <c r="E2489" i="2"/>
  <c r="E2436" i="3" s="1"/>
  <c r="A2491" i="2"/>
  <c r="A2438" i="3"/>
  <c r="B2490" i="2"/>
  <c r="B2437" i="3" s="1"/>
  <c r="C2490" i="2"/>
  <c r="C2437" i="3"/>
  <c r="D2490" i="2"/>
  <c r="D2437" i="3" s="1"/>
  <c r="E2490" i="2"/>
  <c r="E2437" i="3"/>
  <c r="B2491" i="2"/>
  <c r="B2438" i="3" s="1"/>
  <c r="C2491" i="2"/>
  <c r="C2438" i="3"/>
  <c r="D2491" i="2"/>
  <c r="D2438" i="3" s="1"/>
  <c r="E2491" i="2"/>
  <c r="E2438" i="3"/>
  <c r="A2492" i="2"/>
  <c r="A2439" i="3" s="1"/>
  <c r="B2492" i="2"/>
  <c r="B2439" i="3"/>
  <c r="C2492" i="2"/>
  <c r="C2439" i="3" s="1"/>
  <c r="D2492" i="2"/>
  <c r="D2439" i="3"/>
  <c r="E2492" i="2"/>
  <c r="E2439" i="3" s="1"/>
  <c r="A2493" i="2"/>
  <c r="A2440" i="3"/>
  <c r="B2493" i="2"/>
  <c r="B2440" i="3" s="1"/>
  <c r="C2493" i="2"/>
  <c r="C2440" i="3"/>
  <c r="D2493" i="2"/>
  <c r="E2493" i="2"/>
  <c r="E2440" i="3"/>
  <c r="B2494" i="2"/>
  <c r="B2441" i="3"/>
  <c r="C2494" i="2"/>
  <c r="C2441" i="3"/>
  <c r="D2494" i="2"/>
  <c r="E2494" i="2"/>
  <c r="E2441" i="3" s="1"/>
  <c r="A2495" i="2"/>
  <c r="A2442" i="3"/>
  <c r="B2495" i="2"/>
  <c r="B2442" i="3" s="1"/>
  <c r="C2495" i="2"/>
  <c r="C2442" i="3"/>
  <c r="D2495" i="2"/>
  <c r="D2442" i="3" s="1"/>
  <c r="E2495" i="2"/>
  <c r="E2442" i="3"/>
  <c r="A2497" i="2"/>
  <c r="A2444" i="3" s="1"/>
  <c r="B2496" i="2"/>
  <c r="B2443" i="3"/>
  <c r="C2496" i="2"/>
  <c r="C2443" i="3" s="1"/>
  <c r="D2496" i="2"/>
  <c r="D2443" i="3"/>
  <c r="E2496" i="2"/>
  <c r="E2443" i="3" s="1"/>
  <c r="B2497" i="2"/>
  <c r="B2444" i="3"/>
  <c r="C2497" i="2"/>
  <c r="C2444" i="3" s="1"/>
  <c r="D2497" i="2"/>
  <c r="D2444" i="3"/>
  <c r="E2497" i="2"/>
  <c r="E2444" i="3" s="1"/>
  <c r="A2498" i="2"/>
  <c r="A2445" i="3"/>
  <c r="B2498" i="2"/>
  <c r="B2445" i="3" s="1"/>
  <c r="C2498" i="2"/>
  <c r="C2445" i="3"/>
  <c r="D2498" i="2"/>
  <c r="E2498" i="2"/>
  <c r="E2445" i="3"/>
  <c r="A2499" i="2"/>
  <c r="A2446" i="3"/>
  <c r="B2499" i="2"/>
  <c r="B2446" i="3"/>
  <c r="C2499" i="2"/>
  <c r="C2446" i="3"/>
  <c r="D2499" i="2"/>
  <c r="D2446" i="3"/>
  <c r="E2499" i="2"/>
  <c r="E2446" i="3"/>
  <c r="B2500" i="2"/>
  <c r="B2447" i="3"/>
  <c r="C2500" i="2"/>
  <c r="C2447" i="3"/>
  <c r="D2500" i="2"/>
  <c r="D2447" i="3"/>
  <c r="E2500" i="2"/>
  <c r="E2447" i="3"/>
  <c r="A2501" i="2"/>
  <c r="A2448" i="3"/>
  <c r="B2501" i="2"/>
  <c r="B2448" i="3"/>
  <c r="C2501" i="2"/>
  <c r="C2448" i="3"/>
  <c r="D2501" i="2"/>
  <c r="D2448" i="3"/>
  <c r="E2501" i="2"/>
  <c r="E2448" i="3"/>
  <c r="A2502" i="2"/>
  <c r="A2449" i="3"/>
  <c r="B2502" i="2"/>
  <c r="B2449" i="3"/>
  <c r="C2502" i="2"/>
  <c r="C2449" i="3"/>
  <c r="D2502" i="2"/>
  <c r="D2449" i="3"/>
  <c r="E2502" i="2"/>
  <c r="E2449" i="3"/>
  <c r="B2503" i="2"/>
  <c r="B2450" i="3"/>
  <c r="C2503" i="2"/>
  <c r="C2450" i="3"/>
  <c r="D2503" i="2"/>
  <c r="D2450" i="3"/>
  <c r="E2503" i="2"/>
  <c r="E2450" i="3"/>
  <c r="A2504" i="2"/>
  <c r="A2451" i="3"/>
  <c r="B2504" i="2"/>
  <c r="B2451" i="3"/>
  <c r="C2504" i="2"/>
  <c r="C2451" i="3"/>
  <c r="D2504" i="2"/>
  <c r="D2451" i="3"/>
  <c r="E2504" i="2"/>
  <c r="E2451" i="3"/>
  <c r="A2505" i="2"/>
  <c r="A2452" i="3"/>
  <c r="B2505" i="2"/>
  <c r="B2452" i="3"/>
  <c r="C2505" i="2"/>
  <c r="C2452" i="3"/>
  <c r="D2505" i="2"/>
  <c r="D2452" i="3"/>
  <c r="E2505" i="2"/>
  <c r="E2452" i="3"/>
  <c r="B2506" i="2"/>
  <c r="B2453" i="3"/>
  <c r="C2506" i="2"/>
  <c r="C2453" i="3"/>
  <c r="D2506" i="2"/>
  <c r="E2506" i="2"/>
  <c r="E2453" i="3"/>
  <c r="A2507" i="2"/>
  <c r="A2454" i="3" s="1"/>
  <c r="B2507" i="2"/>
  <c r="B2454" i="3"/>
  <c r="C2507" i="2"/>
  <c r="C2454" i="3" s="1"/>
  <c r="D2507" i="2"/>
  <c r="E2507" i="2"/>
  <c r="E2454" i="3"/>
  <c r="A2508" i="2"/>
  <c r="A2455" i="3"/>
  <c r="B2508" i="2"/>
  <c r="B2455" i="3"/>
  <c r="C2508" i="2"/>
  <c r="C2455" i="3"/>
  <c r="D2508" i="2"/>
  <c r="D2455" i="3"/>
  <c r="E2508" i="2"/>
  <c r="E2455" i="3"/>
  <c r="B2509" i="2"/>
  <c r="B2456" i="3"/>
  <c r="C2509" i="2"/>
  <c r="C2456" i="3"/>
  <c r="D2509" i="2"/>
  <c r="D2456" i="3"/>
  <c r="E2509" i="2"/>
  <c r="E2456" i="3"/>
  <c r="A2510" i="2"/>
  <c r="A2457" i="3"/>
  <c r="B2510" i="2"/>
  <c r="B2457" i="3"/>
  <c r="C2510" i="2"/>
  <c r="C2457" i="3"/>
  <c r="D2510" i="2"/>
  <c r="D2457" i="3"/>
  <c r="E2510" i="2"/>
  <c r="E2457" i="3"/>
  <c r="A2511" i="2"/>
  <c r="A2458" i="3"/>
  <c r="B2511" i="2"/>
  <c r="B2458" i="3"/>
  <c r="C2511" i="2"/>
  <c r="C2458" i="3"/>
  <c r="D2511" i="2"/>
  <c r="D2458" i="3"/>
  <c r="E2511" i="2"/>
  <c r="E2458" i="3"/>
  <c r="B2512" i="2"/>
  <c r="B2459" i="3"/>
  <c r="C2512" i="2"/>
  <c r="C2459" i="3"/>
  <c r="D2512" i="2"/>
  <c r="D2459" i="3"/>
  <c r="E2512" i="2"/>
  <c r="A2513" i="2"/>
  <c r="A2460" i="3"/>
  <c r="B2513" i="2"/>
  <c r="B2460" i="3" s="1"/>
  <c r="C2513" i="2"/>
  <c r="C2460" i="3"/>
  <c r="D2513" i="2"/>
  <c r="D2460" i="3" s="1"/>
  <c r="E2513" i="2"/>
  <c r="E2460" i="3"/>
  <c r="A2515" i="2"/>
  <c r="A2462" i="3" s="1"/>
  <c r="B2514" i="2"/>
  <c r="B2461" i="3"/>
  <c r="C2514" i="2"/>
  <c r="C2461" i="3" s="1"/>
  <c r="D2514" i="2"/>
  <c r="D2461" i="3"/>
  <c r="E2514" i="2"/>
  <c r="E2461" i="3" s="1"/>
  <c r="B2515" i="2"/>
  <c r="B2462" i="3"/>
  <c r="C2515" i="2"/>
  <c r="C2462" i="3" s="1"/>
  <c r="D2515" i="2"/>
  <c r="E2515" i="2"/>
  <c r="E2462" i="3"/>
  <c r="A2516" i="2"/>
  <c r="A2463" i="3"/>
  <c r="B2516" i="2"/>
  <c r="B2463" i="3"/>
  <c r="C2516" i="2"/>
  <c r="C2463" i="3"/>
  <c r="D2516" i="2"/>
  <c r="D2463" i="3"/>
  <c r="E2516" i="2"/>
  <c r="E2463" i="3"/>
  <c r="A2517" i="2"/>
  <c r="A2464" i="3"/>
  <c r="B2517" i="2"/>
  <c r="B2464" i="3"/>
  <c r="C2517" i="2"/>
  <c r="C2464" i="3"/>
  <c r="D2517" i="2"/>
  <c r="D2464" i="3"/>
  <c r="E2517" i="2"/>
  <c r="E2464" i="3"/>
  <c r="B2518" i="2"/>
  <c r="B2465" i="3"/>
  <c r="C2518" i="2"/>
  <c r="C2465" i="3"/>
  <c r="D2518" i="2"/>
  <c r="D2465" i="3"/>
  <c r="E2518" i="2"/>
  <c r="E2465" i="3"/>
  <c r="A2519" i="2"/>
  <c r="A2466" i="3"/>
  <c r="B2519" i="2"/>
  <c r="B2466" i="3"/>
  <c r="C2519" i="2"/>
  <c r="C2466" i="3"/>
  <c r="D2519" i="2"/>
  <c r="D2466" i="3"/>
  <c r="E2519" i="2"/>
  <c r="A2521" i="2"/>
  <c r="A2468" i="3"/>
  <c r="B2520" i="2"/>
  <c r="B2467" i="3" s="1"/>
  <c r="C2520" i="2"/>
  <c r="C2467" i="3"/>
  <c r="D2520" i="2"/>
  <c r="D2467" i="3" s="1"/>
  <c r="E2520" i="2"/>
  <c r="B2521" i="2"/>
  <c r="B2468" i="3"/>
  <c r="C2521" i="2"/>
  <c r="C2468" i="3"/>
  <c r="D2521" i="2"/>
  <c r="D2468" i="3"/>
  <c r="E2521" i="2"/>
  <c r="E2468" i="3"/>
  <c r="A2522" i="2"/>
  <c r="A2469" i="3"/>
  <c r="B2522" i="2"/>
  <c r="B2469" i="3"/>
  <c r="C2522" i="2"/>
  <c r="C2469" i="3"/>
  <c r="D2522" i="2"/>
  <c r="D2469" i="3"/>
  <c r="E2522" i="2"/>
  <c r="E2469" i="3"/>
  <c r="A2523" i="2"/>
  <c r="A2470" i="3"/>
  <c r="B2523" i="2"/>
  <c r="B2470" i="3"/>
  <c r="C2523" i="2"/>
  <c r="C2470" i="3"/>
  <c r="D2523" i="2"/>
  <c r="D2470" i="3"/>
  <c r="E2523" i="2"/>
  <c r="B2524" i="2"/>
  <c r="B2471" i="3"/>
  <c r="C2524" i="2"/>
  <c r="C2471" i="3" s="1"/>
  <c r="D2524" i="2"/>
  <c r="D2471" i="3"/>
  <c r="E2524" i="2"/>
  <c r="E2471" i="3" s="1"/>
  <c r="A2525" i="2"/>
  <c r="A2472" i="3"/>
  <c r="B2525" i="2"/>
  <c r="B2472" i="3" s="1"/>
  <c r="C2525" i="2"/>
  <c r="C2472" i="3"/>
  <c r="D2525" i="2"/>
  <c r="D2472" i="3" s="1"/>
  <c r="E2525" i="2"/>
  <c r="E2472" i="3"/>
  <c r="A2526" i="2"/>
  <c r="A2473" i="3" s="1"/>
  <c r="B2526" i="2"/>
  <c r="B2473" i="3"/>
  <c r="C2526" i="2"/>
  <c r="C2473" i="3" s="1"/>
  <c r="D2526" i="2"/>
  <c r="D2473" i="3"/>
  <c r="E2526" i="2"/>
  <c r="E2473" i="3" s="1"/>
  <c r="A2527" i="2"/>
  <c r="A2474" i="3"/>
  <c r="B2527" i="2"/>
  <c r="B2474" i="3" s="1"/>
  <c r="C2527" i="2"/>
  <c r="C2474" i="3"/>
  <c r="D2527" i="2"/>
  <c r="E2527" i="2"/>
  <c r="E2474" i="3"/>
  <c r="B2528" i="2"/>
  <c r="B2475" i="3"/>
  <c r="C2528" i="2"/>
  <c r="C2475" i="3"/>
  <c r="D2528" i="2"/>
  <c r="D2475" i="3"/>
  <c r="E2528" i="2"/>
  <c r="E2475" i="3"/>
  <c r="A2529" i="2"/>
  <c r="A2476" i="3"/>
  <c r="B2529" i="2"/>
  <c r="B2476" i="3"/>
  <c r="C2529" i="2"/>
  <c r="C2476" i="3"/>
  <c r="D2529" i="2"/>
  <c r="D2476" i="3"/>
  <c r="E2529" i="2"/>
  <c r="A2530" i="2"/>
  <c r="A2477" i="3" s="1"/>
  <c r="B2530" i="2"/>
  <c r="B2477" i="3"/>
  <c r="C2530" i="2"/>
  <c r="C2477" i="3" s="1"/>
  <c r="D2530" i="2"/>
  <c r="D2477" i="3"/>
  <c r="E2530" i="2"/>
  <c r="E2477" i="3" s="1"/>
  <c r="B2531" i="2"/>
  <c r="B2478" i="3"/>
  <c r="C2531" i="2"/>
  <c r="C2478" i="3" s="1"/>
  <c r="D2531" i="2"/>
  <c r="D2478" i="3"/>
  <c r="E2531" i="2"/>
  <c r="E2478" i="3" s="1"/>
  <c r="A2532" i="2"/>
  <c r="A2479" i="3"/>
  <c r="B2532" i="2"/>
  <c r="B2479" i="3" s="1"/>
  <c r="C2532" i="2"/>
  <c r="C2479" i="3"/>
  <c r="D2532" i="2"/>
  <c r="D2479" i="3" s="1"/>
  <c r="E2532" i="2"/>
  <c r="E2479" i="3"/>
  <c r="A2533" i="2"/>
  <c r="A2480" i="3" s="1"/>
  <c r="B2533" i="2"/>
  <c r="B2480" i="3"/>
  <c r="C2533" i="2"/>
  <c r="C2480" i="3" s="1"/>
  <c r="D2533" i="2"/>
  <c r="D2480" i="3"/>
  <c r="E2533" i="2"/>
  <c r="E2480" i="3" s="1"/>
  <c r="B2534" i="2"/>
  <c r="B2481" i="3"/>
  <c r="C2534" i="2"/>
  <c r="C2481" i="3" s="1"/>
  <c r="D2534" i="2"/>
  <c r="D2481" i="3"/>
  <c r="E2534" i="2"/>
  <c r="E2481" i="3" s="1"/>
  <c r="A2535" i="2"/>
  <c r="A2482" i="3"/>
  <c r="B2535" i="2"/>
  <c r="B2482" i="3" s="1"/>
  <c r="C2535" i="2"/>
  <c r="C2482" i="3"/>
  <c r="D2535" i="2"/>
  <c r="D2482" i="3" s="1"/>
  <c r="E2535" i="2"/>
  <c r="E2482" i="3"/>
  <c r="A2536" i="2"/>
  <c r="A2483" i="3" s="1"/>
  <c r="B2536" i="2"/>
  <c r="B2483" i="3"/>
  <c r="C2536" i="2"/>
  <c r="C2483" i="3" s="1"/>
  <c r="D2536" i="2"/>
  <c r="D2483" i="3"/>
  <c r="E2536" i="2"/>
  <c r="E2483" i="3" s="1"/>
  <c r="B2537" i="2"/>
  <c r="B2484" i="3"/>
  <c r="C2537" i="2"/>
  <c r="C2484" i="3" s="1"/>
  <c r="D2537" i="2"/>
  <c r="D2484" i="3"/>
  <c r="E2537" i="2"/>
  <c r="E2484" i="3" s="1"/>
  <c r="A2538" i="2"/>
  <c r="A2485" i="3"/>
  <c r="B2538" i="2"/>
  <c r="B2485" i="3" s="1"/>
  <c r="C2538" i="2"/>
  <c r="C2485" i="3"/>
  <c r="D2538" i="2"/>
  <c r="D2485" i="3" s="1"/>
  <c r="E2538" i="2"/>
  <c r="E2485" i="3"/>
  <c r="A2539" i="2"/>
  <c r="A2486" i="3" s="1"/>
  <c r="B2539" i="2"/>
  <c r="B2486" i="3"/>
  <c r="C2539" i="2"/>
  <c r="C2486" i="3" s="1"/>
  <c r="D2539" i="2"/>
  <c r="D2486" i="3"/>
  <c r="E2539" i="2"/>
  <c r="B2540" i="2"/>
  <c r="B2487" i="3"/>
  <c r="C2540" i="2"/>
  <c r="C2487" i="3"/>
  <c r="D2540" i="2"/>
  <c r="D2487" i="3"/>
  <c r="E2540" i="2"/>
  <c r="A2541" i="2"/>
  <c r="A2488" i="3" s="1"/>
  <c r="B2541" i="2"/>
  <c r="B2488" i="3"/>
  <c r="C2541" i="2"/>
  <c r="C2488" i="3" s="1"/>
  <c r="D2541" i="2"/>
  <c r="E2541" i="2"/>
  <c r="E2488" i="3"/>
  <c r="A2542" i="2"/>
  <c r="A2489" i="3"/>
  <c r="B2542" i="2"/>
  <c r="B2489" i="3"/>
  <c r="C2542" i="2"/>
  <c r="C2489" i="3"/>
  <c r="D2542" i="2"/>
  <c r="D2489" i="3"/>
  <c r="E2542" i="2"/>
  <c r="B2543" i="2"/>
  <c r="B2490" i="3"/>
  <c r="C2543" i="2"/>
  <c r="C2490" i="3" s="1"/>
  <c r="D2543" i="2"/>
  <c r="D2490" i="3"/>
  <c r="E2543" i="2"/>
  <c r="E2490" i="3" s="1"/>
  <c r="A2544" i="2"/>
  <c r="A2491" i="3"/>
  <c r="B2544" i="2"/>
  <c r="B2491" i="3" s="1"/>
  <c r="C2544" i="2"/>
  <c r="C2491" i="3"/>
  <c r="D2544" i="2"/>
  <c r="D2491" i="3" s="1"/>
  <c r="E2544" i="2"/>
  <c r="E2491" i="3"/>
  <c r="B2545" i="2"/>
  <c r="B2492" i="3" s="1"/>
  <c r="C2545" i="2"/>
  <c r="C2492" i="3"/>
  <c r="D2545" i="2"/>
  <c r="D2492" i="3" s="1"/>
  <c r="E2545" i="2"/>
  <c r="B2546" i="2"/>
  <c r="B2493" i="3"/>
  <c r="C2546" i="2"/>
  <c r="C2493" i="3"/>
  <c r="D2546" i="2"/>
  <c r="D2493" i="3"/>
  <c r="E2546" i="2"/>
  <c r="E2493" i="3"/>
  <c r="B2547" i="2"/>
  <c r="B2494" i="3"/>
  <c r="C2547" i="2"/>
  <c r="C2494" i="3"/>
  <c r="D2547" i="2"/>
  <c r="E2547" i="2"/>
  <c r="E2494" i="3" s="1"/>
  <c r="A2548" i="2"/>
  <c r="A2495" i="3"/>
  <c r="B2548" i="2"/>
  <c r="B2495" i="3" s="1"/>
  <c r="C2495" i="3"/>
  <c r="D2495" i="3"/>
  <c r="E2495" i="3"/>
  <c r="A2549" i="2"/>
  <c r="A2496" i="3"/>
  <c r="B2549" i="2"/>
  <c r="B2496" i="3"/>
  <c r="C2549" i="2"/>
  <c r="C2496" i="3"/>
  <c r="D2549" i="2"/>
  <c r="D2496" i="3"/>
  <c r="M3656" i="1"/>
  <c r="E2549" i="2"/>
  <c r="E2496" i="3"/>
  <c r="A3657" i="1"/>
  <c r="A2550" i="2" s="1"/>
  <c r="A2497" i="3" s="1"/>
  <c r="B2550" i="2"/>
  <c r="B2497" i="3"/>
  <c r="C2550" i="2"/>
  <c r="C2497" i="3"/>
  <c r="D2550" i="2"/>
  <c r="M3657" i="1"/>
  <c r="E2550" i="2"/>
  <c r="E2497" i="3"/>
  <c r="B2551" i="2"/>
  <c r="B2498" i="3"/>
  <c r="C2551" i="2"/>
  <c r="C2498" i="3"/>
  <c r="E3658" i="1"/>
  <c r="M3658" i="1"/>
  <c r="D2551" i="2"/>
  <c r="D2498" i="3"/>
  <c r="B2552" i="2"/>
  <c r="B2499" i="3"/>
  <c r="C2552" i="2"/>
  <c r="C2499" i="3"/>
  <c r="E3659" i="1"/>
  <c r="M3659" i="1"/>
  <c r="E2552" i="2"/>
  <c r="E2499" i="3"/>
  <c r="B2553" i="2"/>
  <c r="B2500" i="3"/>
  <c r="C2553" i="2"/>
  <c r="C2500" i="3"/>
  <c r="E3660" i="1"/>
  <c r="M3660" i="1"/>
  <c r="D2553" i="2"/>
  <c r="B2554" i="2"/>
  <c r="B2501" i="3"/>
  <c r="C2554" i="2"/>
  <c r="C2501" i="3" s="1"/>
  <c r="D2554" i="2"/>
  <c r="D2501" i="3"/>
  <c r="M3661" i="1"/>
  <c r="E2554" i="2"/>
  <c r="E2501" i="3"/>
  <c r="B2555" i="2"/>
  <c r="B2502" i="3"/>
  <c r="C2555" i="2"/>
  <c r="C2502" i="3"/>
  <c r="D2555" i="2"/>
  <c r="D2502" i="3"/>
  <c r="M3662" i="1"/>
  <c r="E2555" i="2"/>
  <c r="B2556" i="2"/>
  <c r="B2503" i="3"/>
  <c r="C2556" i="2"/>
  <c r="C2503" i="3"/>
  <c r="D2556" i="2"/>
  <c r="D2503" i="3"/>
  <c r="M3663" i="1"/>
  <c r="E2556" i="2"/>
  <c r="B2557" i="2"/>
  <c r="B2504" i="3"/>
  <c r="C2557" i="2"/>
  <c r="C2504" i="3"/>
  <c r="D2557" i="2"/>
  <c r="D2504" i="3"/>
  <c r="M3664" i="1"/>
  <c r="E2557" i="2"/>
  <c r="E2504" i="3"/>
  <c r="B2558" i="2"/>
  <c r="B2505" i="3" s="1"/>
  <c r="C2558" i="2"/>
  <c r="C2505" i="3"/>
  <c r="D2558" i="2"/>
  <c r="D2505" i="3" s="1"/>
  <c r="E2558" i="2"/>
  <c r="B2559" i="2"/>
  <c r="B2506" i="3"/>
  <c r="C2559" i="2"/>
  <c r="C2506" i="3"/>
  <c r="D2559" i="2"/>
  <c r="D2506" i="3"/>
  <c r="E2559" i="2"/>
  <c r="E2506" i="3"/>
  <c r="B2560" i="2"/>
  <c r="B2507" i="3"/>
  <c r="C2560" i="2"/>
  <c r="C2507" i="3"/>
  <c r="D2560" i="2"/>
  <c r="E2560" i="2"/>
  <c r="E2507" i="3" s="1"/>
  <c r="B2561" i="2"/>
  <c r="B2508" i="3"/>
  <c r="C2561" i="2"/>
  <c r="C2508" i="3" s="1"/>
  <c r="D2561" i="2"/>
  <c r="D2508" i="3"/>
  <c r="E2561" i="2"/>
  <c r="E2508" i="3" s="1"/>
  <c r="A2562" i="2"/>
  <c r="A2509" i="3"/>
  <c r="B2562" i="2"/>
  <c r="B2509" i="3" s="1"/>
  <c r="C2509" i="3"/>
  <c r="D2509" i="3"/>
  <c r="E2509" i="3"/>
  <c r="A2563" i="2"/>
  <c r="A2510" i="3"/>
  <c r="B2563" i="2"/>
  <c r="B2510" i="3"/>
  <c r="C2510" i="3"/>
  <c r="D2510" i="3"/>
  <c r="E2510" i="3"/>
  <c r="A2564" i="2"/>
  <c r="A2511" i="3" s="1"/>
  <c r="B2564" i="2"/>
  <c r="B2511" i="3"/>
  <c r="C2511" i="3"/>
  <c r="D2511" i="3"/>
  <c r="E2511" i="3"/>
  <c r="B2565" i="2"/>
  <c r="B2512" i="3"/>
  <c r="C2512" i="3"/>
  <c r="D2512" i="3"/>
  <c r="E2512" i="3"/>
  <c r="B2566" i="2"/>
  <c r="B2513" i="3" s="1"/>
  <c r="C2513" i="3"/>
  <c r="D2513" i="3"/>
  <c r="E2513" i="3"/>
  <c r="B2567" i="2"/>
  <c r="B2514" i="3"/>
  <c r="C2514" i="3"/>
  <c r="D2514" i="3"/>
  <c r="E2514" i="3"/>
  <c r="B2568" i="2"/>
  <c r="B2515" i="3"/>
  <c r="C2515" i="3"/>
  <c r="D2515" i="3"/>
  <c r="E2515" i="3"/>
  <c r="A2569" i="2"/>
  <c r="A2516" i="3"/>
  <c r="B2569" i="2"/>
  <c r="B2516" i="3"/>
  <c r="C2516" i="3"/>
  <c r="D2516" i="3"/>
  <c r="E2516" i="3"/>
  <c r="A2570" i="2"/>
  <c r="A2517" i="3"/>
  <c r="B2570" i="2"/>
  <c r="B2517" i="3" s="1"/>
  <c r="C2517" i="3"/>
  <c r="D2517" i="3"/>
  <c r="E2517" i="3"/>
  <c r="A2571" i="2"/>
  <c r="A2518" i="3"/>
  <c r="B2571" i="2"/>
  <c r="B2518" i="3"/>
  <c r="C2518" i="3"/>
  <c r="D2518" i="3"/>
  <c r="E2518" i="3"/>
  <c r="A2572" i="2"/>
  <c r="A2519" i="3" s="1"/>
  <c r="B2572" i="2"/>
  <c r="B2519" i="3"/>
  <c r="C2519" i="3"/>
  <c r="D2519" i="3"/>
  <c r="E2519" i="3"/>
  <c r="A2573" i="2"/>
  <c r="A2520" i="3"/>
  <c r="B2573" i="2"/>
  <c r="B2520" i="3"/>
  <c r="C2520" i="3"/>
  <c r="D2520" i="3"/>
  <c r="E2520" i="3"/>
  <c r="A2574" i="2"/>
  <c r="A2521" i="3"/>
  <c r="B2574" i="2"/>
  <c r="B2521" i="3" s="1"/>
  <c r="C2521" i="3"/>
  <c r="D2521" i="3"/>
  <c r="E2521" i="3"/>
  <c r="A2575" i="2"/>
  <c r="A2522" i="3"/>
  <c r="B2575" i="2"/>
  <c r="B2522" i="3"/>
  <c r="C2522" i="3"/>
  <c r="D2522" i="3"/>
  <c r="E2522" i="3"/>
  <c r="A2576" i="2"/>
  <c r="A2523" i="3" s="1"/>
  <c r="B2576" i="2"/>
  <c r="B2523" i="3"/>
  <c r="C2523" i="3"/>
  <c r="D2523" i="3"/>
  <c r="E2523" i="3"/>
  <c r="A2577" i="2"/>
  <c r="A2524" i="3"/>
  <c r="B2577" i="2"/>
  <c r="B2524" i="3"/>
  <c r="C2524" i="3"/>
  <c r="D2524" i="3"/>
  <c r="E2524" i="3"/>
  <c r="A2578" i="2"/>
  <c r="A2525" i="3"/>
  <c r="B2578" i="2"/>
  <c r="B2525" i="3" s="1"/>
  <c r="C2525" i="3"/>
  <c r="D2525" i="3"/>
  <c r="E2525" i="3"/>
  <c r="A2579" i="2"/>
  <c r="A2526" i="3"/>
  <c r="B2579" i="2"/>
  <c r="B2526" i="3"/>
  <c r="C2526" i="3"/>
  <c r="D2526" i="3"/>
  <c r="E2526" i="3"/>
  <c r="A2580" i="2"/>
  <c r="A2527" i="3" s="1"/>
  <c r="B2580" i="2"/>
  <c r="B2527" i="3"/>
  <c r="C2527" i="3"/>
  <c r="D2527" i="3"/>
  <c r="E2527" i="3"/>
  <c r="A2581" i="2"/>
  <c r="A2528" i="3"/>
  <c r="B2581" i="2"/>
  <c r="B2528" i="3"/>
  <c r="C2528" i="3"/>
  <c r="D2528" i="3"/>
  <c r="E2528" i="3"/>
  <c r="A2582" i="2"/>
  <c r="A2529" i="3"/>
  <c r="B2582" i="2"/>
  <c r="B2529" i="3" s="1"/>
  <c r="C2529" i="3"/>
  <c r="D2529" i="3"/>
  <c r="E2529" i="3"/>
  <c r="A2583" i="2"/>
  <c r="A2530" i="3"/>
  <c r="B2583" i="2"/>
  <c r="B2530" i="3"/>
  <c r="C2530" i="3"/>
  <c r="D2530" i="3"/>
  <c r="E2530" i="3"/>
  <c r="A2584" i="2"/>
  <c r="A2531" i="3" s="1"/>
  <c r="B2584" i="2"/>
  <c r="B2531" i="3"/>
  <c r="C2531" i="3"/>
  <c r="D2531" i="3"/>
  <c r="E2531" i="3"/>
  <c r="A2585" i="2"/>
  <c r="A2532" i="3"/>
  <c r="B2585" i="2"/>
  <c r="B2532" i="3"/>
  <c r="C2532" i="3"/>
  <c r="D2532" i="3"/>
  <c r="E2532" i="3"/>
  <c r="A2586" i="2"/>
  <c r="A2533" i="3"/>
  <c r="B2586" i="2"/>
  <c r="B2533" i="3" s="1"/>
  <c r="C2533" i="3"/>
  <c r="D2533" i="3"/>
  <c r="E2533" i="3"/>
  <c r="A2587" i="2"/>
  <c r="A2534" i="3"/>
  <c r="B2587" i="2"/>
  <c r="B2534" i="3"/>
  <c r="C2534" i="3"/>
  <c r="D2534" i="3"/>
  <c r="E2534" i="3"/>
  <c r="A2588" i="2"/>
  <c r="A2535" i="3" s="1"/>
  <c r="B2588" i="2"/>
  <c r="B2535" i="3"/>
  <c r="C2535" i="3"/>
  <c r="D2535" i="3"/>
  <c r="E2535" i="3"/>
  <c r="A2589" i="2"/>
  <c r="A2536" i="3"/>
  <c r="B2589" i="2"/>
  <c r="B2536" i="3"/>
  <c r="C2536" i="3"/>
  <c r="D2536" i="3"/>
  <c r="E2536" i="3"/>
  <c r="A2590" i="2"/>
  <c r="A2537" i="3"/>
  <c r="B2590" i="2"/>
  <c r="B2537" i="3" s="1"/>
  <c r="C2537" i="3"/>
  <c r="D2537" i="3"/>
  <c r="E2537" i="3"/>
  <c r="A2591" i="2"/>
  <c r="A2538" i="3"/>
  <c r="B2591" i="2"/>
  <c r="B2538" i="3"/>
  <c r="C2538" i="3"/>
  <c r="D2538" i="3"/>
  <c r="E2538" i="3"/>
  <c r="A2592" i="2"/>
  <c r="A2539" i="3" s="1"/>
  <c r="B2592" i="2"/>
  <c r="B2539" i="3"/>
  <c r="C2539" i="3"/>
  <c r="D2539" i="3"/>
  <c r="E2539" i="3"/>
  <c r="A2593" i="2"/>
  <c r="A2540" i="3"/>
  <c r="B2593" i="2"/>
  <c r="B2540" i="3"/>
  <c r="C2540" i="3"/>
  <c r="D2540" i="3"/>
  <c r="E2540" i="3"/>
  <c r="A2594" i="2"/>
  <c r="A2541" i="3"/>
  <c r="B2594" i="2"/>
  <c r="B2541" i="3" s="1"/>
  <c r="C2541" i="3"/>
  <c r="D2541" i="3"/>
  <c r="E2541" i="3"/>
  <c r="A2595" i="2"/>
  <c r="A2542" i="3"/>
  <c r="B2595" i="2"/>
  <c r="B2542" i="3"/>
  <c r="C2542" i="3"/>
  <c r="D2542" i="3"/>
  <c r="E2542" i="3"/>
  <c r="A2596" i="2"/>
  <c r="A2543" i="3" s="1"/>
  <c r="B2596" i="2"/>
  <c r="B2543" i="3"/>
  <c r="C2543" i="3"/>
  <c r="D2543" i="3"/>
  <c r="E2543" i="3"/>
  <c r="A2597" i="2"/>
  <c r="A2544" i="3"/>
  <c r="B2597" i="2"/>
  <c r="B2544" i="3"/>
  <c r="C2544" i="3"/>
  <c r="D2544" i="3"/>
  <c r="E2544" i="3"/>
  <c r="A2598" i="2"/>
  <c r="A2545" i="3"/>
  <c r="B2598" i="2"/>
  <c r="B2545" i="3" s="1"/>
  <c r="C2545" i="3"/>
  <c r="D2545" i="3"/>
  <c r="E2545" i="3"/>
  <c r="A2546" i="3"/>
  <c r="B2546" i="3"/>
  <c r="C2546" i="3"/>
  <c r="D2546" i="3"/>
  <c r="E2546" i="3"/>
  <c r="A2547" i="3"/>
  <c r="B2547" i="3"/>
  <c r="C2547" i="3"/>
  <c r="D2547" i="3"/>
  <c r="E2547" i="3"/>
  <c r="A2548" i="3"/>
  <c r="B2548" i="3"/>
  <c r="C2548" i="3"/>
  <c r="D2548" i="3"/>
  <c r="E2548" i="3"/>
  <c r="A2549" i="3"/>
  <c r="B2549" i="3"/>
  <c r="C2549" i="3"/>
  <c r="D2549" i="3"/>
  <c r="E2549" i="3"/>
  <c r="A2550" i="3"/>
  <c r="B2550" i="3"/>
  <c r="C2550" i="3"/>
  <c r="D2550" i="3"/>
  <c r="E2550" i="3"/>
  <c r="A2551" i="3"/>
  <c r="B2551" i="3"/>
  <c r="C2551" i="3"/>
  <c r="D2551" i="3"/>
  <c r="E2551" i="3"/>
  <c r="A2552" i="3"/>
  <c r="B2552" i="3"/>
  <c r="C2552" i="3"/>
  <c r="D2552" i="3"/>
  <c r="E2552" i="3"/>
  <c r="A2553" i="3"/>
  <c r="B2553" i="3"/>
  <c r="C2553" i="3"/>
  <c r="D2553" i="3"/>
  <c r="E2553" i="3"/>
  <c r="A2554" i="3"/>
  <c r="B2554" i="3"/>
  <c r="C2554" i="3"/>
  <c r="D2554" i="3"/>
  <c r="E2554" i="3"/>
  <c r="A2555" i="3"/>
  <c r="B2555" i="3"/>
  <c r="C2555" i="3"/>
  <c r="D2555" i="3"/>
  <c r="E2555" i="3"/>
  <c r="A2556" i="3"/>
  <c r="B2556" i="3"/>
  <c r="C2556" i="3"/>
  <c r="D2556" i="3"/>
  <c r="E2556" i="3"/>
  <c r="A2557" i="3"/>
  <c r="B2557" i="3"/>
  <c r="C2557" i="3"/>
  <c r="D2557" i="3"/>
  <c r="E2557" i="3"/>
  <c r="A2558" i="3"/>
  <c r="B2558" i="3"/>
  <c r="C2558" i="3"/>
  <c r="D2558" i="3"/>
  <c r="E2558" i="3"/>
  <c r="A2559" i="3"/>
  <c r="B2559" i="3"/>
  <c r="C2559" i="3"/>
  <c r="D2559" i="3"/>
  <c r="E2559" i="3"/>
  <c r="A2560" i="3"/>
  <c r="B2560" i="3"/>
  <c r="C2560" i="3"/>
  <c r="D2560" i="3"/>
  <c r="E2560" i="3"/>
  <c r="A2561" i="3"/>
  <c r="B2561" i="3"/>
  <c r="C2561" i="3"/>
  <c r="D2561" i="3"/>
  <c r="E2561" i="3"/>
  <c r="A2562" i="3"/>
  <c r="B2562" i="3"/>
  <c r="C2562" i="3"/>
  <c r="D2562" i="3"/>
  <c r="E2562" i="3"/>
  <c r="A2563" i="3"/>
  <c r="B2563" i="3"/>
  <c r="C2563" i="3"/>
  <c r="D2563" i="3"/>
  <c r="E2563" i="3"/>
  <c r="A2564" i="3"/>
  <c r="B2564" i="3"/>
  <c r="C2564" i="3"/>
  <c r="D2564" i="3"/>
  <c r="E2564" i="3"/>
  <c r="A2565" i="3"/>
  <c r="B2565" i="3"/>
  <c r="C2565" i="3"/>
  <c r="D2565" i="3"/>
  <c r="E2565" i="3"/>
  <c r="A2566" i="3"/>
  <c r="B2566" i="3"/>
  <c r="C2566" i="3"/>
  <c r="D2566" i="3"/>
  <c r="E2566" i="3"/>
  <c r="A2567" i="3"/>
  <c r="B2567" i="3"/>
  <c r="C2567" i="3"/>
  <c r="D2567" i="3"/>
  <c r="E2567" i="3"/>
  <c r="A2568" i="3"/>
  <c r="B2568" i="3"/>
  <c r="C2568" i="3"/>
  <c r="D2568" i="3"/>
  <c r="E2568" i="3"/>
  <c r="A2569" i="3"/>
  <c r="B2569" i="3"/>
  <c r="C2569" i="3"/>
  <c r="D2569" i="3"/>
  <c r="E2569" i="3"/>
  <c r="A2570" i="3"/>
  <c r="B2570" i="3"/>
  <c r="C2570" i="3"/>
  <c r="D2570" i="3"/>
  <c r="E2570" i="3"/>
  <c r="A2571" i="3"/>
  <c r="B2571" i="3"/>
  <c r="C2571" i="3"/>
  <c r="D2571" i="3"/>
  <c r="E2571" i="3"/>
  <c r="A2572" i="3"/>
  <c r="B2572" i="3"/>
  <c r="C2572" i="3"/>
  <c r="D2572" i="3"/>
  <c r="E2572" i="3"/>
  <c r="A2573" i="3"/>
  <c r="B2573" i="3"/>
  <c r="C2573" i="3"/>
  <c r="D2573" i="3"/>
  <c r="E2573" i="3"/>
  <c r="A2574" i="3"/>
  <c r="B2574" i="3"/>
  <c r="C2574" i="3"/>
  <c r="D2574" i="3"/>
  <c r="E2574" i="3"/>
  <c r="A2575" i="3"/>
  <c r="B2575" i="3"/>
  <c r="C2575" i="3"/>
  <c r="D2575" i="3"/>
  <c r="E2575" i="3"/>
  <c r="A2576" i="3"/>
  <c r="B2576" i="3"/>
  <c r="C2576" i="3"/>
  <c r="D2576" i="3"/>
  <c r="E2576" i="3"/>
  <c r="A2577" i="3"/>
  <c r="B2577" i="3"/>
  <c r="C2577" i="3"/>
  <c r="D2577" i="3"/>
  <c r="E2577" i="3"/>
  <c r="A2578" i="3"/>
  <c r="B2578" i="3"/>
  <c r="C2578" i="3"/>
  <c r="D2578" i="3"/>
  <c r="E2578" i="3"/>
  <c r="A2579" i="3"/>
  <c r="B2579" i="3"/>
  <c r="C2579" i="3"/>
  <c r="D2579" i="3"/>
  <c r="E2579" i="3"/>
  <c r="A2580" i="3"/>
  <c r="B2580" i="3"/>
  <c r="C2580" i="3"/>
  <c r="D2580" i="3"/>
  <c r="E2580" i="3"/>
  <c r="A2581" i="3"/>
  <c r="B2581" i="3"/>
  <c r="C2581" i="3"/>
  <c r="D2581" i="3"/>
  <c r="E2581" i="3"/>
  <c r="A2582" i="3"/>
  <c r="B2582" i="3"/>
  <c r="C2582" i="3"/>
  <c r="D2582" i="3"/>
  <c r="E2582" i="3"/>
  <c r="A2583" i="3"/>
  <c r="B2583" i="3"/>
  <c r="C2583" i="3"/>
  <c r="D2583" i="3"/>
  <c r="E2583" i="3"/>
  <c r="A2584" i="3"/>
  <c r="B2584" i="3"/>
  <c r="C2584" i="3"/>
  <c r="D2584" i="3"/>
  <c r="E2584" i="3"/>
  <c r="A2585" i="3"/>
  <c r="B2585" i="3"/>
  <c r="C2585" i="3"/>
  <c r="D2585" i="3"/>
  <c r="E2585" i="3"/>
  <c r="A2586" i="3"/>
  <c r="B2586" i="3"/>
  <c r="C2586" i="3"/>
  <c r="D2586" i="3"/>
  <c r="E2586" i="3"/>
  <c r="A2587" i="3"/>
  <c r="B2587" i="3"/>
  <c r="C2587" i="3"/>
  <c r="D2587" i="3"/>
  <c r="E2587" i="3"/>
  <c r="A2588" i="3"/>
  <c r="B2588" i="3"/>
  <c r="C2588" i="3"/>
  <c r="D2588" i="3"/>
  <c r="E2588" i="3"/>
  <c r="A2589" i="3"/>
  <c r="B2589" i="3"/>
  <c r="C2589" i="3"/>
  <c r="D2589" i="3"/>
  <c r="E2589" i="3"/>
  <c r="A2590" i="3"/>
  <c r="B2590" i="3"/>
  <c r="C2590" i="3"/>
  <c r="D2590" i="3"/>
  <c r="E2590" i="3"/>
  <c r="A2591" i="3"/>
  <c r="B2591" i="3"/>
  <c r="C2591" i="3"/>
  <c r="D2591" i="3"/>
  <c r="E2591" i="3"/>
  <c r="A2592" i="3"/>
  <c r="B2592" i="3"/>
  <c r="C2592" i="3"/>
  <c r="D2592" i="3"/>
  <c r="E2592" i="3"/>
  <c r="A2593" i="3"/>
  <c r="B2593" i="3"/>
  <c r="C2593" i="3"/>
  <c r="D2593" i="3"/>
  <c r="E2593" i="3"/>
  <c r="A2594" i="3"/>
  <c r="B2594" i="3"/>
  <c r="C2594" i="3"/>
  <c r="D2594" i="3"/>
  <c r="E2594" i="3"/>
  <c r="A2595" i="3"/>
  <c r="B2595" i="3"/>
  <c r="C2595" i="3"/>
  <c r="D2595" i="3"/>
  <c r="E2595" i="3"/>
  <c r="A2596" i="3"/>
  <c r="B2596" i="3"/>
  <c r="C2596" i="3"/>
  <c r="D2596" i="3"/>
  <c r="E2596" i="3"/>
  <c r="A2597" i="3"/>
  <c r="B2597" i="3"/>
  <c r="C2597" i="3"/>
  <c r="D2597" i="3"/>
  <c r="E2597" i="3"/>
  <c r="A2598" i="3"/>
  <c r="B2598" i="3"/>
  <c r="C2598" i="3"/>
  <c r="D2598" i="3"/>
  <c r="E2598" i="3"/>
  <c r="A2599" i="3"/>
  <c r="B2599" i="3"/>
  <c r="C2599" i="3"/>
  <c r="D2599" i="3"/>
  <c r="E2599" i="3"/>
  <c r="A2600" i="3"/>
  <c r="B2600" i="3"/>
  <c r="C2600" i="3"/>
  <c r="D2600" i="3"/>
  <c r="E2600" i="3"/>
  <c r="A2601" i="3"/>
  <c r="B2601" i="3"/>
  <c r="C2601" i="3"/>
  <c r="D2601" i="3"/>
  <c r="E2601" i="3"/>
  <c r="A2602" i="3"/>
  <c r="B2602" i="3"/>
  <c r="C2602" i="3"/>
  <c r="D2602" i="3"/>
  <c r="E2602" i="3"/>
  <c r="A2603" i="3"/>
  <c r="B2603" i="3"/>
  <c r="C2603" i="3"/>
  <c r="D2603" i="3"/>
  <c r="E2603" i="3"/>
  <c r="A2604" i="3"/>
  <c r="B2604" i="3"/>
  <c r="C2604" i="3"/>
  <c r="D2604" i="3"/>
  <c r="E2604" i="3"/>
  <c r="A2605" i="3"/>
  <c r="B2605" i="3"/>
  <c r="C2605" i="3"/>
  <c r="D2605" i="3"/>
  <c r="E2605" i="3"/>
  <c r="A2606" i="3"/>
  <c r="B2606" i="3"/>
  <c r="C2606" i="3"/>
  <c r="D2606" i="3"/>
  <c r="E2606" i="3"/>
  <c r="A2607" i="3"/>
  <c r="B2607" i="3"/>
  <c r="C2607" i="3"/>
  <c r="D2607" i="3"/>
  <c r="E2607" i="3"/>
  <c r="A2608" i="3"/>
  <c r="B2608" i="3"/>
  <c r="C2608" i="3"/>
  <c r="D2608" i="3"/>
  <c r="E2608" i="3"/>
  <c r="A2609" i="3"/>
  <c r="B2609" i="3"/>
  <c r="C2609" i="3"/>
  <c r="D2609" i="3"/>
  <c r="E2609" i="3"/>
  <c r="A2610" i="3"/>
  <c r="B2610" i="3"/>
  <c r="C2610" i="3"/>
  <c r="D2610" i="3"/>
  <c r="E2610" i="3"/>
  <c r="A2611" i="3"/>
  <c r="B2611" i="3"/>
  <c r="C2611" i="3"/>
  <c r="D2611" i="3"/>
  <c r="E2611" i="3"/>
  <c r="A2612" i="3"/>
  <c r="B2612" i="3"/>
  <c r="C2612" i="3"/>
  <c r="D2612" i="3"/>
  <c r="E2612" i="3"/>
  <c r="A2613" i="3"/>
  <c r="B2613" i="3"/>
  <c r="C2613" i="3"/>
  <c r="D2613" i="3"/>
  <c r="E2613" i="3"/>
  <c r="A2614" i="3"/>
  <c r="B2614" i="3"/>
  <c r="C2614" i="3"/>
  <c r="D2614" i="3"/>
  <c r="E2614" i="3"/>
  <c r="A2615" i="3"/>
  <c r="B2615" i="3"/>
  <c r="C2615" i="3"/>
  <c r="D2615" i="3"/>
  <c r="E2615" i="3"/>
  <c r="A2616" i="3"/>
  <c r="B2616" i="3"/>
  <c r="C2616" i="3"/>
  <c r="D2616" i="3"/>
  <c r="E2616" i="3"/>
  <c r="A2617" i="3"/>
  <c r="B2617" i="3"/>
  <c r="C2617" i="3"/>
  <c r="D2617" i="3"/>
  <c r="E2617" i="3"/>
  <c r="A2618" i="3"/>
  <c r="B2618" i="3"/>
  <c r="C2618" i="3"/>
  <c r="D2618" i="3"/>
  <c r="E2618" i="3"/>
  <c r="A2619" i="3"/>
  <c r="B2619" i="3"/>
  <c r="C2619" i="3"/>
  <c r="D2619" i="3"/>
  <c r="E2619" i="3"/>
  <c r="A2620" i="3"/>
  <c r="B2620" i="3"/>
  <c r="C2620" i="3"/>
  <c r="D2620" i="3"/>
  <c r="E2620" i="3"/>
  <c r="A2621" i="3"/>
  <c r="B2621" i="3"/>
  <c r="C2621" i="3"/>
  <c r="D2621" i="3"/>
  <c r="E2621" i="3"/>
  <c r="A2622" i="3"/>
  <c r="B2622" i="3"/>
  <c r="C2622" i="3"/>
  <c r="D2622" i="3"/>
  <c r="E2622" i="3"/>
  <c r="A2623" i="3"/>
  <c r="B2623" i="3"/>
  <c r="C2623" i="3"/>
  <c r="D2623" i="3"/>
  <c r="E2623" i="3"/>
  <c r="A2624" i="3"/>
  <c r="B2624" i="3"/>
  <c r="C2624" i="3"/>
  <c r="D2624" i="3"/>
  <c r="E2624" i="3"/>
  <c r="A2625" i="3"/>
  <c r="B2625" i="3"/>
  <c r="C2625" i="3"/>
  <c r="D2625" i="3"/>
  <c r="E2625" i="3"/>
  <c r="A2626" i="3"/>
  <c r="B2626" i="3"/>
  <c r="C2626" i="3"/>
  <c r="D2626" i="3"/>
  <c r="E2626" i="3"/>
  <c r="A2627" i="3"/>
  <c r="B2627" i="3"/>
  <c r="C2627" i="3"/>
  <c r="D2627" i="3"/>
  <c r="E2627" i="3"/>
  <c r="A2628" i="3"/>
  <c r="B2628" i="3"/>
  <c r="C2628" i="3"/>
  <c r="D2628" i="3"/>
  <c r="E2628" i="3"/>
  <c r="A2629" i="3"/>
  <c r="B2629" i="3"/>
  <c r="C2629" i="3"/>
  <c r="D2629" i="3"/>
  <c r="E2629" i="3"/>
  <c r="A2630" i="3"/>
  <c r="B2630" i="3"/>
  <c r="C2630" i="3"/>
  <c r="D2630" i="3"/>
  <c r="E2630" i="3"/>
  <c r="A2631" i="3"/>
  <c r="B2631" i="3"/>
  <c r="C2631" i="3"/>
  <c r="D2631" i="3"/>
  <c r="E2631" i="3"/>
  <c r="A2632" i="3"/>
  <c r="B2632" i="3"/>
  <c r="C2632" i="3"/>
  <c r="D2632" i="3"/>
  <c r="E2632" i="3"/>
  <c r="A2633" i="3"/>
  <c r="B2633" i="3"/>
  <c r="C2633" i="3"/>
  <c r="D2633" i="3"/>
  <c r="E2633" i="3"/>
  <c r="A2634" i="3"/>
  <c r="B2634" i="3"/>
  <c r="C2634" i="3"/>
  <c r="D2634" i="3"/>
  <c r="E2634" i="3"/>
  <c r="A2635" i="3"/>
  <c r="B2635" i="3"/>
  <c r="C2635" i="3"/>
  <c r="D2635" i="3"/>
  <c r="E2635" i="3"/>
  <c r="A2636" i="3"/>
  <c r="B2636" i="3"/>
  <c r="C2636" i="3"/>
  <c r="D2636" i="3"/>
  <c r="E2636" i="3"/>
  <c r="A2637" i="3"/>
  <c r="B2637" i="3"/>
  <c r="C2637" i="3"/>
  <c r="D2637" i="3"/>
  <c r="E2637" i="3"/>
  <c r="A2638" i="3"/>
  <c r="B2638" i="3"/>
  <c r="C2638" i="3"/>
  <c r="D2638" i="3"/>
  <c r="E2638" i="3"/>
  <c r="A2639" i="3"/>
  <c r="B2639" i="3"/>
  <c r="C2639" i="3"/>
  <c r="D2639" i="3"/>
  <c r="E2639" i="3"/>
  <c r="A2640" i="3"/>
  <c r="B2640" i="3"/>
  <c r="C2640" i="3"/>
  <c r="D2640" i="3"/>
  <c r="E2640" i="3"/>
  <c r="A2641" i="3"/>
  <c r="B2641" i="3"/>
  <c r="C2641" i="3"/>
  <c r="D2641" i="3"/>
  <c r="E2641" i="3"/>
  <c r="A2642" i="3"/>
  <c r="B2642" i="3"/>
  <c r="C2642" i="3"/>
  <c r="D2642" i="3"/>
  <c r="E2642" i="3"/>
  <c r="A2643" i="3"/>
  <c r="B2643" i="3"/>
  <c r="C2643" i="3"/>
  <c r="D2643" i="3"/>
  <c r="E2643" i="3"/>
  <c r="A2644" i="3"/>
  <c r="B2644" i="3"/>
  <c r="C2644" i="3"/>
  <c r="D2644" i="3"/>
  <c r="E2644" i="3"/>
  <c r="A2645" i="3"/>
  <c r="B2645" i="3"/>
  <c r="C2645" i="3"/>
  <c r="D2645" i="3"/>
  <c r="E2645" i="3"/>
  <c r="A2646" i="3"/>
  <c r="B2646" i="3"/>
  <c r="C2646" i="3"/>
  <c r="D2646" i="3"/>
  <c r="E2646" i="3"/>
  <c r="A2647" i="3"/>
  <c r="B2647" i="3"/>
  <c r="C2647" i="3"/>
  <c r="D2647" i="3"/>
  <c r="E2647" i="3"/>
  <c r="A2648" i="3"/>
  <c r="B2648" i="3"/>
  <c r="C2648" i="3"/>
  <c r="D2648" i="3"/>
  <c r="E2648" i="3"/>
  <c r="A2649" i="3"/>
  <c r="B2649" i="3"/>
  <c r="C2649" i="3"/>
  <c r="D2649" i="3"/>
  <c r="E2649" i="3"/>
  <c r="A2650" i="3"/>
  <c r="B2650" i="3"/>
  <c r="C2650" i="3"/>
  <c r="D2650" i="3"/>
  <c r="E2650" i="3"/>
  <c r="A2651" i="3"/>
  <c r="B2651" i="3"/>
  <c r="C2651" i="3"/>
  <c r="D2651" i="3"/>
  <c r="E2651" i="3"/>
  <c r="A2652" i="3"/>
  <c r="B2652" i="3"/>
  <c r="C2652" i="3"/>
  <c r="D2652" i="3"/>
  <c r="E2652" i="3"/>
  <c r="A2653" i="3"/>
  <c r="B2653" i="3"/>
  <c r="C2653" i="3"/>
  <c r="D2653" i="3"/>
  <c r="E2653" i="3"/>
  <c r="A2654" i="3"/>
  <c r="B2654" i="3"/>
  <c r="C2654" i="3"/>
  <c r="D2654" i="3"/>
  <c r="E2654" i="3"/>
  <c r="A2655" i="3"/>
  <c r="B2655" i="3"/>
  <c r="C2655" i="3"/>
  <c r="D2655" i="3"/>
  <c r="E2655" i="3"/>
  <c r="A2656" i="3"/>
  <c r="B2656" i="3"/>
  <c r="C2656" i="3"/>
  <c r="D2656" i="3"/>
  <c r="E2656" i="3"/>
  <c r="A2657" i="3"/>
  <c r="B2657" i="3"/>
  <c r="C2657" i="3"/>
  <c r="D2657" i="3"/>
  <c r="E2657" i="3"/>
  <c r="A2658" i="3"/>
  <c r="B2658" i="3"/>
  <c r="C2658" i="3"/>
  <c r="D2658" i="3"/>
  <c r="E2658" i="3"/>
  <c r="A2659" i="3"/>
  <c r="B2659" i="3"/>
  <c r="C2659" i="3"/>
  <c r="D2659" i="3"/>
  <c r="E2659" i="3"/>
  <c r="A2660" i="3"/>
  <c r="B2660" i="3"/>
  <c r="C2660" i="3"/>
  <c r="D2660" i="3"/>
  <c r="E2660" i="3"/>
  <c r="A2661" i="3"/>
  <c r="B2661" i="3"/>
  <c r="C2661" i="3"/>
  <c r="D2661" i="3"/>
  <c r="E2661" i="3"/>
  <c r="A2662" i="3"/>
  <c r="B2662" i="3"/>
  <c r="C2662" i="3"/>
  <c r="D2662" i="3"/>
  <c r="E2662" i="3"/>
  <c r="A2663" i="3"/>
  <c r="B2663" i="3"/>
  <c r="C2663" i="3"/>
  <c r="D2663" i="3"/>
  <c r="E2663" i="3"/>
  <c r="A2664" i="3"/>
  <c r="B2664" i="3"/>
  <c r="C2664" i="3"/>
  <c r="D2664" i="3"/>
  <c r="E2664" i="3"/>
  <c r="A2665" i="3"/>
  <c r="B2665" i="3"/>
  <c r="C2665" i="3"/>
  <c r="D2665" i="3"/>
  <c r="E2665" i="3"/>
  <c r="A2666" i="3"/>
  <c r="B2666" i="3"/>
  <c r="C2666" i="3"/>
  <c r="D2666" i="3"/>
  <c r="E2666" i="3"/>
  <c r="A2667" i="3"/>
  <c r="B2667" i="3"/>
  <c r="C2667" i="3"/>
  <c r="D2667" i="3"/>
  <c r="E2667" i="3"/>
  <c r="A2668" i="3"/>
  <c r="B2668" i="3"/>
  <c r="C2668" i="3"/>
  <c r="D2668" i="3"/>
  <c r="E2668" i="3"/>
  <c r="A2669" i="3"/>
  <c r="B2669" i="3"/>
  <c r="C2669" i="3"/>
  <c r="D2669" i="3"/>
  <c r="E2669" i="3"/>
  <c r="A2670" i="3"/>
  <c r="B2670" i="3"/>
  <c r="C2670" i="3"/>
  <c r="D2670" i="3"/>
  <c r="E2670" i="3"/>
  <c r="A2671" i="3"/>
  <c r="B2671" i="3"/>
  <c r="C2671" i="3"/>
  <c r="D2671" i="3"/>
  <c r="E2671" i="3"/>
  <c r="A2672" i="3"/>
  <c r="B2672" i="3"/>
  <c r="C2672" i="3"/>
  <c r="D2672" i="3"/>
  <c r="E2672" i="3"/>
  <c r="A2673" i="3"/>
  <c r="B2673" i="3"/>
  <c r="C2673" i="3"/>
  <c r="D2673" i="3"/>
  <c r="E2673" i="3"/>
  <c r="A2674" i="3"/>
  <c r="B2674" i="3"/>
  <c r="C2674" i="3"/>
  <c r="D2674" i="3"/>
  <c r="E2674" i="3"/>
  <c r="A2675" i="3"/>
  <c r="B2675" i="3"/>
  <c r="C2675" i="3"/>
  <c r="D2675" i="3"/>
  <c r="E2675" i="3"/>
  <c r="A2676" i="3"/>
  <c r="B2676" i="3"/>
  <c r="C2676" i="3"/>
  <c r="D2676" i="3"/>
  <c r="E2676" i="3"/>
  <c r="A2677" i="3"/>
  <c r="B2677" i="3"/>
  <c r="C2677" i="3"/>
  <c r="D2677" i="3"/>
  <c r="E2677" i="3"/>
  <c r="A2678" i="3"/>
  <c r="B2678" i="3"/>
  <c r="C2678" i="3"/>
  <c r="D2678" i="3"/>
  <c r="E2678" i="3"/>
  <c r="A2679" i="3"/>
  <c r="B2679" i="3"/>
  <c r="C2679" i="3"/>
  <c r="D2679" i="3"/>
  <c r="E2679" i="3"/>
  <c r="A2680" i="3"/>
  <c r="B2680" i="3"/>
  <c r="C2680" i="3"/>
  <c r="D2680" i="3"/>
  <c r="E2680" i="3"/>
  <c r="A2681" i="3"/>
  <c r="B2681" i="3"/>
  <c r="C2681" i="3"/>
  <c r="D2681" i="3"/>
  <c r="E2681" i="3"/>
  <c r="A2682" i="3"/>
  <c r="B2682" i="3"/>
  <c r="C2682" i="3"/>
  <c r="D2682" i="3"/>
  <c r="E2682" i="3"/>
  <c r="A2683" i="3"/>
  <c r="B2683" i="3"/>
  <c r="C2683" i="3"/>
  <c r="D2683" i="3"/>
  <c r="E2683" i="3"/>
  <c r="A2684" i="3"/>
  <c r="B2684" i="3"/>
  <c r="C2684" i="3"/>
  <c r="D2684" i="3"/>
  <c r="E2684" i="3"/>
  <c r="A2685" i="3"/>
  <c r="B2685" i="3"/>
  <c r="C2685" i="3"/>
  <c r="D2685" i="3"/>
  <c r="E2685" i="3"/>
  <c r="A2686" i="3"/>
  <c r="B2686" i="3"/>
  <c r="C2686" i="3"/>
  <c r="D2686" i="3"/>
  <c r="E2686" i="3"/>
  <c r="A2687" i="3"/>
  <c r="B2687" i="3"/>
  <c r="C2687" i="3"/>
  <c r="D2687" i="3"/>
  <c r="E2687" i="3"/>
  <c r="A2688" i="3"/>
  <c r="B2688" i="3"/>
  <c r="C2688" i="3"/>
  <c r="D2688" i="3"/>
  <c r="E2688" i="3"/>
  <c r="A2689" i="3"/>
  <c r="B2689" i="3"/>
  <c r="C2689" i="3"/>
  <c r="D2689" i="3"/>
  <c r="E2689" i="3"/>
  <c r="A2690" i="3"/>
  <c r="B2690" i="3"/>
  <c r="C2690" i="3"/>
  <c r="D2690" i="3"/>
  <c r="E2690" i="3"/>
  <c r="A2691" i="3"/>
  <c r="B2691" i="3"/>
  <c r="C2691" i="3"/>
  <c r="D2691" i="3"/>
  <c r="E2691" i="3"/>
  <c r="A2692" i="3"/>
  <c r="B2692" i="3"/>
  <c r="C2692" i="3"/>
  <c r="D2692" i="3"/>
  <c r="E2692" i="3"/>
  <c r="A2693" i="3"/>
  <c r="B2693" i="3"/>
  <c r="C2693" i="3"/>
  <c r="D2693" i="3"/>
  <c r="E2693" i="3"/>
  <c r="A2694" i="3"/>
  <c r="B2694" i="3"/>
  <c r="C2694" i="3"/>
  <c r="D2694" i="3"/>
  <c r="E2694" i="3"/>
  <c r="A2695" i="3"/>
  <c r="B2695" i="3"/>
  <c r="C2695" i="3"/>
  <c r="D2695" i="3"/>
  <c r="E2695" i="3"/>
  <c r="A2696" i="3"/>
  <c r="B2696" i="3"/>
  <c r="C2696" i="3"/>
  <c r="D2696" i="3"/>
  <c r="E2696" i="3"/>
  <c r="A2697" i="3"/>
  <c r="B2697" i="3"/>
  <c r="C2697" i="3"/>
  <c r="D2697" i="3"/>
  <c r="E2697" i="3"/>
  <c r="A2698" i="3"/>
  <c r="B2698" i="3"/>
  <c r="C2698" i="3"/>
  <c r="D2698" i="3"/>
  <c r="E2698" i="3"/>
  <c r="A2699" i="3"/>
  <c r="B2699" i="3"/>
  <c r="C2699" i="3"/>
  <c r="D2699" i="3"/>
  <c r="E2699" i="3"/>
  <c r="A2700" i="3"/>
  <c r="B2700" i="3"/>
  <c r="C2700" i="3"/>
  <c r="D2700" i="3"/>
  <c r="E2700" i="3"/>
  <c r="A2701" i="3"/>
  <c r="B2701" i="3"/>
  <c r="C2701" i="3"/>
  <c r="D2701" i="3"/>
  <c r="E2701" i="3"/>
  <c r="A2702" i="3"/>
  <c r="B2702" i="3"/>
  <c r="C2702" i="3"/>
  <c r="D2702" i="3"/>
  <c r="E2702" i="3"/>
  <c r="A2703" i="3"/>
  <c r="B2703" i="3"/>
  <c r="C2703" i="3"/>
  <c r="D2703" i="3"/>
  <c r="E2703" i="3"/>
  <c r="A2704" i="3"/>
  <c r="B2704" i="3"/>
  <c r="C2704" i="3"/>
  <c r="D2704" i="3"/>
  <c r="E2704" i="3"/>
  <c r="A2705" i="3"/>
  <c r="B2705" i="3"/>
  <c r="C2705" i="3"/>
  <c r="D2705" i="3"/>
  <c r="E2705" i="3"/>
  <c r="A2706" i="3"/>
  <c r="B2706" i="3"/>
  <c r="C2706" i="3"/>
  <c r="D2706" i="3"/>
  <c r="E2706" i="3"/>
  <c r="A2707" i="3"/>
  <c r="B2707" i="3"/>
  <c r="C2707" i="3"/>
  <c r="D2707" i="3"/>
  <c r="E2707" i="3"/>
  <c r="A2708" i="3"/>
  <c r="B2708" i="3"/>
  <c r="C2708" i="3"/>
  <c r="D2708" i="3"/>
  <c r="E2708" i="3"/>
  <c r="A2709" i="3"/>
  <c r="B2709" i="3"/>
  <c r="C2709" i="3"/>
  <c r="D2709" i="3"/>
  <c r="E2709" i="3"/>
  <c r="A2710" i="3"/>
  <c r="B2710" i="3"/>
  <c r="C2710" i="3"/>
  <c r="D2710" i="3"/>
  <c r="E2710" i="3"/>
  <c r="A2711" i="3"/>
  <c r="B2711" i="3"/>
  <c r="C2711" i="3"/>
  <c r="D2711" i="3"/>
  <c r="E2711" i="3"/>
  <c r="A2712" i="3"/>
  <c r="B2712" i="3"/>
  <c r="C2712" i="3"/>
  <c r="D2712" i="3"/>
  <c r="E2712" i="3"/>
  <c r="A2713" i="3"/>
  <c r="B2713" i="3"/>
  <c r="C2713" i="3"/>
  <c r="D2713" i="3"/>
  <c r="E2713" i="3"/>
  <c r="A2714" i="3"/>
  <c r="B2714" i="3"/>
  <c r="C2714" i="3"/>
  <c r="D2714" i="3"/>
  <c r="E2714" i="3"/>
  <c r="A2715" i="3"/>
  <c r="B2715" i="3"/>
  <c r="C2715" i="3"/>
  <c r="D2715" i="3"/>
  <c r="E2715" i="3"/>
  <c r="A2716" i="3"/>
  <c r="B2716" i="3"/>
  <c r="C2716" i="3"/>
  <c r="D2716" i="3"/>
  <c r="E2716" i="3"/>
  <c r="A2717" i="3"/>
  <c r="B2717" i="3"/>
  <c r="C2717" i="3"/>
  <c r="D2717" i="3"/>
  <c r="E2717" i="3"/>
  <c r="A2718" i="3"/>
  <c r="B2718" i="3"/>
  <c r="C2718" i="3"/>
  <c r="D2718" i="3"/>
  <c r="E2718" i="3"/>
  <c r="A2719" i="3"/>
  <c r="B2719" i="3"/>
  <c r="C2719" i="3"/>
  <c r="D2719" i="3"/>
  <c r="E2719" i="3"/>
  <c r="A2720" i="3"/>
  <c r="B2720" i="3"/>
  <c r="C2720" i="3"/>
  <c r="D2720" i="3"/>
  <c r="E2720" i="3"/>
  <c r="A2721" i="3"/>
  <c r="B2721" i="3"/>
  <c r="C2721" i="3"/>
  <c r="D2721" i="3"/>
  <c r="E2721" i="3"/>
  <c r="A2722" i="3"/>
  <c r="B2722" i="3"/>
  <c r="C2722" i="3"/>
  <c r="D2722" i="3"/>
  <c r="E2722" i="3"/>
  <c r="A2723" i="3"/>
  <c r="B2723" i="3"/>
  <c r="C2723" i="3"/>
  <c r="D2723" i="3"/>
  <c r="E2723" i="3"/>
  <c r="A2724" i="3"/>
  <c r="B2724" i="3"/>
  <c r="C2724" i="3"/>
  <c r="D2724" i="3"/>
  <c r="E2724" i="3"/>
  <c r="A2725" i="3"/>
  <c r="B2725" i="3"/>
  <c r="C2725" i="3"/>
  <c r="D2725" i="3"/>
  <c r="E2725" i="3"/>
  <c r="A2726" i="3"/>
  <c r="B2726" i="3"/>
  <c r="C2726" i="3"/>
  <c r="D2726" i="3"/>
  <c r="E2726" i="3"/>
  <c r="A2727" i="3"/>
  <c r="B2727" i="3"/>
  <c r="C2727" i="3"/>
  <c r="D2727" i="3"/>
  <c r="E2727" i="3"/>
  <c r="A2728" i="3"/>
  <c r="B2728" i="3"/>
  <c r="C2728" i="3"/>
  <c r="D2728" i="3"/>
  <c r="E2728" i="3"/>
  <c r="A2729" i="3"/>
  <c r="B2729" i="3"/>
  <c r="C2729" i="3"/>
  <c r="D2729" i="3"/>
  <c r="E2729" i="3"/>
  <c r="A2730" i="3"/>
  <c r="B2730" i="3"/>
  <c r="C2730" i="3"/>
  <c r="D2730" i="3"/>
  <c r="E2730" i="3"/>
  <c r="A2731" i="3"/>
  <c r="B2731" i="3"/>
  <c r="C2731" i="3"/>
  <c r="D2731" i="3"/>
  <c r="E2731" i="3"/>
  <c r="A2732" i="3"/>
  <c r="B2732" i="3"/>
  <c r="C2732" i="3"/>
  <c r="D2732" i="3"/>
  <c r="E2732" i="3"/>
  <c r="A2733" i="3"/>
  <c r="B2733" i="3"/>
  <c r="C2733" i="3"/>
  <c r="D2733" i="3"/>
  <c r="E2733" i="3"/>
  <c r="A2734" i="3"/>
  <c r="B2734" i="3"/>
  <c r="C2734" i="3"/>
  <c r="D2734" i="3"/>
  <c r="E2734" i="3"/>
  <c r="A2735" i="3"/>
  <c r="B2735" i="3"/>
  <c r="C2735" i="3"/>
  <c r="D2735" i="3"/>
  <c r="E2735" i="3"/>
  <c r="A2736" i="3"/>
  <c r="B2736" i="3"/>
  <c r="C2736" i="3"/>
  <c r="D2736" i="3"/>
  <c r="E2736" i="3"/>
  <c r="A2737" i="3"/>
  <c r="B2737" i="3"/>
  <c r="C2737" i="3"/>
  <c r="D2737" i="3"/>
  <c r="E2737" i="3"/>
  <c r="A2738" i="3"/>
  <c r="B2738" i="3"/>
  <c r="C2738" i="3"/>
  <c r="D2738" i="3"/>
  <c r="E2738" i="3"/>
  <c r="A2739" i="3"/>
  <c r="B2739" i="3"/>
  <c r="C2739" i="3"/>
  <c r="D2739" i="3"/>
  <c r="E2739" i="3"/>
  <c r="A2740" i="3"/>
  <c r="B2740" i="3"/>
  <c r="C2740" i="3"/>
  <c r="D2740" i="3"/>
  <c r="E2740" i="3"/>
  <c r="A2741" i="3"/>
  <c r="B2741" i="3"/>
  <c r="C2741" i="3"/>
  <c r="D2741" i="3"/>
  <c r="E2741" i="3"/>
  <c r="A2742" i="3"/>
  <c r="B2742" i="3"/>
  <c r="C2742" i="3"/>
  <c r="D2742" i="3"/>
  <c r="E2742" i="3"/>
  <c r="A2743" i="3"/>
  <c r="B2743" i="3"/>
  <c r="C2743" i="3"/>
  <c r="D2743" i="3"/>
  <c r="E2743" i="3"/>
  <c r="A2744" i="3"/>
  <c r="B2744" i="3"/>
  <c r="C2744" i="3"/>
  <c r="D2744" i="3"/>
  <c r="E2744" i="3"/>
  <c r="A2745" i="3"/>
  <c r="B2745" i="3"/>
  <c r="C2745" i="3"/>
  <c r="D2745" i="3"/>
  <c r="E2745" i="3"/>
  <c r="A2746" i="3"/>
  <c r="B2746" i="3"/>
  <c r="C2746" i="3"/>
  <c r="D2746" i="3"/>
  <c r="E2746" i="3"/>
  <c r="A2747" i="3"/>
  <c r="B2747" i="3"/>
  <c r="C2747" i="3"/>
  <c r="D2747" i="3"/>
  <c r="E2747" i="3"/>
  <c r="A2748" i="3"/>
  <c r="B2748" i="3"/>
  <c r="C2748" i="3"/>
  <c r="D2748" i="3"/>
  <c r="E2748" i="3"/>
  <c r="A2749" i="3"/>
  <c r="B2749" i="3"/>
  <c r="C2749" i="3"/>
  <c r="D2749" i="3"/>
  <c r="E2749" i="3"/>
  <c r="A2750" i="3"/>
  <c r="B2750" i="3"/>
  <c r="C2750" i="3"/>
  <c r="D2750" i="3"/>
  <c r="E2750" i="3"/>
  <c r="A2751" i="3"/>
  <c r="B2751" i="3"/>
  <c r="C2751" i="3"/>
  <c r="D2751" i="3"/>
  <c r="E2751" i="3"/>
  <c r="A2752" i="3"/>
  <c r="B2752" i="3"/>
  <c r="C2752" i="3"/>
  <c r="D2752" i="3"/>
  <c r="E2752" i="3"/>
  <c r="A2753" i="3"/>
  <c r="B2753" i="3"/>
  <c r="C2753" i="3"/>
  <c r="D2753" i="3"/>
  <c r="E2753" i="3"/>
  <c r="A2754" i="3"/>
  <c r="B2754" i="3"/>
  <c r="C2754" i="3"/>
  <c r="D2754" i="3"/>
  <c r="E2754" i="3"/>
  <c r="A2755" i="3"/>
  <c r="B2755" i="3"/>
  <c r="C2755" i="3"/>
  <c r="D2755" i="3"/>
  <c r="E2755" i="3"/>
  <c r="A2756" i="3"/>
  <c r="B2756" i="3"/>
  <c r="C2756" i="3"/>
  <c r="D2756" i="3"/>
  <c r="E2756" i="3"/>
  <c r="A2757" i="3"/>
  <c r="B2757" i="3"/>
  <c r="C2757" i="3"/>
  <c r="D2757" i="3"/>
  <c r="E2757" i="3"/>
  <c r="A2758" i="3"/>
  <c r="B2758" i="3"/>
  <c r="C2758" i="3"/>
  <c r="D2758" i="3"/>
  <c r="E2758" i="3"/>
  <c r="A2759" i="3"/>
  <c r="B2759" i="3"/>
  <c r="C2759" i="3"/>
  <c r="D2759" i="3"/>
  <c r="E2759" i="3"/>
  <c r="A2760" i="3"/>
  <c r="B2760" i="3"/>
  <c r="C2760" i="3"/>
  <c r="D2760" i="3"/>
  <c r="E2760" i="3"/>
  <c r="A2761" i="3"/>
  <c r="B2761" i="3"/>
  <c r="C2761" i="3"/>
  <c r="D2761" i="3"/>
  <c r="E2761" i="3"/>
  <c r="A2762" i="3"/>
  <c r="B2762" i="3"/>
  <c r="C2762" i="3"/>
  <c r="D2762" i="3"/>
  <c r="E2762" i="3"/>
  <c r="A2763" i="3"/>
  <c r="B2763" i="3"/>
  <c r="C2763" i="3"/>
  <c r="D2763" i="3"/>
  <c r="E2763" i="3"/>
  <c r="A2764" i="3"/>
  <c r="B2764" i="3"/>
  <c r="C2764" i="3"/>
  <c r="D2764" i="3"/>
  <c r="E2764" i="3"/>
  <c r="A2765" i="3"/>
  <c r="B2765" i="3"/>
  <c r="C2765" i="3"/>
  <c r="D2765" i="3"/>
  <c r="E2765" i="3"/>
  <c r="A2766" i="3"/>
  <c r="B2766" i="3"/>
  <c r="C2766" i="3"/>
  <c r="D2766" i="3"/>
  <c r="E2766" i="3"/>
  <c r="A2767" i="3"/>
  <c r="B2767" i="3"/>
  <c r="C2767" i="3"/>
  <c r="D2767" i="3"/>
  <c r="E2767" i="3"/>
  <c r="A2768" i="3"/>
  <c r="B2768" i="3"/>
  <c r="C2768" i="3"/>
  <c r="D2768" i="3"/>
  <c r="E2768" i="3"/>
  <c r="A2769" i="3"/>
  <c r="B2769" i="3"/>
  <c r="C2769" i="3"/>
  <c r="D2769" i="3"/>
  <c r="E2769" i="3"/>
  <c r="A2770" i="3"/>
  <c r="B2770" i="3"/>
  <c r="C2770" i="3"/>
  <c r="D2770" i="3"/>
  <c r="E2770" i="3"/>
  <c r="A2771" i="3"/>
  <c r="B2771" i="3"/>
  <c r="C2771" i="3"/>
  <c r="D2771" i="3"/>
  <c r="E2771" i="3"/>
  <c r="A2772" i="3"/>
  <c r="B2772" i="3"/>
  <c r="C2772" i="3"/>
  <c r="D2772" i="3"/>
  <c r="E2772" i="3"/>
  <c r="A2773" i="3"/>
  <c r="B2773" i="3"/>
  <c r="C2773" i="3"/>
  <c r="D2773" i="3"/>
  <c r="E2773" i="3"/>
  <c r="A2774" i="3"/>
  <c r="B2774" i="3"/>
  <c r="C2774" i="3"/>
  <c r="D2774" i="3"/>
  <c r="E2774" i="3"/>
  <c r="A2775" i="3"/>
  <c r="B2775" i="3"/>
  <c r="C2775" i="3"/>
  <c r="D2775" i="3"/>
  <c r="E2775" i="3"/>
  <c r="A2776" i="3"/>
  <c r="B2776" i="3"/>
  <c r="C2776" i="3"/>
  <c r="D2776" i="3"/>
  <c r="E2776" i="3"/>
  <c r="A2777" i="3"/>
  <c r="B2777" i="3"/>
  <c r="C2777" i="3"/>
  <c r="D2777" i="3"/>
  <c r="E2777" i="3"/>
  <c r="A2778" i="3"/>
  <c r="B2778" i="3"/>
  <c r="C2778" i="3"/>
  <c r="D2778" i="3"/>
  <c r="E2778" i="3"/>
  <c r="A2779" i="3"/>
  <c r="B2779" i="3"/>
  <c r="C2779" i="3"/>
  <c r="D2779" i="3"/>
  <c r="E2779" i="3"/>
  <c r="A2780" i="3"/>
  <c r="B2780" i="3"/>
  <c r="C2780" i="3"/>
  <c r="D2780" i="3"/>
  <c r="E2780" i="3"/>
  <c r="A2781" i="3"/>
  <c r="B2781" i="3"/>
  <c r="C2781" i="3"/>
  <c r="D2781" i="3"/>
  <c r="E2781" i="3"/>
  <c r="A2782" i="3"/>
  <c r="B2782" i="3"/>
  <c r="C2782" i="3"/>
  <c r="D2782" i="3"/>
  <c r="E2782" i="3"/>
  <c r="A2783" i="3"/>
  <c r="B2783" i="3"/>
  <c r="C2783" i="3"/>
  <c r="D2783" i="3"/>
  <c r="E2783" i="3"/>
  <c r="A2784" i="3"/>
  <c r="B2784" i="3"/>
  <c r="C2784" i="3"/>
  <c r="D2784" i="3"/>
  <c r="E2784" i="3"/>
  <c r="A2785" i="3"/>
  <c r="B2785" i="3"/>
  <c r="C2785" i="3"/>
  <c r="D2785" i="3"/>
  <c r="E2785" i="3"/>
  <c r="A2786" i="3"/>
  <c r="B2786" i="3"/>
  <c r="C2786" i="3"/>
  <c r="D2786" i="3"/>
  <c r="E2786" i="3"/>
  <c r="A2787" i="3"/>
  <c r="B2787" i="3"/>
  <c r="C2787" i="3"/>
  <c r="D2787" i="3"/>
  <c r="E2787" i="3"/>
  <c r="A2788" i="3"/>
  <c r="B2788" i="3"/>
  <c r="C2788" i="3"/>
  <c r="D2788" i="3"/>
  <c r="E2788" i="3"/>
  <c r="A2789" i="3"/>
  <c r="B2789" i="3"/>
  <c r="C2789" i="3"/>
  <c r="D2789" i="3"/>
  <c r="E2789" i="3"/>
  <c r="A2790" i="3"/>
  <c r="B2790" i="3"/>
  <c r="C2790" i="3"/>
  <c r="D2790" i="3"/>
  <c r="E2790" i="3"/>
  <c r="A2791" i="3"/>
  <c r="B2791" i="3"/>
  <c r="C2791" i="3"/>
  <c r="D2791" i="3"/>
  <c r="E2791" i="3"/>
  <c r="A2792" i="3"/>
  <c r="B2792" i="3"/>
  <c r="C2792" i="3"/>
  <c r="D2792" i="3"/>
  <c r="E2792" i="3"/>
  <c r="A2793" i="3"/>
  <c r="B2793" i="3"/>
  <c r="C2793" i="3"/>
  <c r="D2793" i="3"/>
  <c r="E2793" i="3"/>
  <c r="A2794" i="3"/>
  <c r="B2794" i="3"/>
  <c r="C2794" i="3"/>
  <c r="D2794" i="3"/>
  <c r="E2794" i="3"/>
  <c r="A2795" i="3"/>
  <c r="B2795" i="3"/>
  <c r="C2795" i="3"/>
  <c r="D2795" i="3"/>
  <c r="E2795" i="3"/>
  <c r="A2796" i="3"/>
  <c r="B2796" i="3"/>
  <c r="C2796" i="3"/>
  <c r="D2796" i="3"/>
  <c r="E2796" i="3"/>
  <c r="A2797" i="3"/>
  <c r="B2797" i="3"/>
  <c r="C2797" i="3"/>
  <c r="D2797" i="3"/>
  <c r="E2797" i="3"/>
  <c r="A2798" i="3"/>
  <c r="B2798" i="3"/>
  <c r="C2798" i="3"/>
  <c r="D2798" i="3"/>
  <c r="E2798" i="3"/>
  <c r="A2799" i="3"/>
  <c r="B2799" i="3"/>
  <c r="C2799" i="3"/>
  <c r="D2799" i="3"/>
  <c r="E2799" i="3"/>
  <c r="A2800" i="3"/>
  <c r="B2800" i="3"/>
  <c r="C2800" i="3"/>
  <c r="D2800" i="3"/>
  <c r="E2800" i="3"/>
  <c r="A2801" i="3"/>
  <c r="B2801" i="3"/>
  <c r="C2801" i="3"/>
  <c r="D2801" i="3"/>
  <c r="E2801" i="3"/>
  <c r="A2802" i="3"/>
  <c r="B2802" i="3"/>
  <c r="C2802" i="3"/>
  <c r="D2802" i="3"/>
  <c r="E2802" i="3"/>
  <c r="A2803" i="3"/>
  <c r="B2803" i="3"/>
  <c r="C2803" i="3"/>
  <c r="D2803" i="3"/>
  <c r="E2803" i="3"/>
  <c r="A2804" i="3"/>
  <c r="B2804" i="3"/>
  <c r="C2804" i="3"/>
  <c r="D2804" i="3"/>
  <c r="E2804" i="3"/>
  <c r="A2805" i="3"/>
  <c r="B2805" i="3"/>
  <c r="C2805" i="3"/>
  <c r="D2805" i="3"/>
  <c r="E2805" i="3"/>
  <c r="A2806" i="3"/>
  <c r="B2806" i="3"/>
  <c r="C2806" i="3"/>
  <c r="D2806" i="3"/>
  <c r="E2806" i="3"/>
  <c r="A2807" i="3"/>
  <c r="B2807" i="3"/>
  <c r="C2807" i="3"/>
  <c r="D2807" i="3"/>
  <c r="E2807" i="3"/>
  <c r="A2808" i="3"/>
  <c r="B2808" i="3"/>
  <c r="C2808" i="3"/>
  <c r="D2808" i="3"/>
  <c r="E2808" i="3"/>
  <c r="A2809" i="3"/>
  <c r="B2809" i="3"/>
  <c r="C2809" i="3"/>
  <c r="D2809" i="3"/>
  <c r="E2809" i="3"/>
  <c r="A2810" i="3"/>
  <c r="B2810" i="3"/>
  <c r="C2810" i="3"/>
  <c r="D2810" i="3"/>
  <c r="E2810" i="3"/>
  <c r="A2811" i="3"/>
  <c r="B2811" i="3"/>
  <c r="C2811" i="3"/>
  <c r="D2811" i="3"/>
  <c r="E2811" i="3"/>
  <c r="A2812" i="3"/>
  <c r="B2812" i="3"/>
  <c r="C2812" i="3"/>
  <c r="D2812" i="3"/>
  <c r="E2812" i="3"/>
  <c r="A2813" i="3"/>
  <c r="B2813" i="3"/>
  <c r="C2813" i="3"/>
  <c r="D2813" i="3"/>
  <c r="E2813" i="3"/>
  <c r="A2814" i="3"/>
  <c r="B2814" i="3"/>
  <c r="C2814" i="3"/>
  <c r="D2814" i="3"/>
  <c r="E2814" i="3"/>
  <c r="A2815" i="3"/>
  <c r="B2815" i="3"/>
  <c r="C2815" i="3"/>
  <c r="D2815" i="3"/>
  <c r="E2815" i="3"/>
  <c r="A2816" i="3"/>
  <c r="B2816" i="3"/>
  <c r="C2816" i="3"/>
  <c r="D2816" i="3"/>
  <c r="E2816" i="3"/>
  <c r="A2817" i="3"/>
  <c r="B2817" i="3"/>
  <c r="C2817" i="3"/>
  <c r="D2817" i="3"/>
  <c r="E2817" i="3"/>
  <c r="A2818" i="3"/>
  <c r="B2818" i="3"/>
  <c r="C2818" i="3"/>
  <c r="D2818" i="3"/>
  <c r="E2818" i="3"/>
  <c r="A2819" i="3"/>
  <c r="B2819" i="3"/>
  <c r="C2819" i="3"/>
  <c r="D2819" i="3"/>
  <c r="E2819" i="3"/>
  <c r="A2820" i="3"/>
  <c r="B2820" i="3"/>
  <c r="C2820" i="3"/>
  <c r="D2820" i="3"/>
  <c r="E2820" i="3"/>
  <c r="A2821" i="3"/>
  <c r="B2821" i="3"/>
  <c r="C2821" i="3"/>
  <c r="D2821" i="3"/>
  <c r="E2821" i="3"/>
  <c r="A2822" i="3"/>
  <c r="B2822" i="3"/>
  <c r="C2822" i="3"/>
  <c r="D2822" i="3"/>
  <c r="E2822" i="3"/>
  <c r="A2823" i="3"/>
  <c r="B2823" i="3"/>
  <c r="C2823" i="3"/>
  <c r="D2823" i="3"/>
  <c r="E2823" i="3"/>
  <c r="A2824" i="3"/>
  <c r="B2824" i="3"/>
  <c r="C2824" i="3"/>
  <c r="D2824" i="3"/>
  <c r="E2824" i="3"/>
  <c r="A2825" i="3"/>
  <c r="B2825" i="3"/>
  <c r="C2825" i="3"/>
  <c r="D2825" i="3"/>
  <c r="E2825" i="3"/>
  <c r="A2826" i="3"/>
  <c r="B2826" i="3"/>
  <c r="C2826" i="3"/>
  <c r="D2826" i="3"/>
  <c r="E2826" i="3"/>
  <c r="A2827" i="3"/>
  <c r="B2827" i="3"/>
  <c r="C2827" i="3"/>
  <c r="D2827" i="3"/>
  <c r="E2827" i="3"/>
  <c r="A2828" i="3"/>
  <c r="B2828" i="3"/>
  <c r="C2828" i="3"/>
  <c r="D2828" i="3"/>
  <c r="E2828" i="3"/>
  <c r="A2829" i="3"/>
  <c r="B2829" i="3"/>
  <c r="C2829" i="3"/>
  <c r="D2829" i="3"/>
  <c r="E2829" i="3"/>
  <c r="A2830" i="3"/>
  <c r="B2830" i="3"/>
  <c r="C2830" i="3"/>
  <c r="D2830" i="3"/>
  <c r="E2830" i="3"/>
  <c r="A2831" i="3"/>
  <c r="B2831" i="3"/>
  <c r="C2831" i="3"/>
  <c r="D2831" i="3"/>
  <c r="E2831" i="3"/>
  <c r="A2832" i="3"/>
  <c r="B2832" i="3"/>
  <c r="C2832" i="3"/>
  <c r="D2832" i="3"/>
  <c r="E2832" i="3"/>
  <c r="A2833" i="3"/>
  <c r="B2833" i="3"/>
  <c r="C2833" i="3"/>
  <c r="D2833" i="3"/>
  <c r="E2833" i="3"/>
  <c r="A2834" i="3"/>
  <c r="B2834" i="3"/>
  <c r="C2834" i="3"/>
  <c r="D2834" i="3"/>
  <c r="E2834" i="3"/>
  <c r="A2835" i="3"/>
  <c r="B2835" i="3"/>
  <c r="C2835" i="3"/>
  <c r="D2835" i="3"/>
  <c r="E2835" i="3"/>
  <c r="A2836" i="3"/>
  <c r="B2836" i="3"/>
  <c r="C2836" i="3"/>
  <c r="D2836" i="3"/>
  <c r="E2836" i="3"/>
  <c r="A2837" i="3"/>
  <c r="B2837" i="3"/>
  <c r="C2837" i="3"/>
  <c r="D2837" i="3"/>
  <c r="E2837" i="3"/>
  <c r="A2838" i="3"/>
  <c r="B2838" i="3"/>
  <c r="C2838" i="3"/>
  <c r="D2838" i="3"/>
  <c r="E2838" i="3"/>
  <c r="A2839" i="3"/>
  <c r="B2839" i="3"/>
  <c r="C2839" i="3"/>
  <c r="D2839" i="3"/>
  <c r="E2839" i="3"/>
  <c r="A2840" i="3"/>
  <c r="B2840" i="3"/>
  <c r="C2840" i="3"/>
  <c r="D2840" i="3"/>
  <c r="E2840" i="3"/>
  <c r="A2841" i="3"/>
  <c r="B2841" i="3"/>
  <c r="C2841" i="3"/>
  <c r="D2841" i="3"/>
  <c r="E2841" i="3"/>
  <c r="A2842" i="3"/>
  <c r="B2842" i="3"/>
  <c r="C2842" i="3"/>
  <c r="D2842" i="3"/>
  <c r="E2842" i="3"/>
  <c r="A2843" i="3"/>
  <c r="B2843" i="3"/>
  <c r="C2843" i="3"/>
  <c r="D2843" i="3"/>
  <c r="E2843" i="3"/>
  <c r="A2844" i="3"/>
  <c r="B2844" i="3"/>
  <c r="C2844" i="3"/>
  <c r="D2844" i="3"/>
  <c r="E2844" i="3"/>
  <c r="A2845" i="3"/>
  <c r="B2845" i="3"/>
  <c r="C2845" i="3"/>
  <c r="D2845" i="3"/>
  <c r="E2845" i="3"/>
  <c r="A2846" i="3"/>
  <c r="B2846" i="3"/>
  <c r="C2846" i="3"/>
  <c r="D2846" i="3"/>
  <c r="E2846" i="3"/>
  <c r="A2847" i="3"/>
  <c r="B2847" i="3"/>
  <c r="C2847" i="3"/>
  <c r="D2847" i="3"/>
  <c r="E2847" i="3"/>
  <c r="A2848" i="3"/>
  <c r="B2848" i="3"/>
  <c r="C2848" i="3"/>
  <c r="D2848" i="3"/>
  <c r="E2848" i="3"/>
  <c r="A2849" i="3"/>
  <c r="B2849" i="3"/>
  <c r="C2849" i="3"/>
  <c r="D2849" i="3"/>
  <c r="E2849" i="3"/>
  <c r="A2850" i="3"/>
  <c r="B2850" i="3"/>
  <c r="C2850" i="3"/>
  <c r="D2850" i="3"/>
  <c r="E2850" i="3"/>
  <c r="A2851" i="3"/>
  <c r="B2851" i="3"/>
  <c r="C2851" i="3"/>
  <c r="D2851" i="3"/>
  <c r="E2851" i="3"/>
  <c r="A2852" i="3"/>
  <c r="B2852" i="3"/>
  <c r="C2852" i="3"/>
  <c r="D2852" i="3"/>
  <c r="E2852" i="3"/>
  <c r="A2853" i="3"/>
  <c r="B2853" i="3"/>
  <c r="C2853" i="3"/>
  <c r="D2853" i="3"/>
  <c r="E2853" i="3"/>
  <c r="A2854" i="3"/>
  <c r="B2854" i="3"/>
  <c r="C2854" i="3"/>
  <c r="D2854" i="3"/>
  <c r="E2854" i="3"/>
  <c r="A2855" i="3"/>
  <c r="B2855" i="3"/>
  <c r="C2855" i="3"/>
  <c r="D2855" i="3"/>
  <c r="E2855" i="3"/>
  <c r="A2856" i="3"/>
  <c r="B2856" i="3"/>
  <c r="C2856" i="3"/>
  <c r="D2856" i="3"/>
  <c r="E2856" i="3"/>
  <c r="A2857" i="3"/>
  <c r="B2857" i="3"/>
  <c r="C2857" i="3"/>
  <c r="D2857" i="3"/>
  <c r="E2857" i="3"/>
  <c r="A2858" i="3"/>
  <c r="B2858" i="3"/>
  <c r="C2858" i="3"/>
  <c r="D2858" i="3"/>
  <c r="E2858" i="3"/>
  <c r="A2859" i="3"/>
  <c r="B2859" i="3"/>
  <c r="C2859" i="3"/>
  <c r="D2859" i="3"/>
  <c r="E2859" i="3"/>
  <c r="A2860" i="3"/>
  <c r="B2860" i="3"/>
  <c r="C2860" i="3"/>
  <c r="D2860" i="3"/>
  <c r="E2860" i="3"/>
  <c r="A2861" i="3"/>
  <c r="B2861" i="3"/>
  <c r="C2861" i="3"/>
  <c r="D2861" i="3"/>
  <c r="E2861" i="3"/>
  <c r="A2862" i="3"/>
  <c r="B2862" i="3"/>
  <c r="C2862" i="3"/>
  <c r="D2862" i="3"/>
  <c r="E2862" i="3"/>
  <c r="A2863" i="3"/>
  <c r="B2863" i="3"/>
  <c r="C2863" i="3"/>
  <c r="D2863" i="3"/>
  <c r="E2863" i="3"/>
  <c r="A2864" i="3"/>
  <c r="B2864" i="3"/>
  <c r="C2864" i="3"/>
  <c r="D2864" i="3"/>
  <c r="E2864" i="3"/>
  <c r="A2865" i="3"/>
  <c r="B2865" i="3"/>
  <c r="C2865" i="3"/>
  <c r="D2865" i="3"/>
  <c r="E2865" i="3"/>
  <c r="A2866" i="3"/>
  <c r="B2866" i="3"/>
  <c r="C2866" i="3"/>
  <c r="D2866" i="3"/>
  <c r="E2866" i="3"/>
  <c r="A2867" i="3"/>
  <c r="B2867" i="3"/>
  <c r="C2867" i="3"/>
  <c r="D2867" i="3"/>
  <c r="E2867" i="3"/>
  <c r="A2868" i="3"/>
  <c r="B2868" i="3"/>
  <c r="C2868" i="3"/>
  <c r="D2868" i="3"/>
  <c r="E2868" i="3"/>
  <c r="A2869" i="3"/>
  <c r="B2869" i="3"/>
  <c r="C2869" i="3"/>
  <c r="D2869" i="3"/>
  <c r="E2869" i="3"/>
  <c r="A2870" i="3"/>
  <c r="B2870" i="3"/>
  <c r="C2870" i="3"/>
  <c r="D2870" i="3"/>
  <c r="E2870" i="3"/>
  <c r="A2871" i="3"/>
  <c r="B2871" i="3"/>
  <c r="C2871" i="3"/>
  <c r="D2871" i="3"/>
  <c r="E2871" i="3"/>
  <c r="A2872" i="3"/>
  <c r="B2872" i="3"/>
  <c r="C2872" i="3"/>
  <c r="D2872" i="3"/>
  <c r="E2872" i="3"/>
  <c r="A2873" i="3"/>
  <c r="B2873" i="3"/>
  <c r="C2873" i="3"/>
  <c r="D2873" i="3"/>
  <c r="E2873" i="3"/>
  <c r="A2874" i="3"/>
  <c r="B2874" i="3"/>
  <c r="C2874" i="3"/>
  <c r="D2874" i="3"/>
  <c r="E2874" i="3"/>
  <c r="A2875" i="3"/>
  <c r="B2875" i="3"/>
  <c r="C2875" i="3"/>
  <c r="D2875" i="3"/>
  <c r="E2875" i="3"/>
  <c r="A2876" i="3"/>
  <c r="B2876" i="3"/>
  <c r="C2876" i="3"/>
  <c r="D2876" i="3"/>
  <c r="E2876" i="3"/>
  <c r="A2877" i="3"/>
  <c r="B2877" i="3"/>
  <c r="C2877" i="3"/>
  <c r="D2877" i="3"/>
  <c r="E2877" i="3"/>
  <c r="A2878" i="3"/>
  <c r="B2878" i="3"/>
  <c r="C2878" i="3"/>
  <c r="D2878" i="3"/>
  <c r="E2878" i="3"/>
  <c r="A2879" i="3"/>
  <c r="B2879" i="3"/>
  <c r="C2879" i="3"/>
  <c r="D2879" i="3"/>
  <c r="E2879" i="3"/>
  <c r="A2880" i="3"/>
  <c r="B2880" i="3"/>
  <c r="C2880" i="3"/>
  <c r="D2880" i="3"/>
  <c r="E2880" i="3"/>
  <c r="A2881" i="3"/>
  <c r="B2881" i="3"/>
  <c r="C2881" i="3"/>
  <c r="D2881" i="3"/>
  <c r="E2881" i="3"/>
  <c r="A2882" i="3"/>
  <c r="B2882" i="3"/>
  <c r="C2882" i="3"/>
  <c r="D2882" i="3"/>
  <c r="E2882" i="3"/>
  <c r="A2883" i="3"/>
  <c r="B2883" i="3"/>
  <c r="C2883" i="3"/>
  <c r="D2883" i="3"/>
  <c r="E2883" i="3"/>
  <c r="A2884" i="3"/>
  <c r="B2884" i="3"/>
  <c r="C2884" i="3"/>
  <c r="D2884" i="3"/>
  <c r="E2884" i="3"/>
  <c r="A2885" i="3"/>
  <c r="B2885" i="3"/>
  <c r="C2885" i="3"/>
  <c r="D2885" i="3"/>
  <c r="E2885" i="3"/>
  <c r="A2886" i="3"/>
  <c r="B2886" i="3"/>
  <c r="C2886" i="3"/>
  <c r="D2886" i="3"/>
  <c r="E2886" i="3"/>
  <c r="A2887" i="3"/>
  <c r="B2887" i="3"/>
  <c r="C2887" i="3"/>
  <c r="D2887" i="3"/>
  <c r="E2887" i="3"/>
  <c r="A2888" i="3"/>
  <c r="B2888" i="3"/>
  <c r="C2888" i="3"/>
  <c r="D2888" i="3"/>
  <c r="E2888" i="3"/>
  <c r="A2889" i="3"/>
  <c r="B2889" i="3"/>
  <c r="C2889" i="3"/>
  <c r="D2889" i="3"/>
  <c r="E2889" i="3"/>
  <c r="A2890" i="3"/>
  <c r="B2890" i="3"/>
  <c r="C2890" i="3"/>
  <c r="D2890" i="3"/>
  <c r="E2890" i="3"/>
  <c r="A2891" i="3"/>
  <c r="B2891" i="3"/>
  <c r="C2891" i="3"/>
  <c r="D2891" i="3"/>
  <c r="E2891" i="3"/>
  <c r="A2892" i="3"/>
  <c r="B2892" i="3"/>
  <c r="C2892" i="3"/>
  <c r="D2892" i="3"/>
  <c r="E2892" i="3"/>
  <c r="A2893" i="3"/>
  <c r="B2893" i="3"/>
  <c r="C2893" i="3"/>
  <c r="D2893" i="3"/>
  <c r="E2893" i="3"/>
  <c r="A2894" i="3"/>
  <c r="B2894" i="3"/>
  <c r="C2894" i="3"/>
  <c r="D2894" i="3"/>
  <c r="E2894" i="3"/>
  <c r="A2895" i="3"/>
  <c r="B2895" i="3"/>
  <c r="C2895" i="3"/>
  <c r="D2895" i="3"/>
  <c r="E2895" i="3"/>
  <c r="A2896" i="3"/>
  <c r="B2896" i="3"/>
  <c r="C2896" i="3"/>
  <c r="D2896" i="3"/>
  <c r="E2896" i="3"/>
  <c r="A2897" i="3"/>
  <c r="B2897" i="3"/>
  <c r="C2897" i="3"/>
  <c r="D2897" i="3"/>
  <c r="E2897" i="3"/>
  <c r="A2898" i="3"/>
  <c r="B2898" i="3"/>
  <c r="C2898" i="3"/>
  <c r="D2898" i="3"/>
  <c r="E2898" i="3"/>
  <c r="A2899" i="3"/>
  <c r="B2899" i="3"/>
  <c r="C2899" i="3"/>
  <c r="D2899" i="3"/>
  <c r="E2899" i="3"/>
  <c r="A2900" i="3"/>
  <c r="B2900" i="3"/>
  <c r="C2900" i="3"/>
  <c r="D2900" i="3"/>
  <c r="E2900" i="3"/>
  <c r="A2901" i="3"/>
  <c r="B2901" i="3"/>
  <c r="C2901" i="3"/>
  <c r="D2901" i="3"/>
  <c r="E2901" i="3"/>
  <c r="A2902" i="3"/>
  <c r="B2902" i="3"/>
  <c r="C2902" i="3"/>
  <c r="D2902" i="3"/>
  <c r="E2902" i="3"/>
  <c r="A2903" i="3"/>
  <c r="B2903" i="3"/>
  <c r="C2903" i="3"/>
  <c r="D2903" i="3"/>
  <c r="E2903" i="3"/>
  <c r="A2904" i="3"/>
  <c r="B2904" i="3"/>
  <c r="C2904" i="3"/>
  <c r="D2904" i="3"/>
  <c r="E2904" i="3"/>
  <c r="A2905" i="3"/>
  <c r="B2905" i="3"/>
  <c r="C2905" i="3"/>
  <c r="D2905" i="3"/>
  <c r="E2905" i="3"/>
  <c r="A2906" i="3"/>
  <c r="B2906" i="3"/>
  <c r="C2906" i="3"/>
  <c r="D2906" i="3"/>
  <c r="E2906" i="3"/>
  <c r="A2907" i="3"/>
  <c r="B2907" i="3"/>
  <c r="C2907" i="3"/>
  <c r="D2907" i="3"/>
  <c r="E2907" i="3"/>
  <c r="A2908" i="3"/>
  <c r="B2908" i="3"/>
  <c r="C2908" i="3"/>
  <c r="D2908" i="3"/>
  <c r="E2908" i="3"/>
  <c r="A2909" i="3"/>
  <c r="B2909" i="3"/>
  <c r="C2909" i="3"/>
  <c r="D2909" i="3"/>
  <c r="E2909" i="3"/>
  <c r="A2910" i="3"/>
  <c r="B2910" i="3"/>
  <c r="C2910" i="3"/>
  <c r="D2910" i="3"/>
  <c r="E2910" i="3"/>
  <c r="A2911" i="3"/>
  <c r="B2911" i="3"/>
  <c r="C2911" i="3"/>
  <c r="D2911" i="3"/>
  <c r="E2911" i="3"/>
  <c r="A2912" i="3"/>
  <c r="B2912" i="3"/>
  <c r="C2912" i="3"/>
  <c r="D2912" i="3"/>
  <c r="E2912" i="3"/>
  <c r="A2913" i="3"/>
  <c r="B2913" i="3"/>
  <c r="C2913" i="3"/>
  <c r="D2913" i="3"/>
  <c r="E2913" i="3"/>
  <c r="A2914" i="3"/>
  <c r="B2914" i="3"/>
  <c r="C2914" i="3"/>
  <c r="D2914" i="3"/>
  <c r="E2914" i="3"/>
  <c r="A2915" i="3"/>
  <c r="B2915" i="3"/>
  <c r="C2915" i="3"/>
  <c r="D2915" i="3"/>
  <c r="E2915" i="3"/>
  <c r="A2916" i="3"/>
  <c r="B2916" i="3"/>
  <c r="C2916" i="3"/>
  <c r="D2916" i="3"/>
  <c r="E2916" i="3"/>
  <c r="A2917" i="3"/>
  <c r="B2917" i="3"/>
  <c r="C2917" i="3"/>
  <c r="D2917" i="3"/>
  <c r="E2917" i="3"/>
  <c r="A2918" i="3"/>
  <c r="B2918" i="3"/>
  <c r="C2918" i="3"/>
  <c r="D2918" i="3"/>
  <c r="E2918" i="3"/>
  <c r="A2919" i="3"/>
  <c r="B2919" i="3"/>
  <c r="C2919" i="3"/>
  <c r="D2919" i="3"/>
  <c r="E2919" i="3"/>
  <c r="A2920" i="3"/>
  <c r="B2920" i="3"/>
  <c r="C2920" i="3"/>
  <c r="D2920" i="3"/>
  <c r="E2920" i="3"/>
  <c r="A2921" i="3"/>
  <c r="B2921" i="3"/>
  <c r="C2921" i="3"/>
  <c r="D2921" i="3"/>
  <c r="E2921" i="3"/>
  <c r="A2922" i="3"/>
  <c r="B2922" i="3"/>
  <c r="C2922" i="3"/>
  <c r="D2922" i="3"/>
  <c r="E2922" i="3"/>
  <c r="A2923" i="3"/>
  <c r="B2923" i="3"/>
  <c r="C2923" i="3"/>
  <c r="D2923" i="3"/>
  <c r="E2923" i="3"/>
  <c r="A2924" i="3"/>
  <c r="B2924" i="3"/>
  <c r="C2924" i="3"/>
  <c r="D2924" i="3"/>
  <c r="E2924" i="3"/>
  <c r="A2925" i="3"/>
  <c r="B2925" i="3"/>
  <c r="C2925" i="3"/>
  <c r="D2925" i="3"/>
  <c r="E2925" i="3"/>
  <c r="A2926" i="3"/>
  <c r="B2926" i="3"/>
  <c r="C2926" i="3"/>
  <c r="D2926" i="3"/>
  <c r="E2926" i="3"/>
  <c r="A2927" i="3"/>
  <c r="B2927" i="3"/>
  <c r="C2927" i="3"/>
  <c r="D2927" i="3"/>
  <c r="E2927" i="3"/>
  <c r="A2928" i="3"/>
  <c r="B2928" i="3"/>
  <c r="C2928" i="3"/>
  <c r="D2928" i="3"/>
  <c r="E2928" i="3"/>
  <c r="A2929" i="3"/>
  <c r="B2929" i="3"/>
  <c r="C2929" i="3"/>
  <c r="D2929" i="3"/>
  <c r="E2929" i="3"/>
  <c r="A2930" i="3"/>
  <c r="B2930" i="3"/>
  <c r="C2930" i="3"/>
  <c r="D2930" i="3"/>
  <c r="E2930" i="3"/>
  <c r="A2931" i="3"/>
  <c r="B2931" i="3"/>
  <c r="C2931" i="3"/>
  <c r="D2931" i="3"/>
  <c r="E2931" i="3"/>
  <c r="A2932" i="3"/>
  <c r="B2932" i="3"/>
  <c r="C2932" i="3"/>
  <c r="D2932" i="3"/>
  <c r="E2932" i="3"/>
  <c r="A2933" i="3"/>
  <c r="B2933" i="3"/>
  <c r="C2933" i="3"/>
  <c r="D2933" i="3"/>
  <c r="E2933" i="3"/>
  <c r="A2934" i="3"/>
  <c r="B2934" i="3"/>
  <c r="C2934" i="3"/>
  <c r="D2934" i="3"/>
  <c r="E2934" i="3"/>
  <c r="A2935" i="3"/>
  <c r="B2935" i="3"/>
  <c r="C2935" i="3"/>
  <c r="D2935" i="3"/>
  <c r="E2935" i="3"/>
  <c r="A2936" i="3"/>
  <c r="B2936" i="3"/>
  <c r="C2936" i="3"/>
  <c r="D2936" i="3"/>
  <c r="E2936" i="3"/>
  <c r="A2937" i="3"/>
  <c r="B2937" i="3"/>
  <c r="C2937" i="3"/>
  <c r="D2937" i="3"/>
  <c r="E2937" i="3"/>
  <c r="A2938" i="3"/>
  <c r="B2938" i="3"/>
  <c r="C2938" i="3"/>
  <c r="D2938" i="3"/>
  <c r="E2938" i="3"/>
  <c r="A2939" i="3"/>
  <c r="B2939" i="3"/>
  <c r="C2939" i="3"/>
  <c r="D2939" i="3"/>
  <c r="E2939" i="3"/>
  <c r="A2940" i="3"/>
  <c r="B2940" i="3"/>
  <c r="C2940" i="3"/>
  <c r="D2940" i="3"/>
  <c r="E2940" i="3"/>
  <c r="A2941" i="3"/>
  <c r="B2941" i="3"/>
  <c r="C2941" i="3"/>
  <c r="D2941" i="3"/>
  <c r="E2941" i="3"/>
  <c r="A2942" i="3"/>
  <c r="B2942" i="3"/>
  <c r="C2942" i="3"/>
  <c r="D2942" i="3"/>
  <c r="E2942" i="3"/>
  <c r="A2943" i="3"/>
  <c r="B2943" i="3"/>
  <c r="C2943" i="3"/>
  <c r="D2943" i="3"/>
  <c r="E2943" i="3"/>
  <c r="A2944" i="3"/>
  <c r="B2944" i="3"/>
  <c r="C2944" i="3"/>
  <c r="D2944" i="3"/>
  <c r="E2944" i="3"/>
  <c r="A2945" i="3"/>
  <c r="B2945" i="3"/>
  <c r="C2945" i="3"/>
  <c r="D2945" i="3"/>
  <c r="E2945" i="3"/>
  <c r="A2946" i="3"/>
  <c r="B2946" i="3"/>
  <c r="C2946" i="3"/>
  <c r="D2946" i="3"/>
  <c r="E2946" i="3"/>
  <c r="A2947" i="3"/>
  <c r="B2947" i="3"/>
  <c r="C2947" i="3"/>
  <c r="D2947" i="3"/>
  <c r="E2947" i="3"/>
  <c r="A2948" i="3"/>
  <c r="B2948" i="3"/>
  <c r="C2948" i="3"/>
  <c r="D2948" i="3"/>
  <c r="E2948" i="3"/>
  <c r="A2949" i="3"/>
  <c r="B2949" i="3"/>
  <c r="C2949" i="3"/>
  <c r="D2949" i="3"/>
  <c r="E2949" i="3"/>
  <c r="A2950" i="3"/>
  <c r="B2950" i="3"/>
  <c r="C2950" i="3"/>
  <c r="D2950" i="3"/>
  <c r="E2950" i="3"/>
  <c r="A2951" i="3"/>
  <c r="B2951" i="3"/>
  <c r="C2951" i="3"/>
  <c r="D2951" i="3"/>
  <c r="E2951" i="3"/>
  <c r="A2952" i="3"/>
  <c r="B2952" i="3"/>
  <c r="C2952" i="3"/>
  <c r="D2952" i="3"/>
  <c r="E2952" i="3"/>
  <c r="A2953" i="3"/>
  <c r="B2953" i="3"/>
  <c r="C2953" i="3"/>
  <c r="D2953" i="3"/>
  <c r="E2953" i="3"/>
  <c r="A2954" i="3"/>
  <c r="B2954" i="3"/>
  <c r="C2954" i="3"/>
  <c r="D2954" i="3"/>
  <c r="E2954" i="3"/>
  <c r="A2955" i="3"/>
  <c r="B2955" i="3"/>
  <c r="C2955" i="3"/>
  <c r="D2955" i="3"/>
  <c r="E2955" i="3"/>
  <c r="A2956" i="3"/>
  <c r="B2956" i="3"/>
  <c r="C2956" i="3"/>
  <c r="D2956" i="3"/>
  <c r="E2956" i="3"/>
  <c r="A2957" i="3"/>
  <c r="B2957" i="3"/>
  <c r="C2957" i="3"/>
  <c r="D2957" i="3"/>
  <c r="E2957" i="3"/>
  <c r="A2958" i="3"/>
  <c r="B2958" i="3"/>
  <c r="C2958" i="3"/>
  <c r="D2958" i="3"/>
  <c r="E2958" i="3"/>
  <c r="A2959" i="3"/>
  <c r="B2959" i="3"/>
  <c r="C2959" i="3"/>
  <c r="D2959" i="3"/>
  <c r="E2959" i="3"/>
  <c r="A2960" i="3"/>
  <c r="B2960" i="3"/>
  <c r="C2960" i="3"/>
  <c r="D2960" i="3"/>
  <c r="E2960" i="3"/>
  <c r="A2961" i="3"/>
  <c r="B2961" i="3"/>
  <c r="C2961" i="3"/>
  <c r="D2961" i="3"/>
  <c r="E2961" i="3"/>
  <c r="A2962" i="3"/>
  <c r="B2962" i="3"/>
  <c r="C2962" i="3"/>
  <c r="D2962" i="3"/>
  <c r="E2962" i="3"/>
  <c r="A2963" i="3"/>
  <c r="B2963" i="3"/>
  <c r="C2963" i="3"/>
  <c r="D2963" i="3"/>
  <c r="E2963" i="3"/>
  <c r="A2964" i="3"/>
  <c r="B2964" i="3"/>
  <c r="C2964" i="3"/>
  <c r="D2964" i="3"/>
  <c r="E2964" i="3"/>
  <c r="A2965" i="3"/>
  <c r="B2965" i="3"/>
  <c r="C2965" i="3"/>
  <c r="D2965" i="3"/>
  <c r="E2965" i="3"/>
  <c r="A2966" i="3"/>
  <c r="B2966" i="3"/>
  <c r="C2966" i="3"/>
  <c r="D2966" i="3"/>
  <c r="E2966" i="3"/>
  <c r="A2967" i="3"/>
  <c r="B2967" i="3"/>
  <c r="C2967" i="3"/>
  <c r="D2967" i="3"/>
  <c r="E2967" i="3"/>
  <c r="A2968" i="3"/>
  <c r="B2968" i="3"/>
  <c r="C2968" i="3"/>
  <c r="D2968" i="3"/>
  <c r="E2968" i="3"/>
  <c r="A2969" i="3"/>
  <c r="B2969" i="3"/>
  <c r="C2969" i="3"/>
  <c r="D2969" i="3"/>
  <c r="E2969" i="3"/>
  <c r="A2970" i="3"/>
  <c r="B2970" i="3"/>
  <c r="C2970" i="3"/>
  <c r="D2970" i="3"/>
  <c r="E2970" i="3"/>
  <c r="A2971" i="3"/>
  <c r="B2971" i="3"/>
  <c r="C2971" i="3"/>
  <c r="D2971" i="3"/>
  <c r="E2971" i="3"/>
  <c r="A2972" i="3"/>
  <c r="B2972" i="3"/>
  <c r="C2972" i="3"/>
  <c r="D2972" i="3"/>
  <c r="E2972" i="3"/>
  <c r="A2973" i="3"/>
  <c r="B2973" i="3"/>
  <c r="C2973" i="3"/>
  <c r="D2973" i="3"/>
  <c r="E2973" i="3"/>
  <c r="A2974" i="3"/>
  <c r="B2974" i="3"/>
  <c r="C2974" i="3"/>
  <c r="D2974" i="3"/>
  <c r="E2974" i="3"/>
  <c r="A2975" i="3"/>
  <c r="B2975" i="3"/>
  <c r="C2975" i="3"/>
  <c r="D2975" i="3"/>
  <c r="E2975" i="3"/>
  <c r="A2976" i="3"/>
  <c r="B2976" i="3"/>
  <c r="C2976" i="3"/>
  <c r="D2976" i="3"/>
  <c r="E2976" i="3"/>
  <c r="A2977" i="3"/>
  <c r="B2977" i="3"/>
  <c r="C2977" i="3"/>
  <c r="D2977" i="3"/>
  <c r="E2977" i="3"/>
  <c r="A2978" i="3"/>
  <c r="B2978" i="3"/>
  <c r="C2978" i="3"/>
  <c r="D2978" i="3"/>
  <c r="E2978" i="3"/>
  <c r="A2979" i="3"/>
  <c r="B2979" i="3"/>
  <c r="C2979" i="3"/>
  <c r="D2979" i="3"/>
  <c r="E2979" i="3"/>
  <c r="A2980" i="3"/>
  <c r="B2980" i="3"/>
  <c r="C2980" i="3"/>
  <c r="D2980" i="3"/>
  <c r="E2980" i="3"/>
  <c r="A2981" i="3"/>
  <c r="B2981" i="3"/>
  <c r="C2981" i="3"/>
  <c r="D2981" i="3"/>
  <c r="E2981" i="3"/>
  <c r="A2982" i="3"/>
  <c r="B2982" i="3"/>
  <c r="C2982" i="3"/>
  <c r="D2982" i="3"/>
  <c r="E2982" i="3"/>
  <c r="A2983" i="3"/>
  <c r="B2983" i="3"/>
  <c r="C2983" i="3"/>
  <c r="D2983" i="3"/>
  <c r="E2983" i="3"/>
  <c r="A2984" i="3"/>
  <c r="B2984" i="3"/>
  <c r="C2984" i="3"/>
  <c r="D2984" i="3"/>
  <c r="E2984" i="3"/>
  <c r="A2985" i="3"/>
  <c r="B2985" i="3"/>
  <c r="C2985" i="3"/>
  <c r="D2985" i="3"/>
  <c r="E2985" i="3"/>
  <c r="A2986" i="3"/>
  <c r="B2986" i="3"/>
  <c r="C2986" i="3"/>
  <c r="D2986" i="3"/>
  <c r="E2986" i="3"/>
  <c r="A2987" i="3"/>
  <c r="B2987" i="3"/>
  <c r="C2987" i="3"/>
  <c r="D2987" i="3"/>
  <c r="E2987" i="3"/>
  <c r="A2988" i="3"/>
  <c r="B2988" i="3"/>
  <c r="C2988" i="3"/>
  <c r="D2988" i="3"/>
  <c r="E2988" i="3"/>
  <c r="A2989" i="3"/>
  <c r="B2989" i="3"/>
  <c r="C2989" i="3"/>
  <c r="D2989" i="3"/>
  <c r="E2989" i="3"/>
  <c r="A2990" i="3"/>
  <c r="B2990" i="3"/>
  <c r="C2990" i="3"/>
  <c r="D2990" i="3"/>
  <c r="E2990" i="3"/>
  <c r="A2991" i="3"/>
  <c r="B2991" i="3"/>
  <c r="C2991" i="3"/>
  <c r="D2991" i="3"/>
  <c r="E2991" i="3"/>
  <c r="A2992" i="3"/>
  <c r="B2992" i="3"/>
  <c r="C2992" i="3"/>
  <c r="D2992" i="3"/>
  <c r="E2992" i="3"/>
  <c r="A2993" i="3"/>
  <c r="B2993" i="3"/>
  <c r="C2993" i="3"/>
  <c r="D2993" i="3"/>
  <c r="E2993" i="3"/>
  <c r="A2994" i="3"/>
  <c r="B2994" i="3"/>
  <c r="C2994" i="3"/>
  <c r="D2994" i="3"/>
  <c r="E2994" i="3"/>
  <c r="A2995" i="3"/>
  <c r="B2995" i="3"/>
  <c r="C2995" i="3"/>
  <c r="D2995" i="3"/>
  <c r="E2995" i="3"/>
  <c r="A2996" i="3"/>
  <c r="B2996" i="3"/>
  <c r="C2996" i="3"/>
  <c r="D2996" i="3"/>
  <c r="E2996" i="3"/>
  <c r="A2997" i="3"/>
  <c r="B2997" i="3"/>
  <c r="C2997" i="3"/>
  <c r="D2997" i="3"/>
  <c r="E2997" i="3"/>
  <c r="A2998" i="3"/>
  <c r="B2998" i="3"/>
  <c r="C2998" i="3"/>
  <c r="D2998" i="3"/>
  <c r="E2998" i="3"/>
  <c r="A2999" i="3"/>
  <c r="B2999" i="3"/>
  <c r="C2999" i="3"/>
  <c r="D2999" i="3"/>
  <c r="E2999" i="3"/>
  <c r="A3000" i="3"/>
  <c r="B3000" i="3"/>
  <c r="C3000" i="3"/>
  <c r="D3000" i="3"/>
  <c r="E3000" i="3"/>
  <c r="A3001" i="3"/>
  <c r="B3001" i="3"/>
  <c r="C3001" i="3"/>
  <c r="D3001" i="3"/>
  <c r="E3001" i="3"/>
  <c r="A3002" i="3"/>
  <c r="B3002" i="3"/>
  <c r="C3002" i="3"/>
  <c r="D3002" i="3"/>
  <c r="E3002" i="3"/>
  <c r="A3003" i="3"/>
  <c r="B3003" i="3"/>
  <c r="C3003" i="3"/>
  <c r="D3003" i="3"/>
  <c r="E3003" i="3"/>
  <c r="A3004" i="3"/>
  <c r="B3004" i="3"/>
  <c r="C3004" i="3"/>
  <c r="D3004" i="3"/>
  <c r="E3004" i="3"/>
  <c r="A3005" i="3"/>
  <c r="B3005" i="3"/>
  <c r="C3005" i="3"/>
  <c r="D3005" i="3"/>
  <c r="E3005" i="3"/>
  <c r="A3006" i="3"/>
  <c r="B3006" i="3"/>
  <c r="C3006" i="3"/>
  <c r="D3006" i="3"/>
  <c r="E3006" i="3"/>
  <c r="A3007" i="3"/>
  <c r="B3007" i="3"/>
  <c r="C3007" i="3"/>
  <c r="D3007" i="3"/>
  <c r="E3007" i="3"/>
  <c r="A3008" i="3"/>
  <c r="B3008" i="3"/>
  <c r="C3008" i="3"/>
  <c r="D3008" i="3"/>
  <c r="E3008" i="3"/>
  <c r="A3009" i="3"/>
  <c r="B3009" i="3"/>
  <c r="C3009" i="3"/>
  <c r="D3009" i="3"/>
  <c r="E3009" i="3"/>
  <c r="A3010" i="3"/>
  <c r="B3010" i="3"/>
  <c r="C3010" i="3"/>
  <c r="D3010" i="3"/>
  <c r="E3010" i="3"/>
  <c r="A3011" i="3"/>
  <c r="B3011" i="3"/>
  <c r="C3011" i="3"/>
  <c r="D3011" i="3"/>
  <c r="E3011" i="3"/>
  <c r="A3012" i="3"/>
  <c r="B3012" i="3"/>
  <c r="C3012" i="3"/>
  <c r="D3012" i="3"/>
  <c r="E3012" i="3"/>
  <c r="A3013" i="3"/>
  <c r="B3013" i="3"/>
  <c r="C3013" i="3"/>
  <c r="D3013" i="3"/>
  <c r="E3013" i="3"/>
  <c r="A3014" i="3"/>
  <c r="B3014" i="3"/>
  <c r="C3014" i="3"/>
  <c r="D3014" i="3"/>
  <c r="E3014" i="3"/>
  <c r="A3015" i="3"/>
  <c r="B3015" i="3"/>
  <c r="C3015" i="3"/>
  <c r="D3015" i="3"/>
  <c r="E3015" i="3"/>
  <c r="A3016" i="3"/>
  <c r="B3016" i="3"/>
  <c r="C3016" i="3"/>
  <c r="D3016" i="3"/>
  <c r="E3016" i="3"/>
  <c r="A3017" i="3"/>
  <c r="B3017" i="3"/>
  <c r="C3017" i="3"/>
  <c r="D3017" i="3"/>
  <c r="E3017" i="3"/>
  <c r="A3018" i="3"/>
  <c r="B3018" i="3"/>
  <c r="C3018" i="3"/>
  <c r="D3018" i="3"/>
  <c r="E3018" i="3"/>
  <c r="A3019" i="3"/>
  <c r="B3019" i="3"/>
  <c r="C3019" i="3"/>
  <c r="D3019" i="3"/>
  <c r="E3019" i="3"/>
  <c r="A3020" i="3"/>
  <c r="B3020" i="3"/>
  <c r="C3020" i="3"/>
  <c r="D3020" i="3"/>
  <c r="E3020" i="3"/>
  <c r="A3021" i="3"/>
  <c r="B3021" i="3"/>
  <c r="C3021" i="3"/>
  <c r="D3021" i="3"/>
  <c r="E3021" i="3"/>
  <c r="A3022" i="3"/>
  <c r="B3022" i="3"/>
  <c r="C3022" i="3"/>
  <c r="D3022" i="3"/>
  <c r="E3022" i="3"/>
  <c r="A3023" i="3"/>
  <c r="B3023" i="3"/>
  <c r="C3023" i="3"/>
  <c r="D3023" i="3"/>
  <c r="E3023" i="3"/>
  <c r="A3024" i="3"/>
  <c r="B3024" i="3"/>
  <c r="C3024" i="3"/>
  <c r="D3024" i="3"/>
  <c r="E3024" i="3"/>
  <c r="A3025" i="3"/>
  <c r="B3025" i="3"/>
  <c r="C3025" i="3"/>
  <c r="D3025" i="3"/>
  <c r="E3025" i="3"/>
  <c r="A3026" i="3"/>
  <c r="B3026" i="3"/>
  <c r="C3026" i="3"/>
  <c r="D3026" i="3"/>
  <c r="E3026" i="3"/>
  <c r="A3027" i="3"/>
  <c r="B3027" i="3"/>
  <c r="C3027" i="3"/>
  <c r="D3027" i="3"/>
  <c r="E3027" i="3"/>
  <c r="A3028" i="3"/>
  <c r="B3028" i="3"/>
  <c r="C3028" i="3"/>
  <c r="D3028" i="3"/>
  <c r="E3028" i="3"/>
  <c r="A3029" i="3"/>
  <c r="B3029" i="3"/>
  <c r="C3029" i="3"/>
  <c r="D3029" i="3"/>
  <c r="E3029" i="3"/>
  <c r="A3030" i="3"/>
  <c r="B3030" i="3"/>
  <c r="C3030" i="3"/>
  <c r="D3030" i="3"/>
  <c r="E3030" i="3"/>
  <c r="A3031" i="3"/>
  <c r="B3031" i="3"/>
  <c r="C3031" i="3"/>
  <c r="D3031" i="3"/>
  <c r="E3031" i="3"/>
  <c r="A3032" i="3"/>
  <c r="B3032" i="3"/>
  <c r="C3032" i="3"/>
  <c r="D3032" i="3"/>
  <c r="E3032" i="3"/>
  <c r="A3033" i="3"/>
  <c r="B3033" i="3"/>
  <c r="C3033" i="3"/>
  <c r="D3033" i="3"/>
  <c r="E3033" i="3"/>
  <c r="A3034" i="3"/>
  <c r="B3034" i="3"/>
  <c r="C3034" i="3"/>
  <c r="D3034" i="3"/>
  <c r="E3034" i="3"/>
  <c r="A3035" i="3"/>
  <c r="B3035" i="3"/>
  <c r="C3035" i="3"/>
  <c r="D3035" i="3"/>
  <c r="E3035" i="3"/>
  <c r="A3036" i="3"/>
  <c r="B3036" i="3"/>
  <c r="C3036" i="3"/>
  <c r="D3036" i="3"/>
  <c r="E3036" i="3"/>
  <c r="A3037" i="3"/>
  <c r="B3037" i="3"/>
  <c r="C3037" i="3"/>
  <c r="D3037" i="3"/>
  <c r="E3037" i="3"/>
  <c r="A3038" i="3"/>
  <c r="B3038" i="3"/>
  <c r="C3038" i="3"/>
  <c r="D3038" i="3"/>
  <c r="E3038" i="3"/>
  <c r="A3039" i="3"/>
  <c r="B3039" i="3"/>
  <c r="C3039" i="3"/>
  <c r="D3039" i="3"/>
  <c r="E3039" i="3"/>
  <c r="A3040" i="3"/>
  <c r="B3040" i="3"/>
  <c r="C3040" i="3"/>
  <c r="D3040" i="3"/>
  <c r="E3040" i="3"/>
  <c r="A3041" i="3"/>
  <c r="B3041" i="3"/>
  <c r="C3041" i="3"/>
  <c r="D3041" i="3"/>
  <c r="E3041" i="3"/>
  <c r="A3042" i="3"/>
  <c r="B3042" i="3"/>
  <c r="C3042" i="3"/>
  <c r="D3042" i="3"/>
  <c r="E3042" i="3"/>
  <c r="A3043" i="3"/>
  <c r="B3043" i="3"/>
  <c r="C3043" i="3"/>
  <c r="D3043" i="3"/>
  <c r="E3043" i="3"/>
  <c r="A3044" i="3"/>
  <c r="B3044" i="3"/>
  <c r="C3044" i="3"/>
  <c r="D3044" i="3"/>
  <c r="E3044" i="3"/>
  <c r="A3045" i="3"/>
  <c r="B3045" i="3"/>
  <c r="C3045" i="3"/>
  <c r="D3045" i="3"/>
  <c r="E3045" i="3"/>
  <c r="A3046" i="3"/>
  <c r="B3046" i="3"/>
  <c r="C3046" i="3"/>
  <c r="D3046" i="3"/>
  <c r="E3046" i="3"/>
  <c r="A3047" i="3"/>
  <c r="B3047" i="3"/>
  <c r="C3047" i="3"/>
  <c r="D3047" i="3"/>
  <c r="E3047" i="3"/>
  <c r="A3048" i="3"/>
  <c r="B3048" i="3"/>
  <c r="C3048" i="3"/>
  <c r="D3048" i="3"/>
  <c r="E3048" i="3"/>
  <c r="A3049" i="3"/>
  <c r="B3049" i="3"/>
  <c r="C3049" i="3"/>
  <c r="D3049" i="3"/>
  <c r="E3049" i="3"/>
  <c r="A3050" i="3"/>
  <c r="B3050" i="3"/>
  <c r="C3050" i="3"/>
  <c r="D3050" i="3"/>
  <c r="E3050" i="3"/>
  <c r="A3051" i="3"/>
  <c r="B3051" i="3"/>
  <c r="C3051" i="3"/>
  <c r="D3051" i="3"/>
  <c r="E3051" i="3"/>
  <c r="A3052" i="3"/>
  <c r="B3052" i="3"/>
  <c r="C3052" i="3"/>
  <c r="D3052" i="3"/>
  <c r="E3052" i="3"/>
  <c r="A3053" i="3"/>
  <c r="B3053" i="3"/>
  <c r="C3053" i="3"/>
  <c r="D3053" i="3"/>
  <c r="E3053" i="3"/>
  <c r="A3054" i="3"/>
  <c r="B3054" i="3"/>
  <c r="C3054" i="3"/>
  <c r="D3054" i="3"/>
  <c r="E3054" i="3"/>
  <c r="A3055" i="3"/>
  <c r="B3055" i="3"/>
  <c r="C3055" i="3"/>
  <c r="D3055" i="3"/>
  <c r="E3055" i="3"/>
  <c r="A3056" i="3"/>
  <c r="B3056" i="3"/>
  <c r="C3056" i="3"/>
  <c r="D3056" i="3"/>
  <c r="E3056" i="3"/>
  <c r="A3057" i="3"/>
  <c r="B3057" i="3"/>
  <c r="C3057" i="3"/>
  <c r="D3057" i="3"/>
  <c r="E3057" i="3"/>
  <c r="A3058" i="3"/>
  <c r="B3058" i="3"/>
  <c r="C3058" i="3"/>
  <c r="D3058" i="3"/>
  <c r="E3058" i="3"/>
  <c r="A3059" i="3"/>
  <c r="B3059" i="3"/>
  <c r="C3059" i="3"/>
  <c r="D3059" i="3"/>
  <c r="E3059" i="3"/>
  <c r="A3060" i="3"/>
  <c r="B3060" i="3"/>
  <c r="C3060" i="3"/>
  <c r="D3060" i="3"/>
  <c r="E3060" i="3"/>
  <c r="A3061" i="3"/>
  <c r="B3061" i="3"/>
  <c r="C3061" i="3"/>
  <c r="D3061" i="3"/>
  <c r="E3061" i="3"/>
  <c r="A3062" i="3"/>
  <c r="B3062" i="3"/>
  <c r="C3062" i="3"/>
  <c r="D3062" i="3"/>
  <c r="E3062" i="3"/>
  <c r="A3063" i="3"/>
  <c r="B3063" i="3"/>
  <c r="C3063" i="3"/>
  <c r="D3063" i="3"/>
  <c r="E3063" i="3"/>
  <c r="A3064" i="3"/>
  <c r="B3064" i="3"/>
  <c r="C3064" i="3"/>
  <c r="D3064" i="3"/>
  <c r="E3064" i="3"/>
  <c r="A3065" i="3"/>
  <c r="B3065" i="3"/>
  <c r="C3065" i="3"/>
  <c r="D3065" i="3"/>
  <c r="E3065" i="3"/>
  <c r="A3066" i="3"/>
  <c r="B3066" i="3"/>
  <c r="C3066" i="3"/>
  <c r="D3066" i="3"/>
  <c r="E3066" i="3"/>
  <c r="A3067" i="3"/>
  <c r="B3067" i="3"/>
  <c r="C3067" i="3"/>
  <c r="D3067" i="3"/>
  <c r="E3067" i="3"/>
  <c r="A3068" i="3"/>
  <c r="B3068" i="3"/>
  <c r="C3068" i="3"/>
  <c r="D3068" i="3"/>
  <c r="E3068" i="3"/>
  <c r="A3069" i="3"/>
  <c r="B3069" i="3"/>
  <c r="C3069" i="3"/>
  <c r="D3069" i="3"/>
  <c r="E3069" i="3"/>
  <c r="A3070" i="3"/>
  <c r="B3070" i="3"/>
  <c r="C3070" i="3"/>
  <c r="D3070" i="3"/>
  <c r="E3070" i="3"/>
  <c r="A3071" i="3"/>
  <c r="B3071" i="3"/>
  <c r="C3071" i="3"/>
  <c r="D3071" i="3"/>
  <c r="E3071" i="3"/>
  <c r="A3072" i="3"/>
  <c r="B3072" i="3"/>
  <c r="C3072" i="3"/>
  <c r="D3072" i="3"/>
  <c r="E3072" i="3"/>
  <c r="A3073" i="3"/>
  <c r="B3073" i="3"/>
  <c r="C3073" i="3"/>
  <c r="D3073" i="3"/>
  <c r="E3073" i="3"/>
  <c r="A3074" i="3"/>
  <c r="B3074" i="3"/>
  <c r="C3074" i="3"/>
  <c r="D3074" i="3"/>
  <c r="E3074" i="3"/>
  <c r="A3075" i="3"/>
  <c r="B3075" i="3"/>
  <c r="C3075" i="3"/>
  <c r="D3075" i="3"/>
  <c r="E3075" i="3"/>
  <c r="A3076" i="3"/>
  <c r="B3076" i="3"/>
  <c r="C3076" i="3"/>
  <c r="D3076" i="3"/>
  <c r="E3076" i="3"/>
  <c r="A3077" i="3"/>
  <c r="B3077" i="3"/>
  <c r="C3077" i="3"/>
  <c r="D3077" i="3"/>
  <c r="E3077" i="3"/>
  <c r="A3078" i="3"/>
  <c r="B3078" i="3"/>
  <c r="C3078" i="3"/>
  <c r="D3078" i="3"/>
  <c r="E3078" i="3"/>
  <c r="A3079" i="3"/>
  <c r="B3079" i="3"/>
  <c r="C3079" i="3"/>
  <c r="D3079" i="3"/>
  <c r="E3079" i="3"/>
  <c r="A3080" i="3"/>
  <c r="B3080" i="3"/>
  <c r="C3080" i="3"/>
  <c r="D3080" i="3"/>
  <c r="E3080" i="3"/>
  <c r="A3081" i="3"/>
  <c r="B3081" i="3"/>
  <c r="C3081" i="3"/>
  <c r="D3081" i="3"/>
  <c r="E3081" i="3"/>
  <c r="A3082" i="3"/>
  <c r="B3082" i="3"/>
  <c r="C3082" i="3"/>
  <c r="D3082" i="3"/>
  <c r="E3082" i="3"/>
  <c r="A3083" i="3"/>
  <c r="B3083" i="3"/>
  <c r="C3083" i="3"/>
  <c r="D3083" i="3"/>
  <c r="E3083" i="3"/>
  <c r="A3084" i="3"/>
  <c r="B3084" i="3"/>
  <c r="C3084" i="3"/>
  <c r="D3084" i="3"/>
  <c r="E3084" i="3"/>
  <c r="A3085" i="3"/>
  <c r="B3085" i="3"/>
  <c r="C3085" i="3"/>
  <c r="D3085" i="3"/>
  <c r="E3085" i="3"/>
  <c r="A3086" i="3"/>
  <c r="B3086" i="3"/>
  <c r="C3086" i="3"/>
  <c r="D3086" i="3"/>
  <c r="E3086" i="3"/>
  <c r="A3087" i="3"/>
  <c r="B3087" i="3"/>
  <c r="C3087" i="3"/>
  <c r="D3087" i="3"/>
  <c r="E3087" i="3"/>
  <c r="A3088" i="3"/>
  <c r="B3088" i="3"/>
  <c r="C3088" i="3"/>
  <c r="D3088" i="3"/>
  <c r="E3088" i="3"/>
  <c r="A3089" i="3"/>
  <c r="B3089" i="3"/>
  <c r="C3089" i="3"/>
  <c r="D3089" i="3"/>
  <c r="E3089" i="3"/>
  <c r="A3090" i="3"/>
  <c r="B3090" i="3"/>
  <c r="C3090" i="3"/>
  <c r="D3090" i="3"/>
  <c r="E3090" i="3"/>
  <c r="A3091" i="3"/>
  <c r="B3091" i="3"/>
  <c r="C3091" i="3"/>
  <c r="D3091" i="3"/>
  <c r="E3091" i="3"/>
  <c r="A3092" i="3"/>
  <c r="B3092" i="3"/>
  <c r="C3092" i="3"/>
  <c r="D3092" i="3"/>
  <c r="E3092" i="3"/>
  <c r="A3093" i="3"/>
  <c r="B3093" i="3"/>
  <c r="C3093" i="3"/>
  <c r="D3093" i="3"/>
  <c r="E3093" i="3"/>
  <c r="A3094" i="3"/>
  <c r="B3094" i="3"/>
  <c r="C3094" i="3"/>
  <c r="D3094" i="3"/>
  <c r="E3094" i="3"/>
  <c r="A3095" i="3"/>
  <c r="B3095" i="3"/>
  <c r="C3095" i="3"/>
  <c r="D3095" i="3"/>
  <c r="E3095" i="3"/>
  <c r="A3096" i="3"/>
  <c r="B3096" i="3"/>
  <c r="C3096" i="3"/>
  <c r="D3096" i="3"/>
  <c r="E3096" i="3"/>
  <c r="A3097" i="3"/>
  <c r="B3097" i="3"/>
  <c r="C3097" i="3"/>
  <c r="D3097" i="3"/>
  <c r="E3097" i="3"/>
  <c r="A3098" i="3"/>
  <c r="B3098" i="3"/>
  <c r="C3098" i="3"/>
  <c r="D3098" i="3"/>
  <c r="E3098" i="3"/>
  <c r="A3099" i="3"/>
  <c r="B3099" i="3"/>
  <c r="C3099" i="3"/>
  <c r="D3099" i="3"/>
  <c r="E3099" i="3"/>
  <c r="A3100" i="3"/>
  <c r="B3100" i="3"/>
  <c r="C3100" i="3"/>
  <c r="D3100" i="3"/>
  <c r="E3100" i="3"/>
  <c r="A3101" i="3"/>
  <c r="B3101" i="3"/>
  <c r="C3101" i="3"/>
  <c r="D3101" i="3"/>
  <c r="E3101" i="3"/>
  <c r="A3102" i="3"/>
  <c r="B3102" i="3"/>
  <c r="C3102" i="3"/>
  <c r="D3102" i="3"/>
  <c r="E3102" i="3"/>
  <c r="A3103" i="3"/>
  <c r="B3103" i="3"/>
  <c r="C3103" i="3"/>
  <c r="D3103" i="3"/>
  <c r="E3103" i="3"/>
  <c r="A3104" i="3"/>
  <c r="B3104" i="3"/>
  <c r="C3104" i="3"/>
  <c r="D3104" i="3"/>
  <c r="E3104" i="3"/>
  <c r="A3105" i="3"/>
  <c r="B3105" i="3"/>
  <c r="C3105" i="3"/>
  <c r="D3105" i="3"/>
  <c r="E3105" i="3"/>
  <c r="A3106" i="3"/>
  <c r="B3106" i="3"/>
  <c r="C3106" i="3"/>
  <c r="D3106" i="3"/>
  <c r="E3106" i="3"/>
  <c r="A3107" i="3"/>
  <c r="B3107" i="3"/>
  <c r="C3107" i="3"/>
  <c r="D3107" i="3"/>
  <c r="E3107" i="3"/>
  <c r="A3108" i="3"/>
  <c r="B3108" i="3"/>
  <c r="C3108" i="3"/>
  <c r="D3108" i="3"/>
  <c r="E3108" i="3"/>
  <c r="A3109" i="3"/>
  <c r="B3109" i="3"/>
  <c r="C3109" i="3"/>
  <c r="D3109" i="3"/>
  <c r="E3109" i="3"/>
  <c r="A3110" i="3"/>
  <c r="B3110" i="3"/>
  <c r="C3110" i="3"/>
  <c r="D3110" i="3"/>
  <c r="E3110" i="3"/>
  <c r="A3111" i="3"/>
  <c r="B3111" i="3"/>
  <c r="C3111" i="3"/>
  <c r="D3111" i="3"/>
  <c r="E3111" i="3"/>
  <c r="A3112" i="3"/>
  <c r="B3112" i="3"/>
  <c r="C3112" i="3"/>
  <c r="D3112" i="3"/>
  <c r="E3112" i="3"/>
  <c r="A3113" i="3"/>
  <c r="B3113" i="3"/>
  <c r="C3113" i="3"/>
  <c r="D3113" i="3"/>
  <c r="E3113" i="3"/>
  <c r="A3114" i="3"/>
  <c r="B3114" i="3"/>
  <c r="C3114" i="3"/>
  <c r="D3114" i="3"/>
  <c r="E3114" i="3"/>
  <c r="A3115" i="3"/>
  <c r="B3115" i="3"/>
  <c r="C3115" i="3"/>
  <c r="D3115" i="3"/>
  <c r="E3115" i="3"/>
  <c r="A3116" i="3"/>
  <c r="B3116" i="3"/>
  <c r="C3116" i="3"/>
  <c r="D3116" i="3"/>
  <c r="E3116" i="3"/>
  <c r="A3117" i="3"/>
  <c r="B3117" i="3"/>
  <c r="C3117" i="3"/>
  <c r="D3117" i="3"/>
  <c r="E3117" i="3"/>
  <c r="A3118" i="3"/>
  <c r="B3118" i="3"/>
  <c r="C3118" i="3"/>
  <c r="D3118" i="3"/>
  <c r="E3118" i="3"/>
  <c r="A3119" i="3"/>
  <c r="B3119" i="3"/>
  <c r="C3119" i="3"/>
  <c r="D3119" i="3"/>
  <c r="E3119" i="3"/>
  <c r="A3120" i="3"/>
  <c r="B3120" i="3"/>
  <c r="C3120" i="3"/>
  <c r="D3120" i="3"/>
  <c r="E3120" i="3"/>
  <c r="A3121" i="3"/>
  <c r="B3121" i="3"/>
  <c r="C3121" i="3"/>
  <c r="D3121" i="3"/>
  <c r="E3121" i="3"/>
  <c r="A3122" i="3"/>
  <c r="B3122" i="3"/>
  <c r="C3122" i="3"/>
  <c r="D3122" i="3"/>
  <c r="E3122" i="3"/>
  <c r="A3123" i="3"/>
  <c r="B3123" i="3"/>
  <c r="C3123" i="3"/>
  <c r="D3123" i="3"/>
  <c r="E3123" i="3"/>
  <c r="A3124" i="3"/>
  <c r="B3124" i="3"/>
  <c r="C3124" i="3"/>
  <c r="D3124" i="3"/>
  <c r="E3124" i="3"/>
  <c r="A3125" i="3"/>
  <c r="B3125" i="3"/>
  <c r="C3125" i="3"/>
  <c r="D3125" i="3"/>
  <c r="E3125" i="3"/>
  <c r="A3126" i="3"/>
  <c r="B3126" i="3"/>
  <c r="C3126" i="3"/>
  <c r="D3126" i="3"/>
  <c r="E3126" i="3"/>
  <c r="A3127" i="3"/>
  <c r="B3127" i="3"/>
  <c r="C3127" i="3"/>
  <c r="D3127" i="3"/>
  <c r="E3127" i="3"/>
  <c r="A3128" i="3"/>
  <c r="B3128" i="3"/>
  <c r="C3128" i="3"/>
  <c r="D3128" i="3"/>
  <c r="E3128" i="3"/>
  <c r="A3129" i="3"/>
  <c r="B3129" i="3"/>
  <c r="C3129" i="3"/>
  <c r="D3129" i="3"/>
  <c r="E3129" i="3"/>
  <c r="A3130" i="3"/>
  <c r="B3130" i="3"/>
  <c r="C3130" i="3"/>
  <c r="D3130" i="3"/>
  <c r="E3130" i="3"/>
  <c r="A3131" i="3"/>
  <c r="B3131" i="3"/>
  <c r="C3131" i="3"/>
  <c r="D3131" i="3"/>
  <c r="E3131" i="3"/>
  <c r="A3132" i="3"/>
  <c r="B3132" i="3"/>
  <c r="C3132" i="3"/>
  <c r="D3132" i="3"/>
  <c r="E3132" i="3"/>
  <c r="A3133" i="3"/>
  <c r="B3133" i="3"/>
  <c r="C3133" i="3"/>
  <c r="D3133" i="3"/>
  <c r="E3133" i="3"/>
  <c r="A3134" i="3"/>
  <c r="B3134" i="3"/>
  <c r="C3134" i="3"/>
  <c r="D3134" i="3"/>
  <c r="E3134" i="3"/>
  <c r="A3135" i="3"/>
  <c r="B3135" i="3"/>
  <c r="C3135" i="3"/>
  <c r="D3135" i="3"/>
  <c r="E3135" i="3"/>
  <c r="A3136" i="3"/>
  <c r="B3136" i="3"/>
  <c r="C3136" i="3"/>
  <c r="D3136" i="3"/>
  <c r="E3136" i="3"/>
  <c r="A3137" i="3"/>
  <c r="B3137" i="3"/>
  <c r="C3137" i="3"/>
  <c r="D3137" i="3"/>
  <c r="E3137" i="3"/>
  <c r="A3138" i="3"/>
  <c r="B3138" i="3"/>
  <c r="C3138" i="3"/>
  <c r="D3138" i="3"/>
  <c r="E3138" i="3"/>
  <c r="A3139" i="3"/>
  <c r="B3139" i="3"/>
  <c r="C3139" i="3"/>
  <c r="D3139" i="3"/>
  <c r="E3139" i="3"/>
  <c r="A3140" i="3"/>
  <c r="B3140" i="3"/>
  <c r="C3140" i="3"/>
  <c r="D3140" i="3"/>
  <c r="E3140" i="3"/>
  <c r="A3141" i="3"/>
  <c r="B3141" i="3"/>
  <c r="C3141" i="3"/>
  <c r="D3141" i="3"/>
  <c r="E3141" i="3"/>
  <c r="A3142" i="3"/>
  <c r="B3142" i="3"/>
  <c r="C3142" i="3"/>
  <c r="D3142" i="3"/>
  <c r="E3142" i="3"/>
  <c r="A3143" i="3"/>
  <c r="B3143" i="3"/>
  <c r="C3143" i="3"/>
  <c r="D3143" i="3"/>
  <c r="E3143" i="3"/>
  <c r="A3144" i="3"/>
  <c r="B3144" i="3"/>
  <c r="C3144" i="3"/>
  <c r="D3144" i="3"/>
  <c r="E3144" i="3"/>
  <c r="A3145" i="3"/>
  <c r="B3145" i="3"/>
  <c r="C3145" i="3"/>
  <c r="D3145" i="3"/>
  <c r="E3145" i="3"/>
  <c r="A3146" i="3"/>
  <c r="B3146" i="3"/>
  <c r="C3146" i="3"/>
  <c r="D3146" i="3"/>
  <c r="E3146" i="3"/>
  <c r="A3147" i="3"/>
  <c r="B3147" i="3"/>
  <c r="C3147" i="3"/>
  <c r="D3147" i="3"/>
  <c r="E3147" i="3"/>
  <c r="A3148" i="3"/>
  <c r="B3148" i="3"/>
  <c r="C3148" i="3"/>
  <c r="D3148" i="3"/>
  <c r="E3148" i="3"/>
  <c r="A3149" i="3"/>
  <c r="B3149" i="3"/>
  <c r="C3149" i="3"/>
  <c r="D3149" i="3"/>
  <c r="E3149" i="3"/>
  <c r="A3150" i="3"/>
  <c r="B3150" i="3"/>
  <c r="C3150" i="3"/>
  <c r="D3150" i="3"/>
  <c r="E3150" i="3"/>
  <c r="A3151" i="3"/>
  <c r="B3151" i="3"/>
  <c r="C3151" i="3"/>
  <c r="D3151" i="3"/>
  <c r="E3151" i="3"/>
  <c r="A3152" i="3"/>
  <c r="B3152" i="3"/>
  <c r="C3152" i="3"/>
  <c r="D3152" i="3"/>
  <c r="E3152" i="3"/>
  <c r="A3153" i="3"/>
  <c r="B3153" i="3"/>
  <c r="C3153" i="3"/>
  <c r="D3153" i="3"/>
  <c r="E3153" i="3"/>
  <c r="A3154" i="3"/>
  <c r="B3154" i="3"/>
  <c r="C3154" i="3"/>
  <c r="D3154" i="3"/>
  <c r="E3154" i="3"/>
  <c r="A3155" i="3"/>
  <c r="B3155" i="3"/>
  <c r="C3155" i="3"/>
  <c r="D3155" i="3"/>
  <c r="E3155" i="3"/>
  <c r="A3156" i="3"/>
  <c r="B3156" i="3"/>
  <c r="C3156" i="3"/>
  <c r="D3156" i="3"/>
  <c r="E3156" i="3"/>
  <c r="A3157" i="3"/>
  <c r="B3157" i="3"/>
  <c r="C3157" i="3"/>
  <c r="D3157" i="3"/>
  <c r="E3157" i="3"/>
  <c r="A3158" i="3"/>
  <c r="B3158" i="3"/>
  <c r="C3158" i="3"/>
  <c r="D3158" i="3"/>
  <c r="E3158" i="3"/>
  <c r="A3159" i="3"/>
  <c r="B3159" i="3"/>
  <c r="C3159" i="3"/>
  <c r="D3159" i="3"/>
  <c r="E3159" i="3"/>
  <c r="A3160" i="3"/>
  <c r="B3160" i="3"/>
  <c r="C3160" i="3"/>
  <c r="D3160" i="3"/>
  <c r="E3160" i="3"/>
  <c r="A3161" i="3"/>
  <c r="B3161" i="3"/>
  <c r="C3161" i="3"/>
  <c r="D3161" i="3"/>
  <c r="E3161" i="3"/>
  <c r="A3162" i="3"/>
  <c r="B3162" i="3"/>
  <c r="C3162" i="3"/>
  <c r="D3162" i="3"/>
  <c r="E3162" i="3"/>
  <c r="A3163" i="3"/>
  <c r="B3163" i="3"/>
  <c r="C3163" i="3"/>
  <c r="D3163" i="3"/>
  <c r="E3163" i="3"/>
  <c r="A3164" i="3"/>
  <c r="B3164" i="3"/>
  <c r="C3164" i="3"/>
  <c r="D3164" i="3"/>
  <c r="E3164" i="3"/>
  <c r="A3165" i="3"/>
  <c r="B3165" i="3"/>
  <c r="C3165" i="3"/>
  <c r="D3165" i="3"/>
  <c r="E3165" i="3"/>
  <c r="A3166" i="3"/>
  <c r="B3166" i="3"/>
  <c r="C3166" i="3"/>
  <c r="D3166" i="3"/>
  <c r="E3166" i="3"/>
  <c r="A3167" i="3"/>
  <c r="B3167" i="3"/>
  <c r="C3167" i="3"/>
  <c r="D3167" i="3"/>
  <c r="E3167" i="3"/>
  <c r="A3168" i="3"/>
  <c r="B3168" i="3"/>
  <c r="C3168" i="3"/>
  <c r="D3168" i="3"/>
  <c r="E3168" i="3"/>
  <c r="A3169" i="3"/>
  <c r="B3169" i="3"/>
  <c r="C3169" i="3"/>
  <c r="D3169" i="3"/>
  <c r="E3169" i="3"/>
  <c r="A3170" i="3"/>
  <c r="B3170" i="3"/>
  <c r="C3170" i="3"/>
  <c r="D3170" i="3"/>
  <c r="E3170" i="3"/>
  <c r="A3171" i="3"/>
  <c r="B3171" i="3"/>
  <c r="C3171" i="3"/>
  <c r="D3171" i="3"/>
  <c r="E3171" i="3"/>
  <c r="A3172" i="3"/>
  <c r="B3172" i="3"/>
  <c r="C3172" i="3"/>
  <c r="D3172" i="3"/>
  <c r="E3172" i="3"/>
  <c r="A3173" i="3"/>
  <c r="B3173" i="3"/>
  <c r="C3173" i="3"/>
  <c r="D3173" i="3"/>
  <c r="E3173" i="3"/>
  <c r="A3174" i="3"/>
  <c r="B3174" i="3"/>
  <c r="C3174" i="3"/>
  <c r="D3174" i="3"/>
  <c r="E3174" i="3"/>
  <c r="A3175" i="3"/>
  <c r="B3175" i="3"/>
  <c r="C3175" i="3"/>
  <c r="D3175" i="3"/>
  <c r="E3175" i="3"/>
  <c r="A3176" i="3"/>
  <c r="B3176" i="3"/>
  <c r="C3176" i="3"/>
  <c r="D3176" i="3"/>
  <c r="E3176" i="3"/>
  <c r="A3177" i="3"/>
  <c r="B3177" i="3"/>
  <c r="C3177" i="3"/>
  <c r="D3177" i="3"/>
  <c r="E3177" i="3"/>
  <c r="A3178" i="3"/>
  <c r="B3178" i="3"/>
  <c r="C3178" i="3"/>
  <c r="D3178" i="3"/>
  <c r="E3178" i="3"/>
  <c r="A3179" i="3"/>
  <c r="B3179" i="3"/>
  <c r="C3179" i="3"/>
  <c r="D3179" i="3"/>
  <c r="E3179" i="3"/>
  <c r="A3180" i="3"/>
  <c r="B3180" i="3"/>
  <c r="C3180" i="3"/>
  <c r="D3180" i="3"/>
  <c r="E3180" i="3"/>
  <c r="A3181" i="3"/>
  <c r="B3181" i="3"/>
  <c r="C3181" i="3"/>
  <c r="D3181" i="3"/>
  <c r="E3181" i="3"/>
  <c r="A3182" i="3"/>
  <c r="B3182" i="3"/>
  <c r="C3182" i="3"/>
  <c r="D3182" i="3"/>
  <c r="E3182" i="3"/>
  <c r="A3183" i="3"/>
  <c r="B3183" i="3"/>
  <c r="C3183" i="3"/>
  <c r="D3183" i="3"/>
  <c r="E3183" i="3"/>
  <c r="A3184" i="3"/>
  <c r="B3184" i="3"/>
  <c r="C3184" i="3"/>
  <c r="D3184" i="3"/>
  <c r="E3184" i="3"/>
  <c r="A3185" i="3"/>
  <c r="B3185" i="3"/>
  <c r="C3185" i="3"/>
  <c r="D3185" i="3"/>
  <c r="E3185" i="3"/>
  <c r="A3186" i="3"/>
  <c r="B3186" i="3"/>
  <c r="C3186" i="3"/>
  <c r="D3186" i="3"/>
  <c r="E3186" i="3"/>
  <c r="A3187" i="3"/>
  <c r="B3187" i="3"/>
  <c r="C3187" i="3"/>
  <c r="D3187" i="3"/>
  <c r="E3187" i="3"/>
  <c r="A3188" i="3"/>
  <c r="B3188" i="3"/>
  <c r="C3188" i="3"/>
  <c r="D3188" i="3"/>
  <c r="E3188" i="3"/>
  <c r="A3189" i="3"/>
  <c r="B3189" i="3"/>
  <c r="C3189" i="3"/>
  <c r="D3189" i="3"/>
  <c r="E3189" i="3"/>
  <c r="A3190" i="3"/>
  <c r="B3190" i="3"/>
  <c r="C3190" i="3"/>
  <c r="D3190" i="3"/>
  <c r="E3190" i="3"/>
  <c r="A3191" i="3"/>
  <c r="B3191" i="3"/>
  <c r="C3191" i="3"/>
  <c r="D3191" i="3"/>
  <c r="E3191" i="3"/>
  <c r="A3192" i="3"/>
  <c r="B3192" i="3"/>
  <c r="C3192" i="3"/>
  <c r="D3192" i="3"/>
  <c r="E3192" i="3"/>
  <c r="A3193" i="3"/>
  <c r="B3193" i="3"/>
  <c r="C3193" i="3"/>
  <c r="D3193" i="3"/>
  <c r="E3193" i="3"/>
  <c r="A3194" i="3"/>
  <c r="B3194" i="3"/>
  <c r="C3194" i="3"/>
  <c r="D3194" i="3"/>
  <c r="E3194" i="3"/>
  <c r="A3195" i="3"/>
  <c r="B3195" i="3"/>
  <c r="C3195" i="3"/>
  <c r="D3195" i="3"/>
  <c r="E3195" i="3"/>
  <c r="A3196" i="3"/>
  <c r="B3196" i="3"/>
  <c r="C3196" i="3"/>
  <c r="D3196" i="3"/>
  <c r="E3196" i="3"/>
  <c r="A3197" i="3"/>
  <c r="B3197" i="3"/>
  <c r="C3197" i="3"/>
  <c r="D3197" i="3"/>
  <c r="E3197" i="3"/>
  <c r="A3198" i="3"/>
  <c r="B3198" i="3"/>
  <c r="C3198" i="3"/>
  <c r="D3198" i="3"/>
  <c r="E3198" i="3"/>
  <c r="A3199" i="3"/>
  <c r="B3199" i="3"/>
  <c r="C3199" i="3"/>
  <c r="D3199" i="3"/>
  <c r="E3199" i="3"/>
  <c r="A3200" i="3"/>
  <c r="B3200" i="3"/>
  <c r="C3200" i="3"/>
  <c r="D3200" i="3"/>
  <c r="E3200" i="3"/>
  <c r="A3201" i="3"/>
  <c r="B3201" i="3"/>
  <c r="C3201" i="3"/>
  <c r="D3201" i="3"/>
  <c r="E3201" i="3"/>
  <c r="A3202" i="3"/>
  <c r="B3202" i="3"/>
  <c r="C3202" i="3"/>
  <c r="D3202" i="3"/>
  <c r="E3202" i="3"/>
  <c r="A3203" i="3"/>
  <c r="B3203" i="3"/>
  <c r="C3203" i="3"/>
  <c r="D3203" i="3"/>
  <c r="E3203" i="3"/>
  <c r="A3204" i="3"/>
  <c r="B3204" i="3"/>
  <c r="C3204" i="3"/>
  <c r="D3204" i="3"/>
  <c r="E3204" i="3"/>
  <c r="A3205" i="3"/>
  <c r="B3205" i="3"/>
  <c r="C3205" i="3"/>
  <c r="D3205" i="3"/>
  <c r="E3205" i="3"/>
  <c r="A3206" i="3"/>
  <c r="B3206" i="3"/>
  <c r="C3206" i="3"/>
  <c r="D3206" i="3"/>
  <c r="E3206" i="3"/>
  <c r="A3207" i="3"/>
  <c r="B3207" i="3"/>
  <c r="C3207" i="3"/>
  <c r="D3207" i="3"/>
  <c r="E3207" i="3"/>
  <c r="A3208" i="3"/>
  <c r="B3208" i="3"/>
  <c r="C3208" i="3"/>
  <c r="D3208" i="3"/>
  <c r="E3208" i="3"/>
  <c r="A3209" i="3"/>
  <c r="B3209" i="3"/>
  <c r="C3209" i="3"/>
  <c r="D3209" i="3"/>
  <c r="E3209" i="3"/>
  <c r="A3210" i="3"/>
  <c r="B3210" i="3"/>
  <c r="C3210" i="3"/>
  <c r="D3210" i="3"/>
  <c r="E3210" i="3"/>
  <c r="A3211" i="3"/>
  <c r="B3211" i="3"/>
  <c r="C3211" i="3"/>
  <c r="D3211" i="3"/>
  <c r="E3211" i="3"/>
  <c r="A3212" i="3"/>
  <c r="B3212" i="3"/>
  <c r="C3212" i="3"/>
  <c r="D3212" i="3"/>
  <c r="E3212" i="3"/>
  <c r="A3213" i="3"/>
  <c r="B3213" i="3"/>
  <c r="C3213" i="3"/>
  <c r="D3213" i="3"/>
  <c r="E3213" i="3"/>
  <c r="A3214" i="3"/>
  <c r="B3214" i="3"/>
  <c r="C3214" i="3"/>
  <c r="D3214" i="3"/>
  <c r="E3214" i="3"/>
  <c r="A3215" i="3"/>
  <c r="B3215" i="3"/>
  <c r="C3215" i="3"/>
  <c r="D3215" i="3"/>
  <c r="E3215" i="3"/>
  <c r="A3216" i="3"/>
  <c r="B3216" i="3"/>
  <c r="C3216" i="3"/>
  <c r="D3216" i="3"/>
  <c r="E3216" i="3"/>
  <c r="A3217" i="3"/>
  <c r="B3217" i="3"/>
  <c r="C3217" i="3"/>
  <c r="D3217" i="3"/>
  <c r="E3217" i="3"/>
  <c r="A3218" i="3"/>
  <c r="B3218" i="3"/>
  <c r="C3218" i="3"/>
  <c r="D3218" i="3"/>
  <c r="E3218" i="3"/>
  <c r="A3219" i="3"/>
  <c r="B3219" i="3"/>
  <c r="C3219" i="3"/>
  <c r="D3219" i="3"/>
  <c r="E3219" i="3"/>
  <c r="A3220" i="3"/>
  <c r="B3220" i="3"/>
  <c r="C3220" i="3"/>
  <c r="D3220" i="3"/>
  <c r="E3220" i="3"/>
  <c r="A3221" i="3"/>
  <c r="B3221" i="3"/>
  <c r="C3221" i="3"/>
  <c r="D3221" i="3"/>
  <c r="E3221" i="3"/>
  <c r="A3222" i="3"/>
  <c r="B3222" i="3"/>
  <c r="C3222" i="3"/>
  <c r="D3222" i="3"/>
  <c r="E3222" i="3"/>
  <c r="A3223" i="3"/>
  <c r="B3223" i="3"/>
  <c r="C3223" i="3"/>
  <c r="D3223" i="3"/>
  <c r="E3223" i="3"/>
  <c r="A3224" i="3"/>
  <c r="B3224" i="3"/>
  <c r="C3224" i="3"/>
  <c r="D3224" i="3"/>
  <c r="E3224" i="3"/>
  <c r="A3225" i="3"/>
  <c r="B3225" i="3"/>
  <c r="C3225" i="3"/>
  <c r="D3225" i="3"/>
  <c r="E3225" i="3"/>
  <c r="A3226" i="3"/>
  <c r="B3226" i="3"/>
  <c r="C3226" i="3"/>
  <c r="D3226" i="3"/>
  <c r="E3226" i="3"/>
  <c r="A3227" i="3"/>
  <c r="B3227" i="3"/>
  <c r="C3227" i="3"/>
  <c r="D3227" i="3"/>
  <c r="E3227" i="3"/>
  <c r="A3228" i="3"/>
  <c r="B3228" i="3"/>
  <c r="C3228" i="3"/>
  <c r="D3228" i="3"/>
  <c r="E3228" i="3"/>
  <c r="A3229" i="3"/>
  <c r="B3229" i="3"/>
  <c r="C3229" i="3"/>
  <c r="D3229" i="3"/>
  <c r="E3229" i="3"/>
  <c r="A3230" i="3"/>
  <c r="B3230" i="3"/>
  <c r="C3230" i="3"/>
  <c r="D3230" i="3"/>
  <c r="E3230" i="3"/>
  <c r="A3231" i="3"/>
  <c r="B3231" i="3"/>
  <c r="C3231" i="3"/>
  <c r="D3231" i="3"/>
  <c r="E3231" i="3"/>
  <c r="A3232" i="3"/>
  <c r="B3232" i="3"/>
  <c r="C3232" i="3"/>
  <c r="D3232" i="3"/>
  <c r="E3232" i="3"/>
  <c r="A3233" i="3"/>
  <c r="B3233" i="3"/>
  <c r="C3233" i="3"/>
  <c r="D3233" i="3"/>
  <c r="E3233" i="3"/>
  <c r="A3234" i="3"/>
  <c r="B3234" i="3"/>
  <c r="C3234" i="3"/>
  <c r="D3234" i="3"/>
  <c r="E3234" i="3"/>
  <c r="A3235" i="3"/>
  <c r="B3235" i="3"/>
  <c r="C3235" i="3"/>
  <c r="D3235" i="3"/>
  <c r="E3235" i="3"/>
  <c r="A3236" i="3"/>
  <c r="B3236" i="3"/>
  <c r="C3236" i="3"/>
  <c r="D3236" i="3"/>
  <c r="E3236" i="3"/>
  <c r="A3237" i="3"/>
  <c r="B3237" i="3"/>
  <c r="C3237" i="3"/>
  <c r="D3237" i="3"/>
  <c r="E3237" i="3"/>
  <c r="A3238" i="3"/>
  <c r="B3238" i="3"/>
  <c r="C3238" i="3"/>
  <c r="D3238" i="3"/>
  <c r="E3238" i="3"/>
  <c r="A3239" i="3"/>
  <c r="B3239" i="3"/>
  <c r="C3239" i="3"/>
  <c r="D3239" i="3"/>
  <c r="E3239" i="3"/>
  <c r="A3240" i="3"/>
  <c r="B3240" i="3"/>
  <c r="C3240" i="3"/>
  <c r="D3240" i="3"/>
  <c r="E3240" i="3"/>
  <c r="A3241" i="3"/>
  <c r="B3241" i="3"/>
  <c r="C3241" i="3"/>
  <c r="D3241" i="3"/>
  <c r="E3241" i="3"/>
  <c r="A3242" i="3"/>
  <c r="B3242" i="3"/>
  <c r="C3242" i="3"/>
  <c r="D3242" i="3"/>
  <c r="E3242" i="3"/>
  <c r="A3243" i="3"/>
  <c r="B3243" i="3"/>
  <c r="C3243" i="3"/>
  <c r="D3243" i="3"/>
  <c r="E3243" i="3"/>
  <c r="A3244" i="3"/>
  <c r="B3244" i="3"/>
  <c r="C3244" i="3"/>
  <c r="D3244" i="3"/>
  <c r="E3244" i="3"/>
  <c r="A3245" i="3"/>
  <c r="B3245" i="3"/>
  <c r="C3245" i="3"/>
  <c r="D3245" i="3"/>
  <c r="E3245" i="3"/>
  <c r="A3246" i="3"/>
  <c r="B3246" i="3"/>
  <c r="C3246" i="3"/>
  <c r="D3246" i="3"/>
  <c r="E3246" i="3"/>
  <c r="A3247" i="3"/>
  <c r="B3247" i="3"/>
  <c r="C3247" i="3"/>
  <c r="D3247" i="3"/>
  <c r="E3247" i="3"/>
  <c r="A3248" i="3"/>
  <c r="B3248" i="3"/>
  <c r="C3248" i="3"/>
  <c r="D3248" i="3"/>
  <c r="E3248" i="3"/>
  <c r="A3249" i="3"/>
  <c r="B3249" i="3"/>
  <c r="C3249" i="3"/>
  <c r="D3249" i="3"/>
  <c r="E3249" i="3"/>
  <c r="A3250" i="3"/>
  <c r="B3250" i="3"/>
  <c r="C3250" i="3"/>
  <c r="D3250" i="3"/>
  <c r="E3250" i="3"/>
  <c r="A3251" i="3"/>
  <c r="B3251" i="3"/>
  <c r="C3251" i="3"/>
  <c r="D3251" i="3"/>
  <c r="E3251" i="3"/>
  <c r="A3252" i="3"/>
  <c r="B3252" i="3"/>
  <c r="C3252" i="3"/>
  <c r="D3252" i="3"/>
  <c r="E3252" i="3"/>
  <c r="A3253" i="3"/>
  <c r="B3253" i="3"/>
  <c r="C3253" i="3"/>
  <c r="D3253" i="3"/>
  <c r="E3253" i="3"/>
  <c r="A3254" i="3"/>
  <c r="B3254" i="3"/>
  <c r="C3254" i="3"/>
  <c r="D3254" i="3"/>
  <c r="E3254" i="3"/>
  <c r="A3255" i="3"/>
  <c r="B3255" i="3"/>
  <c r="C3255" i="3"/>
  <c r="D3255" i="3"/>
  <c r="E3255" i="3"/>
  <c r="A3256" i="3"/>
  <c r="B3256" i="3"/>
  <c r="C3256" i="3"/>
  <c r="D3256" i="3"/>
  <c r="E3256" i="3"/>
  <c r="A3257" i="3"/>
  <c r="B3257" i="3"/>
  <c r="C3257" i="3"/>
  <c r="D3257" i="3"/>
  <c r="E3257" i="3"/>
  <c r="A3258" i="3"/>
  <c r="B3258" i="3"/>
  <c r="C3258" i="3"/>
  <c r="D3258" i="3"/>
  <c r="E3258" i="3"/>
  <c r="A3259" i="3"/>
  <c r="B3259" i="3"/>
  <c r="C3259" i="3"/>
  <c r="D3259" i="3"/>
  <c r="E3259" i="3"/>
  <c r="A3260" i="3"/>
  <c r="B3260" i="3"/>
  <c r="C3260" i="3"/>
  <c r="D3260" i="3"/>
  <c r="E3260" i="3"/>
  <c r="A3261" i="3"/>
  <c r="B3261" i="3"/>
  <c r="C3261" i="3"/>
  <c r="D3261" i="3"/>
  <c r="E3261" i="3"/>
  <c r="A3262" i="3"/>
  <c r="B3262" i="3"/>
  <c r="C3262" i="3"/>
  <c r="D3262" i="3"/>
  <c r="E3262" i="3"/>
  <c r="A3263" i="3"/>
  <c r="B3263" i="3"/>
  <c r="C3263" i="3"/>
  <c r="D3263" i="3"/>
  <c r="E3263" i="3"/>
  <c r="A3264" i="3"/>
  <c r="B3264" i="3"/>
  <c r="C3264" i="3"/>
  <c r="D3264" i="3"/>
  <c r="E3264" i="3"/>
  <c r="A3265" i="3"/>
  <c r="B3265" i="3"/>
  <c r="C3265" i="3"/>
  <c r="D3265" i="3"/>
  <c r="E3265" i="3"/>
  <c r="A3266" i="3"/>
  <c r="B3266" i="3"/>
  <c r="C3266" i="3"/>
  <c r="D3266" i="3"/>
  <c r="E3266" i="3"/>
  <c r="A3267" i="3"/>
  <c r="B3267" i="3"/>
  <c r="C3267" i="3"/>
  <c r="D3267" i="3"/>
  <c r="E3267" i="3"/>
  <c r="A3268" i="3"/>
  <c r="B3268" i="3"/>
  <c r="C3268" i="3"/>
  <c r="D3268" i="3"/>
  <c r="E3268" i="3"/>
  <c r="A3269" i="3"/>
  <c r="B3269" i="3"/>
  <c r="C3269" i="3"/>
  <c r="D3269" i="3"/>
  <c r="E3269" i="3"/>
  <c r="A3270" i="3"/>
  <c r="B3270" i="3"/>
  <c r="C3270" i="3"/>
  <c r="D3270" i="3"/>
  <c r="E3270" i="3"/>
  <c r="A3271" i="3"/>
  <c r="B3271" i="3"/>
  <c r="C3271" i="3"/>
  <c r="D3271" i="3"/>
  <c r="E3271" i="3"/>
  <c r="A3272" i="3"/>
  <c r="B3272" i="3"/>
  <c r="C3272" i="3"/>
  <c r="D3272" i="3"/>
  <c r="E3272" i="3"/>
  <c r="A3273" i="3"/>
  <c r="B3273" i="3"/>
  <c r="C3273" i="3"/>
  <c r="D3273" i="3"/>
  <c r="E3273" i="3"/>
  <c r="A3274" i="3"/>
  <c r="B3274" i="3"/>
  <c r="C3274" i="3"/>
  <c r="D3274" i="3"/>
  <c r="E3274" i="3"/>
  <c r="A3275" i="3"/>
  <c r="B3275" i="3"/>
  <c r="C3275" i="3"/>
  <c r="D3275" i="3"/>
  <c r="E3275" i="3"/>
  <c r="A3276" i="3"/>
  <c r="B3276" i="3"/>
  <c r="C3276" i="3"/>
  <c r="D3276" i="3"/>
  <c r="E3276" i="3"/>
  <c r="A3277" i="3"/>
  <c r="B3277" i="3"/>
  <c r="C3277" i="3"/>
  <c r="D3277" i="3"/>
  <c r="E3277" i="3"/>
  <c r="A3278" i="3"/>
  <c r="B3278" i="3"/>
  <c r="C3278" i="3"/>
  <c r="D3278" i="3"/>
  <c r="E3278" i="3"/>
  <c r="A3279" i="3"/>
  <c r="B3279" i="3"/>
  <c r="C3279" i="3"/>
  <c r="D3279" i="3"/>
  <c r="E3279" i="3"/>
  <c r="A3280" i="3"/>
  <c r="B3280" i="3"/>
  <c r="C3280" i="3"/>
  <c r="D3280" i="3"/>
  <c r="E3280" i="3"/>
  <c r="A3281" i="3"/>
  <c r="B3281" i="3"/>
  <c r="C3281" i="3"/>
  <c r="D3281" i="3"/>
  <c r="E3281" i="3"/>
  <c r="A3282" i="3"/>
  <c r="B3282" i="3"/>
  <c r="C3282" i="3"/>
  <c r="D3282" i="3"/>
  <c r="E3282" i="3"/>
  <c r="A3283" i="3"/>
  <c r="B3283" i="3"/>
  <c r="C3283" i="3"/>
  <c r="D3283" i="3"/>
  <c r="E3283" i="3"/>
  <c r="A3284" i="3"/>
  <c r="B3284" i="3"/>
  <c r="C3284" i="3"/>
  <c r="D3284" i="3"/>
  <c r="E3284" i="3"/>
  <c r="B6" i="2"/>
  <c r="A7" i="2"/>
  <c r="B7" i="2"/>
  <c r="C7" i="2"/>
  <c r="D7" i="2"/>
  <c r="E7" i="2"/>
  <c r="H7" i="2"/>
  <c r="I7" i="2"/>
  <c r="J7" i="2"/>
  <c r="B8" i="2"/>
  <c r="C8" i="2"/>
  <c r="D8" i="2"/>
  <c r="E8" i="2"/>
  <c r="H8" i="2"/>
  <c r="I8" i="2"/>
  <c r="J8" i="2"/>
  <c r="B9" i="2"/>
  <c r="C9" i="2"/>
  <c r="D9" i="2"/>
  <c r="E9" i="2"/>
  <c r="H9" i="2"/>
  <c r="I9" i="2"/>
  <c r="J9" i="2"/>
  <c r="A10" i="2"/>
  <c r="B10" i="2"/>
  <c r="C10" i="2"/>
  <c r="D10" i="2"/>
  <c r="E10" i="2"/>
  <c r="H10" i="2"/>
  <c r="I10" i="2"/>
  <c r="J10" i="2"/>
  <c r="B11" i="2"/>
  <c r="C11" i="2"/>
  <c r="D11" i="2"/>
  <c r="E11" i="2"/>
  <c r="H11" i="2"/>
  <c r="I11" i="2"/>
  <c r="J11" i="2"/>
  <c r="B12" i="2"/>
  <c r="C12" i="2"/>
  <c r="D12" i="2"/>
  <c r="E12" i="2"/>
  <c r="H12" i="2"/>
  <c r="I12" i="2"/>
  <c r="J12" i="2"/>
  <c r="A13" i="2"/>
  <c r="B13" i="2"/>
  <c r="C13" i="2"/>
  <c r="D13" i="2"/>
  <c r="E13" i="2"/>
  <c r="H13" i="2"/>
  <c r="I13" i="2"/>
  <c r="J13" i="2"/>
  <c r="A14" i="2"/>
  <c r="B14" i="2"/>
  <c r="C14" i="2"/>
  <c r="D14" i="2"/>
  <c r="E14" i="2"/>
  <c r="H14" i="2"/>
  <c r="I14" i="2"/>
  <c r="J14" i="2"/>
  <c r="A15" i="2"/>
  <c r="B15" i="2"/>
  <c r="C15" i="2"/>
  <c r="D15" i="2"/>
  <c r="E15" i="2"/>
  <c r="H15" i="2"/>
  <c r="I15" i="2"/>
  <c r="J15" i="2"/>
  <c r="A16" i="2"/>
  <c r="B16" i="2"/>
  <c r="C16" i="2"/>
  <c r="D16" i="2"/>
  <c r="E16" i="2"/>
  <c r="H16" i="2"/>
  <c r="I16" i="2"/>
  <c r="J16" i="2"/>
  <c r="H17" i="2"/>
  <c r="I17" i="2"/>
  <c r="J17" i="2"/>
  <c r="B18" i="2"/>
  <c r="H18" i="2"/>
  <c r="I18" i="2"/>
  <c r="J18" i="2"/>
  <c r="B19" i="2"/>
  <c r="C19" i="2"/>
  <c r="D19" i="2"/>
  <c r="E19" i="2"/>
  <c r="H19" i="2"/>
  <c r="I19" i="2"/>
  <c r="J19" i="2"/>
  <c r="B20" i="2"/>
  <c r="C20" i="2"/>
  <c r="D20" i="2"/>
  <c r="E20" i="2"/>
  <c r="H20" i="2"/>
  <c r="I20" i="2"/>
  <c r="J20" i="2"/>
  <c r="B21" i="2"/>
  <c r="C21" i="2"/>
  <c r="D21" i="2"/>
  <c r="E21" i="2"/>
  <c r="H21" i="2"/>
  <c r="I21" i="2"/>
  <c r="J21" i="2"/>
  <c r="B22" i="2"/>
  <c r="C22" i="2"/>
  <c r="D22" i="2"/>
  <c r="E22" i="2"/>
  <c r="H22" i="2"/>
  <c r="I22" i="2"/>
  <c r="J22" i="2"/>
  <c r="B23" i="2"/>
  <c r="C23" i="2"/>
  <c r="D23" i="2"/>
  <c r="E23" i="2"/>
  <c r="H23" i="2"/>
  <c r="I23" i="2"/>
  <c r="J23" i="2"/>
  <c r="B24" i="2"/>
  <c r="C24" i="2"/>
  <c r="D24" i="2"/>
  <c r="E24" i="2"/>
  <c r="H24" i="2"/>
  <c r="I24" i="2"/>
  <c r="J24" i="2"/>
  <c r="B25" i="2"/>
  <c r="C25" i="2"/>
  <c r="D25" i="2"/>
  <c r="E25" i="2"/>
  <c r="H25" i="2"/>
  <c r="I25" i="2"/>
  <c r="J25" i="2"/>
  <c r="A26" i="2"/>
  <c r="B26" i="2"/>
  <c r="C26" i="2"/>
  <c r="D26" i="2"/>
  <c r="E26" i="2"/>
  <c r="H26" i="2"/>
  <c r="I26" i="2"/>
  <c r="J26" i="2"/>
  <c r="A27" i="2"/>
  <c r="B27" i="2"/>
  <c r="C27" i="2"/>
  <c r="D27" i="2"/>
  <c r="E27" i="2"/>
  <c r="H27" i="2"/>
  <c r="I27" i="2"/>
  <c r="J27" i="2"/>
  <c r="A28" i="2"/>
  <c r="B28" i="2"/>
  <c r="C28" i="2"/>
  <c r="D28" i="2"/>
  <c r="E28" i="2"/>
  <c r="H28" i="2"/>
  <c r="I28" i="2"/>
  <c r="J28" i="2"/>
  <c r="A29" i="2"/>
  <c r="B29" i="2"/>
  <c r="C29" i="2"/>
  <c r="D29" i="2"/>
  <c r="E29" i="2"/>
  <c r="H29" i="2"/>
  <c r="I29" i="2"/>
  <c r="J29" i="2"/>
  <c r="A30" i="2"/>
  <c r="B30" i="2"/>
  <c r="C30" i="2"/>
  <c r="D30" i="2"/>
  <c r="E30" i="2"/>
  <c r="H30" i="2"/>
  <c r="I30" i="2"/>
  <c r="J30" i="2"/>
  <c r="A31" i="2"/>
  <c r="B31" i="2"/>
  <c r="C31" i="2"/>
  <c r="D31" i="2"/>
  <c r="E31" i="2"/>
  <c r="H31" i="2"/>
  <c r="I31" i="2"/>
  <c r="J31" i="2"/>
  <c r="A32" i="2"/>
  <c r="B32" i="2"/>
  <c r="C32" i="2"/>
  <c r="D32" i="2"/>
  <c r="E32" i="2"/>
  <c r="H32" i="2"/>
  <c r="I32" i="2"/>
  <c r="J32" i="2"/>
  <c r="A33" i="2"/>
  <c r="B33" i="2"/>
  <c r="C33" i="2"/>
  <c r="D33" i="2"/>
  <c r="E33" i="2"/>
  <c r="H33" i="2"/>
  <c r="I33" i="2"/>
  <c r="J33" i="2"/>
  <c r="H34" i="2"/>
  <c r="I34" i="2"/>
  <c r="J34" i="2"/>
  <c r="A35" i="2"/>
  <c r="B35" i="2"/>
  <c r="C35" i="2"/>
  <c r="D35" i="2"/>
  <c r="E35" i="2"/>
  <c r="H35" i="2"/>
  <c r="I35" i="2"/>
  <c r="J35" i="2"/>
  <c r="A36" i="2"/>
  <c r="B36" i="2"/>
  <c r="C36" i="2"/>
  <c r="D36" i="2"/>
  <c r="E36" i="2"/>
  <c r="H36" i="2"/>
  <c r="I36" i="2"/>
  <c r="J36" i="2"/>
  <c r="A37" i="2"/>
  <c r="B37" i="2"/>
  <c r="C37" i="2"/>
  <c r="D37" i="2"/>
  <c r="E37" i="2"/>
  <c r="H37" i="2"/>
  <c r="I37" i="2"/>
  <c r="J37" i="2"/>
  <c r="A38" i="2"/>
  <c r="B38" i="2"/>
  <c r="C38" i="2"/>
  <c r="D38" i="2"/>
  <c r="E38" i="2"/>
  <c r="H38" i="2"/>
  <c r="I38" i="2"/>
  <c r="J38" i="2"/>
  <c r="A39" i="2"/>
  <c r="B39" i="2"/>
  <c r="C39" i="2"/>
  <c r="D39" i="2"/>
  <c r="E39" i="2"/>
  <c r="H39" i="2"/>
  <c r="I39" i="2"/>
  <c r="J39" i="2"/>
  <c r="A40" i="2"/>
  <c r="B40" i="2"/>
  <c r="C40" i="2"/>
  <c r="D40" i="2"/>
  <c r="E40" i="2"/>
  <c r="H40" i="2"/>
  <c r="I40" i="2"/>
  <c r="J40" i="2"/>
  <c r="A41" i="2"/>
  <c r="B41" i="2"/>
  <c r="C41" i="2"/>
  <c r="D41" i="2"/>
  <c r="E41" i="2"/>
  <c r="H41" i="2"/>
  <c r="I41" i="2"/>
  <c r="J41" i="2"/>
  <c r="A42" i="2"/>
  <c r="B42" i="2"/>
  <c r="C42" i="2"/>
  <c r="D42" i="2"/>
  <c r="E42" i="2"/>
  <c r="H42" i="2"/>
  <c r="I42" i="2"/>
  <c r="J42" i="2"/>
  <c r="A43" i="2"/>
  <c r="B43" i="2"/>
  <c r="C43" i="2"/>
  <c r="D43" i="2"/>
  <c r="E43" i="2"/>
  <c r="H43" i="2"/>
  <c r="I43" i="2"/>
  <c r="J43" i="2"/>
  <c r="A44" i="2"/>
  <c r="B44" i="2"/>
  <c r="C44" i="2"/>
  <c r="D44" i="2"/>
  <c r="E44" i="2"/>
  <c r="H44" i="2"/>
  <c r="I44" i="2"/>
  <c r="J44" i="2"/>
  <c r="A45" i="2"/>
  <c r="B45" i="2"/>
  <c r="C45" i="2"/>
  <c r="D45" i="2"/>
  <c r="E45" i="2"/>
  <c r="H45" i="2"/>
  <c r="I45" i="2"/>
  <c r="J45" i="2"/>
  <c r="A46" i="2"/>
  <c r="B46" i="2"/>
  <c r="C46" i="2"/>
  <c r="D46" i="2"/>
  <c r="E46" i="2"/>
  <c r="H46" i="2"/>
  <c r="I46" i="2"/>
  <c r="J46" i="2"/>
  <c r="A47" i="2"/>
  <c r="B47" i="2"/>
  <c r="C47" i="2"/>
  <c r="D47" i="2"/>
  <c r="E47" i="2"/>
  <c r="H47" i="2"/>
  <c r="I47" i="2"/>
  <c r="J47" i="2"/>
  <c r="A48" i="2"/>
  <c r="B48" i="2"/>
  <c r="C48" i="2"/>
  <c r="D48" i="2"/>
  <c r="E48" i="2"/>
  <c r="H48" i="2"/>
  <c r="I48" i="2"/>
  <c r="J48" i="2"/>
  <c r="A49" i="2"/>
  <c r="B49" i="2"/>
  <c r="C49" i="2"/>
  <c r="D49" i="2"/>
  <c r="E49" i="2"/>
  <c r="H49" i="2"/>
  <c r="I49" i="2"/>
  <c r="J49" i="2"/>
  <c r="A50" i="2"/>
  <c r="B50" i="2"/>
  <c r="C50" i="2"/>
  <c r="D50" i="2"/>
  <c r="E50" i="2"/>
  <c r="H50" i="2"/>
  <c r="I50" i="2"/>
  <c r="J50" i="2"/>
  <c r="A51" i="2"/>
  <c r="B51" i="2"/>
  <c r="C51" i="2"/>
  <c r="D51" i="2"/>
  <c r="E51" i="2"/>
  <c r="H51" i="2"/>
  <c r="I51" i="2"/>
  <c r="J51" i="2"/>
  <c r="A52" i="2"/>
  <c r="B52" i="2"/>
  <c r="C52" i="2"/>
  <c r="D52" i="2"/>
  <c r="E52" i="2"/>
  <c r="H52" i="2"/>
  <c r="I52" i="2"/>
  <c r="J52" i="2"/>
  <c r="A53" i="2"/>
  <c r="B53" i="2"/>
  <c r="C53" i="2"/>
  <c r="D53" i="2"/>
  <c r="E53" i="2"/>
  <c r="H53" i="2"/>
  <c r="I53" i="2"/>
  <c r="J53" i="2"/>
  <c r="A54" i="2"/>
  <c r="B54" i="2"/>
  <c r="C54" i="2"/>
  <c r="D54" i="2"/>
  <c r="E54" i="2"/>
  <c r="H54" i="2"/>
  <c r="I54" i="2"/>
  <c r="J54" i="2"/>
  <c r="A55" i="2"/>
  <c r="B55" i="2"/>
  <c r="C55" i="2"/>
  <c r="D55" i="2"/>
  <c r="E55" i="2"/>
  <c r="H55" i="2"/>
  <c r="I55" i="2"/>
  <c r="J55" i="2"/>
  <c r="A56" i="2"/>
  <c r="B56" i="2"/>
  <c r="C56" i="2"/>
  <c r="D56" i="2"/>
  <c r="E56" i="2"/>
  <c r="H56" i="2"/>
  <c r="I56" i="2"/>
  <c r="J56" i="2"/>
  <c r="A57" i="2"/>
  <c r="B57" i="2"/>
  <c r="C57" i="2"/>
  <c r="D57" i="2"/>
  <c r="E57" i="2"/>
  <c r="H57" i="2"/>
  <c r="I57" i="2"/>
  <c r="J57" i="2"/>
  <c r="A58" i="2"/>
  <c r="B58" i="2"/>
  <c r="C58" i="2"/>
  <c r="D58" i="2"/>
  <c r="E58" i="2"/>
  <c r="H58" i="2"/>
  <c r="I58" i="2"/>
  <c r="J58" i="2"/>
  <c r="A59" i="2"/>
  <c r="B59" i="2"/>
  <c r="C59" i="2"/>
  <c r="D59" i="2"/>
  <c r="E59" i="2"/>
  <c r="H59" i="2"/>
  <c r="I59" i="2"/>
  <c r="J59" i="2"/>
  <c r="A60" i="2"/>
  <c r="B60" i="2"/>
  <c r="C60" i="2"/>
  <c r="D60" i="2"/>
  <c r="E60" i="2"/>
  <c r="H60" i="2"/>
  <c r="I60" i="2"/>
  <c r="J60" i="2"/>
  <c r="H61" i="2"/>
  <c r="I61" i="2"/>
  <c r="J61" i="2"/>
  <c r="I62" i="2"/>
  <c r="J62" i="2"/>
  <c r="H63" i="2"/>
  <c r="I63" i="2"/>
  <c r="J63" i="2"/>
  <c r="H64" i="2"/>
  <c r="I64" i="2"/>
  <c r="J64" i="2"/>
  <c r="H65" i="2"/>
  <c r="I65" i="2"/>
  <c r="J65" i="2"/>
  <c r="H66" i="2"/>
  <c r="I66" i="2"/>
  <c r="J66" i="2"/>
  <c r="H67" i="2"/>
  <c r="I67" i="2"/>
  <c r="J67" i="2"/>
  <c r="H68" i="2"/>
  <c r="I68" i="2"/>
  <c r="J68" i="2"/>
  <c r="H69" i="2"/>
  <c r="I69" i="2"/>
  <c r="J69" i="2"/>
  <c r="H70" i="2"/>
  <c r="I70" i="2"/>
  <c r="J70" i="2"/>
  <c r="H71" i="2"/>
  <c r="I71" i="2"/>
  <c r="J71" i="2"/>
  <c r="H72" i="2"/>
  <c r="I72" i="2"/>
  <c r="J72" i="2"/>
  <c r="H73" i="2"/>
  <c r="I73" i="2"/>
  <c r="J73" i="2"/>
  <c r="H74" i="2"/>
  <c r="I74" i="2"/>
  <c r="J74" i="2"/>
  <c r="H75" i="2"/>
  <c r="I75" i="2"/>
  <c r="J75" i="2"/>
  <c r="H76" i="2"/>
  <c r="I76" i="2"/>
  <c r="J76" i="2"/>
  <c r="H77" i="2"/>
  <c r="I77" i="2"/>
  <c r="J77" i="2"/>
  <c r="H78" i="2"/>
  <c r="I78" i="2"/>
  <c r="J78" i="2"/>
  <c r="H79" i="2"/>
  <c r="I79" i="2"/>
  <c r="J79" i="2"/>
  <c r="H80" i="2"/>
  <c r="I80" i="2"/>
  <c r="J80" i="2"/>
  <c r="H81" i="2"/>
  <c r="I81" i="2"/>
  <c r="J81" i="2"/>
  <c r="H82" i="2"/>
  <c r="I82" i="2"/>
  <c r="J82" i="2"/>
  <c r="H83" i="2"/>
  <c r="I83" i="2"/>
  <c r="J83" i="2"/>
  <c r="H84" i="2"/>
  <c r="I84" i="2"/>
  <c r="J84" i="2"/>
  <c r="H85" i="2"/>
  <c r="I85" i="2"/>
  <c r="J85" i="2"/>
  <c r="H86" i="2"/>
  <c r="I86" i="2"/>
  <c r="J86" i="2"/>
  <c r="H87" i="2"/>
  <c r="I87" i="2"/>
  <c r="J87" i="2"/>
  <c r="H88" i="2"/>
  <c r="I88" i="2"/>
  <c r="J88" i="2"/>
  <c r="H89" i="2"/>
  <c r="I89" i="2"/>
  <c r="J89" i="2"/>
  <c r="H90" i="2"/>
  <c r="I90" i="2"/>
  <c r="J90" i="2"/>
  <c r="H91" i="2"/>
  <c r="I91" i="2"/>
  <c r="J91" i="2"/>
  <c r="H92" i="2"/>
  <c r="I92" i="2"/>
  <c r="J92" i="2"/>
  <c r="H93" i="2"/>
  <c r="I93" i="2"/>
  <c r="J93" i="2"/>
  <c r="H94" i="2"/>
  <c r="I94" i="2"/>
  <c r="J94" i="2"/>
  <c r="H95" i="2"/>
  <c r="I95" i="2"/>
  <c r="J95" i="2"/>
  <c r="H96" i="2"/>
  <c r="I96" i="2"/>
  <c r="J96" i="2"/>
  <c r="H97" i="2"/>
  <c r="I97" i="2"/>
  <c r="J97" i="2"/>
  <c r="H98" i="2"/>
  <c r="I98" i="2"/>
  <c r="J98" i="2"/>
  <c r="H99" i="2"/>
  <c r="I99" i="2"/>
  <c r="J99" i="2"/>
  <c r="H100" i="2"/>
  <c r="I100" i="2"/>
  <c r="J100" i="2"/>
  <c r="H101" i="2"/>
  <c r="I101" i="2"/>
  <c r="J101" i="2"/>
  <c r="H102" i="2"/>
  <c r="I102" i="2"/>
  <c r="J102" i="2"/>
  <c r="H103" i="2"/>
  <c r="I103" i="2"/>
  <c r="J103" i="2"/>
  <c r="H104" i="2"/>
  <c r="I104" i="2"/>
  <c r="J104" i="2"/>
  <c r="H105" i="2"/>
  <c r="I105" i="2"/>
  <c r="J105" i="2"/>
  <c r="H106" i="2"/>
  <c r="I106" i="2"/>
  <c r="J106" i="2"/>
  <c r="H107" i="2"/>
  <c r="I107" i="2"/>
  <c r="J107" i="2"/>
  <c r="H108" i="2"/>
  <c r="I108" i="2"/>
  <c r="J108" i="2"/>
  <c r="H109" i="2"/>
  <c r="I109" i="2"/>
  <c r="J109" i="2"/>
  <c r="H110" i="2"/>
  <c r="I110" i="2"/>
  <c r="J110" i="2"/>
  <c r="H111" i="2"/>
  <c r="I111" i="2"/>
  <c r="J111" i="2"/>
  <c r="H112" i="2"/>
  <c r="I112" i="2"/>
  <c r="J112" i="2"/>
  <c r="H113" i="2"/>
  <c r="I113" i="2"/>
  <c r="J113" i="2"/>
  <c r="H114" i="2"/>
  <c r="I114" i="2"/>
  <c r="J114" i="2"/>
  <c r="H115" i="2"/>
  <c r="I115" i="2"/>
  <c r="J115" i="2"/>
  <c r="H116" i="2"/>
  <c r="I116" i="2"/>
  <c r="J116" i="2"/>
  <c r="H117" i="2"/>
  <c r="I117" i="2"/>
  <c r="J117" i="2"/>
  <c r="H118" i="2"/>
  <c r="I118" i="2"/>
  <c r="J118" i="2"/>
  <c r="H119" i="2"/>
  <c r="I119" i="2"/>
  <c r="J119" i="2"/>
  <c r="H120" i="2"/>
  <c r="I120" i="2"/>
  <c r="J120" i="2"/>
  <c r="H121" i="2"/>
  <c r="I121" i="2"/>
  <c r="J121" i="2"/>
  <c r="H122" i="2"/>
  <c r="I122" i="2"/>
  <c r="J122" i="2"/>
  <c r="H123" i="2"/>
  <c r="I123" i="2"/>
  <c r="J123" i="2"/>
  <c r="H124" i="2"/>
  <c r="I124" i="2"/>
  <c r="J124" i="2"/>
  <c r="H125" i="2"/>
  <c r="I125" i="2"/>
  <c r="J125" i="2"/>
  <c r="H126" i="2"/>
  <c r="I126" i="2"/>
  <c r="J126" i="2"/>
  <c r="H127" i="2"/>
  <c r="I127" i="2"/>
  <c r="J127" i="2"/>
  <c r="H128" i="2"/>
  <c r="I128" i="2"/>
  <c r="J128" i="2"/>
  <c r="H129" i="2"/>
  <c r="I129" i="2"/>
  <c r="J129" i="2"/>
  <c r="H130" i="2"/>
  <c r="I130" i="2"/>
  <c r="J130" i="2"/>
  <c r="H131" i="2"/>
  <c r="I131" i="2"/>
  <c r="J131" i="2"/>
  <c r="H132" i="2"/>
  <c r="I132" i="2"/>
  <c r="J132" i="2"/>
  <c r="H133" i="2"/>
  <c r="I133" i="2"/>
  <c r="J133" i="2"/>
  <c r="H134" i="2"/>
  <c r="I134" i="2"/>
  <c r="J134" i="2"/>
  <c r="H135" i="2"/>
  <c r="I135" i="2"/>
  <c r="J135" i="2"/>
  <c r="H136" i="2"/>
  <c r="I136" i="2"/>
  <c r="J136" i="2"/>
  <c r="H137" i="2"/>
  <c r="I137" i="2"/>
  <c r="J137" i="2"/>
  <c r="H138" i="2"/>
  <c r="I138" i="2"/>
  <c r="J138" i="2"/>
  <c r="H139" i="2"/>
  <c r="I139" i="2"/>
  <c r="J139" i="2"/>
  <c r="H140" i="2"/>
  <c r="I140" i="2"/>
  <c r="J140" i="2"/>
  <c r="H141" i="2"/>
  <c r="I141" i="2"/>
  <c r="J141" i="2"/>
  <c r="H142" i="2"/>
  <c r="I142" i="2"/>
  <c r="J142" i="2"/>
  <c r="H143" i="2"/>
  <c r="I143" i="2"/>
  <c r="J143" i="2"/>
  <c r="H144" i="2"/>
  <c r="I144" i="2"/>
  <c r="J144" i="2"/>
  <c r="H145" i="2"/>
  <c r="I145" i="2"/>
  <c r="J145" i="2"/>
  <c r="H146" i="2"/>
  <c r="I146" i="2"/>
  <c r="J146" i="2"/>
  <c r="H147" i="2"/>
  <c r="I147" i="2"/>
  <c r="J147" i="2"/>
  <c r="H148" i="2"/>
  <c r="I148" i="2"/>
  <c r="J148" i="2"/>
  <c r="H149" i="2"/>
  <c r="I149" i="2"/>
  <c r="J149" i="2"/>
  <c r="H150" i="2"/>
  <c r="I150" i="2"/>
  <c r="J150" i="2"/>
  <c r="H151" i="2"/>
  <c r="I151" i="2"/>
  <c r="J151" i="2"/>
  <c r="H152" i="2"/>
  <c r="I152" i="2"/>
  <c r="J152" i="2"/>
  <c r="H153" i="2"/>
  <c r="I153" i="2"/>
  <c r="J153" i="2"/>
  <c r="H154" i="2"/>
  <c r="I154" i="2"/>
  <c r="J154" i="2"/>
  <c r="H155" i="2"/>
  <c r="I155" i="2"/>
  <c r="J155" i="2"/>
  <c r="H156" i="2"/>
  <c r="I156" i="2"/>
  <c r="J156" i="2"/>
  <c r="H157" i="2"/>
  <c r="I157" i="2"/>
  <c r="J157" i="2"/>
  <c r="H158" i="2"/>
  <c r="I158" i="2"/>
  <c r="J158" i="2"/>
  <c r="H159" i="2"/>
  <c r="I159" i="2"/>
  <c r="J159" i="2"/>
  <c r="H160" i="2"/>
  <c r="I160" i="2"/>
  <c r="J160" i="2"/>
  <c r="H161" i="2"/>
  <c r="I161" i="2"/>
  <c r="J161" i="2"/>
  <c r="H162" i="2"/>
  <c r="I162" i="2"/>
  <c r="J162" i="2"/>
  <c r="H163" i="2"/>
  <c r="I163" i="2"/>
  <c r="J163" i="2"/>
  <c r="H164" i="2"/>
  <c r="I164" i="2"/>
  <c r="J164" i="2"/>
  <c r="H165" i="2"/>
  <c r="I165" i="2"/>
  <c r="J165" i="2"/>
  <c r="H166" i="2"/>
  <c r="I166" i="2"/>
  <c r="J166" i="2"/>
  <c r="H167" i="2"/>
  <c r="I167" i="2"/>
  <c r="J167" i="2"/>
  <c r="H168" i="2"/>
  <c r="I168" i="2"/>
  <c r="J168" i="2"/>
  <c r="H169" i="2"/>
  <c r="I169" i="2"/>
  <c r="J169" i="2"/>
  <c r="H170" i="2"/>
  <c r="I170" i="2"/>
  <c r="J170" i="2"/>
  <c r="H171" i="2"/>
  <c r="I171" i="2"/>
  <c r="J171" i="2"/>
  <c r="H172" i="2"/>
  <c r="I172" i="2"/>
  <c r="J172" i="2"/>
  <c r="H173" i="2"/>
  <c r="I173" i="2"/>
  <c r="J173" i="2"/>
  <c r="H174" i="2"/>
  <c r="I174" i="2"/>
  <c r="J174" i="2"/>
  <c r="H175" i="2"/>
  <c r="I175" i="2"/>
  <c r="J175" i="2"/>
  <c r="H176" i="2"/>
  <c r="I176" i="2"/>
  <c r="J176" i="2"/>
  <c r="H177" i="2"/>
  <c r="I177" i="2"/>
  <c r="J177" i="2"/>
  <c r="H178" i="2"/>
  <c r="I178" i="2"/>
  <c r="J178" i="2"/>
  <c r="H179" i="2"/>
  <c r="I179" i="2"/>
  <c r="J179" i="2"/>
  <c r="H180" i="2"/>
  <c r="I180" i="2"/>
  <c r="J180" i="2"/>
  <c r="H181" i="2"/>
  <c r="I181" i="2"/>
  <c r="J181" i="2"/>
  <c r="H182" i="2"/>
  <c r="I182" i="2"/>
  <c r="J182" i="2"/>
  <c r="H183" i="2"/>
  <c r="I183" i="2"/>
  <c r="J183" i="2"/>
  <c r="H184" i="2"/>
  <c r="I184" i="2"/>
  <c r="J184" i="2"/>
  <c r="H185" i="2"/>
  <c r="I185" i="2"/>
  <c r="J185" i="2"/>
  <c r="H186" i="2"/>
  <c r="I186" i="2"/>
  <c r="J186" i="2"/>
  <c r="H187" i="2"/>
  <c r="I187" i="2"/>
  <c r="J187" i="2"/>
  <c r="H188" i="2"/>
  <c r="I188" i="2"/>
  <c r="J188" i="2"/>
  <c r="H189" i="2"/>
  <c r="I189" i="2"/>
  <c r="J189" i="2"/>
  <c r="H190" i="2"/>
  <c r="I190" i="2"/>
  <c r="J190" i="2"/>
  <c r="H191" i="2"/>
  <c r="I191" i="2"/>
  <c r="J191" i="2"/>
  <c r="H192" i="2"/>
  <c r="I192" i="2"/>
  <c r="J192" i="2"/>
  <c r="H193" i="2"/>
  <c r="I193" i="2"/>
  <c r="J193" i="2"/>
  <c r="H194" i="2"/>
  <c r="I194" i="2"/>
  <c r="J194" i="2"/>
  <c r="H195" i="2"/>
  <c r="I195" i="2"/>
  <c r="J195" i="2"/>
  <c r="H196" i="2"/>
  <c r="I196" i="2"/>
  <c r="J196" i="2"/>
  <c r="H197" i="2"/>
  <c r="I197" i="2"/>
  <c r="J197" i="2"/>
  <c r="H198" i="2"/>
  <c r="I198" i="2"/>
  <c r="J198" i="2"/>
  <c r="H199" i="2"/>
  <c r="I199" i="2"/>
  <c r="J199" i="2"/>
  <c r="H200" i="2"/>
  <c r="I200" i="2"/>
  <c r="J200" i="2"/>
  <c r="H201" i="2"/>
  <c r="I201" i="2"/>
  <c r="J201" i="2"/>
  <c r="H202" i="2"/>
  <c r="I202" i="2"/>
  <c r="J202" i="2"/>
  <c r="H203" i="2"/>
  <c r="I203" i="2"/>
  <c r="J203" i="2"/>
  <c r="H204" i="2"/>
  <c r="I204" i="2"/>
  <c r="J204" i="2"/>
  <c r="H205" i="2"/>
  <c r="I205" i="2"/>
  <c r="J205" i="2"/>
  <c r="H206" i="2"/>
  <c r="I206" i="2"/>
  <c r="J206" i="2"/>
  <c r="H207" i="2"/>
  <c r="I207" i="2"/>
  <c r="J207" i="2"/>
  <c r="H208" i="2"/>
  <c r="I208" i="2"/>
  <c r="J208" i="2"/>
  <c r="H209" i="2"/>
  <c r="I209" i="2"/>
  <c r="J209" i="2"/>
  <c r="H210" i="2"/>
  <c r="I210" i="2"/>
  <c r="J210" i="2"/>
  <c r="H211" i="2"/>
  <c r="I211" i="2"/>
  <c r="J211" i="2"/>
  <c r="H212" i="2"/>
  <c r="I212" i="2"/>
  <c r="J212" i="2"/>
  <c r="H213" i="2"/>
  <c r="I213" i="2"/>
  <c r="J213" i="2"/>
  <c r="H214" i="2"/>
  <c r="I214" i="2"/>
  <c r="J214" i="2"/>
  <c r="H215" i="2"/>
  <c r="I215" i="2"/>
  <c r="J215" i="2"/>
  <c r="H216" i="2"/>
  <c r="I216" i="2"/>
  <c r="J216" i="2"/>
  <c r="H217" i="2"/>
  <c r="I217" i="2"/>
  <c r="J217" i="2"/>
  <c r="H218" i="2"/>
  <c r="I218" i="2"/>
  <c r="J218" i="2"/>
  <c r="H219" i="2"/>
  <c r="I219" i="2"/>
  <c r="J219" i="2"/>
  <c r="H220" i="2"/>
  <c r="I220" i="2"/>
  <c r="J220" i="2"/>
  <c r="H221" i="2"/>
  <c r="I221" i="2"/>
  <c r="J221" i="2"/>
  <c r="H222" i="2"/>
  <c r="I222" i="2"/>
  <c r="J222" i="2"/>
  <c r="H223" i="2"/>
  <c r="I223" i="2"/>
  <c r="J223" i="2"/>
  <c r="H224" i="2"/>
  <c r="I224" i="2"/>
  <c r="J224" i="2"/>
  <c r="H225" i="2"/>
  <c r="I225" i="2"/>
  <c r="J225" i="2"/>
  <c r="H226" i="2"/>
  <c r="I226" i="2"/>
  <c r="J226" i="2"/>
  <c r="H227" i="2"/>
  <c r="I227" i="2"/>
  <c r="J227" i="2"/>
  <c r="H228" i="2"/>
  <c r="I228" i="2"/>
  <c r="J228" i="2"/>
  <c r="H229" i="2"/>
  <c r="I229" i="2"/>
  <c r="J229" i="2"/>
  <c r="H230" i="2"/>
  <c r="I230" i="2"/>
  <c r="J230" i="2"/>
  <c r="H231" i="2"/>
  <c r="I231" i="2"/>
  <c r="J231" i="2"/>
  <c r="H232" i="2"/>
  <c r="I232" i="2"/>
  <c r="J232" i="2"/>
  <c r="H233" i="2"/>
  <c r="I233" i="2"/>
  <c r="J233" i="2"/>
  <c r="H234" i="2"/>
  <c r="I234" i="2"/>
  <c r="J234" i="2"/>
  <c r="H235" i="2"/>
  <c r="I235" i="2"/>
  <c r="J235" i="2"/>
  <c r="H236" i="2"/>
  <c r="I236" i="2"/>
  <c r="J236" i="2"/>
  <c r="H237" i="2"/>
  <c r="I237" i="2"/>
  <c r="J237" i="2"/>
  <c r="H200" i="1"/>
  <c r="H238" i="2"/>
  <c r="I238" i="2"/>
  <c r="J238" i="2"/>
  <c r="H201" i="1"/>
  <c r="H239" i="2"/>
  <c r="I239" i="2"/>
  <c r="J239" i="2"/>
  <c r="H202" i="1"/>
  <c r="H240" i="2"/>
  <c r="I240" i="2"/>
  <c r="J240" i="2"/>
  <c r="H203" i="1"/>
  <c r="H241" i="2"/>
  <c r="I241" i="2"/>
  <c r="J241" i="2"/>
  <c r="H205" i="1"/>
  <c r="H242" i="2"/>
  <c r="I242" i="2"/>
  <c r="J242" i="2"/>
  <c r="H206" i="1"/>
  <c r="H243" i="2"/>
  <c r="I243" i="2"/>
  <c r="J243" i="2"/>
  <c r="H207" i="1"/>
  <c r="H244" i="2"/>
  <c r="I244" i="2"/>
  <c r="J244" i="2"/>
  <c r="H208" i="1"/>
  <c r="H245" i="2"/>
  <c r="I245" i="2"/>
  <c r="J245" i="2"/>
  <c r="H209" i="1"/>
  <c r="H246" i="2"/>
  <c r="I246" i="2"/>
  <c r="J246" i="2"/>
  <c r="H210" i="1"/>
  <c r="H247" i="2"/>
  <c r="I247" i="2"/>
  <c r="J247" i="2"/>
  <c r="H211" i="1"/>
  <c r="H248" i="2"/>
  <c r="I248" i="2"/>
  <c r="J248" i="2"/>
  <c r="H212" i="1"/>
  <c r="H249" i="2"/>
  <c r="I249" i="2"/>
  <c r="J249" i="2"/>
  <c r="H213" i="1"/>
  <c r="H250" i="2"/>
  <c r="I250" i="2"/>
  <c r="J250" i="2"/>
  <c r="H214" i="1"/>
  <c r="H251" i="2"/>
  <c r="I251" i="2"/>
  <c r="J251" i="2"/>
  <c r="H252" i="2"/>
  <c r="I252" i="2"/>
  <c r="J252" i="2"/>
  <c r="H216" i="1"/>
  <c r="H253" i="2" s="1"/>
  <c r="I253" i="2"/>
  <c r="J253" i="2"/>
  <c r="H217" i="1"/>
  <c r="H254" i="2" s="1"/>
  <c r="I254" i="2"/>
  <c r="J254" i="2"/>
  <c r="H218" i="1"/>
  <c r="H255" i="2" s="1"/>
  <c r="I255" i="2"/>
  <c r="J255" i="2"/>
  <c r="H220" i="1"/>
  <c r="H256" i="2" s="1"/>
  <c r="I256" i="2"/>
  <c r="J256" i="2"/>
  <c r="H257" i="2"/>
  <c r="I257" i="2"/>
  <c r="J257" i="2"/>
  <c r="F258" i="2"/>
  <c r="H258" i="2"/>
  <c r="I258" i="2"/>
  <c r="J258" i="2"/>
  <c r="H259" i="2"/>
  <c r="I259" i="2"/>
  <c r="J259" i="2"/>
  <c r="H260" i="2"/>
  <c r="I260" i="2"/>
  <c r="J260" i="2"/>
  <c r="H261" i="2"/>
  <c r="I261" i="2"/>
  <c r="J261" i="2"/>
  <c r="H262" i="2"/>
  <c r="I262" i="2"/>
  <c r="J262" i="2"/>
  <c r="H263" i="2"/>
  <c r="I263" i="2"/>
  <c r="J263" i="2"/>
  <c r="H264" i="2"/>
  <c r="I264" i="2"/>
  <c r="J264" i="2"/>
  <c r="H265" i="2"/>
  <c r="I265" i="2"/>
  <c r="J265" i="2"/>
  <c r="H266" i="2"/>
  <c r="I266" i="2"/>
  <c r="J266" i="2"/>
  <c r="H267" i="2"/>
  <c r="I267" i="2"/>
  <c r="J267" i="2"/>
  <c r="H268" i="2"/>
  <c r="I268" i="2"/>
  <c r="J268" i="2"/>
  <c r="H269" i="2"/>
  <c r="I269" i="2"/>
  <c r="J269" i="2"/>
  <c r="H270" i="2"/>
  <c r="I270" i="2"/>
  <c r="J270" i="2"/>
  <c r="H271" i="2"/>
  <c r="I271" i="2"/>
  <c r="J271" i="2"/>
  <c r="H272" i="2"/>
  <c r="I272" i="2"/>
  <c r="J272" i="2"/>
  <c r="H273" i="2"/>
  <c r="I273" i="2"/>
  <c r="J273" i="2"/>
  <c r="H274" i="2"/>
  <c r="I274" i="2"/>
  <c r="J274" i="2"/>
  <c r="H275" i="2"/>
  <c r="I275" i="2"/>
  <c r="J275" i="2"/>
  <c r="H276" i="2"/>
  <c r="I276" i="2"/>
  <c r="J276" i="2"/>
  <c r="H277" i="2"/>
  <c r="I277" i="2"/>
  <c r="J277" i="2"/>
  <c r="H278" i="2"/>
  <c r="I278" i="2"/>
  <c r="J278" i="2"/>
  <c r="H279" i="2"/>
  <c r="I279" i="2"/>
  <c r="J279" i="2"/>
  <c r="H280" i="2"/>
  <c r="I280" i="2"/>
  <c r="J280" i="2"/>
  <c r="H281" i="2"/>
  <c r="I281" i="2"/>
  <c r="J281" i="2"/>
  <c r="H282" i="2"/>
  <c r="I282" i="2"/>
  <c r="J282" i="2"/>
  <c r="H283" i="2"/>
  <c r="I283" i="2"/>
  <c r="J283" i="2"/>
  <c r="H284" i="2"/>
  <c r="I284" i="2"/>
  <c r="J284" i="2"/>
  <c r="H285" i="2"/>
  <c r="I285" i="2"/>
  <c r="J285" i="2"/>
  <c r="H286" i="2"/>
  <c r="I286" i="2"/>
  <c r="J286" i="2"/>
  <c r="H287" i="2"/>
  <c r="I287" i="2"/>
  <c r="J287" i="2"/>
  <c r="H288" i="2"/>
  <c r="I288" i="2"/>
  <c r="J288" i="2"/>
  <c r="H289" i="2"/>
  <c r="I289" i="2"/>
  <c r="J289" i="2"/>
  <c r="H290" i="2"/>
  <c r="I290" i="2"/>
  <c r="J290" i="2"/>
  <c r="H291" i="2"/>
  <c r="I291" i="2"/>
  <c r="J291" i="2"/>
  <c r="H292" i="2"/>
  <c r="I292" i="2"/>
  <c r="J292" i="2"/>
  <c r="H293" i="2"/>
  <c r="I293" i="2"/>
  <c r="J293" i="2"/>
  <c r="H294" i="2"/>
  <c r="I294" i="2"/>
  <c r="J294" i="2"/>
  <c r="H295" i="2"/>
  <c r="I295" i="2"/>
  <c r="J295" i="2"/>
  <c r="H296" i="2"/>
  <c r="I296" i="2"/>
  <c r="J296" i="2"/>
  <c r="H297" i="2"/>
  <c r="I297" i="2"/>
  <c r="J297" i="2"/>
  <c r="H298" i="2"/>
  <c r="I298" i="2"/>
  <c r="J298" i="2"/>
  <c r="H299" i="2"/>
  <c r="I299" i="2"/>
  <c r="J299" i="2"/>
  <c r="H300" i="2"/>
  <c r="I300" i="2"/>
  <c r="J300" i="2"/>
  <c r="H301" i="2"/>
  <c r="I301" i="2"/>
  <c r="J301" i="2"/>
  <c r="H302" i="2"/>
  <c r="I302" i="2"/>
  <c r="J302" i="2"/>
  <c r="H303" i="2"/>
  <c r="I303" i="2"/>
  <c r="J303" i="2"/>
  <c r="H304" i="2"/>
  <c r="I304" i="2"/>
  <c r="J304" i="2"/>
  <c r="H305" i="2"/>
  <c r="I305" i="2"/>
  <c r="J305" i="2"/>
  <c r="H306" i="2"/>
  <c r="I306" i="2"/>
  <c r="J306" i="2"/>
  <c r="H307" i="2"/>
  <c r="I307" i="2"/>
  <c r="J307" i="2"/>
  <c r="H308" i="2"/>
  <c r="I308" i="2"/>
  <c r="J308" i="2"/>
  <c r="H309" i="2"/>
  <c r="I309" i="2"/>
  <c r="J309" i="2"/>
  <c r="H310" i="2"/>
  <c r="I310" i="2"/>
  <c r="J310" i="2"/>
  <c r="H311" i="2"/>
  <c r="I311" i="2"/>
  <c r="J311" i="2"/>
  <c r="H312" i="2"/>
  <c r="I312" i="2"/>
  <c r="J312" i="2"/>
  <c r="H313" i="2"/>
  <c r="I313" i="2"/>
  <c r="J313" i="2"/>
  <c r="H314" i="2"/>
  <c r="I314" i="2"/>
  <c r="J314" i="2"/>
  <c r="H315" i="2"/>
  <c r="I315" i="2"/>
  <c r="J315" i="2"/>
  <c r="H316" i="2"/>
  <c r="I316" i="2"/>
  <c r="J316" i="2"/>
  <c r="H317" i="2"/>
  <c r="I317" i="2"/>
  <c r="J317" i="2"/>
  <c r="H318" i="2"/>
  <c r="I318" i="2"/>
  <c r="J318" i="2"/>
  <c r="H319" i="2"/>
  <c r="I319" i="2"/>
  <c r="J319" i="2"/>
  <c r="H320" i="2"/>
  <c r="I320" i="2"/>
  <c r="J320" i="2"/>
  <c r="H321" i="2"/>
  <c r="I321" i="2"/>
  <c r="J321" i="2"/>
  <c r="H322" i="2"/>
  <c r="I322" i="2"/>
  <c r="J322" i="2"/>
  <c r="H323" i="2"/>
  <c r="I323" i="2"/>
  <c r="J323" i="2"/>
  <c r="H324" i="2"/>
  <c r="I324" i="2"/>
  <c r="J324" i="2"/>
  <c r="H325" i="2"/>
  <c r="I325" i="2"/>
  <c r="J325" i="2"/>
  <c r="H326" i="2"/>
  <c r="I326" i="2"/>
  <c r="J326" i="2"/>
  <c r="H327" i="2"/>
  <c r="I327" i="2"/>
  <c r="J327" i="2"/>
  <c r="H328" i="2"/>
  <c r="I328" i="2"/>
  <c r="J328" i="2"/>
  <c r="H329" i="2"/>
  <c r="I329" i="2"/>
  <c r="J329" i="2"/>
  <c r="H330" i="2"/>
  <c r="I330" i="2"/>
  <c r="J330" i="2"/>
  <c r="H331" i="2"/>
  <c r="I331" i="2"/>
  <c r="J331" i="2"/>
  <c r="H332" i="2"/>
  <c r="I332" i="2"/>
  <c r="J332" i="2"/>
  <c r="H333" i="2"/>
  <c r="I333" i="2"/>
  <c r="J333" i="2"/>
  <c r="H334" i="2"/>
  <c r="I334" i="2"/>
  <c r="J334" i="2"/>
  <c r="H335" i="2"/>
  <c r="I335" i="2"/>
  <c r="J335" i="2"/>
  <c r="I336" i="2"/>
  <c r="J336" i="2"/>
  <c r="I337" i="2"/>
  <c r="J337" i="2"/>
  <c r="I338" i="2"/>
  <c r="J338" i="2"/>
  <c r="H339" i="2"/>
  <c r="I339" i="2"/>
  <c r="J339" i="2"/>
  <c r="H340" i="2"/>
  <c r="I340" i="2"/>
  <c r="J340" i="2"/>
  <c r="H341" i="2"/>
  <c r="I341" i="2"/>
  <c r="J341" i="2"/>
  <c r="H342" i="2"/>
  <c r="I342" i="2"/>
  <c r="J342" i="2"/>
  <c r="H343" i="2"/>
  <c r="I343" i="2"/>
  <c r="J343" i="2"/>
  <c r="H344" i="2"/>
  <c r="I344" i="2"/>
  <c r="J344" i="2"/>
  <c r="H345" i="2"/>
  <c r="I345" i="2"/>
  <c r="J345" i="2"/>
  <c r="H346" i="2"/>
  <c r="I346" i="2"/>
  <c r="J346" i="2"/>
  <c r="H347" i="2"/>
  <c r="I347" i="2"/>
  <c r="J347" i="2"/>
  <c r="H348" i="2"/>
  <c r="I348" i="2"/>
  <c r="J348" i="2"/>
  <c r="H349" i="2"/>
  <c r="I349" i="2"/>
  <c r="J349" i="2"/>
  <c r="H350" i="2"/>
  <c r="I350" i="2"/>
  <c r="J350" i="2"/>
  <c r="H351" i="2"/>
  <c r="I351" i="2"/>
  <c r="J351" i="2"/>
  <c r="H352" i="2"/>
  <c r="I352" i="2"/>
  <c r="J352" i="2"/>
  <c r="H353" i="2"/>
  <c r="I353" i="2"/>
  <c r="J353" i="2"/>
  <c r="H354" i="2"/>
  <c r="I354" i="2"/>
  <c r="J354" i="2"/>
  <c r="H355" i="2"/>
  <c r="I355" i="2"/>
  <c r="J355" i="2"/>
  <c r="H356" i="2"/>
  <c r="I356" i="2"/>
  <c r="J356" i="2"/>
  <c r="H357" i="2"/>
  <c r="I357" i="2"/>
  <c r="J357" i="2"/>
  <c r="H358" i="2"/>
  <c r="I358" i="2"/>
  <c r="J358" i="2"/>
  <c r="H359" i="2"/>
  <c r="I359" i="2"/>
  <c r="J359" i="2"/>
  <c r="H360" i="2"/>
  <c r="I360" i="2"/>
  <c r="J360" i="2"/>
  <c r="H361" i="2"/>
  <c r="I361" i="2"/>
  <c r="J361" i="2"/>
  <c r="H362" i="2"/>
  <c r="I362" i="2"/>
  <c r="J362" i="2"/>
  <c r="H363" i="2"/>
  <c r="I363" i="2"/>
  <c r="J363" i="2"/>
  <c r="H364" i="2"/>
  <c r="I364" i="2"/>
  <c r="J364" i="2"/>
  <c r="H365" i="2"/>
  <c r="I365" i="2"/>
  <c r="J365" i="2"/>
  <c r="H366" i="2"/>
  <c r="I366" i="2"/>
  <c r="J366" i="2"/>
  <c r="H367" i="2"/>
  <c r="I367" i="2"/>
  <c r="J367" i="2"/>
  <c r="H368" i="2"/>
  <c r="I368" i="2"/>
  <c r="J368" i="2"/>
  <c r="H369" i="2"/>
  <c r="I369" i="2"/>
  <c r="J369" i="2"/>
  <c r="H370" i="2"/>
  <c r="I370" i="2"/>
  <c r="J370" i="2"/>
  <c r="H371" i="2"/>
  <c r="I371" i="2"/>
  <c r="J371" i="2"/>
  <c r="H372" i="2"/>
  <c r="I372" i="2"/>
  <c r="J372" i="2"/>
  <c r="H373" i="2"/>
  <c r="I373" i="2"/>
  <c r="J373" i="2"/>
  <c r="H374" i="2"/>
  <c r="I374" i="2"/>
  <c r="J374" i="2"/>
  <c r="H375" i="2"/>
  <c r="I375" i="2"/>
  <c r="J375" i="2"/>
  <c r="H376" i="2"/>
  <c r="I376" i="2"/>
  <c r="J376" i="2"/>
  <c r="H377" i="2"/>
  <c r="I377" i="2"/>
  <c r="J377" i="2"/>
  <c r="H378" i="2"/>
  <c r="I378" i="2"/>
  <c r="J378" i="2"/>
  <c r="H379" i="2"/>
  <c r="I379" i="2"/>
  <c r="J379" i="2"/>
  <c r="H380" i="2"/>
  <c r="I380" i="2"/>
  <c r="J380" i="2"/>
  <c r="H381" i="2"/>
  <c r="I381" i="2"/>
  <c r="J381" i="2"/>
  <c r="H382" i="2"/>
  <c r="I382" i="2"/>
  <c r="J382" i="2"/>
  <c r="H383" i="2"/>
  <c r="I383" i="2"/>
  <c r="J383" i="2"/>
  <c r="H384" i="2"/>
  <c r="I384" i="2"/>
  <c r="J384" i="2"/>
  <c r="H385" i="2"/>
  <c r="I385" i="2"/>
  <c r="J385" i="2"/>
  <c r="H386" i="2"/>
  <c r="I386" i="2"/>
  <c r="J386" i="2"/>
  <c r="H387" i="2"/>
  <c r="I387" i="2"/>
  <c r="J387" i="2"/>
  <c r="H388" i="2"/>
  <c r="I388" i="2"/>
  <c r="J388" i="2"/>
  <c r="H389" i="2"/>
  <c r="I389" i="2"/>
  <c r="J389" i="2"/>
  <c r="H390" i="2"/>
  <c r="I390" i="2"/>
  <c r="J390" i="2"/>
  <c r="H391" i="2"/>
  <c r="I391" i="2"/>
  <c r="J391" i="2"/>
  <c r="H392" i="2"/>
  <c r="I392" i="2"/>
  <c r="J392" i="2"/>
  <c r="H393" i="2"/>
  <c r="I393" i="2"/>
  <c r="J393" i="2"/>
  <c r="H394" i="2"/>
  <c r="I394" i="2"/>
  <c r="J394" i="2"/>
  <c r="H395" i="2"/>
  <c r="I395" i="2"/>
  <c r="J395" i="2"/>
  <c r="H396" i="2"/>
  <c r="I396" i="2"/>
  <c r="J396" i="2"/>
  <c r="H397" i="2"/>
  <c r="I397" i="2"/>
  <c r="J397" i="2"/>
  <c r="H398" i="2"/>
  <c r="I398" i="2"/>
  <c r="J398" i="2"/>
  <c r="H399" i="2"/>
  <c r="I399" i="2"/>
  <c r="J399" i="2"/>
  <c r="H400" i="2"/>
  <c r="I400" i="2"/>
  <c r="J400" i="2"/>
  <c r="H401" i="2"/>
  <c r="I401" i="2"/>
  <c r="J401" i="2"/>
  <c r="H402" i="2"/>
  <c r="I402" i="2"/>
  <c r="J402" i="2"/>
  <c r="H403" i="2"/>
  <c r="I403" i="2"/>
  <c r="J403" i="2"/>
  <c r="H404" i="2"/>
  <c r="I404" i="2"/>
  <c r="J404" i="2"/>
  <c r="H405" i="2"/>
  <c r="I405" i="2"/>
  <c r="J405" i="2"/>
  <c r="H406" i="2"/>
  <c r="I406" i="2"/>
  <c r="J406" i="2"/>
  <c r="H407" i="2"/>
  <c r="I407" i="2"/>
  <c r="J407" i="2"/>
  <c r="H408" i="2"/>
  <c r="I408" i="2"/>
  <c r="J408" i="2"/>
  <c r="H409" i="2"/>
  <c r="I409" i="2"/>
  <c r="J409" i="2"/>
  <c r="H410" i="2"/>
  <c r="I410" i="2"/>
  <c r="J410" i="2"/>
  <c r="H411" i="2"/>
  <c r="I411" i="2"/>
  <c r="J411" i="2"/>
  <c r="H412" i="2"/>
  <c r="I412" i="2"/>
  <c r="J412" i="2"/>
  <c r="H413" i="2"/>
  <c r="I413" i="2"/>
  <c r="J413" i="2"/>
  <c r="H414" i="2"/>
  <c r="I414" i="2"/>
  <c r="J414" i="2"/>
  <c r="H415" i="2"/>
  <c r="I415" i="2"/>
  <c r="J415" i="2"/>
  <c r="H416" i="2"/>
  <c r="I416" i="2"/>
  <c r="J416" i="2"/>
  <c r="H417" i="2"/>
  <c r="I417" i="2"/>
  <c r="J417" i="2"/>
  <c r="H418" i="2"/>
  <c r="I418" i="2"/>
  <c r="J418" i="2"/>
  <c r="H419" i="2"/>
  <c r="I419" i="2"/>
  <c r="J419" i="2"/>
  <c r="H420" i="2"/>
  <c r="I420" i="2"/>
  <c r="J420" i="2"/>
  <c r="H421" i="2"/>
  <c r="I421" i="2"/>
  <c r="J421" i="2"/>
  <c r="H422" i="2"/>
  <c r="I422" i="2"/>
  <c r="J422" i="2"/>
  <c r="H423" i="2"/>
  <c r="I423" i="2"/>
  <c r="J423" i="2"/>
  <c r="H424" i="2"/>
  <c r="I424" i="2"/>
  <c r="J424" i="2"/>
  <c r="H425" i="2"/>
  <c r="I425" i="2"/>
  <c r="J425" i="2"/>
  <c r="H426" i="2"/>
  <c r="I426" i="2"/>
  <c r="J426" i="2"/>
  <c r="H427" i="2"/>
  <c r="I427" i="2"/>
  <c r="J427" i="2"/>
  <c r="H428" i="2"/>
  <c r="I428" i="2"/>
  <c r="J428" i="2"/>
  <c r="H429" i="2"/>
  <c r="I429" i="2"/>
  <c r="J429" i="2"/>
  <c r="H430" i="2"/>
  <c r="I430" i="2"/>
  <c r="J430" i="2"/>
  <c r="H431" i="2"/>
  <c r="I431" i="2"/>
  <c r="J431" i="2"/>
  <c r="H432" i="2"/>
  <c r="I432" i="2"/>
  <c r="J432" i="2"/>
  <c r="H433" i="2"/>
  <c r="I433" i="2"/>
  <c r="J433" i="2"/>
  <c r="H434" i="2"/>
  <c r="I434" i="2"/>
  <c r="J434" i="2"/>
  <c r="H435" i="2"/>
  <c r="I435" i="2"/>
  <c r="J435" i="2"/>
  <c r="H436" i="2"/>
  <c r="I436" i="2"/>
  <c r="J436" i="2"/>
  <c r="H437" i="2"/>
  <c r="I437" i="2"/>
  <c r="J437" i="2"/>
  <c r="H438" i="2"/>
  <c r="I438" i="2"/>
  <c r="J438" i="2"/>
  <c r="H439" i="2"/>
  <c r="I439" i="2"/>
  <c r="J439" i="2"/>
  <c r="H440" i="2"/>
  <c r="I440" i="2"/>
  <c r="J440" i="2"/>
  <c r="H441" i="2"/>
  <c r="I441" i="2"/>
  <c r="J441" i="2"/>
  <c r="H442" i="2"/>
  <c r="I442" i="2"/>
  <c r="J442" i="2"/>
  <c r="H443" i="2"/>
  <c r="I443" i="2"/>
  <c r="J443" i="2"/>
  <c r="H444" i="2"/>
  <c r="I444" i="2"/>
  <c r="J444" i="2"/>
  <c r="H445" i="2"/>
  <c r="I445" i="2"/>
  <c r="J445" i="2"/>
  <c r="H446" i="2"/>
  <c r="I446" i="2"/>
  <c r="J446" i="2"/>
  <c r="H447" i="2"/>
  <c r="I447" i="2"/>
  <c r="J447" i="2"/>
  <c r="H448" i="2"/>
  <c r="I448" i="2"/>
  <c r="J448" i="2"/>
  <c r="H449" i="2"/>
  <c r="I449" i="2"/>
  <c r="J449" i="2"/>
  <c r="H450" i="2"/>
  <c r="I450" i="2"/>
  <c r="J450" i="2"/>
  <c r="H451" i="2"/>
  <c r="I451" i="2"/>
  <c r="J451" i="2"/>
  <c r="H452" i="2"/>
  <c r="I452" i="2"/>
  <c r="J452" i="2"/>
  <c r="H453" i="2"/>
  <c r="I453" i="2"/>
  <c r="J453" i="2"/>
  <c r="H454" i="2"/>
  <c r="I454" i="2"/>
  <c r="J454" i="2"/>
  <c r="H455" i="2"/>
  <c r="I455" i="2"/>
  <c r="J455" i="2"/>
  <c r="H456" i="2"/>
  <c r="I456" i="2"/>
  <c r="J456" i="2"/>
  <c r="H457" i="2"/>
  <c r="I457" i="2"/>
  <c r="J457" i="2"/>
  <c r="H458" i="2"/>
  <c r="I458" i="2"/>
  <c r="J458" i="2"/>
  <c r="H459" i="2"/>
  <c r="I459" i="2"/>
  <c r="J459" i="2"/>
  <c r="H460" i="2"/>
  <c r="I460" i="2"/>
  <c r="J460" i="2"/>
  <c r="H461" i="2"/>
  <c r="I461" i="2"/>
  <c r="J461" i="2"/>
  <c r="H462" i="2"/>
  <c r="I462" i="2"/>
  <c r="J462" i="2"/>
  <c r="H463" i="2"/>
  <c r="I463" i="2"/>
  <c r="J463" i="2"/>
  <c r="H464" i="2"/>
  <c r="I464" i="2"/>
  <c r="J464" i="2"/>
  <c r="H465" i="2"/>
  <c r="I465" i="2"/>
  <c r="J465" i="2"/>
  <c r="H466" i="2"/>
  <c r="I466" i="2"/>
  <c r="J466" i="2"/>
  <c r="H467" i="2"/>
  <c r="I467" i="2"/>
  <c r="J467" i="2"/>
  <c r="H468" i="2"/>
  <c r="I468" i="2"/>
  <c r="J468" i="2"/>
  <c r="H469" i="2"/>
  <c r="I469" i="2"/>
  <c r="J469" i="2"/>
  <c r="H470" i="2"/>
  <c r="I470" i="2"/>
  <c r="J470" i="2"/>
  <c r="H471" i="2"/>
  <c r="I471" i="2"/>
  <c r="J471" i="2"/>
  <c r="H472" i="2"/>
  <c r="I472" i="2"/>
  <c r="J472" i="2"/>
  <c r="H473" i="2"/>
  <c r="I473" i="2"/>
  <c r="J473" i="2"/>
  <c r="H474" i="2"/>
  <c r="I474" i="2"/>
  <c r="J474" i="2"/>
  <c r="H475" i="2"/>
  <c r="I475" i="2"/>
  <c r="J475" i="2"/>
  <c r="H476" i="2"/>
  <c r="I476" i="2"/>
  <c r="J476" i="2"/>
  <c r="H477" i="2"/>
  <c r="I477" i="2"/>
  <c r="J477" i="2"/>
  <c r="H478" i="2"/>
  <c r="I478" i="2"/>
  <c r="J478" i="2"/>
  <c r="H479" i="2"/>
  <c r="I479" i="2"/>
  <c r="J479" i="2"/>
  <c r="H480" i="2"/>
  <c r="I480" i="2"/>
  <c r="J480" i="2"/>
  <c r="H481" i="2"/>
  <c r="I481" i="2"/>
  <c r="J481" i="2"/>
  <c r="H482" i="2"/>
  <c r="I482" i="2"/>
  <c r="J482" i="2"/>
  <c r="H483" i="2"/>
  <c r="I483" i="2"/>
  <c r="J483" i="2"/>
  <c r="H484" i="2"/>
  <c r="I484" i="2"/>
  <c r="J484" i="2"/>
  <c r="H485" i="2"/>
  <c r="I485" i="2"/>
  <c r="J485" i="2"/>
  <c r="H486" i="2"/>
  <c r="I486" i="2"/>
  <c r="J486" i="2"/>
  <c r="H487" i="2"/>
  <c r="I487" i="2"/>
  <c r="J487" i="2"/>
  <c r="H488" i="2"/>
  <c r="I488" i="2"/>
  <c r="J488" i="2"/>
  <c r="H489" i="2"/>
  <c r="I489" i="2"/>
  <c r="J489" i="2"/>
  <c r="H490" i="2"/>
  <c r="I490" i="2"/>
  <c r="J490" i="2"/>
  <c r="H491" i="2"/>
  <c r="I491" i="2"/>
  <c r="J491" i="2"/>
  <c r="H492" i="2"/>
  <c r="I492" i="2"/>
  <c r="J492" i="2"/>
  <c r="H493" i="2"/>
  <c r="I493" i="2"/>
  <c r="J493" i="2"/>
  <c r="H494" i="2"/>
  <c r="I494" i="2"/>
  <c r="J494" i="2"/>
  <c r="H495" i="2"/>
  <c r="I495" i="2"/>
  <c r="J495" i="2"/>
  <c r="H496" i="2"/>
  <c r="I496" i="2"/>
  <c r="J496" i="2"/>
  <c r="H497" i="2"/>
  <c r="I497" i="2"/>
  <c r="J497" i="2"/>
  <c r="H498" i="2"/>
  <c r="I498" i="2"/>
  <c r="J498" i="2"/>
  <c r="H499" i="2"/>
  <c r="I499" i="2"/>
  <c r="J499" i="2"/>
  <c r="H500" i="2"/>
  <c r="I500" i="2"/>
  <c r="J500" i="2"/>
  <c r="H501" i="2"/>
  <c r="I501" i="2"/>
  <c r="J501" i="2"/>
  <c r="H502" i="2"/>
  <c r="I502" i="2"/>
  <c r="J502" i="2"/>
  <c r="H503" i="2"/>
  <c r="I503" i="2"/>
  <c r="J503" i="2"/>
  <c r="H504" i="2"/>
  <c r="I504" i="2"/>
  <c r="J504" i="2"/>
  <c r="H505" i="2"/>
  <c r="I505" i="2"/>
  <c r="J505" i="2"/>
  <c r="H506" i="2"/>
  <c r="I506" i="2"/>
  <c r="J506" i="2"/>
  <c r="H507" i="2"/>
  <c r="I507" i="2"/>
  <c r="J507" i="2"/>
  <c r="H508" i="2"/>
  <c r="I508" i="2"/>
  <c r="J508" i="2"/>
  <c r="H509" i="2"/>
  <c r="I509" i="2"/>
  <c r="J509" i="2"/>
  <c r="H510" i="2"/>
  <c r="I510" i="2"/>
  <c r="J510" i="2"/>
  <c r="H511" i="2"/>
  <c r="I511" i="2"/>
  <c r="J511" i="2"/>
  <c r="H512" i="2"/>
  <c r="I512" i="2"/>
  <c r="J512" i="2"/>
  <c r="H513" i="2"/>
  <c r="I513" i="2"/>
  <c r="J513" i="2"/>
  <c r="H514" i="2"/>
  <c r="I514" i="2"/>
  <c r="J514" i="2"/>
  <c r="H515" i="2"/>
  <c r="I515" i="2"/>
  <c r="J515" i="2"/>
  <c r="H516" i="2"/>
  <c r="I516" i="2"/>
  <c r="J516" i="2"/>
  <c r="H517" i="2"/>
  <c r="I517" i="2"/>
  <c r="J517" i="2"/>
  <c r="H518" i="2"/>
  <c r="I518" i="2"/>
  <c r="J518" i="2"/>
  <c r="H519" i="2"/>
  <c r="I519" i="2"/>
  <c r="J519" i="2"/>
  <c r="H520" i="2"/>
  <c r="I520" i="2"/>
  <c r="J520" i="2"/>
  <c r="H521" i="2"/>
  <c r="I521" i="2"/>
  <c r="J521" i="2"/>
  <c r="H522" i="2"/>
  <c r="I522" i="2"/>
  <c r="J522" i="2"/>
  <c r="H523" i="2"/>
  <c r="I523" i="2"/>
  <c r="J523" i="2"/>
  <c r="H524" i="2"/>
  <c r="I524" i="2"/>
  <c r="J524" i="2"/>
  <c r="H525" i="2"/>
  <c r="I525" i="2"/>
  <c r="J525" i="2"/>
  <c r="H526" i="2"/>
  <c r="I526" i="2"/>
  <c r="J526" i="2"/>
  <c r="H527" i="2"/>
  <c r="I527" i="2"/>
  <c r="J527" i="2"/>
  <c r="H528" i="2"/>
  <c r="I528" i="2"/>
  <c r="J528" i="2"/>
  <c r="H529" i="2"/>
  <c r="I529" i="2"/>
  <c r="J529" i="2"/>
  <c r="H530" i="2"/>
  <c r="I530" i="2"/>
  <c r="J530" i="2"/>
  <c r="H531" i="2"/>
  <c r="I531" i="2"/>
  <c r="J531" i="2"/>
  <c r="H532" i="2"/>
  <c r="I532" i="2"/>
  <c r="J532" i="2"/>
  <c r="H533" i="2"/>
  <c r="I533" i="2"/>
  <c r="J533" i="2"/>
  <c r="H534" i="2"/>
  <c r="I534" i="2"/>
  <c r="J534" i="2"/>
  <c r="H535" i="2"/>
  <c r="I535" i="2"/>
  <c r="J535" i="2"/>
  <c r="H536" i="2"/>
  <c r="I536" i="2"/>
  <c r="J536" i="2"/>
  <c r="H537" i="2"/>
  <c r="I537" i="2"/>
  <c r="J537" i="2"/>
  <c r="H538" i="2"/>
  <c r="I538" i="2"/>
  <c r="J538" i="2"/>
  <c r="H539" i="2"/>
  <c r="I539" i="2"/>
  <c r="J539" i="2"/>
  <c r="H540" i="2"/>
  <c r="I540" i="2"/>
  <c r="J540" i="2"/>
  <c r="H541" i="2"/>
  <c r="I541" i="2"/>
  <c r="J541" i="2"/>
  <c r="H542" i="2"/>
  <c r="I542" i="2"/>
  <c r="J542" i="2"/>
  <c r="H543" i="2"/>
  <c r="I543" i="2"/>
  <c r="J543" i="2"/>
  <c r="H544" i="2"/>
  <c r="I544" i="2"/>
  <c r="J544" i="2"/>
  <c r="H545" i="2"/>
  <c r="I545" i="2"/>
  <c r="J545" i="2"/>
  <c r="H546" i="2"/>
  <c r="I546" i="2"/>
  <c r="J546" i="2"/>
  <c r="H547" i="2"/>
  <c r="I547" i="2"/>
  <c r="J547" i="2"/>
  <c r="H548" i="2"/>
  <c r="I548" i="2"/>
  <c r="J548" i="2"/>
  <c r="H549" i="2"/>
  <c r="I549" i="2"/>
  <c r="J549" i="2"/>
  <c r="H550" i="2"/>
  <c r="I550" i="2"/>
  <c r="J550" i="2"/>
  <c r="H551" i="2"/>
  <c r="I551" i="2"/>
  <c r="J551" i="2"/>
  <c r="H552" i="2"/>
  <c r="I552" i="2"/>
  <c r="J552" i="2"/>
  <c r="I553" i="2"/>
  <c r="J553" i="2"/>
  <c r="I554" i="2"/>
  <c r="J554" i="2"/>
  <c r="H555" i="2"/>
  <c r="I555" i="2"/>
  <c r="J555" i="2"/>
  <c r="H556" i="2"/>
  <c r="I556" i="2"/>
  <c r="J556" i="2"/>
  <c r="H557" i="2"/>
  <c r="I557" i="2"/>
  <c r="J557" i="2"/>
  <c r="H558" i="2"/>
  <c r="I558" i="2"/>
  <c r="J558" i="2"/>
  <c r="H559" i="2"/>
  <c r="I559" i="2"/>
  <c r="J559" i="2"/>
  <c r="H560" i="2"/>
  <c r="I560" i="2"/>
  <c r="J560" i="2"/>
  <c r="H561" i="2"/>
  <c r="I561" i="2"/>
  <c r="J561" i="2"/>
  <c r="H562" i="2"/>
  <c r="I562" i="2"/>
  <c r="J562" i="2"/>
  <c r="H563" i="2"/>
  <c r="I563" i="2"/>
  <c r="J563" i="2"/>
  <c r="H564" i="2"/>
  <c r="I564" i="2"/>
  <c r="J564" i="2"/>
  <c r="H565" i="2"/>
  <c r="I565" i="2"/>
  <c r="J565" i="2"/>
  <c r="H566" i="2"/>
  <c r="I566" i="2"/>
  <c r="J566" i="2"/>
  <c r="H567" i="2"/>
  <c r="I567" i="2"/>
  <c r="J567" i="2"/>
  <c r="H568" i="2"/>
  <c r="I568" i="2"/>
  <c r="J568" i="2"/>
  <c r="H569" i="2"/>
  <c r="I569" i="2"/>
  <c r="J569" i="2"/>
  <c r="H570" i="2"/>
  <c r="I570" i="2"/>
  <c r="J570" i="2"/>
  <c r="H571" i="2"/>
  <c r="I571" i="2"/>
  <c r="J571" i="2"/>
  <c r="H572" i="2"/>
  <c r="I572" i="2"/>
  <c r="J572" i="2"/>
  <c r="H573" i="2"/>
  <c r="I573" i="2"/>
  <c r="J573" i="2"/>
  <c r="H574" i="2"/>
  <c r="I574" i="2"/>
  <c r="J574" i="2"/>
  <c r="H575" i="2"/>
  <c r="I575" i="2"/>
  <c r="J575" i="2"/>
  <c r="H576" i="2"/>
  <c r="I576" i="2"/>
  <c r="J576" i="2"/>
  <c r="H577" i="2"/>
  <c r="I577" i="2"/>
  <c r="J577" i="2"/>
  <c r="H578" i="2"/>
  <c r="I578" i="2"/>
  <c r="J578" i="2"/>
  <c r="H579" i="2"/>
  <c r="I579" i="2"/>
  <c r="J579" i="2"/>
  <c r="H580" i="2"/>
  <c r="I580" i="2"/>
  <c r="J580" i="2"/>
  <c r="H581" i="2"/>
  <c r="I581" i="2"/>
  <c r="J581" i="2"/>
  <c r="H582" i="2"/>
  <c r="I582" i="2"/>
  <c r="J582" i="2"/>
  <c r="H583" i="2"/>
  <c r="I583" i="2"/>
  <c r="J583" i="2"/>
  <c r="H584" i="2"/>
  <c r="I584" i="2"/>
  <c r="J584" i="2"/>
  <c r="H585" i="2"/>
  <c r="I585" i="2"/>
  <c r="J585" i="2"/>
  <c r="H586" i="2"/>
  <c r="I586" i="2"/>
  <c r="J586" i="2"/>
  <c r="H587" i="2"/>
  <c r="I587" i="2"/>
  <c r="J587" i="2"/>
  <c r="H588" i="2"/>
  <c r="I588" i="2"/>
  <c r="J588" i="2"/>
  <c r="H589" i="2"/>
  <c r="I589" i="2"/>
  <c r="J589" i="2"/>
  <c r="I590" i="2"/>
  <c r="J590" i="2"/>
  <c r="I591" i="2"/>
  <c r="J591" i="2"/>
  <c r="H1211" i="1"/>
  <c r="H592" i="2" s="1"/>
  <c r="I592" i="2"/>
  <c r="J592" i="2"/>
  <c r="I593" i="2"/>
  <c r="J593" i="2"/>
  <c r="I594" i="2"/>
  <c r="J594" i="2"/>
  <c r="H1214" i="1"/>
  <c r="H595" i="2" s="1"/>
  <c r="I595" i="2"/>
  <c r="J595" i="2"/>
  <c r="H596" i="2"/>
  <c r="I596" i="2"/>
  <c r="J596" i="2"/>
  <c r="H597" i="2"/>
  <c r="I597" i="2"/>
  <c r="J597" i="2"/>
  <c r="H1217" i="1"/>
  <c r="H598" i="2"/>
  <c r="I598" i="2"/>
  <c r="J598" i="2"/>
  <c r="H599" i="2"/>
  <c r="I599" i="2"/>
  <c r="J599" i="2"/>
  <c r="H600" i="2"/>
  <c r="I600" i="2"/>
  <c r="J600" i="2"/>
  <c r="H1220" i="1"/>
  <c r="H601" i="2" s="1"/>
  <c r="I601" i="2"/>
  <c r="J601" i="2"/>
  <c r="H602" i="2"/>
  <c r="I602" i="2"/>
  <c r="J602" i="2"/>
  <c r="H603" i="2"/>
  <c r="I603" i="2"/>
  <c r="J603" i="2"/>
  <c r="H1223" i="1"/>
  <c r="H604" i="2"/>
  <c r="I604" i="2"/>
  <c r="J604" i="2"/>
  <c r="H605" i="2"/>
  <c r="I605" i="2"/>
  <c r="J605" i="2"/>
  <c r="H606" i="2"/>
  <c r="I606" i="2"/>
  <c r="J606" i="2"/>
  <c r="H1226" i="1"/>
  <c r="H607" i="2" s="1"/>
  <c r="I607" i="2"/>
  <c r="J607" i="2"/>
  <c r="H608" i="2"/>
  <c r="I608" i="2"/>
  <c r="J608" i="2"/>
  <c r="H609" i="2"/>
  <c r="I609" i="2"/>
  <c r="J609" i="2"/>
  <c r="H610" i="2"/>
  <c r="I610" i="2"/>
  <c r="J610" i="2"/>
  <c r="H611" i="2"/>
  <c r="I611" i="2"/>
  <c r="J611" i="2"/>
  <c r="H612" i="2"/>
  <c r="I612" i="2"/>
  <c r="J612" i="2"/>
  <c r="H613" i="2"/>
  <c r="I613" i="2"/>
  <c r="J613" i="2"/>
  <c r="H614" i="2"/>
  <c r="I614" i="2"/>
  <c r="J614" i="2"/>
  <c r="H615" i="2"/>
  <c r="I615" i="2"/>
  <c r="J615" i="2"/>
  <c r="H616" i="2"/>
  <c r="I616" i="2"/>
  <c r="J616" i="2"/>
  <c r="H617" i="2"/>
  <c r="I617" i="2"/>
  <c r="J617" i="2"/>
  <c r="H618" i="2"/>
  <c r="I618" i="2"/>
  <c r="J618" i="2"/>
  <c r="H619" i="2"/>
  <c r="I619" i="2"/>
  <c r="J619" i="2"/>
  <c r="H620" i="2"/>
  <c r="I620" i="2"/>
  <c r="J620" i="2"/>
  <c r="H621" i="2"/>
  <c r="I621" i="2"/>
  <c r="J621" i="2"/>
  <c r="H622" i="2"/>
  <c r="I622" i="2"/>
  <c r="J622" i="2"/>
  <c r="H623" i="2"/>
  <c r="I623" i="2"/>
  <c r="J623" i="2"/>
  <c r="H624" i="2"/>
  <c r="I624" i="2"/>
  <c r="J624" i="2"/>
  <c r="H625" i="2"/>
  <c r="I625" i="2"/>
  <c r="J625" i="2"/>
  <c r="H626" i="2"/>
  <c r="I626" i="2"/>
  <c r="J626" i="2"/>
  <c r="H627" i="2"/>
  <c r="I627" i="2"/>
  <c r="J627" i="2"/>
  <c r="H628" i="2"/>
  <c r="I628" i="2"/>
  <c r="J628" i="2"/>
  <c r="H629" i="2"/>
  <c r="I629" i="2"/>
  <c r="J629" i="2"/>
  <c r="H630" i="2"/>
  <c r="I630" i="2"/>
  <c r="J630" i="2"/>
  <c r="H631" i="2"/>
  <c r="I631" i="2"/>
  <c r="J631" i="2"/>
  <c r="H632" i="2"/>
  <c r="I632" i="2"/>
  <c r="J632" i="2"/>
  <c r="H633" i="2"/>
  <c r="I633" i="2"/>
  <c r="J633" i="2"/>
  <c r="H634" i="2"/>
  <c r="I634" i="2"/>
  <c r="J634" i="2"/>
  <c r="H635" i="2"/>
  <c r="I635" i="2"/>
  <c r="J635" i="2"/>
  <c r="H636" i="2"/>
  <c r="I636" i="2"/>
  <c r="J636" i="2"/>
  <c r="H637" i="2"/>
  <c r="I637" i="2"/>
  <c r="J637" i="2"/>
  <c r="H638" i="2"/>
  <c r="I638" i="2"/>
  <c r="J638" i="2"/>
  <c r="H639" i="2"/>
  <c r="I639" i="2"/>
  <c r="J639" i="2"/>
  <c r="H640" i="2"/>
  <c r="I640" i="2"/>
  <c r="J640" i="2"/>
  <c r="H641" i="2"/>
  <c r="I641" i="2"/>
  <c r="J641" i="2"/>
  <c r="H642" i="2"/>
  <c r="I642" i="2"/>
  <c r="J642" i="2"/>
  <c r="H643" i="2"/>
  <c r="I643" i="2"/>
  <c r="J643" i="2"/>
  <c r="H644" i="2"/>
  <c r="I644" i="2"/>
  <c r="J644" i="2"/>
  <c r="H645" i="2"/>
  <c r="I645" i="2"/>
  <c r="J645" i="2"/>
  <c r="H646" i="2"/>
  <c r="I646" i="2"/>
  <c r="J646" i="2"/>
  <c r="H647" i="2"/>
  <c r="I647" i="2"/>
  <c r="J647" i="2"/>
  <c r="H648" i="2"/>
  <c r="I648" i="2"/>
  <c r="J648" i="2"/>
  <c r="H649" i="2"/>
  <c r="I649" i="2"/>
  <c r="J649" i="2"/>
  <c r="H650" i="2"/>
  <c r="I650" i="2"/>
  <c r="J650" i="2"/>
  <c r="H651" i="2"/>
  <c r="I651" i="2"/>
  <c r="J651" i="2"/>
  <c r="H652" i="2"/>
  <c r="I652" i="2"/>
  <c r="J652" i="2"/>
  <c r="H653" i="2"/>
  <c r="I653" i="2"/>
  <c r="J653" i="2"/>
  <c r="H654" i="2"/>
  <c r="I654" i="2"/>
  <c r="J654" i="2"/>
  <c r="H655" i="2"/>
  <c r="I655" i="2"/>
  <c r="J655" i="2"/>
  <c r="H656" i="2"/>
  <c r="I656" i="2"/>
  <c r="J656" i="2"/>
  <c r="H657" i="2"/>
  <c r="I657" i="2"/>
  <c r="J657" i="2"/>
  <c r="H658" i="2"/>
  <c r="I658" i="2"/>
  <c r="J658" i="2"/>
  <c r="H660" i="2"/>
  <c r="I660" i="2"/>
  <c r="J660" i="2"/>
  <c r="H661" i="2"/>
  <c r="I661" i="2"/>
  <c r="J661" i="2"/>
  <c r="H662" i="2"/>
  <c r="I662" i="2"/>
  <c r="J662" i="2"/>
  <c r="H663" i="2"/>
  <c r="I663" i="2"/>
  <c r="J663" i="2"/>
  <c r="H664" i="2"/>
  <c r="I664" i="2"/>
  <c r="J664" i="2"/>
  <c r="H665" i="2"/>
  <c r="I665" i="2"/>
  <c r="J665" i="2"/>
  <c r="H666" i="2"/>
  <c r="I666" i="2"/>
  <c r="J666" i="2"/>
  <c r="H667" i="2"/>
  <c r="I667" i="2"/>
  <c r="J667" i="2"/>
  <c r="H668" i="2"/>
  <c r="I668" i="2"/>
  <c r="J668" i="2"/>
  <c r="H669" i="2"/>
  <c r="I669" i="2"/>
  <c r="J669" i="2"/>
  <c r="H670" i="2"/>
  <c r="I670" i="2"/>
  <c r="J670" i="2"/>
  <c r="H671" i="2"/>
  <c r="I671" i="2"/>
  <c r="J671" i="2"/>
  <c r="H672" i="2"/>
  <c r="I672" i="2"/>
  <c r="J672" i="2"/>
  <c r="H673" i="2"/>
  <c r="I673" i="2"/>
  <c r="J673" i="2"/>
  <c r="H674" i="2"/>
  <c r="I674" i="2"/>
  <c r="J674" i="2"/>
  <c r="H675" i="2"/>
  <c r="I675" i="2"/>
  <c r="J675" i="2"/>
  <c r="H676" i="2"/>
  <c r="I676" i="2"/>
  <c r="J676" i="2"/>
  <c r="H677" i="2"/>
  <c r="I677" i="2"/>
  <c r="J677" i="2"/>
  <c r="H678" i="2"/>
  <c r="I678" i="2"/>
  <c r="J678" i="2"/>
  <c r="H679" i="2"/>
  <c r="I679" i="2"/>
  <c r="J679" i="2"/>
  <c r="H680" i="2"/>
  <c r="I680" i="2"/>
  <c r="J680" i="2"/>
  <c r="H681" i="2"/>
  <c r="I681" i="2"/>
  <c r="J681" i="2"/>
  <c r="H682" i="2"/>
  <c r="I682" i="2"/>
  <c r="J682" i="2"/>
  <c r="H683" i="2"/>
  <c r="I683" i="2"/>
  <c r="J683" i="2"/>
  <c r="H684" i="2"/>
  <c r="I684" i="2"/>
  <c r="J684" i="2"/>
  <c r="H685" i="2"/>
  <c r="I685" i="2"/>
  <c r="J685" i="2"/>
  <c r="H686" i="2"/>
  <c r="I686" i="2"/>
  <c r="J686" i="2"/>
  <c r="H687" i="2"/>
  <c r="I687" i="2"/>
  <c r="J687" i="2"/>
  <c r="H688" i="2"/>
  <c r="I688" i="2"/>
  <c r="J688" i="2"/>
  <c r="H689" i="2"/>
  <c r="I689" i="2"/>
  <c r="J689" i="2"/>
  <c r="H690" i="2"/>
  <c r="I690" i="2"/>
  <c r="J690" i="2"/>
  <c r="H691" i="2"/>
  <c r="I691" i="2"/>
  <c r="J691" i="2"/>
  <c r="H692" i="2"/>
  <c r="I692" i="2"/>
  <c r="J692" i="2"/>
  <c r="H693" i="2"/>
  <c r="I693" i="2"/>
  <c r="J693" i="2"/>
  <c r="H694" i="2"/>
  <c r="I694" i="2"/>
  <c r="J694" i="2"/>
  <c r="H695" i="2"/>
  <c r="I695" i="2"/>
  <c r="J695" i="2"/>
  <c r="H696" i="2"/>
  <c r="I696" i="2"/>
  <c r="J696" i="2"/>
  <c r="H697" i="2"/>
  <c r="I697" i="2"/>
  <c r="J697" i="2"/>
  <c r="H698" i="2"/>
  <c r="I698" i="2"/>
  <c r="J698" i="2"/>
  <c r="H699" i="2"/>
  <c r="I699" i="2"/>
  <c r="J699" i="2"/>
  <c r="H700" i="2"/>
  <c r="I700" i="2"/>
  <c r="J700" i="2"/>
  <c r="H701" i="2"/>
  <c r="I701" i="2"/>
  <c r="J701" i="2"/>
  <c r="H702" i="2"/>
  <c r="I702" i="2"/>
  <c r="J702" i="2"/>
  <c r="H703" i="2"/>
  <c r="I703" i="2"/>
  <c r="J703" i="2"/>
  <c r="H704" i="2"/>
  <c r="I704" i="2"/>
  <c r="J704" i="2"/>
  <c r="H705" i="2"/>
  <c r="I705" i="2"/>
  <c r="J705" i="2"/>
  <c r="H706" i="2"/>
  <c r="I706" i="2"/>
  <c r="J706" i="2"/>
  <c r="H707" i="2"/>
  <c r="I707" i="2"/>
  <c r="J707" i="2"/>
  <c r="H708" i="2"/>
  <c r="I708" i="2"/>
  <c r="J708" i="2"/>
  <c r="H709" i="2"/>
  <c r="I709" i="2"/>
  <c r="J709" i="2"/>
  <c r="H710" i="2"/>
  <c r="I710" i="2"/>
  <c r="J710" i="2"/>
  <c r="H711" i="2"/>
  <c r="I711" i="2"/>
  <c r="J711" i="2"/>
  <c r="H712" i="2"/>
  <c r="I712" i="2"/>
  <c r="J712" i="2"/>
  <c r="H713" i="2"/>
  <c r="I713" i="2"/>
  <c r="J713" i="2"/>
  <c r="H714" i="2"/>
  <c r="I714" i="2"/>
  <c r="J714" i="2"/>
  <c r="H715" i="2"/>
  <c r="I715" i="2"/>
  <c r="J715" i="2"/>
  <c r="H716" i="2"/>
  <c r="I716" i="2"/>
  <c r="J716" i="2"/>
  <c r="H717" i="2"/>
  <c r="I717" i="2"/>
  <c r="J717" i="2"/>
  <c r="H718" i="2"/>
  <c r="I718" i="2"/>
  <c r="J718" i="2"/>
  <c r="H719" i="2"/>
  <c r="I719" i="2"/>
  <c r="J719" i="2"/>
  <c r="H720" i="2"/>
  <c r="I720" i="2"/>
  <c r="J720" i="2"/>
  <c r="H721" i="2"/>
  <c r="I721" i="2"/>
  <c r="J721" i="2"/>
  <c r="H722" i="2"/>
  <c r="I722" i="2"/>
  <c r="J722" i="2"/>
  <c r="H723" i="2"/>
  <c r="I723" i="2"/>
  <c r="J723" i="2"/>
  <c r="H724" i="2"/>
  <c r="I724" i="2"/>
  <c r="J724" i="2"/>
  <c r="H725" i="2"/>
  <c r="I725" i="2"/>
  <c r="J725" i="2"/>
  <c r="H726" i="2"/>
  <c r="I726" i="2"/>
  <c r="J726" i="2"/>
  <c r="H727" i="2"/>
  <c r="I727" i="2"/>
  <c r="J727" i="2"/>
  <c r="H728" i="2"/>
  <c r="I728" i="2"/>
  <c r="J728" i="2"/>
  <c r="H729" i="2"/>
  <c r="I729" i="2"/>
  <c r="J729" i="2"/>
  <c r="H730" i="2"/>
  <c r="I730" i="2"/>
  <c r="J730" i="2"/>
  <c r="H731" i="2"/>
  <c r="I731" i="2"/>
  <c r="J731" i="2"/>
  <c r="H732" i="2"/>
  <c r="I732" i="2"/>
  <c r="J732" i="2"/>
  <c r="H733" i="2"/>
  <c r="I733" i="2"/>
  <c r="J733" i="2"/>
  <c r="H734" i="2"/>
  <c r="I734" i="2"/>
  <c r="J734" i="2"/>
  <c r="H735" i="2"/>
  <c r="I735" i="2"/>
  <c r="J735" i="2"/>
  <c r="H736" i="2"/>
  <c r="I736" i="2"/>
  <c r="J736" i="2"/>
  <c r="H737" i="2"/>
  <c r="I737" i="2"/>
  <c r="J737" i="2"/>
  <c r="H738" i="2"/>
  <c r="I738" i="2"/>
  <c r="J738" i="2"/>
  <c r="H739" i="2"/>
  <c r="I739" i="2"/>
  <c r="J739" i="2"/>
  <c r="H740" i="2"/>
  <c r="I740" i="2"/>
  <c r="J740" i="2"/>
  <c r="H741" i="2"/>
  <c r="I741" i="2"/>
  <c r="J741" i="2"/>
  <c r="H742" i="2"/>
  <c r="I742" i="2"/>
  <c r="J742" i="2"/>
  <c r="H743" i="2"/>
  <c r="I743" i="2"/>
  <c r="J743" i="2"/>
  <c r="H744" i="2"/>
  <c r="I744" i="2"/>
  <c r="J744" i="2"/>
  <c r="H745" i="2"/>
  <c r="I745" i="2"/>
  <c r="J745" i="2"/>
  <c r="H746" i="2"/>
  <c r="I746" i="2"/>
  <c r="J746" i="2"/>
  <c r="H747" i="2"/>
  <c r="I747" i="2"/>
  <c r="J747" i="2"/>
  <c r="H748" i="2"/>
  <c r="I748" i="2"/>
  <c r="J748" i="2"/>
  <c r="H749" i="2"/>
  <c r="I749" i="2"/>
  <c r="J749" i="2"/>
  <c r="H750" i="2"/>
  <c r="I750" i="2"/>
  <c r="J750" i="2"/>
  <c r="H751" i="2"/>
  <c r="I751" i="2"/>
  <c r="J751" i="2"/>
  <c r="H752" i="2"/>
  <c r="I752" i="2"/>
  <c r="J752" i="2"/>
  <c r="H753" i="2"/>
  <c r="I753" i="2"/>
  <c r="J753" i="2"/>
  <c r="H754" i="2"/>
  <c r="I754" i="2"/>
  <c r="J754" i="2"/>
  <c r="H755" i="2"/>
  <c r="I755" i="2"/>
  <c r="J755" i="2"/>
  <c r="H756" i="2"/>
  <c r="I756" i="2"/>
  <c r="J756" i="2"/>
  <c r="H757" i="2"/>
  <c r="I757" i="2"/>
  <c r="J757" i="2"/>
  <c r="H758" i="2"/>
  <c r="I758" i="2"/>
  <c r="J758" i="2"/>
  <c r="H759" i="2"/>
  <c r="I759" i="2"/>
  <c r="J759" i="2"/>
  <c r="H760" i="2"/>
  <c r="I760" i="2"/>
  <c r="J760" i="2"/>
  <c r="H761" i="2"/>
  <c r="I761" i="2"/>
  <c r="J761" i="2"/>
  <c r="H762" i="2"/>
  <c r="I762" i="2"/>
  <c r="J762" i="2"/>
  <c r="H763" i="2"/>
  <c r="I763" i="2"/>
  <c r="J763" i="2"/>
  <c r="H764" i="2"/>
  <c r="I764" i="2"/>
  <c r="J764" i="2"/>
  <c r="H765" i="2"/>
  <c r="I765" i="2"/>
  <c r="J765" i="2"/>
  <c r="H766" i="2"/>
  <c r="I766" i="2"/>
  <c r="J766" i="2"/>
  <c r="H767" i="2"/>
  <c r="I767" i="2"/>
  <c r="J767" i="2"/>
  <c r="H768" i="2"/>
  <c r="I768" i="2"/>
  <c r="J768" i="2"/>
  <c r="H769" i="2"/>
  <c r="I769" i="2"/>
  <c r="J769" i="2"/>
  <c r="H770" i="2"/>
  <c r="I770" i="2"/>
  <c r="J770" i="2"/>
  <c r="H771" i="2"/>
  <c r="I771" i="2"/>
  <c r="J771" i="2"/>
  <c r="H772" i="2"/>
  <c r="I772" i="2"/>
  <c r="J772" i="2"/>
  <c r="H773" i="2"/>
  <c r="I773" i="2"/>
  <c r="J773" i="2"/>
  <c r="H774" i="2"/>
  <c r="I774" i="2"/>
  <c r="J774" i="2"/>
  <c r="H775" i="2"/>
  <c r="I775" i="2"/>
  <c r="J775" i="2"/>
  <c r="H776" i="2"/>
  <c r="I776" i="2"/>
  <c r="J776" i="2"/>
  <c r="H777" i="2"/>
  <c r="I777" i="2"/>
  <c r="J777" i="2"/>
  <c r="H778" i="2"/>
  <c r="I778" i="2"/>
  <c r="J778" i="2"/>
  <c r="H779" i="2"/>
  <c r="I779" i="2"/>
  <c r="J779" i="2"/>
  <c r="H780" i="2"/>
  <c r="I780" i="2"/>
  <c r="J780" i="2"/>
  <c r="H781" i="2"/>
  <c r="I781" i="2"/>
  <c r="J781" i="2"/>
  <c r="H782" i="2"/>
  <c r="I782" i="2"/>
  <c r="J782" i="2"/>
  <c r="H783" i="2"/>
  <c r="I783" i="2"/>
  <c r="J783" i="2"/>
  <c r="H784" i="2"/>
  <c r="I784" i="2"/>
  <c r="J784" i="2"/>
  <c r="H785" i="2"/>
  <c r="I785" i="2"/>
  <c r="J785" i="2"/>
  <c r="H786" i="2"/>
  <c r="I786" i="2"/>
  <c r="J786" i="2"/>
  <c r="H787" i="2"/>
  <c r="I787" i="2"/>
  <c r="J787" i="2"/>
  <c r="H788" i="2"/>
  <c r="I788" i="2"/>
  <c r="J788" i="2"/>
  <c r="H789" i="2"/>
  <c r="I789" i="2"/>
  <c r="J789" i="2"/>
  <c r="H790" i="2"/>
  <c r="I790" i="2"/>
  <c r="J790" i="2"/>
  <c r="H791" i="2"/>
  <c r="I791" i="2"/>
  <c r="J791" i="2"/>
  <c r="H792" i="2"/>
  <c r="I792" i="2"/>
  <c r="J792" i="2"/>
  <c r="H793" i="2"/>
  <c r="I793" i="2"/>
  <c r="J793" i="2"/>
  <c r="H794" i="2"/>
  <c r="I794" i="2"/>
  <c r="J794" i="2"/>
  <c r="H795" i="2"/>
  <c r="I795" i="2"/>
  <c r="J795" i="2"/>
  <c r="H796" i="2"/>
  <c r="I796" i="2"/>
  <c r="J796" i="2"/>
  <c r="H797" i="2"/>
  <c r="I797" i="2"/>
  <c r="J797" i="2"/>
  <c r="H798" i="2"/>
  <c r="I798" i="2"/>
  <c r="J798" i="2"/>
  <c r="H799" i="2"/>
  <c r="I799" i="2"/>
  <c r="J799" i="2"/>
  <c r="H800" i="2"/>
  <c r="I800" i="2"/>
  <c r="J800" i="2"/>
  <c r="H801" i="2"/>
  <c r="I801" i="2"/>
  <c r="J801" i="2"/>
  <c r="H802" i="2"/>
  <c r="I802" i="2"/>
  <c r="J802" i="2"/>
  <c r="H803" i="2"/>
  <c r="I803" i="2"/>
  <c r="J803" i="2"/>
  <c r="H804" i="2"/>
  <c r="I804" i="2"/>
  <c r="J804" i="2"/>
  <c r="H805" i="2"/>
  <c r="I805" i="2"/>
  <c r="J805" i="2"/>
  <c r="H806" i="2"/>
  <c r="I806" i="2"/>
  <c r="J806" i="2"/>
  <c r="H807" i="2"/>
  <c r="I807" i="2"/>
  <c r="J807" i="2"/>
  <c r="H808" i="2"/>
  <c r="I808" i="2"/>
  <c r="J808" i="2"/>
  <c r="H809" i="2"/>
  <c r="I809" i="2"/>
  <c r="J809" i="2"/>
  <c r="H810" i="2"/>
  <c r="I810" i="2"/>
  <c r="J810" i="2"/>
  <c r="H811" i="2"/>
  <c r="I811" i="2"/>
  <c r="J811" i="2"/>
  <c r="H812" i="2"/>
  <c r="I812" i="2"/>
  <c r="J812" i="2"/>
  <c r="H813" i="2"/>
  <c r="I813" i="2"/>
  <c r="J813" i="2"/>
  <c r="H814" i="2"/>
  <c r="I814" i="2"/>
  <c r="J814" i="2"/>
  <c r="H815" i="2"/>
  <c r="I815" i="2"/>
  <c r="J815" i="2"/>
  <c r="H816" i="2"/>
  <c r="I816" i="2"/>
  <c r="J816" i="2"/>
  <c r="H817" i="2"/>
  <c r="I817" i="2"/>
  <c r="J817" i="2"/>
  <c r="H818" i="2"/>
  <c r="I818" i="2"/>
  <c r="J818" i="2"/>
  <c r="H819" i="2"/>
  <c r="I819" i="2"/>
  <c r="J819" i="2"/>
  <c r="H820" i="2"/>
  <c r="I820" i="2"/>
  <c r="J820" i="2"/>
  <c r="H821" i="2"/>
  <c r="I821" i="2"/>
  <c r="J821" i="2"/>
  <c r="H822" i="2"/>
  <c r="I822" i="2"/>
  <c r="J822" i="2"/>
  <c r="H823" i="2"/>
  <c r="I823" i="2"/>
  <c r="J823" i="2"/>
  <c r="H824" i="2"/>
  <c r="I824" i="2"/>
  <c r="J824" i="2"/>
  <c r="H825" i="2"/>
  <c r="I825" i="2"/>
  <c r="J825" i="2"/>
  <c r="H826" i="2"/>
  <c r="I826" i="2"/>
  <c r="J826" i="2"/>
  <c r="H827" i="2"/>
  <c r="I827" i="2"/>
  <c r="J827" i="2"/>
  <c r="H828" i="2"/>
  <c r="I828" i="2"/>
  <c r="J828" i="2"/>
  <c r="H829" i="2"/>
  <c r="I829" i="2"/>
  <c r="J829" i="2"/>
  <c r="H830" i="2"/>
  <c r="I830" i="2"/>
  <c r="J830" i="2"/>
  <c r="H831" i="2"/>
  <c r="I831" i="2"/>
  <c r="J831" i="2"/>
  <c r="H832" i="2"/>
  <c r="I832" i="2"/>
  <c r="J832" i="2"/>
  <c r="H833" i="2"/>
  <c r="I833" i="2"/>
  <c r="J833" i="2"/>
  <c r="H834" i="2"/>
  <c r="I834" i="2"/>
  <c r="J834" i="2"/>
  <c r="H835" i="2"/>
  <c r="I835" i="2"/>
  <c r="J835" i="2"/>
  <c r="H836" i="2"/>
  <c r="I836" i="2"/>
  <c r="J836" i="2"/>
  <c r="H837" i="2"/>
  <c r="I837" i="2"/>
  <c r="J837" i="2"/>
  <c r="H838" i="2"/>
  <c r="I838" i="2"/>
  <c r="J838" i="2"/>
  <c r="H839" i="2"/>
  <c r="I839" i="2"/>
  <c r="J839" i="2"/>
  <c r="H840" i="2"/>
  <c r="I840" i="2"/>
  <c r="J840" i="2"/>
  <c r="H841" i="2"/>
  <c r="I841" i="2"/>
  <c r="J841" i="2"/>
  <c r="H842" i="2"/>
  <c r="I842" i="2"/>
  <c r="J842" i="2"/>
  <c r="H843" i="2"/>
  <c r="I843" i="2"/>
  <c r="J843" i="2"/>
  <c r="H844" i="2"/>
  <c r="I844" i="2"/>
  <c r="J844" i="2"/>
  <c r="H845" i="2"/>
  <c r="I845" i="2"/>
  <c r="J845" i="2"/>
  <c r="H846" i="2"/>
  <c r="I846" i="2"/>
  <c r="J846" i="2"/>
  <c r="H847" i="2"/>
  <c r="I847" i="2"/>
  <c r="J847" i="2"/>
  <c r="H848" i="2"/>
  <c r="I848" i="2"/>
  <c r="J848" i="2"/>
  <c r="H849" i="2"/>
  <c r="I849" i="2"/>
  <c r="J849" i="2"/>
  <c r="H850" i="2"/>
  <c r="I850" i="2"/>
  <c r="J850" i="2"/>
  <c r="H851" i="2"/>
  <c r="I851" i="2"/>
  <c r="J851" i="2"/>
  <c r="H852" i="2"/>
  <c r="I852" i="2"/>
  <c r="J852" i="2"/>
  <c r="H853" i="2"/>
  <c r="I853" i="2"/>
  <c r="J853" i="2"/>
  <c r="H854" i="2"/>
  <c r="I854" i="2"/>
  <c r="J854" i="2"/>
  <c r="H855" i="2"/>
  <c r="I855" i="2"/>
  <c r="J855" i="2"/>
  <c r="H856" i="2"/>
  <c r="I856" i="2"/>
  <c r="J856" i="2"/>
  <c r="H857" i="2"/>
  <c r="I857" i="2"/>
  <c r="J857" i="2"/>
  <c r="H858" i="2"/>
  <c r="I858" i="2"/>
  <c r="J858" i="2"/>
  <c r="H859" i="2"/>
  <c r="I859" i="2"/>
  <c r="J859" i="2"/>
  <c r="H860" i="2"/>
  <c r="I860" i="2"/>
  <c r="J860" i="2"/>
  <c r="H861" i="2"/>
  <c r="I861" i="2"/>
  <c r="J861" i="2"/>
  <c r="H862" i="2"/>
  <c r="I862" i="2"/>
  <c r="J862" i="2"/>
  <c r="H863" i="2"/>
  <c r="I863" i="2"/>
  <c r="J863" i="2"/>
  <c r="H864" i="2"/>
  <c r="I864" i="2"/>
  <c r="J864" i="2"/>
  <c r="H865" i="2"/>
  <c r="I865" i="2"/>
  <c r="J865" i="2"/>
  <c r="H866" i="2"/>
  <c r="I866" i="2"/>
  <c r="J866" i="2"/>
  <c r="H867" i="2"/>
  <c r="I867" i="2"/>
  <c r="J867" i="2"/>
  <c r="H868" i="2"/>
  <c r="I868" i="2"/>
  <c r="J868" i="2"/>
  <c r="H869" i="2"/>
  <c r="I869" i="2"/>
  <c r="J869" i="2"/>
  <c r="H870" i="2"/>
  <c r="I870" i="2"/>
  <c r="J870" i="2"/>
  <c r="H871" i="2"/>
  <c r="I871" i="2"/>
  <c r="J871" i="2"/>
  <c r="H872" i="2"/>
  <c r="I872" i="2"/>
  <c r="J872" i="2"/>
  <c r="H873" i="2"/>
  <c r="I873" i="2"/>
  <c r="J873" i="2"/>
  <c r="H874" i="2"/>
  <c r="I874" i="2"/>
  <c r="J874" i="2"/>
  <c r="H875" i="2"/>
  <c r="I875" i="2"/>
  <c r="J875" i="2"/>
  <c r="H876" i="2"/>
  <c r="I876" i="2"/>
  <c r="J876" i="2"/>
  <c r="H877" i="2"/>
  <c r="I877" i="2"/>
  <c r="J877" i="2"/>
  <c r="H878" i="2"/>
  <c r="I878" i="2"/>
  <c r="J878" i="2"/>
  <c r="H879" i="2"/>
  <c r="I879" i="2"/>
  <c r="J879" i="2"/>
  <c r="H880" i="2"/>
  <c r="I880" i="2"/>
  <c r="J880" i="2"/>
  <c r="H881" i="2"/>
  <c r="I881" i="2"/>
  <c r="J881" i="2"/>
  <c r="H882" i="2"/>
  <c r="I882" i="2"/>
  <c r="J882" i="2"/>
  <c r="H883" i="2"/>
  <c r="I883" i="2"/>
  <c r="J883" i="2"/>
  <c r="H884" i="2"/>
  <c r="I884" i="2"/>
  <c r="J884" i="2"/>
  <c r="H885" i="2"/>
  <c r="I885" i="2"/>
  <c r="J885" i="2"/>
  <c r="H886" i="2"/>
  <c r="I886" i="2"/>
  <c r="J886" i="2"/>
  <c r="H887" i="2"/>
  <c r="I887" i="2"/>
  <c r="J887" i="2"/>
  <c r="H888" i="2"/>
  <c r="I888" i="2"/>
  <c r="J888" i="2"/>
  <c r="H889" i="2"/>
  <c r="I889" i="2"/>
  <c r="J889" i="2"/>
  <c r="H890" i="2"/>
  <c r="I890" i="2"/>
  <c r="J890" i="2"/>
  <c r="H891" i="2"/>
  <c r="I891" i="2"/>
  <c r="J891" i="2"/>
  <c r="H892" i="2"/>
  <c r="I892" i="2"/>
  <c r="J892" i="2"/>
  <c r="H893" i="2"/>
  <c r="I893" i="2"/>
  <c r="J893" i="2"/>
  <c r="H894" i="2"/>
  <c r="I894" i="2"/>
  <c r="J894" i="2"/>
  <c r="H895" i="2"/>
  <c r="I895" i="2"/>
  <c r="J895" i="2"/>
  <c r="H896" i="2"/>
  <c r="I896" i="2"/>
  <c r="J896" i="2"/>
  <c r="H897" i="2"/>
  <c r="I897" i="2"/>
  <c r="J897" i="2"/>
  <c r="H898" i="2"/>
  <c r="I898" i="2"/>
  <c r="J898" i="2"/>
  <c r="H899" i="2"/>
  <c r="I899" i="2"/>
  <c r="J899" i="2"/>
  <c r="H900" i="2"/>
  <c r="I900" i="2"/>
  <c r="J900" i="2"/>
  <c r="H901" i="2"/>
  <c r="I901" i="2"/>
  <c r="J901" i="2"/>
  <c r="H902" i="2"/>
  <c r="I902" i="2"/>
  <c r="J902" i="2"/>
  <c r="H903" i="2"/>
  <c r="I903" i="2"/>
  <c r="J903" i="2"/>
  <c r="H904" i="2"/>
  <c r="I904" i="2"/>
  <c r="J904" i="2"/>
  <c r="H905" i="2"/>
  <c r="I905" i="2"/>
  <c r="J905" i="2"/>
  <c r="H906" i="2"/>
  <c r="I906" i="2"/>
  <c r="J906" i="2"/>
  <c r="H907" i="2"/>
  <c r="I907" i="2"/>
  <c r="J907" i="2"/>
  <c r="H908" i="2"/>
  <c r="I908" i="2"/>
  <c r="J908" i="2"/>
  <c r="H909" i="2"/>
  <c r="I909" i="2"/>
  <c r="J909" i="2"/>
  <c r="H910" i="2"/>
  <c r="I910" i="2"/>
  <c r="J910" i="2"/>
  <c r="H911" i="2"/>
  <c r="I911" i="2"/>
  <c r="J911" i="2"/>
  <c r="H912" i="2"/>
  <c r="I912" i="2"/>
  <c r="J912" i="2"/>
  <c r="H913" i="2"/>
  <c r="I913" i="2"/>
  <c r="J913" i="2"/>
  <c r="H914" i="2"/>
  <c r="I914" i="2"/>
  <c r="J914" i="2"/>
  <c r="H915" i="2"/>
  <c r="I915" i="2"/>
  <c r="J915" i="2"/>
  <c r="H916" i="2"/>
  <c r="I916" i="2"/>
  <c r="J916" i="2"/>
  <c r="H917" i="2"/>
  <c r="I917" i="2"/>
  <c r="J917" i="2"/>
  <c r="H918" i="2"/>
  <c r="I918" i="2"/>
  <c r="J918" i="2"/>
  <c r="H919" i="2"/>
  <c r="I919" i="2"/>
  <c r="J919" i="2"/>
  <c r="H920" i="2"/>
  <c r="I920" i="2"/>
  <c r="J920" i="2"/>
  <c r="H921" i="2"/>
  <c r="I921" i="2"/>
  <c r="J921" i="2"/>
  <c r="H922" i="2"/>
  <c r="I922" i="2"/>
  <c r="J922" i="2"/>
  <c r="H923" i="2"/>
  <c r="I923" i="2"/>
  <c r="J923" i="2"/>
  <c r="H924" i="2"/>
  <c r="I924" i="2"/>
  <c r="J924" i="2"/>
  <c r="H925" i="2"/>
  <c r="I925" i="2"/>
  <c r="J925" i="2"/>
  <c r="H926" i="2"/>
  <c r="I926" i="2"/>
  <c r="J926" i="2"/>
  <c r="H927" i="2"/>
  <c r="I927" i="2"/>
  <c r="J927" i="2"/>
  <c r="H928" i="2"/>
  <c r="I928" i="2"/>
  <c r="J928" i="2"/>
  <c r="H929" i="2"/>
  <c r="I929" i="2"/>
  <c r="J929" i="2"/>
  <c r="H930" i="2"/>
  <c r="I930" i="2"/>
  <c r="J930" i="2"/>
  <c r="H931" i="2"/>
  <c r="I931" i="2"/>
  <c r="J931" i="2"/>
  <c r="H932" i="2"/>
  <c r="I932" i="2"/>
  <c r="J932" i="2"/>
  <c r="H933" i="2"/>
  <c r="I933" i="2"/>
  <c r="J933" i="2"/>
  <c r="H934" i="2"/>
  <c r="I934" i="2"/>
  <c r="J934" i="2"/>
  <c r="H935" i="2"/>
  <c r="I935" i="2"/>
  <c r="J935" i="2"/>
  <c r="H936" i="2"/>
  <c r="I936" i="2"/>
  <c r="J936" i="2"/>
  <c r="H937" i="2"/>
  <c r="I937" i="2"/>
  <c r="J937" i="2"/>
  <c r="H938" i="2"/>
  <c r="I938" i="2"/>
  <c r="J938" i="2"/>
  <c r="H939" i="2"/>
  <c r="I939" i="2"/>
  <c r="J939" i="2"/>
  <c r="H940" i="2"/>
  <c r="I940" i="2"/>
  <c r="J940" i="2"/>
  <c r="H941" i="2"/>
  <c r="I941" i="2"/>
  <c r="J941" i="2"/>
  <c r="H942" i="2"/>
  <c r="I942" i="2"/>
  <c r="J942" i="2"/>
  <c r="H943" i="2"/>
  <c r="I943" i="2"/>
  <c r="J943" i="2"/>
  <c r="H944" i="2"/>
  <c r="I944" i="2"/>
  <c r="J944" i="2"/>
  <c r="H945" i="2"/>
  <c r="I945" i="2"/>
  <c r="J945" i="2"/>
  <c r="H946" i="2"/>
  <c r="I946" i="2"/>
  <c r="J946" i="2"/>
  <c r="H947" i="2"/>
  <c r="I947" i="2"/>
  <c r="J947" i="2"/>
  <c r="H948" i="2"/>
  <c r="I948" i="2"/>
  <c r="J948" i="2"/>
  <c r="H949" i="2"/>
  <c r="I949" i="2"/>
  <c r="J949" i="2"/>
  <c r="H950" i="2"/>
  <c r="I950" i="2"/>
  <c r="J950" i="2"/>
  <c r="H951" i="2"/>
  <c r="I951" i="2"/>
  <c r="J951" i="2"/>
  <c r="H952" i="2"/>
  <c r="I952" i="2"/>
  <c r="J952" i="2"/>
  <c r="H953" i="2"/>
  <c r="I953" i="2"/>
  <c r="J953" i="2"/>
  <c r="H954" i="2"/>
  <c r="I954" i="2"/>
  <c r="J954" i="2"/>
  <c r="H955" i="2"/>
  <c r="I955" i="2"/>
  <c r="J955" i="2"/>
  <c r="H956" i="2"/>
  <c r="I956" i="2"/>
  <c r="J956" i="2"/>
  <c r="H957" i="2"/>
  <c r="I957" i="2"/>
  <c r="J957" i="2"/>
  <c r="H958" i="2"/>
  <c r="I958" i="2"/>
  <c r="J958" i="2"/>
  <c r="H959" i="2"/>
  <c r="I959" i="2"/>
  <c r="J959" i="2"/>
  <c r="H960" i="2"/>
  <c r="I960" i="2"/>
  <c r="J960" i="2"/>
  <c r="H961" i="2"/>
  <c r="I961" i="2"/>
  <c r="J961" i="2"/>
  <c r="H962" i="2"/>
  <c r="I962" i="2"/>
  <c r="J962" i="2"/>
  <c r="H963" i="2"/>
  <c r="I963" i="2"/>
  <c r="J963" i="2"/>
  <c r="H964" i="2"/>
  <c r="I964" i="2"/>
  <c r="J964" i="2"/>
  <c r="H965" i="2"/>
  <c r="I965" i="2"/>
  <c r="J965" i="2"/>
  <c r="H966" i="2"/>
  <c r="I966" i="2"/>
  <c r="J966" i="2"/>
  <c r="H967" i="2"/>
  <c r="I967" i="2"/>
  <c r="J967" i="2"/>
  <c r="H968" i="2"/>
  <c r="I968" i="2"/>
  <c r="J968" i="2"/>
  <c r="H969" i="2"/>
  <c r="I969" i="2"/>
  <c r="J969" i="2"/>
  <c r="H970" i="2"/>
  <c r="I970" i="2"/>
  <c r="J970" i="2"/>
  <c r="H971" i="2"/>
  <c r="I971" i="2"/>
  <c r="J971" i="2"/>
  <c r="H972" i="2"/>
  <c r="I972" i="2"/>
  <c r="J972" i="2"/>
  <c r="H973" i="2"/>
  <c r="I973" i="2"/>
  <c r="J973" i="2"/>
  <c r="H974" i="2"/>
  <c r="I974" i="2"/>
  <c r="J974" i="2"/>
  <c r="H975" i="2"/>
  <c r="I975" i="2"/>
  <c r="J975" i="2"/>
  <c r="H976" i="2"/>
  <c r="I976" i="2"/>
  <c r="J976" i="2"/>
  <c r="H977" i="2"/>
  <c r="I977" i="2"/>
  <c r="J977" i="2"/>
  <c r="H978" i="2"/>
  <c r="I978" i="2"/>
  <c r="J978" i="2"/>
  <c r="H979" i="2"/>
  <c r="I979" i="2"/>
  <c r="J979" i="2"/>
  <c r="H980" i="2"/>
  <c r="I980" i="2"/>
  <c r="J980" i="2"/>
  <c r="H981" i="2"/>
  <c r="I981" i="2"/>
  <c r="J981" i="2"/>
  <c r="H982" i="2"/>
  <c r="I982" i="2"/>
  <c r="J982" i="2"/>
  <c r="H983" i="2"/>
  <c r="I983" i="2"/>
  <c r="J983" i="2"/>
  <c r="H984" i="2"/>
  <c r="I984" i="2"/>
  <c r="J984" i="2"/>
  <c r="H985" i="2"/>
  <c r="I985" i="2"/>
  <c r="J985" i="2"/>
  <c r="H986" i="2"/>
  <c r="I986" i="2"/>
  <c r="J986" i="2"/>
  <c r="H987" i="2"/>
  <c r="I987" i="2"/>
  <c r="J987" i="2"/>
  <c r="H988" i="2"/>
  <c r="I988" i="2"/>
  <c r="J988" i="2"/>
  <c r="H989" i="2"/>
  <c r="I989" i="2"/>
  <c r="J989" i="2"/>
  <c r="H990" i="2"/>
  <c r="I990" i="2"/>
  <c r="J990" i="2"/>
  <c r="H991" i="2"/>
  <c r="I991" i="2"/>
  <c r="J991" i="2"/>
  <c r="H992" i="2"/>
  <c r="I992" i="2"/>
  <c r="J992" i="2"/>
  <c r="H993" i="2"/>
  <c r="I993" i="2"/>
  <c r="J993" i="2"/>
  <c r="H994" i="2"/>
  <c r="I994" i="2"/>
  <c r="J994" i="2"/>
  <c r="H995" i="2"/>
  <c r="I995" i="2"/>
  <c r="J995" i="2"/>
  <c r="H996" i="2"/>
  <c r="I996" i="2"/>
  <c r="J996" i="2"/>
  <c r="H997" i="2"/>
  <c r="I997" i="2"/>
  <c r="J997" i="2"/>
  <c r="H998" i="2"/>
  <c r="I998" i="2"/>
  <c r="J998" i="2"/>
  <c r="H999" i="2"/>
  <c r="I999" i="2"/>
  <c r="J999" i="2"/>
  <c r="H1000" i="2"/>
  <c r="I1000" i="2"/>
  <c r="J1000" i="2"/>
  <c r="H1001" i="2"/>
  <c r="I1001" i="2"/>
  <c r="J1001" i="2"/>
  <c r="H1002" i="2"/>
  <c r="I1002" i="2"/>
  <c r="J1002" i="2"/>
  <c r="H1003" i="2"/>
  <c r="I1003" i="2"/>
  <c r="J1003" i="2"/>
  <c r="H1004" i="2"/>
  <c r="I1004" i="2"/>
  <c r="J1004" i="2"/>
  <c r="H1005" i="2"/>
  <c r="I1005" i="2"/>
  <c r="J1005" i="2"/>
  <c r="H1006" i="2"/>
  <c r="I1006" i="2"/>
  <c r="J1006" i="2"/>
  <c r="H1007" i="2"/>
  <c r="I1007" i="2"/>
  <c r="J1007" i="2"/>
  <c r="H1008" i="2"/>
  <c r="I1008" i="2"/>
  <c r="J1008" i="2"/>
  <c r="H1009" i="2"/>
  <c r="I1009" i="2"/>
  <c r="J1009" i="2"/>
  <c r="H1010" i="2"/>
  <c r="I1010" i="2"/>
  <c r="J1010" i="2"/>
  <c r="H1011" i="2"/>
  <c r="I1011" i="2"/>
  <c r="J1011" i="2"/>
  <c r="H1012" i="2"/>
  <c r="I1012" i="2"/>
  <c r="J1012" i="2"/>
  <c r="H1013" i="2"/>
  <c r="I1013" i="2"/>
  <c r="J1013" i="2"/>
  <c r="H1014" i="2"/>
  <c r="I1014" i="2"/>
  <c r="J1014" i="2"/>
  <c r="H1015" i="2"/>
  <c r="I1015" i="2"/>
  <c r="J1015" i="2"/>
  <c r="H1016" i="2"/>
  <c r="I1016" i="2"/>
  <c r="J1016" i="2"/>
  <c r="H1017" i="2"/>
  <c r="I1017" i="2"/>
  <c r="J1017" i="2"/>
  <c r="H1018" i="2"/>
  <c r="I1018" i="2"/>
  <c r="J1018" i="2"/>
  <c r="H1019" i="2"/>
  <c r="I1019" i="2"/>
  <c r="J1019" i="2"/>
  <c r="H1020" i="2"/>
  <c r="I1020" i="2"/>
  <c r="J1020" i="2"/>
  <c r="H1021" i="2"/>
  <c r="I1021" i="2"/>
  <c r="J1021" i="2"/>
  <c r="H1022" i="2"/>
  <c r="I1022" i="2"/>
  <c r="J1022" i="2"/>
  <c r="H1023" i="2"/>
  <c r="I1023" i="2"/>
  <c r="J1023" i="2"/>
  <c r="H1024" i="2"/>
  <c r="I1024" i="2"/>
  <c r="J1024" i="2"/>
  <c r="H1025" i="2"/>
  <c r="I1025" i="2"/>
  <c r="J1025" i="2"/>
  <c r="H1026" i="2"/>
  <c r="I1026" i="2"/>
  <c r="J1026" i="2"/>
  <c r="H1027" i="2"/>
  <c r="I1027" i="2"/>
  <c r="J1027" i="2"/>
  <c r="H1028" i="2"/>
  <c r="I1028" i="2"/>
  <c r="J1028" i="2"/>
  <c r="H1029" i="2"/>
  <c r="I1029" i="2"/>
  <c r="J1029" i="2"/>
  <c r="H1030" i="2"/>
  <c r="I1030" i="2"/>
  <c r="J1030" i="2"/>
  <c r="H1031" i="2"/>
  <c r="I1031" i="2"/>
  <c r="J1031" i="2"/>
  <c r="H1032" i="2"/>
  <c r="I1032" i="2"/>
  <c r="J1032" i="2"/>
  <c r="H1033" i="2"/>
  <c r="I1033" i="2"/>
  <c r="J1033" i="2"/>
  <c r="H1034" i="2"/>
  <c r="I1034" i="2"/>
  <c r="J1034" i="2"/>
  <c r="H1035" i="2"/>
  <c r="I1035" i="2"/>
  <c r="J1035" i="2"/>
  <c r="H1036" i="2"/>
  <c r="I1036" i="2"/>
  <c r="J1036" i="2"/>
  <c r="H1037" i="2"/>
  <c r="I1037" i="2"/>
  <c r="J1037" i="2"/>
  <c r="H1038" i="2"/>
  <c r="I1038" i="2"/>
  <c r="J1038" i="2"/>
  <c r="H1039" i="2"/>
  <c r="I1039" i="2"/>
  <c r="J1039" i="2"/>
  <c r="H1040" i="2"/>
  <c r="I1040" i="2"/>
  <c r="J1040" i="2"/>
  <c r="H1041" i="2"/>
  <c r="I1041" i="2"/>
  <c r="J1041" i="2"/>
  <c r="H1042" i="2"/>
  <c r="I1042" i="2"/>
  <c r="J1042" i="2"/>
  <c r="H1043" i="2"/>
  <c r="I1043" i="2"/>
  <c r="J1043" i="2"/>
  <c r="H1044" i="2"/>
  <c r="I1044" i="2"/>
  <c r="J1044" i="2"/>
  <c r="H1045" i="2"/>
  <c r="I1045" i="2"/>
  <c r="J1045" i="2"/>
  <c r="H1046" i="2"/>
  <c r="I1046" i="2"/>
  <c r="J1046" i="2"/>
  <c r="H1047" i="2"/>
  <c r="I1047" i="2"/>
  <c r="J1047" i="2"/>
  <c r="H1048" i="2"/>
  <c r="I1048" i="2"/>
  <c r="J1048" i="2"/>
  <c r="H1049" i="2"/>
  <c r="I1049" i="2"/>
  <c r="J1049" i="2"/>
  <c r="H1050" i="2"/>
  <c r="I1050" i="2"/>
  <c r="J1050" i="2"/>
  <c r="H1051" i="2"/>
  <c r="I1051" i="2"/>
  <c r="J1051" i="2"/>
  <c r="H1052" i="2"/>
  <c r="I1052" i="2"/>
  <c r="J1052" i="2"/>
  <c r="H1053" i="2"/>
  <c r="I1053" i="2"/>
  <c r="J1053" i="2"/>
  <c r="H1054" i="2"/>
  <c r="I1054" i="2"/>
  <c r="J1054" i="2"/>
  <c r="H1055" i="2"/>
  <c r="I1055" i="2"/>
  <c r="J1055" i="2"/>
  <c r="H1056" i="2"/>
  <c r="I1056" i="2"/>
  <c r="J1056" i="2"/>
  <c r="H1057" i="2"/>
  <c r="I1057" i="2"/>
  <c r="J1057" i="2"/>
  <c r="H1058" i="2"/>
  <c r="I1058" i="2"/>
  <c r="J1058" i="2"/>
  <c r="H1059" i="2"/>
  <c r="I1059" i="2"/>
  <c r="J1059" i="2"/>
  <c r="H1060" i="2"/>
  <c r="I1060" i="2"/>
  <c r="J1060" i="2"/>
  <c r="H1061" i="2"/>
  <c r="I1061" i="2"/>
  <c r="J1061" i="2"/>
  <c r="H1062" i="2"/>
  <c r="I1062" i="2"/>
  <c r="J1062" i="2"/>
  <c r="H1063" i="2"/>
  <c r="I1063" i="2"/>
  <c r="J1063" i="2"/>
  <c r="H1064" i="2"/>
  <c r="I1064" i="2"/>
  <c r="J1064" i="2"/>
  <c r="H1065" i="2"/>
  <c r="I1065" i="2"/>
  <c r="J1065" i="2"/>
  <c r="H1066" i="2"/>
  <c r="I1066" i="2"/>
  <c r="J1066" i="2"/>
  <c r="H1067" i="2"/>
  <c r="I1067" i="2"/>
  <c r="J1067" i="2"/>
  <c r="H1068" i="2"/>
  <c r="I1068" i="2"/>
  <c r="J1068" i="2"/>
  <c r="H1069" i="2"/>
  <c r="I1069" i="2"/>
  <c r="J1069" i="2"/>
  <c r="H1070" i="2"/>
  <c r="I1070" i="2"/>
  <c r="J1070" i="2"/>
  <c r="H1071" i="2"/>
  <c r="I1071" i="2"/>
  <c r="J1071" i="2"/>
  <c r="H1072" i="2"/>
  <c r="I1072" i="2"/>
  <c r="J1072" i="2"/>
  <c r="H1073" i="2"/>
  <c r="I1073" i="2"/>
  <c r="J1073" i="2"/>
  <c r="H1074" i="2"/>
  <c r="I1074" i="2"/>
  <c r="J1074" i="2"/>
  <c r="H1075" i="2"/>
  <c r="I1075" i="2"/>
  <c r="J1075" i="2"/>
  <c r="H1076" i="2"/>
  <c r="I1076" i="2"/>
  <c r="J1076" i="2"/>
  <c r="H1077" i="2"/>
  <c r="I1077" i="2"/>
  <c r="J1077" i="2"/>
  <c r="H1078" i="2"/>
  <c r="I1078" i="2"/>
  <c r="J1078" i="2"/>
  <c r="H1079" i="2"/>
  <c r="I1079" i="2"/>
  <c r="J1079" i="2"/>
  <c r="H1080" i="2"/>
  <c r="I1080" i="2"/>
  <c r="J1080" i="2"/>
  <c r="H1081" i="2"/>
  <c r="I1081" i="2"/>
  <c r="J1081" i="2"/>
  <c r="H1082" i="2"/>
  <c r="I1082" i="2"/>
  <c r="J1082" i="2"/>
  <c r="H1083" i="2"/>
  <c r="I1083" i="2"/>
  <c r="J1083" i="2"/>
  <c r="H1084" i="2"/>
  <c r="I1084" i="2"/>
  <c r="J1084" i="2"/>
  <c r="H1085" i="2"/>
  <c r="I1085" i="2"/>
  <c r="J1085" i="2"/>
  <c r="H1086" i="2"/>
  <c r="I1086" i="2"/>
  <c r="J1086" i="2"/>
  <c r="H1087" i="2"/>
  <c r="I1087" i="2"/>
  <c r="J1087" i="2"/>
  <c r="H1088" i="2"/>
  <c r="I1088" i="2"/>
  <c r="J1088" i="2"/>
  <c r="H1089" i="2"/>
  <c r="I1089" i="2"/>
  <c r="J1089" i="2"/>
  <c r="H1090" i="2"/>
  <c r="I1090" i="2"/>
  <c r="J1090" i="2"/>
  <c r="H1091" i="2"/>
  <c r="I1091" i="2"/>
  <c r="J1091" i="2"/>
  <c r="H1092" i="2"/>
  <c r="I1092" i="2"/>
  <c r="J1092" i="2"/>
  <c r="H1093" i="2"/>
  <c r="I1093" i="2"/>
  <c r="J1093" i="2"/>
  <c r="H1094" i="2"/>
  <c r="I1094" i="2"/>
  <c r="J1094" i="2"/>
  <c r="H1095" i="2"/>
  <c r="I1095" i="2"/>
  <c r="J1095" i="2"/>
  <c r="H1096" i="2"/>
  <c r="I1096" i="2"/>
  <c r="J1096" i="2"/>
  <c r="H1097" i="2"/>
  <c r="I1097" i="2"/>
  <c r="J1097" i="2"/>
  <c r="H1098" i="2"/>
  <c r="I1098" i="2"/>
  <c r="J1098" i="2"/>
  <c r="H1099" i="2"/>
  <c r="I1099" i="2"/>
  <c r="J1099" i="2"/>
  <c r="H1100" i="2"/>
  <c r="I1100" i="2"/>
  <c r="J1100" i="2"/>
  <c r="H1101" i="2"/>
  <c r="I1101" i="2"/>
  <c r="J1101" i="2"/>
  <c r="H1102" i="2"/>
  <c r="I1102" i="2"/>
  <c r="J1102" i="2"/>
  <c r="H1103" i="2"/>
  <c r="I1103" i="2"/>
  <c r="J1103" i="2"/>
  <c r="H1104" i="2"/>
  <c r="I1104" i="2"/>
  <c r="J1104" i="2"/>
  <c r="H1105" i="2"/>
  <c r="I1105" i="2"/>
  <c r="J1105" i="2"/>
  <c r="H1106" i="2"/>
  <c r="I1106" i="2"/>
  <c r="J1106" i="2"/>
  <c r="H1107" i="2"/>
  <c r="I1107" i="2"/>
  <c r="J1107" i="2"/>
  <c r="H1108" i="2"/>
  <c r="I1108" i="2"/>
  <c r="J1108" i="2"/>
  <c r="H1109" i="2"/>
  <c r="I1109" i="2"/>
  <c r="J1109" i="2"/>
  <c r="H1110" i="2"/>
  <c r="I1110" i="2"/>
  <c r="J1110" i="2"/>
  <c r="H1111" i="2"/>
  <c r="I1111" i="2"/>
  <c r="J1111" i="2"/>
  <c r="H1112" i="2"/>
  <c r="I1112" i="2"/>
  <c r="J1112" i="2"/>
  <c r="H1113" i="2"/>
  <c r="I1113" i="2"/>
  <c r="J1113" i="2"/>
  <c r="H1114" i="2"/>
  <c r="I1114" i="2"/>
  <c r="J1114" i="2"/>
  <c r="H1115" i="2"/>
  <c r="I1115" i="2"/>
  <c r="J1115" i="2"/>
  <c r="H1116" i="2"/>
  <c r="I1116" i="2"/>
  <c r="J1116" i="2"/>
  <c r="H1117" i="2"/>
  <c r="I1117" i="2"/>
  <c r="J1117" i="2"/>
  <c r="H1118" i="2"/>
  <c r="I1118" i="2"/>
  <c r="J1118" i="2"/>
  <c r="H1119" i="2"/>
  <c r="I1119" i="2"/>
  <c r="J1119" i="2"/>
  <c r="H1120" i="2"/>
  <c r="I1120" i="2"/>
  <c r="J1120" i="2"/>
  <c r="H1121" i="2"/>
  <c r="I1121" i="2"/>
  <c r="J1121" i="2"/>
  <c r="H1122" i="2"/>
  <c r="I1122" i="2"/>
  <c r="J1122" i="2"/>
  <c r="H1123" i="2"/>
  <c r="I1123" i="2"/>
  <c r="J1123" i="2"/>
  <c r="H1124" i="2"/>
  <c r="I1124" i="2"/>
  <c r="J1124" i="2"/>
  <c r="H1125" i="2"/>
  <c r="I1125" i="2"/>
  <c r="J1125" i="2"/>
  <c r="H1126" i="2"/>
  <c r="I1126" i="2"/>
  <c r="J1126" i="2"/>
  <c r="H1127" i="2"/>
  <c r="I1127" i="2"/>
  <c r="J1127" i="2"/>
  <c r="H1128" i="2"/>
  <c r="I1128" i="2"/>
  <c r="J1128" i="2"/>
  <c r="H1129" i="2"/>
  <c r="I1129" i="2"/>
  <c r="J1129" i="2"/>
  <c r="H1130" i="2"/>
  <c r="I1130" i="2"/>
  <c r="J1130" i="2"/>
  <c r="H1131" i="2"/>
  <c r="I1131" i="2"/>
  <c r="J1131" i="2"/>
  <c r="H1132" i="2"/>
  <c r="I1132" i="2"/>
  <c r="J1132" i="2"/>
  <c r="H1133" i="2"/>
  <c r="I1133" i="2"/>
  <c r="J1133" i="2"/>
  <c r="H1134" i="2"/>
  <c r="I1134" i="2"/>
  <c r="J1134" i="2"/>
  <c r="H1135" i="2"/>
  <c r="I1135" i="2"/>
  <c r="J1135" i="2"/>
  <c r="H1136" i="2"/>
  <c r="I1136" i="2"/>
  <c r="J1136" i="2"/>
  <c r="H1137" i="2"/>
  <c r="I1137" i="2"/>
  <c r="J1137" i="2"/>
  <c r="H1138" i="2"/>
  <c r="I1138" i="2"/>
  <c r="J1138" i="2"/>
  <c r="H1139" i="2"/>
  <c r="I1139" i="2"/>
  <c r="J1139" i="2"/>
  <c r="H1140" i="2"/>
  <c r="I1140" i="2"/>
  <c r="J1140" i="2"/>
  <c r="H1141" i="2"/>
  <c r="I1141" i="2"/>
  <c r="J1141" i="2"/>
  <c r="H1142" i="2"/>
  <c r="I1142" i="2"/>
  <c r="J1142" i="2"/>
  <c r="H1143" i="2"/>
  <c r="I1143" i="2"/>
  <c r="J1143" i="2"/>
  <c r="H1144" i="2"/>
  <c r="I1144" i="2"/>
  <c r="J1144" i="2"/>
  <c r="H1145" i="2"/>
  <c r="I1145" i="2"/>
  <c r="J1145" i="2"/>
  <c r="H1146" i="2"/>
  <c r="I1146" i="2"/>
  <c r="J1146" i="2"/>
  <c r="H1147" i="2"/>
  <c r="I1147" i="2"/>
  <c r="J1147" i="2"/>
  <c r="H1148" i="2"/>
  <c r="I1148" i="2"/>
  <c r="J1148" i="2"/>
  <c r="H1149" i="2"/>
  <c r="I1149" i="2"/>
  <c r="J1149" i="2"/>
  <c r="H1150" i="2"/>
  <c r="I1150" i="2"/>
  <c r="J1150" i="2"/>
  <c r="H1151" i="2"/>
  <c r="I1151" i="2"/>
  <c r="J1151" i="2"/>
  <c r="H1152" i="2"/>
  <c r="I1152" i="2"/>
  <c r="J1152" i="2"/>
  <c r="H1153" i="2"/>
  <c r="I1153" i="2"/>
  <c r="J1153" i="2"/>
  <c r="H1154" i="2"/>
  <c r="I1154" i="2"/>
  <c r="J1154" i="2"/>
  <c r="H1155" i="2"/>
  <c r="I1155" i="2"/>
  <c r="J1155" i="2"/>
  <c r="H1156" i="2"/>
  <c r="I1156" i="2"/>
  <c r="J1156" i="2"/>
  <c r="H1157" i="2"/>
  <c r="I1157" i="2"/>
  <c r="J1157" i="2"/>
  <c r="H1158" i="2"/>
  <c r="I1158" i="2"/>
  <c r="J1158" i="2"/>
  <c r="H1159" i="2"/>
  <c r="I1159" i="2"/>
  <c r="J1159" i="2"/>
  <c r="H1160" i="2"/>
  <c r="I1160" i="2"/>
  <c r="J1160" i="2"/>
  <c r="H1161" i="2"/>
  <c r="I1161" i="2"/>
  <c r="J1161" i="2"/>
  <c r="H1162" i="2"/>
  <c r="I1162" i="2"/>
  <c r="J1162" i="2"/>
  <c r="H1163" i="2"/>
  <c r="I1163" i="2"/>
  <c r="J1163" i="2"/>
  <c r="H1164" i="2"/>
  <c r="I1164" i="2"/>
  <c r="J1164" i="2"/>
  <c r="H1165" i="2"/>
  <c r="I1165" i="2"/>
  <c r="J1165" i="2"/>
  <c r="H1166" i="2"/>
  <c r="I1166" i="2"/>
  <c r="J1166" i="2"/>
  <c r="H1167" i="2"/>
  <c r="I1167" i="2"/>
  <c r="J1167" i="2"/>
  <c r="H1168" i="2"/>
  <c r="I1168" i="2"/>
  <c r="J1168" i="2"/>
  <c r="H1169" i="2"/>
  <c r="I1169" i="2"/>
  <c r="J1169" i="2"/>
  <c r="H1170" i="2"/>
  <c r="I1170" i="2"/>
  <c r="J1170" i="2"/>
  <c r="H1171" i="2"/>
  <c r="I1171" i="2"/>
  <c r="J1171" i="2"/>
  <c r="H1172" i="2"/>
  <c r="I1172" i="2"/>
  <c r="J1172" i="2"/>
  <c r="H1173" i="2"/>
  <c r="I1173" i="2"/>
  <c r="J1173" i="2"/>
  <c r="H1174" i="2"/>
  <c r="I1174" i="2"/>
  <c r="J1174" i="2"/>
  <c r="H1175" i="2"/>
  <c r="I1175" i="2"/>
  <c r="J1175" i="2"/>
  <c r="H1176" i="2"/>
  <c r="I1176" i="2"/>
  <c r="J1176" i="2"/>
  <c r="H1177" i="2"/>
  <c r="I1177" i="2"/>
  <c r="J1177" i="2"/>
  <c r="H1178" i="2"/>
  <c r="I1178" i="2"/>
  <c r="J1178" i="2"/>
  <c r="H1179" i="2"/>
  <c r="I1179" i="2"/>
  <c r="J1179" i="2"/>
  <c r="H1180" i="2"/>
  <c r="I1180" i="2"/>
  <c r="J1180" i="2"/>
  <c r="H1181" i="2"/>
  <c r="I1181" i="2"/>
  <c r="J1181" i="2"/>
  <c r="H1182" i="2"/>
  <c r="I1182" i="2"/>
  <c r="J1182" i="2"/>
  <c r="H1183" i="2"/>
  <c r="I1183" i="2"/>
  <c r="J1183" i="2"/>
  <c r="H1184" i="2"/>
  <c r="I1184" i="2"/>
  <c r="J1184" i="2"/>
  <c r="H1185" i="2"/>
  <c r="I1185" i="2"/>
  <c r="J1185" i="2"/>
  <c r="H1186" i="2"/>
  <c r="I1186" i="2"/>
  <c r="J1186" i="2"/>
  <c r="H1187" i="2"/>
  <c r="I1187" i="2"/>
  <c r="J1187" i="2"/>
  <c r="H1188" i="2"/>
  <c r="I1188" i="2"/>
  <c r="J1188" i="2"/>
  <c r="H1189" i="2"/>
  <c r="I1189" i="2"/>
  <c r="J1189" i="2"/>
  <c r="H1190" i="2"/>
  <c r="I1190" i="2"/>
  <c r="J1190" i="2"/>
  <c r="H1191" i="2"/>
  <c r="I1191" i="2"/>
  <c r="J1191" i="2"/>
  <c r="H1192" i="2"/>
  <c r="I1192" i="2"/>
  <c r="J1192" i="2"/>
  <c r="H1193" i="2"/>
  <c r="I1193" i="2"/>
  <c r="J1193" i="2"/>
  <c r="H1194" i="2"/>
  <c r="I1194" i="2"/>
  <c r="J1194" i="2"/>
  <c r="H1195" i="2"/>
  <c r="I1195" i="2"/>
  <c r="J1195" i="2"/>
  <c r="H1196" i="2"/>
  <c r="I1196" i="2"/>
  <c r="J1196" i="2"/>
  <c r="H1197" i="2"/>
  <c r="I1197" i="2"/>
  <c r="J1197" i="2"/>
  <c r="H1198" i="2"/>
  <c r="I1198" i="2"/>
  <c r="J1198" i="2"/>
  <c r="H1199" i="2"/>
  <c r="I1199" i="2"/>
  <c r="J1199" i="2"/>
  <c r="H1200" i="2"/>
  <c r="I1200" i="2"/>
  <c r="J1200" i="2"/>
  <c r="H1201" i="2"/>
  <c r="I1201" i="2"/>
  <c r="J1201" i="2"/>
  <c r="H1202" i="2"/>
  <c r="I1202" i="2"/>
  <c r="J1202" i="2"/>
  <c r="H1203" i="2"/>
  <c r="I1203" i="2"/>
  <c r="J1203" i="2"/>
  <c r="H1204" i="2"/>
  <c r="I1204" i="2"/>
  <c r="J1204" i="2"/>
  <c r="H1205" i="2"/>
  <c r="I1205" i="2"/>
  <c r="J1205" i="2"/>
  <c r="H1206" i="2"/>
  <c r="I1206" i="2"/>
  <c r="J1206" i="2"/>
  <c r="H1207" i="2"/>
  <c r="I1207" i="2"/>
  <c r="J1207" i="2"/>
  <c r="H1208" i="2"/>
  <c r="I1208" i="2"/>
  <c r="J1208" i="2"/>
  <c r="H1209" i="2"/>
  <c r="I1209" i="2"/>
  <c r="J1209" i="2"/>
  <c r="H1210" i="2"/>
  <c r="I1210" i="2"/>
  <c r="J1210" i="2"/>
  <c r="H1211" i="2"/>
  <c r="I1211" i="2"/>
  <c r="J1211" i="2"/>
  <c r="H1212" i="2"/>
  <c r="I1212" i="2"/>
  <c r="J1212" i="2"/>
  <c r="H1213" i="2"/>
  <c r="I1213" i="2"/>
  <c r="J1213" i="2"/>
  <c r="H1214" i="2"/>
  <c r="I1214" i="2"/>
  <c r="J1214" i="2"/>
  <c r="H1215" i="2"/>
  <c r="I1215" i="2"/>
  <c r="J1215" i="2"/>
  <c r="H1216" i="2"/>
  <c r="I1216" i="2"/>
  <c r="J1216" i="2"/>
  <c r="H1217" i="2"/>
  <c r="I1217" i="2"/>
  <c r="J1217" i="2"/>
  <c r="H1218" i="2"/>
  <c r="I1218" i="2"/>
  <c r="J1218" i="2"/>
  <c r="H1219" i="2"/>
  <c r="I1219" i="2"/>
  <c r="J1219" i="2"/>
  <c r="H1220" i="2"/>
  <c r="I1220" i="2"/>
  <c r="J1220" i="2"/>
  <c r="H1221" i="2"/>
  <c r="I1221" i="2"/>
  <c r="J1221" i="2"/>
  <c r="H1222" i="2"/>
  <c r="I1222" i="2"/>
  <c r="J1222" i="2"/>
  <c r="H1223" i="2"/>
  <c r="I1223" i="2"/>
  <c r="J1223" i="2"/>
  <c r="H1224" i="2"/>
  <c r="I1224" i="2"/>
  <c r="J1224" i="2"/>
  <c r="H1225" i="2"/>
  <c r="I1225" i="2"/>
  <c r="J1225" i="2"/>
  <c r="H1226" i="2"/>
  <c r="I1226" i="2"/>
  <c r="J1226" i="2"/>
  <c r="H1227" i="2"/>
  <c r="I1227" i="2"/>
  <c r="J1227" i="2"/>
  <c r="H1228" i="2"/>
  <c r="I1228" i="2"/>
  <c r="J1228" i="2"/>
  <c r="H1229" i="2"/>
  <c r="I1229" i="2"/>
  <c r="J1229" i="2"/>
  <c r="H1230" i="2"/>
  <c r="I1230" i="2"/>
  <c r="J1230" i="2"/>
  <c r="H1231" i="2"/>
  <c r="I1231" i="2"/>
  <c r="J1231" i="2"/>
  <c r="H1232" i="2"/>
  <c r="I1232" i="2"/>
  <c r="J1232" i="2"/>
  <c r="H1233" i="2"/>
  <c r="I1233" i="2"/>
  <c r="J1233" i="2"/>
  <c r="H1234" i="2"/>
  <c r="I1234" i="2"/>
  <c r="J1234" i="2"/>
  <c r="H1235" i="2"/>
  <c r="I1235" i="2"/>
  <c r="J1235" i="2"/>
  <c r="H1236" i="2"/>
  <c r="I1236" i="2"/>
  <c r="J1236" i="2"/>
  <c r="H1237" i="2"/>
  <c r="I1237" i="2"/>
  <c r="J1237" i="2"/>
  <c r="H1238" i="2"/>
  <c r="I1238" i="2"/>
  <c r="J1238" i="2"/>
  <c r="H1239" i="2"/>
  <c r="I1239" i="2"/>
  <c r="J1239" i="2"/>
  <c r="H1240" i="2"/>
  <c r="I1240" i="2"/>
  <c r="J1240" i="2"/>
  <c r="H1241" i="2"/>
  <c r="I1241" i="2"/>
  <c r="J1241" i="2"/>
  <c r="H1242" i="2"/>
  <c r="I1242" i="2"/>
  <c r="J1242" i="2"/>
  <c r="H1243" i="2"/>
  <c r="I1243" i="2"/>
  <c r="J1243" i="2"/>
  <c r="H1244" i="2"/>
  <c r="I1244" i="2"/>
  <c r="J1244" i="2"/>
  <c r="H1245" i="2"/>
  <c r="I1245" i="2"/>
  <c r="J1245" i="2"/>
  <c r="H1246" i="2"/>
  <c r="I1246" i="2"/>
  <c r="J1246" i="2"/>
  <c r="H1247" i="2"/>
  <c r="I1247" i="2"/>
  <c r="J1247" i="2"/>
  <c r="H1248" i="2"/>
  <c r="I1248" i="2"/>
  <c r="J1248" i="2"/>
  <c r="H1249" i="2"/>
  <c r="I1249" i="2"/>
  <c r="J1249" i="2"/>
  <c r="H1250" i="2"/>
  <c r="I1250" i="2"/>
  <c r="J1250" i="2"/>
  <c r="H1251" i="2"/>
  <c r="I1251" i="2"/>
  <c r="J1251" i="2"/>
  <c r="H1252" i="2"/>
  <c r="I1252" i="2"/>
  <c r="J1252" i="2"/>
  <c r="H1253" i="2"/>
  <c r="I1253" i="2"/>
  <c r="J1253" i="2"/>
  <c r="H1254" i="2"/>
  <c r="I1254" i="2"/>
  <c r="J1254" i="2"/>
  <c r="H1255" i="2"/>
  <c r="I1255" i="2"/>
  <c r="J1255" i="2"/>
  <c r="H1256" i="2"/>
  <c r="I1256" i="2"/>
  <c r="J1256" i="2"/>
  <c r="H1257" i="2"/>
  <c r="I1257" i="2"/>
  <c r="J1257" i="2"/>
  <c r="H1258" i="2"/>
  <c r="I1258" i="2"/>
  <c r="J1258" i="2"/>
  <c r="H1259" i="2"/>
  <c r="I1259" i="2"/>
  <c r="J1259" i="2"/>
  <c r="H1260" i="2"/>
  <c r="I1260" i="2"/>
  <c r="J1260" i="2"/>
  <c r="H1261" i="2"/>
  <c r="I1261" i="2"/>
  <c r="J1261" i="2"/>
  <c r="H1262" i="2"/>
  <c r="I1262" i="2"/>
  <c r="J1262" i="2"/>
  <c r="H1263" i="2"/>
  <c r="I1263" i="2"/>
  <c r="J1263" i="2"/>
  <c r="H1264" i="2"/>
  <c r="I1264" i="2"/>
  <c r="J1264" i="2"/>
  <c r="H1265" i="2"/>
  <c r="I1265" i="2"/>
  <c r="J1265" i="2"/>
  <c r="H1266" i="2"/>
  <c r="I1266" i="2"/>
  <c r="J1266" i="2"/>
  <c r="H1267" i="2"/>
  <c r="I1267" i="2"/>
  <c r="J1267" i="2"/>
  <c r="H1268" i="2"/>
  <c r="I1268" i="2"/>
  <c r="J1268" i="2"/>
  <c r="H1269" i="2"/>
  <c r="I1269" i="2"/>
  <c r="J1269" i="2"/>
  <c r="H1270" i="2"/>
  <c r="I1270" i="2"/>
  <c r="J1270" i="2"/>
  <c r="H1271" i="2"/>
  <c r="I1271" i="2"/>
  <c r="J1271" i="2"/>
  <c r="H1272" i="2"/>
  <c r="I1272" i="2"/>
  <c r="J1272" i="2"/>
  <c r="H1273" i="2"/>
  <c r="I1273" i="2"/>
  <c r="J1273" i="2"/>
  <c r="H1274" i="2"/>
  <c r="I1274" i="2"/>
  <c r="J1274" i="2"/>
  <c r="H1275" i="2"/>
  <c r="I1275" i="2"/>
  <c r="J1275" i="2"/>
  <c r="H1276" i="2"/>
  <c r="I1276" i="2"/>
  <c r="J1276" i="2"/>
  <c r="H1277" i="2"/>
  <c r="I1277" i="2"/>
  <c r="J1277" i="2"/>
  <c r="H1278" i="2"/>
  <c r="I1278" i="2"/>
  <c r="J1278" i="2"/>
  <c r="H1279" i="2"/>
  <c r="I1279" i="2"/>
  <c r="J1279" i="2"/>
  <c r="H1280" i="2"/>
  <c r="I1280" i="2"/>
  <c r="J1280" i="2"/>
  <c r="H1281" i="2"/>
  <c r="I1281" i="2"/>
  <c r="J1281" i="2"/>
  <c r="H1282" i="2"/>
  <c r="I1282" i="2"/>
  <c r="J1282" i="2"/>
  <c r="H1283" i="2"/>
  <c r="I1283" i="2"/>
  <c r="J1283" i="2"/>
  <c r="H1284" i="2"/>
  <c r="I1284" i="2"/>
  <c r="J1284" i="2"/>
  <c r="H1285" i="2"/>
  <c r="I1285" i="2"/>
  <c r="J1285" i="2"/>
  <c r="H1286" i="2"/>
  <c r="I1286" i="2"/>
  <c r="J1286" i="2"/>
  <c r="H1287" i="2"/>
  <c r="I1287" i="2"/>
  <c r="J1287" i="2"/>
  <c r="H1288" i="2"/>
  <c r="I1288" i="2"/>
  <c r="J1288" i="2"/>
  <c r="H1289" i="2"/>
  <c r="I1289" i="2"/>
  <c r="J1289" i="2"/>
  <c r="H1290" i="2"/>
  <c r="I1290" i="2"/>
  <c r="J1290" i="2"/>
  <c r="H1291" i="2"/>
  <c r="I1291" i="2"/>
  <c r="J1291" i="2"/>
  <c r="H1292" i="2"/>
  <c r="I1292" i="2"/>
  <c r="J1292" i="2"/>
  <c r="H1293" i="2"/>
  <c r="I1293" i="2"/>
  <c r="J1293" i="2"/>
  <c r="H1294" i="2"/>
  <c r="I1294" i="2"/>
  <c r="J1294" i="2"/>
  <c r="H1295" i="2"/>
  <c r="I1295" i="2"/>
  <c r="J1295" i="2"/>
  <c r="H1296" i="2"/>
  <c r="I1296" i="2"/>
  <c r="J1296" i="2"/>
  <c r="H1297" i="2"/>
  <c r="I1297" i="2"/>
  <c r="J1297" i="2"/>
  <c r="H1298" i="2"/>
  <c r="I1298" i="2"/>
  <c r="J1298" i="2"/>
  <c r="H1299" i="2"/>
  <c r="I1299" i="2"/>
  <c r="J1299" i="2"/>
  <c r="H1300" i="2"/>
  <c r="I1300" i="2"/>
  <c r="J1300" i="2"/>
  <c r="H1301" i="2"/>
  <c r="I1301" i="2"/>
  <c r="J1301" i="2"/>
  <c r="H1302" i="2"/>
  <c r="I1302" i="2"/>
  <c r="J1302" i="2"/>
  <c r="H1303" i="2"/>
  <c r="I1303" i="2"/>
  <c r="J1303" i="2"/>
  <c r="H1304" i="2"/>
  <c r="I1304" i="2"/>
  <c r="J1304" i="2"/>
  <c r="H1305" i="2"/>
  <c r="I1305" i="2"/>
  <c r="J1305" i="2"/>
  <c r="H1306" i="2"/>
  <c r="I1306" i="2"/>
  <c r="J1306" i="2"/>
  <c r="H1307" i="2"/>
  <c r="I1307" i="2"/>
  <c r="J1307" i="2"/>
  <c r="H1308" i="2"/>
  <c r="I1308" i="2"/>
  <c r="J1308" i="2"/>
  <c r="H1309" i="2"/>
  <c r="I1309" i="2"/>
  <c r="J1309" i="2"/>
  <c r="H1310" i="2"/>
  <c r="I1310" i="2"/>
  <c r="J1310" i="2"/>
  <c r="H1311" i="2"/>
  <c r="I1311" i="2"/>
  <c r="J1311" i="2"/>
  <c r="H1312" i="2"/>
  <c r="I1312" i="2"/>
  <c r="J1312" i="2"/>
  <c r="H1313" i="2"/>
  <c r="I1313" i="2"/>
  <c r="J1313" i="2"/>
  <c r="H1314" i="2"/>
  <c r="I1314" i="2"/>
  <c r="J1314" i="2"/>
  <c r="H1315" i="2"/>
  <c r="I1315" i="2"/>
  <c r="J1315" i="2"/>
  <c r="H1316" i="2"/>
  <c r="I1316" i="2"/>
  <c r="J1316" i="2"/>
  <c r="H1317" i="2"/>
  <c r="I1317" i="2"/>
  <c r="J1317" i="2"/>
  <c r="H1318" i="2"/>
  <c r="I1318" i="2"/>
  <c r="J1318" i="2"/>
  <c r="H1319" i="2"/>
  <c r="I1319" i="2"/>
  <c r="J1319" i="2"/>
  <c r="H1320" i="2"/>
  <c r="I1320" i="2"/>
  <c r="J1320" i="2"/>
  <c r="H1321" i="2"/>
  <c r="I1321" i="2"/>
  <c r="J1321" i="2"/>
  <c r="H1322" i="2"/>
  <c r="I1322" i="2"/>
  <c r="J1322" i="2"/>
  <c r="H1323" i="2"/>
  <c r="I1323" i="2"/>
  <c r="J1323" i="2"/>
  <c r="H1324" i="2"/>
  <c r="I1324" i="2"/>
  <c r="J1324" i="2"/>
  <c r="H1325" i="2"/>
  <c r="I1325" i="2"/>
  <c r="J1325" i="2"/>
  <c r="H1326" i="2"/>
  <c r="I1326" i="2"/>
  <c r="J1326" i="2"/>
  <c r="H1327" i="2"/>
  <c r="I1327" i="2"/>
  <c r="J1327" i="2"/>
  <c r="H1328" i="2"/>
  <c r="I1328" i="2"/>
  <c r="J1328" i="2"/>
  <c r="H1329" i="2"/>
  <c r="I1329" i="2"/>
  <c r="J1329" i="2"/>
  <c r="H1330" i="2"/>
  <c r="I1330" i="2"/>
  <c r="J1330" i="2"/>
  <c r="H1331" i="2"/>
  <c r="I1331" i="2"/>
  <c r="J1331" i="2"/>
  <c r="H1332" i="2"/>
  <c r="I1332" i="2"/>
  <c r="J1332" i="2"/>
  <c r="H1333" i="2"/>
  <c r="I1333" i="2"/>
  <c r="J1333" i="2"/>
  <c r="H1334" i="2"/>
  <c r="I1334" i="2"/>
  <c r="J1334" i="2"/>
  <c r="H1335" i="2"/>
  <c r="I1335" i="2"/>
  <c r="J1335" i="2"/>
  <c r="H1336" i="2"/>
  <c r="I1336" i="2"/>
  <c r="J1336" i="2"/>
  <c r="H1337" i="2"/>
  <c r="I1337" i="2"/>
  <c r="J1337" i="2"/>
  <c r="H1338" i="2"/>
  <c r="I1338" i="2"/>
  <c r="J1338" i="2"/>
  <c r="H1339" i="2"/>
  <c r="I1339" i="2"/>
  <c r="J1339" i="2"/>
  <c r="H1340" i="2"/>
  <c r="I1340" i="2"/>
  <c r="J1340" i="2"/>
  <c r="H1341" i="2"/>
  <c r="I1341" i="2"/>
  <c r="J1341" i="2"/>
  <c r="H1342" i="2"/>
  <c r="I1342" i="2"/>
  <c r="J1342" i="2"/>
  <c r="H1343" i="2"/>
  <c r="I1343" i="2"/>
  <c r="J1343" i="2"/>
  <c r="H1344" i="2"/>
  <c r="I1344" i="2"/>
  <c r="J1344" i="2"/>
  <c r="H1345" i="2"/>
  <c r="I1345" i="2"/>
  <c r="J1345" i="2"/>
  <c r="H1346" i="2"/>
  <c r="I1346" i="2"/>
  <c r="J1346" i="2"/>
  <c r="H1347" i="2"/>
  <c r="I1347" i="2"/>
  <c r="J1347" i="2"/>
  <c r="H1348" i="2"/>
  <c r="I1348" i="2"/>
  <c r="J1348" i="2"/>
  <c r="H1349" i="2"/>
  <c r="I1349" i="2"/>
  <c r="J1349" i="2"/>
  <c r="H1350" i="2"/>
  <c r="I1350" i="2"/>
  <c r="J1350" i="2"/>
  <c r="H1351" i="2"/>
  <c r="I1351" i="2"/>
  <c r="J1351" i="2"/>
  <c r="H1352" i="2"/>
  <c r="I1352" i="2"/>
  <c r="J1352" i="2"/>
  <c r="H1353" i="2"/>
  <c r="I1353" i="2"/>
  <c r="J1353" i="2"/>
  <c r="H1354" i="2"/>
  <c r="I1354" i="2"/>
  <c r="J1354" i="2"/>
  <c r="H1355" i="2"/>
  <c r="I1355" i="2"/>
  <c r="J1355" i="2"/>
  <c r="H1356" i="2"/>
  <c r="I1356" i="2"/>
  <c r="J1356" i="2"/>
  <c r="H1357" i="2"/>
  <c r="I1357" i="2"/>
  <c r="J1357" i="2"/>
  <c r="H1358" i="2"/>
  <c r="I1358" i="2"/>
  <c r="J1358" i="2"/>
  <c r="H1359" i="2"/>
  <c r="I1359" i="2"/>
  <c r="J1359" i="2"/>
  <c r="H1360" i="2"/>
  <c r="I1360" i="2"/>
  <c r="J1360" i="2"/>
  <c r="H1361" i="2"/>
  <c r="I1361" i="2"/>
  <c r="J1361" i="2"/>
  <c r="H1362" i="2"/>
  <c r="I1362" i="2"/>
  <c r="J1362" i="2"/>
  <c r="H1363" i="2"/>
  <c r="I1363" i="2"/>
  <c r="J1363" i="2"/>
  <c r="H1364" i="2"/>
  <c r="I1364" i="2"/>
  <c r="J1364" i="2"/>
  <c r="H1365" i="2"/>
  <c r="I1365" i="2"/>
  <c r="J1365" i="2"/>
  <c r="H1366" i="2"/>
  <c r="I1366" i="2"/>
  <c r="J1366" i="2"/>
  <c r="H1367" i="2"/>
  <c r="I1367" i="2"/>
  <c r="J1367" i="2"/>
  <c r="H1368" i="2"/>
  <c r="I1368" i="2"/>
  <c r="J1368" i="2"/>
  <c r="H1369" i="2"/>
  <c r="I1369" i="2"/>
  <c r="J1369" i="2"/>
  <c r="H1370" i="2"/>
  <c r="I1370" i="2"/>
  <c r="J1370" i="2"/>
  <c r="H1371" i="2"/>
  <c r="I1371" i="2"/>
  <c r="J1371" i="2"/>
  <c r="H1372" i="2"/>
  <c r="I1372" i="2"/>
  <c r="J1372" i="2"/>
  <c r="H1373" i="2"/>
  <c r="I1373" i="2"/>
  <c r="J1373" i="2"/>
  <c r="H1374" i="2"/>
  <c r="I1374" i="2"/>
  <c r="J1374" i="2"/>
  <c r="H1375" i="2"/>
  <c r="I1375" i="2"/>
  <c r="J1375" i="2"/>
  <c r="H1376" i="2"/>
  <c r="I1376" i="2"/>
  <c r="J1376" i="2"/>
  <c r="H1377" i="2"/>
  <c r="I1377" i="2"/>
  <c r="J1377" i="2"/>
  <c r="H1378" i="2"/>
  <c r="I1378" i="2"/>
  <c r="J1378" i="2"/>
  <c r="H1379" i="2"/>
  <c r="I1379" i="2"/>
  <c r="J1379" i="2"/>
  <c r="H1380" i="2"/>
  <c r="I1380" i="2"/>
  <c r="J1380" i="2"/>
  <c r="H1381" i="2"/>
  <c r="I1381" i="2"/>
  <c r="J1381" i="2"/>
  <c r="H1382" i="2"/>
  <c r="I1382" i="2"/>
  <c r="J1382" i="2"/>
  <c r="H1383" i="2"/>
  <c r="I1383" i="2"/>
  <c r="J1383" i="2"/>
  <c r="H1384" i="2"/>
  <c r="I1384" i="2"/>
  <c r="J1384" i="2"/>
  <c r="H1385" i="2"/>
  <c r="I1385" i="2"/>
  <c r="J1385" i="2"/>
  <c r="H1386" i="2"/>
  <c r="I1386" i="2"/>
  <c r="J1386" i="2"/>
  <c r="H1387" i="2"/>
  <c r="I1387" i="2"/>
  <c r="J1387" i="2"/>
  <c r="H1388" i="2"/>
  <c r="I1388" i="2"/>
  <c r="J1388" i="2"/>
  <c r="H1389" i="2"/>
  <c r="I1389" i="2"/>
  <c r="J1389" i="2"/>
  <c r="H1390" i="2"/>
  <c r="I1390" i="2"/>
  <c r="J1390" i="2"/>
  <c r="H1391" i="2"/>
  <c r="I1391" i="2"/>
  <c r="J1391" i="2"/>
  <c r="H1392" i="2"/>
  <c r="I1392" i="2"/>
  <c r="J1392" i="2"/>
  <c r="H1393" i="2"/>
  <c r="I1393" i="2"/>
  <c r="J1393" i="2"/>
  <c r="H1394" i="2"/>
  <c r="I1394" i="2"/>
  <c r="J1394" i="2"/>
  <c r="H1395" i="2"/>
  <c r="I1395" i="2"/>
  <c r="J1395" i="2"/>
  <c r="H1396" i="2"/>
  <c r="I1396" i="2"/>
  <c r="J1396" i="2"/>
  <c r="H1397" i="2"/>
  <c r="I1397" i="2"/>
  <c r="J1397" i="2"/>
  <c r="H1398" i="2"/>
  <c r="I1398" i="2"/>
  <c r="J1398" i="2"/>
  <c r="H1399" i="2"/>
  <c r="I1399" i="2"/>
  <c r="J1399" i="2"/>
  <c r="H1400" i="2"/>
  <c r="I1400" i="2"/>
  <c r="J1400" i="2"/>
  <c r="H1401" i="2"/>
  <c r="I1401" i="2"/>
  <c r="J1401" i="2"/>
  <c r="H1402" i="2"/>
  <c r="I1402" i="2"/>
  <c r="J1402" i="2"/>
  <c r="H1403" i="2"/>
  <c r="I1403" i="2"/>
  <c r="J1403" i="2"/>
  <c r="H1404" i="2"/>
  <c r="I1404" i="2"/>
  <c r="J1404" i="2"/>
  <c r="H1405" i="2"/>
  <c r="I1405" i="2"/>
  <c r="J1405" i="2"/>
  <c r="H1406" i="2"/>
  <c r="I1406" i="2"/>
  <c r="J1406" i="2"/>
  <c r="H1407" i="2"/>
  <c r="I1407" i="2"/>
  <c r="J1407" i="2"/>
  <c r="H1408" i="2"/>
  <c r="I1408" i="2"/>
  <c r="J1408" i="2"/>
  <c r="H1409" i="2"/>
  <c r="I1409" i="2"/>
  <c r="J1409" i="2"/>
  <c r="H1410" i="2"/>
  <c r="I1410" i="2"/>
  <c r="J1410" i="2"/>
  <c r="H1411" i="2"/>
  <c r="I1411" i="2"/>
  <c r="J1411" i="2"/>
  <c r="H1412" i="2"/>
  <c r="I1412" i="2"/>
  <c r="J1412" i="2"/>
  <c r="H1413" i="2"/>
  <c r="I1413" i="2"/>
  <c r="J1413" i="2"/>
  <c r="H1414" i="2"/>
  <c r="I1414" i="2"/>
  <c r="J1414" i="2"/>
  <c r="H1415" i="2"/>
  <c r="I1415" i="2"/>
  <c r="J1415" i="2"/>
  <c r="H1416" i="2"/>
  <c r="I1416" i="2"/>
  <c r="J1416" i="2"/>
  <c r="H1417" i="2"/>
  <c r="I1417" i="2"/>
  <c r="J1417" i="2"/>
  <c r="H1418" i="2"/>
  <c r="I1418" i="2"/>
  <c r="J1418" i="2"/>
  <c r="H1419" i="2"/>
  <c r="I1419" i="2"/>
  <c r="J1419" i="2"/>
  <c r="H1420" i="2"/>
  <c r="I1420" i="2"/>
  <c r="J1420" i="2"/>
  <c r="H1421" i="2"/>
  <c r="I1421" i="2"/>
  <c r="J1421" i="2"/>
  <c r="H1422" i="2"/>
  <c r="I1422" i="2"/>
  <c r="J1422" i="2"/>
  <c r="H1423" i="2"/>
  <c r="I1423" i="2"/>
  <c r="J1423" i="2"/>
  <c r="H1424" i="2"/>
  <c r="I1424" i="2"/>
  <c r="J1424" i="2"/>
  <c r="H1425" i="2"/>
  <c r="I1425" i="2"/>
  <c r="J1425" i="2"/>
  <c r="H1426" i="2"/>
  <c r="I1426" i="2"/>
  <c r="J1426" i="2"/>
  <c r="H1427" i="2"/>
  <c r="I1427" i="2"/>
  <c r="J1427" i="2"/>
  <c r="H1428" i="2"/>
  <c r="I1428" i="2"/>
  <c r="J1428" i="2"/>
  <c r="H1429" i="2"/>
  <c r="I1429" i="2"/>
  <c r="J1429" i="2"/>
  <c r="H1430" i="2"/>
  <c r="I1430" i="2"/>
  <c r="J1430" i="2"/>
  <c r="H1431" i="2"/>
  <c r="I1431" i="2"/>
  <c r="J1431" i="2"/>
  <c r="H1432" i="2"/>
  <c r="I1432" i="2"/>
  <c r="J1432" i="2"/>
  <c r="H1433" i="2"/>
  <c r="I1433" i="2"/>
  <c r="J1433" i="2"/>
  <c r="H1434" i="2"/>
  <c r="I1434" i="2"/>
  <c r="J1434" i="2"/>
  <c r="H1435" i="2"/>
  <c r="I1435" i="2"/>
  <c r="J1435" i="2"/>
  <c r="H1436" i="2"/>
  <c r="I1436" i="2"/>
  <c r="J1436" i="2"/>
  <c r="H1437" i="2"/>
  <c r="I1437" i="2"/>
  <c r="J1437" i="2"/>
  <c r="H1438" i="2"/>
  <c r="I1438" i="2"/>
  <c r="J1438" i="2"/>
  <c r="H1439" i="2"/>
  <c r="I1439" i="2"/>
  <c r="J1439" i="2"/>
  <c r="H1440" i="2"/>
  <c r="I1440" i="2"/>
  <c r="J1440" i="2"/>
  <c r="H1441" i="2"/>
  <c r="I1441" i="2"/>
  <c r="J1441" i="2"/>
  <c r="H1442" i="2"/>
  <c r="I1442" i="2"/>
  <c r="J1442" i="2"/>
  <c r="H1443" i="2"/>
  <c r="I1443" i="2"/>
  <c r="J1443" i="2"/>
  <c r="H1444" i="2"/>
  <c r="I1444" i="2"/>
  <c r="J1444" i="2"/>
  <c r="H1445" i="2"/>
  <c r="I1445" i="2"/>
  <c r="J1445" i="2"/>
  <c r="H1446" i="2"/>
  <c r="I1446" i="2"/>
  <c r="J1446" i="2"/>
  <c r="H1447" i="2"/>
  <c r="I1447" i="2"/>
  <c r="J1447" i="2"/>
  <c r="H1448" i="2"/>
  <c r="I1448" i="2"/>
  <c r="J1448" i="2"/>
  <c r="H1449" i="2"/>
  <c r="I1449" i="2"/>
  <c r="J1449" i="2"/>
  <c r="H1450" i="2"/>
  <c r="I1450" i="2"/>
  <c r="J1450" i="2"/>
  <c r="H1451" i="2"/>
  <c r="I1451" i="2"/>
  <c r="J1451" i="2"/>
  <c r="H1452" i="2"/>
  <c r="I1452" i="2"/>
  <c r="J1452" i="2"/>
  <c r="H1453" i="2"/>
  <c r="I1453" i="2"/>
  <c r="J1453" i="2"/>
  <c r="H1454" i="2"/>
  <c r="I1454" i="2"/>
  <c r="J1454" i="2"/>
  <c r="H1455" i="2"/>
  <c r="I1455" i="2"/>
  <c r="J1455" i="2"/>
  <c r="H1456" i="2"/>
  <c r="I1456" i="2"/>
  <c r="J1456" i="2"/>
  <c r="H1457" i="2"/>
  <c r="I1457" i="2"/>
  <c r="J1457" i="2"/>
  <c r="H1458" i="2"/>
  <c r="I1458" i="2"/>
  <c r="J1458" i="2"/>
  <c r="H1459" i="2"/>
  <c r="I1459" i="2"/>
  <c r="J1459" i="2"/>
  <c r="H1460" i="2"/>
  <c r="I1460" i="2"/>
  <c r="J1460" i="2"/>
  <c r="H1461" i="2"/>
  <c r="I1461" i="2"/>
  <c r="J1461" i="2"/>
  <c r="H1462" i="2"/>
  <c r="I1462" i="2"/>
  <c r="J1462" i="2"/>
  <c r="H1463" i="2"/>
  <c r="I1463" i="2"/>
  <c r="J1463" i="2"/>
  <c r="H1464" i="2"/>
  <c r="I1464" i="2"/>
  <c r="J1464" i="2"/>
  <c r="H1465" i="2"/>
  <c r="I1465" i="2"/>
  <c r="J1465" i="2"/>
  <c r="H1466" i="2"/>
  <c r="I1466" i="2"/>
  <c r="J1466" i="2"/>
  <c r="H1467" i="2"/>
  <c r="I1467" i="2"/>
  <c r="J1467" i="2"/>
  <c r="H1468" i="2"/>
  <c r="I1468" i="2"/>
  <c r="J1468" i="2"/>
  <c r="H1469" i="2"/>
  <c r="I1469" i="2"/>
  <c r="J1469" i="2"/>
  <c r="H1470" i="2"/>
  <c r="I1470" i="2"/>
  <c r="J1470" i="2"/>
  <c r="H1471" i="2"/>
  <c r="I1471" i="2"/>
  <c r="J1471" i="2"/>
  <c r="H1472" i="2"/>
  <c r="I1472" i="2"/>
  <c r="J1472" i="2"/>
  <c r="H1473" i="2"/>
  <c r="I1473" i="2"/>
  <c r="J1473" i="2"/>
  <c r="H1474" i="2"/>
  <c r="I1474" i="2"/>
  <c r="J1474" i="2"/>
  <c r="H1475" i="2"/>
  <c r="I1475" i="2"/>
  <c r="J1475" i="2"/>
  <c r="H1476" i="2"/>
  <c r="I1476" i="2"/>
  <c r="J1476" i="2"/>
  <c r="H1477" i="2"/>
  <c r="I1477" i="2"/>
  <c r="J1477" i="2"/>
  <c r="H1478" i="2"/>
  <c r="I1478" i="2"/>
  <c r="J1478" i="2"/>
  <c r="H1479" i="2"/>
  <c r="I1479" i="2"/>
  <c r="J1479" i="2"/>
  <c r="H1480" i="2"/>
  <c r="I1480" i="2"/>
  <c r="J1480" i="2"/>
  <c r="H1481" i="2"/>
  <c r="I1481" i="2"/>
  <c r="J1481" i="2"/>
  <c r="H1482" i="2"/>
  <c r="I1482" i="2"/>
  <c r="J1482" i="2"/>
  <c r="H1483" i="2"/>
  <c r="I1483" i="2"/>
  <c r="J1483" i="2"/>
  <c r="H1484" i="2"/>
  <c r="I1484" i="2"/>
  <c r="J1484" i="2"/>
  <c r="H1485" i="2"/>
  <c r="I1485" i="2"/>
  <c r="J1485" i="2"/>
  <c r="H1486" i="2"/>
  <c r="I1486" i="2"/>
  <c r="J1486" i="2"/>
  <c r="H1487" i="2"/>
  <c r="I1487" i="2"/>
  <c r="J1487" i="2"/>
  <c r="H1488" i="2"/>
  <c r="I1488" i="2"/>
  <c r="J1488" i="2"/>
  <c r="H1489" i="2"/>
  <c r="I1489" i="2"/>
  <c r="J1489" i="2"/>
  <c r="H1490" i="2"/>
  <c r="I1490" i="2"/>
  <c r="J1490" i="2"/>
  <c r="H1491" i="2"/>
  <c r="I1491" i="2"/>
  <c r="J1491" i="2"/>
  <c r="H1492" i="2"/>
  <c r="I1492" i="2"/>
  <c r="J1492" i="2"/>
  <c r="H1493" i="2"/>
  <c r="I1493" i="2"/>
  <c r="J1493" i="2"/>
  <c r="H1494" i="2"/>
  <c r="I1494" i="2"/>
  <c r="J1494" i="2"/>
  <c r="H1495" i="2"/>
  <c r="I1495" i="2"/>
  <c r="J1495" i="2"/>
  <c r="H1496" i="2"/>
  <c r="I1496" i="2"/>
  <c r="J1496" i="2"/>
  <c r="H1497" i="2"/>
  <c r="I1497" i="2"/>
  <c r="J1497" i="2"/>
  <c r="H1498" i="2"/>
  <c r="I1498" i="2"/>
  <c r="J1498" i="2"/>
  <c r="H1499" i="2"/>
  <c r="I1499" i="2"/>
  <c r="J1499" i="2"/>
  <c r="H1500" i="2"/>
  <c r="I1500" i="2"/>
  <c r="J1500" i="2"/>
  <c r="H1501" i="2"/>
  <c r="I1501" i="2"/>
  <c r="J1501" i="2"/>
  <c r="H1502" i="2"/>
  <c r="I1502" i="2"/>
  <c r="J1502" i="2"/>
  <c r="H1503" i="2"/>
  <c r="I1503" i="2"/>
  <c r="J1503" i="2"/>
  <c r="H1504" i="2"/>
  <c r="I1504" i="2"/>
  <c r="J1504" i="2"/>
  <c r="H1505" i="2"/>
  <c r="I1505" i="2"/>
  <c r="J1505" i="2"/>
  <c r="H1506" i="2"/>
  <c r="I1506" i="2"/>
  <c r="J1506" i="2"/>
  <c r="H1507" i="2"/>
  <c r="I1507" i="2"/>
  <c r="J1507" i="2"/>
  <c r="H1508" i="2"/>
  <c r="I1508" i="2"/>
  <c r="J1508" i="2"/>
  <c r="H1509" i="2"/>
  <c r="I1509" i="2"/>
  <c r="J1509" i="2"/>
  <c r="H1510" i="2"/>
  <c r="I1510" i="2"/>
  <c r="J1510" i="2"/>
  <c r="H1511" i="2"/>
  <c r="I1511" i="2"/>
  <c r="J1511" i="2"/>
  <c r="H1512" i="2"/>
  <c r="I1512" i="2"/>
  <c r="J1512" i="2"/>
  <c r="H1513" i="2"/>
  <c r="I1513" i="2"/>
  <c r="J1513" i="2"/>
  <c r="H1514" i="2"/>
  <c r="I1514" i="2"/>
  <c r="J1514" i="2"/>
  <c r="H1515" i="2"/>
  <c r="I1515" i="2"/>
  <c r="J1515" i="2"/>
  <c r="H1516" i="2"/>
  <c r="I1516" i="2"/>
  <c r="J1516" i="2"/>
  <c r="H1517" i="2"/>
  <c r="I1517" i="2"/>
  <c r="J1517" i="2"/>
  <c r="H1518" i="2"/>
  <c r="I1518" i="2"/>
  <c r="J1518" i="2"/>
  <c r="H1519" i="2"/>
  <c r="I1519" i="2"/>
  <c r="J1519" i="2"/>
  <c r="H1520" i="2"/>
  <c r="I1520" i="2"/>
  <c r="J1520" i="2"/>
  <c r="H1521" i="2"/>
  <c r="I1521" i="2"/>
  <c r="J1521" i="2"/>
  <c r="H1522" i="2"/>
  <c r="I1522" i="2"/>
  <c r="J1522" i="2"/>
  <c r="H1523" i="2"/>
  <c r="I1523" i="2"/>
  <c r="J1523" i="2"/>
  <c r="H1524" i="2"/>
  <c r="I1524" i="2"/>
  <c r="J1524" i="2"/>
  <c r="H1525" i="2"/>
  <c r="I1525" i="2"/>
  <c r="J1525" i="2"/>
  <c r="H1526" i="2"/>
  <c r="I1526" i="2"/>
  <c r="J1526" i="2"/>
  <c r="H1527" i="2"/>
  <c r="I1527" i="2"/>
  <c r="J1527" i="2"/>
  <c r="H1528" i="2"/>
  <c r="I1528" i="2"/>
  <c r="J1528" i="2"/>
  <c r="H1529" i="2"/>
  <c r="I1529" i="2"/>
  <c r="J1529" i="2"/>
  <c r="H1530" i="2"/>
  <c r="I1530" i="2"/>
  <c r="J1530" i="2"/>
  <c r="H1531" i="2"/>
  <c r="I1531" i="2"/>
  <c r="J1531" i="2"/>
  <c r="H1532" i="2"/>
  <c r="I1532" i="2"/>
  <c r="J1532" i="2"/>
  <c r="H1533" i="2"/>
  <c r="I1533" i="2"/>
  <c r="J1533" i="2"/>
  <c r="H1534" i="2"/>
  <c r="I1534" i="2"/>
  <c r="J1534" i="2"/>
  <c r="H1535" i="2"/>
  <c r="I1535" i="2"/>
  <c r="J1535" i="2"/>
  <c r="H1536" i="2"/>
  <c r="I1536" i="2"/>
  <c r="J1536" i="2"/>
  <c r="H1537" i="2"/>
  <c r="I1537" i="2"/>
  <c r="J1537" i="2"/>
  <c r="H1538" i="2"/>
  <c r="I1538" i="2"/>
  <c r="J1538" i="2"/>
  <c r="H1539" i="2"/>
  <c r="I1539" i="2"/>
  <c r="J1539" i="2"/>
  <c r="H1540" i="2"/>
  <c r="I1540" i="2"/>
  <c r="J1540" i="2"/>
  <c r="H1541" i="2"/>
  <c r="I1541" i="2"/>
  <c r="J1541" i="2"/>
  <c r="H1542" i="2"/>
  <c r="I1542" i="2"/>
  <c r="J1542" i="2"/>
  <c r="H1543" i="2"/>
  <c r="I1543" i="2"/>
  <c r="J1543" i="2"/>
  <c r="H1544" i="2"/>
  <c r="I1544" i="2"/>
  <c r="J1544" i="2"/>
  <c r="H1545" i="2"/>
  <c r="I1545" i="2"/>
  <c r="J1545" i="2"/>
  <c r="H1546" i="2"/>
  <c r="I1546" i="2"/>
  <c r="J1546" i="2"/>
  <c r="H1547" i="2"/>
  <c r="I1547" i="2"/>
  <c r="J1547" i="2"/>
  <c r="H1548" i="2"/>
  <c r="I1548" i="2"/>
  <c r="J1548" i="2"/>
  <c r="H1549" i="2"/>
  <c r="I1549" i="2"/>
  <c r="J1549" i="2"/>
  <c r="H1550" i="2"/>
  <c r="I1550" i="2"/>
  <c r="J1550" i="2"/>
  <c r="H1551" i="2"/>
  <c r="I1551" i="2"/>
  <c r="J1551" i="2"/>
  <c r="H1552" i="2"/>
  <c r="I1552" i="2"/>
  <c r="J1552" i="2"/>
  <c r="H1553" i="2"/>
  <c r="I1553" i="2"/>
  <c r="J1553" i="2"/>
  <c r="H1554" i="2"/>
  <c r="I1554" i="2"/>
  <c r="J1554" i="2"/>
  <c r="H1555" i="2"/>
  <c r="I1555" i="2"/>
  <c r="J1555" i="2"/>
  <c r="H1556" i="2"/>
  <c r="I1556" i="2"/>
  <c r="J1556" i="2"/>
  <c r="H1557" i="2"/>
  <c r="I1557" i="2"/>
  <c r="J1557" i="2"/>
  <c r="H1558" i="2"/>
  <c r="I1558" i="2"/>
  <c r="J1558" i="2"/>
  <c r="H1559" i="2"/>
  <c r="I1559" i="2"/>
  <c r="J1559" i="2"/>
  <c r="H1560" i="2"/>
  <c r="I1560" i="2"/>
  <c r="J1560" i="2"/>
  <c r="H1561" i="2"/>
  <c r="I1561" i="2"/>
  <c r="J1561" i="2"/>
  <c r="H1562" i="2"/>
  <c r="I1562" i="2"/>
  <c r="J1562" i="2"/>
  <c r="H1563" i="2"/>
  <c r="I1563" i="2"/>
  <c r="J1563" i="2"/>
  <c r="H1564" i="2"/>
  <c r="I1564" i="2"/>
  <c r="J1564" i="2"/>
  <c r="H1565" i="2"/>
  <c r="I1565" i="2"/>
  <c r="J1565" i="2"/>
  <c r="H1566" i="2"/>
  <c r="I1566" i="2"/>
  <c r="J1566" i="2"/>
  <c r="H1567" i="2"/>
  <c r="I1567" i="2"/>
  <c r="J1567" i="2"/>
  <c r="H1568" i="2"/>
  <c r="I1568" i="2"/>
  <c r="J1568" i="2"/>
  <c r="H1569" i="2"/>
  <c r="I1569" i="2"/>
  <c r="J1569" i="2"/>
  <c r="H1570" i="2"/>
  <c r="I1570" i="2"/>
  <c r="J1570" i="2"/>
  <c r="H1571" i="2"/>
  <c r="I1571" i="2"/>
  <c r="J1571" i="2"/>
  <c r="H1572" i="2"/>
  <c r="I1572" i="2"/>
  <c r="J1572" i="2"/>
  <c r="H1573" i="2"/>
  <c r="I1573" i="2"/>
  <c r="J1573" i="2"/>
  <c r="H1574" i="2"/>
  <c r="I1574" i="2"/>
  <c r="J1574" i="2"/>
  <c r="H1575" i="2"/>
  <c r="I1575" i="2"/>
  <c r="J1575" i="2"/>
  <c r="H1576" i="2"/>
  <c r="I1576" i="2"/>
  <c r="J1576" i="2"/>
  <c r="H1577" i="2"/>
  <c r="I1577" i="2"/>
  <c r="J1577" i="2"/>
  <c r="H1578" i="2"/>
  <c r="I1578" i="2"/>
  <c r="J1578" i="2"/>
  <c r="H1579" i="2"/>
  <c r="I1579" i="2"/>
  <c r="J1579" i="2"/>
  <c r="H1580" i="2"/>
  <c r="I1580" i="2"/>
  <c r="J1580" i="2"/>
  <c r="H1581" i="2"/>
  <c r="I1581" i="2"/>
  <c r="J1581" i="2"/>
  <c r="H1582" i="2"/>
  <c r="I1582" i="2"/>
  <c r="J1582" i="2"/>
  <c r="H1583" i="2"/>
  <c r="I1583" i="2"/>
  <c r="J1583" i="2"/>
  <c r="H1584" i="2"/>
  <c r="I1584" i="2"/>
  <c r="J1584" i="2"/>
  <c r="H1585" i="2"/>
  <c r="I1585" i="2"/>
  <c r="J1585" i="2"/>
  <c r="H1586" i="2"/>
  <c r="I1586" i="2"/>
  <c r="J1586" i="2"/>
  <c r="H1587" i="2"/>
  <c r="I1587" i="2"/>
  <c r="J1587" i="2"/>
  <c r="H1588" i="2"/>
  <c r="I1588" i="2"/>
  <c r="J1588" i="2"/>
  <c r="H1589" i="2"/>
  <c r="I1589" i="2"/>
  <c r="J1589" i="2"/>
  <c r="H1590" i="2"/>
  <c r="I1590" i="2"/>
  <c r="J1590" i="2"/>
  <c r="H1591" i="2"/>
  <c r="I1591" i="2"/>
  <c r="J1591" i="2"/>
  <c r="H1592" i="2"/>
  <c r="I1592" i="2"/>
  <c r="J1592" i="2"/>
  <c r="H1593" i="2"/>
  <c r="I1593" i="2"/>
  <c r="J1593" i="2"/>
  <c r="H1594" i="2"/>
  <c r="I1594" i="2"/>
  <c r="J1594" i="2"/>
  <c r="H1595" i="2"/>
  <c r="I1595" i="2"/>
  <c r="J1595" i="2"/>
  <c r="H1596" i="2"/>
  <c r="I1596" i="2"/>
  <c r="J1596" i="2"/>
  <c r="H1597" i="2"/>
  <c r="I1597" i="2"/>
  <c r="J1597" i="2"/>
  <c r="H1598" i="2"/>
  <c r="I1598" i="2"/>
  <c r="J1598" i="2"/>
  <c r="H1599" i="2"/>
  <c r="I1599" i="2"/>
  <c r="J1599" i="2"/>
  <c r="H1600" i="2"/>
  <c r="I1600" i="2"/>
  <c r="J1600" i="2"/>
  <c r="H1601" i="2"/>
  <c r="I1601" i="2"/>
  <c r="J1601" i="2"/>
  <c r="H1602" i="2"/>
  <c r="I1602" i="2"/>
  <c r="J1602" i="2"/>
  <c r="H1603" i="2"/>
  <c r="I1603" i="2"/>
  <c r="J1603" i="2"/>
  <c r="H1604" i="2"/>
  <c r="I1604" i="2"/>
  <c r="J1604" i="2"/>
  <c r="H1605" i="2"/>
  <c r="I1605" i="2"/>
  <c r="J1605" i="2"/>
  <c r="H1606" i="2"/>
  <c r="I1606" i="2"/>
  <c r="J1606" i="2"/>
  <c r="H1607" i="2"/>
  <c r="I1607" i="2"/>
  <c r="J1607" i="2"/>
  <c r="H1608" i="2"/>
  <c r="I1608" i="2"/>
  <c r="J1608" i="2"/>
  <c r="H1609" i="2"/>
  <c r="I1609" i="2"/>
  <c r="J1609" i="2"/>
  <c r="H1610" i="2"/>
  <c r="I1610" i="2"/>
  <c r="J1610" i="2"/>
  <c r="H1611" i="2"/>
  <c r="I1611" i="2"/>
  <c r="J1611" i="2"/>
  <c r="H1612" i="2"/>
  <c r="I1612" i="2"/>
  <c r="J1612" i="2"/>
  <c r="H1613" i="2"/>
  <c r="I1613" i="2"/>
  <c r="J1613" i="2"/>
  <c r="H1614" i="2"/>
  <c r="I1614" i="2"/>
  <c r="J1614" i="2"/>
  <c r="H1615" i="2"/>
  <c r="I1615" i="2"/>
  <c r="J1615" i="2"/>
  <c r="H1616" i="2"/>
  <c r="I1616" i="2"/>
  <c r="J1616" i="2"/>
  <c r="H1617" i="2"/>
  <c r="I1617" i="2"/>
  <c r="J1617" i="2"/>
  <c r="H1618" i="2"/>
  <c r="I1618" i="2"/>
  <c r="J1618" i="2"/>
  <c r="H1619" i="2"/>
  <c r="I1619" i="2"/>
  <c r="J1619" i="2"/>
  <c r="H1620" i="2"/>
  <c r="I1620" i="2"/>
  <c r="J1620" i="2"/>
  <c r="H1621" i="2"/>
  <c r="I1621" i="2"/>
  <c r="J1621" i="2"/>
  <c r="H1622" i="2"/>
  <c r="I1622" i="2"/>
  <c r="J1622" i="2"/>
  <c r="H1623" i="2"/>
  <c r="I1623" i="2"/>
  <c r="J1623" i="2"/>
  <c r="H1624" i="2"/>
  <c r="I1624" i="2"/>
  <c r="J1624" i="2"/>
  <c r="H1625" i="2"/>
  <c r="I1625" i="2"/>
  <c r="J1625" i="2"/>
  <c r="H1626" i="2"/>
  <c r="I1626" i="2"/>
  <c r="J1626" i="2"/>
  <c r="H1627" i="2"/>
  <c r="I1627" i="2"/>
  <c r="J1627" i="2"/>
  <c r="H1628" i="2"/>
  <c r="I1628" i="2"/>
  <c r="J1628" i="2"/>
  <c r="H1629" i="2"/>
  <c r="I1629" i="2"/>
  <c r="J1629" i="2"/>
  <c r="H1630" i="2"/>
  <c r="I1630" i="2"/>
  <c r="J1630" i="2"/>
  <c r="H1631" i="2"/>
  <c r="I1631" i="2"/>
  <c r="J1631" i="2"/>
  <c r="H1632" i="2"/>
  <c r="I1632" i="2"/>
  <c r="J1632" i="2"/>
  <c r="H1633" i="2"/>
  <c r="I1633" i="2"/>
  <c r="J1633" i="2"/>
  <c r="H1634" i="2"/>
  <c r="I1634" i="2"/>
  <c r="J1634" i="2"/>
  <c r="H1635" i="2"/>
  <c r="I1635" i="2"/>
  <c r="J1635" i="2"/>
  <c r="H1636" i="2"/>
  <c r="I1636" i="2"/>
  <c r="J1636" i="2"/>
  <c r="H1637" i="2"/>
  <c r="I1637" i="2"/>
  <c r="J1637" i="2"/>
  <c r="H1638" i="2"/>
  <c r="I1638" i="2"/>
  <c r="J1638" i="2"/>
  <c r="H1639" i="2"/>
  <c r="I1639" i="2"/>
  <c r="J1639" i="2"/>
  <c r="H1640" i="2"/>
  <c r="I1640" i="2"/>
  <c r="J1640" i="2"/>
  <c r="H1641" i="2"/>
  <c r="I1641" i="2"/>
  <c r="J1641" i="2"/>
  <c r="H1642" i="2"/>
  <c r="I1642" i="2"/>
  <c r="J1642" i="2"/>
  <c r="H1643" i="2"/>
  <c r="I1643" i="2"/>
  <c r="J1643" i="2"/>
  <c r="H1644" i="2"/>
  <c r="I1644" i="2"/>
  <c r="J1644" i="2"/>
  <c r="H1645" i="2"/>
  <c r="I1645" i="2"/>
  <c r="J1645" i="2"/>
  <c r="H1646" i="2"/>
  <c r="I1646" i="2"/>
  <c r="J1646" i="2"/>
  <c r="H1647" i="2"/>
  <c r="I1647" i="2"/>
  <c r="J1647" i="2"/>
  <c r="H1648" i="2"/>
  <c r="I1648" i="2"/>
  <c r="J1648" i="2"/>
  <c r="H1649" i="2"/>
  <c r="I1649" i="2"/>
  <c r="J1649" i="2"/>
  <c r="H1650" i="2"/>
  <c r="I1650" i="2"/>
  <c r="J1650" i="2"/>
  <c r="H1651" i="2"/>
  <c r="I1651" i="2"/>
  <c r="J1651" i="2"/>
  <c r="H1652" i="2"/>
  <c r="I1652" i="2"/>
  <c r="J1652" i="2"/>
  <c r="H1653" i="2"/>
  <c r="I1653" i="2"/>
  <c r="J1653" i="2"/>
  <c r="H1654" i="2"/>
  <c r="I1654" i="2"/>
  <c r="J1654" i="2"/>
  <c r="H1655" i="2"/>
  <c r="I1655" i="2"/>
  <c r="J1655" i="2"/>
  <c r="H1656" i="2"/>
  <c r="I1656" i="2"/>
  <c r="J1656" i="2"/>
  <c r="H1657" i="2"/>
  <c r="I1657" i="2"/>
  <c r="J1657" i="2"/>
  <c r="H1658" i="2"/>
  <c r="I1658" i="2"/>
  <c r="J1658" i="2"/>
  <c r="H1659" i="2"/>
  <c r="I1659" i="2"/>
  <c r="J1659" i="2"/>
  <c r="H1661" i="2"/>
  <c r="I1661" i="2"/>
  <c r="J1661" i="2"/>
  <c r="H1662" i="2"/>
  <c r="I1662" i="2"/>
  <c r="J1662" i="2"/>
  <c r="H1663" i="2"/>
  <c r="I1663" i="2"/>
  <c r="J1663" i="2"/>
  <c r="H1664" i="2"/>
  <c r="I1664" i="2"/>
  <c r="J1664" i="2"/>
  <c r="H1665" i="2"/>
  <c r="I1665" i="2"/>
  <c r="J1665" i="2"/>
  <c r="H1666" i="2"/>
  <c r="I1666" i="2"/>
  <c r="J1666" i="2"/>
  <c r="H1667" i="2"/>
  <c r="I1667" i="2"/>
  <c r="J1667" i="2"/>
  <c r="H1668" i="2"/>
  <c r="I1668" i="2"/>
  <c r="J1668" i="2"/>
  <c r="H1669" i="2"/>
  <c r="I1669" i="2"/>
  <c r="J1669" i="2"/>
  <c r="H1670" i="2"/>
  <c r="I1670" i="2"/>
  <c r="J1670" i="2"/>
  <c r="H1671" i="2"/>
  <c r="I1671" i="2"/>
  <c r="J1671" i="2"/>
  <c r="H1672" i="2"/>
  <c r="I1672" i="2"/>
  <c r="J1672" i="2"/>
  <c r="H1673" i="2"/>
  <c r="I1673" i="2"/>
  <c r="J1673" i="2"/>
  <c r="H1674" i="2"/>
  <c r="I1674" i="2"/>
  <c r="J1674" i="2"/>
  <c r="H1675" i="2"/>
  <c r="I1675" i="2"/>
  <c r="J1675" i="2"/>
  <c r="H1676" i="2"/>
  <c r="I1676" i="2"/>
  <c r="J1676" i="2"/>
  <c r="H1677" i="2"/>
  <c r="I1677" i="2"/>
  <c r="J1677" i="2"/>
  <c r="H1678" i="2"/>
  <c r="I1678" i="2"/>
  <c r="J1678" i="2"/>
  <c r="H1679" i="2"/>
  <c r="I1679" i="2"/>
  <c r="J1679" i="2"/>
  <c r="H1680" i="2"/>
  <c r="I1680" i="2"/>
  <c r="J1680" i="2"/>
  <c r="H1681" i="2"/>
  <c r="I1681" i="2"/>
  <c r="J1681" i="2"/>
  <c r="H1682" i="2"/>
  <c r="I1682" i="2"/>
  <c r="J1682" i="2"/>
  <c r="H1683" i="2"/>
  <c r="I1683" i="2"/>
  <c r="J1683" i="2"/>
  <c r="H1684" i="2"/>
  <c r="I1684" i="2"/>
  <c r="J1684" i="2"/>
  <c r="H1685" i="2"/>
  <c r="I1685" i="2"/>
  <c r="J1685" i="2"/>
  <c r="H1686" i="2"/>
  <c r="I1686" i="2"/>
  <c r="J1686" i="2"/>
  <c r="H1687" i="2"/>
  <c r="I1687" i="2"/>
  <c r="J1687" i="2"/>
  <c r="H1688" i="2"/>
  <c r="I1688" i="2"/>
  <c r="J1688" i="2"/>
  <c r="H1689" i="2"/>
  <c r="I1689" i="2"/>
  <c r="J1689" i="2"/>
  <c r="H1690" i="2"/>
  <c r="I1690" i="2"/>
  <c r="J1690" i="2"/>
  <c r="H1691" i="2"/>
  <c r="I1691" i="2"/>
  <c r="J1691" i="2"/>
  <c r="H1692" i="2"/>
  <c r="I1692" i="2"/>
  <c r="J1692" i="2"/>
  <c r="H1693" i="2"/>
  <c r="I1693" i="2"/>
  <c r="J1693" i="2"/>
  <c r="H1694" i="2"/>
  <c r="I1694" i="2"/>
  <c r="J1694" i="2"/>
  <c r="H1695" i="2"/>
  <c r="I1695" i="2"/>
  <c r="J1695" i="2"/>
  <c r="H1696" i="2"/>
  <c r="I1696" i="2"/>
  <c r="J1696" i="2"/>
  <c r="H1697" i="2"/>
  <c r="I1697" i="2"/>
  <c r="J1697" i="2"/>
  <c r="H1698" i="2"/>
  <c r="I1698" i="2"/>
  <c r="J1698" i="2"/>
  <c r="H1699" i="2"/>
  <c r="I1699" i="2"/>
  <c r="J1699" i="2"/>
  <c r="H1700" i="2"/>
  <c r="I1700" i="2"/>
  <c r="J1700" i="2"/>
  <c r="H1701" i="2"/>
  <c r="I1701" i="2"/>
  <c r="J1701" i="2"/>
  <c r="H1702" i="2"/>
  <c r="I1702" i="2"/>
  <c r="J1702" i="2"/>
  <c r="H1703" i="2"/>
  <c r="I1703" i="2"/>
  <c r="J1703" i="2"/>
  <c r="H1704" i="2"/>
  <c r="I1704" i="2"/>
  <c r="J1704" i="2"/>
  <c r="H1705" i="2"/>
  <c r="I1705" i="2"/>
  <c r="J1705" i="2"/>
  <c r="H1706" i="2"/>
  <c r="I1706" i="2"/>
  <c r="J1706" i="2"/>
  <c r="H1707" i="2"/>
  <c r="I1707" i="2"/>
  <c r="J1707" i="2"/>
  <c r="H1708" i="2"/>
  <c r="I1708" i="2"/>
  <c r="J1708" i="2"/>
  <c r="H1709" i="2"/>
  <c r="I1709" i="2"/>
  <c r="J1709" i="2"/>
  <c r="H1710" i="2"/>
  <c r="I1710" i="2"/>
  <c r="J1710" i="2"/>
  <c r="H1711" i="2"/>
  <c r="I1711" i="2"/>
  <c r="J1711" i="2"/>
  <c r="H1712" i="2"/>
  <c r="I1712" i="2"/>
  <c r="J1712" i="2"/>
  <c r="H1713" i="2"/>
  <c r="I1713" i="2"/>
  <c r="J1713" i="2"/>
  <c r="H1714" i="2"/>
  <c r="I1714" i="2"/>
  <c r="J1714" i="2"/>
  <c r="H1715" i="2"/>
  <c r="I1715" i="2"/>
  <c r="J1715" i="2"/>
  <c r="H1716" i="2"/>
  <c r="I1716" i="2"/>
  <c r="J1716" i="2"/>
  <c r="H1717" i="2"/>
  <c r="I1717" i="2"/>
  <c r="J1717" i="2"/>
  <c r="H1718" i="2"/>
  <c r="I1718" i="2"/>
  <c r="J1718" i="2"/>
  <c r="H1719" i="2"/>
  <c r="I1719" i="2"/>
  <c r="J1719" i="2"/>
  <c r="H1720" i="2"/>
  <c r="I1720" i="2"/>
  <c r="J1720" i="2"/>
  <c r="H1721" i="2"/>
  <c r="I1721" i="2"/>
  <c r="J1721" i="2"/>
  <c r="H1722" i="2"/>
  <c r="I1722" i="2"/>
  <c r="J1722" i="2"/>
  <c r="H1723" i="2"/>
  <c r="I1723" i="2"/>
  <c r="J1723" i="2"/>
  <c r="H1724" i="2"/>
  <c r="I1724" i="2"/>
  <c r="J1724" i="2"/>
  <c r="H1725" i="2"/>
  <c r="I1725" i="2"/>
  <c r="J1725" i="2"/>
  <c r="H1726" i="2"/>
  <c r="I1726" i="2"/>
  <c r="J1726" i="2"/>
  <c r="H1727" i="2"/>
  <c r="I1727" i="2"/>
  <c r="J1727" i="2"/>
  <c r="H1728" i="2"/>
  <c r="I1728" i="2"/>
  <c r="J1728" i="2"/>
  <c r="H1729" i="2"/>
  <c r="I1729" i="2"/>
  <c r="J1729" i="2"/>
  <c r="H1730" i="2"/>
  <c r="I1730" i="2"/>
  <c r="J1730" i="2"/>
  <c r="H1731" i="2"/>
  <c r="I1731" i="2"/>
  <c r="J1731" i="2"/>
  <c r="H1732" i="2"/>
  <c r="I1732" i="2"/>
  <c r="J1732" i="2"/>
  <c r="H1733" i="2"/>
  <c r="I1733" i="2"/>
  <c r="J1733" i="2"/>
  <c r="H1734" i="2"/>
  <c r="I1734" i="2"/>
  <c r="J1734" i="2"/>
  <c r="H1735" i="2"/>
  <c r="I1735" i="2"/>
  <c r="J1735" i="2"/>
  <c r="H1736" i="2"/>
  <c r="I1736" i="2"/>
  <c r="J1736" i="2"/>
  <c r="H1737" i="2"/>
  <c r="I1737" i="2"/>
  <c r="J1737" i="2"/>
  <c r="H1738" i="2"/>
  <c r="I1738" i="2"/>
  <c r="J1738" i="2"/>
  <c r="H1739" i="2"/>
  <c r="I1739" i="2"/>
  <c r="J1739" i="2"/>
  <c r="H1740" i="2"/>
  <c r="I1740" i="2"/>
  <c r="J1740" i="2"/>
  <c r="H1741" i="2"/>
  <c r="I1741" i="2"/>
  <c r="J1741" i="2"/>
  <c r="H1742" i="2"/>
  <c r="I1742" i="2"/>
  <c r="J1742" i="2"/>
  <c r="H1743" i="2"/>
  <c r="I1743" i="2"/>
  <c r="J1743" i="2"/>
  <c r="H1744" i="2"/>
  <c r="I1744" i="2"/>
  <c r="J1744" i="2"/>
  <c r="H1745" i="2"/>
  <c r="I1745" i="2"/>
  <c r="J1745" i="2"/>
  <c r="H1746" i="2"/>
  <c r="I1746" i="2"/>
  <c r="J1746" i="2"/>
  <c r="H1747" i="2"/>
  <c r="I1747" i="2"/>
  <c r="J1747" i="2"/>
  <c r="H1748" i="2"/>
  <c r="I1748" i="2"/>
  <c r="J1748" i="2"/>
  <c r="H1749" i="2"/>
  <c r="I1749" i="2"/>
  <c r="J1749" i="2"/>
  <c r="H1750" i="2"/>
  <c r="I1750" i="2"/>
  <c r="J1750" i="2"/>
  <c r="H1751" i="2"/>
  <c r="I1751" i="2"/>
  <c r="J1751" i="2"/>
  <c r="H1752" i="2"/>
  <c r="I1752" i="2"/>
  <c r="J1752" i="2"/>
  <c r="H1753" i="2"/>
  <c r="I1753" i="2"/>
  <c r="J1753" i="2"/>
  <c r="H1754" i="2"/>
  <c r="I1754" i="2"/>
  <c r="J1754" i="2"/>
  <c r="H1755" i="2"/>
  <c r="I1755" i="2"/>
  <c r="J1755" i="2"/>
  <c r="H1756" i="2"/>
  <c r="I1756" i="2"/>
  <c r="J1756" i="2"/>
  <c r="H1757" i="2"/>
  <c r="I1757" i="2"/>
  <c r="J1757" i="2"/>
  <c r="H1758" i="2"/>
  <c r="I1758" i="2"/>
  <c r="J1758" i="2"/>
  <c r="H1759" i="2"/>
  <c r="I1759" i="2"/>
  <c r="J1759" i="2"/>
  <c r="H1760" i="2"/>
  <c r="I1760" i="2"/>
  <c r="J1760" i="2"/>
  <c r="H1761" i="2"/>
  <c r="I1761" i="2"/>
  <c r="J1761" i="2"/>
  <c r="H1762" i="2"/>
  <c r="I1762" i="2"/>
  <c r="J1762" i="2"/>
  <c r="H1763" i="2"/>
  <c r="I1763" i="2"/>
  <c r="J1763" i="2"/>
  <c r="H1764" i="2"/>
  <c r="I1764" i="2"/>
  <c r="J1764" i="2"/>
  <c r="H1765" i="2"/>
  <c r="I1765" i="2"/>
  <c r="J1765" i="2"/>
  <c r="H1766" i="2"/>
  <c r="I1766" i="2"/>
  <c r="J1766" i="2"/>
  <c r="H1767" i="2"/>
  <c r="I1767" i="2"/>
  <c r="J1767" i="2"/>
  <c r="H1768" i="2"/>
  <c r="I1768" i="2"/>
  <c r="J1768" i="2"/>
  <c r="H1769" i="2"/>
  <c r="I1769" i="2"/>
  <c r="J1769" i="2"/>
  <c r="H1770" i="2"/>
  <c r="I1770" i="2"/>
  <c r="J1770" i="2"/>
  <c r="H1771" i="2"/>
  <c r="I1771" i="2"/>
  <c r="J1771" i="2"/>
  <c r="H1772" i="2"/>
  <c r="I1772" i="2"/>
  <c r="J1772" i="2"/>
  <c r="H1773" i="2"/>
  <c r="I1773" i="2"/>
  <c r="J1773" i="2"/>
  <c r="H1774" i="2"/>
  <c r="I1774" i="2"/>
  <c r="J1774" i="2"/>
  <c r="H1775" i="2"/>
  <c r="I1775" i="2"/>
  <c r="J1775" i="2"/>
  <c r="H1776" i="2"/>
  <c r="I1776" i="2"/>
  <c r="J1776" i="2"/>
  <c r="H1777" i="2"/>
  <c r="I1777" i="2"/>
  <c r="J1777" i="2"/>
  <c r="H1778" i="2"/>
  <c r="I1778" i="2"/>
  <c r="J1778" i="2"/>
  <c r="H1779" i="2"/>
  <c r="I1779" i="2"/>
  <c r="J1779" i="2"/>
  <c r="H1780" i="2"/>
  <c r="I1780" i="2"/>
  <c r="J1780" i="2"/>
  <c r="H1781" i="2"/>
  <c r="I1781" i="2"/>
  <c r="J1781" i="2"/>
  <c r="H1782" i="2"/>
  <c r="I1782" i="2"/>
  <c r="J1782" i="2"/>
  <c r="H1783" i="2"/>
  <c r="I1783" i="2"/>
  <c r="J1783" i="2"/>
  <c r="H1784" i="2"/>
  <c r="I1784" i="2"/>
  <c r="J1784" i="2"/>
  <c r="H1785" i="2"/>
  <c r="I1785" i="2"/>
  <c r="J1785" i="2"/>
  <c r="H1786" i="2"/>
  <c r="I1786" i="2"/>
  <c r="J1786" i="2"/>
  <c r="H1787" i="2"/>
  <c r="I1787" i="2"/>
  <c r="J1787" i="2"/>
  <c r="H1788" i="2"/>
  <c r="I1788" i="2"/>
  <c r="J1788" i="2"/>
  <c r="H1789" i="2"/>
  <c r="I1789" i="2"/>
  <c r="J1789" i="2"/>
  <c r="H1790" i="2"/>
  <c r="I1790" i="2"/>
  <c r="J1790" i="2"/>
  <c r="H1791" i="2"/>
  <c r="I1791" i="2"/>
  <c r="J1791" i="2"/>
  <c r="H1792" i="2"/>
  <c r="I1792" i="2"/>
  <c r="J1792" i="2"/>
  <c r="H1793" i="2"/>
  <c r="I1793" i="2"/>
  <c r="J1793" i="2"/>
  <c r="H1794" i="2"/>
  <c r="I1794" i="2"/>
  <c r="J1794" i="2"/>
  <c r="H1795" i="2"/>
  <c r="I1795" i="2"/>
  <c r="J1795" i="2"/>
  <c r="H1796" i="2"/>
  <c r="I1796" i="2"/>
  <c r="J1796" i="2"/>
  <c r="H1797" i="2"/>
  <c r="I1797" i="2"/>
  <c r="J1797" i="2"/>
  <c r="H1798" i="2"/>
  <c r="I1798" i="2"/>
  <c r="J1798" i="2"/>
  <c r="H1799" i="2"/>
  <c r="I1799" i="2"/>
  <c r="J1799" i="2"/>
  <c r="H1800" i="2"/>
  <c r="I1800" i="2"/>
  <c r="J1800" i="2"/>
  <c r="H1801" i="2"/>
  <c r="I1801" i="2"/>
  <c r="J1801" i="2"/>
  <c r="H1802" i="2"/>
  <c r="I1802" i="2"/>
  <c r="J1802" i="2"/>
  <c r="H1803" i="2"/>
  <c r="I1803" i="2"/>
  <c r="J1803" i="2"/>
  <c r="H1804" i="2"/>
  <c r="I1804" i="2"/>
  <c r="J1804" i="2"/>
  <c r="H1805" i="2"/>
  <c r="I1805" i="2"/>
  <c r="J1805" i="2"/>
  <c r="H1806" i="2"/>
  <c r="I1806" i="2"/>
  <c r="J1806" i="2"/>
  <c r="H1807" i="2"/>
  <c r="I1807" i="2"/>
  <c r="J1807" i="2"/>
  <c r="H1808" i="2"/>
  <c r="I1808" i="2"/>
  <c r="J1808" i="2"/>
  <c r="H1809" i="2"/>
  <c r="I1809" i="2"/>
  <c r="J1809" i="2"/>
  <c r="H1810" i="2"/>
  <c r="I1810" i="2"/>
  <c r="J1810" i="2"/>
  <c r="H1811" i="2"/>
  <c r="I1811" i="2"/>
  <c r="J1811" i="2"/>
  <c r="H1812" i="2"/>
  <c r="I1812" i="2"/>
  <c r="J1812" i="2"/>
  <c r="H1813" i="2"/>
  <c r="I1813" i="2"/>
  <c r="J1813" i="2"/>
  <c r="H1814" i="2"/>
  <c r="I1814" i="2"/>
  <c r="J1814" i="2"/>
  <c r="H1815" i="2"/>
  <c r="I1815" i="2"/>
  <c r="J1815" i="2"/>
  <c r="H1816" i="2"/>
  <c r="I1816" i="2"/>
  <c r="J1816" i="2"/>
  <c r="H1817" i="2"/>
  <c r="I1817" i="2"/>
  <c r="J1817" i="2"/>
  <c r="H1818" i="2"/>
  <c r="I1818" i="2"/>
  <c r="J1818" i="2"/>
  <c r="H1819" i="2"/>
  <c r="I1819" i="2"/>
  <c r="J1819" i="2"/>
  <c r="H1820" i="2"/>
  <c r="I1820" i="2"/>
  <c r="J1820" i="2"/>
  <c r="H1821" i="2"/>
  <c r="I1821" i="2"/>
  <c r="J1821" i="2"/>
  <c r="H1822" i="2"/>
  <c r="I1822" i="2"/>
  <c r="J1822" i="2"/>
  <c r="H1823" i="2"/>
  <c r="I1823" i="2"/>
  <c r="J1823" i="2"/>
  <c r="H1824" i="2"/>
  <c r="I1824" i="2"/>
  <c r="J1824" i="2"/>
  <c r="H1825" i="2"/>
  <c r="I1825" i="2"/>
  <c r="J1825" i="2"/>
  <c r="H1826" i="2"/>
  <c r="I1826" i="2"/>
  <c r="J1826" i="2"/>
  <c r="H1827" i="2"/>
  <c r="I1827" i="2"/>
  <c r="J1827" i="2"/>
  <c r="H1828" i="2"/>
  <c r="I1828" i="2"/>
  <c r="J1828" i="2"/>
  <c r="H1829" i="2"/>
  <c r="I1829" i="2"/>
  <c r="J1829" i="2"/>
  <c r="H1830" i="2"/>
  <c r="I1830" i="2"/>
  <c r="J1830" i="2"/>
  <c r="H1831" i="2"/>
  <c r="I1831" i="2"/>
  <c r="J1831" i="2"/>
  <c r="H1832" i="2"/>
  <c r="I1832" i="2"/>
  <c r="J1832" i="2"/>
  <c r="H1833" i="2"/>
  <c r="I1833" i="2"/>
  <c r="J1833" i="2"/>
  <c r="H1834" i="2"/>
  <c r="I1834" i="2"/>
  <c r="J1834" i="2"/>
  <c r="H1835" i="2"/>
  <c r="I1835" i="2"/>
  <c r="J1835" i="2"/>
  <c r="H1836" i="2"/>
  <c r="I1836" i="2"/>
  <c r="J1836" i="2"/>
  <c r="H1837" i="2"/>
  <c r="I1837" i="2"/>
  <c r="J1837" i="2"/>
  <c r="H1838" i="2"/>
  <c r="I1838" i="2"/>
  <c r="J1838" i="2"/>
  <c r="H1839" i="2"/>
  <c r="I1839" i="2"/>
  <c r="J1839" i="2"/>
  <c r="H1840" i="2"/>
  <c r="I1840" i="2"/>
  <c r="J1840" i="2"/>
  <c r="H1841" i="2"/>
  <c r="I1841" i="2"/>
  <c r="J1841" i="2"/>
  <c r="H1842" i="2"/>
  <c r="I1842" i="2"/>
  <c r="J1842" i="2"/>
  <c r="H1843" i="2"/>
  <c r="I1843" i="2"/>
  <c r="J1843" i="2"/>
  <c r="H1844" i="2"/>
  <c r="I1844" i="2"/>
  <c r="J1844" i="2"/>
  <c r="H1845" i="2"/>
  <c r="I1845" i="2"/>
  <c r="J1845" i="2"/>
  <c r="H1846" i="2"/>
  <c r="I1846" i="2"/>
  <c r="J1846" i="2"/>
  <c r="H1847" i="2"/>
  <c r="I1847" i="2"/>
  <c r="J1847" i="2"/>
  <c r="H1848" i="2"/>
  <c r="I1848" i="2"/>
  <c r="J1848" i="2"/>
  <c r="H1849" i="2"/>
  <c r="I1849" i="2"/>
  <c r="J1849" i="2"/>
  <c r="H1850" i="2"/>
  <c r="I1850" i="2"/>
  <c r="J1850" i="2"/>
  <c r="H1851" i="2"/>
  <c r="I1851" i="2"/>
  <c r="J1851" i="2"/>
  <c r="H1852" i="2"/>
  <c r="I1852" i="2"/>
  <c r="J1852" i="2"/>
  <c r="H1853" i="2"/>
  <c r="I1853" i="2"/>
  <c r="J1853" i="2"/>
  <c r="H1854" i="2"/>
  <c r="I1854" i="2"/>
  <c r="J1854" i="2"/>
  <c r="H1855" i="2"/>
  <c r="I1855" i="2"/>
  <c r="J1855" i="2"/>
  <c r="H1856" i="2"/>
  <c r="I1856" i="2"/>
  <c r="J1856" i="2"/>
  <c r="H1857" i="2"/>
  <c r="I1857" i="2"/>
  <c r="J1857" i="2"/>
  <c r="H1858" i="2"/>
  <c r="I1858" i="2"/>
  <c r="J1858" i="2"/>
  <c r="H1859" i="2"/>
  <c r="I1859" i="2"/>
  <c r="J1859" i="2"/>
  <c r="H1860" i="2"/>
  <c r="I1860" i="2"/>
  <c r="J1860" i="2"/>
  <c r="H1861" i="2"/>
  <c r="I1861" i="2"/>
  <c r="J1861" i="2"/>
  <c r="H1862" i="2"/>
  <c r="I1862" i="2"/>
  <c r="J1862" i="2"/>
  <c r="H1863" i="2"/>
  <c r="I1863" i="2"/>
  <c r="J1863" i="2"/>
  <c r="H1864" i="2"/>
  <c r="I1864" i="2"/>
  <c r="J1864" i="2"/>
  <c r="H1865" i="2"/>
  <c r="I1865" i="2"/>
  <c r="J1865" i="2"/>
  <c r="H1866" i="2"/>
  <c r="I1866" i="2"/>
  <c r="J1866" i="2"/>
  <c r="H1867" i="2"/>
  <c r="I1867" i="2"/>
  <c r="J1867" i="2"/>
  <c r="H1868" i="2"/>
  <c r="I1868" i="2"/>
  <c r="J1868" i="2"/>
  <c r="H1869" i="2"/>
  <c r="I1869" i="2"/>
  <c r="J1869" i="2"/>
  <c r="H1870" i="2"/>
  <c r="I1870" i="2"/>
  <c r="J1870" i="2"/>
  <c r="H1871" i="2"/>
  <c r="I1871" i="2"/>
  <c r="J1871" i="2"/>
  <c r="H1872" i="2"/>
  <c r="I1872" i="2"/>
  <c r="J1872" i="2"/>
  <c r="H1873" i="2"/>
  <c r="I1873" i="2"/>
  <c r="J1873" i="2"/>
  <c r="H1874" i="2"/>
  <c r="I1874" i="2"/>
  <c r="J1874" i="2"/>
  <c r="H1875" i="2"/>
  <c r="I1875" i="2"/>
  <c r="J1875" i="2"/>
  <c r="H1876" i="2"/>
  <c r="I1876" i="2"/>
  <c r="J1876" i="2"/>
  <c r="H1877" i="2"/>
  <c r="I1877" i="2"/>
  <c r="J1877" i="2"/>
  <c r="H1878" i="2"/>
  <c r="I1878" i="2"/>
  <c r="J1878" i="2"/>
  <c r="H1879" i="2"/>
  <c r="I1879" i="2"/>
  <c r="J1879" i="2"/>
  <c r="H1880" i="2"/>
  <c r="I1880" i="2"/>
  <c r="J1880" i="2"/>
  <c r="H1881" i="2"/>
  <c r="I1881" i="2"/>
  <c r="J1881" i="2"/>
  <c r="H1882" i="2"/>
  <c r="I1882" i="2"/>
  <c r="J1882" i="2"/>
  <c r="H1883" i="2"/>
  <c r="I1883" i="2"/>
  <c r="J1883" i="2"/>
  <c r="H1884" i="2"/>
  <c r="I1884" i="2"/>
  <c r="J1884" i="2"/>
  <c r="H1885" i="2"/>
  <c r="I1885" i="2"/>
  <c r="J1885" i="2"/>
  <c r="H1886" i="2"/>
  <c r="I1886" i="2"/>
  <c r="J1886" i="2"/>
  <c r="H1887" i="2"/>
  <c r="I1887" i="2"/>
  <c r="J1887" i="2"/>
  <c r="H1888" i="2"/>
  <c r="I1888" i="2"/>
  <c r="J1888" i="2"/>
  <c r="H1889" i="2"/>
  <c r="I1889" i="2"/>
  <c r="J1889" i="2"/>
  <c r="H1890" i="2"/>
  <c r="I1890" i="2"/>
  <c r="J1890" i="2"/>
  <c r="H1891" i="2"/>
  <c r="I1891" i="2"/>
  <c r="J1891" i="2"/>
  <c r="H1892" i="2"/>
  <c r="I1892" i="2"/>
  <c r="J1892" i="2"/>
  <c r="H1893" i="2"/>
  <c r="I1893" i="2"/>
  <c r="J1893" i="2"/>
  <c r="H1894" i="2"/>
  <c r="I1894" i="2"/>
  <c r="J1894" i="2"/>
  <c r="H1895" i="2"/>
  <c r="I1895" i="2"/>
  <c r="J1895" i="2"/>
  <c r="H1896" i="2"/>
  <c r="I1896" i="2"/>
  <c r="J1896" i="2"/>
  <c r="H1897" i="2"/>
  <c r="I1897" i="2"/>
  <c r="J1897" i="2"/>
  <c r="H1898" i="2"/>
  <c r="I1898" i="2"/>
  <c r="J1898" i="2"/>
  <c r="H1899" i="2"/>
  <c r="I1899" i="2"/>
  <c r="J1899" i="2"/>
  <c r="H1900" i="2"/>
  <c r="I1900" i="2"/>
  <c r="J1900" i="2"/>
  <c r="H1901" i="2"/>
  <c r="I1901" i="2"/>
  <c r="J1901" i="2"/>
  <c r="H1902" i="2"/>
  <c r="I1902" i="2"/>
  <c r="J1902" i="2"/>
  <c r="H1903" i="2"/>
  <c r="I1903" i="2"/>
  <c r="J1903" i="2"/>
  <c r="H1904" i="2"/>
  <c r="I1904" i="2"/>
  <c r="J1904" i="2"/>
  <c r="H1905" i="2"/>
  <c r="I1905" i="2"/>
  <c r="J1905" i="2"/>
  <c r="H1906" i="2"/>
  <c r="I1906" i="2"/>
  <c r="J1906" i="2"/>
  <c r="H1907" i="2"/>
  <c r="I1907" i="2"/>
  <c r="J1907" i="2"/>
  <c r="H1908" i="2"/>
  <c r="I1908" i="2"/>
  <c r="J1908" i="2"/>
  <c r="H1909" i="2"/>
  <c r="I1909" i="2"/>
  <c r="J1909" i="2"/>
  <c r="H1910" i="2"/>
  <c r="I1910" i="2"/>
  <c r="J1910" i="2"/>
  <c r="H1911" i="2"/>
  <c r="I1911" i="2"/>
  <c r="J1911" i="2"/>
  <c r="H1912" i="2"/>
  <c r="I1912" i="2"/>
  <c r="J1912" i="2"/>
  <c r="H1913" i="2"/>
  <c r="I1913" i="2"/>
  <c r="J1913" i="2"/>
  <c r="H1914" i="2"/>
  <c r="I1914" i="2"/>
  <c r="J1914" i="2"/>
  <c r="H1915" i="2"/>
  <c r="I1915" i="2"/>
  <c r="J1915" i="2"/>
  <c r="H1916" i="2"/>
  <c r="I1916" i="2"/>
  <c r="J1916" i="2"/>
  <c r="H1917" i="2"/>
  <c r="I1917" i="2"/>
  <c r="J1917" i="2"/>
  <c r="H1918" i="2"/>
  <c r="I1918" i="2"/>
  <c r="J1918" i="2"/>
  <c r="H1919" i="2"/>
  <c r="I1919" i="2"/>
  <c r="J1919" i="2"/>
  <c r="H1920" i="2"/>
  <c r="I1920" i="2"/>
  <c r="J1920" i="2"/>
  <c r="H1921" i="2"/>
  <c r="I1921" i="2"/>
  <c r="J1921" i="2"/>
  <c r="H1922" i="2"/>
  <c r="I1922" i="2"/>
  <c r="J1922" i="2"/>
  <c r="H1923" i="2"/>
  <c r="I1923" i="2"/>
  <c r="J1923" i="2"/>
  <c r="H1924" i="2"/>
  <c r="I1924" i="2"/>
  <c r="J1924" i="2"/>
  <c r="H1925" i="2"/>
  <c r="I1925" i="2"/>
  <c r="J1925" i="2"/>
  <c r="H1926" i="2"/>
  <c r="I1926" i="2"/>
  <c r="J1926" i="2"/>
  <c r="H1927" i="2"/>
  <c r="I1927" i="2"/>
  <c r="J1927" i="2"/>
  <c r="H1928" i="2"/>
  <c r="I1928" i="2"/>
  <c r="J1928" i="2"/>
  <c r="H1929" i="2"/>
  <c r="I1929" i="2"/>
  <c r="J1929" i="2"/>
  <c r="H1930" i="2"/>
  <c r="I1930" i="2"/>
  <c r="J1930" i="2"/>
  <c r="H1931" i="2"/>
  <c r="I1931" i="2"/>
  <c r="J1931" i="2"/>
  <c r="H1932" i="2"/>
  <c r="I1932" i="2"/>
  <c r="J1932" i="2"/>
  <c r="H1933" i="2"/>
  <c r="I1933" i="2"/>
  <c r="J1933" i="2"/>
  <c r="H1934" i="2"/>
  <c r="I1934" i="2"/>
  <c r="J1934" i="2"/>
  <c r="H1935" i="2"/>
  <c r="I1935" i="2"/>
  <c r="J1935" i="2"/>
  <c r="H1936" i="2"/>
  <c r="I1936" i="2"/>
  <c r="J1936" i="2"/>
  <c r="H1937" i="2"/>
  <c r="I1937" i="2"/>
  <c r="J1937" i="2"/>
  <c r="H1938" i="2"/>
  <c r="I1938" i="2"/>
  <c r="J1938" i="2"/>
  <c r="H1939" i="2"/>
  <c r="I1939" i="2"/>
  <c r="J1939" i="2"/>
  <c r="H1940" i="2"/>
  <c r="I1940" i="2"/>
  <c r="J1940" i="2"/>
  <c r="H1941" i="2"/>
  <c r="I1941" i="2"/>
  <c r="J1941" i="2"/>
  <c r="H1942" i="2"/>
  <c r="I1942" i="2"/>
  <c r="J1942" i="2"/>
  <c r="H1943" i="2"/>
  <c r="I1943" i="2"/>
  <c r="J1943" i="2"/>
  <c r="H1944" i="2"/>
  <c r="I1944" i="2"/>
  <c r="J1944" i="2"/>
  <c r="H1945" i="2"/>
  <c r="I1945" i="2"/>
  <c r="J1945" i="2"/>
  <c r="H1946" i="2"/>
  <c r="I1946" i="2"/>
  <c r="J1946" i="2"/>
  <c r="H1947" i="2"/>
  <c r="I1947" i="2"/>
  <c r="J1947" i="2"/>
  <c r="H1948" i="2"/>
  <c r="I1948" i="2"/>
  <c r="J1948" i="2"/>
  <c r="H1949" i="2"/>
  <c r="I1949" i="2"/>
  <c r="J1949" i="2"/>
  <c r="H1950" i="2"/>
  <c r="I1950" i="2"/>
  <c r="J1950" i="2"/>
  <c r="H1951" i="2"/>
  <c r="I1951" i="2"/>
  <c r="J1951" i="2"/>
  <c r="H1952" i="2"/>
  <c r="I1952" i="2"/>
  <c r="J1952" i="2"/>
  <c r="H1953" i="2"/>
  <c r="I1953" i="2"/>
  <c r="J1953" i="2"/>
  <c r="H1954" i="2"/>
  <c r="I1954" i="2"/>
  <c r="J1954" i="2"/>
  <c r="H1955" i="2"/>
  <c r="I1955" i="2"/>
  <c r="J1955" i="2"/>
  <c r="H1956" i="2"/>
  <c r="I1956" i="2"/>
  <c r="J1956" i="2"/>
  <c r="H1957" i="2"/>
  <c r="I1957" i="2"/>
  <c r="J1957" i="2"/>
  <c r="H1958" i="2"/>
  <c r="I1958" i="2"/>
  <c r="J1958" i="2"/>
  <c r="H1959" i="2"/>
  <c r="I1959" i="2"/>
  <c r="J1959" i="2"/>
  <c r="H1960" i="2"/>
  <c r="I1960" i="2"/>
  <c r="J1960" i="2"/>
  <c r="H1961" i="2"/>
  <c r="I1961" i="2"/>
  <c r="J1961" i="2"/>
  <c r="H1962" i="2"/>
  <c r="I1962" i="2"/>
  <c r="J1962" i="2"/>
  <c r="H1963" i="2"/>
  <c r="I1963" i="2"/>
  <c r="J1963" i="2"/>
  <c r="H1964" i="2"/>
  <c r="I1964" i="2"/>
  <c r="J1964" i="2"/>
  <c r="H1965" i="2"/>
  <c r="I1965" i="2"/>
  <c r="J1965" i="2"/>
  <c r="H1966" i="2"/>
  <c r="I1966" i="2"/>
  <c r="J1966" i="2"/>
  <c r="H1967" i="2"/>
  <c r="I1967" i="2"/>
  <c r="J1967" i="2"/>
  <c r="H1968" i="2"/>
  <c r="I1968" i="2"/>
  <c r="J1968" i="2"/>
  <c r="H1969" i="2"/>
  <c r="I1969" i="2"/>
  <c r="J1969" i="2"/>
  <c r="H1970" i="2"/>
  <c r="I1970" i="2"/>
  <c r="J1970" i="2"/>
  <c r="H1971" i="2"/>
  <c r="I1971" i="2"/>
  <c r="J1971" i="2"/>
  <c r="H1972" i="2"/>
  <c r="I1972" i="2"/>
  <c r="J1972" i="2"/>
  <c r="H1973" i="2"/>
  <c r="I1973" i="2"/>
  <c r="J1973" i="2"/>
  <c r="H1974" i="2"/>
  <c r="I1974" i="2"/>
  <c r="J1974" i="2"/>
  <c r="H1975" i="2"/>
  <c r="I1975" i="2"/>
  <c r="J1975" i="2"/>
  <c r="H1976" i="2"/>
  <c r="I1976" i="2"/>
  <c r="J1976" i="2"/>
  <c r="H1977" i="2"/>
  <c r="I1977" i="2"/>
  <c r="J1977" i="2"/>
  <c r="H1978" i="2"/>
  <c r="I1978" i="2"/>
  <c r="J1978" i="2"/>
  <c r="H1979" i="2"/>
  <c r="I1979" i="2"/>
  <c r="J1979" i="2"/>
  <c r="H1980" i="2"/>
  <c r="I1980" i="2"/>
  <c r="J1980" i="2"/>
  <c r="H1981" i="2"/>
  <c r="I1981" i="2"/>
  <c r="J1981" i="2"/>
  <c r="H1982" i="2"/>
  <c r="I1982" i="2"/>
  <c r="J1982" i="2"/>
  <c r="H1983" i="2"/>
  <c r="I1983" i="2"/>
  <c r="J1983" i="2"/>
  <c r="H1984" i="2"/>
  <c r="I1984" i="2"/>
  <c r="J1984" i="2"/>
  <c r="H1985" i="2"/>
  <c r="I1985" i="2"/>
  <c r="J1985" i="2"/>
  <c r="H1986" i="2"/>
  <c r="I1986" i="2"/>
  <c r="J1986" i="2"/>
  <c r="H1987" i="2"/>
  <c r="I1987" i="2"/>
  <c r="J1987" i="2"/>
  <c r="H1988" i="2"/>
  <c r="I1988" i="2"/>
  <c r="J1988" i="2"/>
  <c r="H1989" i="2"/>
  <c r="I1989" i="2"/>
  <c r="J1989" i="2"/>
  <c r="H1990" i="2"/>
  <c r="I1990" i="2"/>
  <c r="J1990" i="2"/>
  <c r="H1991" i="2"/>
  <c r="I1991" i="2"/>
  <c r="J1991" i="2"/>
  <c r="H1992" i="2"/>
  <c r="I1992" i="2"/>
  <c r="J1992" i="2"/>
  <c r="H1993" i="2"/>
  <c r="I1993" i="2"/>
  <c r="J1993" i="2"/>
  <c r="H1994" i="2"/>
  <c r="I1994" i="2"/>
  <c r="J1994" i="2"/>
  <c r="H1995" i="2"/>
  <c r="I1995" i="2"/>
  <c r="J1995" i="2"/>
  <c r="H1996" i="2"/>
  <c r="I1996" i="2"/>
  <c r="J1996" i="2"/>
  <c r="H1997" i="2"/>
  <c r="I1997" i="2"/>
  <c r="J1997" i="2"/>
  <c r="H1998" i="2"/>
  <c r="I1998" i="2"/>
  <c r="J1998" i="2"/>
  <c r="H1999" i="2"/>
  <c r="I1999" i="2"/>
  <c r="J1999" i="2"/>
  <c r="H2000" i="2"/>
  <c r="I2000" i="2"/>
  <c r="J2000" i="2"/>
  <c r="H2001" i="2"/>
  <c r="I2001" i="2"/>
  <c r="J2001" i="2"/>
  <c r="H2002" i="2"/>
  <c r="I2002" i="2"/>
  <c r="J2002" i="2"/>
  <c r="H2003" i="2"/>
  <c r="I2003" i="2"/>
  <c r="J2003" i="2"/>
  <c r="H2004" i="2"/>
  <c r="I2004" i="2"/>
  <c r="J2004" i="2"/>
  <c r="H2005" i="2"/>
  <c r="I2005" i="2"/>
  <c r="J2005" i="2"/>
  <c r="H2006" i="2"/>
  <c r="I2006" i="2"/>
  <c r="J2006" i="2"/>
  <c r="H2007" i="2"/>
  <c r="I2007" i="2"/>
  <c r="J2007" i="2"/>
  <c r="H2008" i="2"/>
  <c r="I2008" i="2"/>
  <c r="J2008" i="2"/>
  <c r="H2009" i="2"/>
  <c r="I2009" i="2"/>
  <c r="J2009" i="2"/>
  <c r="H2010" i="2"/>
  <c r="I2010" i="2"/>
  <c r="J2010" i="2"/>
  <c r="H2011" i="2"/>
  <c r="I2011" i="2"/>
  <c r="J2011" i="2"/>
  <c r="H2012" i="2"/>
  <c r="I2012" i="2"/>
  <c r="J2012" i="2"/>
  <c r="H2013" i="2"/>
  <c r="I2013" i="2"/>
  <c r="J2013" i="2"/>
  <c r="H2014" i="2"/>
  <c r="I2014" i="2"/>
  <c r="J2014" i="2"/>
  <c r="H2015" i="2"/>
  <c r="I2015" i="2"/>
  <c r="J2015" i="2"/>
  <c r="H2016" i="2"/>
  <c r="I2016" i="2"/>
  <c r="J2016" i="2"/>
  <c r="H2017" i="2"/>
  <c r="I2017" i="2"/>
  <c r="J2017" i="2"/>
  <c r="H2018" i="2"/>
  <c r="I2018" i="2"/>
  <c r="J2018" i="2"/>
  <c r="H2019" i="2"/>
  <c r="I2019" i="2"/>
  <c r="J2019" i="2"/>
  <c r="H2020" i="2"/>
  <c r="I2020" i="2"/>
  <c r="J2020" i="2"/>
  <c r="H2021" i="2"/>
  <c r="I2021" i="2"/>
  <c r="J2021" i="2"/>
  <c r="H2022" i="2"/>
  <c r="I2022" i="2"/>
  <c r="J2022" i="2"/>
  <c r="H2023" i="2"/>
  <c r="I2023" i="2"/>
  <c r="J2023" i="2"/>
  <c r="H2024" i="2"/>
  <c r="I2024" i="2"/>
  <c r="J2024" i="2"/>
  <c r="H2025" i="2"/>
  <c r="I2025" i="2"/>
  <c r="J2025" i="2"/>
  <c r="H2026" i="2"/>
  <c r="I2026" i="2"/>
  <c r="J2026" i="2"/>
  <c r="H2027" i="2"/>
  <c r="I2027" i="2"/>
  <c r="J2027" i="2"/>
  <c r="H2028" i="2"/>
  <c r="I2028" i="2"/>
  <c r="J2028" i="2"/>
  <c r="H2029" i="2"/>
  <c r="I2029" i="2"/>
  <c r="J2029" i="2"/>
  <c r="H2030" i="2"/>
  <c r="I2030" i="2"/>
  <c r="J2030" i="2"/>
  <c r="H2031" i="2"/>
  <c r="I2031" i="2"/>
  <c r="J2031" i="2"/>
  <c r="H2032" i="2"/>
  <c r="I2032" i="2"/>
  <c r="J2032" i="2"/>
  <c r="H2033" i="2"/>
  <c r="I2033" i="2"/>
  <c r="J2033" i="2"/>
  <c r="H2034" i="2"/>
  <c r="I2034" i="2"/>
  <c r="J2034" i="2"/>
  <c r="H2035" i="2"/>
  <c r="I2035" i="2"/>
  <c r="J2035" i="2"/>
  <c r="H2036" i="2"/>
  <c r="I2036" i="2"/>
  <c r="J2036" i="2"/>
  <c r="H2037" i="2"/>
  <c r="I2037" i="2"/>
  <c r="J2037" i="2"/>
  <c r="H2038" i="2"/>
  <c r="I2038" i="2"/>
  <c r="J2038" i="2"/>
  <c r="H2039" i="2"/>
  <c r="I2039" i="2"/>
  <c r="J2039" i="2"/>
  <c r="H2040" i="2"/>
  <c r="I2040" i="2"/>
  <c r="J2040" i="2"/>
  <c r="H2041" i="2"/>
  <c r="I2041" i="2"/>
  <c r="J2041" i="2"/>
  <c r="H2042" i="2"/>
  <c r="I2042" i="2"/>
  <c r="J2042" i="2"/>
  <c r="H2043" i="2"/>
  <c r="I2043" i="2"/>
  <c r="J2043" i="2"/>
  <c r="H2044" i="2"/>
  <c r="I2044" i="2"/>
  <c r="J2044" i="2"/>
  <c r="H2045" i="2"/>
  <c r="I2045" i="2"/>
  <c r="J2045" i="2"/>
  <c r="H2046" i="2"/>
  <c r="J2046" i="2"/>
  <c r="H2047" i="2"/>
  <c r="J2047" i="2"/>
  <c r="H2048" i="2"/>
  <c r="J2048" i="2"/>
  <c r="H2049" i="2"/>
  <c r="J2049" i="2"/>
  <c r="H2050" i="2"/>
  <c r="J2050" i="2"/>
  <c r="H2051" i="2"/>
  <c r="J2051" i="2"/>
  <c r="H2052" i="2"/>
  <c r="J2052" i="2"/>
  <c r="H2053" i="2"/>
  <c r="J2053" i="2"/>
  <c r="H2054" i="2"/>
  <c r="J2054" i="2"/>
  <c r="H2055" i="2"/>
  <c r="J2055" i="2"/>
  <c r="H2056" i="2"/>
  <c r="J2056" i="2"/>
  <c r="H2057" i="2"/>
  <c r="J2057" i="2"/>
  <c r="H2058" i="2"/>
  <c r="I2058" i="2"/>
  <c r="J2058" i="2"/>
  <c r="H2059" i="2"/>
  <c r="J2059" i="2"/>
  <c r="H2060" i="2"/>
  <c r="J2060" i="2"/>
  <c r="H2061" i="2"/>
  <c r="J2061" i="2"/>
  <c r="H2062" i="2"/>
  <c r="J2062" i="2"/>
  <c r="H2063" i="2"/>
  <c r="J2063" i="2"/>
  <c r="H2064" i="2"/>
  <c r="J2064" i="2"/>
  <c r="H2065" i="2"/>
  <c r="J2065" i="2"/>
  <c r="H2066" i="2"/>
  <c r="J2066" i="2"/>
  <c r="H2067" i="2"/>
  <c r="J2067" i="2"/>
  <c r="H2068" i="2"/>
  <c r="J2068" i="2"/>
  <c r="H2069" i="2"/>
  <c r="J2069" i="2"/>
  <c r="H2070" i="2"/>
  <c r="J2070" i="2"/>
  <c r="H2071" i="2"/>
  <c r="J2071" i="2"/>
  <c r="H2072" i="2"/>
  <c r="J2072" i="2"/>
  <c r="H2073" i="2"/>
  <c r="J2073" i="2"/>
  <c r="H2074" i="2"/>
  <c r="J2074" i="2"/>
  <c r="H2075" i="2"/>
  <c r="J2075" i="2"/>
  <c r="H2076" i="2"/>
  <c r="J2076" i="2"/>
  <c r="H2077" i="2"/>
  <c r="J2077" i="2"/>
  <c r="H2078" i="2"/>
  <c r="J2078" i="2"/>
  <c r="H2079" i="2"/>
  <c r="J2079" i="2"/>
  <c r="H2080" i="2"/>
  <c r="J2080" i="2"/>
  <c r="H2081" i="2"/>
  <c r="J2081" i="2"/>
  <c r="H2082" i="2"/>
  <c r="J2082" i="2"/>
  <c r="H2083" i="2"/>
  <c r="J2083" i="2"/>
  <c r="H2084" i="2"/>
  <c r="J2084" i="2"/>
  <c r="H2085" i="2"/>
  <c r="J2085" i="2"/>
  <c r="H2086" i="2"/>
  <c r="J2086" i="2"/>
  <c r="H2087" i="2"/>
  <c r="J2087" i="2"/>
  <c r="H2088" i="2"/>
  <c r="J2088" i="2"/>
  <c r="H2089" i="2"/>
  <c r="J2089" i="2"/>
  <c r="H2090" i="2"/>
  <c r="J2090" i="2"/>
  <c r="H2091" i="2"/>
  <c r="J2091" i="2"/>
  <c r="H2092" i="2"/>
  <c r="J2092" i="2"/>
  <c r="H2093" i="2"/>
  <c r="J2093" i="2"/>
  <c r="H2094" i="2"/>
  <c r="J2094" i="2"/>
  <c r="H2095" i="2"/>
  <c r="J2095" i="2"/>
  <c r="H2096" i="2"/>
  <c r="I2096" i="2"/>
  <c r="J2096" i="2"/>
  <c r="H2097" i="2"/>
  <c r="J2097" i="2"/>
  <c r="H2098" i="2"/>
  <c r="J2098" i="2"/>
  <c r="H2099" i="2"/>
  <c r="J2099" i="2"/>
  <c r="H2100" i="2"/>
  <c r="J2100" i="2"/>
  <c r="H2101" i="2"/>
  <c r="J2101" i="2"/>
  <c r="H2102" i="2"/>
  <c r="J2102" i="2"/>
  <c r="H2103" i="2"/>
  <c r="J2103" i="2"/>
  <c r="H2104" i="2"/>
  <c r="J2104" i="2"/>
  <c r="H2105" i="2"/>
  <c r="J2105" i="2"/>
  <c r="H2106" i="2"/>
  <c r="J2106" i="2"/>
  <c r="H2107" i="2"/>
  <c r="I2107" i="2"/>
  <c r="J2107" i="2"/>
  <c r="H2108" i="2"/>
  <c r="J2108" i="2"/>
  <c r="H2109" i="2"/>
  <c r="I2109" i="2"/>
  <c r="J2109" i="2"/>
  <c r="H2110" i="2"/>
  <c r="J2110" i="2"/>
  <c r="H2111" i="2"/>
  <c r="J2111" i="2"/>
  <c r="H2112" i="2"/>
  <c r="J2112" i="2"/>
  <c r="H2113" i="2"/>
  <c r="J2113" i="2"/>
  <c r="H2114" i="2"/>
  <c r="J2114" i="2"/>
  <c r="H2115" i="2"/>
  <c r="J2115" i="2"/>
  <c r="H2116" i="2"/>
  <c r="J2116" i="2"/>
  <c r="H2117" i="2"/>
  <c r="J2117" i="2"/>
  <c r="H2118" i="2"/>
  <c r="J2118" i="2"/>
  <c r="H2119" i="2"/>
  <c r="J2119" i="2"/>
  <c r="H2120" i="2"/>
  <c r="J2120" i="2"/>
  <c r="H2121" i="2"/>
  <c r="J2121" i="2"/>
  <c r="H2122" i="2"/>
  <c r="J2122" i="2"/>
  <c r="H2123" i="2"/>
  <c r="J2123" i="2"/>
  <c r="H2124" i="2"/>
  <c r="J2124" i="2"/>
  <c r="H2125" i="2"/>
  <c r="J2125" i="2"/>
  <c r="H2126" i="2"/>
  <c r="J2126" i="2"/>
  <c r="H2127" i="2"/>
  <c r="J2127" i="2"/>
  <c r="H2128" i="2"/>
  <c r="J2128" i="2"/>
  <c r="H2129" i="2"/>
  <c r="J2129" i="2"/>
  <c r="H2130" i="2"/>
  <c r="I2130" i="2"/>
  <c r="J2130" i="2"/>
  <c r="H2131" i="2"/>
  <c r="J2131" i="2"/>
  <c r="H2132" i="2"/>
  <c r="J2132" i="2"/>
  <c r="H2133" i="2"/>
  <c r="J2133" i="2"/>
  <c r="H2134" i="2"/>
  <c r="J2134" i="2"/>
  <c r="H2135" i="2"/>
  <c r="J2135" i="2"/>
  <c r="H2136" i="2"/>
  <c r="J2136" i="2"/>
  <c r="H2137" i="2"/>
  <c r="J2137" i="2"/>
  <c r="H2138" i="2"/>
  <c r="J2138" i="2"/>
  <c r="H2139" i="2"/>
  <c r="J2139" i="2"/>
  <c r="H2140" i="2"/>
  <c r="J2140" i="2"/>
  <c r="H2141" i="2"/>
  <c r="J2141" i="2"/>
  <c r="H2142" i="2"/>
  <c r="J2142" i="2"/>
  <c r="H2143" i="2"/>
  <c r="J2143" i="2"/>
  <c r="H2144" i="2"/>
  <c r="J2144" i="2"/>
  <c r="H2145" i="2"/>
  <c r="J2145" i="2"/>
  <c r="H2146" i="2"/>
  <c r="J2146" i="2"/>
  <c r="H2147" i="2"/>
  <c r="J2147" i="2"/>
  <c r="H2148" i="2"/>
  <c r="J2148" i="2"/>
  <c r="H2149" i="2"/>
  <c r="J2149" i="2"/>
  <c r="H2150" i="2"/>
  <c r="J2150" i="2"/>
  <c r="H2151" i="2"/>
  <c r="J2151" i="2"/>
  <c r="H2152" i="2"/>
  <c r="J2152" i="2"/>
  <c r="H2153" i="2"/>
  <c r="J2153" i="2"/>
  <c r="H2154" i="2"/>
  <c r="J2154" i="2"/>
  <c r="H2155" i="2"/>
  <c r="I2155" i="2"/>
  <c r="J2155" i="2"/>
  <c r="H2156" i="2"/>
  <c r="I2156" i="2"/>
  <c r="J2156" i="2"/>
  <c r="H2157" i="2"/>
  <c r="I2157" i="2"/>
  <c r="J2157" i="2"/>
  <c r="H2158" i="2"/>
  <c r="I2158" i="2"/>
  <c r="J2158" i="2"/>
  <c r="H2159" i="2"/>
  <c r="I2159" i="2"/>
  <c r="J2159" i="2"/>
  <c r="H2160" i="2"/>
  <c r="I2160" i="2"/>
  <c r="J2160" i="2"/>
  <c r="H2161" i="2"/>
  <c r="I2161" i="2"/>
  <c r="J2161" i="2"/>
  <c r="H2162" i="2"/>
  <c r="I2162" i="2"/>
  <c r="J2162" i="2"/>
  <c r="H2163" i="2"/>
  <c r="I2163" i="2"/>
  <c r="J2163" i="2"/>
  <c r="H2164" i="2"/>
  <c r="I2164" i="2"/>
  <c r="J2164" i="2"/>
  <c r="H2165" i="2"/>
  <c r="I2165" i="2"/>
  <c r="J2165" i="2"/>
  <c r="H2166" i="2"/>
  <c r="I2166" i="2"/>
  <c r="J2166" i="2"/>
  <c r="H2167" i="2"/>
  <c r="I2167" i="2"/>
  <c r="J2167" i="2"/>
  <c r="H2168" i="2"/>
  <c r="I2168" i="2"/>
  <c r="J2168" i="2"/>
  <c r="H2169" i="2"/>
  <c r="I2169" i="2"/>
  <c r="J2169" i="2"/>
  <c r="H2170" i="2"/>
  <c r="I2170" i="2"/>
  <c r="J2170" i="2"/>
  <c r="H2171" i="2"/>
  <c r="I2171" i="2"/>
  <c r="J2171" i="2"/>
  <c r="H2172" i="2"/>
  <c r="I2172" i="2"/>
  <c r="J2172" i="2"/>
  <c r="H2173" i="2"/>
  <c r="I2173" i="2"/>
  <c r="J2173" i="2"/>
  <c r="H2174" i="2"/>
  <c r="I2174" i="2"/>
  <c r="J2174" i="2"/>
  <c r="H2175" i="2"/>
  <c r="I2175" i="2"/>
  <c r="J2175" i="2"/>
  <c r="H2176" i="2"/>
  <c r="I2176" i="2"/>
  <c r="J2176" i="2"/>
  <c r="H2177" i="2"/>
  <c r="I2177" i="2"/>
  <c r="J2177" i="2"/>
  <c r="H2178" i="2"/>
  <c r="I2178" i="2"/>
  <c r="J2178" i="2"/>
  <c r="H2179" i="2"/>
  <c r="I2179" i="2"/>
  <c r="J2179" i="2"/>
  <c r="H2180" i="2"/>
  <c r="I2180" i="2"/>
  <c r="J2180" i="2"/>
  <c r="H2181" i="2"/>
  <c r="I2181" i="2"/>
  <c r="J2181" i="2"/>
  <c r="H2182" i="2"/>
  <c r="I2182" i="2"/>
  <c r="J2182" i="2"/>
  <c r="H2183" i="2"/>
  <c r="I2183" i="2"/>
  <c r="J2183" i="2"/>
  <c r="H2184" i="2"/>
  <c r="I2184" i="2"/>
  <c r="J2184" i="2"/>
  <c r="H2185" i="2"/>
  <c r="I2185" i="2"/>
  <c r="J2185" i="2"/>
  <c r="H2186" i="2"/>
  <c r="I2186" i="2"/>
  <c r="J2186" i="2"/>
  <c r="H2187" i="2"/>
  <c r="I2187" i="2"/>
  <c r="J2187" i="2"/>
  <c r="H2188" i="2"/>
  <c r="I2188" i="2"/>
  <c r="J2188" i="2"/>
  <c r="H2189" i="2"/>
  <c r="I2189" i="2"/>
  <c r="J2189" i="2"/>
  <c r="H2190" i="2"/>
  <c r="I2190" i="2"/>
  <c r="J2190" i="2"/>
  <c r="H2191" i="2"/>
  <c r="I2191" i="2"/>
  <c r="J2191" i="2"/>
  <c r="H2192" i="2"/>
  <c r="I2192" i="2"/>
  <c r="J2192" i="2"/>
  <c r="H2193" i="2"/>
  <c r="I2193" i="2"/>
  <c r="J2193" i="2"/>
  <c r="H2194" i="2"/>
  <c r="I2194" i="2"/>
  <c r="J2194" i="2"/>
  <c r="H2195" i="2"/>
  <c r="I2195" i="2"/>
  <c r="J2195" i="2"/>
  <c r="H2196" i="2"/>
  <c r="I2196" i="2"/>
  <c r="J2196" i="2"/>
  <c r="H2197" i="2"/>
  <c r="I2197" i="2"/>
  <c r="J2197" i="2"/>
  <c r="H2198" i="2"/>
  <c r="I2198" i="2"/>
  <c r="J2198" i="2"/>
  <c r="H2199" i="2"/>
  <c r="I2199" i="2"/>
  <c r="J2199" i="2"/>
  <c r="H2200" i="2"/>
  <c r="I2200" i="2"/>
  <c r="J2200" i="2"/>
  <c r="H2201" i="2"/>
  <c r="I2201" i="2"/>
  <c r="J2201" i="2"/>
  <c r="H2202" i="2"/>
  <c r="I2202" i="2"/>
  <c r="J2202" i="2"/>
  <c r="H2203" i="2"/>
  <c r="I2203" i="2"/>
  <c r="J2203" i="2"/>
  <c r="H2204" i="2"/>
  <c r="I2204" i="2"/>
  <c r="J2204" i="2"/>
  <c r="H2205" i="2"/>
  <c r="I2205" i="2"/>
  <c r="J2205" i="2"/>
  <c r="H2206" i="2"/>
  <c r="I2206" i="2"/>
  <c r="J2206" i="2"/>
  <c r="H2207" i="2"/>
  <c r="I2207" i="2"/>
  <c r="J2207" i="2"/>
  <c r="H2208" i="2"/>
  <c r="I2208" i="2"/>
  <c r="J2208" i="2"/>
  <c r="H2209" i="2"/>
  <c r="I2209" i="2"/>
  <c r="J2209" i="2"/>
  <c r="H2210" i="2"/>
  <c r="I2210" i="2"/>
  <c r="J2210" i="2"/>
  <c r="H2211" i="2"/>
  <c r="I2211" i="2"/>
  <c r="J2211" i="2"/>
  <c r="H2212" i="2"/>
  <c r="I2212" i="2"/>
  <c r="J2212" i="2"/>
  <c r="H2213" i="2"/>
  <c r="I2213" i="2"/>
  <c r="J2213" i="2"/>
  <c r="H2214" i="2"/>
  <c r="I2214" i="2"/>
  <c r="J2214" i="2"/>
  <c r="H2215" i="2"/>
  <c r="I2215" i="2"/>
  <c r="J2215" i="2"/>
  <c r="H2216" i="2"/>
  <c r="I2216" i="2"/>
  <c r="J2216" i="2"/>
  <c r="H2217" i="2"/>
  <c r="I2217" i="2"/>
  <c r="J2217" i="2"/>
  <c r="H2218" i="2"/>
  <c r="I2218" i="2"/>
  <c r="J2218" i="2"/>
  <c r="H2219" i="2"/>
  <c r="I2219" i="2"/>
  <c r="J2219" i="2"/>
  <c r="H2220" i="2"/>
  <c r="I2220" i="2"/>
  <c r="J2220" i="2"/>
  <c r="H2221" i="2"/>
  <c r="I2221" i="2"/>
  <c r="J2221" i="2"/>
  <c r="H2222" i="2"/>
  <c r="I2222" i="2"/>
  <c r="J2222" i="2"/>
  <c r="H2223" i="2"/>
  <c r="I2223" i="2"/>
  <c r="J2223" i="2"/>
  <c r="H2224" i="2"/>
  <c r="I2224" i="2"/>
  <c r="J2224" i="2"/>
  <c r="H2225" i="2"/>
  <c r="I2225" i="2"/>
  <c r="J2225" i="2"/>
  <c r="H2226" i="2"/>
  <c r="I2226" i="2"/>
  <c r="J2226" i="2"/>
  <c r="H2227" i="2"/>
  <c r="I2227" i="2"/>
  <c r="J2227" i="2"/>
  <c r="H2228" i="2"/>
  <c r="I2228" i="2"/>
  <c r="J2228" i="2"/>
  <c r="H2229" i="2"/>
  <c r="I2229" i="2"/>
  <c r="J2229" i="2"/>
  <c r="H2230" i="2"/>
  <c r="I2230" i="2"/>
  <c r="J2230" i="2"/>
  <c r="H2231" i="2"/>
  <c r="I2231" i="2"/>
  <c r="J2231" i="2"/>
  <c r="H2232" i="2"/>
  <c r="I2232" i="2"/>
  <c r="J2232" i="2"/>
  <c r="H2233" i="2"/>
  <c r="I2233" i="2"/>
  <c r="J2233" i="2"/>
  <c r="H2234" i="2"/>
  <c r="I2234" i="2"/>
  <c r="J2234" i="2"/>
  <c r="H2235" i="2"/>
  <c r="I2235" i="2"/>
  <c r="J2235" i="2"/>
  <c r="H2236" i="2"/>
  <c r="I2236" i="2"/>
  <c r="J2236" i="2"/>
  <c r="H2237" i="2"/>
  <c r="I2237" i="2"/>
  <c r="J2237" i="2"/>
  <c r="H2238" i="2"/>
  <c r="I2238" i="2"/>
  <c r="J2238" i="2"/>
  <c r="H2239" i="2"/>
  <c r="I2239" i="2"/>
  <c r="J2239" i="2"/>
  <c r="H2240" i="2"/>
  <c r="I2240" i="2"/>
  <c r="J2240" i="2"/>
  <c r="H2241" i="2"/>
  <c r="I2241" i="2"/>
  <c r="J2241" i="2"/>
  <c r="H2242" i="2"/>
  <c r="I2242" i="2"/>
  <c r="J2242" i="2"/>
  <c r="H2243" i="2"/>
  <c r="I2243" i="2"/>
  <c r="J2243" i="2"/>
  <c r="H2244" i="2"/>
  <c r="I2244" i="2"/>
  <c r="J2244" i="2"/>
  <c r="H2245" i="2"/>
  <c r="I2245" i="2"/>
  <c r="J2245" i="2"/>
  <c r="H2246" i="2"/>
  <c r="I2246" i="2"/>
  <c r="J2246" i="2"/>
  <c r="H2247" i="2"/>
  <c r="I2247" i="2"/>
  <c r="J2247" i="2"/>
  <c r="H2248" i="2"/>
  <c r="I2248" i="2"/>
  <c r="J2248" i="2"/>
  <c r="H2249" i="2"/>
  <c r="I2249" i="2"/>
  <c r="J2249" i="2"/>
  <c r="H2250" i="2"/>
  <c r="I2250" i="2"/>
  <c r="J2250" i="2"/>
  <c r="H2251" i="2"/>
  <c r="I2251" i="2"/>
  <c r="J2251" i="2"/>
  <c r="H2252" i="2"/>
  <c r="I2252" i="2"/>
  <c r="J2252" i="2"/>
  <c r="H2253" i="2"/>
  <c r="I2253" i="2"/>
  <c r="J2253" i="2"/>
  <c r="H2254" i="2"/>
  <c r="I2254" i="2"/>
  <c r="J2254" i="2"/>
  <c r="H2255" i="2"/>
  <c r="I2255" i="2"/>
  <c r="J2255" i="2"/>
  <c r="H2256" i="2"/>
  <c r="I2256" i="2"/>
  <c r="J2256" i="2"/>
  <c r="H2257" i="2"/>
  <c r="I2257" i="2"/>
  <c r="J2257" i="2"/>
  <c r="H2258" i="2"/>
  <c r="I2258" i="2"/>
  <c r="J2258" i="2"/>
  <c r="H2259" i="2"/>
  <c r="I2259" i="2"/>
  <c r="J2259" i="2"/>
  <c r="H2260" i="2"/>
  <c r="I2260" i="2"/>
  <c r="J2260" i="2"/>
  <c r="H2261" i="2"/>
  <c r="I2261" i="2"/>
  <c r="J2261" i="2"/>
  <c r="H2262" i="2"/>
  <c r="I2262" i="2"/>
  <c r="J2262" i="2"/>
  <c r="H2263" i="2"/>
  <c r="I2263" i="2"/>
  <c r="J2263" i="2"/>
  <c r="H2264" i="2"/>
  <c r="I2264" i="2"/>
  <c r="J2264" i="2"/>
  <c r="H2265" i="2"/>
  <c r="I2265" i="2"/>
  <c r="J2265" i="2"/>
  <c r="H2266" i="2"/>
  <c r="I2266" i="2"/>
  <c r="J2266" i="2"/>
  <c r="H2267" i="2"/>
  <c r="I2267" i="2"/>
  <c r="J2267" i="2"/>
  <c r="H2268" i="2"/>
  <c r="I2268" i="2"/>
  <c r="J2268" i="2"/>
  <c r="H2269" i="2"/>
  <c r="I2269" i="2"/>
  <c r="J2269" i="2"/>
  <c r="H2270" i="2"/>
  <c r="I2270" i="2"/>
  <c r="J2270" i="2"/>
  <c r="H2271" i="2"/>
  <c r="I2271" i="2"/>
  <c r="J2271" i="2"/>
  <c r="H2272" i="2"/>
  <c r="I2272" i="2"/>
  <c r="J2272" i="2"/>
  <c r="H2273" i="2"/>
  <c r="I2273" i="2"/>
  <c r="J2273" i="2"/>
  <c r="H2274" i="2"/>
  <c r="I2274" i="2"/>
  <c r="J2274" i="2"/>
  <c r="H2275" i="2"/>
  <c r="I2275" i="2"/>
  <c r="J2275" i="2"/>
  <c r="H2276" i="2"/>
  <c r="I2276" i="2"/>
  <c r="J2276" i="2"/>
  <c r="H2277" i="2"/>
  <c r="I2277" i="2"/>
  <c r="J2277" i="2"/>
  <c r="H2278" i="2"/>
  <c r="I2278" i="2"/>
  <c r="J2278" i="2"/>
  <c r="H2279" i="2"/>
  <c r="I2279" i="2"/>
  <c r="J2279" i="2"/>
  <c r="H2280" i="2"/>
  <c r="I2280" i="2"/>
  <c r="J2280" i="2"/>
  <c r="H2281" i="2"/>
  <c r="I2281" i="2"/>
  <c r="J2281" i="2"/>
  <c r="H2282" i="2"/>
  <c r="I2282" i="2"/>
  <c r="J2282" i="2"/>
  <c r="H2283" i="2"/>
  <c r="I2283" i="2"/>
  <c r="J2283" i="2"/>
  <c r="H2284" i="2"/>
  <c r="I2284" i="2"/>
  <c r="J2284" i="2"/>
  <c r="H2285" i="2"/>
  <c r="I2285" i="2"/>
  <c r="J2285" i="2"/>
  <c r="H2286" i="2"/>
  <c r="I2286" i="2"/>
  <c r="J2286" i="2"/>
  <c r="H2287" i="2"/>
  <c r="I2287" i="2"/>
  <c r="J2287" i="2"/>
  <c r="H2288" i="2"/>
  <c r="I2288" i="2"/>
  <c r="J2288" i="2"/>
  <c r="H2289" i="2"/>
  <c r="I2289" i="2"/>
  <c r="J2289" i="2"/>
  <c r="H2290" i="2"/>
  <c r="I2290" i="2"/>
  <c r="J2290" i="2"/>
  <c r="H2291" i="2"/>
  <c r="I2291" i="2"/>
  <c r="J2291" i="2"/>
  <c r="H2292" i="2"/>
  <c r="I2292" i="2"/>
  <c r="J2292" i="2"/>
  <c r="H2293" i="2"/>
  <c r="I2293" i="2"/>
  <c r="J2293" i="2"/>
  <c r="H2294" i="2"/>
  <c r="I2294" i="2"/>
  <c r="J2294" i="2"/>
  <c r="H2295" i="2"/>
  <c r="I2295" i="2"/>
  <c r="J2295" i="2"/>
  <c r="H2296" i="2"/>
  <c r="I2296" i="2"/>
  <c r="J2296" i="2"/>
  <c r="H2297" i="2"/>
  <c r="I2297" i="2"/>
  <c r="J2297" i="2"/>
  <c r="H2298" i="2"/>
  <c r="I2298" i="2"/>
  <c r="J2298" i="2"/>
  <c r="H2299" i="2"/>
  <c r="I2299" i="2"/>
  <c r="J2299" i="2"/>
  <c r="H2300" i="2"/>
  <c r="I2300" i="2"/>
  <c r="J2300" i="2"/>
  <c r="H2301" i="2"/>
  <c r="I2301" i="2"/>
  <c r="J2301" i="2"/>
  <c r="H2302" i="2"/>
  <c r="I2302" i="2"/>
  <c r="J2302" i="2"/>
  <c r="H2303" i="2"/>
  <c r="I2303" i="2"/>
  <c r="J2303" i="2"/>
  <c r="H2304" i="2"/>
  <c r="I2304" i="2"/>
  <c r="J2304" i="2"/>
  <c r="H2305" i="2"/>
  <c r="I2305" i="2"/>
  <c r="J2305" i="2"/>
  <c r="H2306" i="2"/>
  <c r="I2306" i="2"/>
  <c r="J2306" i="2"/>
  <c r="H2307" i="2"/>
  <c r="I2307" i="2"/>
  <c r="J2307" i="2"/>
  <c r="H2308" i="2"/>
  <c r="I2308" i="2"/>
  <c r="J2308" i="2"/>
  <c r="H2309" i="2"/>
  <c r="I2309" i="2"/>
  <c r="J2309" i="2"/>
  <c r="H2310" i="2"/>
  <c r="I2310" i="2"/>
  <c r="J2310" i="2"/>
  <c r="H2311" i="2"/>
  <c r="I2311" i="2"/>
  <c r="J2311" i="2"/>
  <c r="H2312" i="2"/>
  <c r="I2312" i="2"/>
  <c r="J2312" i="2"/>
  <c r="H2313" i="2"/>
  <c r="I2313" i="2"/>
  <c r="J2313" i="2"/>
  <c r="H2314" i="2"/>
  <c r="I2314" i="2"/>
  <c r="J2314" i="2"/>
  <c r="H2315" i="2"/>
  <c r="I2315" i="2"/>
  <c r="J2315" i="2"/>
  <c r="H2316" i="2"/>
  <c r="I2316" i="2"/>
  <c r="J2316" i="2"/>
  <c r="H2317" i="2"/>
  <c r="I2317" i="2"/>
  <c r="J2317" i="2"/>
  <c r="H2318" i="2"/>
  <c r="I2318" i="2"/>
  <c r="J2318" i="2"/>
  <c r="H2319" i="2"/>
  <c r="I2319" i="2"/>
  <c r="J2319" i="2"/>
  <c r="H2320" i="2"/>
  <c r="I2320" i="2"/>
  <c r="J2320" i="2"/>
  <c r="H2321" i="2"/>
  <c r="I2321" i="2"/>
  <c r="J2321" i="2"/>
  <c r="H2322" i="2"/>
  <c r="I2322" i="2"/>
  <c r="J2322" i="2"/>
  <c r="H2323" i="2"/>
  <c r="I2323" i="2"/>
  <c r="J2323" i="2"/>
  <c r="H2324" i="2"/>
  <c r="I2324" i="2"/>
  <c r="J2324" i="2"/>
  <c r="H2325" i="2"/>
  <c r="I2325" i="2"/>
  <c r="J2325" i="2"/>
  <c r="H2326" i="2"/>
  <c r="I2326" i="2"/>
  <c r="J2326" i="2"/>
  <c r="H2327" i="2"/>
  <c r="I2327" i="2"/>
  <c r="J2327" i="2"/>
  <c r="H2328" i="2"/>
  <c r="I2328" i="2"/>
  <c r="J2328" i="2"/>
  <c r="H2329" i="2"/>
  <c r="I2329" i="2"/>
  <c r="J2329" i="2"/>
  <c r="H2330" i="2"/>
  <c r="I2330" i="2"/>
  <c r="J2330" i="2"/>
  <c r="H2331" i="2"/>
  <c r="I2331" i="2"/>
  <c r="J2331" i="2"/>
  <c r="H2332" i="2"/>
  <c r="I2332" i="2"/>
  <c r="J2332" i="2"/>
  <c r="H2333" i="2"/>
  <c r="I2333" i="2"/>
  <c r="J2333" i="2"/>
  <c r="H2334" i="2"/>
  <c r="I2334" i="2"/>
  <c r="J2334" i="2"/>
  <c r="H2335" i="2"/>
  <c r="I2335" i="2"/>
  <c r="J2335" i="2"/>
  <c r="H2336" i="2"/>
  <c r="I2336" i="2"/>
  <c r="J2336" i="2"/>
  <c r="H2337" i="2"/>
  <c r="I2337" i="2"/>
  <c r="J2337" i="2"/>
  <c r="H2338" i="2"/>
  <c r="I2338" i="2"/>
  <c r="J2338" i="2"/>
  <c r="H2339" i="2"/>
  <c r="I2339" i="2"/>
  <c r="J2339" i="2"/>
  <c r="H2340" i="2"/>
  <c r="I2340" i="2"/>
  <c r="J2340" i="2"/>
  <c r="H2341" i="2"/>
  <c r="I2341" i="2"/>
  <c r="J2341" i="2"/>
  <c r="H2342" i="2"/>
  <c r="I2342" i="2"/>
  <c r="J2342" i="2"/>
  <c r="H2343" i="2"/>
  <c r="I2343" i="2"/>
  <c r="J2343" i="2"/>
  <c r="H2344" i="2"/>
  <c r="I2344" i="2"/>
  <c r="J2344" i="2"/>
  <c r="H2345" i="2"/>
  <c r="I2345" i="2"/>
  <c r="J2345" i="2"/>
  <c r="H2346" i="2"/>
  <c r="I2346" i="2"/>
  <c r="J2346" i="2"/>
  <c r="H2347" i="2"/>
  <c r="I2347" i="2"/>
  <c r="J2347" i="2"/>
  <c r="H2348" i="2"/>
  <c r="I2348" i="2"/>
  <c r="J2348" i="2"/>
  <c r="H2349" i="2"/>
  <c r="I2349" i="2"/>
  <c r="J2349" i="2"/>
  <c r="H2350" i="2"/>
  <c r="I2350" i="2"/>
  <c r="J2350" i="2"/>
  <c r="H2351" i="2"/>
  <c r="I2351" i="2"/>
  <c r="J2351" i="2"/>
  <c r="H2352" i="2"/>
  <c r="I2352" i="2"/>
  <c r="J2352" i="2"/>
  <c r="H2353" i="2"/>
  <c r="I2353" i="2"/>
  <c r="J2353" i="2"/>
  <c r="H2354" i="2"/>
  <c r="I2354" i="2"/>
  <c r="J2354" i="2"/>
  <c r="H2355" i="2"/>
  <c r="I2355" i="2"/>
  <c r="J2355" i="2"/>
  <c r="H2356" i="2"/>
  <c r="I2356" i="2"/>
  <c r="J2356" i="2"/>
  <c r="H2357" i="2"/>
  <c r="I2357" i="2"/>
  <c r="J2357" i="2"/>
  <c r="H2358" i="2"/>
  <c r="I2358" i="2"/>
  <c r="J2358" i="2"/>
  <c r="H2359" i="2"/>
  <c r="I2359" i="2"/>
  <c r="J2359" i="2"/>
  <c r="H2360" i="2"/>
  <c r="I2360" i="2"/>
  <c r="J2360" i="2"/>
  <c r="H2361" i="2"/>
  <c r="I2361" i="2"/>
  <c r="J2361" i="2"/>
  <c r="H2362" i="2"/>
  <c r="I2362" i="2"/>
  <c r="J2362" i="2"/>
  <c r="H2363" i="2"/>
  <c r="I2363" i="2"/>
  <c r="J2363" i="2"/>
  <c r="H2364" i="2"/>
  <c r="I2364" i="2"/>
  <c r="J2364" i="2"/>
  <c r="H2365" i="2"/>
  <c r="I2365" i="2"/>
  <c r="J2365" i="2"/>
  <c r="H2366" i="2"/>
  <c r="I2366" i="2"/>
  <c r="J2366" i="2"/>
  <c r="H2367" i="2"/>
  <c r="I2367" i="2"/>
  <c r="J2367" i="2"/>
  <c r="H2368" i="2"/>
  <c r="I2368" i="2"/>
  <c r="J2368" i="2"/>
  <c r="H2369" i="2"/>
  <c r="I2369" i="2"/>
  <c r="J2369" i="2"/>
  <c r="H2370" i="2"/>
  <c r="I2370" i="2"/>
  <c r="J2370" i="2"/>
  <c r="H2371" i="2"/>
  <c r="I2371" i="2"/>
  <c r="J2371" i="2"/>
  <c r="H2372" i="2"/>
  <c r="I2372" i="2"/>
  <c r="J2372" i="2"/>
  <c r="H2373" i="2"/>
  <c r="I2373" i="2"/>
  <c r="J2373" i="2"/>
  <c r="H2374" i="2"/>
  <c r="I3187" i="1"/>
  <c r="I2374" i="2" s="1"/>
  <c r="J2374" i="2"/>
  <c r="H2375" i="2"/>
  <c r="I3188" i="1"/>
  <c r="I2375" i="2" s="1"/>
  <c r="J2375" i="2"/>
  <c r="H2376" i="2"/>
  <c r="I3189" i="1"/>
  <c r="I2376" i="2" s="1"/>
  <c r="J2376" i="2"/>
  <c r="H2377" i="2"/>
  <c r="I3190" i="1"/>
  <c r="I2377" i="2" s="1"/>
  <c r="J2377" i="2"/>
  <c r="H2378" i="2"/>
  <c r="I3191" i="1"/>
  <c r="I2378" i="2" s="1"/>
  <c r="J2378" i="2"/>
  <c r="H2379" i="2"/>
  <c r="I3192" i="1"/>
  <c r="I2379" i="2" s="1"/>
  <c r="J2379" i="2"/>
  <c r="H2380" i="2"/>
  <c r="I3193" i="1"/>
  <c r="I2380" i="2" s="1"/>
  <c r="J2380" i="2"/>
  <c r="H2381" i="2"/>
  <c r="I3194" i="1"/>
  <c r="I2381" i="2" s="1"/>
  <c r="J2381" i="2"/>
  <c r="H2382" i="2"/>
  <c r="I3195" i="1"/>
  <c r="I2382" i="2" s="1"/>
  <c r="J2382" i="2"/>
  <c r="H2383" i="2"/>
  <c r="I3196" i="1"/>
  <c r="I2383" i="2" s="1"/>
  <c r="J2383" i="2"/>
  <c r="H2384" i="2"/>
  <c r="I3197" i="1"/>
  <c r="I2384" i="2" s="1"/>
  <c r="J2384" i="2"/>
  <c r="H2385" i="2"/>
  <c r="I3198" i="1"/>
  <c r="I2385" i="2" s="1"/>
  <c r="J2385" i="2"/>
  <c r="H2386" i="2"/>
  <c r="I3199" i="1"/>
  <c r="I2386" i="2" s="1"/>
  <c r="J2386" i="2"/>
  <c r="H2387" i="2"/>
  <c r="I3200" i="1"/>
  <c r="I2387" i="2" s="1"/>
  <c r="J2387" i="2"/>
  <c r="H2388" i="2"/>
  <c r="I3201" i="1"/>
  <c r="I2388" i="2" s="1"/>
  <c r="J2388" i="2"/>
  <c r="H2389" i="2"/>
  <c r="I3202" i="1"/>
  <c r="I2389" i="2" s="1"/>
  <c r="J2389" i="2"/>
  <c r="H2390" i="2"/>
  <c r="I2390" i="2"/>
  <c r="J2390" i="2"/>
  <c r="H2391" i="2"/>
  <c r="I3204" i="1"/>
  <c r="I2391" i="2" s="1"/>
  <c r="J2391" i="2"/>
  <c r="H2392" i="2"/>
  <c r="I3205" i="1"/>
  <c r="I2392" i="2" s="1"/>
  <c r="J2392" i="2"/>
  <c r="H2393" i="2"/>
  <c r="I3206" i="1"/>
  <c r="I2393" i="2" s="1"/>
  <c r="J2393" i="2"/>
  <c r="H2394" i="2"/>
  <c r="I3207" i="1"/>
  <c r="I2394" i="2" s="1"/>
  <c r="J2394" i="2"/>
  <c r="H2395" i="2"/>
  <c r="I3208" i="1"/>
  <c r="I2395" i="2" s="1"/>
  <c r="J2395" i="2"/>
  <c r="H2396" i="2"/>
  <c r="I3209" i="1"/>
  <c r="I2396" i="2" s="1"/>
  <c r="J2396" i="2"/>
  <c r="H2397" i="2"/>
  <c r="I3210" i="1"/>
  <c r="I2397" i="2" s="1"/>
  <c r="J2397" i="2"/>
  <c r="H2398" i="2"/>
  <c r="I3211" i="1"/>
  <c r="I2398" i="2" s="1"/>
  <c r="J2398" i="2"/>
  <c r="H2399" i="2"/>
  <c r="I2399" i="2"/>
  <c r="J2399" i="2"/>
  <c r="H2400" i="2"/>
  <c r="I2400" i="2"/>
  <c r="J2400" i="2"/>
  <c r="H2401" i="2"/>
  <c r="I2401" i="2"/>
  <c r="J2401" i="2"/>
  <c r="H2402" i="2"/>
  <c r="I2402" i="2"/>
  <c r="J2402" i="2"/>
  <c r="H2403" i="2"/>
  <c r="I2403" i="2"/>
  <c r="J2403" i="2"/>
  <c r="H2404" i="2"/>
  <c r="I2404" i="2"/>
  <c r="J2404" i="2"/>
  <c r="H2405" i="2"/>
  <c r="I2405" i="2"/>
  <c r="J2405" i="2"/>
  <c r="H2406" i="2"/>
  <c r="I2406" i="2"/>
  <c r="J2406" i="2"/>
  <c r="H2407" i="2"/>
  <c r="I2407" i="2"/>
  <c r="J2407" i="2"/>
  <c r="H2408" i="2"/>
  <c r="I2408" i="2"/>
  <c r="J2408" i="2"/>
  <c r="H2409" i="2"/>
  <c r="I2409" i="2"/>
  <c r="J2409" i="2"/>
  <c r="H2410" i="2"/>
  <c r="I2410" i="2"/>
  <c r="J2410" i="2"/>
  <c r="H2411" i="2"/>
  <c r="I2411" i="2"/>
  <c r="J2411" i="2"/>
  <c r="H2412" i="2"/>
  <c r="I2412" i="2"/>
  <c r="J2412" i="2"/>
  <c r="H2413" i="2"/>
  <c r="I2413" i="2"/>
  <c r="J2413" i="2"/>
  <c r="H2414" i="2"/>
  <c r="I2414" i="2"/>
  <c r="J2414" i="2"/>
  <c r="H2415" i="2"/>
  <c r="I2415" i="2"/>
  <c r="J2415" i="2"/>
  <c r="H2416" i="2"/>
  <c r="I2416" i="2"/>
  <c r="J2416" i="2"/>
  <c r="H2417" i="2"/>
  <c r="I2417" i="2"/>
  <c r="J2417" i="2"/>
  <c r="H2418" i="2"/>
  <c r="I2418" i="2"/>
  <c r="J2418" i="2"/>
  <c r="H2419" i="2"/>
  <c r="I2419" i="2"/>
  <c r="J2419" i="2"/>
  <c r="H2420" i="2"/>
  <c r="I2420" i="2"/>
  <c r="J2420" i="2"/>
  <c r="H2421" i="2"/>
  <c r="I2421" i="2"/>
  <c r="J2421" i="2"/>
  <c r="H2422" i="2"/>
  <c r="I2422" i="2"/>
  <c r="J2422" i="2"/>
  <c r="H2423" i="2"/>
  <c r="I2423" i="2"/>
  <c r="J2423" i="2"/>
  <c r="H2424" i="2"/>
  <c r="I2424" i="2"/>
  <c r="J2424" i="2"/>
  <c r="H2425" i="2"/>
  <c r="I2425" i="2"/>
  <c r="J2425" i="2"/>
  <c r="H2426" i="2"/>
  <c r="I2426" i="2"/>
  <c r="J2426" i="2"/>
  <c r="H2427" i="2"/>
  <c r="I2427" i="2"/>
  <c r="J2427" i="2"/>
  <c r="H2428" i="2"/>
  <c r="I2428" i="2"/>
  <c r="J2428" i="2"/>
  <c r="H2429" i="2"/>
  <c r="I2429" i="2"/>
  <c r="J2429" i="2"/>
  <c r="H2430" i="2"/>
  <c r="I2430" i="2"/>
  <c r="J2430" i="2"/>
  <c r="H2431" i="2"/>
  <c r="I2431" i="2"/>
  <c r="J2431" i="2"/>
  <c r="H2432" i="2"/>
  <c r="I2432" i="2"/>
  <c r="J2432" i="2"/>
  <c r="H2433" i="2"/>
  <c r="I2433" i="2"/>
  <c r="J2433" i="2"/>
  <c r="H2434" i="2"/>
  <c r="I2434" i="2"/>
  <c r="J2434" i="2"/>
  <c r="H2435" i="2"/>
  <c r="I2435" i="2"/>
  <c r="J2435" i="2"/>
  <c r="H2436" i="2"/>
  <c r="I2436" i="2"/>
  <c r="J2436" i="2"/>
  <c r="H2437" i="2"/>
  <c r="I2437" i="2"/>
  <c r="J2437" i="2"/>
  <c r="H2438" i="2"/>
  <c r="I2438" i="2"/>
  <c r="J2438" i="2"/>
  <c r="H2439" i="2"/>
  <c r="I2439" i="2"/>
  <c r="J2439" i="2"/>
  <c r="H2440" i="2"/>
  <c r="I2440" i="2"/>
  <c r="J2440" i="2"/>
  <c r="H2441" i="2"/>
  <c r="I2441" i="2"/>
  <c r="J2441" i="2"/>
  <c r="H2442" i="2"/>
  <c r="I2442" i="2"/>
  <c r="J2442" i="2"/>
  <c r="H2443" i="2"/>
  <c r="I2443" i="2"/>
  <c r="J2443" i="2"/>
  <c r="H2444" i="2"/>
  <c r="I2444" i="2"/>
  <c r="J2444" i="2"/>
  <c r="H2445" i="2"/>
  <c r="I2445" i="2"/>
  <c r="J2445" i="2"/>
  <c r="H2446" i="2"/>
  <c r="I2446" i="2"/>
  <c r="J2446" i="2"/>
  <c r="H2447" i="2"/>
  <c r="I2447" i="2"/>
  <c r="J2447" i="2"/>
  <c r="H2448" i="2"/>
  <c r="I2448" i="2"/>
  <c r="J2448" i="2"/>
  <c r="H2449" i="2"/>
  <c r="I2449" i="2"/>
  <c r="J2449" i="2"/>
  <c r="H2450" i="2"/>
  <c r="I2450" i="2"/>
  <c r="J2450" i="2"/>
  <c r="H2451" i="2"/>
  <c r="I2451" i="2"/>
  <c r="J2451" i="2"/>
  <c r="H2452" i="2"/>
  <c r="I2452" i="2"/>
  <c r="J2452" i="2"/>
  <c r="H2453" i="2"/>
  <c r="I2453" i="2"/>
  <c r="J2453" i="2"/>
  <c r="H2454" i="2"/>
  <c r="I2454" i="2"/>
  <c r="J2454" i="2"/>
  <c r="H2455" i="2"/>
  <c r="I2455" i="2"/>
  <c r="J2455" i="2"/>
  <c r="H2456" i="2"/>
  <c r="I2456" i="2"/>
  <c r="J2456" i="2"/>
  <c r="H2457" i="2"/>
  <c r="I2457" i="2"/>
  <c r="J2457" i="2"/>
  <c r="H2458" i="2"/>
  <c r="I2458" i="2"/>
  <c r="J2458" i="2"/>
  <c r="H2459" i="2"/>
  <c r="I2459" i="2"/>
  <c r="J2459" i="2"/>
  <c r="H2460" i="2"/>
  <c r="I2460" i="2"/>
  <c r="J2460" i="2"/>
  <c r="H2461" i="2"/>
  <c r="I2461" i="2"/>
  <c r="J2461" i="2"/>
  <c r="H2462" i="2"/>
  <c r="I2462" i="2"/>
  <c r="J2462" i="2"/>
  <c r="H2463" i="2"/>
  <c r="I2463" i="2"/>
  <c r="J2463" i="2"/>
  <c r="H2464" i="2"/>
  <c r="I2464" i="2"/>
  <c r="J2464" i="2"/>
  <c r="H2465" i="2"/>
  <c r="I2465" i="2"/>
  <c r="J2465" i="2"/>
  <c r="H2466" i="2"/>
  <c r="I2466" i="2"/>
  <c r="J2466" i="2"/>
  <c r="H2467" i="2"/>
  <c r="I2467" i="2"/>
  <c r="J2467" i="2"/>
  <c r="H2468" i="2"/>
  <c r="I2468" i="2"/>
  <c r="J2468" i="2"/>
  <c r="H2469" i="2"/>
  <c r="I2469" i="2"/>
  <c r="J2469" i="2"/>
  <c r="H2470" i="2"/>
  <c r="I2470" i="2"/>
  <c r="J2470" i="2"/>
  <c r="H2471" i="2"/>
  <c r="I2471" i="2"/>
  <c r="J2471" i="2"/>
  <c r="H2472" i="2"/>
  <c r="I2472" i="2"/>
  <c r="J2472" i="2"/>
  <c r="H2473" i="2"/>
  <c r="I2473" i="2"/>
  <c r="J2473" i="2"/>
  <c r="H2474" i="2"/>
  <c r="I2474" i="2"/>
  <c r="J2474" i="2"/>
  <c r="H2475" i="2"/>
  <c r="I2475" i="2"/>
  <c r="J2475" i="2"/>
  <c r="H2476" i="2"/>
  <c r="I2476" i="2"/>
  <c r="J2476" i="2"/>
  <c r="H2477" i="2"/>
  <c r="I2477" i="2"/>
  <c r="J2477" i="2"/>
  <c r="H2478" i="2"/>
  <c r="I2478" i="2"/>
  <c r="J2478" i="2"/>
  <c r="H2479" i="2"/>
  <c r="I2479" i="2"/>
  <c r="J2479" i="2"/>
  <c r="H2480" i="2"/>
  <c r="I2480" i="2"/>
  <c r="J2480" i="2"/>
  <c r="H2481" i="2"/>
  <c r="I2481" i="2"/>
  <c r="J2481" i="2"/>
  <c r="H2482" i="2"/>
  <c r="I2482" i="2"/>
  <c r="J2482" i="2"/>
  <c r="H2483" i="2"/>
  <c r="I2483" i="2"/>
  <c r="J2483" i="2"/>
  <c r="H2484" i="2"/>
  <c r="I2484" i="2"/>
  <c r="J2484" i="2"/>
  <c r="H2485" i="2"/>
  <c r="I2485" i="2"/>
  <c r="J2485" i="2"/>
  <c r="H2486" i="2"/>
  <c r="I2486" i="2"/>
  <c r="J2486" i="2"/>
  <c r="H2487" i="2"/>
  <c r="I2487" i="2"/>
  <c r="J2487" i="2"/>
  <c r="H2488" i="2"/>
  <c r="I2488" i="2"/>
  <c r="J2488" i="2"/>
  <c r="H2489" i="2"/>
  <c r="I2489" i="2"/>
  <c r="J2489" i="2"/>
  <c r="H2490" i="2"/>
  <c r="I2490" i="2"/>
  <c r="J2490" i="2"/>
  <c r="H2491" i="2"/>
  <c r="I2491" i="2"/>
  <c r="J2491" i="2"/>
  <c r="H2492" i="2"/>
  <c r="I2492" i="2"/>
  <c r="J2492" i="2"/>
  <c r="H2493" i="2"/>
  <c r="I2493" i="2"/>
  <c r="J2493" i="2"/>
  <c r="H2494" i="2"/>
  <c r="I2494" i="2"/>
  <c r="J2494" i="2"/>
  <c r="H2495" i="2"/>
  <c r="I2495" i="2"/>
  <c r="J2495" i="2"/>
  <c r="H2496" i="2"/>
  <c r="I2496" i="2"/>
  <c r="J2496" i="2"/>
  <c r="H2497" i="2"/>
  <c r="I2497" i="2"/>
  <c r="J2497" i="2"/>
  <c r="H2498" i="2"/>
  <c r="I2498" i="2"/>
  <c r="J2498" i="2"/>
  <c r="H2499" i="2"/>
  <c r="I2499" i="2"/>
  <c r="J2499" i="2"/>
  <c r="H2500" i="2"/>
  <c r="I2500" i="2"/>
  <c r="J2500" i="2"/>
  <c r="H2501" i="2"/>
  <c r="I2501" i="2"/>
  <c r="J2501" i="2"/>
  <c r="H2502" i="2"/>
  <c r="I2502" i="2"/>
  <c r="J2502" i="2"/>
  <c r="H2503" i="2"/>
  <c r="I2503" i="2"/>
  <c r="J2503" i="2"/>
  <c r="H2504" i="2"/>
  <c r="I2504" i="2"/>
  <c r="J2504" i="2"/>
  <c r="H2505" i="2"/>
  <c r="I2505" i="2"/>
  <c r="J2505" i="2"/>
  <c r="H2506" i="2"/>
  <c r="I2506" i="2"/>
  <c r="J2506" i="2"/>
  <c r="H2507" i="2"/>
  <c r="I2507" i="2"/>
  <c r="J2507" i="2"/>
  <c r="H2508" i="2"/>
  <c r="I2508" i="2"/>
  <c r="J2508" i="2"/>
  <c r="H2509" i="2"/>
  <c r="I2509" i="2"/>
  <c r="J2509" i="2"/>
  <c r="H2510" i="2"/>
  <c r="I2510" i="2"/>
  <c r="J2510" i="2"/>
  <c r="H2511" i="2"/>
  <c r="I2511" i="2"/>
  <c r="J2511" i="2"/>
  <c r="H2512" i="2"/>
  <c r="I2512" i="2"/>
  <c r="J2512" i="2"/>
  <c r="H2513" i="2"/>
  <c r="I2513" i="2"/>
  <c r="J2513" i="2"/>
  <c r="H2514" i="2"/>
  <c r="I2514" i="2"/>
  <c r="J2514" i="2"/>
  <c r="H2515" i="2"/>
  <c r="I2515" i="2"/>
  <c r="J2515" i="2"/>
  <c r="H2516" i="2"/>
  <c r="I2516" i="2"/>
  <c r="J2516" i="2"/>
  <c r="H2517" i="2"/>
  <c r="I2517" i="2"/>
  <c r="J2517" i="2"/>
  <c r="H2518" i="2"/>
  <c r="I2518" i="2"/>
  <c r="J2518" i="2"/>
  <c r="H2519" i="2"/>
  <c r="I2519" i="2"/>
  <c r="J2519" i="2"/>
  <c r="H2520" i="2"/>
  <c r="I2520" i="2"/>
  <c r="J2520" i="2"/>
  <c r="H2521" i="2"/>
  <c r="I2521" i="2"/>
  <c r="J2521" i="2"/>
  <c r="H2522" i="2"/>
  <c r="I2522" i="2"/>
  <c r="J2522" i="2"/>
  <c r="H2523" i="2"/>
  <c r="I2523" i="2"/>
  <c r="J2523" i="2"/>
  <c r="H2524" i="2"/>
  <c r="I2524" i="2"/>
  <c r="J2524" i="2"/>
  <c r="H2525" i="2"/>
  <c r="I2525" i="2"/>
  <c r="J2525" i="2"/>
  <c r="H2526" i="2"/>
  <c r="I2526" i="2"/>
  <c r="J2526" i="2"/>
  <c r="H2527" i="2"/>
  <c r="I2527" i="2"/>
  <c r="J2527" i="2"/>
  <c r="H2528" i="2"/>
  <c r="I2528" i="2"/>
  <c r="J2528" i="2"/>
  <c r="H2529" i="2"/>
  <c r="I2529" i="2"/>
  <c r="J2529" i="2"/>
  <c r="H2530" i="2"/>
  <c r="I2530" i="2"/>
  <c r="J2530" i="2"/>
  <c r="H2531" i="2"/>
  <c r="I2531" i="2"/>
  <c r="J2531" i="2"/>
  <c r="H2532" i="2"/>
  <c r="I2532" i="2"/>
  <c r="J2532" i="2"/>
  <c r="H2533" i="2"/>
  <c r="I2533" i="2"/>
  <c r="J2533" i="2"/>
  <c r="H2534" i="2"/>
  <c r="I2534" i="2"/>
  <c r="J2534" i="2"/>
  <c r="H2535" i="2"/>
  <c r="I2535" i="2"/>
  <c r="J2535" i="2"/>
  <c r="H2536" i="2"/>
  <c r="I2536" i="2"/>
  <c r="J2536" i="2"/>
  <c r="H2537" i="2"/>
  <c r="I2537" i="2"/>
  <c r="J2537" i="2"/>
  <c r="H2538" i="2"/>
  <c r="I2538" i="2"/>
  <c r="J2538" i="2"/>
  <c r="H2539" i="2"/>
  <c r="I2539" i="2"/>
  <c r="J2539" i="2"/>
  <c r="H2540" i="2"/>
  <c r="I2540" i="2"/>
  <c r="J2540" i="2"/>
  <c r="H2541" i="2"/>
  <c r="I2541" i="2"/>
  <c r="J2541" i="2"/>
  <c r="H2542" i="2"/>
  <c r="I2542" i="2"/>
  <c r="J2542" i="2"/>
  <c r="H2543" i="2"/>
  <c r="I2543" i="2"/>
  <c r="J2543" i="2"/>
  <c r="H2544" i="2"/>
  <c r="I2544" i="2"/>
  <c r="J2544" i="2"/>
  <c r="H2545" i="2"/>
  <c r="I2545" i="2"/>
  <c r="J2545" i="2"/>
  <c r="H2546" i="2"/>
  <c r="I2546" i="2"/>
  <c r="J2546" i="2"/>
  <c r="H2547" i="2"/>
  <c r="I2547" i="2"/>
  <c r="J2547" i="2"/>
  <c r="H2548" i="2"/>
  <c r="I2548" i="2"/>
  <c r="J2548" i="2"/>
  <c r="H2549" i="2"/>
  <c r="I2549" i="2"/>
  <c r="J2549" i="2"/>
  <c r="H2550" i="2"/>
  <c r="I2550" i="2"/>
  <c r="J2550" i="2"/>
  <c r="H2551" i="2"/>
  <c r="I2551" i="2"/>
  <c r="J2551" i="2"/>
  <c r="H2552" i="2"/>
  <c r="I2552" i="2"/>
  <c r="J2552" i="2"/>
  <c r="H2553" i="2"/>
  <c r="I2553" i="2"/>
  <c r="J2553" i="2"/>
  <c r="H2554" i="2"/>
  <c r="I2554" i="2"/>
  <c r="J2554" i="2"/>
  <c r="H2555" i="2"/>
  <c r="I2555" i="2"/>
  <c r="J2555" i="2"/>
  <c r="H2556" i="2"/>
  <c r="I2556" i="2"/>
  <c r="J2556" i="2"/>
  <c r="H2557" i="2"/>
  <c r="I2557" i="2"/>
  <c r="J2557" i="2"/>
  <c r="H2558" i="2"/>
  <c r="I2558" i="2"/>
  <c r="J2558" i="2"/>
  <c r="H2559" i="2"/>
  <c r="I2559" i="2"/>
  <c r="J2559" i="2"/>
  <c r="H2560" i="2"/>
  <c r="I2560" i="2"/>
  <c r="J2560" i="2"/>
  <c r="H2561" i="2"/>
  <c r="I2561" i="2"/>
  <c r="J2561" i="2"/>
  <c r="H2562" i="2"/>
  <c r="I2562" i="2"/>
  <c r="J2562" i="2"/>
  <c r="H2563" i="2"/>
  <c r="I2563" i="2"/>
  <c r="J2563" i="2"/>
  <c r="H2564" i="2"/>
  <c r="I2564" i="2"/>
  <c r="H2565" i="2"/>
  <c r="I2565" i="2"/>
  <c r="H2566" i="2"/>
  <c r="I2566" i="2"/>
  <c r="H2567" i="2"/>
  <c r="H2568" i="2"/>
  <c r="I2568" i="2"/>
  <c r="H2569" i="2"/>
  <c r="I2569" i="2"/>
  <c r="J2569" i="2"/>
  <c r="H2570" i="2"/>
  <c r="I2570" i="2"/>
  <c r="J2570" i="2"/>
  <c r="H2571" i="2"/>
  <c r="I2571" i="2"/>
  <c r="J2571" i="2"/>
  <c r="H2572" i="2"/>
  <c r="I2572" i="2"/>
  <c r="J2572" i="2"/>
  <c r="H2573" i="2"/>
  <c r="I2573" i="2"/>
  <c r="J2573" i="2"/>
  <c r="H2574" i="2"/>
  <c r="I2574" i="2"/>
  <c r="J2574" i="2"/>
  <c r="H2575" i="2"/>
  <c r="I2575" i="2"/>
  <c r="J2575" i="2"/>
  <c r="H2576" i="2"/>
  <c r="I2576" i="2"/>
  <c r="J2576" i="2"/>
  <c r="H2577" i="2"/>
  <c r="I2577" i="2"/>
  <c r="J2577" i="2"/>
  <c r="H2578" i="2"/>
  <c r="I2578" i="2"/>
  <c r="J2578" i="2"/>
  <c r="H2579" i="2"/>
  <c r="I2579" i="2"/>
  <c r="J2579" i="2"/>
  <c r="H2580" i="2"/>
  <c r="I2580" i="2"/>
  <c r="J2580" i="2"/>
  <c r="H2581" i="2"/>
  <c r="I2581" i="2"/>
  <c r="J2581" i="2"/>
  <c r="H2582" i="2"/>
  <c r="I2582" i="2"/>
  <c r="J2582" i="2"/>
  <c r="H2583" i="2"/>
  <c r="I2583" i="2"/>
  <c r="J2583" i="2"/>
  <c r="H2584" i="2"/>
  <c r="I2584" i="2"/>
  <c r="J2584" i="2"/>
  <c r="H2585" i="2"/>
  <c r="I2585" i="2"/>
  <c r="J2585" i="2"/>
  <c r="H2586" i="2"/>
  <c r="I2586" i="2"/>
  <c r="J2586" i="2"/>
  <c r="H2587" i="2"/>
  <c r="I2587" i="2"/>
  <c r="J2587" i="2"/>
  <c r="H2588" i="2"/>
  <c r="I2588" i="2"/>
  <c r="J2588" i="2"/>
  <c r="H2589" i="2"/>
  <c r="I2589" i="2"/>
  <c r="J2589" i="2"/>
  <c r="H2590" i="2"/>
  <c r="I2590" i="2"/>
  <c r="J2590" i="2"/>
  <c r="H2591" i="2"/>
  <c r="I2591" i="2"/>
  <c r="J2591" i="2"/>
  <c r="H2592" i="2"/>
  <c r="I2592" i="2"/>
  <c r="J2592" i="2"/>
  <c r="H2593" i="2"/>
  <c r="I2593" i="2"/>
  <c r="J2593" i="2"/>
  <c r="H2594" i="2"/>
  <c r="I2594" i="2"/>
  <c r="J2594" i="2"/>
  <c r="H2595" i="2"/>
  <c r="I2595" i="2"/>
  <c r="J2595" i="2"/>
  <c r="H2596" i="2"/>
  <c r="I2596" i="2"/>
  <c r="J2596" i="2"/>
  <c r="H2597" i="2"/>
  <c r="I2597" i="2"/>
  <c r="J2597" i="2"/>
  <c r="H2598" i="2"/>
  <c r="I2598" i="2"/>
  <c r="J2598" i="2"/>
  <c r="H2599" i="2"/>
  <c r="I2599" i="2"/>
  <c r="J2599" i="2"/>
  <c r="H2600" i="2"/>
  <c r="I2600" i="2"/>
  <c r="J2600" i="2"/>
  <c r="H2601" i="2"/>
  <c r="I2601" i="2"/>
  <c r="J2601" i="2"/>
  <c r="H2602" i="2"/>
  <c r="I2602" i="2"/>
  <c r="J2602" i="2"/>
  <c r="H2603" i="2"/>
  <c r="I2603" i="2"/>
  <c r="J2603" i="2"/>
  <c r="H2604" i="2"/>
  <c r="I2604" i="2"/>
  <c r="J2604" i="2"/>
  <c r="H2605" i="2"/>
  <c r="I2605" i="2"/>
  <c r="J2605" i="2"/>
  <c r="H2606" i="2"/>
  <c r="I2606" i="2"/>
  <c r="J2606" i="2"/>
  <c r="H2607" i="2"/>
  <c r="I2607" i="2"/>
  <c r="J2607" i="2"/>
  <c r="H2608" i="2"/>
  <c r="I2608" i="2"/>
  <c r="J2608" i="2"/>
  <c r="H2609" i="2"/>
  <c r="I2609" i="2"/>
  <c r="J2609" i="2"/>
  <c r="H2610" i="2"/>
  <c r="I2610" i="2"/>
  <c r="J2610" i="2"/>
  <c r="H2611" i="2"/>
  <c r="I2611" i="2"/>
  <c r="J2611" i="2"/>
  <c r="H2612" i="2"/>
  <c r="I2612" i="2"/>
  <c r="J2612" i="2"/>
  <c r="H2613" i="2"/>
  <c r="I2613" i="2"/>
  <c r="J2613" i="2"/>
  <c r="H2614" i="2"/>
  <c r="I2614" i="2"/>
  <c r="J2614" i="2"/>
  <c r="H2615" i="2"/>
  <c r="I2615" i="2"/>
  <c r="J2615" i="2"/>
  <c r="H2616" i="2"/>
  <c r="I2616" i="2"/>
  <c r="J2616" i="2"/>
  <c r="H2617" i="2"/>
  <c r="I2617" i="2"/>
  <c r="J2617" i="2"/>
  <c r="H2618" i="2"/>
  <c r="I2618" i="2"/>
  <c r="J2618" i="2"/>
  <c r="H2619" i="2"/>
  <c r="I2619" i="2"/>
  <c r="J2619" i="2"/>
  <c r="H2620" i="2"/>
  <c r="I2620" i="2"/>
  <c r="J2620" i="2"/>
  <c r="H2621" i="2"/>
  <c r="I2621" i="2"/>
  <c r="J2621" i="2"/>
  <c r="H2622" i="2"/>
  <c r="I2622" i="2"/>
  <c r="J2622" i="2"/>
  <c r="H2623" i="2"/>
  <c r="I2623" i="2"/>
  <c r="J2623" i="2"/>
  <c r="H2624" i="2"/>
  <c r="I2624" i="2"/>
  <c r="J2624" i="2"/>
  <c r="H2625" i="2"/>
  <c r="I2625" i="2"/>
  <c r="J2625" i="2"/>
  <c r="H2626" i="2"/>
  <c r="I2626" i="2"/>
  <c r="J2626" i="2"/>
  <c r="H2627" i="2"/>
  <c r="I2627" i="2"/>
  <c r="J2627" i="2"/>
  <c r="H2628" i="2"/>
  <c r="I2628" i="2"/>
  <c r="J2628" i="2"/>
  <c r="H2629" i="2"/>
  <c r="I2629" i="2"/>
  <c r="J2629" i="2"/>
  <c r="H2630" i="2"/>
  <c r="I2630" i="2"/>
  <c r="J2630" i="2"/>
  <c r="H2631" i="2"/>
  <c r="I2631" i="2"/>
  <c r="J2631" i="2"/>
  <c r="H2632" i="2"/>
  <c r="I2632" i="2"/>
  <c r="J2632" i="2"/>
  <c r="H2633" i="2"/>
  <c r="I2633" i="2"/>
  <c r="J2633" i="2"/>
  <c r="H2634" i="2"/>
  <c r="I2634" i="2"/>
  <c r="J2634" i="2"/>
  <c r="H2635" i="2"/>
  <c r="I2635" i="2"/>
  <c r="J2635" i="2"/>
  <c r="H2636" i="2"/>
  <c r="I2636" i="2"/>
  <c r="J2636" i="2"/>
  <c r="H2637" i="2"/>
  <c r="I2637" i="2"/>
  <c r="J2637" i="2"/>
  <c r="H2638" i="2"/>
  <c r="I2638" i="2"/>
  <c r="J2638" i="2"/>
  <c r="H2639" i="2"/>
  <c r="I2639" i="2"/>
  <c r="J2639" i="2"/>
  <c r="H2640" i="2"/>
  <c r="I2640" i="2"/>
  <c r="J2640" i="2"/>
  <c r="H2641" i="2"/>
  <c r="I2641" i="2"/>
  <c r="J2641" i="2"/>
  <c r="H2642" i="2"/>
  <c r="I2642" i="2"/>
  <c r="J2642" i="2"/>
  <c r="H2643" i="2"/>
  <c r="I2643" i="2"/>
  <c r="J2643" i="2"/>
  <c r="H2644" i="2"/>
  <c r="I2644" i="2"/>
  <c r="J2644" i="2"/>
  <c r="H2645" i="2"/>
  <c r="I2645" i="2"/>
  <c r="J2645" i="2"/>
  <c r="H2646" i="2"/>
  <c r="I2646" i="2"/>
  <c r="J2646" i="2"/>
  <c r="H2647" i="2"/>
  <c r="I2647" i="2"/>
  <c r="J2647" i="2"/>
  <c r="H2648" i="2"/>
  <c r="I2648" i="2"/>
  <c r="J2648" i="2"/>
  <c r="H2649" i="2"/>
  <c r="I2649" i="2"/>
  <c r="J2649" i="2"/>
  <c r="H2650" i="2"/>
  <c r="I2650" i="2"/>
  <c r="J2650" i="2"/>
  <c r="H2651" i="2"/>
  <c r="I2651" i="2"/>
  <c r="J2651" i="2"/>
  <c r="H2652" i="2"/>
  <c r="I2652" i="2"/>
  <c r="J2652" i="2"/>
  <c r="H2653" i="2"/>
  <c r="I2653" i="2"/>
  <c r="J2653" i="2"/>
  <c r="H2654" i="2"/>
  <c r="I2654" i="2"/>
  <c r="J2654" i="2"/>
  <c r="H2655" i="2"/>
  <c r="I2655" i="2"/>
  <c r="J2655" i="2"/>
  <c r="H2656" i="2"/>
  <c r="I2656" i="2"/>
  <c r="J2656" i="2"/>
  <c r="H2657" i="2"/>
  <c r="I2657" i="2"/>
  <c r="J2657" i="2"/>
  <c r="H2658" i="2"/>
  <c r="I2658" i="2"/>
  <c r="J2658" i="2"/>
  <c r="H2659" i="2"/>
  <c r="I2659" i="2"/>
  <c r="J2659" i="2"/>
  <c r="H2660" i="2"/>
  <c r="I2660" i="2"/>
  <c r="J2660" i="2"/>
  <c r="H2661" i="2"/>
  <c r="I2661" i="2"/>
  <c r="J2661" i="2"/>
  <c r="H2662" i="2"/>
  <c r="I2662" i="2"/>
  <c r="J2662" i="2"/>
  <c r="H2663" i="2"/>
  <c r="I2663" i="2"/>
  <c r="J2663" i="2"/>
  <c r="H2664" i="2"/>
  <c r="I2664" i="2"/>
  <c r="J2664" i="2"/>
  <c r="H2665" i="2"/>
  <c r="I2665" i="2"/>
  <c r="J2665" i="2"/>
  <c r="H2666" i="2"/>
  <c r="I2666" i="2"/>
  <c r="J2666" i="2"/>
  <c r="H2667" i="2"/>
  <c r="I2667" i="2"/>
  <c r="J2667" i="2"/>
  <c r="H2668" i="2"/>
  <c r="I2668" i="2"/>
  <c r="J2668" i="2"/>
  <c r="H2669" i="2"/>
  <c r="I2669" i="2"/>
  <c r="J2669" i="2"/>
  <c r="H2670" i="2"/>
  <c r="I2670" i="2"/>
  <c r="J2670" i="2"/>
  <c r="H2671" i="2"/>
  <c r="I2671" i="2"/>
  <c r="J2671" i="2"/>
  <c r="H2672" i="2"/>
  <c r="I2672" i="2"/>
  <c r="J2672" i="2"/>
  <c r="H2673" i="2"/>
  <c r="I2673" i="2"/>
  <c r="J2673" i="2"/>
  <c r="H2674" i="2"/>
  <c r="I2674" i="2"/>
  <c r="J2674" i="2"/>
  <c r="H2675" i="2"/>
  <c r="I2675" i="2"/>
  <c r="J2675" i="2"/>
  <c r="H2676" i="2"/>
  <c r="I2676" i="2"/>
  <c r="J2676" i="2"/>
  <c r="H2677" i="2"/>
  <c r="I2677" i="2"/>
  <c r="J2677" i="2"/>
  <c r="H2678" i="2"/>
  <c r="I2678" i="2"/>
  <c r="J2678" i="2"/>
  <c r="H2679" i="2"/>
  <c r="I2679" i="2"/>
  <c r="J2679" i="2"/>
  <c r="H2680" i="2"/>
  <c r="I2680" i="2"/>
  <c r="J2680" i="2"/>
  <c r="H2681" i="2"/>
  <c r="I2681" i="2"/>
  <c r="J2681" i="2"/>
  <c r="H2682" i="2"/>
  <c r="I2682" i="2"/>
  <c r="J2682" i="2"/>
  <c r="H2683" i="2"/>
  <c r="I2683" i="2"/>
  <c r="J2683" i="2"/>
  <c r="H2684" i="2"/>
  <c r="I2684" i="2"/>
  <c r="J2684" i="2"/>
  <c r="H2685" i="2"/>
  <c r="I2685" i="2"/>
  <c r="J2685" i="2"/>
  <c r="H2686" i="2"/>
  <c r="I2686" i="2"/>
  <c r="J2686" i="2"/>
  <c r="H2687" i="2"/>
  <c r="I2687" i="2"/>
  <c r="J2687" i="2"/>
  <c r="H2688" i="2"/>
  <c r="I2688" i="2"/>
  <c r="J2688" i="2"/>
  <c r="H2689" i="2"/>
  <c r="I2689" i="2"/>
  <c r="J2689" i="2"/>
  <c r="H2690" i="2"/>
  <c r="I2690" i="2"/>
  <c r="J2690" i="2"/>
  <c r="H2691" i="2"/>
  <c r="I2691" i="2"/>
  <c r="J2691" i="2"/>
  <c r="H2692" i="2"/>
  <c r="I2692" i="2"/>
  <c r="J2692" i="2"/>
  <c r="H2693" i="2"/>
  <c r="I2693" i="2"/>
  <c r="J2693" i="2"/>
  <c r="H2694" i="2"/>
  <c r="I2694" i="2"/>
  <c r="J2694" i="2"/>
  <c r="H2695" i="2"/>
  <c r="I2695" i="2"/>
  <c r="J2695" i="2"/>
  <c r="H2696" i="2"/>
  <c r="I2696" i="2"/>
  <c r="J2696" i="2"/>
  <c r="H2697" i="2"/>
  <c r="I2697" i="2"/>
  <c r="J2697" i="2"/>
  <c r="H2698" i="2"/>
  <c r="I2698" i="2"/>
  <c r="J2698" i="2"/>
  <c r="H2699" i="2"/>
  <c r="I2699" i="2"/>
  <c r="J2699" i="2"/>
  <c r="H2700" i="2"/>
  <c r="I2700" i="2"/>
  <c r="J2700" i="2"/>
  <c r="H2701" i="2"/>
  <c r="I2701" i="2"/>
  <c r="J2701" i="2"/>
  <c r="H2702" i="2"/>
  <c r="I2702" i="2"/>
  <c r="J2702" i="2"/>
  <c r="H2703" i="2"/>
  <c r="I2703" i="2"/>
  <c r="J2703" i="2"/>
  <c r="H2704" i="2"/>
  <c r="I2704" i="2"/>
  <c r="J2704" i="2"/>
  <c r="H2705" i="2"/>
  <c r="I2705" i="2"/>
  <c r="J2705" i="2"/>
  <c r="H2706" i="2"/>
  <c r="I2706" i="2"/>
  <c r="J2706" i="2"/>
  <c r="H2707" i="2"/>
  <c r="I2707" i="2"/>
  <c r="J2707" i="2"/>
  <c r="H2708" i="2"/>
  <c r="I2708" i="2"/>
  <c r="J2708" i="2"/>
  <c r="H2709" i="2"/>
  <c r="I2709" i="2"/>
  <c r="J2709" i="2"/>
  <c r="H2710" i="2"/>
  <c r="I2710" i="2"/>
  <c r="J2710" i="2"/>
  <c r="H2711" i="2"/>
  <c r="I2711" i="2"/>
  <c r="J2711" i="2"/>
  <c r="H2712" i="2"/>
  <c r="I2712" i="2"/>
  <c r="J2712" i="2"/>
  <c r="H2713" i="2"/>
  <c r="I2713" i="2"/>
  <c r="J2713" i="2"/>
  <c r="H2714" i="2"/>
  <c r="I2714" i="2"/>
  <c r="J2714" i="2"/>
  <c r="H2715" i="2"/>
  <c r="I2715" i="2"/>
  <c r="J2715" i="2"/>
  <c r="H2716" i="2"/>
  <c r="I2716" i="2"/>
  <c r="J2716" i="2"/>
  <c r="H2717" i="2"/>
  <c r="I2717" i="2"/>
  <c r="J2717" i="2"/>
  <c r="H2718" i="2"/>
  <c r="I2718" i="2"/>
  <c r="J2718" i="2"/>
  <c r="H2719" i="2"/>
  <c r="I2719" i="2"/>
  <c r="J2719" i="2"/>
  <c r="H2720" i="2"/>
  <c r="I2720" i="2"/>
  <c r="J2720" i="2"/>
  <c r="H2721" i="2"/>
  <c r="I2721" i="2"/>
  <c r="J2721" i="2"/>
  <c r="H2722" i="2"/>
  <c r="I2722" i="2"/>
  <c r="J2722" i="2"/>
  <c r="H2723" i="2"/>
  <c r="I2723" i="2"/>
  <c r="J2723" i="2"/>
  <c r="H2724" i="2"/>
  <c r="I2724" i="2"/>
  <c r="J2724" i="2"/>
  <c r="H2725" i="2"/>
  <c r="I2725" i="2"/>
  <c r="J2725" i="2"/>
  <c r="H2726" i="2"/>
  <c r="I2726" i="2"/>
  <c r="J2726" i="2"/>
  <c r="H2727" i="2"/>
  <c r="I2727" i="2"/>
  <c r="J2727" i="2"/>
  <c r="H2728" i="2"/>
  <c r="I2728" i="2"/>
  <c r="J2728" i="2"/>
  <c r="H2729" i="2"/>
  <c r="I2729" i="2"/>
  <c r="J2729" i="2"/>
  <c r="H2730" i="2"/>
  <c r="I2730" i="2"/>
  <c r="J2730" i="2"/>
  <c r="H2731" i="2"/>
  <c r="I2731" i="2"/>
  <c r="J2731" i="2"/>
  <c r="H2732" i="2"/>
  <c r="I2732" i="2"/>
  <c r="J2732" i="2"/>
  <c r="H2733" i="2"/>
  <c r="I2733" i="2"/>
  <c r="J2733" i="2"/>
  <c r="H2734" i="2"/>
  <c r="I2734" i="2"/>
  <c r="J2734" i="2"/>
  <c r="H2735" i="2"/>
  <c r="I2735" i="2"/>
  <c r="J2735" i="2"/>
  <c r="H2736" i="2"/>
  <c r="I2736" i="2"/>
  <c r="J2736" i="2"/>
  <c r="H2737" i="2"/>
  <c r="I2737" i="2"/>
  <c r="J2737" i="2"/>
  <c r="H2738" i="2"/>
  <c r="I2738" i="2"/>
  <c r="J2738" i="2"/>
  <c r="H2739" i="2"/>
  <c r="I2739" i="2"/>
  <c r="J2739" i="2"/>
  <c r="H2740" i="2"/>
  <c r="I2740" i="2"/>
  <c r="J2740" i="2"/>
  <c r="H2741" i="2"/>
  <c r="I2741" i="2"/>
  <c r="J2741" i="2"/>
  <c r="H2742" i="2"/>
  <c r="I2742" i="2"/>
  <c r="J2742" i="2"/>
  <c r="H2743" i="2"/>
  <c r="I2743" i="2"/>
  <c r="J2743" i="2"/>
  <c r="H2744" i="2"/>
  <c r="I2744" i="2"/>
  <c r="J2744" i="2"/>
  <c r="H2745" i="2"/>
  <c r="I2745" i="2"/>
  <c r="J2745" i="2"/>
  <c r="H2746" i="2"/>
  <c r="I2746" i="2"/>
  <c r="J2746" i="2"/>
  <c r="H2747" i="2"/>
  <c r="I2747" i="2"/>
  <c r="J2747" i="2"/>
  <c r="H2748" i="2"/>
  <c r="I2748" i="2"/>
  <c r="J2748" i="2"/>
  <c r="H2749" i="2"/>
  <c r="I2749" i="2"/>
  <c r="J2749" i="2"/>
  <c r="H2750" i="2"/>
  <c r="I2750" i="2"/>
  <c r="J2750" i="2"/>
  <c r="H2751" i="2"/>
  <c r="I2751" i="2"/>
  <c r="J2751" i="2"/>
  <c r="H2752" i="2"/>
  <c r="I2752" i="2"/>
  <c r="J2752" i="2"/>
  <c r="H2753" i="2"/>
  <c r="I2753" i="2"/>
  <c r="J2753" i="2"/>
  <c r="H2754" i="2"/>
  <c r="I2754" i="2"/>
  <c r="J2754" i="2"/>
  <c r="H2755" i="2"/>
  <c r="I2755" i="2"/>
  <c r="J2755" i="2"/>
  <c r="H2756" i="2"/>
  <c r="I2756" i="2"/>
  <c r="J2756" i="2"/>
  <c r="H2757" i="2"/>
  <c r="I2757" i="2"/>
  <c r="J2757" i="2"/>
  <c r="H2758" i="2"/>
  <c r="I2758" i="2"/>
  <c r="J2758" i="2"/>
  <c r="H2759" i="2"/>
  <c r="I2759" i="2"/>
  <c r="J2759" i="2"/>
  <c r="H2760" i="2"/>
  <c r="I2760" i="2"/>
  <c r="J2760" i="2"/>
  <c r="H2761" i="2"/>
  <c r="I2761" i="2"/>
  <c r="J2761" i="2"/>
  <c r="H2762" i="2"/>
  <c r="I2762" i="2"/>
  <c r="J2762" i="2"/>
  <c r="H2763" i="2"/>
  <c r="I2763" i="2"/>
  <c r="J2763" i="2"/>
  <c r="H2764" i="2"/>
  <c r="I2764" i="2"/>
  <c r="J2764" i="2"/>
  <c r="H2765" i="2"/>
  <c r="I2765" i="2"/>
  <c r="J2765" i="2"/>
  <c r="H2766" i="2"/>
  <c r="I2766" i="2"/>
  <c r="J2766" i="2"/>
  <c r="H2767" i="2"/>
  <c r="I2767" i="2"/>
  <c r="J2767" i="2"/>
  <c r="H2768" i="2"/>
  <c r="I2768" i="2"/>
  <c r="J2768" i="2"/>
  <c r="H2769" i="2"/>
  <c r="I2769" i="2"/>
  <c r="J2769" i="2"/>
  <c r="H2770" i="2"/>
  <c r="I2770" i="2"/>
  <c r="J2770" i="2"/>
  <c r="H2771" i="2"/>
  <c r="I2771" i="2"/>
  <c r="J2771" i="2"/>
  <c r="H2772" i="2"/>
  <c r="I2772" i="2"/>
  <c r="J2772" i="2"/>
  <c r="H2773" i="2"/>
  <c r="I2773" i="2"/>
  <c r="J2773" i="2"/>
  <c r="H2774" i="2"/>
  <c r="I2774" i="2"/>
  <c r="J2774" i="2"/>
  <c r="H2775" i="2"/>
  <c r="I2775" i="2"/>
  <c r="J2775" i="2"/>
  <c r="H2776" i="2"/>
  <c r="I2776" i="2"/>
  <c r="J2776" i="2"/>
  <c r="H2777" i="2"/>
  <c r="I2777" i="2"/>
  <c r="J2777" i="2"/>
  <c r="H2778" i="2"/>
  <c r="I2778" i="2"/>
  <c r="J2778" i="2"/>
  <c r="H2779" i="2"/>
  <c r="I2779" i="2"/>
  <c r="J2779" i="2"/>
  <c r="H2780" i="2"/>
  <c r="I2780" i="2"/>
  <c r="J2780" i="2"/>
  <c r="H2781" i="2"/>
  <c r="I2781" i="2"/>
  <c r="J2781" i="2"/>
  <c r="H2782" i="2"/>
  <c r="I2782" i="2"/>
  <c r="J2782" i="2"/>
  <c r="H2783" i="2"/>
  <c r="I2783" i="2"/>
  <c r="J2783" i="2"/>
  <c r="H2784" i="2"/>
  <c r="I2784" i="2"/>
  <c r="J2784" i="2"/>
  <c r="H2785" i="2"/>
  <c r="I2785" i="2"/>
  <c r="J2785" i="2"/>
  <c r="H2786" i="2"/>
  <c r="I2786" i="2"/>
  <c r="J2786" i="2"/>
  <c r="H2787" i="2"/>
  <c r="I2787" i="2"/>
  <c r="J2787" i="2"/>
  <c r="H2788" i="2"/>
  <c r="I2788" i="2"/>
  <c r="J2788" i="2"/>
  <c r="H2789" i="2"/>
  <c r="I2789" i="2"/>
  <c r="J2789" i="2"/>
  <c r="H2790" i="2"/>
  <c r="I2790" i="2"/>
  <c r="J2790" i="2"/>
  <c r="H2791" i="2"/>
  <c r="I2791" i="2"/>
  <c r="J2791" i="2"/>
  <c r="H2792" i="2"/>
  <c r="I2792" i="2"/>
  <c r="J2792" i="2"/>
  <c r="H2793" i="2"/>
  <c r="I2793" i="2"/>
  <c r="J2793" i="2"/>
  <c r="H2794" i="2"/>
  <c r="I2794" i="2"/>
  <c r="J2794" i="2"/>
  <c r="H2795" i="2"/>
  <c r="I2795" i="2"/>
  <c r="J2795" i="2"/>
  <c r="H2796" i="2"/>
  <c r="I2796" i="2"/>
  <c r="J2796" i="2"/>
  <c r="H2797" i="2"/>
  <c r="I2797" i="2"/>
  <c r="J2797" i="2"/>
  <c r="H2798" i="2"/>
  <c r="I2798" i="2"/>
  <c r="J2798" i="2"/>
  <c r="H2799" i="2"/>
  <c r="I2799" i="2"/>
  <c r="J2799" i="2"/>
  <c r="H2800" i="2"/>
  <c r="I2800" i="2"/>
  <c r="J2800" i="2"/>
  <c r="H2801" i="2"/>
  <c r="I2801" i="2"/>
  <c r="J2801" i="2"/>
  <c r="H2802" i="2"/>
  <c r="I2802" i="2"/>
  <c r="J2802" i="2"/>
  <c r="H2803" i="2"/>
  <c r="I2803" i="2"/>
  <c r="J2803" i="2"/>
  <c r="H2804" i="2"/>
  <c r="I2804" i="2"/>
  <c r="J2804" i="2"/>
  <c r="H2805" i="2"/>
  <c r="I2805" i="2"/>
  <c r="J2805" i="2"/>
  <c r="H2806" i="2"/>
  <c r="I2806" i="2"/>
  <c r="J2806" i="2"/>
  <c r="H2807" i="2"/>
  <c r="I2807" i="2"/>
  <c r="J2807" i="2"/>
  <c r="H2808" i="2"/>
  <c r="I2808" i="2"/>
  <c r="J2808" i="2"/>
  <c r="H2809" i="2"/>
  <c r="I2809" i="2"/>
  <c r="J2809" i="2"/>
  <c r="H2810" i="2"/>
  <c r="I2810" i="2"/>
  <c r="J2810" i="2"/>
  <c r="H2811" i="2"/>
  <c r="I2811" i="2"/>
  <c r="J2811" i="2"/>
  <c r="H2812" i="2"/>
  <c r="I2812" i="2"/>
  <c r="J2812" i="2"/>
  <c r="H2813" i="2"/>
  <c r="I2813" i="2"/>
  <c r="J2813" i="2"/>
  <c r="H2814" i="2"/>
  <c r="I2814" i="2"/>
  <c r="J2814" i="2"/>
  <c r="H2815" i="2"/>
  <c r="I2815" i="2"/>
  <c r="J2815" i="2"/>
  <c r="H2816" i="2"/>
  <c r="I2816" i="2"/>
  <c r="J2816" i="2"/>
  <c r="H2817" i="2"/>
  <c r="I2817" i="2"/>
  <c r="J2817" i="2"/>
  <c r="H2818" i="2"/>
  <c r="I2818" i="2"/>
  <c r="J2818" i="2"/>
  <c r="H2819" i="2"/>
  <c r="I2819" i="2"/>
  <c r="J2819" i="2"/>
  <c r="H2820" i="2"/>
  <c r="I2820" i="2"/>
  <c r="J2820" i="2"/>
  <c r="H2821" i="2"/>
  <c r="I2821" i="2"/>
  <c r="J2821" i="2"/>
  <c r="H2822" i="2"/>
  <c r="I2822" i="2"/>
  <c r="J2822" i="2"/>
  <c r="H2823" i="2"/>
  <c r="I2823" i="2"/>
  <c r="J2823" i="2"/>
  <c r="H2824" i="2"/>
  <c r="I2824" i="2"/>
  <c r="J2824" i="2"/>
  <c r="H2825" i="2"/>
  <c r="I2825" i="2"/>
  <c r="J2825" i="2"/>
  <c r="H2826" i="2"/>
  <c r="I2826" i="2"/>
  <c r="J2826" i="2"/>
  <c r="H2827" i="2"/>
  <c r="I2827" i="2"/>
  <c r="J2827" i="2"/>
  <c r="H2828" i="2"/>
  <c r="I2828" i="2"/>
  <c r="J2828" i="2"/>
  <c r="H2829" i="2"/>
  <c r="I2829" i="2"/>
  <c r="J2829" i="2"/>
  <c r="H2830" i="2"/>
  <c r="I2830" i="2"/>
  <c r="J2830" i="2"/>
  <c r="H2831" i="2"/>
  <c r="I2831" i="2"/>
  <c r="J2831" i="2"/>
  <c r="H2832" i="2"/>
  <c r="I2832" i="2"/>
  <c r="J2832" i="2"/>
  <c r="H2833" i="2"/>
  <c r="I2833" i="2"/>
  <c r="J2833" i="2"/>
  <c r="H2834" i="2"/>
  <c r="I2834" i="2"/>
  <c r="J2834" i="2"/>
  <c r="H2835" i="2"/>
  <c r="I2835" i="2"/>
  <c r="J2835" i="2"/>
  <c r="H2836" i="2"/>
  <c r="I2836" i="2"/>
  <c r="J2836" i="2"/>
  <c r="H2837" i="2"/>
  <c r="I2837" i="2"/>
  <c r="J2837" i="2"/>
  <c r="H2838" i="2"/>
  <c r="I2838" i="2"/>
  <c r="J2838" i="2"/>
  <c r="H2839" i="2"/>
  <c r="I2839" i="2"/>
  <c r="J2839" i="2"/>
  <c r="H2840" i="2"/>
  <c r="I2840" i="2"/>
  <c r="J2840" i="2"/>
  <c r="H2841" i="2"/>
  <c r="I2841" i="2"/>
  <c r="J2841" i="2"/>
  <c r="H2842" i="2"/>
  <c r="I2842" i="2"/>
  <c r="J2842" i="2"/>
  <c r="H2843" i="2"/>
  <c r="I2843" i="2"/>
  <c r="J2843" i="2"/>
  <c r="H2844" i="2"/>
  <c r="I2844" i="2"/>
  <c r="J2844" i="2"/>
  <c r="H2845" i="2"/>
  <c r="I2845" i="2"/>
  <c r="J2845" i="2"/>
  <c r="H2846" i="2"/>
  <c r="I2846" i="2"/>
  <c r="J2846" i="2"/>
  <c r="H2847" i="2"/>
  <c r="I2847" i="2"/>
  <c r="J2847" i="2"/>
  <c r="H2848" i="2"/>
  <c r="I2848" i="2"/>
  <c r="J2848" i="2"/>
  <c r="H2849" i="2"/>
  <c r="I2849" i="2"/>
  <c r="J2849" i="2"/>
  <c r="H2850" i="2"/>
  <c r="I2850" i="2"/>
  <c r="J2850" i="2"/>
  <c r="H2851" i="2"/>
  <c r="I2851" i="2"/>
  <c r="J2851" i="2"/>
  <c r="H2852" i="2"/>
  <c r="I2852" i="2"/>
  <c r="J2852" i="2"/>
  <c r="H2853" i="2"/>
  <c r="I2853" i="2"/>
  <c r="J2853" i="2"/>
  <c r="H2854" i="2"/>
  <c r="I2854" i="2"/>
  <c r="J2854" i="2"/>
  <c r="H2855" i="2"/>
  <c r="I2855" i="2"/>
  <c r="J2855" i="2"/>
  <c r="H2856" i="2"/>
  <c r="I2856" i="2"/>
  <c r="J2856" i="2"/>
  <c r="H2857" i="2"/>
  <c r="I2857" i="2"/>
  <c r="J2857" i="2"/>
  <c r="H2858" i="2"/>
  <c r="I2858" i="2"/>
  <c r="J2858" i="2"/>
  <c r="H2859" i="2"/>
  <c r="I2859" i="2"/>
  <c r="J2859" i="2"/>
  <c r="H2860" i="2"/>
  <c r="I2860" i="2"/>
  <c r="J2860" i="2"/>
  <c r="H2861" i="2"/>
  <c r="I2861" i="2"/>
  <c r="J2861" i="2"/>
  <c r="H2862" i="2"/>
  <c r="I2862" i="2"/>
  <c r="J2862" i="2"/>
  <c r="H2863" i="2"/>
  <c r="I2863" i="2"/>
  <c r="J2863" i="2"/>
  <c r="H2864" i="2"/>
  <c r="I2864" i="2"/>
  <c r="J2864" i="2"/>
  <c r="H2865" i="2"/>
  <c r="I2865" i="2"/>
  <c r="J2865" i="2"/>
  <c r="H2866" i="2"/>
  <c r="I2866" i="2"/>
  <c r="J2866" i="2"/>
  <c r="H2867" i="2"/>
  <c r="I2867" i="2"/>
  <c r="J2867" i="2"/>
  <c r="H2868" i="2"/>
  <c r="I2868" i="2"/>
  <c r="J2868" i="2"/>
  <c r="H2869" i="2"/>
  <c r="I2869" i="2"/>
  <c r="J2869" i="2"/>
  <c r="H2870" i="2"/>
  <c r="I2870" i="2"/>
  <c r="J2870" i="2"/>
  <c r="H2871" i="2"/>
  <c r="I2871" i="2"/>
  <c r="J2871" i="2"/>
  <c r="H2872" i="2"/>
  <c r="I2872" i="2"/>
  <c r="J2872" i="2"/>
  <c r="H2873" i="2"/>
  <c r="I2873" i="2"/>
  <c r="J2873" i="2"/>
  <c r="H2874" i="2"/>
  <c r="I2874" i="2"/>
  <c r="J2874" i="2"/>
  <c r="H2875" i="2"/>
  <c r="I2875" i="2"/>
  <c r="J2875" i="2"/>
  <c r="H2876" i="2"/>
  <c r="I2876" i="2"/>
  <c r="J2876" i="2"/>
  <c r="H2877" i="2"/>
  <c r="I2877" i="2"/>
  <c r="J2877" i="2"/>
  <c r="H2878" i="2"/>
  <c r="I2878" i="2"/>
  <c r="J2878" i="2"/>
  <c r="H2879" i="2"/>
  <c r="I2879" i="2"/>
  <c r="J2879" i="2"/>
  <c r="H2880" i="2"/>
  <c r="I2880" i="2"/>
  <c r="J2880" i="2"/>
  <c r="H2881" i="2"/>
  <c r="I2881" i="2"/>
  <c r="J2881" i="2"/>
  <c r="H2882" i="2"/>
  <c r="I2882" i="2"/>
  <c r="J2882" i="2"/>
  <c r="H2883" i="2"/>
  <c r="I2883" i="2"/>
  <c r="J2883" i="2"/>
  <c r="H2884" i="2"/>
  <c r="I2884" i="2"/>
  <c r="J2884" i="2"/>
  <c r="H2885" i="2"/>
  <c r="I2885" i="2"/>
  <c r="J2885" i="2"/>
  <c r="H2886" i="2"/>
  <c r="I2886" i="2"/>
  <c r="J2886" i="2"/>
  <c r="H2887" i="2"/>
  <c r="I2887" i="2"/>
  <c r="J2887" i="2"/>
  <c r="H2888" i="2"/>
  <c r="I2888" i="2"/>
  <c r="J2888" i="2"/>
  <c r="H2889" i="2"/>
  <c r="I2889" i="2"/>
  <c r="J2889" i="2"/>
  <c r="H2890" i="2"/>
  <c r="I2890" i="2"/>
  <c r="J2890" i="2"/>
  <c r="H2891" i="2"/>
  <c r="I2891" i="2"/>
  <c r="J2891" i="2"/>
  <c r="H2892" i="2"/>
  <c r="I2892" i="2"/>
  <c r="J2892" i="2"/>
  <c r="H2893" i="2"/>
  <c r="I2893" i="2"/>
  <c r="J2893" i="2"/>
  <c r="H2894" i="2"/>
  <c r="I2894" i="2"/>
  <c r="J2894" i="2"/>
  <c r="H2895" i="2"/>
  <c r="I2895" i="2"/>
  <c r="J2895" i="2"/>
  <c r="H2896" i="2"/>
  <c r="I2896" i="2"/>
  <c r="J2896" i="2"/>
  <c r="H2897" i="2"/>
  <c r="I2897" i="2"/>
  <c r="J2897" i="2"/>
  <c r="H2898" i="2"/>
  <c r="I2898" i="2"/>
  <c r="J2898" i="2"/>
  <c r="H2899" i="2"/>
  <c r="I2899" i="2"/>
  <c r="J2899" i="2"/>
  <c r="H2900" i="2"/>
  <c r="I2900" i="2"/>
  <c r="J2900" i="2"/>
  <c r="H2901" i="2"/>
  <c r="I2901" i="2"/>
  <c r="J2901" i="2"/>
  <c r="H2902" i="2"/>
  <c r="I2902" i="2"/>
  <c r="J2902" i="2"/>
  <c r="H2903" i="2"/>
  <c r="I2903" i="2"/>
  <c r="J2903" i="2"/>
  <c r="H2904" i="2"/>
  <c r="I2904" i="2"/>
  <c r="J2904" i="2"/>
  <c r="H2905" i="2"/>
  <c r="I2905" i="2"/>
  <c r="J2905" i="2"/>
  <c r="H2906" i="2"/>
  <c r="I2906" i="2"/>
  <c r="J2906" i="2"/>
  <c r="H2907" i="2"/>
  <c r="I2907" i="2"/>
  <c r="J2907" i="2"/>
  <c r="H2908" i="2"/>
  <c r="I2908" i="2"/>
  <c r="J2908" i="2"/>
  <c r="H2909" i="2"/>
  <c r="I2909" i="2"/>
  <c r="J2909" i="2"/>
  <c r="H2910" i="2"/>
  <c r="I2910" i="2"/>
  <c r="J2910" i="2"/>
  <c r="H2911" i="2"/>
  <c r="I2911" i="2"/>
  <c r="J2911" i="2"/>
  <c r="H2912" i="2"/>
  <c r="I2912" i="2"/>
  <c r="J2912" i="2"/>
  <c r="H2913" i="2"/>
  <c r="I2913" i="2"/>
  <c r="J2913" i="2"/>
  <c r="H2914" i="2"/>
  <c r="I2914" i="2"/>
  <c r="J2914" i="2"/>
  <c r="H2915" i="2"/>
  <c r="I2915" i="2"/>
  <c r="J2915" i="2"/>
  <c r="H2916" i="2"/>
  <c r="I2916" i="2"/>
  <c r="J2916" i="2"/>
  <c r="H2917" i="2"/>
  <c r="I2917" i="2"/>
  <c r="J2917" i="2"/>
  <c r="H2918" i="2"/>
  <c r="I2918" i="2"/>
  <c r="J2918" i="2"/>
  <c r="H2919" i="2"/>
  <c r="I2919" i="2"/>
  <c r="J2919" i="2"/>
  <c r="H2920" i="2"/>
  <c r="I2920" i="2"/>
  <c r="J2920" i="2"/>
  <c r="H2921" i="2"/>
  <c r="I2921" i="2"/>
  <c r="J2921" i="2"/>
  <c r="H2922" i="2"/>
  <c r="I2922" i="2"/>
  <c r="J2922" i="2"/>
  <c r="H2923" i="2"/>
  <c r="I2923" i="2"/>
  <c r="J2923" i="2"/>
  <c r="H2924" i="2"/>
  <c r="I2924" i="2"/>
  <c r="J2924" i="2"/>
  <c r="H2925" i="2"/>
  <c r="I2925" i="2"/>
  <c r="J2925" i="2"/>
  <c r="H2926" i="2"/>
  <c r="I2926" i="2"/>
  <c r="J2926" i="2"/>
  <c r="H2927" i="2"/>
  <c r="I2927" i="2"/>
  <c r="J2927" i="2"/>
  <c r="H2928" i="2"/>
  <c r="I2928" i="2"/>
  <c r="J2928" i="2"/>
  <c r="H2929" i="2"/>
  <c r="I2929" i="2"/>
  <c r="J2929" i="2"/>
  <c r="H2930" i="2"/>
  <c r="I2930" i="2"/>
  <c r="J2930" i="2"/>
  <c r="H2931" i="2"/>
  <c r="I2931" i="2"/>
  <c r="J2931" i="2"/>
  <c r="H2932" i="2"/>
  <c r="I2932" i="2"/>
  <c r="J2932" i="2"/>
  <c r="H2933" i="2"/>
  <c r="I2933" i="2"/>
  <c r="J2933" i="2"/>
  <c r="H2934" i="2"/>
  <c r="I2934" i="2"/>
  <c r="J2934" i="2"/>
  <c r="H2935" i="2"/>
  <c r="I2935" i="2"/>
  <c r="J2935" i="2"/>
  <c r="H2936" i="2"/>
  <c r="I2936" i="2"/>
  <c r="J2936" i="2"/>
  <c r="H2937" i="2"/>
  <c r="I2937" i="2"/>
  <c r="J2937" i="2"/>
  <c r="H2938" i="2"/>
  <c r="I2938" i="2"/>
  <c r="J2938" i="2"/>
  <c r="H2939" i="2"/>
  <c r="I2939" i="2"/>
  <c r="J2939" i="2"/>
  <c r="H2940" i="2"/>
  <c r="I2940" i="2"/>
  <c r="J2940" i="2"/>
  <c r="H2941" i="2"/>
  <c r="I2941" i="2"/>
  <c r="J2941" i="2"/>
  <c r="H2942" i="2"/>
  <c r="I2942" i="2"/>
  <c r="J2942" i="2"/>
  <c r="H2943" i="2"/>
  <c r="I2943" i="2"/>
  <c r="J2943" i="2"/>
  <c r="H2944" i="2"/>
  <c r="I2944" i="2"/>
  <c r="J2944" i="2"/>
  <c r="H2945" i="2"/>
  <c r="I2945" i="2"/>
  <c r="J2945" i="2"/>
  <c r="H2946" i="2"/>
  <c r="I2946" i="2"/>
  <c r="J2946" i="2"/>
  <c r="H2947" i="2"/>
  <c r="I2947" i="2"/>
  <c r="J2947" i="2"/>
  <c r="H2948" i="2"/>
  <c r="I2948" i="2"/>
  <c r="J2948" i="2"/>
  <c r="H2949" i="2"/>
  <c r="I2949" i="2"/>
  <c r="J2949" i="2"/>
  <c r="H2950" i="2"/>
  <c r="I2950" i="2"/>
  <c r="J2950" i="2"/>
  <c r="H2951" i="2"/>
  <c r="I2951" i="2"/>
  <c r="J2951" i="2"/>
  <c r="H2952" i="2"/>
  <c r="I2952" i="2"/>
  <c r="J2952" i="2"/>
  <c r="H2953" i="2"/>
  <c r="I2953" i="2"/>
  <c r="J2953" i="2"/>
  <c r="H2954" i="2"/>
  <c r="I2954" i="2"/>
  <c r="J2954" i="2"/>
  <c r="H2955" i="2"/>
  <c r="I2955" i="2"/>
  <c r="J2955" i="2"/>
  <c r="H2956" i="2"/>
  <c r="I2956" i="2"/>
  <c r="J2956" i="2"/>
  <c r="H2957" i="2"/>
  <c r="I2957" i="2"/>
  <c r="J2957" i="2"/>
  <c r="H2958" i="2"/>
  <c r="I2958" i="2"/>
  <c r="J2958" i="2"/>
  <c r="H2959" i="2"/>
  <c r="I2959" i="2"/>
  <c r="J2959" i="2"/>
  <c r="H2960" i="2"/>
  <c r="I2960" i="2"/>
  <c r="J2960" i="2"/>
  <c r="H2961" i="2"/>
  <c r="I2961" i="2"/>
  <c r="J2961" i="2"/>
  <c r="H2962" i="2"/>
  <c r="I2962" i="2"/>
  <c r="J2962" i="2"/>
  <c r="H2963" i="2"/>
  <c r="I2963" i="2"/>
  <c r="J2963" i="2"/>
  <c r="H2964" i="2"/>
  <c r="I2964" i="2"/>
  <c r="J2964" i="2"/>
  <c r="H2965" i="2"/>
  <c r="I2965" i="2"/>
  <c r="J2965" i="2"/>
  <c r="H2966" i="2"/>
  <c r="I2966" i="2"/>
  <c r="J2966" i="2"/>
  <c r="H2967" i="2"/>
  <c r="I2967" i="2"/>
  <c r="J2967" i="2"/>
  <c r="H2968" i="2"/>
  <c r="I2968" i="2"/>
  <c r="J2968" i="2"/>
  <c r="H2969" i="2"/>
  <c r="I2969" i="2"/>
  <c r="J2969" i="2"/>
  <c r="H2970" i="2"/>
  <c r="I2970" i="2"/>
  <c r="J2970" i="2"/>
  <c r="H2971" i="2"/>
  <c r="I2971" i="2"/>
  <c r="J2971" i="2"/>
  <c r="H2972" i="2"/>
  <c r="I2972" i="2"/>
  <c r="J2972" i="2"/>
  <c r="H2973" i="2"/>
  <c r="I2973" i="2"/>
  <c r="J2973" i="2"/>
  <c r="H2974" i="2"/>
  <c r="I2974" i="2"/>
  <c r="J2974" i="2"/>
  <c r="H2975" i="2"/>
  <c r="I2975" i="2"/>
  <c r="J2975" i="2"/>
  <c r="H2976" i="2"/>
  <c r="I2976" i="2"/>
  <c r="J2976" i="2"/>
  <c r="H2977" i="2"/>
  <c r="I2977" i="2"/>
  <c r="J2977" i="2"/>
  <c r="H2978" i="2"/>
  <c r="I2978" i="2"/>
  <c r="J2978" i="2"/>
  <c r="H2979" i="2"/>
  <c r="I2979" i="2"/>
  <c r="J2979" i="2"/>
  <c r="H2980" i="2"/>
  <c r="I2980" i="2"/>
  <c r="J2980" i="2"/>
  <c r="H2981" i="2"/>
  <c r="I2981" i="2"/>
  <c r="J2981" i="2"/>
  <c r="H2982" i="2"/>
  <c r="I2982" i="2"/>
  <c r="J2982" i="2"/>
  <c r="H2983" i="2"/>
  <c r="I2983" i="2"/>
  <c r="J2983" i="2"/>
  <c r="H2984" i="2"/>
  <c r="I2984" i="2"/>
  <c r="J2984" i="2"/>
  <c r="H2985" i="2"/>
  <c r="I2985" i="2"/>
  <c r="J2985" i="2"/>
  <c r="H2986" i="2"/>
  <c r="I2986" i="2"/>
  <c r="J2986" i="2"/>
  <c r="H2987" i="2"/>
  <c r="I2987" i="2"/>
  <c r="J2987" i="2"/>
  <c r="H2988" i="2"/>
  <c r="I2988" i="2"/>
  <c r="J2988" i="2"/>
  <c r="L103" i="1"/>
  <c r="K106" i="1"/>
  <c r="K108" i="1"/>
  <c r="K109" i="1"/>
  <c r="K110" i="1"/>
  <c r="K112" i="1"/>
  <c r="K113" i="1"/>
  <c r="K114" i="1"/>
  <c r="K115" i="1"/>
  <c r="K116" i="1"/>
  <c r="K117" i="1"/>
  <c r="K118" i="1"/>
  <c r="G176" i="1"/>
  <c r="K176" i="1"/>
  <c r="G177" i="1"/>
  <c r="K177" i="1"/>
  <c r="G178" i="1"/>
  <c r="K178" i="1"/>
  <c r="G180" i="1"/>
  <c r="K180" i="1"/>
  <c r="G181" i="1"/>
  <c r="K181" i="1"/>
  <c r="G182" i="1"/>
  <c r="K182" i="1"/>
  <c r="G183" i="1"/>
  <c r="G184" i="1"/>
  <c r="K184" i="1"/>
  <c r="G185" i="1"/>
  <c r="K185" i="1"/>
  <c r="G186" i="1"/>
  <c r="K186" i="1"/>
  <c r="G187" i="1"/>
  <c r="G188" i="1"/>
  <c r="K188" i="1"/>
  <c r="G189" i="1"/>
  <c r="K189" i="1"/>
  <c r="G190" i="1"/>
  <c r="K190" i="1"/>
  <c r="G191" i="1"/>
  <c r="G192" i="1"/>
  <c r="K192" i="1"/>
  <c r="G193" i="1"/>
  <c r="K193" i="1"/>
  <c r="G194" i="1"/>
  <c r="K194" i="1"/>
  <c r="G195" i="1"/>
  <c r="G196" i="1"/>
  <c r="K196" i="1"/>
  <c r="G197" i="1"/>
  <c r="K197" i="1"/>
  <c r="G198" i="1"/>
  <c r="K198" i="1"/>
  <c r="G199" i="1"/>
  <c r="G200" i="1"/>
  <c r="K200" i="1"/>
  <c r="G201" i="1"/>
  <c r="K201" i="1"/>
  <c r="G202" i="1"/>
  <c r="K202" i="1"/>
  <c r="G203" i="1"/>
  <c r="K203" i="1"/>
  <c r="G204" i="1"/>
  <c r="H204" i="1"/>
  <c r="K204" i="1"/>
  <c r="G205" i="1"/>
  <c r="G206" i="1"/>
  <c r="K206" i="1"/>
  <c r="G207" i="1"/>
  <c r="K207" i="1"/>
  <c r="G208" i="1"/>
  <c r="K208" i="1"/>
  <c r="G209" i="1"/>
  <c r="K209" i="1"/>
  <c r="G210" i="1"/>
  <c r="K210" i="1"/>
  <c r="G211" i="1"/>
  <c r="K211" i="1"/>
  <c r="G212" i="1"/>
  <c r="K212" i="1"/>
  <c r="G213" i="1"/>
  <c r="K213" i="1"/>
  <c r="G214" i="1"/>
  <c r="K214" i="1"/>
  <c r="K216" i="1"/>
  <c r="L216" i="1"/>
  <c r="K217" i="1"/>
  <c r="L217" i="1"/>
  <c r="K218" i="1"/>
  <c r="L218" i="1"/>
  <c r="K220" i="1"/>
  <c r="L220" i="1"/>
  <c r="K222" i="1"/>
  <c r="K223" i="1"/>
  <c r="K224" i="1"/>
  <c r="K225" i="1"/>
  <c r="K226" i="1"/>
  <c r="K230" i="1"/>
  <c r="K231" i="1"/>
  <c r="K232" i="1"/>
  <c r="K234" i="1"/>
  <c r="K235" i="1"/>
  <c r="K236" i="1"/>
  <c r="K238" i="1"/>
  <c r="K239" i="1"/>
  <c r="K240" i="1"/>
  <c r="K242" i="1"/>
  <c r="K243" i="1"/>
  <c r="K244" i="1"/>
  <c r="K246" i="1"/>
  <c r="K247" i="1"/>
  <c r="K248" i="1"/>
  <c r="K250" i="1"/>
  <c r="K251" i="1"/>
  <c r="K252" i="1"/>
  <c r="A255" i="1"/>
  <c r="A256" i="1" s="1"/>
  <c r="A257" i="1" s="1"/>
  <c r="A258" i="1" s="1"/>
  <c r="A260" i="1"/>
  <c r="A261" i="1" s="1"/>
  <c r="A262" i="1" s="1"/>
  <c r="A263" i="1" s="1"/>
  <c r="A264" i="1" s="1"/>
  <c r="A265" i="1" s="1"/>
  <c r="A266" i="1" s="1"/>
  <c r="A267" i="1" s="1"/>
  <c r="A268" i="1" s="1"/>
  <c r="A269" i="1" s="1"/>
  <c r="A270" i="1" s="1"/>
  <c r="A271" i="1" s="1"/>
  <c r="A272" i="1" s="1"/>
  <c r="A273" i="1" s="1"/>
  <c r="A274" i="1" s="1"/>
  <c r="K277" i="1"/>
  <c r="A278" i="1"/>
  <c r="A279" i="1" s="1"/>
  <c r="K278" i="1"/>
  <c r="K279" i="1"/>
  <c r="K284" i="1"/>
  <c r="A285" i="1"/>
  <c r="A286" i="1"/>
  <c r="A287" i="1"/>
  <c r="K285" i="1"/>
  <c r="K286" i="1"/>
  <c r="K287" i="1"/>
  <c r="K292" i="1"/>
  <c r="K295" i="1"/>
  <c r="K296" i="1"/>
  <c r="K311" i="1"/>
  <c r="M311" i="1"/>
  <c r="N311" i="1"/>
  <c r="K315" i="1"/>
  <c r="N315" i="1"/>
  <c r="K317" i="1"/>
  <c r="K320" i="1"/>
  <c r="K321" i="1"/>
  <c r="K322" i="1"/>
  <c r="K323" i="1"/>
  <c r="K324" i="1"/>
  <c r="K325" i="1"/>
  <c r="A328" i="1"/>
  <c r="A329" i="1"/>
  <c r="A330" i="1" s="1"/>
  <c r="A331" i="1" s="1"/>
  <c r="A332" i="1"/>
  <c r="A333" i="1" s="1"/>
  <c r="A334" i="1" s="1"/>
  <c r="A335" i="1" s="1"/>
  <c r="K338" i="1"/>
  <c r="K339" i="1"/>
  <c r="K340" i="1"/>
  <c r="K341" i="1"/>
  <c r="K343" i="1"/>
  <c r="K345" i="1"/>
  <c r="K346" i="1"/>
  <c r="K347" i="1"/>
  <c r="K348" i="1"/>
  <c r="K349" i="1"/>
  <c r="K351" i="1"/>
  <c r="K352" i="1"/>
  <c r="I365" i="1"/>
  <c r="M365" i="1" s="1"/>
  <c r="K365" i="1"/>
  <c r="A366" i="1"/>
  <c r="A367" i="1"/>
  <c r="A368" i="1"/>
  <c r="A369" i="1" s="1"/>
  <c r="A370" i="1" s="1"/>
  <c r="A371" i="1"/>
  <c r="A372" i="1" s="1"/>
  <c r="A373" i="1" s="1"/>
  <c r="A374" i="1" s="1"/>
  <c r="A375" i="1" s="1"/>
  <c r="A376" i="1" s="1"/>
  <c r="A377" i="1" s="1"/>
  <c r="A378" i="1" s="1"/>
  <c r="A379" i="1" s="1"/>
  <c r="A380" i="1" s="1"/>
  <c r="A381" i="1" s="1"/>
  <c r="A382" i="1" s="1"/>
  <c r="A383" i="1" s="1"/>
  <c r="A384" i="1" s="1"/>
  <c r="A385" i="1" s="1"/>
  <c r="A386" i="1" s="1"/>
  <c r="A387" i="1" s="1"/>
  <c r="A388" i="1" s="1"/>
  <c r="A389" i="1" s="1"/>
  <c r="A390" i="1" s="1"/>
  <c r="A391" i="1" s="1"/>
  <c r="A392" i="1" s="1"/>
  <c r="A393" i="1" s="1"/>
  <c r="A394" i="1" s="1"/>
  <c r="A395" i="1" s="1"/>
  <c r="A396" i="1" s="1"/>
  <c r="A397" i="1" s="1"/>
  <c r="A398" i="1" s="1"/>
  <c r="A399" i="1" s="1"/>
  <c r="A400" i="1" s="1"/>
  <c r="A401" i="1" s="1"/>
  <c r="A402" i="1" s="1"/>
  <c r="A403" i="1" s="1"/>
  <c r="A404" i="1" s="1"/>
  <c r="A405" i="1" s="1"/>
  <c r="A406" i="1" s="1"/>
  <c r="A407" i="1" s="1"/>
  <c r="A408" i="1" s="1"/>
  <c r="A409" i="1" s="1"/>
  <c r="A410" i="1" s="1"/>
  <c r="A411" i="1" s="1"/>
  <c r="A412" i="1" s="1"/>
  <c r="A413" i="1" s="1"/>
  <c r="A414" i="1" s="1"/>
  <c r="A415" i="1" s="1"/>
  <c r="A416" i="1" s="1"/>
  <c r="A417" i="1" s="1"/>
  <c r="A418" i="1" s="1"/>
  <c r="A419" i="1" s="1"/>
  <c r="A420" i="1" s="1"/>
  <c r="A421" i="1" s="1"/>
  <c r="A422" i="1" s="1"/>
  <c r="A423" i="1" s="1"/>
  <c r="A424" i="1" s="1"/>
  <c r="A425" i="1" s="1"/>
  <c r="A426" i="1" s="1"/>
  <c r="A427" i="1" s="1"/>
  <c r="A428" i="1" s="1"/>
  <c r="A429" i="1" s="1"/>
  <c r="A430" i="1" s="1"/>
  <c r="A431" i="1" s="1"/>
  <c r="A432" i="1" s="1"/>
  <c r="A433" i="1" s="1"/>
  <c r="A434" i="1" s="1"/>
  <c r="A435" i="1" s="1"/>
  <c r="A436" i="1" s="1"/>
  <c r="A437" i="1" s="1"/>
  <c r="A438" i="1" s="1"/>
  <c r="A439" i="1" s="1"/>
  <c r="A440" i="1" s="1"/>
  <c r="A441" i="1" s="1"/>
  <c r="A442" i="1" s="1"/>
  <c r="A443" i="1" s="1"/>
  <c r="A444" i="1" s="1"/>
  <c r="A445" i="1" s="1"/>
  <c r="A447" i="1" s="1"/>
  <c r="A448" i="1" s="1"/>
  <c r="A449" i="1" s="1"/>
  <c r="A450" i="1" s="1"/>
  <c r="A451" i="1" s="1"/>
  <c r="A452" i="1" s="1"/>
  <c r="A453" i="1" s="1"/>
  <c r="A454" i="1" s="1"/>
  <c r="A455" i="1" s="1"/>
  <c r="A456" i="1" s="1"/>
  <c r="A457" i="1" s="1"/>
  <c r="A458" i="1" s="1"/>
  <c r="A459" i="1" s="1"/>
  <c r="A460" i="1" s="1"/>
  <c r="A461" i="1" s="1"/>
  <c r="A462" i="1" s="1"/>
  <c r="A463" i="1" s="1"/>
  <c r="A464" i="1" s="1"/>
  <c r="A465" i="1" s="1"/>
  <c r="A466" i="1" s="1"/>
  <c r="A467" i="1" s="1"/>
  <c r="A468" i="1" s="1"/>
  <c r="A469" i="1" s="1"/>
  <c r="A470" i="1" s="1"/>
  <c r="A471" i="1" s="1"/>
  <c r="A472" i="1" s="1"/>
  <c r="A473" i="1" s="1"/>
  <c r="A474" i="1" s="1"/>
  <c r="A475" i="1" s="1"/>
  <c r="A476" i="1" s="1"/>
  <c r="A477" i="1" s="1"/>
  <c r="A478" i="1" s="1"/>
  <c r="A479" i="1" s="1"/>
  <c r="A480" i="1" s="1"/>
  <c r="A481" i="1" s="1"/>
  <c r="A482" i="1" s="1"/>
  <c r="A483" i="1" s="1"/>
  <c r="A484" i="1" s="1"/>
  <c r="A485" i="1" s="1"/>
  <c r="A486" i="1" s="1"/>
  <c r="A487" i="1" s="1"/>
  <c r="A488" i="1" s="1"/>
  <c r="A489" i="1" s="1"/>
  <c r="A490" i="1" s="1"/>
  <c r="A491" i="1" s="1"/>
  <c r="A492" i="1" s="1"/>
  <c r="A493" i="1" s="1"/>
  <c r="A494" i="1" s="1"/>
  <c r="A495" i="1" s="1"/>
  <c r="A496" i="1" s="1"/>
  <c r="A497" i="1" s="1"/>
  <c r="A498" i="1" s="1"/>
  <c r="A499" i="1" s="1"/>
  <c r="A500" i="1" s="1"/>
  <c r="A501" i="1" s="1"/>
  <c r="A502" i="1" s="1"/>
  <c r="A503" i="1" s="1"/>
  <c r="A504" i="1" s="1"/>
  <c r="A505" i="1" s="1"/>
  <c r="A506" i="1" s="1"/>
  <c r="A507" i="1" s="1"/>
  <c r="A508" i="1" s="1"/>
  <c r="A509" i="1" s="1"/>
  <c r="A510" i="1" s="1"/>
  <c r="A511" i="1" s="1"/>
  <c r="A512" i="1" s="1"/>
  <c r="A513" i="1" s="1"/>
  <c r="A514" i="1" s="1"/>
  <c r="A515" i="1" s="1"/>
  <c r="A516" i="1" s="1"/>
  <c r="A517" i="1" s="1"/>
  <c r="A518" i="1" s="1"/>
  <c r="A519" i="1" s="1"/>
  <c r="A520" i="1" s="1"/>
  <c r="A521" i="1" s="1"/>
  <c r="A522" i="1" s="1"/>
  <c r="A523" i="1" s="1"/>
  <c r="A524" i="1" s="1"/>
  <c r="A525" i="1" s="1"/>
  <c r="A526" i="1" s="1"/>
  <c r="A527" i="1" s="1"/>
  <c r="A528" i="1" s="1"/>
  <c r="A529" i="1" s="1"/>
  <c r="A530" i="1" s="1"/>
  <c r="A531" i="1" s="1"/>
  <c r="A532" i="1" s="1"/>
  <c r="A533" i="1" s="1"/>
  <c r="A534" i="1" s="1"/>
  <c r="A535" i="1" s="1"/>
  <c r="A536" i="1" s="1"/>
  <c r="A537" i="1" s="1"/>
  <c r="A538" i="1" s="1"/>
  <c r="A539" i="1" s="1"/>
  <c r="A540" i="1" s="1"/>
  <c r="A541" i="1" s="1"/>
  <c r="A542" i="1" s="1"/>
  <c r="A543" i="1" s="1"/>
  <c r="A544" i="1" s="1"/>
  <c r="A545" i="1" s="1"/>
  <c r="A546" i="1" s="1"/>
  <c r="A547" i="1" s="1"/>
  <c r="A548" i="1" s="1"/>
  <c r="A549" i="1" s="1"/>
  <c r="A550" i="1" s="1"/>
  <c r="A551" i="1" s="1"/>
  <c r="A552" i="1" s="1"/>
  <c r="A553" i="1" s="1"/>
  <c r="A554" i="1" s="1"/>
  <c r="A555" i="1" s="1"/>
  <c r="A556" i="1" s="1"/>
  <c r="A557" i="1" s="1"/>
  <c r="A558" i="1" s="1"/>
  <c r="A559" i="1" s="1"/>
  <c r="A560" i="1" s="1"/>
  <c r="A561" i="1" s="1"/>
  <c r="A562" i="1" s="1"/>
  <c r="A563" i="1" s="1"/>
  <c r="A564" i="1" s="1"/>
  <c r="A565" i="1" s="1"/>
  <c r="A566" i="1" s="1"/>
  <c r="A567" i="1" s="1"/>
  <c r="A568" i="1" s="1"/>
  <c r="A569" i="1" s="1"/>
  <c r="A570" i="1" s="1"/>
  <c r="A571" i="1" s="1"/>
  <c r="A572" i="1" s="1"/>
  <c r="A573" i="1" s="1"/>
  <c r="A574" i="1" s="1"/>
  <c r="A575" i="1" s="1"/>
  <c r="A576" i="1" s="1"/>
  <c r="A577" i="1" s="1"/>
  <c r="A578" i="1" s="1"/>
  <c r="A579" i="1" s="1"/>
  <c r="A580" i="1" s="1"/>
  <c r="A581" i="1" s="1"/>
  <c r="A582" i="1" s="1"/>
  <c r="A583" i="1" s="1"/>
  <c r="A584" i="1" s="1"/>
  <c r="A585" i="1" s="1"/>
  <c r="A586" i="1" s="1"/>
  <c r="A587" i="1" s="1"/>
  <c r="A588" i="1" s="1"/>
  <c r="A589" i="1" s="1"/>
  <c r="A590" i="1" s="1"/>
  <c r="A591" i="1" s="1"/>
  <c r="A592" i="1" s="1"/>
  <c r="A593" i="1" s="1"/>
  <c r="A594" i="1" s="1"/>
  <c r="A595" i="1" s="1"/>
  <c r="A596" i="1" s="1"/>
  <c r="A597" i="1" s="1"/>
  <c r="A598" i="1" s="1"/>
  <c r="A599" i="1" s="1"/>
  <c r="A600" i="1" s="1"/>
  <c r="A601" i="1" s="1"/>
  <c r="A602" i="1" s="1"/>
  <c r="A603" i="1" s="1"/>
  <c r="A604" i="1" s="1"/>
  <c r="A605" i="1" s="1"/>
  <c r="A606" i="1" s="1"/>
  <c r="A607" i="1" s="1"/>
  <c r="A608" i="1" s="1"/>
  <c r="A609" i="1" s="1"/>
  <c r="A610" i="1" s="1"/>
  <c r="A611" i="1" s="1"/>
  <c r="A612" i="1" s="1"/>
  <c r="A613" i="1" s="1"/>
  <c r="A614" i="1" s="1"/>
  <c r="A615" i="1" s="1"/>
  <c r="A616" i="1" s="1"/>
  <c r="A617" i="1" s="1"/>
  <c r="A618" i="1" s="1"/>
  <c r="A619" i="1" s="1"/>
  <c r="A620" i="1" s="1"/>
  <c r="A621" i="1" s="1"/>
  <c r="A622" i="1" s="1"/>
  <c r="A623" i="1" s="1"/>
  <c r="A624" i="1" s="1"/>
  <c r="A625" i="1" s="1"/>
  <c r="A626" i="1" s="1"/>
  <c r="A627" i="1" s="1"/>
  <c r="A628" i="1" s="1"/>
  <c r="A629" i="1" s="1"/>
  <c r="A630" i="1" s="1"/>
  <c r="A631" i="1" s="1"/>
  <c r="A632" i="1" s="1"/>
  <c r="A633" i="1" s="1"/>
  <c r="A634" i="1" s="1"/>
  <c r="A635" i="1" s="1"/>
  <c r="A636" i="1" s="1"/>
  <c r="A637" i="1" s="1"/>
  <c r="A638" i="1" s="1"/>
  <c r="A639" i="1" s="1"/>
  <c r="A640" i="1" s="1"/>
  <c r="A641" i="1" s="1"/>
  <c r="A642" i="1" s="1"/>
  <c r="A643" i="1" s="1"/>
  <c r="A644" i="1" s="1"/>
  <c r="A645" i="1" s="1"/>
  <c r="A646" i="1" s="1"/>
  <c r="A647" i="1" s="1"/>
  <c r="A648" i="1" s="1"/>
  <c r="A649" i="1" s="1"/>
  <c r="A650" i="1" s="1"/>
  <c r="A651" i="1" s="1"/>
  <c r="A652" i="1" s="1"/>
  <c r="A653" i="1" s="1"/>
  <c r="A654" i="1" s="1"/>
  <c r="A655" i="1" s="1"/>
  <c r="A656" i="1" s="1"/>
  <c r="A657" i="1" s="1"/>
  <c r="A658" i="1" s="1"/>
  <c r="A659" i="1" s="1"/>
  <c r="A660" i="1" s="1"/>
  <c r="A661" i="1" s="1"/>
  <c r="A662" i="1" s="1"/>
  <c r="A663" i="1" s="1"/>
  <c r="A664" i="1" s="1"/>
  <c r="A665" i="1" s="1"/>
  <c r="A666" i="1" s="1"/>
  <c r="A667" i="1" s="1"/>
  <c r="A668" i="1" s="1"/>
  <c r="A669" i="1" s="1"/>
  <c r="A670" i="1" s="1"/>
  <c r="A671" i="1" s="1"/>
  <c r="A672" i="1" s="1"/>
  <c r="A673" i="1" s="1"/>
  <c r="A674" i="1" s="1"/>
  <c r="A675" i="1" s="1"/>
  <c r="A676" i="1" s="1"/>
  <c r="A677" i="1" s="1"/>
  <c r="A678" i="1" s="1"/>
  <c r="A679" i="1" s="1"/>
  <c r="A680" i="1" s="1"/>
  <c r="A681" i="1" s="1"/>
  <c r="A682" i="1" s="1"/>
  <c r="A683" i="1" s="1"/>
  <c r="A684" i="1" s="1"/>
  <c r="A685" i="1" s="1"/>
  <c r="A686" i="1" s="1"/>
  <c r="A687" i="1" s="1"/>
  <c r="A688" i="1" s="1"/>
  <c r="A689" i="1" s="1"/>
  <c r="A690" i="1" s="1"/>
  <c r="A691" i="1" s="1"/>
  <c r="A692" i="1" s="1"/>
  <c r="A693" i="1" s="1"/>
  <c r="A694" i="1" s="1"/>
  <c r="A695" i="1" s="1"/>
  <c r="A696" i="1" s="1"/>
  <c r="A697" i="1" s="1"/>
  <c r="A698" i="1" s="1"/>
  <c r="A699" i="1" s="1"/>
  <c r="A700" i="1" s="1"/>
  <c r="A701" i="1" s="1"/>
  <c r="A702" i="1" s="1"/>
  <c r="A703" i="1" s="1"/>
  <c r="A704" i="1" s="1"/>
  <c r="A705" i="1" s="1"/>
  <c r="A706" i="1" s="1"/>
  <c r="A707" i="1" s="1"/>
  <c r="A708" i="1" s="1"/>
  <c r="A709" i="1" s="1"/>
  <c r="I366" i="1"/>
  <c r="M366" i="1" s="1"/>
  <c r="K366" i="1"/>
  <c r="I367" i="1"/>
  <c r="M367" i="1" s="1"/>
  <c r="K367" i="1"/>
  <c r="I368" i="1"/>
  <c r="M368" i="1"/>
  <c r="K368" i="1"/>
  <c r="I369" i="1"/>
  <c r="M369" i="1" s="1"/>
  <c r="K369" i="1"/>
  <c r="I370" i="1"/>
  <c r="M370" i="1" s="1"/>
  <c r="K370" i="1"/>
  <c r="I371" i="1"/>
  <c r="M371" i="1"/>
  <c r="K371" i="1"/>
  <c r="I372" i="1"/>
  <c r="M372" i="1" s="1"/>
  <c r="K372" i="1"/>
  <c r="I373" i="1"/>
  <c r="M373" i="1"/>
  <c r="K373" i="1"/>
  <c r="I374" i="1"/>
  <c r="M374" i="1" s="1"/>
  <c r="K374" i="1"/>
  <c r="I375" i="1"/>
  <c r="M375" i="1" s="1"/>
  <c r="K375" i="1"/>
  <c r="I376" i="1"/>
  <c r="M376" i="1" s="1"/>
  <c r="K376" i="1"/>
  <c r="I377" i="1"/>
  <c r="M377" i="1"/>
  <c r="K377" i="1"/>
  <c r="I378" i="1"/>
  <c r="M378" i="1" s="1"/>
  <c r="K378" i="1"/>
  <c r="I379" i="1"/>
  <c r="M379" i="1" s="1"/>
  <c r="K379" i="1"/>
  <c r="I380" i="1"/>
  <c r="M380" i="1" s="1"/>
  <c r="K380" i="1"/>
  <c r="I381" i="1"/>
  <c r="M381" i="1" s="1"/>
  <c r="K381" i="1"/>
  <c r="I382" i="1"/>
  <c r="M382" i="1" s="1"/>
  <c r="K382" i="1"/>
  <c r="I383" i="1"/>
  <c r="M383" i="1" s="1"/>
  <c r="K383" i="1"/>
  <c r="I384" i="1"/>
  <c r="M384" i="1"/>
  <c r="K384" i="1"/>
  <c r="I385" i="1"/>
  <c r="M385" i="1" s="1"/>
  <c r="K385" i="1"/>
  <c r="I386" i="1"/>
  <c r="M386" i="1" s="1"/>
  <c r="K386" i="1"/>
  <c r="I387" i="1"/>
  <c r="M387" i="1"/>
  <c r="K387" i="1"/>
  <c r="I388" i="1"/>
  <c r="M388" i="1" s="1"/>
  <c r="K388" i="1"/>
  <c r="I389" i="1"/>
  <c r="M389" i="1"/>
  <c r="K389" i="1"/>
  <c r="I390" i="1"/>
  <c r="M390" i="1" s="1"/>
  <c r="K390" i="1"/>
  <c r="I391" i="1"/>
  <c r="M391" i="1" s="1"/>
  <c r="K391" i="1"/>
  <c r="I392" i="1"/>
  <c r="M392" i="1" s="1"/>
  <c r="K392" i="1"/>
  <c r="I393" i="1"/>
  <c r="M393" i="1"/>
  <c r="K393" i="1"/>
  <c r="I394" i="1"/>
  <c r="M394" i="1" s="1"/>
  <c r="K394" i="1"/>
  <c r="I395" i="1"/>
  <c r="M395" i="1" s="1"/>
  <c r="K395" i="1"/>
  <c r="I396" i="1"/>
  <c r="M396" i="1" s="1"/>
  <c r="K396" i="1"/>
  <c r="I397" i="1"/>
  <c r="M397" i="1" s="1"/>
  <c r="K397" i="1"/>
  <c r="I398" i="1"/>
  <c r="M398" i="1" s="1"/>
  <c r="K398" i="1"/>
  <c r="I399" i="1"/>
  <c r="M399" i="1" s="1"/>
  <c r="K399" i="1"/>
  <c r="I400" i="1"/>
  <c r="M400" i="1"/>
  <c r="K400" i="1"/>
  <c r="I401" i="1"/>
  <c r="M401" i="1" s="1"/>
  <c r="K401" i="1"/>
  <c r="I402" i="1"/>
  <c r="M402" i="1" s="1"/>
  <c r="K402" i="1"/>
  <c r="I403" i="1"/>
  <c r="M403" i="1"/>
  <c r="K403" i="1"/>
  <c r="I404" i="1"/>
  <c r="M404" i="1" s="1"/>
  <c r="K404" i="1"/>
  <c r="I405" i="1"/>
  <c r="M405" i="1"/>
  <c r="K405" i="1"/>
  <c r="I406" i="1"/>
  <c r="M406" i="1" s="1"/>
  <c r="K406" i="1"/>
  <c r="I407" i="1"/>
  <c r="M407" i="1" s="1"/>
  <c r="K407" i="1"/>
  <c r="I408" i="1"/>
  <c r="M408" i="1" s="1"/>
  <c r="K408" i="1"/>
  <c r="I409" i="1"/>
  <c r="M409" i="1"/>
  <c r="K409" i="1"/>
  <c r="I410" i="1"/>
  <c r="M410" i="1" s="1"/>
  <c r="K410" i="1"/>
  <c r="I411" i="1"/>
  <c r="M411" i="1" s="1"/>
  <c r="K411" i="1"/>
  <c r="I412" i="1"/>
  <c r="M412" i="1" s="1"/>
  <c r="K412" i="1"/>
  <c r="I413" i="1"/>
  <c r="M413" i="1" s="1"/>
  <c r="K413" i="1"/>
  <c r="I414" i="1"/>
  <c r="M414" i="1" s="1"/>
  <c r="K414" i="1"/>
  <c r="I415" i="1"/>
  <c r="M415" i="1" s="1"/>
  <c r="K415" i="1"/>
  <c r="I416" i="1"/>
  <c r="M416" i="1"/>
  <c r="K416" i="1"/>
  <c r="I417" i="1"/>
  <c r="M417" i="1" s="1"/>
  <c r="K417" i="1"/>
  <c r="I418" i="1"/>
  <c r="M418" i="1" s="1"/>
  <c r="K418" i="1"/>
  <c r="I419" i="1"/>
  <c r="M419" i="1"/>
  <c r="K419" i="1"/>
  <c r="I420" i="1"/>
  <c r="M420" i="1" s="1"/>
  <c r="K420" i="1"/>
  <c r="I421" i="1"/>
  <c r="M421" i="1"/>
  <c r="K421" i="1"/>
  <c r="I422" i="1"/>
  <c r="M422" i="1" s="1"/>
  <c r="K422" i="1"/>
  <c r="I423" i="1"/>
  <c r="M423" i="1" s="1"/>
  <c r="K423" i="1"/>
  <c r="I424" i="1"/>
  <c r="M424" i="1" s="1"/>
  <c r="K424" i="1"/>
  <c r="I425" i="1"/>
  <c r="M425" i="1"/>
  <c r="K425" i="1"/>
  <c r="I426" i="1"/>
  <c r="M426" i="1" s="1"/>
  <c r="K426" i="1"/>
  <c r="I427" i="1"/>
  <c r="M427" i="1" s="1"/>
  <c r="K427" i="1"/>
  <c r="I428" i="1"/>
  <c r="M428" i="1" s="1"/>
  <c r="K428" i="1"/>
  <c r="I429" i="1"/>
  <c r="M429" i="1" s="1"/>
  <c r="K429" i="1"/>
  <c r="I430" i="1"/>
  <c r="M430" i="1" s="1"/>
  <c r="K430" i="1"/>
  <c r="I431" i="1"/>
  <c r="M431" i="1" s="1"/>
  <c r="K431" i="1"/>
  <c r="I432" i="1"/>
  <c r="M432" i="1"/>
  <c r="K432" i="1"/>
  <c r="I433" i="1"/>
  <c r="M433" i="1" s="1"/>
  <c r="K433" i="1"/>
  <c r="I434" i="1"/>
  <c r="M434" i="1" s="1"/>
  <c r="K434" i="1"/>
  <c r="I435" i="1"/>
  <c r="M435" i="1"/>
  <c r="K435" i="1"/>
  <c r="I436" i="1"/>
  <c r="M436" i="1" s="1"/>
  <c r="K436" i="1"/>
  <c r="I437" i="1"/>
  <c r="M437" i="1"/>
  <c r="K437" i="1"/>
  <c r="I438" i="1"/>
  <c r="M438" i="1" s="1"/>
  <c r="K438" i="1"/>
  <c r="I439" i="1"/>
  <c r="M439" i="1" s="1"/>
  <c r="K439" i="1"/>
  <c r="I440" i="1"/>
  <c r="M440" i="1" s="1"/>
  <c r="K440" i="1"/>
  <c r="I441" i="1"/>
  <c r="M441" i="1"/>
  <c r="K441" i="1"/>
  <c r="I442" i="1"/>
  <c r="M442" i="1" s="1"/>
  <c r="K442" i="1"/>
  <c r="I443" i="1"/>
  <c r="M443" i="1" s="1"/>
  <c r="K443" i="1"/>
  <c r="I444" i="1"/>
  <c r="M444" i="1" s="1"/>
  <c r="K444" i="1"/>
  <c r="I445" i="1"/>
  <c r="M445" i="1" s="1"/>
  <c r="K445" i="1"/>
  <c r="I447" i="1"/>
  <c r="M447" i="1" s="1"/>
  <c r="K447" i="1"/>
  <c r="I448" i="1"/>
  <c r="M448" i="1" s="1"/>
  <c r="K448" i="1"/>
  <c r="I449" i="1"/>
  <c r="M449" i="1"/>
  <c r="K449" i="1"/>
  <c r="I450" i="1"/>
  <c r="M450" i="1" s="1"/>
  <c r="K450" i="1"/>
  <c r="I451" i="1"/>
  <c r="M451" i="1" s="1"/>
  <c r="K451" i="1"/>
  <c r="I452" i="1"/>
  <c r="M452" i="1"/>
  <c r="K452" i="1"/>
  <c r="I453" i="1"/>
  <c r="M453" i="1" s="1"/>
  <c r="K453" i="1"/>
  <c r="I454" i="1"/>
  <c r="M454" i="1"/>
  <c r="K454" i="1"/>
  <c r="I455" i="1"/>
  <c r="M455" i="1" s="1"/>
  <c r="K455" i="1"/>
  <c r="I456" i="1"/>
  <c r="M456" i="1" s="1"/>
  <c r="K456" i="1"/>
  <c r="I457" i="1"/>
  <c r="M457" i="1" s="1"/>
  <c r="K457" i="1"/>
  <c r="I458" i="1"/>
  <c r="M458" i="1"/>
  <c r="K458" i="1"/>
  <c r="I459" i="1"/>
  <c r="M459" i="1" s="1"/>
  <c r="K459" i="1"/>
  <c r="I460" i="1"/>
  <c r="M460" i="1" s="1"/>
  <c r="K460" i="1"/>
  <c r="I461" i="1"/>
  <c r="M461" i="1" s="1"/>
  <c r="K461" i="1"/>
  <c r="I462" i="1"/>
  <c r="M462" i="1" s="1"/>
  <c r="K462" i="1"/>
  <c r="I463" i="1"/>
  <c r="M463" i="1" s="1"/>
  <c r="K463" i="1"/>
  <c r="I464" i="1"/>
  <c r="M464" i="1" s="1"/>
  <c r="K464" i="1"/>
  <c r="I465" i="1"/>
  <c r="M465" i="1"/>
  <c r="K465" i="1"/>
  <c r="I466" i="1"/>
  <c r="M466" i="1" s="1"/>
  <c r="K466" i="1"/>
  <c r="I467" i="1"/>
  <c r="M467" i="1" s="1"/>
  <c r="K467" i="1"/>
  <c r="I468" i="1"/>
  <c r="M468" i="1"/>
  <c r="K468" i="1"/>
  <c r="I469" i="1"/>
  <c r="M469" i="1" s="1"/>
  <c r="K469" i="1"/>
  <c r="I470" i="1"/>
  <c r="M470" i="1"/>
  <c r="K470" i="1"/>
  <c r="I471" i="1"/>
  <c r="M471" i="1" s="1"/>
  <c r="K471" i="1"/>
  <c r="I472" i="1"/>
  <c r="M472" i="1" s="1"/>
  <c r="K472" i="1"/>
  <c r="I473" i="1"/>
  <c r="M473" i="1" s="1"/>
  <c r="K473" i="1"/>
  <c r="I474" i="1"/>
  <c r="M474" i="1"/>
  <c r="K474" i="1"/>
  <c r="I475" i="1"/>
  <c r="M475" i="1" s="1"/>
  <c r="K475" i="1"/>
  <c r="I476" i="1"/>
  <c r="M476" i="1" s="1"/>
  <c r="K476" i="1"/>
  <c r="I477" i="1"/>
  <c r="M477" i="1" s="1"/>
  <c r="K477" i="1"/>
  <c r="I478" i="1"/>
  <c r="M478" i="1" s="1"/>
  <c r="K478" i="1"/>
  <c r="I479" i="1"/>
  <c r="M479" i="1" s="1"/>
  <c r="K479" i="1"/>
  <c r="I480" i="1"/>
  <c r="M480" i="1" s="1"/>
  <c r="K480" i="1"/>
  <c r="I481" i="1"/>
  <c r="M481" i="1"/>
  <c r="K481" i="1"/>
  <c r="I482" i="1"/>
  <c r="M482" i="1" s="1"/>
  <c r="K482" i="1"/>
  <c r="I483" i="1"/>
  <c r="M483" i="1" s="1"/>
  <c r="K483" i="1"/>
  <c r="I484" i="1"/>
  <c r="M484" i="1"/>
  <c r="K484" i="1"/>
  <c r="I485" i="1"/>
  <c r="M485" i="1" s="1"/>
  <c r="K485" i="1"/>
  <c r="I486" i="1"/>
  <c r="M486" i="1"/>
  <c r="K486" i="1"/>
  <c r="I487" i="1"/>
  <c r="M487" i="1" s="1"/>
  <c r="K487" i="1"/>
  <c r="I488" i="1"/>
  <c r="M488" i="1" s="1"/>
  <c r="K488" i="1"/>
  <c r="I489" i="1"/>
  <c r="M489" i="1" s="1"/>
  <c r="K489" i="1"/>
  <c r="I490" i="1"/>
  <c r="M490" i="1"/>
  <c r="K490" i="1"/>
  <c r="I491" i="1"/>
  <c r="M491" i="1" s="1"/>
  <c r="K491" i="1"/>
  <c r="I492" i="1"/>
  <c r="M492" i="1" s="1"/>
  <c r="K492" i="1"/>
  <c r="I493" i="1"/>
  <c r="M493" i="1" s="1"/>
  <c r="K493" i="1"/>
  <c r="I494" i="1"/>
  <c r="M494" i="1" s="1"/>
  <c r="K494" i="1"/>
  <c r="I495" i="1"/>
  <c r="M495" i="1" s="1"/>
  <c r="K495" i="1"/>
  <c r="I496" i="1"/>
  <c r="M496" i="1" s="1"/>
  <c r="K496" i="1"/>
  <c r="I497" i="1"/>
  <c r="M497" i="1"/>
  <c r="K497" i="1"/>
  <c r="I498" i="1"/>
  <c r="M498" i="1" s="1"/>
  <c r="K498" i="1"/>
  <c r="I499" i="1"/>
  <c r="M499" i="1" s="1"/>
  <c r="K499" i="1"/>
  <c r="I500" i="1"/>
  <c r="M500" i="1"/>
  <c r="K500" i="1"/>
  <c r="I501" i="1"/>
  <c r="M501" i="1" s="1"/>
  <c r="K501" i="1"/>
  <c r="I502" i="1"/>
  <c r="M502" i="1"/>
  <c r="K502" i="1"/>
  <c r="I503" i="1"/>
  <c r="M503" i="1" s="1"/>
  <c r="K503" i="1"/>
  <c r="I504" i="1"/>
  <c r="M504" i="1" s="1"/>
  <c r="K504" i="1"/>
  <c r="I505" i="1"/>
  <c r="M505" i="1" s="1"/>
  <c r="K505" i="1"/>
  <c r="I506" i="1"/>
  <c r="M506" i="1"/>
  <c r="K506" i="1"/>
  <c r="I507" i="1"/>
  <c r="M507" i="1" s="1"/>
  <c r="K507" i="1"/>
  <c r="I508" i="1"/>
  <c r="M508" i="1" s="1"/>
  <c r="K508" i="1"/>
  <c r="I509" i="1"/>
  <c r="M509" i="1" s="1"/>
  <c r="K509" i="1"/>
  <c r="I510" i="1"/>
  <c r="M510" i="1" s="1"/>
  <c r="K510" i="1"/>
  <c r="I511" i="1"/>
  <c r="M511" i="1" s="1"/>
  <c r="K511" i="1"/>
  <c r="I512" i="1"/>
  <c r="M512" i="1" s="1"/>
  <c r="K512" i="1"/>
  <c r="I513" i="1"/>
  <c r="M513" i="1"/>
  <c r="K513" i="1"/>
  <c r="I514" i="1"/>
  <c r="M514" i="1" s="1"/>
  <c r="K514" i="1"/>
  <c r="I515" i="1"/>
  <c r="M515" i="1" s="1"/>
  <c r="K515" i="1"/>
  <c r="I516" i="1"/>
  <c r="M516" i="1"/>
  <c r="K516" i="1"/>
  <c r="I517" i="1"/>
  <c r="M517" i="1" s="1"/>
  <c r="K517" i="1"/>
  <c r="I518" i="1"/>
  <c r="M518" i="1"/>
  <c r="K518" i="1"/>
  <c r="I519" i="1"/>
  <c r="M519" i="1" s="1"/>
  <c r="K519" i="1"/>
  <c r="I520" i="1"/>
  <c r="M520" i="1" s="1"/>
  <c r="K520" i="1"/>
  <c r="I521" i="1"/>
  <c r="M521" i="1" s="1"/>
  <c r="K521" i="1"/>
  <c r="I522" i="1"/>
  <c r="M522" i="1"/>
  <c r="K522" i="1"/>
  <c r="I523" i="1"/>
  <c r="M523" i="1" s="1"/>
  <c r="K523" i="1"/>
  <c r="I524" i="1"/>
  <c r="M524" i="1" s="1"/>
  <c r="K524" i="1"/>
  <c r="I525" i="1"/>
  <c r="M525" i="1" s="1"/>
  <c r="K525" i="1"/>
  <c r="I526" i="1"/>
  <c r="M526" i="1" s="1"/>
  <c r="K526" i="1"/>
  <c r="I527" i="1"/>
  <c r="M527" i="1" s="1"/>
  <c r="K527" i="1"/>
  <c r="I528" i="1"/>
  <c r="M528" i="1" s="1"/>
  <c r="K528" i="1"/>
  <c r="I529" i="1"/>
  <c r="M529" i="1"/>
  <c r="K529" i="1"/>
  <c r="I530" i="1"/>
  <c r="M530" i="1" s="1"/>
  <c r="K530" i="1"/>
  <c r="I531" i="1"/>
  <c r="M531" i="1" s="1"/>
  <c r="K531" i="1"/>
  <c r="I532" i="1"/>
  <c r="M532" i="1"/>
  <c r="K532" i="1"/>
  <c r="I533" i="1"/>
  <c r="M533" i="1" s="1"/>
  <c r="K533" i="1"/>
  <c r="I534" i="1"/>
  <c r="M534" i="1"/>
  <c r="K534" i="1"/>
  <c r="I535" i="1"/>
  <c r="M535" i="1" s="1"/>
  <c r="K535" i="1"/>
  <c r="I536" i="1"/>
  <c r="M536" i="1" s="1"/>
  <c r="K536" i="1"/>
  <c r="I537" i="1"/>
  <c r="M537" i="1" s="1"/>
  <c r="K537" i="1"/>
  <c r="I538" i="1"/>
  <c r="M538" i="1"/>
  <c r="K538" i="1"/>
  <c r="I539" i="1"/>
  <c r="M539" i="1" s="1"/>
  <c r="K539" i="1"/>
  <c r="I540" i="1"/>
  <c r="M540" i="1" s="1"/>
  <c r="K540" i="1"/>
  <c r="I541" i="1"/>
  <c r="M541" i="1" s="1"/>
  <c r="K541" i="1"/>
  <c r="I542" i="1"/>
  <c r="M542" i="1" s="1"/>
  <c r="K542" i="1"/>
  <c r="I543" i="1"/>
  <c r="M543" i="1" s="1"/>
  <c r="K543" i="1"/>
  <c r="I544" i="1"/>
  <c r="M544" i="1" s="1"/>
  <c r="K544" i="1"/>
  <c r="I545" i="1"/>
  <c r="M545" i="1"/>
  <c r="K545" i="1"/>
  <c r="I546" i="1"/>
  <c r="M546" i="1" s="1"/>
  <c r="K546" i="1"/>
  <c r="I547" i="1"/>
  <c r="M547" i="1" s="1"/>
  <c r="K547" i="1"/>
  <c r="I548" i="1"/>
  <c r="M548" i="1"/>
  <c r="K548" i="1"/>
  <c r="I549" i="1"/>
  <c r="M549" i="1" s="1"/>
  <c r="K549" i="1"/>
  <c r="I550" i="1"/>
  <c r="M550" i="1"/>
  <c r="K550" i="1"/>
  <c r="I551" i="1"/>
  <c r="M551" i="1" s="1"/>
  <c r="K551" i="1"/>
  <c r="I552" i="1"/>
  <c r="M552" i="1" s="1"/>
  <c r="K552" i="1"/>
  <c r="I553" i="1"/>
  <c r="M553" i="1" s="1"/>
  <c r="K553" i="1"/>
  <c r="I554" i="1"/>
  <c r="M554" i="1"/>
  <c r="K554" i="1"/>
  <c r="I555" i="1"/>
  <c r="M555" i="1" s="1"/>
  <c r="K555" i="1"/>
  <c r="I556" i="1"/>
  <c r="M556" i="1" s="1"/>
  <c r="K556" i="1"/>
  <c r="I557" i="1"/>
  <c r="M557" i="1" s="1"/>
  <c r="K557" i="1"/>
  <c r="I558" i="1"/>
  <c r="M558" i="1" s="1"/>
  <c r="K558" i="1"/>
  <c r="I559" i="1"/>
  <c r="M559" i="1" s="1"/>
  <c r="K559" i="1"/>
  <c r="I560" i="1"/>
  <c r="M560" i="1" s="1"/>
  <c r="K560" i="1"/>
  <c r="I561" i="1"/>
  <c r="M561" i="1"/>
  <c r="K561" i="1"/>
  <c r="I562" i="1"/>
  <c r="M562" i="1" s="1"/>
  <c r="K562" i="1"/>
  <c r="I563" i="1"/>
  <c r="M563" i="1" s="1"/>
  <c r="K563" i="1"/>
  <c r="I564" i="1"/>
  <c r="M564" i="1"/>
  <c r="K564" i="1"/>
  <c r="I565" i="1"/>
  <c r="M565" i="1" s="1"/>
  <c r="K565" i="1"/>
  <c r="I566" i="1"/>
  <c r="M566" i="1"/>
  <c r="K566" i="1"/>
  <c r="I567" i="1"/>
  <c r="M567" i="1" s="1"/>
  <c r="K567" i="1"/>
  <c r="I568" i="1"/>
  <c r="M568" i="1" s="1"/>
  <c r="K568" i="1"/>
  <c r="I569" i="1"/>
  <c r="M569" i="1" s="1"/>
  <c r="K569" i="1"/>
  <c r="I570" i="1"/>
  <c r="M570" i="1"/>
  <c r="K570" i="1"/>
  <c r="I571" i="1"/>
  <c r="M571" i="1" s="1"/>
  <c r="K571" i="1"/>
  <c r="I572" i="1"/>
  <c r="M572" i="1" s="1"/>
  <c r="K572" i="1"/>
  <c r="I573" i="1"/>
  <c r="M573" i="1" s="1"/>
  <c r="K573" i="1"/>
  <c r="I574" i="1"/>
  <c r="M574" i="1" s="1"/>
  <c r="K574" i="1"/>
  <c r="I575" i="1"/>
  <c r="M575" i="1" s="1"/>
  <c r="K575" i="1"/>
  <c r="I576" i="1"/>
  <c r="M576" i="1" s="1"/>
  <c r="K576" i="1"/>
  <c r="I577" i="1"/>
  <c r="M577" i="1"/>
  <c r="K577" i="1"/>
  <c r="I578" i="1"/>
  <c r="M578" i="1" s="1"/>
  <c r="K578" i="1"/>
  <c r="I579" i="1"/>
  <c r="M579" i="1" s="1"/>
  <c r="K579" i="1"/>
  <c r="I580" i="1"/>
  <c r="M580" i="1"/>
  <c r="K580" i="1"/>
  <c r="I581" i="1"/>
  <c r="M581" i="1" s="1"/>
  <c r="K581" i="1"/>
  <c r="I582" i="1"/>
  <c r="M582" i="1"/>
  <c r="K582" i="1"/>
  <c r="I583" i="1"/>
  <c r="M583" i="1" s="1"/>
  <c r="K583" i="1"/>
  <c r="I584" i="1"/>
  <c r="M584" i="1" s="1"/>
  <c r="K584" i="1"/>
  <c r="I585" i="1"/>
  <c r="M585" i="1" s="1"/>
  <c r="K585" i="1"/>
  <c r="I586" i="1"/>
  <c r="M586" i="1"/>
  <c r="K586" i="1"/>
  <c r="I587" i="1"/>
  <c r="M587" i="1" s="1"/>
  <c r="K587" i="1"/>
  <c r="I588" i="1"/>
  <c r="M588" i="1" s="1"/>
  <c r="K588" i="1"/>
  <c r="I589" i="1"/>
  <c r="M589" i="1" s="1"/>
  <c r="K589" i="1"/>
  <c r="I590" i="1"/>
  <c r="M590" i="1" s="1"/>
  <c r="K590" i="1"/>
  <c r="I591" i="1"/>
  <c r="M591" i="1" s="1"/>
  <c r="K591" i="1"/>
  <c r="I592" i="1"/>
  <c r="M592" i="1" s="1"/>
  <c r="K592" i="1"/>
  <c r="I593" i="1"/>
  <c r="M593" i="1"/>
  <c r="K593" i="1"/>
  <c r="I594" i="1"/>
  <c r="M594" i="1" s="1"/>
  <c r="K594" i="1"/>
  <c r="I595" i="1"/>
  <c r="M595" i="1" s="1"/>
  <c r="K595" i="1"/>
  <c r="I596" i="1"/>
  <c r="M596" i="1"/>
  <c r="K596" i="1"/>
  <c r="I597" i="1"/>
  <c r="M597" i="1" s="1"/>
  <c r="K597" i="1"/>
  <c r="I598" i="1"/>
  <c r="M598" i="1"/>
  <c r="K598" i="1"/>
  <c r="I599" i="1"/>
  <c r="M599" i="1" s="1"/>
  <c r="K599" i="1"/>
  <c r="I600" i="1"/>
  <c r="M600" i="1" s="1"/>
  <c r="K600" i="1"/>
  <c r="I601" i="1"/>
  <c r="M601" i="1" s="1"/>
  <c r="K601" i="1"/>
  <c r="I602" i="1"/>
  <c r="M602" i="1"/>
  <c r="K602" i="1"/>
  <c r="I603" i="1"/>
  <c r="M603" i="1" s="1"/>
  <c r="K603" i="1"/>
  <c r="I604" i="1"/>
  <c r="M604" i="1" s="1"/>
  <c r="K604" i="1"/>
  <c r="I605" i="1"/>
  <c r="M605" i="1" s="1"/>
  <c r="K605" i="1"/>
  <c r="I606" i="1"/>
  <c r="M606" i="1" s="1"/>
  <c r="K606" i="1"/>
  <c r="I607" i="1"/>
  <c r="M607" i="1" s="1"/>
  <c r="K607" i="1"/>
  <c r="I608" i="1"/>
  <c r="M608" i="1" s="1"/>
  <c r="K608" i="1"/>
  <c r="I609" i="1"/>
  <c r="M609" i="1"/>
  <c r="K609" i="1"/>
  <c r="I610" i="1"/>
  <c r="M610" i="1" s="1"/>
  <c r="K610" i="1"/>
  <c r="I611" i="1"/>
  <c r="M611" i="1" s="1"/>
  <c r="K611" i="1"/>
  <c r="I612" i="1"/>
  <c r="M612" i="1"/>
  <c r="K612" i="1"/>
  <c r="I613" i="1"/>
  <c r="M613" i="1" s="1"/>
  <c r="K613" i="1"/>
  <c r="I614" i="1"/>
  <c r="M614" i="1"/>
  <c r="K614" i="1"/>
  <c r="I615" i="1"/>
  <c r="M615" i="1" s="1"/>
  <c r="K615" i="1"/>
  <c r="I616" i="1"/>
  <c r="M616" i="1" s="1"/>
  <c r="K616" i="1"/>
  <c r="I617" i="1"/>
  <c r="M617" i="1" s="1"/>
  <c r="K617" i="1"/>
  <c r="I618" i="1"/>
  <c r="M618" i="1"/>
  <c r="K618" i="1"/>
  <c r="I619" i="1"/>
  <c r="M619" i="1" s="1"/>
  <c r="K619" i="1"/>
  <c r="I620" i="1"/>
  <c r="M620" i="1" s="1"/>
  <c r="K620" i="1"/>
  <c r="I621" i="1"/>
  <c r="M621" i="1" s="1"/>
  <c r="K621" i="1"/>
  <c r="I622" i="1"/>
  <c r="M622" i="1" s="1"/>
  <c r="K622" i="1"/>
  <c r="I623" i="1"/>
  <c r="M623" i="1" s="1"/>
  <c r="K623" i="1"/>
  <c r="I624" i="1"/>
  <c r="M624" i="1" s="1"/>
  <c r="K624" i="1"/>
  <c r="I625" i="1"/>
  <c r="M625" i="1"/>
  <c r="K625" i="1"/>
  <c r="I626" i="1"/>
  <c r="M626" i="1" s="1"/>
  <c r="K626" i="1"/>
  <c r="I627" i="1"/>
  <c r="M627" i="1" s="1"/>
  <c r="K627" i="1"/>
  <c r="I628" i="1"/>
  <c r="M628" i="1"/>
  <c r="K628" i="1"/>
  <c r="I629" i="1"/>
  <c r="M629" i="1" s="1"/>
  <c r="K629" i="1"/>
  <c r="I630" i="1"/>
  <c r="M630" i="1"/>
  <c r="K630" i="1"/>
  <c r="I631" i="1"/>
  <c r="M631" i="1" s="1"/>
  <c r="K631" i="1"/>
  <c r="I632" i="1"/>
  <c r="M632" i="1" s="1"/>
  <c r="K632" i="1"/>
  <c r="I633" i="1"/>
  <c r="M633" i="1" s="1"/>
  <c r="K633" i="1"/>
  <c r="I634" i="1"/>
  <c r="M634" i="1"/>
  <c r="K634" i="1"/>
  <c r="I635" i="1"/>
  <c r="M635" i="1" s="1"/>
  <c r="K635" i="1"/>
  <c r="I636" i="1"/>
  <c r="M636" i="1" s="1"/>
  <c r="K636" i="1"/>
  <c r="I637" i="1"/>
  <c r="M637" i="1" s="1"/>
  <c r="K637" i="1"/>
  <c r="I638" i="1"/>
  <c r="M638" i="1" s="1"/>
  <c r="K638" i="1"/>
  <c r="I639" i="1"/>
  <c r="M639" i="1" s="1"/>
  <c r="K639" i="1"/>
  <c r="I640" i="1"/>
  <c r="M640" i="1" s="1"/>
  <c r="K640" i="1"/>
  <c r="I641" i="1"/>
  <c r="M641" i="1"/>
  <c r="K641" i="1"/>
  <c r="I642" i="1"/>
  <c r="M642" i="1" s="1"/>
  <c r="K642" i="1"/>
  <c r="I643" i="1"/>
  <c r="M643" i="1" s="1"/>
  <c r="K643" i="1"/>
  <c r="I644" i="1"/>
  <c r="M644" i="1"/>
  <c r="K644" i="1"/>
  <c r="I645" i="1"/>
  <c r="M645" i="1" s="1"/>
  <c r="K645" i="1"/>
  <c r="I646" i="1"/>
  <c r="M646" i="1"/>
  <c r="K646" i="1"/>
  <c r="I647" i="1"/>
  <c r="M647" i="1" s="1"/>
  <c r="K647" i="1"/>
  <c r="I648" i="1"/>
  <c r="M648" i="1" s="1"/>
  <c r="K648" i="1"/>
  <c r="I649" i="1"/>
  <c r="M649" i="1" s="1"/>
  <c r="K649" i="1"/>
  <c r="I650" i="1"/>
  <c r="M650" i="1"/>
  <c r="K650" i="1"/>
  <c r="I651" i="1"/>
  <c r="M651" i="1" s="1"/>
  <c r="K651" i="1"/>
  <c r="I652" i="1"/>
  <c r="M652" i="1" s="1"/>
  <c r="K652" i="1"/>
  <c r="I653" i="1"/>
  <c r="M653" i="1" s="1"/>
  <c r="K653" i="1"/>
  <c r="I654" i="1"/>
  <c r="M654" i="1" s="1"/>
  <c r="K654" i="1"/>
  <c r="I655" i="1"/>
  <c r="M655" i="1" s="1"/>
  <c r="K655" i="1"/>
  <c r="I656" i="1"/>
  <c r="M656" i="1" s="1"/>
  <c r="K656" i="1"/>
  <c r="I657" i="1"/>
  <c r="M657" i="1"/>
  <c r="K657" i="1"/>
  <c r="I658" i="1"/>
  <c r="M658" i="1" s="1"/>
  <c r="K658" i="1"/>
  <c r="I659" i="1"/>
  <c r="M659" i="1" s="1"/>
  <c r="K659" i="1"/>
  <c r="I660" i="1"/>
  <c r="M660" i="1"/>
  <c r="K660" i="1"/>
  <c r="I661" i="1"/>
  <c r="M661" i="1" s="1"/>
  <c r="K661" i="1"/>
  <c r="I662" i="1"/>
  <c r="M662" i="1"/>
  <c r="K662" i="1"/>
  <c r="I663" i="1"/>
  <c r="M663" i="1" s="1"/>
  <c r="K663" i="1"/>
  <c r="I664" i="1"/>
  <c r="M664" i="1" s="1"/>
  <c r="K664" i="1"/>
  <c r="I665" i="1"/>
  <c r="M665" i="1" s="1"/>
  <c r="K665" i="1"/>
  <c r="I666" i="1"/>
  <c r="M666" i="1"/>
  <c r="K666" i="1"/>
  <c r="I667" i="1"/>
  <c r="M667" i="1" s="1"/>
  <c r="K667" i="1"/>
  <c r="I668" i="1"/>
  <c r="M668" i="1" s="1"/>
  <c r="K668" i="1"/>
  <c r="I669" i="1"/>
  <c r="M669" i="1" s="1"/>
  <c r="K669" i="1"/>
  <c r="I670" i="1"/>
  <c r="M670" i="1" s="1"/>
  <c r="K670" i="1"/>
  <c r="I671" i="1"/>
  <c r="M671" i="1" s="1"/>
  <c r="K671" i="1"/>
  <c r="I672" i="1"/>
  <c r="M672" i="1" s="1"/>
  <c r="K672" i="1"/>
  <c r="I673" i="1"/>
  <c r="M673" i="1"/>
  <c r="K673" i="1"/>
  <c r="I674" i="1"/>
  <c r="M674" i="1" s="1"/>
  <c r="K674" i="1"/>
  <c r="I675" i="1"/>
  <c r="M675" i="1" s="1"/>
  <c r="K675" i="1"/>
  <c r="I676" i="1"/>
  <c r="M676" i="1"/>
  <c r="K676" i="1"/>
  <c r="I677" i="1"/>
  <c r="M677" i="1" s="1"/>
  <c r="K677" i="1"/>
  <c r="I678" i="1"/>
  <c r="M678" i="1"/>
  <c r="K678" i="1"/>
  <c r="I679" i="1"/>
  <c r="M679" i="1" s="1"/>
  <c r="K679" i="1"/>
  <c r="I680" i="1"/>
  <c r="M680" i="1" s="1"/>
  <c r="K680" i="1"/>
  <c r="I681" i="1"/>
  <c r="M681" i="1" s="1"/>
  <c r="K681" i="1"/>
  <c r="I682" i="1"/>
  <c r="M682" i="1"/>
  <c r="K682" i="1"/>
  <c r="I683" i="1"/>
  <c r="M683" i="1" s="1"/>
  <c r="K683" i="1"/>
  <c r="I684" i="1"/>
  <c r="M684" i="1" s="1"/>
  <c r="K684" i="1"/>
  <c r="I685" i="1"/>
  <c r="M685" i="1" s="1"/>
  <c r="K685" i="1"/>
  <c r="I686" i="1"/>
  <c r="M686" i="1" s="1"/>
  <c r="K686" i="1"/>
  <c r="I687" i="1"/>
  <c r="M687" i="1" s="1"/>
  <c r="K687" i="1"/>
  <c r="I688" i="1"/>
  <c r="M688" i="1" s="1"/>
  <c r="K688" i="1"/>
  <c r="I689" i="1"/>
  <c r="M689" i="1"/>
  <c r="K689" i="1"/>
  <c r="I690" i="1"/>
  <c r="M690" i="1" s="1"/>
  <c r="K690" i="1"/>
  <c r="I691" i="1"/>
  <c r="M691" i="1" s="1"/>
  <c r="K691" i="1"/>
  <c r="I692" i="1"/>
  <c r="M692" i="1"/>
  <c r="K692" i="1"/>
  <c r="I693" i="1"/>
  <c r="M693" i="1" s="1"/>
  <c r="K693" i="1"/>
  <c r="I694" i="1"/>
  <c r="M694" i="1"/>
  <c r="K694" i="1"/>
  <c r="I695" i="1"/>
  <c r="M695" i="1" s="1"/>
  <c r="K695" i="1"/>
  <c r="I696" i="1"/>
  <c r="M696" i="1" s="1"/>
  <c r="K696" i="1"/>
  <c r="I697" i="1"/>
  <c r="M697" i="1" s="1"/>
  <c r="K697" i="1"/>
  <c r="I698" i="1"/>
  <c r="M698" i="1"/>
  <c r="K698" i="1"/>
  <c r="I699" i="1"/>
  <c r="M699" i="1" s="1"/>
  <c r="K699" i="1"/>
  <c r="I700" i="1"/>
  <c r="M700" i="1" s="1"/>
  <c r="K700" i="1"/>
  <c r="I701" i="1"/>
  <c r="M701" i="1" s="1"/>
  <c r="K701" i="1"/>
  <c r="I702" i="1"/>
  <c r="M702" i="1" s="1"/>
  <c r="K702" i="1"/>
  <c r="I703" i="1"/>
  <c r="M703" i="1" s="1"/>
  <c r="K703" i="1"/>
  <c r="I704" i="1"/>
  <c r="M704" i="1" s="1"/>
  <c r="K704" i="1"/>
  <c r="I705" i="1"/>
  <c r="M705" i="1"/>
  <c r="K705" i="1"/>
  <c r="I706" i="1"/>
  <c r="M706" i="1" s="1"/>
  <c r="K706" i="1"/>
  <c r="I707" i="1"/>
  <c r="M707" i="1" s="1"/>
  <c r="K707" i="1"/>
  <c r="I708" i="1"/>
  <c r="M708" i="1"/>
  <c r="K708" i="1"/>
  <c r="I709" i="1"/>
  <c r="M709" i="1" s="1"/>
  <c r="K709" i="1"/>
  <c r="I711" i="1"/>
  <c r="M711" i="1"/>
  <c r="K711" i="1"/>
  <c r="A712" i="1"/>
  <c r="A713" i="1" s="1"/>
  <c r="A714" i="1" s="1"/>
  <c r="A715" i="1" s="1"/>
  <c r="A716" i="1" s="1"/>
  <c r="A717" i="1" s="1"/>
  <c r="A718" i="1" s="1"/>
  <c r="A719" i="1" s="1"/>
  <c r="A720" i="1" s="1"/>
  <c r="A721" i="1" s="1"/>
  <c r="A722" i="1" s="1"/>
  <c r="A723" i="1" s="1"/>
  <c r="A724" i="1" s="1"/>
  <c r="A725" i="1" s="1"/>
  <c r="A726" i="1" s="1"/>
  <c r="A727" i="1" s="1"/>
  <c r="A728" i="1" s="1"/>
  <c r="A729" i="1" s="1"/>
  <c r="A730" i="1" s="1"/>
  <c r="A731" i="1" s="1"/>
  <c r="A732" i="1" s="1"/>
  <c r="A733" i="1" s="1"/>
  <c r="A734" i="1" s="1"/>
  <c r="A735" i="1" s="1"/>
  <c r="A736" i="1" s="1"/>
  <c r="A737" i="1" s="1"/>
  <c r="A738" i="1" s="1"/>
  <c r="A739" i="1" s="1"/>
  <c r="A740" i="1" s="1"/>
  <c r="A741" i="1" s="1"/>
  <c r="A742" i="1" s="1"/>
  <c r="A743" i="1" s="1"/>
  <c r="A744" i="1" s="1"/>
  <c r="A745" i="1" s="1"/>
  <c r="A746" i="1" s="1"/>
  <c r="A749" i="1" s="1"/>
  <c r="A750" i="1" s="1"/>
  <c r="A751" i="1" s="1"/>
  <c r="A752" i="1" s="1"/>
  <c r="A753" i="1" s="1"/>
  <c r="A754" i="1" s="1"/>
  <c r="A755" i="1" s="1"/>
  <c r="A756" i="1" s="1"/>
  <c r="A757" i="1" s="1"/>
  <c r="A758" i="1" s="1"/>
  <c r="A759" i="1" s="1"/>
  <c r="A760" i="1" s="1"/>
  <c r="A761" i="1" s="1"/>
  <c r="A762" i="1" s="1"/>
  <c r="A763" i="1" s="1"/>
  <c r="A764" i="1" s="1"/>
  <c r="A765" i="1" s="1"/>
  <c r="A766" i="1" s="1"/>
  <c r="A767" i="1" s="1"/>
  <c r="A768" i="1" s="1"/>
  <c r="A769" i="1" s="1"/>
  <c r="A770" i="1" s="1"/>
  <c r="A771" i="1" s="1"/>
  <c r="A772" i="1" s="1"/>
  <c r="A773" i="1" s="1"/>
  <c r="A774" i="1" s="1"/>
  <c r="A775" i="1" s="1"/>
  <c r="A776" i="1" s="1"/>
  <c r="A777" i="1" s="1"/>
  <c r="A778" i="1" s="1"/>
  <c r="A779" i="1" s="1"/>
  <c r="A780" i="1" s="1"/>
  <c r="A781" i="1" s="1"/>
  <c r="A782" i="1" s="1"/>
  <c r="A783" i="1" s="1"/>
  <c r="A784" i="1" s="1"/>
  <c r="A785" i="1" s="1"/>
  <c r="A786" i="1" s="1"/>
  <c r="A787" i="1" s="1"/>
  <c r="A788" i="1" s="1"/>
  <c r="A789" i="1" s="1"/>
  <c r="A790" i="1" s="1"/>
  <c r="A791" i="1" s="1"/>
  <c r="A792" i="1" s="1"/>
  <c r="A793" i="1" s="1"/>
  <c r="A794" i="1" s="1"/>
  <c r="A795" i="1" s="1"/>
  <c r="A796" i="1" s="1"/>
  <c r="A797" i="1" s="1"/>
  <c r="A798" i="1" s="1"/>
  <c r="A799" i="1" s="1"/>
  <c r="A800" i="1" s="1"/>
  <c r="A801" i="1" s="1"/>
  <c r="A802" i="1" s="1"/>
  <c r="A803" i="1" s="1"/>
  <c r="A804" i="1" s="1"/>
  <c r="A805" i="1" s="1"/>
  <c r="A806" i="1" s="1"/>
  <c r="A807" i="1" s="1"/>
  <c r="A808" i="1" s="1"/>
  <c r="A809" i="1" s="1"/>
  <c r="A810" i="1" s="1"/>
  <c r="A811" i="1" s="1"/>
  <c r="A812" i="1" s="1"/>
  <c r="A813" i="1" s="1"/>
  <c r="A814" i="1" s="1"/>
  <c r="A815" i="1" s="1"/>
  <c r="A816" i="1" s="1"/>
  <c r="A817" i="1" s="1"/>
  <c r="A818" i="1" s="1"/>
  <c r="A819" i="1" s="1"/>
  <c r="A820" i="1" s="1"/>
  <c r="A821" i="1" s="1"/>
  <c r="A822" i="1" s="1"/>
  <c r="A823" i="1" s="1"/>
  <c r="A824" i="1" s="1"/>
  <c r="A825" i="1" s="1"/>
  <c r="A826" i="1" s="1"/>
  <c r="A827" i="1" s="1"/>
  <c r="A828" i="1" s="1"/>
  <c r="A829" i="1" s="1"/>
  <c r="A830" i="1" s="1"/>
  <c r="A831" i="1" s="1"/>
  <c r="A832" i="1" s="1"/>
  <c r="A833" i="1" s="1"/>
  <c r="A834" i="1" s="1"/>
  <c r="A835" i="1" s="1"/>
  <c r="A836" i="1" s="1"/>
  <c r="A837" i="1" s="1"/>
  <c r="A838" i="1" s="1"/>
  <c r="A839" i="1" s="1"/>
  <c r="A840" i="1" s="1"/>
  <c r="A841" i="1" s="1"/>
  <c r="A842" i="1" s="1"/>
  <c r="A843" i="1" s="1"/>
  <c r="A844" i="1" s="1"/>
  <c r="A845" i="1" s="1"/>
  <c r="A846" i="1" s="1"/>
  <c r="A847" i="1" s="1"/>
  <c r="A848" i="1" s="1"/>
  <c r="A849" i="1" s="1"/>
  <c r="A850" i="1" s="1"/>
  <c r="A851" i="1" s="1"/>
  <c r="A852" i="1" s="1"/>
  <c r="A853" i="1" s="1"/>
  <c r="A854" i="1" s="1"/>
  <c r="A855" i="1" s="1"/>
  <c r="A856" i="1" s="1"/>
  <c r="A857" i="1" s="1"/>
  <c r="A858" i="1" s="1"/>
  <c r="A859" i="1" s="1"/>
  <c r="A860" i="1" s="1"/>
  <c r="A861" i="1" s="1"/>
  <c r="A862" i="1" s="1"/>
  <c r="A863" i="1" s="1"/>
  <c r="A864" i="1" s="1"/>
  <c r="A865" i="1" s="1"/>
  <c r="A866" i="1" s="1"/>
  <c r="A867" i="1" s="1"/>
  <c r="A868" i="1" s="1"/>
  <c r="A869" i="1" s="1"/>
  <c r="A870" i="1" s="1"/>
  <c r="A871" i="1" s="1"/>
  <c r="A872" i="1" s="1"/>
  <c r="A873" i="1" s="1"/>
  <c r="A874" i="1" s="1"/>
  <c r="A875" i="1" s="1"/>
  <c r="A876" i="1" s="1"/>
  <c r="A877" i="1" s="1"/>
  <c r="A878" i="1" s="1"/>
  <c r="A879" i="1" s="1"/>
  <c r="A880" i="1" s="1"/>
  <c r="A881" i="1" s="1"/>
  <c r="A882" i="1" s="1"/>
  <c r="A883" i="1" s="1"/>
  <c r="A884" i="1" s="1"/>
  <c r="A885" i="1" s="1"/>
  <c r="A886" i="1" s="1"/>
  <c r="A887" i="1" s="1"/>
  <c r="A888" i="1" s="1"/>
  <c r="A889" i="1" s="1"/>
  <c r="A890" i="1" s="1"/>
  <c r="A891" i="1" s="1"/>
  <c r="A892" i="1" s="1"/>
  <c r="A893" i="1" s="1"/>
  <c r="A894" i="1" s="1"/>
  <c r="A895" i="1" s="1"/>
  <c r="A896" i="1" s="1"/>
  <c r="A897" i="1" s="1"/>
  <c r="A898" i="1" s="1"/>
  <c r="A899" i="1" s="1"/>
  <c r="A900" i="1" s="1"/>
  <c r="A901" i="1" s="1"/>
  <c r="A902" i="1" s="1"/>
  <c r="A903" i="1" s="1"/>
  <c r="A904" i="1" s="1"/>
  <c r="A905" i="1" s="1"/>
  <c r="A906" i="1" s="1"/>
  <c r="A907" i="1" s="1"/>
  <c r="A908" i="1" s="1"/>
  <c r="A909" i="1" s="1"/>
  <c r="A910" i="1" s="1"/>
  <c r="A911" i="1" s="1"/>
  <c r="A912" i="1" s="1"/>
  <c r="A913" i="1" s="1"/>
  <c r="A914" i="1" s="1"/>
  <c r="A915" i="1" s="1"/>
  <c r="A916" i="1" s="1"/>
  <c r="A917" i="1" s="1"/>
  <c r="A918" i="1" s="1"/>
  <c r="A919" i="1" s="1"/>
  <c r="A920" i="1" s="1"/>
  <c r="A921" i="1" s="1"/>
  <c r="A922" i="1" s="1"/>
  <c r="A923" i="1" s="1"/>
  <c r="A924" i="1" s="1"/>
  <c r="A925" i="1" s="1"/>
  <c r="A926" i="1" s="1"/>
  <c r="A927" i="1" s="1"/>
  <c r="A928" i="1" s="1"/>
  <c r="A929" i="1" s="1"/>
  <c r="A930" i="1" s="1"/>
  <c r="A931" i="1" s="1"/>
  <c r="A932" i="1" s="1"/>
  <c r="A933" i="1" s="1"/>
  <c r="A934" i="1" s="1"/>
  <c r="A935" i="1" s="1"/>
  <c r="A936" i="1" s="1"/>
  <c r="A937" i="1" s="1"/>
  <c r="A938" i="1" s="1"/>
  <c r="A939" i="1" s="1"/>
  <c r="A940" i="1" s="1"/>
  <c r="A941" i="1" s="1"/>
  <c r="A942" i="1" s="1"/>
  <c r="A943" i="1" s="1"/>
  <c r="A944" i="1" s="1"/>
  <c r="A945" i="1" s="1"/>
  <c r="A946" i="1" s="1"/>
  <c r="A947" i="1" s="1"/>
  <c r="A948" i="1" s="1"/>
  <c r="A949" i="1" s="1"/>
  <c r="A950" i="1" s="1"/>
  <c r="A951" i="1" s="1"/>
  <c r="A952" i="1" s="1"/>
  <c r="A953" i="1" s="1"/>
  <c r="A954" i="1" s="1"/>
  <c r="A955" i="1" s="1"/>
  <c r="A956" i="1" s="1"/>
  <c r="A957" i="1" s="1"/>
  <c r="A958" i="1" s="1"/>
  <c r="A959" i="1" s="1"/>
  <c r="A960" i="1" s="1"/>
  <c r="A961" i="1" s="1"/>
  <c r="A962" i="1" s="1"/>
  <c r="A963" i="1" s="1"/>
  <c r="A964" i="1" s="1"/>
  <c r="A965" i="1" s="1"/>
  <c r="A966" i="1" s="1"/>
  <c r="A967" i="1" s="1"/>
  <c r="A968" i="1" s="1"/>
  <c r="A969" i="1" s="1"/>
  <c r="A970" i="1" s="1"/>
  <c r="A971" i="1" s="1"/>
  <c r="A972" i="1" s="1"/>
  <c r="A973" i="1" s="1"/>
  <c r="A974" i="1" s="1"/>
  <c r="A975" i="1" s="1"/>
  <c r="A976" i="1" s="1"/>
  <c r="A977" i="1" s="1"/>
  <c r="A978" i="1" s="1"/>
  <c r="A979" i="1" s="1"/>
  <c r="A980" i="1" s="1"/>
  <c r="A981" i="1" s="1"/>
  <c r="A982" i="1" s="1"/>
  <c r="A983" i="1" s="1"/>
  <c r="A984" i="1" s="1"/>
  <c r="A985" i="1" s="1"/>
  <c r="A986" i="1" s="1"/>
  <c r="A987" i="1" s="1"/>
  <c r="A988" i="1" s="1"/>
  <c r="A989" i="1" s="1"/>
  <c r="A990" i="1" s="1"/>
  <c r="A991" i="1" s="1"/>
  <c r="A992" i="1" s="1"/>
  <c r="A993" i="1" s="1"/>
  <c r="A994" i="1" s="1"/>
  <c r="A995" i="1" s="1"/>
  <c r="A996" i="1" s="1"/>
  <c r="A997" i="1" s="1"/>
  <c r="A998" i="1" s="1"/>
  <c r="A999" i="1" s="1"/>
  <c r="A1000" i="1" s="1"/>
  <c r="A1001" i="1" s="1"/>
  <c r="A1002" i="1" s="1"/>
  <c r="A1003" i="1" s="1"/>
  <c r="I712" i="1"/>
  <c r="M712" i="1" s="1"/>
  <c r="K712" i="1"/>
  <c r="I713" i="1"/>
  <c r="M713" i="1"/>
  <c r="K713" i="1"/>
  <c r="I714" i="1"/>
  <c r="M714" i="1" s="1"/>
  <c r="K714" i="1"/>
  <c r="I715" i="1"/>
  <c r="M715" i="1" s="1"/>
  <c r="K715" i="1"/>
  <c r="I716" i="1"/>
  <c r="M716" i="1" s="1"/>
  <c r="K716" i="1"/>
  <c r="I717" i="1"/>
  <c r="M717" i="1" s="1"/>
  <c r="K717" i="1"/>
  <c r="I718" i="1"/>
  <c r="M718" i="1" s="1"/>
  <c r="K718" i="1"/>
  <c r="I719" i="1"/>
  <c r="M719" i="1" s="1"/>
  <c r="K719" i="1"/>
  <c r="I720" i="1"/>
  <c r="M720" i="1"/>
  <c r="K720" i="1"/>
  <c r="I721" i="1"/>
  <c r="M721" i="1" s="1"/>
  <c r="K721" i="1"/>
  <c r="I722" i="1"/>
  <c r="M722" i="1" s="1"/>
  <c r="K722" i="1"/>
  <c r="I723" i="1"/>
  <c r="M723" i="1"/>
  <c r="K723" i="1"/>
  <c r="I724" i="1"/>
  <c r="M724" i="1" s="1"/>
  <c r="K724" i="1"/>
  <c r="I725" i="1"/>
  <c r="M725" i="1"/>
  <c r="K725" i="1"/>
  <c r="I726" i="1"/>
  <c r="M726" i="1" s="1"/>
  <c r="K726" i="1"/>
  <c r="I727" i="1"/>
  <c r="M727" i="1" s="1"/>
  <c r="K727" i="1"/>
  <c r="I728" i="1"/>
  <c r="M728" i="1" s="1"/>
  <c r="K728" i="1"/>
  <c r="I729" i="1"/>
  <c r="M729" i="1"/>
  <c r="K729" i="1"/>
  <c r="I730" i="1"/>
  <c r="M730" i="1" s="1"/>
  <c r="K730" i="1"/>
  <c r="I731" i="1"/>
  <c r="M731" i="1" s="1"/>
  <c r="K731" i="1"/>
  <c r="I732" i="1"/>
  <c r="M732" i="1" s="1"/>
  <c r="K732" i="1"/>
  <c r="I733" i="1"/>
  <c r="M733" i="1" s="1"/>
  <c r="K733" i="1"/>
  <c r="I734" i="1"/>
  <c r="M734" i="1" s="1"/>
  <c r="K734" i="1"/>
  <c r="I735" i="1"/>
  <c r="M735" i="1" s="1"/>
  <c r="K735" i="1"/>
  <c r="I736" i="1"/>
  <c r="M736" i="1"/>
  <c r="K736" i="1"/>
  <c r="I737" i="1"/>
  <c r="M737" i="1" s="1"/>
  <c r="K737" i="1"/>
  <c r="I738" i="1"/>
  <c r="M738" i="1" s="1"/>
  <c r="K738" i="1"/>
  <c r="I739" i="1"/>
  <c r="M739" i="1"/>
  <c r="K739" i="1"/>
  <c r="I740" i="1"/>
  <c r="M740" i="1" s="1"/>
  <c r="K740" i="1"/>
  <c r="I741" i="1"/>
  <c r="M741" i="1"/>
  <c r="K741" i="1"/>
  <c r="I742" i="1"/>
  <c r="M742" i="1" s="1"/>
  <c r="K742" i="1"/>
  <c r="I743" i="1"/>
  <c r="M743" i="1" s="1"/>
  <c r="K743" i="1"/>
  <c r="I744" i="1"/>
  <c r="M744" i="1" s="1"/>
  <c r="K744" i="1"/>
  <c r="I745" i="1"/>
  <c r="M745" i="1"/>
  <c r="K745" i="1"/>
  <c r="I746" i="1"/>
  <c r="M746" i="1" s="1"/>
  <c r="K746" i="1"/>
  <c r="I748" i="1"/>
  <c r="M748" i="1" s="1"/>
  <c r="K748" i="1"/>
  <c r="I749" i="1"/>
  <c r="M749" i="1" s="1"/>
  <c r="K749" i="1"/>
  <c r="I750" i="1"/>
  <c r="M750" i="1" s="1"/>
  <c r="K750" i="1"/>
  <c r="I751" i="1"/>
  <c r="M751" i="1" s="1"/>
  <c r="K751" i="1"/>
  <c r="I752" i="1"/>
  <c r="M752" i="1" s="1"/>
  <c r="K752" i="1"/>
  <c r="I753" i="1"/>
  <c r="M753" i="1"/>
  <c r="K753" i="1"/>
  <c r="I754" i="1"/>
  <c r="M754" i="1" s="1"/>
  <c r="K754" i="1"/>
  <c r="I755" i="1"/>
  <c r="M755" i="1" s="1"/>
  <c r="K755" i="1"/>
  <c r="I756" i="1"/>
  <c r="M756" i="1"/>
  <c r="K756" i="1"/>
  <c r="I757" i="1"/>
  <c r="M757" i="1" s="1"/>
  <c r="K757" i="1"/>
  <c r="I758" i="1"/>
  <c r="M758" i="1"/>
  <c r="K758" i="1"/>
  <c r="I759" i="1"/>
  <c r="M759" i="1" s="1"/>
  <c r="K759" i="1"/>
  <c r="I760" i="1"/>
  <c r="M760" i="1" s="1"/>
  <c r="K760" i="1"/>
  <c r="I761" i="1"/>
  <c r="M761" i="1" s="1"/>
  <c r="K761" i="1"/>
  <c r="I762" i="1"/>
  <c r="M762" i="1"/>
  <c r="K762" i="1"/>
  <c r="I763" i="1"/>
  <c r="M763" i="1" s="1"/>
  <c r="K763" i="1"/>
  <c r="I764" i="1"/>
  <c r="M764" i="1" s="1"/>
  <c r="K764" i="1"/>
  <c r="I765" i="1"/>
  <c r="M765" i="1" s="1"/>
  <c r="K765" i="1"/>
  <c r="I766" i="1"/>
  <c r="M766" i="1" s="1"/>
  <c r="K766" i="1"/>
  <c r="I767" i="1"/>
  <c r="M767" i="1" s="1"/>
  <c r="K767" i="1"/>
  <c r="I768" i="1"/>
  <c r="M768" i="1" s="1"/>
  <c r="K768" i="1"/>
  <c r="I769" i="1"/>
  <c r="M769" i="1"/>
  <c r="K769" i="1"/>
  <c r="I770" i="1"/>
  <c r="M770" i="1" s="1"/>
  <c r="K770" i="1"/>
  <c r="I771" i="1"/>
  <c r="M771" i="1" s="1"/>
  <c r="K771" i="1"/>
  <c r="I772" i="1"/>
  <c r="M772" i="1"/>
  <c r="K772" i="1"/>
  <c r="I773" i="1"/>
  <c r="M773" i="1" s="1"/>
  <c r="K773" i="1"/>
  <c r="I774" i="1"/>
  <c r="M774" i="1"/>
  <c r="K774" i="1"/>
  <c r="I775" i="1"/>
  <c r="M775" i="1" s="1"/>
  <c r="K775" i="1"/>
  <c r="I776" i="1"/>
  <c r="M776" i="1" s="1"/>
  <c r="K776" i="1"/>
  <c r="I777" i="1"/>
  <c r="M777" i="1" s="1"/>
  <c r="K777" i="1"/>
  <c r="I778" i="1"/>
  <c r="M778" i="1"/>
  <c r="K778" i="1"/>
  <c r="I779" i="1"/>
  <c r="M779" i="1" s="1"/>
  <c r="K779" i="1"/>
  <c r="I780" i="1"/>
  <c r="M780" i="1" s="1"/>
  <c r="K780" i="1"/>
  <c r="I781" i="1"/>
  <c r="M781" i="1" s="1"/>
  <c r="K781" i="1"/>
  <c r="I782" i="1"/>
  <c r="M782" i="1" s="1"/>
  <c r="K782" i="1"/>
  <c r="I783" i="1"/>
  <c r="M783" i="1" s="1"/>
  <c r="K783" i="1"/>
  <c r="I784" i="1"/>
  <c r="M784" i="1" s="1"/>
  <c r="K784" i="1"/>
  <c r="I785" i="1"/>
  <c r="M785" i="1"/>
  <c r="K785" i="1"/>
  <c r="I786" i="1"/>
  <c r="M786" i="1" s="1"/>
  <c r="K786" i="1"/>
  <c r="I787" i="1"/>
  <c r="M787" i="1" s="1"/>
  <c r="K787" i="1"/>
  <c r="I788" i="1"/>
  <c r="M788" i="1"/>
  <c r="K788" i="1"/>
  <c r="I789" i="1"/>
  <c r="M789" i="1" s="1"/>
  <c r="K789" i="1"/>
  <c r="I790" i="1"/>
  <c r="M790" i="1"/>
  <c r="K790" i="1"/>
  <c r="I791" i="1"/>
  <c r="M791" i="1" s="1"/>
  <c r="K791" i="1"/>
  <c r="I792" i="1"/>
  <c r="M792" i="1" s="1"/>
  <c r="K792" i="1"/>
  <c r="I793" i="1"/>
  <c r="M793" i="1" s="1"/>
  <c r="K793" i="1"/>
  <c r="I794" i="1"/>
  <c r="M794" i="1"/>
  <c r="K794" i="1"/>
  <c r="I795" i="1"/>
  <c r="M795" i="1" s="1"/>
  <c r="K795" i="1"/>
  <c r="I796" i="1"/>
  <c r="M796" i="1" s="1"/>
  <c r="K796" i="1"/>
  <c r="I797" i="1"/>
  <c r="M797" i="1" s="1"/>
  <c r="K797" i="1"/>
  <c r="I798" i="1"/>
  <c r="M798" i="1" s="1"/>
  <c r="K798" i="1"/>
  <c r="I799" i="1"/>
  <c r="M799" i="1" s="1"/>
  <c r="K799" i="1"/>
  <c r="I800" i="1"/>
  <c r="M800" i="1" s="1"/>
  <c r="K800" i="1"/>
  <c r="I801" i="1"/>
  <c r="M801" i="1"/>
  <c r="K801" i="1"/>
  <c r="I802" i="1"/>
  <c r="M802" i="1" s="1"/>
  <c r="K802" i="1"/>
  <c r="I803" i="1"/>
  <c r="M803" i="1" s="1"/>
  <c r="K803" i="1"/>
  <c r="I804" i="1"/>
  <c r="M804" i="1"/>
  <c r="K804" i="1"/>
  <c r="I805" i="1"/>
  <c r="M805" i="1" s="1"/>
  <c r="K805" i="1"/>
  <c r="I806" i="1"/>
  <c r="M806" i="1"/>
  <c r="K806" i="1"/>
  <c r="I807" i="1"/>
  <c r="M807" i="1" s="1"/>
  <c r="K807" i="1"/>
  <c r="I808" i="1"/>
  <c r="M808" i="1" s="1"/>
  <c r="K808" i="1"/>
  <c r="I809" i="1"/>
  <c r="M809" i="1" s="1"/>
  <c r="K809" i="1"/>
  <c r="I810" i="1"/>
  <c r="M810" i="1"/>
  <c r="K810" i="1"/>
  <c r="I811" i="1"/>
  <c r="M811" i="1" s="1"/>
  <c r="K811" i="1"/>
  <c r="I812" i="1"/>
  <c r="M812" i="1" s="1"/>
  <c r="K812" i="1"/>
  <c r="I813" i="1"/>
  <c r="M813" i="1" s="1"/>
  <c r="K813" i="1"/>
  <c r="I814" i="1"/>
  <c r="M814" i="1" s="1"/>
  <c r="K814" i="1"/>
  <c r="I815" i="1"/>
  <c r="M815" i="1" s="1"/>
  <c r="K815" i="1"/>
  <c r="I816" i="1"/>
  <c r="M816" i="1" s="1"/>
  <c r="K816" i="1"/>
  <c r="I817" i="1"/>
  <c r="M817" i="1"/>
  <c r="K817" i="1"/>
  <c r="I818" i="1"/>
  <c r="M818" i="1" s="1"/>
  <c r="K818" i="1"/>
  <c r="I819" i="1"/>
  <c r="M819" i="1" s="1"/>
  <c r="K819" i="1"/>
  <c r="I820" i="1"/>
  <c r="M820" i="1"/>
  <c r="K820" i="1"/>
  <c r="I821" i="1"/>
  <c r="M821" i="1" s="1"/>
  <c r="K821" i="1"/>
  <c r="I822" i="1"/>
  <c r="M822" i="1"/>
  <c r="K822" i="1"/>
  <c r="I823" i="1"/>
  <c r="M823" i="1" s="1"/>
  <c r="K823" i="1"/>
  <c r="I824" i="1"/>
  <c r="M824" i="1"/>
  <c r="K824" i="1"/>
  <c r="I825" i="1"/>
  <c r="M825" i="1" s="1"/>
  <c r="K825" i="1"/>
  <c r="I826" i="1"/>
  <c r="M826" i="1" s="1"/>
  <c r="K826" i="1"/>
  <c r="I827" i="1"/>
  <c r="M827" i="1" s="1"/>
  <c r="K827" i="1"/>
  <c r="I828" i="1"/>
  <c r="M828" i="1" s="1"/>
  <c r="K828" i="1"/>
  <c r="I829" i="1"/>
  <c r="M829" i="1" s="1"/>
  <c r="K829" i="1"/>
  <c r="I830" i="1"/>
  <c r="M830" i="1" s="1"/>
  <c r="K830" i="1"/>
  <c r="I831" i="1"/>
  <c r="M831" i="1" s="1"/>
  <c r="K831" i="1"/>
  <c r="I832" i="1"/>
  <c r="M832" i="1" s="1"/>
  <c r="K832" i="1"/>
  <c r="I833" i="1"/>
  <c r="M833" i="1" s="1"/>
  <c r="K833" i="1"/>
  <c r="I834" i="1"/>
  <c r="M834" i="1"/>
  <c r="K834" i="1"/>
  <c r="I835" i="1"/>
  <c r="M835" i="1" s="1"/>
  <c r="K835" i="1"/>
  <c r="I836" i="1"/>
  <c r="M836" i="1" s="1"/>
  <c r="K836" i="1"/>
  <c r="I837" i="1"/>
  <c r="M837" i="1"/>
  <c r="K837" i="1"/>
  <c r="I838" i="1"/>
  <c r="M838" i="1"/>
  <c r="K838" i="1"/>
  <c r="I839" i="1"/>
  <c r="M839" i="1" s="1"/>
  <c r="K839" i="1"/>
  <c r="I840" i="1"/>
  <c r="M840" i="1"/>
  <c r="K840" i="1"/>
  <c r="I841" i="1"/>
  <c r="M841" i="1" s="1"/>
  <c r="K841" i="1"/>
  <c r="I842" i="1"/>
  <c r="M842" i="1" s="1"/>
  <c r="K842" i="1"/>
  <c r="I843" i="1"/>
  <c r="M843" i="1" s="1"/>
  <c r="K843" i="1"/>
  <c r="I844" i="1"/>
  <c r="M844" i="1" s="1"/>
  <c r="K844" i="1"/>
  <c r="I845" i="1"/>
  <c r="M845" i="1" s="1"/>
  <c r="K845" i="1"/>
  <c r="I846" i="1"/>
  <c r="M846" i="1" s="1"/>
  <c r="K846" i="1"/>
  <c r="I847" i="1"/>
  <c r="M847" i="1" s="1"/>
  <c r="K847" i="1"/>
  <c r="I848" i="1"/>
  <c r="M848" i="1" s="1"/>
  <c r="K848" i="1"/>
  <c r="I849" i="1"/>
  <c r="M849" i="1" s="1"/>
  <c r="K849" i="1"/>
  <c r="I850" i="1"/>
  <c r="M850" i="1"/>
  <c r="K850" i="1"/>
  <c r="I851" i="1"/>
  <c r="M851" i="1" s="1"/>
  <c r="K851" i="1"/>
  <c r="I852" i="1"/>
  <c r="M852" i="1" s="1"/>
  <c r="K852" i="1"/>
  <c r="I853" i="1"/>
  <c r="M853" i="1"/>
  <c r="K853" i="1"/>
  <c r="I854" i="1"/>
  <c r="M854" i="1"/>
  <c r="K854" i="1"/>
  <c r="I855" i="1"/>
  <c r="M855" i="1" s="1"/>
  <c r="K855" i="1"/>
  <c r="I856" i="1"/>
  <c r="M856" i="1"/>
  <c r="K856" i="1"/>
  <c r="I857" i="1"/>
  <c r="M857" i="1" s="1"/>
  <c r="K857" i="1"/>
  <c r="I858" i="1"/>
  <c r="M858" i="1" s="1"/>
  <c r="K858" i="1"/>
  <c r="I859" i="1"/>
  <c r="M859" i="1" s="1"/>
  <c r="K859" i="1"/>
  <c r="I860" i="1"/>
  <c r="M860" i="1" s="1"/>
  <c r="K860" i="1"/>
  <c r="I861" i="1"/>
  <c r="M861" i="1" s="1"/>
  <c r="K861" i="1"/>
  <c r="I862" i="1"/>
  <c r="M862" i="1" s="1"/>
  <c r="K862" i="1"/>
  <c r="I863" i="1"/>
  <c r="M863" i="1" s="1"/>
  <c r="K863" i="1"/>
  <c r="I864" i="1"/>
  <c r="M864" i="1" s="1"/>
  <c r="K864" i="1"/>
  <c r="I865" i="1"/>
  <c r="M865" i="1" s="1"/>
  <c r="K865" i="1"/>
  <c r="I866" i="1"/>
  <c r="M866" i="1"/>
  <c r="K866" i="1"/>
  <c r="I867" i="1"/>
  <c r="M867" i="1"/>
  <c r="K867" i="1"/>
  <c r="I868" i="1"/>
  <c r="M868" i="1" s="1"/>
  <c r="K868" i="1"/>
  <c r="I869" i="1"/>
  <c r="M869" i="1" s="1"/>
  <c r="K869" i="1"/>
  <c r="I870" i="1"/>
  <c r="M870" i="1" s="1"/>
  <c r="K870" i="1"/>
  <c r="I871" i="1"/>
  <c r="M871" i="1" s="1"/>
  <c r="K871" i="1"/>
  <c r="I872" i="1"/>
  <c r="M872" i="1" s="1"/>
  <c r="K872" i="1"/>
  <c r="I873" i="1"/>
  <c r="M873" i="1" s="1"/>
  <c r="K873" i="1"/>
  <c r="I874" i="1"/>
  <c r="M874" i="1"/>
  <c r="K874" i="1"/>
  <c r="I875" i="1"/>
  <c r="M875" i="1"/>
  <c r="K875" i="1"/>
  <c r="I876" i="1"/>
  <c r="M876" i="1" s="1"/>
  <c r="K876" i="1"/>
  <c r="I877" i="1"/>
  <c r="M877" i="1" s="1"/>
  <c r="K877" i="1"/>
  <c r="I878" i="1"/>
  <c r="M878" i="1" s="1"/>
  <c r="K878" i="1"/>
  <c r="I879" i="1"/>
  <c r="M879" i="1" s="1"/>
  <c r="K879" i="1"/>
  <c r="I880" i="1"/>
  <c r="M880" i="1" s="1"/>
  <c r="K880" i="1"/>
  <c r="I881" i="1"/>
  <c r="M881" i="1" s="1"/>
  <c r="K881" i="1"/>
  <c r="I882" i="1"/>
  <c r="M882" i="1"/>
  <c r="K882" i="1"/>
  <c r="I883" i="1"/>
  <c r="M883" i="1"/>
  <c r="K883" i="1"/>
  <c r="I884" i="1"/>
  <c r="M884" i="1" s="1"/>
  <c r="K884" i="1"/>
  <c r="I885" i="1"/>
  <c r="M885" i="1" s="1"/>
  <c r="K885" i="1"/>
  <c r="I886" i="1"/>
  <c r="M886" i="1" s="1"/>
  <c r="K886" i="1"/>
  <c r="I887" i="1"/>
  <c r="M887" i="1" s="1"/>
  <c r="K887" i="1"/>
  <c r="I888" i="1"/>
  <c r="M888" i="1" s="1"/>
  <c r="K888" i="1"/>
  <c r="I889" i="1"/>
  <c r="M889" i="1" s="1"/>
  <c r="K889" i="1"/>
  <c r="I890" i="1"/>
  <c r="M890" i="1"/>
  <c r="K890" i="1"/>
  <c r="I891" i="1"/>
  <c r="M891" i="1"/>
  <c r="K891" i="1"/>
  <c r="I892" i="1"/>
  <c r="M892" i="1" s="1"/>
  <c r="K892" i="1"/>
  <c r="I893" i="1"/>
  <c r="M893" i="1" s="1"/>
  <c r="K893" i="1"/>
  <c r="I894" i="1"/>
  <c r="M894" i="1" s="1"/>
  <c r="K894" i="1"/>
  <c r="I895" i="1"/>
  <c r="M895" i="1" s="1"/>
  <c r="K895" i="1"/>
  <c r="I896" i="1"/>
  <c r="M896" i="1" s="1"/>
  <c r="K896" i="1"/>
  <c r="I897" i="1"/>
  <c r="M897" i="1" s="1"/>
  <c r="K897" i="1"/>
  <c r="I898" i="1"/>
  <c r="M898" i="1"/>
  <c r="K898" i="1"/>
  <c r="I899" i="1"/>
  <c r="M899" i="1"/>
  <c r="K899" i="1"/>
  <c r="I900" i="1"/>
  <c r="M900" i="1" s="1"/>
  <c r="K900" i="1"/>
  <c r="I901" i="1"/>
  <c r="M901" i="1" s="1"/>
  <c r="K901" i="1"/>
  <c r="I902" i="1"/>
  <c r="M902" i="1" s="1"/>
  <c r="K902" i="1"/>
  <c r="I903" i="1"/>
  <c r="M903" i="1" s="1"/>
  <c r="K903" i="1"/>
  <c r="I904" i="1"/>
  <c r="M904" i="1" s="1"/>
  <c r="K904" i="1"/>
  <c r="I905" i="1"/>
  <c r="M905" i="1" s="1"/>
  <c r="K905" i="1"/>
  <c r="I906" i="1"/>
  <c r="M906" i="1"/>
  <c r="K906" i="1"/>
  <c r="I907" i="1"/>
  <c r="M907" i="1"/>
  <c r="K907" i="1"/>
  <c r="I908" i="1"/>
  <c r="M908" i="1" s="1"/>
  <c r="K908" i="1"/>
  <c r="I909" i="1"/>
  <c r="M909" i="1" s="1"/>
  <c r="K909" i="1"/>
  <c r="I910" i="1"/>
  <c r="M910" i="1" s="1"/>
  <c r="K910" i="1"/>
  <c r="I911" i="1"/>
  <c r="M911" i="1" s="1"/>
  <c r="K911" i="1"/>
  <c r="I912" i="1"/>
  <c r="M912" i="1" s="1"/>
  <c r="K912" i="1"/>
  <c r="I913" i="1"/>
  <c r="M913" i="1" s="1"/>
  <c r="K913" i="1"/>
  <c r="I914" i="1"/>
  <c r="M914" i="1"/>
  <c r="K914" i="1"/>
  <c r="I915" i="1"/>
  <c r="M915" i="1"/>
  <c r="K915" i="1"/>
  <c r="I916" i="1"/>
  <c r="M916" i="1" s="1"/>
  <c r="K916" i="1"/>
  <c r="I917" i="1"/>
  <c r="M917" i="1" s="1"/>
  <c r="K917" i="1"/>
  <c r="I918" i="1"/>
  <c r="M918" i="1" s="1"/>
  <c r="K918" i="1"/>
  <c r="I919" i="1"/>
  <c r="M919" i="1" s="1"/>
  <c r="K919" i="1"/>
  <c r="I920" i="1"/>
  <c r="M920" i="1" s="1"/>
  <c r="K920" i="1"/>
  <c r="I921" i="1"/>
  <c r="M921" i="1" s="1"/>
  <c r="K921" i="1"/>
  <c r="I922" i="1"/>
  <c r="M922" i="1"/>
  <c r="K922" i="1"/>
  <c r="I923" i="1"/>
  <c r="M923" i="1"/>
  <c r="K923" i="1"/>
  <c r="I924" i="1"/>
  <c r="M924" i="1" s="1"/>
  <c r="K924" i="1"/>
  <c r="I925" i="1"/>
  <c r="M925" i="1" s="1"/>
  <c r="K925" i="1"/>
  <c r="I926" i="1"/>
  <c r="M926" i="1" s="1"/>
  <c r="K926" i="1"/>
  <c r="I927" i="1"/>
  <c r="M927" i="1" s="1"/>
  <c r="K927" i="1"/>
  <c r="I928" i="1"/>
  <c r="M928" i="1" s="1"/>
  <c r="K928" i="1"/>
  <c r="I929" i="1"/>
  <c r="M929" i="1" s="1"/>
  <c r="K929" i="1"/>
  <c r="I930" i="1"/>
  <c r="M930" i="1"/>
  <c r="K930" i="1"/>
  <c r="I931" i="1"/>
  <c r="M931" i="1"/>
  <c r="K931" i="1"/>
  <c r="I932" i="1"/>
  <c r="M932" i="1" s="1"/>
  <c r="K932" i="1"/>
  <c r="I933" i="1"/>
  <c r="M933" i="1" s="1"/>
  <c r="K933" i="1"/>
  <c r="I934" i="1"/>
  <c r="M934" i="1" s="1"/>
  <c r="K934" i="1"/>
  <c r="I935" i="1"/>
  <c r="M935" i="1" s="1"/>
  <c r="K935" i="1"/>
  <c r="I936" i="1"/>
  <c r="M936" i="1" s="1"/>
  <c r="K936" i="1"/>
  <c r="I937" i="1"/>
  <c r="M937" i="1" s="1"/>
  <c r="K937" i="1"/>
  <c r="I938" i="1"/>
  <c r="M938" i="1"/>
  <c r="K938" i="1"/>
  <c r="I939" i="1"/>
  <c r="M939" i="1"/>
  <c r="K939" i="1"/>
  <c r="I940" i="1"/>
  <c r="M940" i="1" s="1"/>
  <c r="K940" i="1"/>
  <c r="I941" i="1"/>
  <c r="M941" i="1" s="1"/>
  <c r="K941" i="1"/>
  <c r="I942" i="1"/>
  <c r="M942" i="1" s="1"/>
  <c r="K942" i="1"/>
  <c r="I943" i="1"/>
  <c r="M943" i="1" s="1"/>
  <c r="K943" i="1"/>
  <c r="I944" i="1"/>
  <c r="M944" i="1" s="1"/>
  <c r="K944" i="1"/>
  <c r="I945" i="1"/>
  <c r="M945" i="1" s="1"/>
  <c r="K945" i="1"/>
  <c r="I946" i="1"/>
  <c r="M946" i="1"/>
  <c r="K946" i="1"/>
  <c r="I947" i="1"/>
  <c r="M947" i="1"/>
  <c r="K947" i="1"/>
  <c r="I948" i="1"/>
  <c r="M948" i="1" s="1"/>
  <c r="K948" i="1"/>
  <c r="I949" i="1"/>
  <c r="M949" i="1" s="1"/>
  <c r="K949" i="1"/>
  <c r="I950" i="1"/>
  <c r="M950" i="1" s="1"/>
  <c r="K950" i="1"/>
  <c r="I951" i="1"/>
  <c r="M951" i="1" s="1"/>
  <c r="K951" i="1"/>
  <c r="I952" i="1"/>
  <c r="M952" i="1" s="1"/>
  <c r="K952" i="1"/>
  <c r="I953" i="1"/>
  <c r="M953" i="1" s="1"/>
  <c r="K953" i="1"/>
  <c r="I954" i="1"/>
  <c r="M954" i="1"/>
  <c r="K954" i="1"/>
  <c r="I955" i="1"/>
  <c r="M955" i="1"/>
  <c r="K955" i="1"/>
  <c r="I956" i="1"/>
  <c r="M956" i="1" s="1"/>
  <c r="K956" i="1"/>
  <c r="I957" i="1"/>
  <c r="M957" i="1" s="1"/>
  <c r="K957" i="1"/>
  <c r="I958" i="1"/>
  <c r="M958" i="1" s="1"/>
  <c r="K958" i="1"/>
  <c r="I959" i="1"/>
  <c r="M959" i="1" s="1"/>
  <c r="K959" i="1"/>
  <c r="I960" i="1"/>
  <c r="M960" i="1" s="1"/>
  <c r="K960" i="1"/>
  <c r="I961" i="1"/>
  <c r="M961" i="1" s="1"/>
  <c r="K961" i="1"/>
  <c r="I962" i="1"/>
  <c r="M962" i="1"/>
  <c r="K962" i="1"/>
  <c r="I963" i="1"/>
  <c r="M963" i="1"/>
  <c r="K963" i="1"/>
  <c r="I964" i="1"/>
  <c r="M964" i="1" s="1"/>
  <c r="K964" i="1"/>
  <c r="I965" i="1"/>
  <c r="M965" i="1" s="1"/>
  <c r="K965" i="1"/>
  <c r="I966" i="1"/>
  <c r="M966" i="1" s="1"/>
  <c r="K966" i="1"/>
  <c r="I967" i="1"/>
  <c r="M967" i="1" s="1"/>
  <c r="K967" i="1"/>
  <c r="I968" i="1"/>
  <c r="M968" i="1" s="1"/>
  <c r="K968" i="1"/>
  <c r="I969" i="1"/>
  <c r="M969" i="1" s="1"/>
  <c r="K969" i="1"/>
  <c r="I970" i="1"/>
  <c r="M970" i="1"/>
  <c r="K970" i="1"/>
  <c r="I971" i="1"/>
  <c r="M971" i="1"/>
  <c r="K971" i="1"/>
  <c r="I972" i="1"/>
  <c r="M972" i="1" s="1"/>
  <c r="K972" i="1"/>
  <c r="I973" i="1"/>
  <c r="M973" i="1" s="1"/>
  <c r="K973" i="1"/>
  <c r="I974" i="1"/>
  <c r="M974" i="1" s="1"/>
  <c r="K974" i="1"/>
  <c r="I975" i="1"/>
  <c r="M975" i="1" s="1"/>
  <c r="K975" i="1"/>
  <c r="I976" i="1"/>
  <c r="M976" i="1" s="1"/>
  <c r="K976" i="1"/>
  <c r="I977" i="1"/>
  <c r="M977" i="1" s="1"/>
  <c r="K977" i="1"/>
  <c r="I978" i="1"/>
  <c r="M978" i="1"/>
  <c r="K978" i="1"/>
  <c r="I979" i="1"/>
  <c r="M979" i="1"/>
  <c r="K979" i="1"/>
  <c r="I980" i="1"/>
  <c r="M980" i="1" s="1"/>
  <c r="K980" i="1"/>
  <c r="I981" i="1"/>
  <c r="M981" i="1" s="1"/>
  <c r="K981" i="1"/>
  <c r="I982" i="1"/>
  <c r="M982" i="1" s="1"/>
  <c r="K982" i="1"/>
  <c r="I983" i="1"/>
  <c r="M983" i="1" s="1"/>
  <c r="K983" i="1"/>
  <c r="I984" i="1"/>
  <c r="M984" i="1" s="1"/>
  <c r="K984" i="1"/>
  <c r="I985" i="1"/>
  <c r="M985" i="1" s="1"/>
  <c r="K985" i="1"/>
  <c r="I986" i="1"/>
  <c r="M986" i="1"/>
  <c r="K986" i="1"/>
  <c r="I987" i="1"/>
  <c r="M987" i="1"/>
  <c r="K987" i="1"/>
  <c r="I988" i="1"/>
  <c r="M988" i="1" s="1"/>
  <c r="K988" i="1"/>
  <c r="I989" i="1"/>
  <c r="M989" i="1" s="1"/>
  <c r="K989" i="1"/>
  <c r="I990" i="1"/>
  <c r="M990" i="1" s="1"/>
  <c r="K990" i="1"/>
  <c r="I991" i="1"/>
  <c r="M991" i="1" s="1"/>
  <c r="K991" i="1"/>
  <c r="I992" i="1"/>
  <c r="M992" i="1" s="1"/>
  <c r="K992" i="1"/>
  <c r="I993" i="1"/>
  <c r="M993" i="1" s="1"/>
  <c r="K993" i="1"/>
  <c r="I994" i="1"/>
  <c r="M994" i="1"/>
  <c r="K994" i="1"/>
  <c r="I995" i="1"/>
  <c r="M995" i="1"/>
  <c r="K995" i="1"/>
  <c r="I996" i="1"/>
  <c r="M996" i="1" s="1"/>
  <c r="K996" i="1"/>
  <c r="I997" i="1"/>
  <c r="M997" i="1" s="1"/>
  <c r="K997" i="1"/>
  <c r="I998" i="1"/>
  <c r="M998" i="1" s="1"/>
  <c r="K998" i="1"/>
  <c r="I999" i="1"/>
  <c r="M999" i="1" s="1"/>
  <c r="K999" i="1"/>
  <c r="I1000" i="1"/>
  <c r="M1000" i="1" s="1"/>
  <c r="K1000" i="1"/>
  <c r="I1001" i="1"/>
  <c r="M1001" i="1" s="1"/>
  <c r="K1001" i="1"/>
  <c r="I1002" i="1"/>
  <c r="M1002" i="1"/>
  <c r="K1002" i="1"/>
  <c r="I1003" i="1"/>
  <c r="M1003" i="1"/>
  <c r="K1003" i="1"/>
  <c r="M1005" i="1"/>
  <c r="M1006" i="1"/>
  <c r="M1007" i="1"/>
  <c r="M1008" i="1"/>
  <c r="M1009" i="1"/>
  <c r="M1010" i="1"/>
  <c r="M1011" i="1"/>
  <c r="M1012" i="1"/>
  <c r="M1013" i="1"/>
  <c r="M1014" i="1"/>
  <c r="M1015" i="1"/>
  <c r="M1016" i="1"/>
  <c r="M1017" i="1"/>
  <c r="M1018" i="1"/>
  <c r="M1019" i="1"/>
  <c r="M1020" i="1"/>
  <c r="M1021" i="1"/>
  <c r="M1022" i="1"/>
  <c r="M1023" i="1"/>
  <c r="M1024" i="1"/>
  <c r="M1025" i="1"/>
  <c r="M1026" i="1"/>
  <c r="M1027" i="1"/>
  <c r="M1028" i="1"/>
  <c r="M1029" i="1"/>
  <c r="M1030" i="1"/>
  <c r="M1031" i="1"/>
  <c r="M1032" i="1"/>
  <c r="M1033" i="1"/>
  <c r="M1034" i="1"/>
  <c r="M1035" i="1"/>
  <c r="M1036" i="1"/>
  <c r="M1037" i="1"/>
  <c r="M1038" i="1"/>
  <c r="M1039" i="1"/>
  <c r="M1040" i="1"/>
  <c r="M1041" i="1"/>
  <c r="M1042" i="1"/>
  <c r="M1043" i="1"/>
  <c r="M1044" i="1"/>
  <c r="M1045" i="1"/>
  <c r="M1046" i="1"/>
  <c r="M1047" i="1"/>
  <c r="M1048" i="1"/>
  <c r="M1050" i="1"/>
  <c r="M1051" i="1"/>
  <c r="M1052" i="1"/>
  <c r="I1056" i="1"/>
  <c r="M1056" i="1" s="1"/>
  <c r="K1056" i="1"/>
  <c r="A1057" i="1"/>
  <c r="A1058" i="1"/>
  <c r="A1059" i="1" s="1"/>
  <c r="A1060" i="1" s="1"/>
  <c r="A1061" i="1" s="1"/>
  <c r="A1062" i="1" s="1"/>
  <c r="I1057" i="1"/>
  <c r="M1057" i="1" s="1"/>
  <c r="K1057" i="1"/>
  <c r="I1058" i="1"/>
  <c r="M1058" i="1" s="1"/>
  <c r="K1058" i="1"/>
  <c r="I1059" i="1"/>
  <c r="M1059" i="1" s="1"/>
  <c r="K1059" i="1"/>
  <c r="I1060" i="1"/>
  <c r="M1060" i="1"/>
  <c r="K1060" i="1"/>
  <c r="I1061" i="1"/>
  <c r="M1061" i="1" s="1"/>
  <c r="K1061" i="1"/>
  <c r="I1062" i="1"/>
  <c r="M1062" i="1" s="1"/>
  <c r="K1062" i="1"/>
  <c r="I1063" i="1"/>
  <c r="I1064" i="1"/>
  <c r="M1064" i="1" s="1"/>
  <c r="K1064" i="1"/>
  <c r="A1065" i="1"/>
  <c r="A1066" i="1"/>
  <c r="A1067" i="1" s="1"/>
  <c r="A1068" i="1" s="1"/>
  <c r="A1069" i="1" s="1"/>
  <c r="A1070" i="1" s="1"/>
  <c r="A1071" i="1" s="1"/>
  <c r="I1065" i="1"/>
  <c r="M1065" i="1"/>
  <c r="K1065" i="1"/>
  <c r="I1066" i="1"/>
  <c r="M1066" i="1" s="1"/>
  <c r="K1066" i="1"/>
  <c r="I1067" i="1"/>
  <c r="M1067" i="1" s="1"/>
  <c r="K1067" i="1"/>
  <c r="K1068" i="1"/>
  <c r="K1069" i="1"/>
  <c r="K1070" i="1"/>
  <c r="K1071" i="1"/>
  <c r="K1147" i="1"/>
  <c r="K1148" i="1"/>
  <c r="K1151" i="1"/>
  <c r="K1152" i="1"/>
  <c r="K1153" i="1"/>
  <c r="K1154" i="1"/>
  <c r="K1156" i="1"/>
  <c r="K1157" i="1"/>
  <c r="K1158" i="1"/>
  <c r="K1159" i="1"/>
  <c r="K1161" i="1"/>
  <c r="K1162" i="1"/>
  <c r="K1163" i="1"/>
  <c r="K1164" i="1"/>
  <c r="K1166" i="1"/>
  <c r="K1167" i="1"/>
  <c r="K1168" i="1"/>
  <c r="K1169" i="1"/>
  <c r="K1171" i="1"/>
  <c r="K1172" i="1"/>
  <c r="K1173" i="1"/>
  <c r="K1174" i="1"/>
  <c r="K1176" i="1"/>
  <c r="K1178" i="1"/>
  <c r="K1180" i="1"/>
  <c r="K1182" i="1"/>
  <c r="K1184" i="1"/>
  <c r="K1186" i="1"/>
  <c r="K1187" i="1"/>
  <c r="K1188" i="1"/>
  <c r="K1190" i="1"/>
  <c r="K1191" i="1"/>
  <c r="K1193" i="1"/>
  <c r="K1194" i="1"/>
  <c r="K1209" i="1"/>
  <c r="K1210" i="1"/>
  <c r="K1212" i="1"/>
  <c r="K1213" i="1"/>
  <c r="K1215" i="1"/>
  <c r="K1216" i="1"/>
  <c r="K1218" i="1"/>
  <c r="K1219" i="1"/>
  <c r="K1221" i="1"/>
  <c r="K1222" i="1"/>
  <c r="K1224" i="1"/>
  <c r="L1224" i="1"/>
  <c r="K1225" i="1"/>
  <c r="L1225" i="1"/>
  <c r="K1227" i="1"/>
  <c r="L1227" i="1"/>
  <c r="K1228" i="1"/>
  <c r="L1228" i="1"/>
  <c r="K1316" i="1"/>
  <c r="K1317" i="1"/>
  <c r="K1318" i="1"/>
  <c r="K1319" i="1"/>
  <c r="L1319" i="1"/>
  <c r="K1320" i="1"/>
  <c r="L1320" i="1"/>
  <c r="K1321" i="1"/>
  <c r="L1321" i="1"/>
  <c r="K1322" i="1"/>
  <c r="L1322" i="1"/>
  <c r="K1323" i="1"/>
  <c r="L1323" i="1"/>
  <c r="K1336" i="1"/>
  <c r="K1337" i="1"/>
  <c r="K1338" i="1"/>
  <c r="K1339" i="1"/>
  <c r="K1340" i="1"/>
  <c r="K1341" i="1"/>
  <c r="K1342" i="1"/>
  <c r="K1343" i="1"/>
  <c r="K1346" i="1"/>
  <c r="K1347" i="1"/>
  <c r="K1348" i="1"/>
  <c r="K1350" i="1"/>
  <c r="K1351" i="1"/>
  <c r="K1352" i="1"/>
  <c r="G1379" i="1"/>
  <c r="K1379" i="1"/>
  <c r="G1380" i="1"/>
  <c r="K1380" i="1"/>
  <c r="K1417" i="1"/>
  <c r="K1418" i="1"/>
  <c r="K1419" i="1"/>
  <c r="K1420" i="1"/>
  <c r="K1421" i="1"/>
  <c r="K1422" i="1"/>
  <c r="K1423" i="1"/>
  <c r="K1424" i="1"/>
  <c r="K1425" i="1"/>
  <c r="K1426" i="1"/>
  <c r="K1428" i="1"/>
  <c r="K1429" i="1"/>
  <c r="K1430" i="1"/>
  <c r="K1431" i="1"/>
  <c r="K1432" i="1"/>
  <c r="K1433" i="1"/>
  <c r="K1434" i="1"/>
  <c r="K1436" i="1"/>
  <c r="K1437" i="1"/>
  <c r="K1438" i="1"/>
  <c r="K1439" i="1"/>
  <c r="K1440" i="1"/>
  <c r="K1441" i="1"/>
  <c r="K1442" i="1"/>
  <c r="K1443" i="1"/>
  <c r="K1444" i="1"/>
  <c r="K1445" i="1"/>
  <c r="K1446" i="1"/>
  <c r="K1447" i="1"/>
  <c r="K1448" i="1"/>
  <c r="K1449" i="1"/>
  <c r="K1450" i="1"/>
  <c r="N1453" i="1"/>
  <c r="N1454" i="1"/>
  <c r="N1455" i="1"/>
  <c r="N1456" i="1"/>
  <c r="N1457" i="1"/>
  <c r="O1457" i="1"/>
  <c r="P1457" i="1"/>
  <c r="N1458" i="1"/>
  <c r="N1459" i="1"/>
  <c r="N1460" i="1"/>
  <c r="N1461" i="1"/>
  <c r="N1462" i="1"/>
  <c r="N1463" i="1"/>
  <c r="N1464" i="1"/>
  <c r="N1465" i="1"/>
  <c r="N1466" i="1"/>
  <c r="N1467" i="1"/>
  <c r="N1468" i="1"/>
  <c r="N1469" i="1"/>
  <c r="N1470" i="1"/>
  <c r="N1471" i="1"/>
  <c r="N1472" i="1"/>
  <c r="N1473" i="1"/>
  <c r="N1474" i="1"/>
  <c r="N1475" i="1"/>
  <c r="N1476" i="1"/>
  <c r="N1477" i="1"/>
  <c r="N1478" i="1"/>
  <c r="N1479" i="1"/>
  <c r="M1480" i="1"/>
  <c r="P1485" i="1"/>
  <c r="N1480" i="1"/>
  <c r="N1481" i="1"/>
  <c r="N1482" i="1"/>
  <c r="N1483" i="1"/>
  <c r="N1484" i="1"/>
  <c r="M1485" i="1"/>
  <c r="N1485" i="1"/>
  <c r="O1485" i="1"/>
  <c r="M1486" i="1"/>
  <c r="N1486" i="1"/>
  <c r="M1487" i="1"/>
  <c r="N1487" i="1"/>
  <c r="M1488" i="1"/>
  <c r="N1488" i="1"/>
  <c r="M1489" i="1"/>
  <c r="N1489" i="1"/>
  <c r="N1491" i="1"/>
  <c r="N1492" i="1"/>
  <c r="N1493" i="1"/>
  <c r="N1494" i="1"/>
  <c r="N1495" i="1"/>
  <c r="O1495" i="1"/>
  <c r="P1495" i="1"/>
  <c r="N1496" i="1"/>
  <c r="N1497" i="1"/>
  <c r="N1498" i="1"/>
  <c r="N1499" i="1"/>
  <c r="N1500" i="1"/>
  <c r="N1501" i="1"/>
  <c r="N1502" i="1"/>
  <c r="N1503" i="1"/>
  <c r="N1504" i="1"/>
  <c r="N1505" i="1"/>
  <c r="N1506" i="1"/>
  <c r="N1507" i="1"/>
  <c r="N1508" i="1"/>
  <c r="N1509" i="1"/>
  <c r="N1510" i="1"/>
  <c r="N1511" i="1"/>
  <c r="N1512" i="1"/>
  <c r="N1513" i="1"/>
  <c r="N1514" i="1"/>
  <c r="N1515" i="1"/>
  <c r="N1516" i="1"/>
  <c r="N1518" i="1"/>
  <c r="N1519" i="1"/>
  <c r="N1520" i="1"/>
  <c r="M1521" i="1"/>
  <c r="N1521" i="1"/>
  <c r="N1522" i="1"/>
  <c r="O1522" i="1"/>
  <c r="P1522" i="1"/>
  <c r="N1523" i="1"/>
  <c r="N1524" i="1"/>
  <c r="N1525" i="1"/>
  <c r="N1526" i="1"/>
  <c r="N1527" i="1"/>
  <c r="M1528" i="1"/>
  <c r="N1528" i="1"/>
  <c r="M1529" i="1"/>
  <c r="N1529" i="1"/>
  <c r="M1530" i="1"/>
  <c r="N1530" i="1"/>
  <c r="M1531" i="1"/>
  <c r="N1531" i="1"/>
  <c r="M1532" i="1"/>
  <c r="N1532" i="1"/>
  <c r="M1533" i="1"/>
  <c r="N1533" i="1"/>
  <c r="M1534" i="1"/>
  <c r="N1534" i="1"/>
  <c r="N1535" i="1"/>
  <c r="N1536" i="1"/>
  <c r="N1537" i="1"/>
  <c r="N1538" i="1"/>
  <c r="N1539" i="1"/>
  <c r="N1540" i="1"/>
  <c r="N1541" i="1"/>
  <c r="N1542" i="1"/>
  <c r="N1543" i="1"/>
  <c r="N1544" i="1"/>
  <c r="N1545" i="1"/>
  <c r="M1546" i="1"/>
  <c r="N1546" i="1"/>
  <c r="M1547" i="1"/>
  <c r="N1547" i="1"/>
  <c r="M1548" i="1"/>
  <c r="N1548" i="1"/>
  <c r="M1549" i="1"/>
  <c r="N1549" i="1"/>
  <c r="M1550" i="1"/>
  <c r="N1550" i="1"/>
  <c r="M1620" i="1"/>
  <c r="A1621" i="1"/>
  <c r="A1622" i="1"/>
  <c r="A1623" i="1"/>
  <c r="M1621" i="1"/>
  <c r="M1622" i="1"/>
  <c r="M1623" i="1"/>
  <c r="M1625" i="1"/>
  <c r="A1626" i="1"/>
  <c r="A1627" i="1" s="1"/>
  <c r="A1628" i="1" s="1"/>
  <c r="A1629" i="1" s="1"/>
  <c r="A1630" i="1" s="1"/>
  <c r="M1626" i="1"/>
  <c r="M1627" i="1"/>
  <c r="M1628" i="1"/>
  <c r="M1629" i="1"/>
  <c r="M1630" i="1"/>
  <c r="M1632" i="1"/>
  <c r="A1633" i="1"/>
  <c r="A1634" i="1" s="1"/>
  <c r="A1635" i="1" s="1"/>
  <c r="A1636" i="1" s="1"/>
  <c r="A1637" i="1" s="1"/>
  <c r="A1638" i="1" s="1"/>
  <c r="A1639" i="1" s="1"/>
  <c r="A1640" i="1" s="1"/>
  <c r="A1641" i="1" s="1"/>
  <c r="A1642" i="1" s="1"/>
  <c r="M1633" i="1"/>
  <c r="M1634" i="1"/>
  <c r="M1635" i="1"/>
  <c r="M1636" i="1"/>
  <c r="M1637" i="1"/>
  <c r="M1639" i="1"/>
  <c r="M1640" i="1"/>
  <c r="M1641" i="1"/>
  <c r="M1642" i="1"/>
  <c r="M1644" i="1"/>
  <c r="A1645" i="1"/>
  <c r="A1646" i="1" s="1"/>
  <c r="A1647" i="1" s="1"/>
  <c r="A1648" i="1" s="1"/>
  <c r="A1649" i="1" s="1"/>
  <c r="A1650" i="1" s="1"/>
  <c r="A1651" i="1" s="1"/>
  <c r="A1652" i="1" s="1"/>
  <c r="A1653" i="1" s="1"/>
  <c r="M1645" i="1"/>
  <c r="M1646" i="1"/>
  <c r="M1647" i="1"/>
  <c r="M1648" i="1"/>
  <c r="M1649" i="1"/>
  <c r="M1650" i="1"/>
  <c r="M1651" i="1"/>
  <c r="M1652" i="1"/>
  <c r="M1653" i="1"/>
  <c r="G1655" i="1"/>
  <c r="N1693" i="1"/>
  <c r="A1694" i="1"/>
  <c r="A1695" i="1" s="1"/>
  <c r="A1696" i="1" s="1"/>
  <c r="N1694" i="1"/>
  <c r="N1695" i="1"/>
  <c r="N1696" i="1"/>
  <c r="N1698" i="1"/>
  <c r="A1699" i="1"/>
  <c r="A1700" i="1"/>
  <c r="A1701" i="1" s="1"/>
  <c r="A1702" i="1" s="1"/>
  <c r="A1703" i="1" s="1"/>
  <c r="A1704" i="1" s="1"/>
  <c r="A1705" i="1" s="1"/>
  <c r="A1706" i="1" s="1"/>
  <c r="A1707" i="1" s="1"/>
  <c r="A1708" i="1" s="1"/>
  <c r="A1709" i="1" s="1"/>
  <c r="A1710" i="1" s="1"/>
  <c r="N1699" i="1"/>
  <c r="N1700" i="1"/>
  <c r="N1701" i="1"/>
  <c r="N1702" i="1"/>
  <c r="N1703" i="1"/>
  <c r="N1704" i="1"/>
  <c r="N1705" i="1"/>
  <c r="N1706" i="1"/>
  <c r="N1707" i="1"/>
  <c r="N1708" i="1"/>
  <c r="N1709" i="1"/>
  <c r="N1710" i="1"/>
  <c r="N1712" i="1"/>
  <c r="A1713" i="1"/>
  <c r="A1714" i="1" s="1"/>
  <c r="A1715" i="1" s="1"/>
  <c r="A1716" i="1" s="1"/>
  <c r="A1717" i="1" s="1"/>
  <c r="A1718" i="1" s="1"/>
  <c r="A1719" i="1" s="1"/>
  <c r="A1720" i="1" s="1"/>
  <c r="A1721" i="1" s="1"/>
  <c r="N1713" i="1"/>
  <c r="N1714" i="1"/>
  <c r="N1715" i="1"/>
  <c r="N1716" i="1"/>
  <c r="N1717" i="1"/>
  <c r="N1718" i="1"/>
  <c r="N1719" i="1"/>
  <c r="N1720" i="1"/>
  <c r="N1721" i="1"/>
  <c r="N1723" i="1"/>
  <c r="A1724" i="1"/>
  <c r="A1725" i="1"/>
  <c r="A1726" i="1" s="1"/>
  <c r="A1727" i="1" s="1"/>
  <c r="A1728" i="1" s="1"/>
  <c r="A1729" i="1" s="1"/>
  <c r="A1730" i="1" s="1"/>
  <c r="N1724" i="1"/>
  <c r="N1725" i="1"/>
  <c r="N1726" i="1"/>
  <c r="N1727" i="1"/>
  <c r="N1728" i="1"/>
  <c r="N1729" i="1"/>
  <c r="N1730" i="1"/>
  <c r="A1732" i="1"/>
  <c r="A1733" i="1" s="1"/>
  <c r="N1732" i="1"/>
  <c r="N1733" i="1"/>
  <c r="A1735" i="1"/>
  <c r="A1736" i="1" s="1"/>
  <c r="A1737" i="1" s="1"/>
  <c r="A1738" i="1" s="1"/>
  <c r="N1735" i="1"/>
  <c r="N1736" i="1"/>
  <c r="N1737" i="1"/>
  <c r="N1738" i="1"/>
  <c r="A1740" i="1"/>
  <c r="A1741" i="1" s="1"/>
  <c r="A1742" i="1" s="1"/>
  <c r="A1743" i="1" s="1"/>
  <c r="A1744" i="1" s="1"/>
  <c r="N1740" i="1"/>
  <c r="N1741" i="1"/>
  <c r="N1742" i="1"/>
  <c r="N1743" i="1"/>
  <c r="N1744" i="1"/>
  <c r="A1746" i="1"/>
  <c r="A1747" i="1"/>
  <c r="A1748" i="1" s="1"/>
  <c r="N1746" i="1"/>
  <c r="N1747" i="1"/>
  <c r="N1748" i="1"/>
  <c r="K1814" i="1"/>
  <c r="N1814" i="1"/>
  <c r="K1815" i="1"/>
  <c r="N1815" i="1"/>
  <c r="K1816" i="1"/>
  <c r="N1816" i="1"/>
  <c r="K1817" i="1"/>
  <c r="N1817" i="1"/>
  <c r="K1818" i="1"/>
  <c r="N1818" i="1"/>
  <c r="K1819" i="1"/>
  <c r="N1819" i="1"/>
  <c r="K1820" i="1"/>
  <c r="N1820" i="1"/>
  <c r="K1821" i="1"/>
  <c r="N1821" i="1"/>
  <c r="K1822" i="1"/>
  <c r="N1822" i="1"/>
  <c r="K1823" i="1"/>
  <c r="N1823" i="1"/>
  <c r="K1824" i="1"/>
  <c r="N1824" i="1"/>
  <c r="K1825" i="1"/>
  <c r="N1825" i="1"/>
  <c r="K1826" i="1"/>
  <c r="N1826" i="1"/>
  <c r="K1827" i="1"/>
  <c r="N1827" i="1"/>
  <c r="K1828" i="1"/>
  <c r="N1828" i="1"/>
  <c r="F1830" i="1"/>
  <c r="N1830" i="1"/>
  <c r="K1830" i="1"/>
  <c r="F1831" i="1"/>
  <c r="N1831" i="1"/>
  <c r="K1831" i="1"/>
  <c r="F1832" i="1"/>
  <c r="N1832" i="1" s="1"/>
  <c r="K1832" i="1"/>
  <c r="F1833" i="1"/>
  <c r="N1833" i="1" s="1"/>
  <c r="K1833" i="1"/>
  <c r="F1834" i="1"/>
  <c r="N1834" i="1"/>
  <c r="K1834" i="1"/>
  <c r="F1835" i="1"/>
  <c r="N1835" i="1"/>
  <c r="K1835" i="1"/>
  <c r="F1836" i="1"/>
  <c r="N1836" i="1" s="1"/>
  <c r="K1836" i="1"/>
  <c r="F1837" i="1"/>
  <c r="N1837" i="1" s="1"/>
  <c r="K1837" i="1"/>
  <c r="F1838" i="1"/>
  <c r="N1838" i="1"/>
  <c r="K1838" i="1"/>
  <c r="F1839" i="1"/>
  <c r="N1839" i="1"/>
  <c r="K1839" i="1"/>
  <c r="F1840" i="1"/>
  <c r="N1840" i="1" s="1"/>
  <c r="K1840" i="1"/>
  <c r="F1841" i="1"/>
  <c r="N1841" i="1" s="1"/>
  <c r="K1841" i="1"/>
  <c r="F1842" i="1"/>
  <c r="N1842" i="1"/>
  <c r="K1842" i="1"/>
  <c r="F1843" i="1"/>
  <c r="N1843" i="1"/>
  <c r="K1843" i="1"/>
  <c r="F1844" i="1"/>
  <c r="N1844" i="1" s="1"/>
  <c r="K1844" i="1"/>
  <c r="F1845" i="1"/>
  <c r="N1845" i="1" s="1"/>
  <c r="K1845" i="1"/>
  <c r="F1846" i="1"/>
  <c r="N1846" i="1"/>
  <c r="K1846" i="1"/>
  <c r="F1847" i="1"/>
  <c r="N1847" i="1"/>
  <c r="K1847" i="1"/>
  <c r="F1848" i="1"/>
  <c r="N1848" i="1" s="1"/>
  <c r="K1848" i="1"/>
  <c r="F1849" i="1"/>
  <c r="N1849" i="1" s="1"/>
  <c r="K1849" i="1"/>
  <c r="F1850" i="1"/>
  <c r="N1850" i="1"/>
  <c r="K1850" i="1"/>
  <c r="F1851" i="1"/>
  <c r="N1851" i="1"/>
  <c r="K1851" i="1"/>
  <c r="F1852" i="1"/>
  <c r="N1852" i="1" s="1"/>
  <c r="K1852" i="1"/>
  <c r="F1853" i="1"/>
  <c r="N1853" i="1" s="1"/>
  <c r="K1853" i="1"/>
  <c r="F1855" i="1"/>
  <c r="N1855" i="1"/>
  <c r="K1855" i="1"/>
  <c r="F1856" i="1"/>
  <c r="N1856" i="1"/>
  <c r="K1856" i="1"/>
  <c r="F1857" i="1"/>
  <c r="N1857" i="1" s="1"/>
  <c r="K1857" i="1"/>
  <c r="F1858" i="1"/>
  <c r="N1858" i="1" s="1"/>
  <c r="K1858" i="1"/>
  <c r="F1859" i="1"/>
  <c r="N1859" i="1"/>
  <c r="K1859" i="1"/>
  <c r="F1860" i="1"/>
  <c r="N1860" i="1"/>
  <c r="K1860" i="1"/>
  <c r="F1861" i="1"/>
  <c r="N1861" i="1" s="1"/>
  <c r="K1861" i="1"/>
  <c r="F1862" i="1"/>
  <c r="N1862" i="1" s="1"/>
  <c r="K1862" i="1"/>
  <c r="F1863" i="1"/>
  <c r="N1863" i="1"/>
  <c r="K1863" i="1"/>
  <c r="F1864" i="1"/>
  <c r="N1864" i="1"/>
  <c r="K1864" i="1"/>
  <c r="F1865" i="1"/>
  <c r="N1865" i="1" s="1"/>
  <c r="K1865" i="1"/>
  <c r="F1866" i="1"/>
  <c r="N1866" i="1" s="1"/>
  <c r="K1866" i="1"/>
  <c r="F1867" i="1"/>
  <c r="N1867" i="1"/>
  <c r="K1867" i="1"/>
  <c r="F1868" i="1"/>
  <c r="N1868" i="1"/>
  <c r="K1868" i="1"/>
  <c r="F1869" i="1"/>
  <c r="N1869" i="1" s="1"/>
  <c r="K1869" i="1"/>
  <c r="F1870" i="1"/>
  <c r="N1870" i="1" s="1"/>
  <c r="K1870" i="1"/>
  <c r="F1871" i="1"/>
  <c r="N1871" i="1"/>
  <c r="K1871" i="1"/>
  <c r="F1872" i="1"/>
  <c r="N1872" i="1"/>
  <c r="K1872" i="1"/>
  <c r="F1873" i="1"/>
  <c r="N1873" i="1" s="1"/>
  <c r="K1873" i="1"/>
  <c r="F1874" i="1"/>
  <c r="N1874" i="1" s="1"/>
  <c r="K1874" i="1"/>
  <c r="F1875" i="1"/>
  <c r="N1875" i="1"/>
  <c r="K1875" i="1"/>
  <c r="F1876" i="1"/>
  <c r="N1876" i="1"/>
  <c r="K1876" i="1"/>
  <c r="F1877" i="1"/>
  <c r="N1877" i="1" s="1"/>
  <c r="K1877" i="1"/>
  <c r="K1880" i="1"/>
  <c r="A1881" i="1"/>
  <c r="A1882" i="1" s="1"/>
  <c r="A1883" i="1" s="1"/>
  <c r="A1884" i="1" s="1"/>
  <c r="A1885" i="1" s="1"/>
  <c r="A1886" i="1" s="1"/>
  <c r="A1887" i="1" s="1"/>
  <c r="A1888" i="1" s="1"/>
  <c r="A1889" i="1" s="1"/>
  <c r="A1890" i="1" s="1"/>
  <c r="A1891" i="1" s="1"/>
  <c r="A1892" i="1" s="1"/>
  <c r="A1893" i="1" s="1"/>
  <c r="A1894" i="1" s="1"/>
  <c r="A1895" i="1" s="1"/>
  <c r="A1896" i="1" s="1"/>
  <c r="A1897" i="1" s="1"/>
  <c r="A1898" i="1" s="1"/>
  <c r="A1899" i="1" s="1"/>
  <c r="A1900" i="1" s="1"/>
  <c r="A1901" i="1" s="1"/>
  <c r="A1902" i="1" s="1"/>
  <c r="A1903" i="1" s="1"/>
  <c r="A1904" i="1" s="1"/>
  <c r="A1905" i="1" s="1"/>
  <c r="A1906" i="1" s="1"/>
  <c r="A1907" i="1" s="1"/>
  <c r="A1908" i="1" s="1"/>
  <c r="A1909" i="1" s="1"/>
  <c r="A1910" i="1" s="1"/>
  <c r="A1911" i="1" s="1"/>
  <c r="A1912" i="1" s="1"/>
  <c r="A1913" i="1" s="1"/>
  <c r="A1914" i="1" s="1"/>
  <c r="A1915" i="1" s="1"/>
  <c r="A1916" i="1" s="1"/>
  <c r="A1917" i="1" s="1"/>
  <c r="A1918" i="1" s="1"/>
  <c r="A1919" i="1" s="1"/>
  <c r="A1920" i="1" s="1"/>
  <c r="A1921" i="1" s="1"/>
  <c r="A1922" i="1" s="1"/>
  <c r="A1923" i="1" s="1"/>
  <c r="A1924" i="1" s="1"/>
  <c r="A1925" i="1" s="1"/>
  <c r="A1926" i="1" s="1"/>
  <c r="A1927" i="1" s="1"/>
  <c r="A1928" i="1" s="1"/>
  <c r="A1929" i="1" s="1"/>
  <c r="A1930" i="1" s="1"/>
  <c r="A1931" i="1" s="1"/>
  <c r="A1932" i="1" s="1"/>
  <c r="A1933" i="1" s="1"/>
  <c r="A1934" i="1" s="1"/>
  <c r="A1935" i="1" s="1"/>
  <c r="A1936" i="1" s="1"/>
  <c r="A1937" i="1" s="1"/>
  <c r="A1938" i="1" s="1"/>
  <c r="A1939" i="1" s="1"/>
  <c r="A1940" i="1" s="1"/>
  <c r="A1941" i="1" s="1"/>
  <c r="A1942" i="1" s="1"/>
  <c r="A1943" i="1" s="1"/>
  <c r="A1944" i="1" s="1"/>
  <c r="A1945" i="1" s="1"/>
  <c r="A1946" i="1" s="1"/>
  <c r="A1947" i="1" s="1"/>
  <c r="A1948" i="1" s="1"/>
  <c r="A1949" i="1" s="1"/>
  <c r="A1950" i="1" s="1"/>
  <c r="A1951" i="1" s="1"/>
  <c r="A1952" i="1" s="1"/>
  <c r="A1953" i="1" s="1"/>
  <c r="A1954" i="1" s="1"/>
  <c r="A1955" i="1" s="1"/>
  <c r="A1956" i="1" s="1"/>
  <c r="A1957" i="1" s="1"/>
  <c r="A1958" i="1" s="1"/>
  <c r="A1959" i="1" s="1"/>
  <c r="A1960" i="1" s="1"/>
  <c r="A1961" i="1" s="1"/>
  <c r="A1962" i="1" s="1"/>
  <c r="A1963" i="1" s="1"/>
  <c r="A1964" i="1" s="1"/>
  <c r="A1965" i="1" s="1"/>
  <c r="A1966" i="1" s="1"/>
  <c r="A1967" i="1" s="1"/>
  <c r="A1968" i="1" s="1"/>
  <c r="A1969" i="1" s="1"/>
  <c r="A1970" i="1" s="1"/>
  <c r="A1971" i="1" s="1"/>
  <c r="A1972" i="1" s="1"/>
  <c r="A1973" i="1" s="1"/>
  <c r="A1974" i="1" s="1"/>
  <c r="A1975" i="1" s="1"/>
  <c r="K1881" i="1"/>
  <c r="K1882" i="1"/>
  <c r="K1883" i="1"/>
  <c r="K1884" i="1"/>
  <c r="K1885" i="1"/>
  <c r="K1886" i="1"/>
  <c r="K1887" i="1"/>
  <c r="K1888" i="1"/>
  <c r="K1889" i="1"/>
  <c r="K1890" i="1"/>
  <c r="K1891" i="1"/>
  <c r="K1892" i="1"/>
  <c r="K1893" i="1"/>
  <c r="K1894" i="1"/>
  <c r="K1895" i="1"/>
  <c r="K1896" i="1"/>
  <c r="K1897" i="1"/>
  <c r="K1898" i="1"/>
  <c r="K1899" i="1"/>
  <c r="K1900" i="1"/>
  <c r="K1901" i="1"/>
  <c r="K1902" i="1"/>
  <c r="K1903" i="1"/>
  <c r="K1904" i="1"/>
  <c r="K1905" i="1"/>
  <c r="K1906" i="1"/>
  <c r="K1907" i="1"/>
  <c r="K1908" i="1"/>
  <c r="K1909" i="1"/>
  <c r="K1910" i="1"/>
  <c r="K1911" i="1"/>
  <c r="K1912" i="1"/>
  <c r="K1913" i="1"/>
  <c r="K1914" i="1"/>
  <c r="K1915" i="1"/>
  <c r="K1916" i="1"/>
  <c r="K1917" i="1"/>
  <c r="K1918" i="1"/>
  <c r="K1919" i="1"/>
  <c r="K1920" i="1"/>
  <c r="K1921" i="1"/>
  <c r="K1922" i="1"/>
  <c r="K1923" i="1"/>
  <c r="K1924" i="1"/>
  <c r="K1925" i="1"/>
  <c r="K1926" i="1"/>
  <c r="K1927" i="1"/>
  <c r="K1928" i="1"/>
  <c r="K1929" i="1"/>
  <c r="K1930" i="1"/>
  <c r="K1931" i="1"/>
  <c r="K1932" i="1"/>
  <c r="K1933" i="1"/>
  <c r="K1934" i="1"/>
  <c r="K1935" i="1"/>
  <c r="K1936" i="1"/>
  <c r="K1937" i="1"/>
  <c r="K1938" i="1"/>
  <c r="K1939" i="1"/>
  <c r="K1940" i="1"/>
  <c r="K1941" i="1"/>
  <c r="K1942" i="1"/>
  <c r="K1943" i="1"/>
  <c r="K1944" i="1"/>
  <c r="K1945" i="1"/>
  <c r="K1946" i="1"/>
  <c r="K1947" i="1"/>
  <c r="K1948" i="1"/>
  <c r="K1949" i="1"/>
  <c r="K1950" i="1"/>
  <c r="K1951" i="1"/>
  <c r="K1952" i="1"/>
  <c r="K1953" i="1"/>
  <c r="K1954" i="1"/>
  <c r="K1955" i="1"/>
  <c r="K1956" i="1"/>
  <c r="K1957" i="1"/>
  <c r="K1958" i="1"/>
  <c r="K1959" i="1"/>
  <c r="K1960" i="1"/>
  <c r="K1961" i="1"/>
  <c r="K1962" i="1"/>
  <c r="K1963" i="1"/>
  <c r="K1964" i="1"/>
  <c r="K1965" i="1"/>
  <c r="K1966" i="1"/>
  <c r="K1967" i="1"/>
  <c r="K1968" i="1"/>
  <c r="K1969" i="1"/>
  <c r="K1970" i="1"/>
  <c r="K1971" i="1"/>
  <c r="K1972" i="1"/>
  <c r="K1973" i="1"/>
  <c r="K1974" i="1"/>
  <c r="K1975" i="1"/>
  <c r="K1977" i="1"/>
  <c r="A1978" i="1"/>
  <c r="A1979" i="1" s="1"/>
  <c r="A1980" i="1" s="1"/>
  <c r="A1981" i="1" s="1"/>
  <c r="A1982" i="1" s="1"/>
  <c r="A1983" i="1" s="1"/>
  <c r="A1984" i="1" s="1"/>
  <c r="A1985" i="1" s="1"/>
  <c r="A1986" i="1" s="1"/>
  <c r="A1987" i="1" s="1"/>
  <c r="A1988" i="1" s="1"/>
  <c r="A1989" i="1" s="1"/>
  <c r="A1990" i="1" s="1"/>
  <c r="A1991" i="1" s="1"/>
  <c r="A1992" i="1" s="1"/>
  <c r="A1993" i="1" s="1"/>
  <c r="A1994" i="1" s="1"/>
  <c r="A1995" i="1" s="1"/>
  <c r="A1996" i="1" s="1"/>
  <c r="A1997" i="1" s="1"/>
  <c r="A1998" i="1" s="1"/>
  <c r="A1999" i="1" s="1"/>
  <c r="A2000" i="1" s="1"/>
  <c r="A2001" i="1" s="1"/>
  <c r="A2002" i="1" s="1"/>
  <c r="A2003" i="1" s="1"/>
  <c r="A2004" i="1" s="1"/>
  <c r="A2005" i="1" s="1"/>
  <c r="A2006" i="1" s="1"/>
  <c r="A2007" i="1" s="1"/>
  <c r="A2008" i="1" s="1"/>
  <c r="A2009" i="1" s="1"/>
  <c r="A2010" i="1" s="1"/>
  <c r="A2011" i="1" s="1"/>
  <c r="A2012" i="1" s="1"/>
  <c r="A2013" i="1" s="1"/>
  <c r="A2014" i="1" s="1"/>
  <c r="A2015" i="1" s="1"/>
  <c r="A2016" i="1" s="1"/>
  <c r="A2017" i="1" s="1"/>
  <c r="A2018" i="1" s="1"/>
  <c r="A2019" i="1" s="1"/>
  <c r="A2020" i="1" s="1"/>
  <c r="A2021" i="1" s="1"/>
  <c r="A2022" i="1" s="1"/>
  <c r="A2023" i="1" s="1"/>
  <c r="A2024" i="1" s="1"/>
  <c r="A2025" i="1" s="1"/>
  <c r="A2026" i="1" s="1"/>
  <c r="A2027" i="1" s="1"/>
  <c r="A2028" i="1" s="1"/>
  <c r="A2029" i="1" s="1"/>
  <c r="A2030" i="1" s="1"/>
  <c r="A2031" i="1" s="1"/>
  <c r="A2032" i="1" s="1"/>
  <c r="A2033" i="1" s="1"/>
  <c r="A2034" i="1" s="1"/>
  <c r="A2035" i="1" s="1"/>
  <c r="A2036" i="1" s="1"/>
  <c r="A2037" i="1" s="1"/>
  <c r="A2038" i="1" s="1"/>
  <c r="A2039" i="1" s="1"/>
  <c r="A2040" i="1" s="1"/>
  <c r="A2041" i="1" s="1"/>
  <c r="A2042" i="1" s="1"/>
  <c r="A2043" i="1" s="1"/>
  <c r="A2044" i="1" s="1"/>
  <c r="A2045" i="1" s="1"/>
  <c r="A2046" i="1" s="1"/>
  <c r="A2047" i="1" s="1"/>
  <c r="A2048" i="1" s="1"/>
  <c r="A2049" i="1" s="1"/>
  <c r="A2050" i="1" s="1"/>
  <c r="A2051" i="1" s="1"/>
  <c r="A2052" i="1" s="1"/>
  <c r="A2053" i="1" s="1"/>
  <c r="A2054" i="1" s="1"/>
  <c r="A2055" i="1" s="1"/>
  <c r="A2056" i="1" s="1"/>
  <c r="A2057" i="1" s="1"/>
  <c r="A2058" i="1" s="1"/>
  <c r="A2059" i="1" s="1"/>
  <c r="A2060" i="1" s="1"/>
  <c r="A2061" i="1" s="1"/>
  <c r="A2062" i="1" s="1"/>
  <c r="A2063" i="1" s="1"/>
  <c r="A2064" i="1" s="1"/>
  <c r="A2065" i="1" s="1"/>
  <c r="A2066" i="1" s="1"/>
  <c r="A2067" i="1" s="1"/>
  <c r="A2068" i="1" s="1"/>
  <c r="A2069" i="1" s="1"/>
  <c r="A2070" i="1" s="1"/>
  <c r="A2071" i="1" s="1"/>
  <c r="A2072" i="1" s="1"/>
  <c r="A2073" i="1" s="1"/>
  <c r="A2074" i="1" s="1"/>
  <c r="A2075" i="1" s="1"/>
  <c r="A2076" i="1" s="1"/>
  <c r="A2077" i="1" s="1"/>
  <c r="A2078" i="1" s="1"/>
  <c r="A2079" i="1" s="1"/>
  <c r="A2080" i="1" s="1"/>
  <c r="A2081" i="1" s="1"/>
  <c r="A2082" i="1" s="1"/>
  <c r="A2083" i="1" s="1"/>
  <c r="A2084" i="1" s="1"/>
  <c r="A2085" i="1" s="1"/>
  <c r="A2086" i="1" s="1"/>
  <c r="A2087" i="1" s="1"/>
  <c r="A2088" i="1" s="1"/>
  <c r="A2089" i="1" s="1"/>
  <c r="A2090" i="1" s="1"/>
  <c r="A2091" i="1" s="1"/>
  <c r="A2092" i="1" s="1"/>
  <c r="A2093" i="1" s="1"/>
  <c r="A2094" i="1" s="1"/>
  <c r="A2095" i="1" s="1"/>
  <c r="A2096" i="1" s="1"/>
  <c r="A2097" i="1" s="1"/>
  <c r="A2098" i="1" s="1"/>
  <c r="A2099" i="1" s="1"/>
  <c r="A2100" i="1" s="1"/>
  <c r="A2101" i="1" s="1"/>
  <c r="A2102" i="1" s="1"/>
  <c r="A2103" i="1" s="1"/>
  <c r="A2104" i="1" s="1"/>
  <c r="A2105" i="1" s="1"/>
  <c r="A2106" i="1" s="1"/>
  <c r="A2107" i="1" s="1"/>
  <c r="A2108" i="1" s="1"/>
  <c r="A2109" i="1" s="1"/>
  <c r="A2110" i="1" s="1"/>
  <c r="A2111" i="1" s="1"/>
  <c r="A2112" i="1" s="1"/>
  <c r="A2113" i="1" s="1"/>
  <c r="A2114" i="1" s="1"/>
  <c r="A2115" i="1" s="1"/>
  <c r="A2116" i="1" s="1"/>
  <c r="A2117" i="1" s="1"/>
  <c r="A2118" i="1" s="1"/>
  <c r="K1978" i="1"/>
  <c r="K1979" i="1"/>
  <c r="K1980" i="1"/>
  <c r="K1981" i="1"/>
  <c r="K1982" i="1"/>
  <c r="K1983" i="1"/>
  <c r="K1984" i="1"/>
  <c r="K1985" i="1"/>
  <c r="K1986" i="1"/>
  <c r="K1987" i="1"/>
  <c r="K1988" i="1"/>
  <c r="K1989" i="1"/>
  <c r="K1990" i="1"/>
  <c r="K1991" i="1"/>
  <c r="K1992" i="1"/>
  <c r="K1993" i="1"/>
  <c r="K1994" i="1"/>
  <c r="K1995" i="1"/>
  <c r="K1996" i="1"/>
  <c r="K1997" i="1"/>
  <c r="K1998" i="1"/>
  <c r="K1999" i="1"/>
  <c r="K2000" i="1"/>
  <c r="K2001" i="1"/>
  <c r="K2002" i="1"/>
  <c r="K2003" i="1"/>
  <c r="K2004" i="1"/>
  <c r="K2005" i="1"/>
  <c r="K2006" i="1"/>
  <c r="K2007" i="1"/>
  <c r="K2008" i="1"/>
  <c r="K2009" i="1"/>
  <c r="K2010" i="1"/>
  <c r="K2011" i="1"/>
  <c r="K2012" i="1"/>
  <c r="K2013" i="1"/>
  <c r="K2014" i="1"/>
  <c r="K2015" i="1"/>
  <c r="K2016" i="1"/>
  <c r="K2017" i="1"/>
  <c r="K2018" i="1"/>
  <c r="K2019" i="1"/>
  <c r="K2020" i="1"/>
  <c r="K2021" i="1"/>
  <c r="K2022" i="1"/>
  <c r="K2023" i="1"/>
  <c r="K2024" i="1"/>
  <c r="K2025" i="1"/>
  <c r="K2026" i="1"/>
  <c r="K2027" i="1"/>
  <c r="K2028" i="1"/>
  <c r="K2029" i="1"/>
  <c r="K2030" i="1"/>
  <c r="K2031" i="1"/>
  <c r="K2032" i="1"/>
  <c r="K2033" i="1"/>
  <c r="K2034" i="1"/>
  <c r="K2035" i="1"/>
  <c r="K2036" i="1"/>
  <c r="K2037" i="1"/>
  <c r="K2038" i="1"/>
  <c r="K2039" i="1"/>
  <c r="K2040" i="1"/>
  <c r="K2041" i="1"/>
  <c r="K2042" i="1"/>
  <c r="K2043" i="1"/>
  <c r="K2044" i="1"/>
  <c r="K2045" i="1"/>
  <c r="K2046" i="1"/>
  <c r="K2047" i="1"/>
  <c r="K2048" i="1"/>
  <c r="K2049" i="1"/>
  <c r="K2050" i="1"/>
  <c r="K2051" i="1"/>
  <c r="K2052" i="1"/>
  <c r="K2053" i="1"/>
  <c r="K2054" i="1"/>
  <c r="K2055" i="1"/>
  <c r="K2056" i="1"/>
  <c r="K2057" i="1"/>
  <c r="K2058" i="1"/>
  <c r="K2059" i="1"/>
  <c r="K2060" i="1"/>
  <c r="K2061" i="1"/>
  <c r="K2062" i="1"/>
  <c r="K2063" i="1"/>
  <c r="K2064" i="1"/>
  <c r="K2065" i="1"/>
  <c r="K2066" i="1"/>
  <c r="K2067" i="1"/>
  <c r="K2068" i="1"/>
  <c r="K2069" i="1"/>
  <c r="K2070" i="1"/>
  <c r="K2071" i="1"/>
  <c r="K2072" i="1"/>
  <c r="K2073" i="1"/>
  <c r="K2074" i="1"/>
  <c r="K2075" i="1"/>
  <c r="K2076" i="1"/>
  <c r="K2077" i="1"/>
  <c r="K2078" i="1"/>
  <c r="K2079" i="1"/>
  <c r="K2080" i="1"/>
  <c r="K2081" i="1"/>
  <c r="K2082" i="1"/>
  <c r="K2083" i="1"/>
  <c r="K2084" i="1"/>
  <c r="K2085" i="1"/>
  <c r="K2086" i="1"/>
  <c r="K2087" i="1"/>
  <c r="K2088" i="1"/>
  <c r="K2089" i="1"/>
  <c r="K2090" i="1"/>
  <c r="K2091" i="1"/>
  <c r="K2092" i="1"/>
  <c r="K2093" i="1"/>
  <c r="K2094" i="1"/>
  <c r="K2095" i="1"/>
  <c r="K2096" i="1"/>
  <c r="K2097" i="1"/>
  <c r="K2098" i="1"/>
  <c r="K2099" i="1"/>
  <c r="K2100" i="1"/>
  <c r="K2101" i="1"/>
  <c r="K2102" i="1"/>
  <c r="K2103" i="1"/>
  <c r="K2104" i="1"/>
  <c r="K2105" i="1"/>
  <c r="K2106" i="1"/>
  <c r="K2107" i="1"/>
  <c r="K2108" i="1"/>
  <c r="K2109" i="1"/>
  <c r="K2110" i="1"/>
  <c r="K2111" i="1"/>
  <c r="K2112" i="1"/>
  <c r="K2113" i="1"/>
  <c r="K2114" i="1"/>
  <c r="K2115" i="1"/>
  <c r="K2116" i="1"/>
  <c r="K2117" i="1"/>
  <c r="K2118" i="1"/>
  <c r="K2120" i="1"/>
  <c r="A2121" i="1"/>
  <c r="A2122" i="1"/>
  <c r="A2123" i="1" s="1"/>
  <c r="A2124" i="1" s="1"/>
  <c r="A2125" i="1" s="1"/>
  <c r="A2126" i="1" s="1"/>
  <c r="A2127" i="1" s="1"/>
  <c r="A2128" i="1" s="1"/>
  <c r="A2129" i="1" s="1"/>
  <c r="A2130" i="1" s="1"/>
  <c r="A2131" i="1" s="1"/>
  <c r="A2132" i="1" s="1"/>
  <c r="A2133" i="1" s="1"/>
  <c r="A2134" i="1" s="1"/>
  <c r="A2135" i="1" s="1"/>
  <c r="A2136" i="1" s="1"/>
  <c r="A2137" i="1" s="1"/>
  <c r="A2138" i="1" s="1"/>
  <c r="A2139" i="1" s="1"/>
  <c r="A2140" i="1" s="1"/>
  <c r="A2141" i="1" s="1"/>
  <c r="A2142" i="1" s="1"/>
  <c r="A2143" i="1" s="1"/>
  <c r="A2144" i="1" s="1"/>
  <c r="A2145" i="1" s="1"/>
  <c r="A2146" i="1" s="1"/>
  <c r="A2147" i="1" s="1"/>
  <c r="A2148" i="1" s="1"/>
  <c r="A2149" i="1" s="1"/>
  <c r="A2150" i="1" s="1"/>
  <c r="A2151" i="1" s="1"/>
  <c r="A2152" i="1" s="1"/>
  <c r="A2153" i="1" s="1"/>
  <c r="A2154" i="1" s="1"/>
  <c r="A2155" i="1" s="1"/>
  <c r="A2156" i="1" s="1"/>
  <c r="A2157" i="1" s="1"/>
  <c r="A2158" i="1" s="1"/>
  <c r="A2159" i="1" s="1"/>
  <c r="A2160" i="1" s="1"/>
  <c r="A2161" i="1" s="1"/>
  <c r="A2162" i="1" s="1"/>
  <c r="A2163" i="1" s="1"/>
  <c r="A2164" i="1" s="1"/>
  <c r="A2165" i="1" s="1"/>
  <c r="A2166" i="1" s="1"/>
  <c r="A2167" i="1" s="1"/>
  <c r="A2168" i="1" s="1"/>
  <c r="A2169" i="1" s="1"/>
  <c r="A2170" i="1" s="1"/>
  <c r="A2171" i="1" s="1"/>
  <c r="A2172" i="1" s="1"/>
  <c r="A2173" i="1" s="1"/>
  <c r="A2174" i="1" s="1"/>
  <c r="A2175" i="1" s="1"/>
  <c r="A2176" i="1" s="1"/>
  <c r="K2121" i="1"/>
  <c r="K2122" i="1"/>
  <c r="K2123" i="1"/>
  <c r="K2124" i="1"/>
  <c r="K2125" i="1"/>
  <c r="K2126" i="1"/>
  <c r="K2127" i="1"/>
  <c r="K2128" i="1"/>
  <c r="K2129" i="1"/>
  <c r="K2130" i="1"/>
  <c r="K2131" i="1"/>
  <c r="K2132" i="1"/>
  <c r="K2133" i="1"/>
  <c r="K2134" i="1"/>
  <c r="K2135" i="1"/>
  <c r="K2136" i="1"/>
  <c r="K2137" i="1"/>
  <c r="K2138" i="1"/>
  <c r="K2139" i="1"/>
  <c r="K2140" i="1"/>
  <c r="K2141" i="1"/>
  <c r="K2142" i="1"/>
  <c r="K2143" i="1"/>
  <c r="K2144" i="1"/>
  <c r="K2145" i="1"/>
  <c r="K2146" i="1"/>
  <c r="K2147" i="1"/>
  <c r="K2148" i="1"/>
  <c r="K2149" i="1"/>
  <c r="K2150" i="1"/>
  <c r="K2151" i="1"/>
  <c r="K2152" i="1"/>
  <c r="K2153" i="1"/>
  <c r="K2154" i="1"/>
  <c r="K2155" i="1"/>
  <c r="K2156" i="1"/>
  <c r="K2157" i="1"/>
  <c r="K2158" i="1"/>
  <c r="K2159" i="1"/>
  <c r="K2160" i="1"/>
  <c r="K2161" i="1"/>
  <c r="K2162" i="1"/>
  <c r="K2163" i="1"/>
  <c r="K2164" i="1"/>
  <c r="K2165" i="1"/>
  <c r="K2166" i="1"/>
  <c r="K2167" i="1"/>
  <c r="K2168" i="1"/>
  <c r="K2169" i="1"/>
  <c r="K2170" i="1"/>
  <c r="K2171" i="1"/>
  <c r="K2172" i="1"/>
  <c r="K2173" i="1"/>
  <c r="K2174" i="1"/>
  <c r="K2175" i="1"/>
  <c r="K2176" i="1"/>
  <c r="K2179" i="1"/>
  <c r="N2179" i="1"/>
  <c r="K2180" i="1"/>
  <c r="N2180" i="1"/>
  <c r="K2181" i="1"/>
  <c r="N2181" i="1"/>
  <c r="K2182" i="1"/>
  <c r="N2182" i="1"/>
  <c r="K2183" i="1"/>
  <c r="N2183" i="1"/>
  <c r="K2184" i="1"/>
  <c r="N2184" i="1"/>
  <c r="K2185" i="1"/>
  <c r="N2185" i="1"/>
  <c r="K2186" i="1"/>
  <c r="N2186" i="1"/>
  <c r="K2187" i="1"/>
  <c r="N2187" i="1"/>
  <c r="K2188" i="1"/>
  <c r="N2188" i="1"/>
  <c r="K2189" i="1"/>
  <c r="N2189" i="1"/>
  <c r="K2191" i="1"/>
  <c r="N2191" i="1"/>
  <c r="K2192" i="1"/>
  <c r="N2192" i="1"/>
  <c r="K2193" i="1"/>
  <c r="N2193" i="1"/>
  <c r="K2194" i="1"/>
  <c r="N2194" i="1"/>
  <c r="K2195" i="1"/>
  <c r="N2195" i="1"/>
  <c r="K2196" i="1"/>
  <c r="N2196" i="1"/>
  <c r="K2197" i="1"/>
  <c r="N2197" i="1"/>
  <c r="K2198" i="1"/>
  <c r="N2198" i="1"/>
  <c r="K2199" i="1"/>
  <c r="N2199" i="1"/>
  <c r="K2201" i="1"/>
  <c r="N2201" i="1"/>
  <c r="K2202" i="1"/>
  <c r="N2202" i="1"/>
  <c r="K2204" i="1"/>
  <c r="N2204" i="1"/>
  <c r="K2205" i="1"/>
  <c r="N2205" i="1"/>
  <c r="K2207" i="1"/>
  <c r="N2207" i="1"/>
  <c r="K2208" i="1"/>
  <c r="N2208" i="1"/>
  <c r="K2209" i="1"/>
  <c r="N2209" i="1"/>
  <c r="K2210" i="1"/>
  <c r="N2210" i="1"/>
  <c r="K2211" i="1"/>
  <c r="N2211" i="1"/>
  <c r="K2212" i="1"/>
  <c r="N2212" i="1"/>
  <c r="K2213" i="1"/>
  <c r="N2213" i="1"/>
  <c r="K2214" i="1"/>
  <c r="N2214" i="1"/>
  <c r="K2215" i="1"/>
  <c r="N2215" i="1"/>
  <c r="K2216" i="1"/>
  <c r="N2216" i="1"/>
  <c r="K2217" i="1"/>
  <c r="N2217" i="1"/>
  <c r="K2218" i="1"/>
  <c r="N2218" i="1"/>
  <c r="K2219" i="1"/>
  <c r="N2219" i="1"/>
  <c r="K2220" i="1"/>
  <c r="N2220" i="1"/>
  <c r="K2221" i="1"/>
  <c r="N2221" i="1"/>
  <c r="K2222" i="1"/>
  <c r="N2222" i="1"/>
  <c r="K2223" i="1"/>
  <c r="N2223" i="1"/>
  <c r="K2224" i="1"/>
  <c r="N2224" i="1"/>
  <c r="K2225" i="1"/>
  <c r="N2225" i="1"/>
  <c r="K2226" i="1"/>
  <c r="N2226" i="1"/>
  <c r="K2227" i="1"/>
  <c r="N2227" i="1"/>
  <c r="K2228" i="1"/>
  <c r="N2228" i="1"/>
  <c r="K2229" i="1"/>
  <c r="N2229" i="1"/>
  <c r="K2230" i="1"/>
  <c r="N2230" i="1"/>
  <c r="K2231" i="1"/>
  <c r="N2231" i="1"/>
  <c r="K2232" i="1"/>
  <c r="N2232" i="1"/>
  <c r="K2233" i="1"/>
  <c r="N2233" i="1"/>
  <c r="K2234" i="1"/>
  <c r="N2234" i="1"/>
  <c r="K2235" i="1"/>
  <c r="N2235" i="1"/>
  <c r="K2236" i="1"/>
  <c r="N2236" i="1"/>
  <c r="K2237" i="1"/>
  <c r="N2237" i="1"/>
  <c r="K2238" i="1"/>
  <c r="N2238" i="1"/>
  <c r="K2239" i="1"/>
  <c r="N2239" i="1"/>
  <c r="K2240" i="1"/>
  <c r="N2240" i="1"/>
  <c r="K2241" i="1"/>
  <c r="N2241" i="1"/>
  <c r="K2242" i="1"/>
  <c r="N2242" i="1"/>
  <c r="K2243" i="1"/>
  <c r="N2243" i="1"/>
  <c r="K2244" i="1"/>
  <c r="N2244" i="1"/>
  <c r="K2246" i="1"/>
  <c r="N2246" i="1"/>
  <c r="K2247" i="1"/>
  <c r="N2247" i="1"/>
  <c r="K2248" i="1"/>
  <c r="N2248" i="1"/>
  <c r="K2249" i="1"/>
  <c r="N2249" i="1"/>
  <c r="K2250" i="1"/>
  <c r="N2250" i="1"/>
  <c r="K2251" i="1"/>
  <c r="N2251" i="1"/>
  <c r="K2252" i="1"/>
  <c r="N2252" i="1"/>
  <c r="K2253" i="1"/>
  <c r="N2253" i="1"/>
  <c r="K2254" i="1"/>
  <c r="N2254" i="1"/>
  <c r="K2255" i="1"/>
  <c r="N2255" i="1"/>
  <c r="K2256" i="1"/>
  <c r="N2256" i="1"/>
  <c r="K2257" i="1"/>
  <c r="N2257" i="1"/>
  <c r="K2258" i="1"/>
  <c r="N2258" i="1"/>
  <c r="K2259" i="1"/>
  <c r="N2259" i="1"/>
  <c r="K2260" i="1"/>
  <c r="N2260" i="1"/>
  <c r="K2261" i="1"/>
  <c r="N2261" i="1"/>
  <c r="K2262" i="1"/>
  <c r="N2262" i="1"/>
  <c r="K2263" i="1"/>
  <c r="N2263" i="1"/>
  <c r="F2265" i="1"/>
  <c r="N2265" i="1" s="1"/>
  <c r="K2265" i="1"/>
  <c r="F2266" i="1"/>
  <c r="N2266" i="1"/>
  <c r="K2266" i="1"/>
  <c r="F2267" i="1"/>
  <c r="N2267" i="1" s="1"/>
  <c r="K2267" i="1"/>
  <c r="M2267" i="1"/>
  <c r="F2268" i="1"/>
  <c r="N2268" i="1" s="1"/>
  <c r="K2268" i="1"/>
  <c r="M2268" i="1"/>
  <c r="F2269" i="1"/>
  <c r="N2269" i="1" s="1"/>
  <c r="K2269" i="1"/>
  <c r="M2269" i="1"/>
  <c r="F2270" i="1"/>
  <c r="N2270" i="1" s="1"/>
  <c r="K2270" i="1"/>
  <c r="M2270" i="1"/>
  <c r="F2271" i="1"/>
  <c r="N2271" i="1" s="1"/>
  <c r="K2271" i="1"/>
  <c r="M2271" i="1"/>
  <c r="K2274" i="1"/>
  <c r="K2275" i="1"/>
  <c r="K2276" i="1"/>
  <c r="K2277" i="1"/>
  <c r="K2278" i="1"/>
  <c r="E2279" i="1"/>
  <c r="K2279" i="1"/>
  <c r="E2280" i="1"/>
  <c r="K2280" i="1"/>
  <c r="E2281" i="1"/>
  <c r="K2281" i="1"/>
  <c r="E2282" i="1"/>
  <c r="K2282" i="1"/>
  <c r="E2283" i="1"/>
  <c r="K2283" i="1"/>
  <c r="E2284" i="1"/>
  <c r="K2284" i="1"/>
  <c r="E2285" i="1"/>
  <c r="K2285" i="1"/>
  <c r="E2294" i="1"/>
  <c r="E2295" i="1"/>
  <c r="K2301" i="1"/>
  <c r="K2302" i="1"/>
  <c r="K2304" i="1"/>
  <c r="K2305" i="1"/>
  <c r="L2306" i="1"/>
  <c r="K2308" i="1"/>
  <c r="K2309" i="1"/>
  <c r="K2310" i="1"/>
  <c r="K2312" i="1"/>
  <c r="K2313" i="1"/>
  <c r="K2314" i="1"/>
  <c r="K2315" i="1"/>
  <c r="K2316" i="1"/>
  <c r="K2317" i="1"/>
  <c r="K2319" i="1"/>
  <c r="L2319" i="1"/>
  <c r="A2320" i="1"/>
  <c r="A2321" i="1"/>
  <c r="A2322" i="1" s="1"/>
  <c r="A2323" i="1" s="1"/>
  <c r="A2324" i="1" s="1"/>
  <c r="A2325" i="1" s="1"/>
  <c r="K2320" i="1"/>
  <c r="L2320" i="1"/>
  <c r="K2321" i="1"/>
  <c r="L2321" i="1"/>
  <c r="K2322" i="1"/>
  <c r="L2322" i="1"/>
  <c r="K2323" i="1"/>
  <c r="L2323" i="1"/>
  <c r="K2324" i="1"/>
  <c r="L2324" i="1"/>
  <c r="K2325" i="1"/>
  <c r="L2325" i="1"/>
  <c r="K2327" i="1"/>
  <c r="L2327" i="1"/>
  <c r="A2328" i="1"/>
  <c r="A2329" i="1"/>
  <c r="K2328" i="1"/>
  <c r="L2328" i="1"/>
  <c r="K2329" i="1"/>
  <c r="L2329" i="1"/>
  <c r="K2331" i="1"/>
  <c r="L2331" i="1"/>
  <c r="A2332" i="1"/>
  <c r="A2333" i="1"/>
  <c r="K2332" i="1"/>
  <c r="L2332" i="1"/>
  <c r="K2333" i="1"/>
  <c r="L2333" i="1"/>
  <c r="K2335" i="1"/>
  <c r="L2335" i="1"/>
  <c r="A2336" i="1"/>
  <c r="K2336" i="1"/>
  <c r="L2336" i="1"/>
  <c r="K2338" i="1"/>
  <c r="L2338" i="1"/>
  <c r="A2339" i="1"/>
  <c r="A2340" i="1" s="1"/>
  <c r="A2341" i="1" s="1"/>
  <c r="K2339" i="1"/>
  <c r="L2339" i="1"/>
  <c r="K2340" i="1"/>
  <c r="L2340" i="1"/>
  <c r="K2341" i="1"/>
  <c r="L2341" i="1"/>
  <c r="K2343" i="1"/>
  <c r="L2343" i="1"/>
  <c r="A2344" i="1"/>
  <c r="A2345" i="1"/>
  <c r="A2346" i="1" s="1"/>
  <c r="K2344" i="1"/>
  <c r="L2344" i="1"/>
  <c r="K2345" i="1"/>
  <c r="L2345" i="1"/>
  <c r="K2346" i="1"/>
  <c r="L2346" i="1"/>
  <c r="K2348" i="1"/>
  <c r="L2348" i="1"/>
  <c r="A2349" i="1"/>
  <c r="A2350" i="1" s="1"/>
  <c r="A2351" i="1" s="1"/>
  <c r="A2352" i="1" s="1"/>
  <c r="K2349" i="1"/>
  <c r="L2349" i="1"/>
  <c r="K2350" i="1"/>
  <c r="L2350" i="1"/>
  <c r="K2351" i="1"/>
  <c r="L2351" i="1"/>
  <c r="K2352" i="1"/>
  <c r="L2352" i="1"/>
  <c r="K2354" i="1"/>
  <c r="L2354" i="1"/>
  <c r="A2355" i="1"/>
  <c r="A2356" i="1" s="1"/>
  <c r="A2357" i="1" s="1"/>
  <c r="A2358" i="1" s="1"/>
  <c r="K2355" i="1"/>
  <c r="L2355" i="1"/>
  <c r="K2356" i="1"/>
  <c r="L2356" i="1"/>
  <c r="K2357" i="1"/>
  <c r="L2357" i="1"/>
  <c r="K2358" i="1"/>
  <c r="L2358" i="1"/>
  <c r="K2360" i="1"/>
  <c r="L2360" i="1"/>
  <c r="A2361" i="1"/>
  <c r="A2362" i="1" s="1"/>
  <c r="A2363" i="1" s="1"/>
  <c r="K2361" i="1"/>
  <c r="L2361" i="1"/>
  <c r="K2362" i="1"/>
  <c r="L2362" i="1"/>
  <c r="K2363" i="1"/>
  <c r="L2363" i="1"/>
  <c r="K2365" i="1"/>
  <c r="L2365" i="1"/>
  <c r="A2366" i="1"/>
  <c r="A2367" i="1" s="1"/>
  <c r="A2368" i="1" s="1"/>
  <c r="K2366" i="1"/>
  <c r="L2366" i="1"/>
  <c r="K2367" i="1"/>
  <c r="L2367" i="1"/>
  <c r="K2368" i="1"/>
  <c r="L2368" i="1"/>
  <c r="K2370" i="1"/>
  <c r="L2370" i="1"/>
  <c r="A2371" i="1"/>
  <c r="A2372" i="1" s="1"/>
  <c r="A2373" i="1" s="1"/>
  <c r="K2371" i="1"/>
  <c r="L2371" i="1"/>
  <c r="K2372" i="1"/>
  <c r="L2372" i="1"/>
  <c r="K2373" i="1"/>
  <c r="L2373" i="1"/>
  <c r="K2375" i="1"/>
  <c r="L2375" i="1"/>
  <c r="A2376" i="1"/>
  <c r="A2377" i="1"/>
  <c r="A2378" i="1" s="1"/>
  <c r="K2376" i="1"/>
  <c r="L2376" i="1"/>
  <c r="K2377" i="1"/>
  <c r="L2377" i="1"/>
  <c r="K2378" i="1"/>
  <c r="L2378" i="1"/>
  <c r="K2380" i="1"/>
  <c r="L2380" i="1"/>
  <c r="A2381" i="1"/>
  <c r="K2381" i="1"/>
  <c r="L2381" i="1"/>
  <c r="K2383" i="1"/>
  <c r="L2383" i="1"/>
  <c r="A2384" i="1"/>
  <c r="A2385" i="1"/>
  <c r="K2384" i="1"/>
  <c r="L2384" i="1"/>
  <c r="K2385" i="1"/>
  <c r="L2385" i="1"/>
  <c r="K2387" i="1"/>
  <c r="L2387" i="1"/>
  <c r="A2388" i="1"/>
  <c r="A2389" i="1"/>
  <c r="A2390" i="1" s="1"/>
  <c r="K2388" i="1"/>
  <c r="L2388" i="1"/>
  <c r="K2389" i="1"/>
  <c r="L2389" i="1"/>
  <c r="K2390" i="1"/>
  <c r="L2390" i="1"/>
  <c r="K2392" i="1"/>
  <c r="L2392" i="1"/>
  <c r="A2393" i="1"/>
  <c r="A2394" i="1" s="1"/>
  <c r="K2393" i="1"/>
  <c r="L2393" i="1"/>
  <c r="K2394" i="1"/>
  <c r="L2394" i="1"/>
  <c r="A2396" i="1"/>
  <c r="A2397" i="1" s="1"/>
  <c r="K2396" i="1"/>
  <c r="L2396" i="1"/>
  <c r="K2397" i="1"/>
  <c r="L2397" i="1"/>
  <c r="K2399" i="1"/>
  <c r="L2399" i="1"/>
  <c r="A2400" i="1"/>
  <c r="K2400" i="1"/>
  <c r="L2400" i="1"/>
  <c r="K2402" i="1"/>
  <c r="L2402" i="1"/>
  <c r="A2403" i="1"/>
  <c r="A2404" i="1" s="1"/>
  <c r="A2405" i="1" s="1"/>
  <c r="K2403" i="1"/>
  <c r="L2403" i="1"/>
  <c r="K2404" i="1"/>
  <c r="L2404" i="1"/>
  <c r="K2405" i="1"/>
  <c r="L2405" i="1"/>
  <c r="K2407" i="1"/>
  <c r="K2408" i="1"/>
  <c r="K2409" i="1"/>
  <c r="K2411" i="1"/>
  <c r="K2413" i="1"/>
  <c r="K2414" i="1"/>
  <c r="K2415" i="1"/>
  <c r="K2416" i="1"/>
  <c r="K2418" i="1"/>
  <c r="K2419" i="1"/>
  <c r="K2420" i="1"/>
  <c r="K2421" i="1"/>
  <c r="K2423" i="1"/>
  <c r="K2431" i="1"/>
  <c r="K2432" i="1"/>
  <c r="K2433" i="1"/>
  <c r="K2434" i="1"/>
  <c r="K2435" i="1"/>
  <c r="K2436" i="1"/>
  <c r="K2437" i="1"/>
  <c r="K2439" i="1"/>
  <c r="K2440" i="1"/>
  <c r="K2441" i="1"/>
  <c r="K2442" i="1"/>
  <c r="K2443" i="1"/>
  <c r="K2445" i="1"/>
  <c r="K2446" i="1"/>
  <c r="K2447" i="1"/>
  <c r="K2448" i="1"/>
  <c r="F2451" i="1"/>
  <c r="N2451" i="1"/>
  <c r="F2452" i="1"/>
  <c r="N2452" i="1" s="1"/>
  <c r="F2453" i="1"/>
  <c r="N2453" i="1"/>
  <c r="F2454" i="1"/>
  <c r="N2454" i="1" s="1"/>
  <c r="F2455" i="1"/>
  <c r="N2455" i="1"/>
  <c r="F2456" i="1"/>
  <c r="N2456" i="1" s="1"/>
  <c r="F2457" i="1"/>
  <c r="N2457" i="1"/>
  <c r="F2458" i="1"/>
  <c r="N2458" i="1" s="1"/>
  <c r="F2459" i="1"/>
  <c r="N2459" i="1"/>
  <c r="F2460" i="1"/>
  <c r="N2460" i="1" s="1"/>
  <c r="F2461" i="1"/>
  <c r="N2461" i="1"/>
  <c r="F2462" i="1"/>
  <c r="N2462" i="1" s="1"/>
  <c r="F2463" i="1"/>
  <c r="N2463" i="1"/>
  <c r="F2464" i="1"/>
  <c r="N2464" i="1" s="1"/>
  <c r="F2465" i="1"/>
  <c r="N2465" i="1"/>
  <c r="F2466" i="1"/>
  <c r="N2466" i="1" s="1"/>
  <c r="F2467" i="1"/>
  <c r="N2467" i="1"/>
  <c r="F2468" i="1"/>
  <c r="N2468" i="1" s="1"/>
  <c r="F2469" i="1"/>
  <c r="N2469" i="1"/>
  <c r="F2470" i="1"/>
  <c r="N2470" i="1" s="1"/>
  <c r="F2471" i="1"/>
  <c r="N2471" i="1"/>
  <c r="G2627" i="1"/>
  <c r="K2627" i="1" s="1"/>
  <c r="L2627" i="1"/>
  <c r="G2628" i="1"/>
  <c r="K2628" i="1" s="1"/>
  <c r="L2628" i="1"/>
  <c r="G2629" i="1"/>
  <c r="K2629" i="1"/>
  <c r="L2629" i="1"/>
  <c r="G2630" i="1"/>
  <c r="K2630" i="1" s="1"/>
  <c r="L2630" i="1"/>
  <c r="G2631" i="1"/>
  <c r="K2631" i="1" s="1"/>
  <c r="L2631" i="1"/>
  <c r="G2633" i="1"/>
  <c r="K2633" i="1" s="1"/>
  <c r="L2633" i="1"/>
  <c r="G2634" i="1"/>
  <c r="K2634" i="1"/>
  <c r="L2634" i="1"/>
  <c r="G2635" i="1"/>
  <c r="K2635" i="1" s="1"/>
  <c r="L2635" i="1"/>
  <c r="G2636" i="1"/>
  <c r="K2636" i="1" s="1"/>
  <c r="L2636" i="1"/>
  <c r="G2637" i="1"/>
  <c r="K2637" i="1" s="1"/>
  <c r="L2637" i="1"/>
  <c r="G2728" i="1"/>
  <c r="K2728" i="1"/>
  <c r="L2728" i="1"/>
  <c r="G2729" i="1"/>
  <c r="K2729" i="1" s="1"/>
  <c r="L2729" i="1"/>
  <c r="G2730" i="1"/>
  <c r="K2730" i="1" s="1"/>
  <c r="L2730" i="1"/>
  <c r="G2731" i="1"/>
  <c r="K2731" i="1" s="1"/>
  <c r="L2731" i="1"/>
  <c r="G2732" i="1"/>
  <c r="K2732" i="1"/>
  <c r="L2732" i="1"/>
  <c r="G2733" i="1"/>
  <c r="K2733" i="1" s="1"/>
  <c r="L2733" i="1"/>
  <c r="G2734" i="1"/>
  <c r="K2734" i="1" s="1"/>
  <c r="L2734" i="1"/>
  <c r="G2735" i="1"/>
  <c r="K2735" i="1" s="1"/>
  <c r="L2735" i="1"/>
  <c r="G2736" i="1"/>
  <c r="K2736" i="1"/>
  <c r="L2736" i="1"/>
  <c r="G2737" i="1"/>
  <c r="K2737" i="1" s="1"/>
  <c r="L2737" i="1"/>
  <c r="G2738" i="1"/>
  <c r="K2738" i="1" s="1"/>
  <c r="L2738" i="1"/>
  <c r="G2739" i="1"/>
  <c r="K2739" i="1" s="1"/>
  <c r="L2739" i="1"/>
  <c r="G2740" i="1"/>
  <c r="K2740" i="1"/>
  <c r="L2740" i="1"/>
  <c r="G2742" i="1"/>
  <c r="K2742" i="1" s="1"/>
  <c r="L2742" i="1"/>
  <c r="G2744" i="1"/>
  <c r="K2744" i="1" s="1"/>
  <c r="L2744" i="1"/>
  <c r="G2745" i="1"/>
  <c r="K2745" i="1" s="1"/>
  <c r="L2745" i="1"/>
  <c r="G2746" i="1"/>
  <c r="K2746" i="1"/>
  <c r="L2746" i="1"/>
  <c r="G2747" i="1"/>
  <c r="K2747" i="1" s="1"/>
  <c r="L2747" i="1"/>
  <c r="G2748" i="1"/>
  <c r="K2748" i="1" s="1"/>
  <c r="L2748" i="1"/>
  <c r="G2749" i="1"/>
  <c r="K2749" i="1" s="1"/>
  <c r="L2749" i="1"/>
  <c r="G2750" i="1"/>
  <c r="K2750" i="1"/>
  <c r="L2750" i="1"/>
  <c r="G2751" i="1"/>
  <c r="K2751" i="1" s="1"/>
  <c r="L2751" i="1"/>
  <c r="G2752" i="1"/>
  <c r="K2752" i="1" s="1"/>
  <c r="L2752" i="1"/>
  <c r="G2753" i="1"/>
  <c r="K2753" i="1" s="1"/>
  <c r="L2753" i="1"/>
  <c r="G2754" i="1"/>
  <c r="K2754" i="1"/>
  <c r="L2754" i="1"/>
  <c r="G2755" i="1"/>
  <c r="K2755" i="1" s="1"/>
  <c r="L2755" i="1"/>
  <c r="G2756" i="1"/>
  <c r="K2756" i="1" s="1"/>
  <c r="L2756" i="1"/>
  <c r="G2757" i="1"/>
  <c r="K2757" i="1" s="1"/>
  <c r="L2757" i="1"/>
  <c r="G2758" i="1"/>
  <c r="K2758" i="1"/>
  <c r="L2758" i="1"/>
  <c r="G2759" i="1"/>
  <c r="K2759" i="1" s="1"/>
  <c r="L2759" i="1"/>
  <c r="G2761" i="1"/>
  <c r="K2761" i="1" s="1"/>
  <c r="L2761" i="1"/>
  <c r="G2762" i="1"/>
  <c r="K2762" i="1" s="1"/>
  <c r="L2762" i="1"/>
  <c r="G2763" i="1"/>
  <c r="K2763" i="1"/>
  <c r="L2763" i="1"/>
  <c r="G2764" i="1"/>
  <c r="K2764" i="1" s="1"/>
  <c r="L2764" i="1"/>
  <c r="A2766" i="1"/>
  <c r="A2767" i="1" s="1"/>
  <c r="A2768" i="1" s="1"/>
  <c r="A2769" i="1" s="1"/>
  <c r="A2770" i="1" s="1"/>
  <c r="A2771" i="1" s="1"/>
  <c r="G2766" i="1"/>
  <c r="K2766" i="1"/>
  <c r="L2766" i="1"/>
  <c r="G2767" i="1"/>
  <c r="K2767" i="1" s="1"/>
  <c r="L2767" i="1"/>
  <c r="G2768" i="1"/>
  <c r="K2768" i="1" s="1"/>
  <c r="L2768" i="1"/>
  <c r="G2769" i="1"/>
  <c r="K2769" i="1" s="1"/>
  <c r="L2769" i="1"/>
  <c r="G2770" i="1"/>
  <c r="K2770" i="1"/>
  <c r="L2770" i="1"/>
  <c r="G2771" i="1"/>
  <c r="K2771" i="1" s="1"/>
  <c r="L2771" i="1"/>
  <c r="G2773" i="1"/>
  <c r="K2773" i="1" s="1"/>
  <c r="L2773" i="1"/>
  <c r="G2774" i="1"/>
  <c r="K2774" i="1" s="1"/>
  <c r="L2774" i="1"/>
  <c r="G2775" i="1"/>
  <c r="K2775" i="1"/>
  <c r="L2775" i="1"/>
  <c r="G2776" i="1"/>
  <c r="K2776" i="1" s="1"/>
  <c r="L2776" i="1"/>
  <c r="G2777" i="1"/>
  <c r="K2777" i="1" s="1"/>
  <c r="L2777" i="1"/>
  <c r="G2778" i="1"/>
  <c r="K2778" i="1" s="1"/>
  <c r="L2778" i="1"/>
  <c r="G2779" i="1"/>
  <c r="K2779" i="1"/>
  <c r="L2779" i="1"/>
  <c r="G2780" i="1"/>
  <c r="K2780" i="1" s="1"/>
  <c r="L2780" i="1"/>
  <c r="G2781" i="1"/>
  <c r="K2781" i="1" s="1"/>
  <c r="L2781" i="1"/>
  <c r="G2782" i="1"/>
  <c r="K2782" i="1" s="1"/>
  <c r="L2782" i="1"/>
  <c r="G2783" i="1"/>
  <c r="K2783" i="1"/>
  <c r="L2783" i="1"/>
  <c r="G2784" i="1"/>
  <c r="K2784" i="1" s="1"/>
  <c r="L2784" i="1"/>
  <c r="G2785" i="1"/>
  <c r="G2786" i="1"/>
  <c r="K2786" i="1" s="1"/>
  <c r="L2786" i="1"/>
  <c r="G2787" i="1"/>
  <c r="K2787" i="1" s="1"/>
  <c r="L2787" i="1"/>
  <c r="G2788" i="1"/>
  <c r="K2788" i="1" s="1"/>
  <c r="L2788" i="1"/>
  <c r="G2789" i="1"/>
  <c r="K2789" i="1"/>
  <c r="L2789" i="1"/>
  <c r="G2790" i="1"/>
  <c r="K2790" i="1" s="1"/>
  <c r="L2790" i="1"/>
  <c r="G2791" i="1"/>
  <c r="K2791" i="1" s="1"/>
  <c r="L2791" i="1"/>
  <c r="G2792" i="1"/>
  <c r="K2792" i="1" s="1"/>
  <c r="L2792" i="1"/>
  <c r="G2793" i="1"/>
  <c r="G2794" i="1"/>
  <c r="K2794" i="1" s="1"/>
  <c r="L2794" i="1"/>
  <c r="G2795" i="1"/>
  <c r="K2795" i="1"/>
  <c r="L2795" i="1"/>
  <c r="G2796" i="1"/>
  <c r="K2796" i="1" s="1"/>
  <c r="L2796" i="1"/>
  <c r="G2797" i="1"/>
  <c r="K2797" i="1" s="1"/>
  <c r="L2797" i="1"/>
  <c r="G2798" i="1"/>
  <c r="K2798" i="1" s="1"/>
  <c r="L2798" i="1"/>
  <c r="G2799" i="1"/>
  <c r="K2799" i="1"/>
  <c r="L2799" i="1"/>
  <c r="G2800" i="1"/>
  <c r="K2800" i="1" s="1"/>
  <c r="L2800" i="1"/>
  <c r="G2801" i="1"/>
  <c r="G2802" i="1"/>
  <c r="K2802" i="1" s="1"/>
  <c r="L2802" i="1"/>
  <c r="G2803" i="1"/>
  <c r="K2803" i="1" s="1"/>
  <c r="L2803" i="1"/>
  <c r="G2804" i="1"/>
  <c r="K2804" i="1" s="1"/>
  <c r="L2804" i="1"/>
  <c r="G2806" i="1"/>
  <c r="K2806" i="1"/>
  <c r="L2806" i="1"/>
  <c r="A2807" i="1"/>
  <c r="A2808" i="1" s="1"/>
  <c r="A2809" i="1" s="1"/>
  <c r="A2810" i="1" s="1"/>
  <c r="G2807" i="1"/>
  <c r="K2807" i="1" s="1"/>
  <c r="L2807" i="1"/>
  <c r="G2808" i="1"/>
  <c r="K2808" i="1" s="1"/>
  <c r="L2808" i="1"/>
  <c r="G2809" i="1"/>
  <c r="K2809" i="1" s="1"/>
  <c r="L2809" i="1"/>
  <c r="G2810" i="1"/>
  <c r="K2810" i="1"/>
  <c r="L2810" i="1"/>
  <c r="G2813" i="1"/>
  <c r="K2813" i="1" s="1"/>
  <c r="L2813" i="1"/>
  <c r="G2814" i="1"/>
  <c r="K2814" i="1" s="1"/>
  <c r="L2814" i="1"/>
  <c r="G2815" i="1"/>
  <c r="K2815" i="1" s="1"/>
  <c r="L2815" i="1"/>
  <c r="G2816" i="1"/>
  <c r="K2816" i="1"/>
  <c r="L2816" i="1"/>
  <c r="G2817" i="1"/>
  <c r="K2817" i="1" s="1"/>
  <c r="L2817" i="1"/>
  <c r="G2818" i="1"/>
  <c r="K2818" i="1" s="1"/>
  <c r="L2818" i="1"/>
  <c r="G2819" i="1"/>
  <c r="K2819" i="1" s="1"/>
  <c r="L2819" i="1"/>
  <c r="G2820" i="1"/>
  <c r="K2820" i="1"/>
  <c r="L2820" i="1"/>
  <c r="G2821" i="1"/>
  <c r="G2822" i="1"/>
  <c r="K2822" i="1"/>
  <c r="L2822" i="1"/>
  <c r="G2823" i="1"/>
  <c r="K2823" i="1" s="1"/>
  <c r="L2823" i="1"/>
  <c r="G2824" i="1"/>
  <c r="K2824" i="1" s="1"/>
  <c r="L2824" i="1"/>
  <c r="G2825" i="1"/>
  <c r="K2825" i="1" s="1"/>
  <c r="L2825" i="1"/>
  <c r="G2826" i="1"/>
  <c r="K2826" i="1"/>
  <c r="L2826" i="1"/>
  <c r="G2827" i="1"/>
  <c r="K2827" i="1" s="1"/>
  <c r="L2827" i="1"/>
  <c r="G2828" i="1"/>
  <c r="K2828" i="1" s="1"/>
  <c r="L2828" i="1"/>
  <c r="G2829" i="1"/>
  <c r="K2829" i="1" s="1"/>
  <c r="L2829" i="1"/>
  <c r="G2830" i="1"/>
  <c r="G2831" i="1"/>
  <c r="K2831" i="1" s="1"/>
  <c r="L2831" i="1"/>
  <c r="G2832" i="1"/>
  <c r="K2832" i="1"/>
  <c r="L2832" i="1"/>
  <c r="G2833" i="1"/>
  <c r="K2833" i="1" s="1"/>
  <c r="L2833" i="1"/>
  <c r="G2834" i="1"/>
  <c r="K2834" i="1" s="1"/>
  <c r="L2834" i="1"/>
  <c r="G2835" i="1"/>
  <c r="K2835" i="1" s="1"/>
  <c r="L2835" i="1"/>
  <c r="G2836" i="1"/>
  <c r="K2836" i="1"/>
  <c r="L2836" i="1"/>
  <c r="G2837" i="1"/>
  <c r="K2837" i="1" s="1"/>
  <c r="L2837" i="1"/>
  <c r="G2838" i="1"/>
  <c r="K2838" i="1" s="1"/>
  <c r="L2838" i="1"/>
  <c r="G2839" i="1"/>
  <c r="G2840" i="1"/>
  <c r="K2840" i="1" s="1"/>
  <c r="L2840" i="1"/>
  <c r="G2841" i="1"/>
  <c r="K2841" i="1" s="1"/>
  <c r="L2841" i="1"/>
  <c r="G2842" i="1"/>
  <c r="K2842" i="1"/>
  <c r="L2842" i="1"/>
  <c r="G2843" i="1"/>
  <c r="G2844" i="1"/>
  <c r="K2844" i="1"/>
  <c r="L2844" i="1"/>
  <c r="G2845" i="1"/>
  <c r="K2845" i="1" s="1"/>
  <c r="L2845" i="1"/>
  <c r="G2846" i="1"/>
  <c r="K2846" i="1" s="1"/>
  <c r="L2846" i="1"/>
  <c r="G2847" i="1"/>
  <c r="G2848" i="1"/>
  <c r="K2848" i="1" s="1"/>
  <c r="G2849" i="1"/>
  <c r="K2849" i="1"/>
  <c r="L2849" i="1"/>
  <c r="G2850" i="1"/>
  <c r="K2850" i="1" s="1"/>
  <c r="L2850" i="1"/>
  <c r="G2851" i="1"/>
  <c r="G2852" i="1"/>
  <c r="K2852" i="1" s="1"/>
  <c r="L2852" i="1"/>
  <c r="G2853" i="1"/>
  <c r="K2853" i="1" s="1"/>
  <c r="L2853" i="1"/>
  <c r="G2854" i="1"/>
  <c r="K2854" i="1" s="1"/>
  <c r="L2854" i="1"/>
  <c r="G2855" i="1"/>
  <c r="K2855" i="1"/>
  <c r="L2855" i="1"/>
  <c r="G2856" i="1"/>
  <c r="G2857" i="1"/>
  <c r="K2857" i="1"/>
  <c r="L2857" i="1"/>
  <c r="G2858" i="1"/>
  <c r="K2858" i="1" s="1"/>
  <c r="L2858" i="1"/>
  <c r="G2859" i="1"/>
  <c r="K2859" i="1" s="1"/>
  <c r="L2859" i="1"/>
  <c r="G2860" i="1"/>
  <c r="K2860" i="1" s="1"/>
  <c r="L2860" i="1"/>
  <c r="G2861" i="1"/>
  <c r="G2862" i="1"/>
  <c r="K2862" i="1" s="1"/>
  <c r="L2862" i="1"/>
  <c r="G2863" i="1"/>
  <c r="K2863" i="1"/>
  <c r="L2863" i="1"/>
  <c r="G2864" i="1"/>
  <c r="K2864" i="1" s="1"/>
  <c r="L2864" i="1"/>
  <c r="G2865" i="1"/>
  <c r="K2865" i="1" s="1"/>
  <c r="L2865" i="1"/>
  <c r="G2866" i="1"/>
  <c r="G2867" i="1"/>
  <c r="K2867" i="1" s="1"/>
  <c r="L2867" i="1"/>
  <c r="G2868" i="1"/>
  <c r="K2868" i="1" s="1"/>
  <c r="L2868" i="1"/>
  <c r="G2869" i="1"/>
  <c r="K2869" i="1"/>
  <c r="L2869" i="1"/>
  <c r="G2870" i="1"/>
  <c r="K2870" i="1" s="1"/>
  <c r="L2870" i="1"/>
  <c r="G2871" i="1"/>
  <c r="K2871" i="1" s="1"/>
  <c r="L2871" i="1"/>
  <c r="G2872" i="1"/>
  <c r="K2872" i="1" s="1"/>
  <c r="L2872" i="1"/>
  <c r="G2873" i="1"/>
  <c r="K2873" i="1"/>
  <c r="L2873" i="1"/>
  <c r="G2874" i="1"/>
  <c r="K2874" i="1" s="1"/>
  <c r="L2874" i="1"/>
  <c r="G2875" i="1"/>
  <c r="K2875" i="1" s="1"/>
  <c r="L2875" i="1"/>
  <c r="G2876" i="1"/>
  <c r="K2876" i="1" s="1"/>
  <c r="L2876" i="1"/>
  <c r="G2877" i="1"/>
  <c r="K2877" i="1"/>
  <c r="L2877" i="1"/>
  <c r="G2878" i="1"/>
  <c r="K2878" i="1" s="1"/>
  <c r="L2878" i="1"/>
  <c r="G2881" i="1"/>
  <c r="K2881" i="1" s="1"/>
  <c r="H2881" i="1"/>
  <c r="L2881" i="1"/>
  <c r="A2882" i="1"/>
  <c r="A2883" i="1" s="1"/>
  <c r="A2884" i="1" s="1"/>
  <c r="A2885" i="1" s="1"/>
  <c r="A2886" i="1" s="1"/>
  <c r="A2887" i="1" s="1"/>
  <c r="A2888" i="1" s="1"/>
  <c r="A2889" i="1" s="1"/>
  <c r="A2890" i="1" s="1"/>
  <c r="A2891" i="1" s="1"/>
  <c r="A2892" i="1" s="1"/>
  <c r="G2882" i="1"/>
  <c r="K2882" i="1" s="1"/>
  <c r="H2882" i="1"/>
  <c r="L2882" i="1" s="1"/>
  <c r="G2883" i="1"/>
  <c r="K2883" i="1" s="1"/>
  <c r="H2883" i="1"/>
  <c r="L2883" i="1" s="1"/>
  <c r="G2884" i="1"/>
  <c r="K2884" i="1" s="1"/>
  <c r="H2884" i="1"/>
  <c r="L2884" i="1" s="1"/>
  <c r="G2885" i="1"/>
  <c r="K2885" i="1" s="1"/>
  <c r="H2885" i="1"/>
  <c r="L2885" i="1" s="1"/>
  <c r="G2886" i="1"/>
  <c r="K2886" i="1" s="1"/>
  <c r="H2886" i="1"/>
  <c r="L2886" i="1" s="1"/>
  <c r="G2887" i="1"/>
  <c r="K2887" i="1" s="1"/>
  <c r="H2887" i="1"/>
  <c r="L2887" i="1" s="1"/>
  <c r="G2888" i="1"/>
  <c r="K2888" i="1" s="1"/>
  <c r="H2888" i="1"/>
  <c r="L2888" i="1" s="1"/>
  <c r="G2889" i="1"/>
  <c r="K2889" i="1" s="1"/>
  <c r="H2889" i="1"/>
  <c r="L2889" i="1" s="1"/>
  <c r="G2890" i="1"/>
  <c r="K2890" i="1" s="1"/>
  <c r="H2890" i="1"/>
  <c r="L2890" i="1" s="1"/>
  <c r="G2891" i="1"/>
  <c r="K2891" i="1" s="1"/>
  <c r="H2891" i="1"/>
  <c r="L2891" i="1" s="1"/>
  <c r="G2892" i="1"/>
  <c r="K2892" i="1" s="1"/>
  <c r="H2892" i="1"/>
  <c r="L2892" i="1" s="1"/>
  <c r="A2935" i="1"/>
  <c r="A2936" i="1" s="1"/>
  <c r="A2937" i="1" s="1"/>
  <c r="A2938" i="1" s="1"/>
  <c r="A2939" i="1" s="1"/>
  <c r="A2940" i="1" s="1"/>
  <c r="A2941" i="1" s="1"/>
  <c r="A2942" i="1" s="1"/>
  <c r="A2943" i="1" s="1"/>
  <c r="A2944" i="1" s="1"/>
  <c r="A2945" i="1" s="1"/>
  <c r="A2946" i="1" s="1"/>
  <c r="A2947" i="1" s="1"/>
  <c r="G2935" i="1"/>
  <c r="K2935" i="1" s="1"/>
  <c r="H2935" i="1"/>
  <c r="L2935" i="1"/>
  <c r="G2936" i="1"/>
  <c r="K2936" i="1" s="1"/>
  <c r="H2936" i="1"/>
  <c r="L2936" i="1"/>
  <c r="G2937" i="1"/>
  <c r="K2937" i="1" s="1"/>
  <c r="H2937" i="1"/>
  <c r="L2937" i="1"/>
  <c r="G2938" i="1"/>
  <c r="K2938" i="1" s="1"/>
  <c r="H2938" i="1"/>
  <c r="L2938" i="1"/>
  <c r="G2939" i="1"/>
  <c r="K2939" i="1" s="1"/>
  <c r="H2939" i="1"/>
  <c r="L2939" i="1"/>
  <c r="G2940" i="1"/>
  <c r="K2940" i="1" s="1"/>
  <c r="H2940" i="1"/>
  <c r="L2940" i="1"/>
  <c r="G2941" i="1"/>
  <c r="K2941" i="1" s="1"/>
  <c r="H2941" i="1"/>
  <c r="L2941" i="1"/>
  <c r="G2942" i="1"/>
  <c r="K2942" i="1" s="1"/>
  <c r="H2942" i="1"/>
  <c r="L2942" i="1"/>
  <c r="G2943" i="1"/>
  <c r="K2943" i="1" s="1"/>
  <c r="H2943" i="1"/>
  <c r="L2943" i="1"/>
  <c r="G2944" i="1"/>
  <c r="K2944" i="1" s="1"/>
  <c r="H2944" i="1"/>
  <c r="L2944" i="1"/>
  <c r="G2945" i="1"/>
  <c r="K2945" i="1" s="1"/>
  <c r="H2945" i="1"/>
  <c r="L2945" i="1"/>
  <c r="G2946" i="1"/>
  <c r="K2946" i="1" s="1"/>
  <c r="H2946" i="1"/>
  <c r="L2946" i="1"/>
  <c r="G2947" i="1"/>
  <c r="K2947" i="1" s="1"/>
  <c r="H2947" i="1"/>
  <c r="L2947" i="1"/>
  <c r="G2948" i="1"/>
  <c r="H2948" i="1"/>
  <c r="G2949" i="1"/>
  <c r="K2949" i="1"/>
  <c r="H2949" i="1"/>
  <c r="L2949" i="1" s="1"/>
  <c r="A2950" i="1"/>
  <c r="A2951" i="1"/>
  <c r="A2952" i="1" s="1"/>
  <c r="G2950" i="1"/>
  <c r="K2950" i="1" s="1"/>
  <c r="H2950" i="1"/>
  <c r="L2950" i="1" s="1"/>
  <c r="G2951" i="1"/>
  <c r="K2951" i="1" s="1"/>
  <c r="H2951" i="1"/>
  <c r="L2951" i="1" s="1"/>
  <c r="G2952" i="1"/>
  <c r="K2952" i="1" s="1"/>
  <c r="H2952" i="1"/>
  <c r="L2952" i="1" s="1"/>
  <c r="G2954" i="1"/>
  <c r="K2954" i="1" s="1"/>
  <c r="H2954" i="1"/>
  <c r="L2954" i="1" s="1"/>
  <c r="A2955" i="1"/>
  <c r="A2956" i="1" s="1"/>
  <c r="A2957" i="1" s="1"/>
  <c r="A2958" i="1" s="1"/>
  <c r="A2959" i="1" s="1"/>
  <c r="A2960" i="1" s="1"/>
  <c r="A2961" i="1" s="1"/>
  <c r="A2962" i="1" s="1"/>
  <c r="A2963" i="1" s="1"/>
  <c r="A2964" i="1" s="1"/>
  <c r="A2965" i="1" s="1"/>
  <c r="G2955" i="1"/>
  <c r="K2955" i="1" s="1"/>
  <c r="H2955" i="1"/>
  <c r="L2955" i="1"/>
  <c r="G2956" i="1"/>
  <c r="K2956" i="1" s="1"/>
  <c r="H2956" i="1"/>
  <c r="L2956" i="1"/>
  <c r="G2957" i="1"/>
  <c r="K2957" i="1" s="1"/>
  <c r="H2957" i="1"/>
  <c r="L2957" i="1"/>
  <c r="G2958" i="1"/>
  <c r="K2958" i="1" s="1"/>
  <c r="H2958" i="1"/>
  <c r="L2958" i="1"/>
  <c r="G2959" i="1"/>
  <c r="K2959" i="1" s="1"/>
  <c r="H2959" i="1"/>
  <c r="L2959" i="1"/>
  <c r="G2960" i="1"/>
  <c r="K2960" i="1" s="1"/>
  <c r="H2960" i="1"/>
  <c r="L2960" i="1"/>
  <c r="G2961" i="1"/>
  <c r="K2961" i="1" s="1"/>
  <c r="H2961" i="1"/>
  <c r="L2961" i="1"/>
  <c r="G2962" i="1"/>
  <c r="K2962" i="1" s="1"/>
  <c r="H2962" i="1"/>
  <c r="L2962" i="1"/>
  <c r="G2963" i="1"/>
  <c r="K2963" i="1" s="1"/>
  <c r="H2963" i="1"/>
  <c r="L2963" i="1"/>
  <c r="G2964" i="1"/>
  <c r="K2964" i="1" s="1"/>
  <c r="H2964" i="1"/>
  <c r="L2964" i="1"/>
  <c r="G2965" i="1"/>
  <c r="K2965" i="1" s="1"/>
  <c r="H2965" i="1"/>
  <c r="L2965" i="1"/>
  <c r="G2966" i="1"/>
  <c r="H2966" i="1"/>
  <c r="G2967" i="1"/>
  <c r="K2967" i="1"/>
  <c r="H2967" i="1"/>
  <c r="L2967" i="1" s="1"/>
  <c r="A2968" i="1"/>
  <c r="A2969" i="1"/>
  <c r="A2970" i="1" s="1"/>
  <c r="A2971" i="1" s="1"/>
  <c r="A2972" i="1" s="1"/>
  <c r="G2968" i="1"/>
  <c r="K2968" i="1" s="1"/>
  <c r="H2968" i="1"/>
  <c r="L2968" i="1" s="1"/>
  <c r="G2969" i="1"/>
  <c r="K2969" i="1" s="1"/>
  <c r="H2969" i="1"/>
  <c r="L2969" i="1" s="1"/>
  <c r="G2970" i="1"/>
  <c r="K2970" i="1" s="1"/>
  <c r="H2970" i="1"/>
  <c r="L2970" i="1" s="1"/>
  <c r="G2971" i="1"/>
  <c r="K2971" i="1" s="1"/>
  <c r="H2971" i="1"/>
  <c r="L2971" i="1" s="1"/>
  <c r="G2972" i="1"/>
  <c r="K2972" i="1" s="1"/>
  <c r="H2972" i="1"/>
  <c r="L2972" i="1" s="1"/>
  <c r="G2973" i="1"/>
  <c r="H2973" i="1"/>
  <c r="G2974" i="1"/>
  <c r="K2974" i="1" s="1"/>
  <c r="H2974" i="1"/>
  <c r="L2974" i="1" s="1"/>
  <c r="A2975" i="1"/>
  <c r="A2976" i="1" s="1"/>
  <c r="A2977" i="1" s="1"/>
  <c r="A2978" i="1" s="1"/>
  <c r="G2975" i="1"/>
  <c r="K2975" i="1" s="1"/>
  <c r="H2975" i="1"/>
  <c r="L2975" i="1" s="1"/>
  <c r="G2976" i="1"/>
  <c r="K2976" i="1" s="1"/>
  <c r="H2976" i="1"/>
  <c r="L2976" i="1" s="1"/>
  <c r="G2977" i="1"/>
  <c r="K2977" i="1" s="1"/>
  <c r="H2977" i="1"/>
  <c r="L2977" i="1" s="1"/>
  <c r="G2978" i="1"/>
  <c r="K2978" i="1" s="1"/>
  <c r="H2978" i="1"/>
  <c r="L2978" i="1" s="1"/>
  <c r="G2979" i="1"/>
  <c r="H2979" i="1"/>
  <c r="G2980" i="1"/>
  <c r="K2980" i="1" s="1"/>
  <c r="H2980" i="1"/>
  <c r="L2980" i="1" s="1"/>
  <c r="A2981" i="1"/>
  <c r="A2982" i="1" s="1"/>
  <c r="A2983" i="1" s="1"/>
  <c r="A2984" i="1" s="1"/>
  <c r="A2985" i="1" s="1"/>
  <c r="A2986" i="1" s="1"/>
  <c r="A2987" i="1" s="1"/>
  <c r="A2988" i="1" s="1"/>
  <c r="A2989" i="1" s="1"/>
  <c r="A2990" i="1" s="1"/>
  <c r="A2991" i="1" s="1"/>
  <c r="A2992" i="1" s="1"/>
  <c r="A2993" i="1" s="1"/>
  <c r="A2994" i="1" s="1"/>
  <c r="A2995" i="1" s="1"/>
  <c r="G2981" i="1"/>
  <c r="K2981" i="1"/>
  <c r="H2981" i="1"/>
  <c r="L2981" i="1" s="1"/>
  <c r="G2982" i="1"/>
  <c r="K2982" i="1"/>
  <c r="H2982" i="1"/>
  <c r="L2982" i="1" s="1"/>
  <c r="G2983" i="1"/>
  <c r="K2983" i="1"/>
  <c r="H2983" i="1"/>
  <c r="L2983" i="1" s="1"/>
  <c r="G2984" i="1"/>
  <c r="K2984" i="1"/>
  <c r="H2984" i="1"/>
  <c r="L2984" i="1" s="1"/>
  <c r="G2985" i="1"/>
  <c r="K2985" i="1"/>
  <c r="H2985" i="1"/>
  <c r="L2985" i="1" s="1"/>
  <c r="G2986" i="1"/>
  <c r="K2986" i="1"/>
  <c r="H2986" i="1"/>
  <c r="L2986" i="1" s="1"/>
  <c r="G2987" i="1"/>
  <c r="K2987" i="1"/>
  <c r="H2987" i="1"/>
  <c r="L2987" i="1" s="1"/>
  <c r="G2988" i="1"/>
  <c r="K2988" i="1"/>
  <c r="H2988" i="1"/>
  <c r="L2988" i="1" s="1"/>
  <c r="G2989" i="1"/>
  <c r="K2989" i="1"/>
  <c r="H2989" i="1"/>
  <c r="L2989" i="1" s="1"/>
  <c r="G2990" i="1"/>
  <c r="K2990" i="1"/>
  <c r="H2990" i="1"/>
  <c r="L2990" i="1" s="1"/>
  <c r="G2991" i="1"/>
  <c r="K2991" i="1"/>
  <c r="H2991" i="1"/>
  <c r="L2991" i="1" s="1"/>
  <c r="G2992" i="1"/>
  <c r="K2992" i="1"/>
  <c r="H2992" i="1"/>
  <c r="L2992" i="1" s="1"/>
  <c r="G2993" i="1"/>
  <c r="K2993" i="1"/>
  <c r="H2993" i="1"/>
  <c r="L2993" i="1" s="1"/>
  <c r="G2994" i="1"/>
  <c r="K2994" i="1"/>
  <c r="H2994" i="1"/>
  <c r="L2994" i="1" s="1"/>
  <c r="G2995" i="1"/>
  <c r="K2995" i="1"/>
  <c r="H2995" i="1"/>
  <c r="L2995" i="1" s="1"/>
  <c r="G2996" i="1"/>
  <c r="H2996" i="1"/>
  <c r="G2997" i="1"/>
  <c r="K2997" i="1" s="1"/>
  <c r="H2997" i="1"/>
  <c r="L2997" i="1"/>
  <c r="A2998" i="1"/>
  <c r="A2999" i="1" s="1"/>
  <c r="A3000" i="1" s="1"/>
  <c r="A3001" i="1" s="1"/>
  <c r="A3002" i="1" s="1"/>
  <c r="A3003" i="1" s="1"/>
  <c r="A3004" i="1" s="1"/>
  <c r="A3005" i="1" s="1"/>
  <c r="A3006" i="1" s="1"/>
  <c r="A3007" i="1" s="1"/>
  <c r="A3008" i="1" s="1"/>
  <c r="A3009" i="1" s="1"/>
  <c r="A3010" i="1" s="1"/>
  <c r="G2998" i="1"/>
  <c r="K2998" i="1" s="1"/>
  <c r="H2998" i="1"/>
  <c r="L2998" i="1" s="1"/>
  <c r="G2999" i="1"/>
  <c r="K2999" i="1" s="1"/>
  <c r="H2999" i="1"/>
  <c r="L2999" i="1" s="1"/>
  <c r="G3000" i="1"/>
  <c r="K3000" i="1" s="1"/>
  <c r="H3000" i="1"/>
  <c r="L3000" i="1" s="1"/>
  <c r="G3001" i="1"/>
  <c r="K3001" i="1" s="1"/>
  <c r="H3001" i="1"/>
  <c r="L3001" i="1" s="1"/>
  <c r="G3002" i="1"/>
  <c r="K3002" i="1" s="1"/>
  <c r="H3002" i="1"/>
  <c r="L3002" i="1" s="1"/>
  <c r="G3003" i="1"/>
  <c r="K3003" i="1" s="1"/>
  <c r="H3003" i="1"/>
  <c r="L3003" i="1" s="1"/>
  <c r="G3004" i="1"/>
  <c r="K3004" i="1" s="1"/>
  <c r="H3004" i="1"/>
  <c r="L3004" i="1" s="1"/>
  <c r="G3005" i="1"/>
  <c r="K3005" i="1" s="1"/>
  <c r="H3005" i="1"/>
  <c r="L3005" i="1" s="1"/>
  <c r="G3006" i="1"/>
  <c r="K3006" i="1" s="1"/>
  <c r="H3006" i="1"/>
  <c r="L3006" i="1" s="1"/>
  <c r="G3007" i="1"/>
  <c r="K3007" i="1" s="1"/>
  <c r="H3007" i="1"/>
  <c r="L3007" i="1" s="1"/>
  <c r="G3008" i="1"/>
  <c r="K3008" i="1" s="1"/>
  <c r="H3008" i="1"/>
  <c r="L3008" i="1" s="1"/>
  <c r="G3009" i="1"/>
  <c r="K3009" i="1" s="1"/>
  <c r="H3009" i="1"/>
  <c r="L3009" i="1" s="1"/>
  <c r="G3010" i="1"/>
  <c r="K3010" i="1" s="1"/>
  <c r="H3010" i="1"/>
  <c r="L3010" i="1" s="1"/>
  <c r="G3011" i="1"/>
  <c r="H3011" i="1"/>
  <c r="G3012" i="1"/>
  <c r="K3012" i="1" s="1"/>
  <c r="H3012" i="1"/>
  <c r="L3012" i="1" s="1"/>
  <c r="A3013" i="1"/>
  <c r="A3014" i="1" s="1"/>
  <c r="A3015" i="1" s="1"/>
  <c r="A3016" i="1" s="1"/>
  <c r="A3017" i="1" s="1"/>
  <c r="A3018" i="1" s="1"/>
  <c r="A3019" i="1" s="1"/>
  <c r="G3013" i="1"/>
  <c r="K3013" i="1"/>
  <c r="H3013" i="1"/>
  <c r="L3013" i="1" s="1"/>
  <c r="G3014" i="1"/>
  <c r="K3014" i="1"/>
  <c r="H3014" i="1"/>
  <c r="L3014" i="1" s="1"/>
  <c r="G3015" i="1"/>
  <c r="K3015" i="1"/>
  <c r="H3015" i="1"/>
  <c r="L3015" i="1" s="1"/>
  <c r="G3016" i="1"/>
  <c r="K3016" i="1"/>
  <c r="H3016" i="1"/>
  <c r="L3016" i="1" s="1"/>
  <c r="G3017" i="1"/>
  <c r="K3017" i="1"/>
  <c r="H3017" i="1"/>
  <c r="L3017" i="1" s="1"/>
  <c r="G3018" i="1"/>
  <c r="K3018" i="1"/>
  <c r="H3018" i="1"/>
  <c r="L3018" i="1" s="1"/>
  <c r="G3019" i="1"/>
  <c r="K3019" i="1"/>
  <c r="H3019" i="1"/>
  <c r="L3019" i="1" s="1"/>
  <c r="G3020" i="1"/>
  <c r="H3020" i="1"/>
  <c r="G3021" i="1"/>
  <c r="K3021" i="1" s="1"/>
  <c r="H3021" i="1"/>
  <c r="L3021" i="1"/>
  <c r="A3022" i="1"/>
  <c r="A3023" i="1" s="1"/>
  <c r="A3024" i="1" s="1"/>
  <c r="A3025" i="1" s="1"/>
  <c r="A3026" i="1" s="1"/>
  <c r="A3027" i="1" s="1"/>
  <c r="A3028" i="1" s="1"/>
  <c r="A3029" i="1" s="1"/>
  <c r="A3030" i="1" s="1"/>
  <c r="A3031" i="1" s="1"/>
  <c r="A3032" i="1" s="1"/>
  <c r="A3033" i="1" s="1"/>
  <c r="A3034" i="1" s="1"/>
  <c r="G3022" i="1"/>
  <c r="K3022" i="1" s="1"/>
  <c r="H3022" i="1"/>
  <c r="L3022" i="1" s="1"/>
  <c r="G3023" i="1"/>
  <c r="K3023" i="1" s="1"/>
  <c r="H3023" i="1"/>
  <c r="L3023" i="1" s="1"/>
  <c r="G3024" i="1"/>
  <c r="K3024" i="1" s="1"/>
  <c r="H3024" i="1"/>
  <c r="L3024" i="1" s="1"/>
  <c r="G3025" i="1"/>
  <c r="K3025" i="1" s="1"/>
  <c r="H3025" i="1"/>
  <c r="L3025" i="1" s="1"/>
  <c r="G3026" i="1"/>
  <c r="K3026" i="1" s="1"/>
  <c r="H3026" i="1"/>
  <c r="L3026" i="1" s="1"/>
  <c r="G3027" i="1"/>
  <c r="K3027" i="1" s="1"/>
  <c r="H3027" i="1"/>
  <c r="L3027" i="1" s="1"/>
  <c r="G3028" i="1"/>
  <c r="K3028" i="1" s="1"/>
  <c r="H3028" i="1"/>
  <c r="L3028" i="1" s="1"/>
  <c r="G3029" i="1"/>
  <c r="K3029" i="1" s="1"/>
  <c r="H3029" i="1"/>
  <c r="L3029" i="1" s="1"/>
  <c r="G3030" i="1"/>
  <c r="K3030" i="1" s="1"/>
  <c r="H3030" i="1"/>
  <c r="L3030" i="1" s="1"/>
  <c r="G3031" i="1"/>
  <c r="K3031" i="1" s="1"/>
  <c r="H3031" i="1"/>
  <c r="L3031" i="1" s="1"/>
  <c r="G3032" i="1"/>
  <c r="K3032" i="1" s="1"/>
  <c r="H3032" i="1"/>
  <c r="L3032" i="1" s="1"/>
  <c r="G3033" i="1"/>
  <c r="K3033" i="1" s="1"/>
  <c r="H3033" i="1"/>
  <c r="L3033" i="1" s="1"/>
  <c r="G3034" i="1"/>
  <c r="K3034" i="1" s="1"/>
  <c r="H3034" i="1"/>
  <c r="L3034" i="1" s="1"/>
  <c r="G3035" i="1"/>
  <c r="H3035" i="1"/>
  <c r="G3036" i="1"/>
  <c r="K3036" i="1" s="1"/>
  <c r="H3036" i="1"/>
  <c r="L3036" i="1" s="1"/>
  <c r="A3037" i="1"/>
  <c r="A3038" i="1" s="1"/>
  <c r="G3037" i="1"/>
  <c r="K3037" i="1" s="1"/>
  <c r="H3037" i="1"/>
  <c r="L3037" i="1" s="1"/>
  <c r="G3038" i="1"/>
  <c r="K3038" i="1" s="1"/>
  <c r="H3038" i="1"/>
  <c r="L3038" i="1" s="1"/>
  <c r="G3039" i="1"/>
  <c r="H3039" i="1"/>
  <c r="G3040" i="1"/>
  <c r="K3040" i="1" s="1"/>
  <c r="H3040" i="1"/>
  <c r="L3040" i="1" s="1"/>
  <c r="A3041" i="1"/>
  <c r="A3042" i="1" s="1"/>
  <c r="A3043" i="1" s="1"/>
  <c r="A3044" i="1" s="1"/>
  <c r="A3045" i="1" s="1"/>
  <c r="A3046" i="1" s="1"/>
  <c r="A3047" i="1" s="1"/>
  <c r="A3048" i="1" s="1"/>
  <c r="A3049" i="1" s="1"/>
  <c r="A3050" i="1" s="1"/>
  <c r="A3051" i="1" s="1"/>
  <c r="A3052" i="1" s="1"/>
  <c r="A3053" i="1" s="1"/>
  <c r="A3054" i="1" s="1"/>
  <c r="A3055" i="1" s="1"/>
  <c r="A3056" i="1" s="1"/>
  <c r="A3057" i="1" s="1"/>
  <c r="A3058" i="1" s="1"/>
  <c r="A3059" i="1" s="1"/>
  <c r="A3060" i="1" s="1"/>
  <c r="A3061" i="1" s="1"/>
  <c r="A3062" i="1" s="1"/>
  <c r="A3063" i="1" s="1"/>
  <c r="A3064" i="1" s="1"/>
  <c r="A3065" i="1" s="1"/>
  <c r="A3066" i="1" s="1"/>
  <c r="A3067" i="1" s="1"/>
  <c r="A3068" i="1" s="1"/>
  <c r="A3069" i="1" s="1"/>
  <c r="A3070" i="1" s="1"/>
  <c r="A3071" i="1" s="1"/>
  <c r="A3072" i="1" s="1"/>
  <c r="A3073" i="1" s="1"/>
  <c r="A3074" i="1" s="1"/>
  <c r="A3075" i="1" s="1"/>
  <c r="A3076" i="1" s="1"/>
  <c r="A3077" i="1" s="1"/>
  <c r="A3078" i="1" s="1"/>
  <c r="A3079" i="1" s="1"/>
  <c r="A3080" i="1" s="1"/>
  <c r="A3081" i="1" s="1"/>
  <c r="A3082" i="1" s="1"/>
  <c r="A3083" i="1" s="1"/>
  <c r="A3084" i="1" s="1"/>
  <c r="A3085" i="1" s="1"/>
  <c r="A3086" i="1" s="1"/>
  <c r="A3087" i="1" s="1"/>
  <c r="A3088" i="1" s="1"/>
  <c r="A3089" i="1" s="1"/>
  <c r="A3090" i="1" s="1"/>
  <c r="A3091" i="1" s="1"/>
  <c r="A3092" i="1" s="1"/>
  <c r="A3093" i="1" s="1"/>
  <c r="A3094" i="1" s="1"/>
  <c r="A3095" i="1" s="1"/>
  <c r="G3041" i="1"/>
  <c r="K3041" i="1"/>
  <c r="H3041" i="1"/>
  <c r="L3041" i="1" s="1"/>
  <c r="G3042" i="1"/>
  <c r="K3042" i="1"/>
  <c r="H3042" i="1"/>
  <c r="L3042" i="1" s="1"/>
  <c r="G3043" i="1"/>
  <c r="K3043" i="1"/>
  <c r="H3043" i="1"/>
  <c r="L3043" i="1" s="1"/>
  <c r="G3044" i="1"/>
  <c r="K3044" i="1"/>
  <c r="H3044" i="1"/>
  <c r="L3044" i="1" s="1"/>
  <c r="G3045" i="1"/>
  <c r="K3045" i="1"/>
  <c r="H3045" i="1"/>
  <c r="L3045" i="1" s="1"/>
  <c r="G3046" i="1"/>
  <c r="K3046" i="1"/>
  <c r="H3046" i="1"/>
  <c r="L3046" i="1" s="1"/>
  <c r="G3047" i="1"/>
  <c r="K3047" i="1"/>
  <c r="H3047" i="1"/>
  <c r="L3047" i="1" s="1"/>
  <c r="G3048" i="1"/>
  <c r="K3048" i="1"/>
  <c r="H3048" i="1"/>
  <c r="L3048" i="1" s="1"/>
  <c r="G3049" i="1"/>
  <c r="K3049" i="1"/>
  <c r="H3049" i="1"/>
  <c r="L3049" i="1" s="1"/>
  <c r="G3050" i="1"/>
  <c r="K3050" i="1"/>
  <c r="H3050" i="1"/>
  <c r="L3050" i="1" s="1"/>
  <c r="G3051" i="1"/>
  <c r="K3051" i="1"/>
  <c r="H3051" i="1"/>
  <c r="L3051" i="1" s="1"/>
  <c r="G3052" i="1"/>
  <c r="K3052" i="1"/>
  <c r="H3052" i="1"/>
  <c r="L3052" i="1" s="1"/>
  <c r="G3053" i="1"/>
  <c r="K3053" i="1"/>
  <c r="H3053" i="1"/>
  <c r="L3053" i="1" s="1"/>
  <c r="G3054" i="1"/>
  <c r="K3054" i="1"/>
  <c r="H3054" i="1"/>
  <c r="L3054" i="1" s="1"/>
  <c r="G3055" i="1"/>
  <c r="K3055" i="1"/>
  <c r="H3055" i="1"/>
  <c r="L3055" i="1" s="1"/>
  <c r="G3056" i="1"/>
  <c r="K3056" i="1"/>
  <c r="H3056" i="1"/>
  <c r="L3056" i="1" s="1"/>
  <c r="G3057" i="1"/>
  <c r="K3057" i="1"/>
  <c r="H3057" i="1"/>
  <c r="L3057" i="1" s="1"/>
  <c r="G3058" i="1"/>
  <c r="K3058" i="1"/>
  <c r="H3058" i="1"/>
  <c r="L3058" i="1" s="1"/>
  <c r="G3059" i="1"/>
  <c r="K3059" i="1"/>
  <c r="H3059" i="1"/>
  <c r="L3059" i="1" s="1"/>
  <c r="G3060" i="1"/>
  <c r="K3060" i="1"/>
  <c r="H3060" i="1"/>
  <c r="L3060" i="1" s="1"/>
  <c r="G3061" i="1"/>
  <c r="K3061" i="1"/>
  <c r="H3061" i="1"/>
  <c r="L3061" i="1" s="1"/>
  <c r="G3062" i="1"/>
  <c r="K3062" i="1"/>
  <c r="H3062" i="1"/>
  <c r="L3062" i="1" s="1"/>
  <c r="G3063" i="1"/>
  <c r="K3063" i="1"/>
  <c r="H3063" i="1"/>
  <c r="L3063" i="1" s="1"/>
  <c r="G3064" i="1"/>
  <c r="K3064" i="1"/>
  <c r="H3064" i="1"/>
  <c r="L3064" i="1" s="1"/>
  <c r="G3065" i="1"/>
  <c r="K3065" i="1"/>
  <c r="H3065" i="1"/>
  <c r="L3065" i="1" s="1"/>
  <c r="G3066" i="1"/>
  <c r="K3066" i="1"/>
  <c r="H3066" i="1"/>
  <c r="L3066" i="1" s="1"/>
  <c r="G3067" i="1"/>
  <c r="K3067" i="1"/>
  <c r="H3067" i="1"/>
  <c r="L3067" i="1" s="1"/>
  <c r="G3068" i="1"/>
  <c r="K3068" i="1"/>
  <c r="H3068" i="1"/>
  <c r="L3068" i="1" s="1"/>
  <c r="G3069" i="1"/>
  <c r="K3069" i="1"/>
  <c r="H3069" i="1"/>
  <c r="L3069" i="1" s="1"/>
  <c r="G3070" i="1"/>
  <c r="K3070" i="1"/>
  <c r="H3070" i="1"/>
  <c r="L3070" i="1" s="1"/>
  <c r="G3071" i="1"/>
  <c r="K3071" i="1"/>
  <c r="H3071" i="1"/>
  <c r="L3071" i="1" s="1"/>
  <c r="G3072" i="1"/>
  <c r="K3072" i="1"/>
  <c r="H3072" i="1"/>
  <c r="L3072" i="1" s="1"/>
  <c r="G3073" i="1"/>
  <c r="K3073" i="1"/>
  <c r="H3073" i="1"/>
  <c r="L3073" i="1" s="1"/>
  <c r="G3074" i="1"/>
  <c r="K3074" i="1"/>
  <c r="H3074" i="1"/>
  <c r="L3074" i="1" s="1"/>
  <c r="G3075" i="1"/>
  <c r="K3075" i="1"/>
  <c r="H3075" i="1"/>
  <c r="L3075" i="1" s="1"/>
  <c r="G3076" i="1"/>
  <c r="K3076" i="1"/>
  <c r="H3076" i="1"/>
  <c r="L3076" i="1" s="1"/>
  <c r="G3077" i="1"/>
  <c r="K3077" i="1"/>
  <c r="H3077" i="1"/>
  <c r="L3077" i="1" s="1"/>
  <c r="G3078" i="1"/>
  <c r="K3078" i="1"/>
  <c r="H3078" i="1"/>
  <c r="L3078" i="1" s="1"/>
  <c r="G3079" i="1"/>
  <c r="K3079" i="1"/>
  <c r="H3079" i="1"/>
  <c r="L3079" i="1" s="1"/>
  <c r="G3080" i="1"/>
  <c r="K3080" i="1"/>
  <c r="H3080" i="1"/>
  <c r="L3080" i="1" s="1"/>
  <c r="G3081" i="1"/>
  <c r="K3081" i="1"/>
  <c r="H3081" i="1"/>
  <c r="L3081" i="1" s="1"/>
  <c r="G3082" i="1"/>
  <c r="K3082" i="1"/>
  <c r="H3082" i="1"/>
  <c r="L3082" i="1" s="1"/>
  <c r="G3083" i="1"/>
  <c r="K3083" i="1"/>
  <c r="H3083" i="1"/>
  <c r="L3083" i="1" s="1"/>
  <c r="G3084" i="1"/>
  <c r="K3084" i="1"/>
  <c r="H3084" i="1"/>
  <c r="L3084" i="1" s="1"/>
  <c r="G3085" i="1"/>
  <c r="K3085" i="1"/>
  <c r="H3085" i="1"/>
  <c r="L3085" i="1" s="1"/>
  <c r="G3086" i="1"/>
  <c r="K3086" i="1"/>
  <c r="H3086" i="1"/>
  <c r="L3086" i="1" s="1"/>
  <c r="G3087" i="1"/>
  <c r="K3087" i="1"/>
  <c r="H3087" i="1"/>
  <c r="L3087" i="1" s="1"/>
  <c r="G3088" i="1"/>
  <c r="K3088" i="1"/>
  <c r="H3088" i="1"/>
  <c r="L3088" i="1" s="1"/>
  <c r="G3089" i="1"/>
  <c r="K3089" i="1"/>
  <c r="H3089" i="1"/>
  <c r="L3089" i="1" s="1"/>
  <c r="G3090" i="1"/>
  <c r="K3090" i="1"/>
  <c r="H3090" i="1"/>
  <c r="L3090" i="1" s="1"/>
  <c r="G3091" i="1"/>
  <c r="K3091" i="1"/>
  <c r="H3091" i="1"/>
  <c r="L3091" i="1" s="1"/>
  <c r="G3092" i="1"/>
  <c r="K3092" i="1"/>
  <c r="H3092" i="1"/>
  <c r="L3092" i="1" s="1"/>
  <c r="G3093" i="1"/>
  <c r="K3093" i="1"/>
  <c r="H3093" i="1"/>
  <c r="L3093" i="1" s="1"/>
  <c r="G3094" i="1"/>
  <c r="K3094" i="1"/>
  <c r="H3094" i="1"/>
  <c r="L3094" i="1" s="1"/>
  <c r="G3095" i="1"/>
  <c r="K3095" i="1"/>
  <c r="H3095" i="1"/>
  <c r="L3095" i="1" s="1"/>
  <c r="G3096" i="1"/>
  <c r="H3096" i="1"/>
  <c r="G3097" i="1"/>
  <c r="K3097" i="1" s="1"/>
  <c r="H3097" i="1"/>
  <c r="L3097" i="1"/>
  <c r="A3098" i="1"/>
  <c r="A3099" i="1" s="1"/>
  <c r="A3100" i="1" s="1"/>
  <c r="A3101" i="1" s="1"/>
  <c r="A3102" i="1" s="1"/>
  <c r="A3103" i="1" s="1"/>
  <c r="A3104" i="1" s="1"/>
  <c r="A3105" i="1" s="1"/>
  <c r="A3106" i="1" s="1"/>
  <c r="A3107" i="1" s="1"/>
  <c r="A3108" i="1" s="1"/>
  <c r="A3109" i="1" s="1"/>
  <c r="A3110" i="1" s="1"/>
  <c r="A3111" i="1" s="1"/>
  <c r="A3112" i="1" s="1"/>
  <c r="G3098" i="1"/>
  <c r="K3098" i="1" s="1"/>
  <c r="H3098" i="1"/>
  <c r="L3098" i="1" s="1"/>
  <c r="G3099" i="1"/>
  <c r="K3099" i="1"/>
  <c r="H3099" i="1"/>
  <c r="L3099" i="1" s="1"/>
  <c r="G3100" i="1"/>
  <c r="K3100" i="1" s="1"/>
  <c r="H3100" i="1"/>
  <c r="L3100" i="1" s="1"/>
  <c r="G3101" i="1"/>
  <c r="K3101" i="1"/>
  <c r="H3101" i="1"/>
  <c r="L3101" i="1" s="1"/>
  <c r="G3102" i="1"/>
  <c r="K3102" i="1" s="1"/>
  <c r="H3102" i="1"/>
  <c r="L3102" i="1" s="1"/>
  <c r="G3103" i="1"/>
  <c r="K3103" i="1"/>
  <c r="H3103" i="1"/>
  <c r="L3103" i="1" s="1"/>
  <c r="G3104" i="1"/>
  <c r="K3104" i="1" s="1"/>
  <c r="H3104" i="1"/>
  <c r="L3104" i="1" s="1"/>
  <c r="G3105" i="1"/>
  <c r="K3105" i="1"/>
  <c r="H3105" i="1"/>
  <c r="L3105" i="1" s="1"/>
  <c r="G3106" i="1"/>
  <c r="K3106" i="1" s="1"/>
  <c r="H3106" i="1"/>
  <c r="L3106" i="1" s="1"/>
  <c r="G3107" i="1"/>
  <c r="K3107" i="1"/>
  <c r="H3107" i="1"/>
  <c r="L3107" i="1" s="1"/>
  <c r="G3108" i="1"/>
  <c r="K3108" i="1" s="1"/>
  <c r="H3108" i="1"/>
  <c r="L3108" i="1" s="1"/>
  <c r="G3109" i="1"/>
  <c r="K3109" i="1"/>
  <c r="H3109" i="1"/>
  <c r="L3109" i="1" s="1"/>
  <c r="G3110" i="1"/>
  <c r="K3110" i="1" s="1"/>
  <c r="H3110" i="1"/>
  <c r="L3110" i="1" s="1"/>
  <c r="G3111" i="1"/>
  <c r="K3111" i="1"/>
  <c r="H3111" i="1"/>
  <c r="L3111" i="1" s="1"/>
  <c r="G3112" i="1"/>
  <c r="K3112" i="1" s="1"/>
  <c r="H3112" i="1"/>
  <c r="L3112" i="1" s="1"/>
  <c r="G3114" i="1"/>
  <c r="K3114" i="1"/>
  <c r="H3114" i="1"/>
  <c r="L3114" i="1" s="1"/>
  <c r="A3115" i="1"/>
  <c r="A3116" i="1" s="1"/>
  <c r="A3117" i="1" s="1"/>
  <c r="A3118" i="1" s="1"/>
  <c r="A3119" i="1" s="1"/>
  <c r="A3120" i="1" s="1"/>
  <c r="A3121" i="1" s="1"/>
  <c r="A3122" i="1" s="1"/>
  <c r="A3123" i="1" s="1"/>
  <c r="A3124" i="1" s="1"/>
  <c r="G3115" i="1"/>
  <c r="K3115" i="1" s="1"/>
  <c r="H3115" i="1"/>
  <c r="L3115" i="1"/>
  <c r="G3116" i="1"/>
  <c r="K3116" i="1" s="1"/>
  <c r="H3116" i="1"/>
  <c r="L3116" i="1" s="1"/>
  <c r="G3117" i="1"/>
  <c r="K3117" i="1" s="1"/>
  <c r="H3117" i="1"/>
  <c r="L3117" i="1"/>
  <c r="G3118" i="1"/>
  <c r="K3118" i="1" s="1"/>
  <c r="H3118" i="1"/>
  <c r="L3118" i="1" s="1"/>
  <c r="G3119" i="1"/>
  <c r="K3119" i="1" s="1"/>
  <c r="H3119" i="1"/>
  <c r="L3119" i="1"/>
  <c r="G3120" i="1"/>
  <c r="K3120" i="1" s="1"/>
  <c r="H3120" i="1"/>
  <c r="L3120" i="1" s="1"/>
  <c r="G3121" i="1"/>
  <c r="K3121" i="1" s="1"/>
  <c r="H3121" i="1"/>
  <c r="L3121" i="1"/>
  <c r="G3122" i="1"/>
  <c r="K3122" i="1" s="1"/>
  <c r="H3122" i="1"/>
  <c r="L3122" i="1" s="1"/>
  <c r="G3123" i="1"/>
  <c r="K3123" i="1" s="1"/>
  <c r="H3123" i="1"/>
  <c r="L3123" i="1"/>
  <c r="G3124" i="1"/>
  <c r="K3124" i="1" s="1"/>
  <c r="H3124" i="1"/>
  <c r="L3124" i="1" s="1"/>
  <c r="G3125" i="1"/>
  <c r="G3126" i="1"/>
  <c r="K3126" i="1"/>
  <c r="H3126" i="1"/>
  <c r="L3126" i="1" s="1"/>
  <c r="A3127" i="1"/>
  <c r="A3128" i="1"/>
  <c r="A3129" i="1"/>
  <c r="A3130" i="1" s="1"/>
  <c r="A3131" i="1" s="1"/>
  <c r="A3132" i="1" s="1"/>
  <c r="A3133" i="1" s="1"/>
  <c r="A3134" i="1" s="1"/>
  <c r="A3135" i="1" s="1"/>
  <c r="A3136" i="1" s="1"/>
  <c r="A3137" i="1" s="1"/>
  <c r="A3138" i="1" s="1"/>
  <c r="A3139" i="1" s="1"/>
  <c r="G3127" i="1"/>
  <c r="K3127" i="1"/>
  <c r="H3127" i="1"/>
  <c r="L3127" i="1" s="1"/>
  <c r="G3128" i="1"/>
  <c r="K3128" i="1" s="1"/>
  <c r="H3128" i="1"/>
  <c r="L3128" i="1" s="1"/>
  <c r="G3129" i="1"/>
  <c r="K3129" i="1"/>
  <c r="H3129" i="1"/>
  <c r="L3129" i="1" s="1"/>
  <c r="G3130" i="1"/>
  <c r="K3130" i="1" s="1"/>
  <c r="H3130" i="1"/>
  <c r="L3130" i="1" s="1"/>
  <c r="G3131" i="1"/>
  <c r="K3131" i="1"/>
  <c r="H3131" i="1"/>
  <c r="L3131" i="1" s="1"/>
  <c r="G3132" i="1"/>
  <c r="K3132" i="1" s="1"/>
  <c r="H3132" i="1"/>
  <c r="L3132" i="1" s="1"/>
  <c r="G3133" i="1"/>
  <c r="K3133" i="1"/>
  <c r="H3133" i="1"/>
  <c r="L3133" i="1" s="1"/>
  <c r="G3134" i="1"/>
  <c r="K3134" i="1" s="1"/>
  <c r="H3134" i="1"/>
  <c r="L3134" i="1" s="1"/>
  <c r="G3135" i="1"/>
  <c r="K3135" i="1"/>
  <c r="H3135" i="1"/>
  <c r="L3135" i="1" s="1"/>
  <c r="G3136" i="1"/>
  <c r="K3136" i="1" s="1"/>
  <c r="H3136" i="1"/>
  <c r="L3136" i="1" s="1"/>
  <c r="G3137" i="1"/>
  <c r="K3137" i="1"/>
  <c r="H3137" i="1"/>
  <c r="L3137" i="1" s="1"/>
  <c r="G3138" i="1"/>
  <c r="K3138" i="1" s="1"/>
  <c r="H3138" i="1"/>
  <c r="L3138" i="1" s="1"/>
  <c r="G3139" i="1"/>
  <c r="K3139" i="1"/>
  <c r="H3139" i="1"/>
  <c r="L3139" i="1" s="1"/>
  <c r="K3145" i="1"/>
  <c r="K3146" i="1"/>
  <c r="K3147" i="1"/>
  <c r="K3148" i="1"/>
  <c r="L3148" i="1"/>
  <c r="K3149" i="1"/>
  <c r="K3150" i="1"/>
  <c r="K3151" i="1"/>
  <c r="K3152" i="1"/>
  <c r="G3156" i="1"/>
  <c r="K3156" i="1"/>
  <c r="G3157" i="1"/>
  <c r="K3157" i="1"/>
  <c r="G3158" i="1"/>
  <c r="K3158" i="1"/>
  <c r="L3158" i="1"/>
  <c r="G3159" i="1"/>
  <c r="K3159" i="1"/>
  <c r="L3159" i="1"/>
  <c r="G3160" i="1"/>
  <c r="K3160" i="1"/>
  <c r="L3160" i="1"/>
  <c r="G3161" i="1"/>
  <c r="K3161" i="1"/>
  <c r="L3161" i="1"/>
  <c r="G3162" i="1"/>
  <c r="K3162" i="1"/>
  <c r="L3162" i="1"/>
  <c r="A3168" i="1"/>
  <c r="A3169" i="1" s="1"/>
  <c r="A3170" i="1" s="1"/>
  <c r="A3171" i="1" s="1"/>
  <c r="A3172" i="1" s="1"/>
  <c r="A3173" i="1" s="1"/>
  <c r="A3174" i="1" s="1"/>
  <c r="A3175" i="1" s="1"/>
  <c r="A3176" i="1" s="1"/>
  <c r="A3177" i="1" s="1"/>
  <c r="A3178" i="1" s="1"/>
  <c r="A3179" i="1" s="1"/>
  <c r="A3180" i="1" s="1"/>
  <c r="A3181" i="1" s="1"/>
  <c r="A3182" i="1" s="1"/>
  <c r="A3183" i="1" s="1"/>
  <c r="A3184" i="1" s="1"/>
  <c r="G3187" i="1"/>
  <c r="K3187" i="1"/>
  <c r="G3188" i="1"/>
  <c r="K3188" i="1"/>
  <c r="G3189" i="1"/>
  <c r="K3189" i="1"/>
  <c r="G3190" i="1"/>
  <c r="K3190" i="1"/>
  <c r="G3191" i="1"/>
  <c r="K3191" i="1"/>
  <c r="G3192" i="1"/>
  <c r="K3192" i="1"/>
  <c r="G3193" i="1"/>
  <c r="K3193" i="1"/>
  <c r="G3194" i="1"/>
  <c r="K3194" i="1"/>
  <c r="G3195" i="1"/>
  <c r="K3195" i="1"/>
  <c r="G3196" i="1"/>
  <c r="K3196" i="1"/>
  <c r="G3197" i="1"/>
  <c r="K3197" i="1"/>
  <c r="G3198" i="1"/>
  <c r="K3198" i="1"/>
  <c r="G3199" i="1"/>
  <c r="K3199" i="1"/>
  <c r="G3200" i="1"/>
  <c r="K3200" i="1"/>
  <c r="G3201" i="1"/>
  <c r="K3201" i="1"/>
  <c r="G3202" i="1"/>
  <c r="K3202" i="1"/>
  <c r="G3204" i="1"/>
  <c r="K3204" i="1"/>
  <c r="G3205" i="1"/>
  <c r="K3205" i="1"/>
  <c r="G3206" i="1"/>
  <c r="K3206" i="1"/>
  <c r="G3207" i="1"/>
  <c r="K3207" i="1"/>
  <c r="G3208" i="1"/>
  <c r="K3208" i="1"/>
  <c r="G3209" i="1"/>
  <c r="K3209" i="1"/>
  <c r="G3210" i="1"/>
  <c r="K3210" i="1"/>
  <c r="G3211" i="1"/>
  <c r="K3211" i="1"/>
  <c r="K3215" i="1"/>
  <c r="K3216" i="1"/>
  <c r="K3224" i="1"/>
  <c r="K3225" i="1"/>
  <c r="K3230" i="1"/>
  <c r="K3231" i="1"/>
  <c r="K3244" i="1"/>
  <c r="K3245" i="1"/>
  <c r="K3247" i="1"/>
  <c r="K3248" i="1"/>
  <c r="K3262" i="1"/>
  <c r="K3263" i="1"/>
  <c r="K3265" i="1"/>
  <c r="K3266" i="1"/>
  <c r="K3470" i="1"/>
  <c r="K3471" i="1"/>
  <c r="K3656" i="1"/>
  <c r="K3657" i="1"/>
  <c r="K3658" i="1"/>
  <c r="K3659" i="1"/>
  <c r="K3660" i="1"/>
  <c r="K3661" i="1"/>
  <c r="K3662" i="1"/>
  <c r="K3663" i="1"/>
  <c r="K3664" i="1"/>
  <c r="K3665" i="1"/>
  <c r="M3665" i="1"/>
  <c r="E3666" i="1"/>
  <c r="M3666" i="1" s="1"/>
  <c r="K3666" i="1"/>
  <c r="E3667" i="1"/>
  <c r="M3667" i="1"/>
  <c r="K3667" i="1"/>
  <c r="K3668" i="1"/>
  <c r="M3668" i="1"/>
  <c r="A227" i="2"/>
  <c r="A174" i="3" s="1"/>
  <c r="A228" i="2"/>
  <c r="A175" i="3" s="1"/>
  <c r="D170" i="3"/>
  <c r="E593" i="2"/>
  <c r="A231" i="2"/>
  <c r="A178" i="3" s="1"/>
  <c r="A232" i="2"/>
  <c r="A179" i="3" s="1"/>
  <c r="E1195" i="2"/>
  <c r="D1195" i="2"/>
  <c r="D1142" i="3"/>
  <c r="D1558" i="3"/>
  <c r="E1176" i="2"/>
  <c r="E1123" i="3" s="1"/>
  <c r="D1176" i="2"/>
  <c r="D1123" i="3"/>
  <c r="A2565" i="2"/>
  <c r="A2512" i="3" s="1"/>
  <c r="E1174" i="2"/>
  <c r="E1121" i="3" s="1"/>
  <c r="D1174" i="2"/>
  <c r="D1121" i="3" s="1"/>
  <c r="D533" i="2"/>
  <c r="D480" i="3"/>
  <c r="E533" i="2"/>
  <c r="A305" i="2"/>
  <c r="A252" i="3"/>
  <c r="A304" i="2"/>
  <c r="A251" i="3" s="1"/>
  <c r="I2567" i="2"/>
  <c r="A2468" i="2"/>
  <c r="A2415" i="3" s="1"/>
  <c r="D1211" i="2"/>
  <c r="D1158" i="3" s="1"/>
  <c r="E1211" i="2"/>
  <c r="E1158" i="3"/>
  <c r="E1199" i="2"/>
  <c r="E1146" i="3" s="1"/>
  <c r="D1199" i="2"/>
  <c r="D1146" i="3" s="1"/>
  <c r="D1209" i="2"/>
  <c r="D1156" i="3" s="1"/>
  <c r="E1209" i="2"/>
  <c r="E1156" i="3"/>
  <c r="D1173" i="2"/>
  <c r="D1120" i="3" s="1"/>
  <c r="E1173" i="2"/>
  <c r="E2551" i="2"/>
  <c r="E2498" i="3" s="1"/>
  <c r="A2534" i="2"/>
  <c r="A2481" i="3"/>
  <c r="A2528" i="2"/>
  <c r="A2475" i="3" s="1"/>
  <c r="A2509" i="2"/>
  <c r="A2456" i="3"/>
  <c r="D1175" i="2"/>
  <c r="D1122" i="3" s="1"/>
  <c r="E1175" i="2"/>
  <c r="A2409" i="2"/>
  <c r="A2356" i="3"/>
  <c r="D1189" i="2"/>
  <c r="D1136" i="3" s="1"/>
  <c r="E1189" i="2"/>
  <c r="E1136" i="3" s="1"/>
  <c r="E517" i="2"/>
  <c r="D517" i="2"/>
  <c r="D464" i="3"/>
  <c r="D516" i="2"/>
  <c r="D463" i="3" s="1"/>
  <c r="E516" i="2"/>
  <c r="E463" i="3"/>
  <c r="A313" i="2"/>
  <c r="A260" i="3" s="1"/>
  <c r="A312" i="2"/>
  <c r="A259" i="3"/>
  <c r="A2496" i="2"/>
  <c r="A2443" i="3" s="1"/>
  <c r="E2488" i="2"/>
  <c r="A2465" i="2"/>
  <c r="A2412" i="3"/>
  <c r="D1186" i="2"/>
  <c r="D1133" i="3" s="1"/>
  <c r="E1186" i="2"/>
  <c r="A320" i="2"/>
  <c r="A267" i="3" s="1"/>
  <c r="A321" i="2"/>
  <c r="A268" i="3"/>
  <c r="D532" i="2"/>
  <c r="D518" i="2"/>
  <c r="D465" i="3" s="1"/>
  <c r="A2518" i="2"/>
  <c r="A2465" i="3" s="1"/>
  <c r="A2524" i="2"/>
  <c r="A2471" i="3" s="1"/>
  <c r="A2514" i="2"/>
  <c r="A2461" i="3"/>
  <c r="A2490" i="2"/>
  <c r="A2437" i="3" s="1"/>
  <c r="A324" i="2"/>
  <c r="A271" i="3" s="1"/>
  <c r="A325" i="2"/>
  <c r="A272" i="3" s="1"/>
  <c r="E1216" i="2"/>
  <c r="E1163" i="3"/>
  <c r="E1191" i="2"/>
  <c r="E1138" i="3" s="1"/>
  <c r="E1183" i="2"/>
  <c r="E1130" i="3" s="1"/>
  <c r="A308" i="2"/>
  <c r="A255" i="3" s="1"/>
  <c r="A309" i="2"/>
  <c r="A256" i="3"/>
  <c r="E1219" i="2"/>
  <c r="E1214" i="2"/>
  <c r="E1208" i="2"/>
  <c r="E1155" i="3"/>
  <c r="E1198" i="2"/>
  <c r="E1184" i="2"/>
  <c r="D1206" i="2"/>
  <c r="D1182" i="2"/>
  <c r="E1177" i="2"/>
  <c r="E1124" i="3"/>
  <c r="D2552" i="2"/>
  <c r="D2499" i="3" s="1"/>
  <c r="A2520" i="2"/>
  <c r="A2467" i="3"/>
  <c r="A2506" i="2"/>
  <c r="A2453" i="3" s="1"/>
  <c r="E2485" i="2"/>
  <c r="A2403" i="2"/>
  <c r="A2350" i="3" s="1"/>
  <c r="E2553" i="2"/>
  <c r="E2500" i="3" s="1"/>
  <c r="A2480" i="2"/>
  <c r="A2427" i="3"/>
  <c r="A2474" i="2"/>
  <c r="A2421" i="3" s="1"/>
  <c r="A2540" i="2"/>
  <c r="A2487" i="3" s="1"/>
  <c r="A2512" i="2"/>
  <c r="A2459" i="3" s="1"/>
  <c r="E1217" i="2"/>
  <c r="F1217" i="2"/>
  <c r="E1207" i="2"/>
  <c r="E1154" i="3" s="1"/>
  <c r="E1204" i="2"/>
  <c r="D1215" i="2"/>
  <c r="E1201" i="2"/>
  <c r="E1148" i="3" s="1"/>
  <c r="D1194" i="2"/>
  <c r="D1141" i="3"/>
  <c r="E1193" i="2"/>
  <c r="E1140" i="3" s="1"/>
  <c r="D1187" i="2"/>
  <c r="D1134" i="3" s="1"/>
  <c r="M1837" i="1"/>
  <c r="E1180" i="2"/>
  <c r="E1127" i="3"/>
  <c r="E1179" i="2"/>
  <c r="D1218" i="2"/>
  <c r="D1210" i="2"/>
  <c r="D1157" i="3"/>
  <c r="D1203" i="2"/>
  <c r="E534" i="2"/>
  <c r="A235" i="2"/>
  <c r="A182" i="3"/>
  <c r="A236" i="2"/>
  <c r="A183" i="3" s="1"/>
  <c r="E531" i="2"/>
  <c r="E478" i="3"/>
  <c r="A316" i="2"/>
  <c r="A263" i="3" s="1"/>
  <c r="A223" i="2"/>
  <c r="A170" i="3"/>
  <c r="A2537" i="2"/>
  <c r="A2484" i="3" s="1"/>
  <c r="E2487" i="2"/>
  <c r="E2434" i="3"/>
  <c r="A2443" i="2"/>
  <c r="A2390" i="3" s="1"/>
  <c r="A2439" i="2"/>
  <c r="A2386" i="3"/>
  <c r="A2406" i="2"/>
  <c r="A2353" i="3" s="1"/>
  <c r="A2543" i="2"/>
  <c r="A2490" i="3"/>
  <c r="A2494" i="2"/>
  <c r="A2441" i="3" s="1"/>
  <c r="A2483" i="2"/>
  <c r="A2430" i="3"/>
  <c r="A2477" i="2"/>
  <c r="A2424" i="3" s="1"/>
  <c r="A2462" i="2"/>
  <c r="A2409" i="3"/>
  <c r="A2451" i="2"/>
  <c r="A2398" i="3" s="1"/>
  <c r="A2412" i="2"/>
  <c r="A2359" i="3"/>
  <c r="A2503" i="2"/>
  <c r="A2450" i="3" s="1"/>
  <c r="A2500" i="2"/>
  <c r="A2447" i="3"/>
  <c r="A2471" i="2"/>
  <c r="A2418" i="3" s="1"/>
  <c r="A2436" i="2"/>
  <c r="A2383" i="3"/>
  <c r="D1196" i="2"/>
  <c r="D1143" i="3" s="1"/>
  <c r="E1196" i="2"/>
  <c r="D1190" i="2"/>
  <c r="D1137" i="3"/>
  <c r="E1190" i="2"/>
  <c r="E1137" i="3" s="1"/>
  <c r="D1213" i="2"/>
  <c r="D1160" i="3" s="1"/>
  <c r="E1213" i="2"/>
  <c r="E1160" i="3" s="1"/>
  <c r="D1202" i="2"/>
  <c r="D1149" i="3"/>
  <c r="E1202" i="2"/>
  <c r="E1149" i="3" s="1"/>
  <c r="D1212" i="2"/>
  <c r="E1212" i="2"/>
  <c r="E1159" i="3" s="1"/>
  <c r="D1188" i="2"/>
  <c r="E1188" i="2"/>
  <c r="E1135" i="3"/>
  <c r="D1220" i="2"/>
  <c r="D1167" i="3" s="1"/>
  <c r="E1220" i="2"/>
  <c r="E1167" i="3" s="1"/>
  <c r="D1185" i="2"/>
  <c r="D1132" i="3" s="1"/>
  <c r="E1185" i="2"/>
  <c r="E1132" i="3"/>
  <c r="A1199" i="2"/>
  <c r="A1146" i="3" s="1"/>
  <c r="D1200" i="2"/>
  <c r="E1200" i="2"/>
  <c r="E1147" i="3" s="1"/>
  <c r="D1181" i="2"/>
  <c r="E1181" i="2"/>
  <c r="E1128" i="3"/>
  <c r="D1178" i="2"/>
  <c r="D1125" i="3" s="1"/>
  <c r="E1178" i="2"/>
  <c r="E519" i="2"/>
  <c r="E466" i="3" s="1"/>
  <c r="A215" i="2"/>
  <c r="A162" i="3"/>
  <c r="A216" i="2"/>
  <c r="A163" i="3" s="1"/>
  <c r="E1192" i="2"/>
  <c r="E1139" i="3"/>
  <c r="A219" i="2"/>
  <c r="A166" i="3" s="1"/>
  <c r="A2566" i="2"/>
  <c r="A2513" i="3"/>
  <c r="D1205" i="2"/>
  <c r="D893" i="2"/>
  <c r="D840" i="3" s="1"/>
  <c r="A2485" i="2"/>
  <c r="A2432" i="3" s="1"/>
  <c r="A2545" i="2"/>
  <c r="A2492" i="3" s="1"/>
  <c r="E2087" i="3"/>
  <c r="A2487" i="2"/>
  <c r="A2434" i="3" s="1"/>
  <c r="A2486" i="2"/>
  <c r="A2433" i="3"/>
  <c r="A2440" i="2"/>
  <c r="A2387" i="3" s="1"/>
  <c r="A2444" i="2"/>
  <c r="A2391" i="3"/>
  <c r="A2452" i="2"/>
  <c r="A2399" i="3" s="1"/>
  <c r="A2445" i="2"/>
  <c r="A2392" i="3"/>
  <c r="A2453" i="2"/>
  <c r="A2400" i="3" s="1"/>
  <c r="A2446" i="2"/>
  <c r="A2393" i="3"/>
  <c r="A2454" i="2"/>
  <c r="A2401" i="3" s="1"/>
  <c r="A2455" i="2"/>
  <c r="A2402" i="3"/>
  <c r="A2448" i="2"/>
  <c r="A2395" i="3" s="1"/>
  <c r="A2447" i="2"/>
  <c r="A2394" i="3"/>
  <c r="D382" i="3"/>
  <c r="A2567" i="2"/>
  <c r="A2514" i="3" s="1"/>
  <c r="A2568" i="2"/>
  <c r="A2515" i="3" s="1"/>
  <c r="A2488" i="2"/>
  <c r="A2435" i="3" s="1"/>
  <c r="A2531" i="2"/>
  <c r="A2478" i="3"/>
  <c r="A2546" i="2"/>
  <c r="A2493" i="3" s="1"/>
  <c r="A2547" i="2"/>
  <c r="A2494" i="3" s="1"/>
  <c r="D2107" i="3"/>
  <c r="A2111" i="2"/>
  <c r="A2058" i="3"/>
  <c r="D1509" i="3"/>
  <c r="E1395" i="3"/>
  <c r="D2158" i="3"/>
  <c r="D1170" i="3"/>
  <c r="E211" i="3"/>
  <c r="D2054" i="3"/>
  <c r="E1093" i="3"/>
  <c r="E2383" i="3"/>
  <c r="E908" i="2"/>
  <c r="E855" i="3" s="1"/>
  <c r="F1129" i="2"/>
  <c r="F1146" i="2"/>
  <c r="D885" i="2"/>
  <c r="D832" i="3" s="1"/>
  <c r="H337" i="2"/>
  <c r="A1201" i="2"/>
  <c r="A1148" i="3" s="1"/>
  <c r="A1200" i="2"/>
  <c r="A1147" i="3" s="1"/>
  <c r="F1152" i="2"/>
  <c r="F381" i="2"/>
  <c r="E893" i="2"/>
  <c r="F893" i="2" s="1"/>
  <c r="F1149" i="2"/>
  <c r="F1063" i="2"/>
  <c r="F1855" i="2"/>
  <c r="D907" i="2"/>
  <c r="D854" i="3"/>
  <c r="I2104" i="2"/>
  <c r="F1339" i="2"/>
  <c r="H593" i="2"/>
  <c r="I2054" i="2"/>
  <c r="F20" i="2"/>
  <c r="F1330" i="2"/>
  <c r="N1443" i="1"/>
  <c r="D884" i="2"/>
  <c r="D831" i="3" s="1"/>
  <c r="A297" i="1"/>
  <c r="A298" i="1" s="1"/>
  <c r="A299" i="1" s="1"/>
  <c r="A2814" i="1"/>
  <c r="A2815" i="1" s="1"/>
  <c r="A2816" i="1"/>
  <c r="N1447" i="1"/>
  <c r="I2101" i="2"/>
  <c r="I2066" i="2"/>
  <c r="E883" i="2"/>
  <c r="E830" i="3" s="1"/>
  <c r="F1280" i="2"/>
  <c r="F1257" i="2"/>
  <c r="F1247" i="2"/>
  <c r="F1236" i="2"/>
  <c r="F1235" i="2"/>
  <c r="F1150" i="2"/>
  <c r="F402" i="2"/>
  <c r="F378" i="2"/>
  <c r="F152" i="2"/>
  <c r="F1107" i="2"/>
  <c r="A3248" i="1"/>
  <c r="A2427" i="2" s="1"/>
  <c r="A2374" i="3" s="1"/>
  <c r="F2408" i="2"/>
  <c r="F377" i="2"/>
  <c r="F1522" i="2"/>
  <c r="F855" i="2"/>
  <c r="D349" i="3"/>
  <c r="F1137" i="2"/>
  <c r="A426" i="2"/>
  <c r="A373" i="3" s="1"/>
  <c r="A3216" i="1"/>
  <c r="A2415" i="2"/>
  <c r="A2362" i="3" s="1"/>
  <c r="A2863" i="1"/>
  <c r="A2864" i="1" s="1"/>
  <c r="A2865" i="1" s="1"/>
  <c r="A2302" i="2" s="1"/>
  <c r="A2249" i="3" s="1"/>
  <c r="F1875" i="2"/>
  <c r="A2788" i="1"/>
  <c r="A2789" i="1" s="1"/>
  <c r="A2458" i="2"/>
  <c r="A2405" i="3" s="1"/>
  <c r="E878" i="2"/>
  <c r="E825" i="3" s="1"/>
  <c r="E887" i="2"/>
  <c r="E834" i="3"/>
  <c r="F2117" i="2"/>
  <c r="A1164" i="1"/>
  <c r="A529" i="2"/>
  <c r="A476" i="3"/>
  <c r="F740" i="2"/>
  <c r="A1911" i="2"/>
  <c r="A1858" i="3"/>
  <c r="A2409" i="1"/>
  <c r="A1901" i="2" s="1"/>
  <c r="A1848" i="3" s="1"/>
  <c r="H594" i="2"/>
  <c r="F1016" i="2"/>
  <c r="F1004" i="2"/>
  <c r="F940" i="2"/>
  <c r="F818" i="2"/>
  <c r="F749" i="2"/>
  <c r="F755" i="2"/>
  <c r="F730" i="2"/>
  <c r="F2335" i="2"/>
  <c r="D963" i="3"/>
  <c r="E877" i="2"/>
  <c r="E824" i="3" s="1"/>
  <c r="F1191" i="2"/>
  <c r="F960" i="2"/>
  <c r="D325" i="3"/>
  <c r="F1750" i="2"/>
  <c r="D879" i="2"/>
  <c r="D826" i="3" s="1"/>
  <c r="F1610" i="2"/>
  <c r="F2539" i="2"/>
  <c r="F2301" i="2"/>
  <c r="F2122" i="2"/>
  <c r="F1787" i="2"/>
  <c r="F1671" i="2"/>
  <c r="F961" i="2"/>
  <c r="E1164" i="3"/>
  <c r="A2762" i="1"/>
  <c r="A2216" i="2" s="1"/>
  <c r="A2163" i="3" s="1"/>
  <c r="I2118" i="2"/>
  <c r="F1835" i="2"/>
  <c r="F1065" i="2"/>
  <c r="E886" i="2"/>
  <c r="E833" i="3"/>
  <c r="F2180" i="2"/>
  <c r="A1535" i="2"/>
  <c r="A1482" i="3"/>
  <c r="F426" i="2"/>
  <c r="F851" i="2"/>
  <c r="F2115" i="2"/>
  <c r="A3658" i="1"/>
  <c r="A3659" i="1"/>
  <c r="A2552" i="2" s="1"/>
  <c r="A2499" i="3" s="1"/>
  <c r="D1822" i="3"/>
  <c r="E873" i="2"/>
  <c r="E820" i="3" s="1"/>
  <c r="F2485" i="2"/>
  <c r="A1168" i="1"/>
  <c r="A1169" i="1" s="1"/>
  <c r="A534" i="2" s="1"/>
  <c r="A481" i="3" s="1"/>
  <c r="D897" i="2"/>
  <c r="F897" i="2" s="1"/>
  <c r="N1450" i="1"/>
  <c r="F2507" i="2"/>
  <c r="F1760" i="2"/>
  <c r="F1606" i="2"/>
  <c r="F1575" i="2"/>
  <c r="F1567" i="2"/>
  <c r="F1557" i="2"/>
  <c r="F971" i="2"/>
  <c r="F657" i="2"/>
  <c r="F625" i="2"/>
  <c r="F264" i="2"/>
  <c r="E2486" i="3"/>
  <c r="F540" i="2"/>
  <c r="D881" i="2"/>
  <c r="D828" i="3"/>
  <c r="N1444" i="1"/>
  <c r="A1551" i="2"/>
  <c r="A1498" i="3" s="1"/>
  <c r="F172" i="2"/>
  <c r="I2063" i="2"/>
  <c r="E895" i="2"/>
  <c r="E842" i="3" s="1"/>
  <c r="E903" i="2"/>
  <c r="E850" i="3" s="1"/>
  <c r="E1012" i="3"/>
  <c r="F336" i="2"/>
  <c r="F1344" i="2"/>
  <c r="F1539" i="2"/>
  <c r="F924" i="2"/>
  <c r="E328" i="3"/>
  <c r="F686" i="2"/>
  <c r="D1277" i="3"/>
  <c r="E2282" i="3"/>
  <c r="A2421" i="1"/>
  <c r="A1913" i="2"/>
  <c r="A1860" i="3" s="1"/>
  <c r="F774" i="2"/>
  <c r="F2262" i="2"/>
  <c r="E2069" i="3"/>
  <c r="F2129" i="2"/>
  <c r="E899" i="2"/>
  <c r="E846" i="3" s="1"/>
  <c r="A2133" i="2"/>
  <c r="A2080" i="3"/>
  <c r="A2434" i="1"/>
  <c r="A1922" i="2" s="1"/>
  <c r="A1869" i="3"/>
  <c r="F2398" i="2"/>
  <c r="P1445" i="1"/>
  <c r="E914" i="2" s="1"/>
  <c r="E861" i="3" s="1"/>
  <c r="F726" i="2"/>
  <c r="A202" i="1"/>
  <c r="A240" i="2" s="1"/>
  <c r="A187" i="3"/>
  <c r="A208" i="1"/>
  <c r="I2153" i="2"/>
  <c r="I2146" i="2"/>
  <c r="I2137" i="2"/>
  <c r="I2124" i="2"/>
  <c r="I2108" i="2"/>
  <c r="I2105" i="2"/>
  <c r="I2062" i="2"/>
  <c r="F2063" i="2"/>
  <c r="F611" i="2"/>
  <c r="F363" i="2"/>
  <c r="F991" i="2"/>
  <c r="A2132" i="2"/>
  <c r="A2079" i="3" s="1"/>
  <c r="F277" i="2"/>
  <c r="I2051" i="2"/>
  <c r="F2237" i="2"/>
  <c r="F168" i="2"/>
  <c r="F164" i="2"/>
  <c r="F927" i="2"/>
  <c r="F2126" i="2"/>
  <c r="F1596" i="2"/>
  <c r="A2210" i="1"/>
  <c r="A1553" i="2"/>
  <c r="A1500" i="3"/>
  <c r="F1386" i="2"/>
  <c r="E2184" i="3"/>
  <c r="F2125" i="2"/>
  <c r="F2008" i="2"/>
  <c r="A2423" i="2"/>
  <c r="A2370" i="3" s="1"/>
  <c r="F821" i="2"/>
  <c r="F394" i="2"/>
  <c r="E1194" i="3"/>
  <c r="A1494" i="1"/>
  <c r="A1019" i="2"/>
  <c r="A966" i="3" s="1"/>
  <c r="A2441" i="1"/>
  <c r="A1929" i="2" s="1"/>
  <c r="A1876" i="3" s="1"/>
  <c r="A2306" i="1"/>
  <c r="A1886" i="2" s="1"/>
  <c r="A1833" i="3" s="1"/>
  <c r="F654" i="2"/>
  <c r="I2150" i="2"/>
  <c r="I2141" i="2"/>
  <c r="I2121" i="2"/>
  <c r="F2133" i="2"/>
  <c r="F1925" i="2"/>
  <c r="F1381" i="2"/>
  <c r="F412" i="2"/>
  <c r="F329" i="2"/>
  <c r="F320" i="2"/>
  <c r="F171" i="2"/>
  <c r="D1618" i="3"/>
  <c r="F1830" i="2"/>
  <c r="F262" i="2"/>
  <c r="F32" i="2"/>
  <c r="F829" i="2"/>
  <c r="D765" i="3"/>
  <c r="F2297" i="2"/>
  <c r="F437" i="2"/>
  <c r="F360" i="2"/>
  <c r="F1408" i="2"/>
  <c r="F338" i="2"/>
  <c r="F1541" i="2"/>
  <c r="F1853" i="2"/>
  <c r="F622" i="2"/>
  <c r="F1229" i="2"/>
  <c r="F1668" i="2"/>
  <c r="F273" i="2"/>
  <c r="D359" i="3"/>
  <c r="D1076" i="3"/>
  <c r="D1204" i="3"/>
  <c r="E1328" i="3"/>
  <c r="F1791" i="2"/>
  <c r="F243" i="2"/>
  <c r="D1734" i="3"/>
  <c r="F1872" i="2"/>
  <c r="F1371" i="2"/>
  <c r="F1409" i="2"/>
  <c r="F2390" i="2"/>
  <c r="D2454" i="3"/>
  <c r="F2230" i="2"/>
  <c r="F506" i="2"/>
  <c r="E1514" i="3"/>
  <c r="F1274" i="2"/>
  <c r="F1341" i="2"/>
  <c r="F161" i="2"/>
  <c r="E115" i="3"/>
  <c r="F2556" i="2"/>
  <c r="F1985" i="2"/>
  <c r="F1804" i="2"/>
  <c r="F1800" i="2"/>
  <c r="F1792" i="2"/>
  <c r="F1600" i="2"/>
  <c r="F1479" i="2"/>
  <c r="F1410" i="2"/>
  <c r="F1393" i="2"/>
  <c r="F1245" i="2"/>
  <c r="F619" i="2"/>
  <c r="F524" i="2"/>
  <c r="F308" i="2"/>
  <c r="F2329" i="2"/>
  <c r="F2451" i="2"/>
  <c r="F931" i="2"/>
  <c r="F2479" i="2"/>
  <c r="F1815" i="2"/>
  <c r="F741" i="2"/>
  <c r="F435" i="2"/>
  <c r="F33" i="2"/>
  <c r="F1561" i="2"/>
  <c r="F2152" i="2"/>
  <c r="F554" i="2"/>
  <c r="F1373" i="2"/>
  <c r="F1810" i="2"/>
  <c r="F1488" i="2"/>
  <c r="F691" i="2"/>
  <c r="F1415" i="2"/>
  <c r="F1535" i="2"/>
  <c r="F2349" i="2"/>
  <c r="F2102" i="2"/>
  <c r="F2205" i="2"/>
  <c r="F446" i="2"/>
  <c r="F458" i="2"/>
  <c r="F1258" i="2"/>
  <c r="F1309" i="2"/>
  <c r="F1950" i="2"/>
  <c r="F874" i="2"/>
  <c r="F472" i="2"/>
  <c r="F1871" i="2"/>
  <c r="F982" i="2"/>
  <c r="F817" i="2"/>
  <c r="F725" i="2"/>
  <c r="F617" i="2"/>
  <c r="F562" i="2"/>
  <c r="E2051" i="3"/>
  <c r="F2104" i="2"/>
  <c r="E1495" i="3"/>
  <c r="F1548" i="2"/>
  <c r="A1174" i="2"/>
  <c r="A1121" i="3" s="1"/>
  <c r="A1832" i="1"/>
  <c r="A1175" i="2"/>
  <c r="A1122" i="3" s="1"/>
  <c r="F632" i="2"/>
  <c r="E579" i="3"/>
  <c r="A8" i="2"/>
  <c r="A14" i="1"/>
  <c r="A15" i="1" s="1"/>
  <c r="A16" i="1"/>
  <c r="A11" i="2" s="1"/>
  <c r="D1409" i="3"/>
  <c r="F1462" i="2"/>
  <c r="E780" i="3"/>
  <c r="F833" i="2"/>
  <c r="E424" i="3"/>
  <c r="F477" i="2"/>
  <c r="E402" i="3"/>
  <c r="F455" i="2"/>
  <c r="E377" i="3"/>
  <c r="F430" i="2"/>
  <c r="A110" i="1"/>
  <c r="A108" i="2" s="1"/>
  <c r="A55" i="3" s="1"/>
  <c r="A107" i="2"/>
  <c r="A54" i="3"/>
  <c r="I2120" i="2"/>
  <c r="N2590" i="1"/>
  <c r="E1166" i="3"/>
  <c r="F1219" i="2"/>
  <c r="F421" i="2"/>
  <c r="E368" i="3"/>
  <c r="E200" i="3"/>
  <c r="F253" i="2"/>
  <c r="E192" i="3"/>
  <c r="F245" i="2"/>
  <c r="N2535" i="1"/>
  <c r="I2065" i="2"/>
  <c r="N2539" i="1"/>
  <c r="I2069" i="2"/>
  <c r="N2596" i="1"/>
  <c r="I2126" i="2"/>
  <c r="F2054" i="2"/>
  <c r="F2296" i="2"/>
  <c r="F2173" i="2"/>
  <c r="F1338" i="2"/>
  <c r="F299" i="2"/>
  <c r="F944" i="2"/>
  <c r="F1291" i="2"/>
  <c r="F1014" i="2"/>
  <c r="F2350" i="2"/>
  <c r="F1017" i="2"/>
  <c r="F290" i="2"/>
  <c r="F641" i="2"/>
  <c r="F1020" i="2"/>
  <c r="F2364" i="2"/>
  <c r="F2101" i="2"/>
  <c r="E2048" i="3"/>
  <c r="E2008" i="3"/>
  <c r="F2061" i="2"/>
  <c r="F2017" i="2"/>
  <c r="E1964" i="3"/>
  <c r="E1585" i="3"/>
  <c r="F1638" i="2"/>
  <c r="E945" i="3"/>
  <c r="F998" i="2"/>
  <c r="N2580" i="1"/>
  <c r="I2110" i="2"/>
  <c r="F2363" i="2"/>
  <c r="E2310" i="3"/>
  <c r="E1906" i="3"/>
  <c r="F1959" i="2"/>
  <c r="E1839" i="3"/>
  <c r="F1892" i="2"/>
  <c r="D1281" i="3"/>
  <c r="F1334" i="2"/>
  <c r="E1237" i="3"/>
  <c r="F1290" i="2"/>
  <c r="D905" i="2"/>
  <c r="D852" i="3"/>
  <c r="D886" i="2"/>
  <c r="D833" i="3"/>
  <c r="E900" i="2"/>
  <c r="F900" i="2"/>
  <c r="E881" i="2"/>
  <c r="E828" i="3"/>
  <c r="F849" i="2"/>
  <c r="E796" i="3"/>
  <c r="E406" i="3"/>
  <c r="F459" i="2"/>
  <c r="A224" i="1"/>
  <c r="A298" i="2"/>
  <c r="A245" i="3" s="1"/>
  <c r="A297" i="2"/>
  <c r="A244" i="3"/>
  <c r="E47" i="3"/>
  <c r="F100" i="2"/>
  <c r="N2516" i="1"/>
  <c r="I2046" i="2"/>
  <c r="E1704" i="3"/>
  <c r="F1757" i="2"/>
  <c r="D1693" i="3"/>
  <c r="F1746" i="2"/>
  <c r="F965" i="2"/>
  <c r="E912" i="3"/>
  <c r="E868" i="3"/>
  <c r="F921" i="2"/>
  <c r="D876" i="2"/>
  <c r="D823" i="3" s="1"/>
  <c r="D895" i="2"/>
  <c r="D842" i="3" s="1"/>
  <c r="D891" i="2"/>
  <c r="D838" i="3" s="1"/>
  <c r="D872" i="2"/>
  <c r="D819" i="3"/>
  <c r="E608" i="3"/>
  <c r="F661" i="2"/>
  <c r="E590" i="3"/>
  <c r="F643" i="2"/>
  <c r="F2094" i="2"/>
  <c r="F869" i="2"/>
  <c r="F2394" i="2"/>
  <c r="F2103" i="2"/>
  <c r="F2259" i="2"/>
  <c r="N1445" i="1"/>
  <c r="F1018" i="2"/>
  <c r="F823" i="2"/>
  <c r="F724" i="2"/>
  <c r="F279" i="2"/>
  <c r="F915" i="2"/>
  <c r="F1093" i="2"/>
  <c r="F453" i="2"/>
  <c r="F427" i="2"/>
  <c r="D1340" i="3"/>
  <c r="F1252" i="2"/>
  <c r="F838" i="2"/>
  <c r="F1407" i="2"/>
  <c r="D2080" i="3"/>
  <c r="F970" i="2"/>
  <c r="D1192" i="3"/>
  <c r="E1782" i="3"/>
  <c r="F831" i="2"/>
  <c r="F1418" i="2"/>
  <c r="F1391" i="2"/>
  <c r="A1778" i="1"/>
  <c r="F2304" i="2"/>
  <c r="P1453" i="1"/>
  <c r="E922" i="2" s="1"/>
  <c r="F2080" i="2"/>
  <c r="D1504" i="3"/>
  <c r="F2092" i="2"/>
  <c r="F2077" i="2"/>
  <c r="F1125" i="2"/>
  <c r="F2149" i="2"/>
  <c r="F1362" i="2"/>
  <c r="F1839" i="2"/>
  <c r="F536" i="2"/>
  <c r="A3266" i="1"/>
  <c r="A2433" i="2"/>
  <c r="A2380" i="3" s="1"/>
  <c r="A2429" i="2"/>
  <c r="A2376" i="3"/>
  <c r="A3231" i="1"/>
  <c r="A2421" i="2" s="1"/>
  <c r="A2368" i="3"/>
  <c r="D887" i="2"/>
  <c r="D834" i="3"/>
  <c r="N1446" i="1"/>
  <c r="N1441" i="1"/>
  <c r="I2083" i="2"/>
  <c r="F19" i="2"/>
  <c r="F2283" i="2"/>
  <c r="F2270" i="2"/>
  <c r="F1798" i="2"/>
  <c r="F1721" i="2"/>
  <c r="F1703" i="2"/>
  <c r="F1687" i="2"/>
  <c r="F1679" i="2"/>
  <c r="F1527" i="2"/>
  <c r="F1322" i="2"/>
  <c r="F1024" i="2"/>
  <c r="F994" i="2"/>
  <c r="F659" i="2"/>
  <c r="F541" i="2"/>
  <c r="F334" i="2"/>
  <c r="F813" i="2"/>
  <c r="F784" i="2"/>
  <c r="F391" i="2"/>
  <c r="F291" i="2"/>
  <c r="F1244" i="2"/>
  <c r="F1384" i="2"/>
  <c r="F1372" i="2"/>
  <c r="E338" i="3"/>
  <c r="F1047" i="2"/>
  <c r="F1882" i="2"/>
  <c r="F1297" i="2"/>
  <c r="F698" i="2"/>
  <c r="F2340" i="2"/>
  <c r="F997" i="2"/>
  <c r="F1223" i="2"/>
  <c r="F2134" i="2"/>
  <c r="F2433" i="2"/>
  <c r="F835" i="2"/>
  <c r="F2295" i="2"/>
  <c r="F2528" i="2"/>
  <c r="F2313" i="2"/>
  <c r="F772" i="2"/>
  <c r="F2089" i="2"/>
  <c r="F1224" i="2"/>
  <c r="F1594" i="2"/>
  <c r="H338" i="2"/>
  <c r="I2087" i="2"/>
  <c r="F2464" i="2"/>
  <c r="F2106" i="2"/>
  <c r="F2099" i="2"/>
  <c r="F2098" i="2"/>
  <c r="F1990" i="2"/>
  <c r="F1745" i="2"/>
  <c r="F1653" i="2"/>
  <c r="F1242" i="2"/>
  <c r="F1170" i="2"/>
  <c r="F1123" i="2"/>
  <c r="F1002" i="2"/>
  <c r="F841" i="2"/>
  <c r="F695" i="2"/>
  <c r="F626" i="2"/>
  <c r="F621" i="2"/>
  <c r="F528" i="2"/>
  <c r="F263" i="2"/>
  <c r="F946" i="2"/>
  <c r="D893" i="3"/>
  <c r="D2368" i="3"/>
  <c r="F2421" i="2"/>
  <c r="E2339" i="3"/>
  <c r="F2392" i="2"/>
  <c r="E2323" i="3"/>
  <c r="F2376" i="2"/>
  <c r="F2281" i="2"/>
  <c r="D2228" i="3"/>
  <c r="E2141" i="3"/>
  <c r="F2194" i="2"/>
  <c r="E2135" i="3"/>
  <c r="F2188" i="2"/>
  <c r="A2185" i="2"/>
  <c r="A2132" i="3"/>
  <c r="A2635" i="1"/>
  <c r="A2636" i="1"/>
  <c r="A2637" i="1" s="1"/>
  <c r="A2188" i="2" s="1"/>
  <c r="A2135" i="3" s="1"/>
  <c r="A2310" i="1"/>
  <c r="A1890" i="2" s="1"/>
  <c r="A1837" i="3"/>
  <c r="A1889" i="2"/>
  <c r="A1836" i="3"/>
  <c r="E1710" i="3"/>
  <c r="F1763" i="2"/>
  <c r="E1658" i="3"/>
  <c r="F1711" i="2"/>
  <c r="D1529" i="3"/>
  <c r="F1582" i="2"/>
  <c r="E1065" i="3"/>
  <c r="F1118" i="2"/>
  <c r="D775" i="3"/>
  <c r="F828" i="2"/>
  <c r="E694" i="3"/>
  <c r="F747" i="2"/>
  <c r="D683" i="3"/>
  <c r="F736" i="2"/>
  <c r="A736" i="2"/>
  <c r="A683" i="3"/>
  <c r="A1338" i="1"/>
  <c r="A1339" i="1"/>
  <c r="A738" i="2" s="1"/>
  <c r="A685" i="3" s="1"/>
  <c r="E508" i="3"/>
  <c r="F561" i="2"/>
  <c r="F209" i="2"/>
  <c r="E156" i="3"/>
  <c r="E146" i="3"/>
  <c r="F199" i="2"/>
  <c r="F1195" i="2"/>
  <c r="E1142" i="3"/>
  <c r="E2203" i="3"/>
  <c r="F2256" i="2"/>
  <c r="E2200" i="3"/>
  <c r="F2253" i="2"/>
  <c r="A2254" i="2"/>
  <c r="A2201" i="3"/>
  <c r="A2818" i="1"/>
  <c r="A2819" i="1"/>
  <c r="A2820" i="1" s="1"/>
  <c r="A2257" i="2" s="1"/>
  <c r="A2204" i="3" s="1"/>
  <c r="E2128" i="3"/>
  <c r="F2181" i="2"/>
  <c r="D2097" i="3"/>
  <c r="F2150" i="2"/>
  <c r="F2074" i="2"/>
  <c r="E2021" i="3"/>
  <c r="E1347" i="3"/>
  <c r="F1400" i="2"/>
  <c r="E867" i="3"/>
  <c r="F920" i="2"/>
  <c r="D605" i="3"/>
  <c r="F658" i="2"/>
  <c r="E280" i="3"/>
  <c r="F333" i="2"/>
  <c r="D272" i="3"/>
  <c r="F325" i="2"/>
  <c r="E230" i="3"/>
  <c r="F283" i="2"/>
  <c r="I2067" i="2"/>
  <c r="N2537" i="1"/>
  <c r="D1625" i="3"/>
  <c r="F1678" i="2"/>
  <c r="F1424" i="2"/>
  <c r="E1371" i="3"/>
  <c r="D1280" i="3"/>
  <c r="F1333" i="2"/>
  <c r="E1275" i="3"/>
  <c r="F1328" i="2"/>
  <c r="D1239" i="3"/>
  <c r="F1292" i="2"/>
  <c r="E969" i="3"/>
  <c r="F1022" i="2"/>
  <c r="E910" i="3"/>
  <c r="F963" i="2"/>
  <c r="F837" i="2"/>
  <c r="D784" i="3"/>
  <c r="D583" i="3"/>
  <c r="F636" i="2"/>
  <c r="D490" i="3"/>
  <c r="F543" i="2"/>
  <c r="D486" i="3"/>
  <c r="F539" i="2"/>
  <c r="F464" i="2"/>
  <c r="D411" i="3"/>
  <c r="E396" i="3"/>
  <c r="F449" i="2"/>
  <c r="D385" i="3"/>
  <c r="F438" i="2"/>
  <c r="D347" i="3"/>
  <c r="F400" i="2"/>
  <c r="E87" i="3"/>
  <c r="F140" i="2"/>
  <c r="E76" i="3"/>
  <c r="F129" i="2"/>
  <c r="F127" i="2"/>
  <c r="D74" i="3"/>
  <c r="A114" i="1"/>
  <c r="A115" i="1" s="1"/>
  <c r="A113" i="2"/>
  <c r="A60" i="3" s="1"/>
  <c r="A111" i="2"/>
  <c r="A58" i="3" s="1"/>
  <c r="D24" i="3"/>
  <c r="F77" i="2"/>
  <c r="D17" i="3"/>
  <c r="F70" i="2"/>
  <c r="N2565" i="1"/>
  <c r="I2095" i="2"/>
  <c r="F2377" i="2"/>
  <c r="E1547" i="3"/>
  <c r="E2503" i="3"/>
  <c r="F1574" i="2"/>
  <c r="F795" i="2"/>
  <c r="F1516" i="2"/>
  <c r="D564" i="3"/>
  <c r="F857" i="2"/>
  <c r="F674" i="2"/>
  <c r="E1474" i="3"/>
  <c r="F1278" i="2"/>
  <c r="F973" i="2"/>
  <c r="A2415" i="1"/>
  <c r="D902" i="2"/>
  <c r="D849" i="3"/>
  <c r="F154" i="2"/>
  <c r="F2520" i="2"/>
  <c r="F1700" i="2"/>
  <c r="F178" i="2"/>
  <c r="F939" i="2"/>
  <c r="F867" i="2"/>
  <c r="E891" i="2"/>
  <c r="E838" i="3"/>
  <c r="F1210" i="2"/>
  <c r="F609" i="2"/>
  <c r="F392" i="2"/>
  <c r="F1390" i="2"/>
  <c r="F1399" i="2"/>
  <c r="E226" i="3"/>
  <c r="E770" i="3"/>
  <c r="F553" i="2"/>
  <c r="F1464" i="2"/>
  <c r="F1846" i="2"/>
  <c r="F1404" i="2"/>
  <c r="F1850" i="2"/>
  <c r="F2328" i="2"/>
  <c r="F2333" i="2"/>
  <c r="D2230" i="3"/>
  <c r="F419" i="2"/>
  <c r="F500" i="2"/>
  <c r="F761" i="2"/>
  <c r="E1227" i="3"/>
  <c r="E2010" i="3"/>
  <c r="F1570" i="2"/>
  <c r="F2093" i="2"/>
  <c r="F807" i="2"/>
  <c r="F1443" i="2"/>
  <c r="F2249" i="2"/>
  <c r="F2156" i="2"/>
  <c r="F185" i="2"/>
  <c r="F729" i="2"/>
  <c r="F398" i="2"/>
  <c r="D764" i="3"/>
  <c r="D873" i="2"/>
  <c r="D820" i="3"/>
  <c r="F1657" i="2"/>
  <c r="E1182" i="3"/>
  <c r="D1600" i="3"/>
  <c r="F2062" i="2"/>
  <c r="D887" i="3"/>
  <c r="F1695" i="2"/>
  <c r="A2267" i="1"/>
  <c r="A2268" i="1"/>
  <c r="A2269" i="1"/>
  <c r="A2270" i="1" s="1"/>
  <c r="A2248" i="1"/>
  <c r="A2249" i="1"/>
  <c r="A2250" i="1"/>
  <c r="A1593" i="2" s="1"/>
  <c r="A1540" i="3" s="1"/>
  <c r="F181" i="2"/>
  <c r="I2139" i="2"/>
  <c r="I2134" i="2"/>
  <c r="I2129" i="2"/>
  <c r="I2086" i="2"/>
  <c r="F276" i="2"/>
  <c r="F2481" i="2"/>
  <c r="F2312" i="2"/>
  <c r="F1805" i="2"/>
  <c r="F1801" i="2"/>
  <c r="F1635" i="2"/>
  <c r="F1048" i="2"/>
  <c r="A2375" i="2"/>
  <c r="A2322" i="3" s="1"/>
  <c r="A3189" i="1"/>
  <c r="F2274" i="2"/>
  <c r="D2221" i="3"/>
  <c r="E2111" i="3"/>
  <c r="F2164" i="2"/>
  <c r="E1995" i="3"/>
  <c r="F2048" i="2"/>
  <c r="F1568" i="2"/>
  <c r="E1515" i="3"/>
  <c r="F1556" i="2"/>
  <c r="E1503" i="3"/>
  <c r="D1449" i="3"/>
  <c r="F1502" i="2"/>
  <c r="E774" i="3"/>
  <c r="F827" i="2"/>
  <c r="D698" i="3"/>
  <c r="F751" i="2"/>
  <c r="N2519" i="1"/>
  <c r="I2049" i="2"/>
  <c r="N2613" i="1"/>
  <c r="I2143" i="2"/>
  <c r="N2621" i="1"/>
  <c r="I2151" i="2"/>
  <c r="A2268" i="2"/>
  <c r="A2215" i="3"/>
  <c r="A2832" i="1"/>
  <c r="D1395" i="3"/>
  <c r="F1448" i="2"/>
  <c r="F1382" i="2"/>
  <c r="E1329" i="3"/>
  <c r="D806" i="3"/>
  <c r="F859" i="2"/>
  <c r="E525" i="3"/>
  <c r="F578" i="2"/>
  <c r="E357" i="3"/>
  <c r="F410" i="2"/>
  <c r="E353" i="3"/>
  <c r="F406" i="2"/>
  <c r="E284" i="3"/>
  <c r="F337" i="2"/>
  <c r="E270" i="3"/>
  <c r="F323" i="2"/>
  <c r="D191" i="3"/>
  <c r="F244" i="2"/>
  <c r="E143" i="3"/>
  <c r="F196" i="2"/>
  <c r="F147" i="2"/>
  <c r="E94" i="3"/>
  <c r="N2562" i="1"/>
  <c r="I2092" i="2"/>
  <c r="A24" i="1"/>
  <c r="A25" i="1" s="1"/>
  <c r="A19" i="2"/>
  <c r="F2439" i="2"/>
  <c r="E2386" i="3"/>
  <c r="E2377" i="3"/>
  <c r="F2430" i="2"/>
  <c r="A2294" i="2"/>
  <c r="A2241" i="3" s="1"/>
  <c r="A2858" i="1"/>
  <c r="A2859" i="1" s="1"/>
  <c r="F1822" i="2"/>
  <c r="D1769" i="3"/>
  <c r="D1575" i="3"/>
  <c r="F1628" i="2"/>
  <c r="E1506" i="3"/>
  <c r="F1559" i="2"/>
  <c r="D1475" i="3"/>
  <c r="F1528" i="2"/>
  <c r="A1523" i="2"/>
  <c r="A1470" i="3" s="1"/>
  <c r="A2181" i="1"/>
  <c r="A2182" i="1" s="1"/>
  <c r="D1289" i="3"/>
  <c r="F1342" i="2"/>
  <c r="D1206" i="3"/>
  <c r="F1259" i="2"/>
  <c r="E1197" i="3"/>
  <c r="F1250" i="2"/>
  <c r="F1243" i="2"/>
  <c r="E1190" i="3"/>
  <c r="E1188" i="3"/>
  <c r="F1241" i="2"/>
  <c r="E952" i="3"/>
  <c r="F1005" i="2"/>
  <c r="E894" i="2"/>
  <c r="E841" i="3" s="1"/>
  <c r="E875" i="2"/>
  <c r="E822" i="3" s="1"/>
  <c r="E815" i="3"/>
  <c r="F868" i="2"/>
  <c r="F793" i="2"/>
  <c r="E740" i="3"/>
  <c r="E718" i="3"/>
  <c r="F771" i="2"/>
  <c r="D544" i="3"/>
  <c r="F597" i="2"/>
  <c r="L1210" i="1"/>
  <c r="H591" i="2"/>
  <c r="D398" i="3"/>
  <c r="F451" i="2"/>
  <c r="A347" i="1"/>
  <c r="A348" i="1" s="1"/>
  <c r="A433" i="2"/>
  <c r="A380" i="3" s="1"/>
  <c r="E236" i="3"/>
  <c r="F289" i="2"/>
  <c r="A42" i="1"/>
  <c r="A63" i="2"/>
  <c r="A10" i="3"/>
  <c r="I2094" i="2"/>
  <c r="N2564" i="1"/>
  <c r="N2601" i="1"/>
  <c r="I2131" i="2"/>
  <c r="F1433" i="2"/>
  <c r="F977" i="2"/>
  <c r="F1180" i="2"/>
  <c r="F721" i="2"/>
  <c r="A1536" i="2"/>
  <c r="A1483" i="3"/>
  <c r="E760" i="3"/>
  <c r="I2147" i="2"/>
  <c r="F1947" i="2"/>
  <c r="F558" i="2"/>
  <c r="F239" i="2"/>
  <c r="F2508" i="2"/>
  <c r="F843" i="2"/>
  <c r="A2195" i="1"/>
  <c r="A1538" i="2" s="1"/>
  <c r="A1485" i="3" s="1"/>
  <c r="F620" i="2"/>
  <c r="F2457" i="2"/>
  <c r="F2509" i="2"/>
  <c r="F479" i="2"/>
  <c r="F2532" i="2"/>
  <c r="F1207" i="2"/>
  <c r="F2531" i="2"/>
  <c r="F2130" i="2"/>
  <c r="F1564" i="2"/>
  <c r="F313" i="2"/>
  <c r="F1692" i="2"/>
  <c r="F1009" i="2"/>
  <c r="F1547" i="2"/>
  <c r="F1756" i="2"/>
  <c r="F936" i="2"/>
  <c r="F187" i="2"/>
  <c r="E1745" i="3"/>
  <c r="F2530" i="2"/>
  <c r="D2217" i="3"/>
  <c r="F2225" i="2"/>
  <c r="D509" i="3"/>
  <c r="F673" i="2"/>
  <c r="F2076" i="2"/>
  <c r="F2154" i="2"/>
  <c r="A3205" i="1"/>
  <c r="A2392" i="2"/>
  <c r="A2339" i="3" s="1"/>
  <c r="E488" i="3"/>
  <c r="F1460" i="2"/>
  <c r="F1115" i="2"/>
  <c r="F819" i="2"/>
  <c r="F809" i="2"/>
  <c r="F798" i="2"/>
  <c r="F1196" i="2"/>
  <c r="F1203" i="2"/>
  <c r="F2476" i="2"/>
  <c r="F2440" i="2"/>
  <c r="F2436" i="2"/>
  <c r="F2336" i="2"/>
  <c r="F2184" i="2"/>
  <c r="F2140" i="2"/>
  <c r="F2015" i="2"/>
  <c r="F1878" i="2"/>
  <c r="F1818" i="2"/>
  <c r="F1694" i="2"/>
  <c r="F1463" i="2"/>
  <c r="F1437" i="2"/>
  <c r="F1432" i="2"/>
  <c r="F1412" i="2"/>
  <c r="F1335" i="2"/>
  <c r="F1332" i="2"/>
  <c r="F1329" i="2"/>
  <c r="F1265" i="2"/>
  <c r="F1012" i="2"/>
  <c r="F763" i="2"/>
  <c r="F719" i="2"/>
  <c r="F640" i="2"/>
  <c r="F428" i="2"/>
  <c r="F297" i="2"/>
  <c r="F208" i="2"/>
  <c r="F1179" i="2"/>
  <c r="F1184" i="2"/>
  <c r="F60" i="2"/>
  <c r="F59" i="2"/>
  <c r="F57" i="2"/>
  <c r="F55" i="2"/>
  <c r="F54" i="2"/>
  <c r="F53" i="2"/>
  <c r="F52" i="2"/>
  <c r="F51" i="2"/>
  <c r="F49" i="2"/>
  <c r="F47" i="2"/>
  <c r="F46" i="2"/>
  <c r="F45" i="2"/>
  <c r="F44" i="2"/>
  <c r="F43" i="2"/>
  <c r="F41" i="2"/>
  <c r="F40" i="2"/>
  <c r="F39" i="2"/>
  <c r="F38" i="2"/>
  <c r="F37" i="2"/>
  <c r="F36" i="2"/>
  <c r="F35" i="2"/>
  <c r="F16" i="2"/>
  <c r="F15" i="2"/>
  <c r="F14" i="2"/>
  <c r="F13" i="2"/>
  <c r="F12" i="2"/>
  <c r="F7" i="2"/>
  <c r="F2541" i="2"/>
  <c r="F2290" i="2"/>
  <c r="F2168" i="2"/>
  <c r="F2068" i="2"/>
  <c r="F2044" i="2"/>
  <c r="F2036" i="2"/>
  <c r="F2005" i="2"/>
  <c r="F1605" i="2"/>
  <c r="F1586" i="2"/>
  <c r="F1578" i="2"/>
  <c r="F1572" i="2"/>
  <c r="F1560" i="2"/>
  <c r="F1470" i="2"/>
  <c r="F1458" i="2"/>
  <c r="F1451" i="2"/>
  <c r="F1313" i="2"/>
  <c r="F1312" i="2"/>
  <c r="F1308" i="2"/>
  <c r="F1306" i="2"/>
  <c r="F1305" i="2"/>
  <c r="F1303" i="2"/>
  <c r="F962" i="2"/>
  <c r="F959" i="2"/>
  <c r="F805" i="2"/>
  <c r="F801" i="2"/>
  <c r="F768" i="2"/>
  <c r="F599" i="2"/>
  <c r="F537" i="2"/>
  <c r="F474" i="2"/>
  <c r="F460" i="2"/>
  <c r="F457" i="2"/>
  <c r="F286" i="2"/>
  <c r="F150" i="2"/>
  <c r="N2547" i="1"/>
  <c r="F2472" i="2"/>
  <c r="D2419" i="3"/>
  <c r="E2173" i="3"/>
  <c r="F2226" i="2"/>
  <c r="E1974" i="3"/>
  <c r="F2027" i="2"/>
  <c r="F1525" i="2"/>
  <c r="D1472" i="3"/>
  <c r="D1439" i="3"/>
  <c r="F1492" i="2"/>
  <c r="E1433" i="3"/>
  <c r="F1486" i="2"/>
  <c r="E1373" i="3"/>
  <c r="F1426" i="2"/>
  <c r="E1184" i="3"/>
  <c r="F1237" i="2"/>
  <c r="E744" i="3"/>
  <c r="F797" i="2"/>
  <c r="F635" i="2"/>
  <c r="D582" i="3"/>
  <c r="F550" i="2"/>
  <c r="E497" i="3"/>
  <c r="E485" i="3"/>
  <c r="F538" i="2"/>
  <c r="E171" i="3"/>
  <c r="F224" i="2"/>
  <c r="E141" i="3"/>
  <c r="F194" i="2"/>
  <c r="D73" i="3"/>
  <c r="F126" i="2"/>
  <c r="E12" i="3"/>
  <c r="F65" i="2"/>
  <c r="F1640" i="2"/>
  <c r="E1587" i="3"/>
  <c r="D1527" i="3"/>
  <c r="F1580" i="2"/>
  <c r="E1422" i="3"/>
  <c r="F1475" i="2"/>
  <c r="E1413" i="3"/>
  <c r="F1466" i="2"/>
  <c r="F1317" i="2"/>
  <c r="E1264" i="3"/>
  <c r="E1233" i="3"/>
  <c r="F1286" i="2"/>
  <c r="F1266" i="2"/>
  <c r="D1213" i="3"/>
  <c r="D779" i="3"/>
  <c r="F832" i="2"/>
  <c r="E250" i="3"/>
  <c r="F303" i="2"/>
  <c r="D181" i="3"/>
  <c r="F234" i="2"/>
  <c r="D168" i="3"/>
  <c r="F221" i="2"/>
  <c r="F214" i="2"/>
  <c r="D161" i="3"/>
  <c r="E2113" i="3"/>
  <c r="F2166" i="2"/>
  <c r="E1772" i="3"/>
  <c r="F1825" i="2"/>
  <c r="D1611" i="3"/>
  <c r="F1664" i="2"/>
  <c r="D1532" i="3"/>
  <c r="F1585" i="2"/>
  <c r="D1512" i="3"/>
  <c r="F1565" i="2"/>
  <c r="D1404" i="3"/>
  <c r="F1457" i="2"/>
  <c r="D1313" i="3"/>
  <c r="F1366" i="2"/>
  <c r="D1311" i="3"/>
  <c r="F1364" i="2"/>
  <c r="D1307" i="3"/>
  <c r="F1360" i="2"/>
  <c r="E1230" i="3"/>
  <c r="F1283" i="2"/>
  <c r="E1226" i="3"/>
  <c r="F1279" i="2"/>
  <c r="F975" i="2"/>
  <c r="E922" i="3"/>
  <c r="F856" i="2"/>
  <c r="E803" i="3"/>
  <c r="E445" i="3"/>
  <c r="F498" i="2"/>
  <c r="E415" i="3"/>
  <c r="F468" i="2"/>
  <c r="E409" i="3"/>
  <c r="F462" i="2"/>
  <c r="E355" i="3"/>
  <c r="F408" i="2"/>
  <c r="F304" i="2"/>
  <c r="E251" i="3"/>
  <c r="D207" i="3"/>
  <c r="F260" i="2"/>
  <c r="E197" i="3"/>
  <c r="F250" i="2"/>
  <c r="D136" i="3"/>
  <c r="F189" i="2"/>
  <c r="E135" i="3"/>
  <c r="F188" i="2"/>
  <c r="F929" i="2"/>
  <c r="F1503" i="2"/>
  <c r="F1434" i="2"/>
  <c r="E1634" i="3"/>
  <c r="F608" i="2"/>
  <c r="F1683" i="2"/>
  <c r="F945" i="2"/>
  <c r="D1932" i="3"/>
  <c r="D604" i="3"/>
  <c r="F722" i="2"/>
  <c r="F995" i="2"/>
  <c r="F1171" i="2"/>
  <c r="E2432" i="3"/>
  <c r="F274" i="2"/>
  <c r="F1759" i="2"/>
  <c r="F981" i="2"/>
  <c r="D745" i="3"/>
  <c r="D672" i="3"/>
  <c r="F411" i="2"/>
  <c r="F1036" i="2"/>
  <c r="F1439" i="2"/>
  <c r="E671" i="3"/>
  <c r="F1239" i="2"/>
  <c r="F353" i="2"/>
  <c r="F2279" i="2"/>
  <c r="F372" i="2"/>
  <c r="F420" i="2"/>
  <c r="E566" i="3"/>
  <c r="F1514" i="2"/>
  <c r="F1468" i="2"/>
  <c r="F2300" i="2"/>
  <c r="F2478" i="2"/>
  <c r="F1619" i="2"/>
  <c r="F1481" i="2"/>
  <c r="F948" i="2"/>
  <c r="F1380" i="2"/>
  <c r="F2213" i="2"/>
  <c r="F624" i="2"/>
  <c r="F986" i="2"/>
  <c r="F1551" i="2"/>
  <c r="D2046" i="3"/>
  <c r="D2053" i="3"/>
  <c r="F2031" i="2"/>
  <c r="F358" i="2"/>
  <c r="F396" i="2"/>
  <c r="F527" i="2"/>
  <c r="F653" i="2"/>
  <c r="F713" i="2"/>
  <c r="F1663" i="2"/>
  <c r="E928" i="3"/>
  <c r="F1519" i="2"/>
  <c r="D1507" i="3"/>
  <c r="F518" i="2"/>
  <c r="F739" i="2"/>
  <c r="F259" i="2"/>
  <c r="F167" i="2"/>
  <c r="F1420" i="2"/>
  <c r="F1348" i="2"/>
  <c r="F1529" i="2"/>
  <c r="D210" i="3"/>
  <c r="F638" i="2"/>
  <c r="D766" i="3"/>
  <c r="F1674" i="2"/>
  <c r="F1357" i="2"/>
  <c r="F2273" i="2"/>
  <c r="F1025" i="2"/>
  <c r="F1094" i="2"/>
  <c r="E2423" i="3"/>
  <c r="F2324" i="2"/>
  <c r="F1485" i="2"/>
  <c r="F190" i="2"/>
  <c r="E281" i="3"/>
  <c r="F788" i="2"/>
  <c r="F848" i="2"/>
  <c r="F330" i="2"/>
  <c r="D918" i="3"/>
  <c r="F1489" i="2"/>
  <c r="F2148" i="2"/>
  <c r="F1160" i="2"/>
  <c r="F1232" i="2"/>
  <c r="E1212" i="3"/>
  <c r="D1259" i="3"/>
  <c r="F1230" i="2"/>
  <c r="F1268" i="2"/>
  <c r="D1359" i="3"/>
  <c r="E267" i="3"/>
  <c r="F745" i="2"/>
  <c r="F202" i="2"/>
  <c r="F66" i="2"/>
  <c r="F219" i="2"/>
  <c r="F206" i="2"/>
  <c r="F288" i="2"/>
  <c r="F495" i="2"/>
  <c r="D118" i="3"/>
  <c r="F223" i="2"/>
  <c r="F294" i="2"/>
  <c r="E2467" i="3"/>
  <c r="F2268" i="2"/>
  <c r="F1534" i="2"/>
  <c r="F1007" i="2"/>
  <c r="F840" i="2"/>
  <c r="D715" i="3"/>
  <c r="E238" i="3"/>
  <c r="F156" i="2"/>
  <c r="F138" i="2"/>
  <c r="E2174" i="3"/>
  <c r="F2227" i="2"/>
  <c r="D1852" i="3"/>
  <c r="F1905" i="2"/>
  <c r="D1771" i="3"/>
  <c r="F1824" i="2"/>
  <c r="E1767" i="3"/>
  <c r="F1820" i="2"/>
  <c r="F1696" i="2"/>
  <c r="E1643" i="3"/>
  <c r="E1377" i="3"/>
  <c r="F1430" i="2"/>
  <c r="F852" i="2"/>
  <c r="D799" i="3"/>
  <c r="E492" i="3"/>
  <c r="F545" i="2"/>
  <c r="F542" i="2"/>
  <c r="D489" i="3"/>
  <c r="E109" i="3"/>
  <c r="F162" i="2"/>
  <c r="E72" i="3"/>
  <c r="F125" i="2"/>
  <c r="E57" i="3"/>
  <c r="F110" i="2"/>
  <c r="D41" i="3"/>
  <c r="F94" i="2"/>
  <c r="E34" i="3"/>
  <c r="F87" i="2"/>
  <c r="E1699" i="3"/>
  <c r="F1752" i="2"/>
  <c r="F1744" i="2"/>
  <c r="E1691" i="3"/>
  <c r="D1649" i="3"/>
  <c r="F1702" i="2"/>
  <c r="D1419" i="3"/>
  <c r="F1472" i="2"/>
  <c r="D1361" i="3"/>
  <c r="F1414" i="2"/>
  <c r="F1413" i="2"/>
  <c r="E1360" i="3"/>
  <c r="F1315" i="2"/>
  <c r="E1262" i="3"/>
  <c r="F1302" i="2"/>
  <c r="D1249" i="3"/>
  <c r="F1301" i="2"/>
  <c r="E1248" i="3"/>
  <c r="E448" i="3"/>
  <c r="F501" i="2"/>
  <c r="E354" i="3"/>
  <c r="F407" i="2"/>
  <c r="E142" i="3"/>
  <c r="F195" i="2"/>
  <c r="F175" i="2"/>
  <c r="D122" i="3"/>
  <c r="D2497" i="3"/>
  <c r="F2550" i="2"/>
  <c r="D2202" i="3"/>
  <c r="F2255" i="2"/>
  <c r="D2019" i="3"/>
  <c r="F2072" i="2"/>
  <c r="E1784" i="3"/>
  <c r="F1837" i="2"/>
  <c r="E1278" i="3"/>
  <c r="F1331" i="2"/>
  <c r="D1222" i="3"/>
  <c r="F1275" i="2"/>
  <c r="E1211" i="3"/>
  <c r="F1264" i="2"/>
  <c r="E1209" i="3"/>
  <c r="F1262" i="2"/>
  <c r="D1196" i="3"/>
  <c r="F1249" i="2"/>
  <c r="F1246" i="2"/>
  <c r="D1193" i="3"/>
  <c r="F1234" i="2"/>
  <c r="D1181" i="3"/>
  <c r="E993" i="3"/>
  <c r="F1046" i="2"/>
  <c r="E864" i="3"/>
  <c r="F917" i="2"/>
  <c r="E709" i="3"/>
  <c r="F762" i="2"/>
  <c r="F652" i="2"/>
  <c r="E599" i="3"/>
  <c r="E584" i="3"/>
  <c r="F637" i="2"/>
  <c r="E565" i="3"/>
  <c r="F618" i="2"/>
  <c r="E547" i="3"/>
  <c r="F600" i="2"/>
  <c r="D532" i="3"/>
  <c r="F585" i="2"/>
  <c r="D520" i="3"/>
  <c r="F573" i="2"/>
  <c r="E507" i="3"/>
  <c r="F560" i="2"/>
  <c r="E491" i="3"/>
  <c r="F544" i="2"/>
  <c r="D392" i="3"/>
  <c r="F445" i="2"/>
  <c r="F432" i="2"/>
  <c r="E379" i="3"/>
  <c r="D188" i="3"/>
  <c r="F241" i="2"/>
  <c r="E129" i="3"/>
  <c r="F182" i="2"/>
  <c r="F179" i="2"/>
  <c r="E126" i="3"/>
  <c r="F146" i="2"/>
  <c r="D93" i="3"/>
  <c r="D86" i="3"/>
  <c r="F139" i="2"/>
  <c r="E75" i="3"/>
  <c r="F128" i="2"/>
  <c r="E63" i="3"/>
  <c r="F116" i="2"/>
  <c r="F778" i="2"/>
  <c r="F551" i="2"/>
  <c r="F712" i="2"/>
  <c r="F1513" i="2"/>
  <c r="F2535" i="2"/>
  <c r="F992" i="2"/>
  <c r="F1966" i="2"/>
  <c r="F1988" i="2"/>
  <c r="F1074" i="2"/>
  <c r="F1318" i="2"/>
  <c r="E1751" i="3"/>
  <c r="F1897" i="2"/>
  <c r="F1758" i="2"/>
  <c r="F73" i="2"/>
  <c r="F115" i="2"/>
  <c r="D1384" i="3"/>
  <c r="F2523" i="2"/>
  <c r="E1269" i="3"/>
  <c r="F1508" i="2"/>
  <c r="F1032" i="2"/>
  <c r="F1113" i="2"/>
  <c r="F1429" i="2"/>
  <c r="F1477" i="2"/>
  <c r="F2487" i="2"/>
  <c r="F1813" i="2"/>
  <c r="F670" i="2"/>
  <c r="F2271" i="2"/>
  <c r="F1506" i="2"/>
  <c r="F522" i="2"/>
  <c r="F1644" i="2"/>
  <c r="F1719" i="2"/>
  <c r="F941" i="2"/>
  <c r="F1300" i="2"/>
  <c r="F2292" i="2"/>
  <c r="F1201" i="2"/>
  <c r="F738" i="2"/>
  <c r="F216" i="2"/>
  <c r="F1059" i="2"/>
  <c r="F282" i="2"/>
  <c r="F1416" i="2"/>
  <c r="F1786" i="2"/>
  <c r="F1562" i="2"/>
  <c r="F667" i="2"/>
  <c r="F1491" i="2"/>
  <c r="F2418" i="2"/>
  <c r="F1478" i="2"/>
  <c r="F2429" i="2"/>
  <c r="F2100" i="2"/>
  <c r="F2269" i="2"/>
  <c r="E2470" i="3"/>
  <c r="F1989" i="2"/>
  <c r="F1083" i="2"/>
  <c r="F2291" i="2"/>
  <c r="F2466" i="2"/>
  <c r="F629" i="2"/>
  <c r="F513" i="2"/>
  <c r="F844" i="2"/>
  <c r="F1500" i="2"/>
  <c r="D1752" i="3"/>
  <c r="F1231" i="2"/>
  <c r="F1276" i="2"/>
  <c r="D1253" i="3"/>
  <c r="D1410" i="3"/>
  <c r="F1487" i="2"/>
  <c r="E1647" i="3"/>
  <c r="F1299" i="2"/>
  <c r="F521" i="2"/>
  <c r="F1655" i="2"/>
  <c r="E1525" i="3"/>
  <c r="D1099" i="3"/>
  <c r="D99" i="3"/>
  <c r="F160" i="2"/>
  <c r="F293" i="2"/>
  <c r="E1379" i="3"/>
  <c r="F1630" i="2"/>
  <c r="F218" i="2"/>
  <c r="D233" i="3"/>
  <c r="F2447" i="2"/>
  <c r="F2347" i="2"/>
  <c r="F1991" i="2"/>
  <c r="D1825" i="3"/>
  <c r="F1206" i="2"/>
  <c r="F2475" i="2"/>
  <c r="F2356" i="2"/>
  <c r="F2236" i="2"/>
  <c r="F2234" i="2"/>
  <c r="F2233" i="2"/>
  <c r="F2138" i="2"/>
  <c r="F1776" i="2"/>
  <c r="F1288" i="2"/>
  <c r="F1226" i="2"/>
  <c r="F1225" i="2"/>
  <c r="F1097" i="2"/>
  <c r="F760" i="2"/>
  <c r="F612" i="2"/>
  <c r="F590" i="2"/>
  <c r="F526" i="2"/>
  <c r="F523" i="2"/>
  <c r="F473" i="2"/>
  <c r="F469" i="2"/>
  <c r="F401" i="2"/>
  <c r="F240" i="2"/>
  <c r="F186" i="2"/>
  <c r="F143" i="2"/>
  <c r="F79" i="2"/>
  <c r="F549" i="2"/>
  <c r="F918" i="2"/>
  <c r="F534" i="2"/>
  <c r="F1204" i="2"/>
  <c r="F2498" i="2"/>
  <c r="F2278" i="2"/>
  <c r="F2198" i="2"/>
  <c r="F1845" i="2"/>
  <c r="F1832" i="2"/>
  <c r="F1612" i="2"/>
  <c r="F1532" i="2"/>
  <c r="F1517" i="2"/>
  <c r="F1353" i="2"/>
  <c r="F1157" i="2"/>
  <c r="F1134" i="2"/>
  <c r="F737" i="2"/>
  <c r="F710" i="2"/>
  <c r="F687" i="2"/>
  <c r="F671" i="2"/>
  <c r="F633" i="2"/>
  <c r="F603" i="2"/>
  <c r="F594" i="2"/>
  <c r="F418" i="2"/>
  <c r="F385" i="2"/>
  <c r="F236" i="2"/>
  <c r="F155" i="2"/>
  <c r="F104" i="2"/>
  <c r="E947" i="3"/>
  <c r="F1000" i="2"/>
  <c r="E879" i="2"/>
  <c r="E898" i="2"/>
  <c r="E845" i="3" s="1"/>
  <c r="D693" i="3"/>
  <c r="F746" i="2"/>
  <c r="E522" i="3"/>
  <c r="F575" i="2"/>
  <c r="D121" i="3"/>
  <c r="F174" i="2"/>
  <c r="E95" i="3"/>
  <c r="F148" i="2"/>
  <c r="I2053" i="2"/>
  <c r="N2523" i="1"/>
  <c r="N2605" i="1"/>
  <c r="I2135" i="2"/>
  <c r="E2502" i="3"/>
  <c r="F2555" i="2"/>
  <c r="D2389" i="3"/>
  <c r="F2442" i="2"/>
  <c r="F1310" i="2"/>
  <c r="D1257" i="3"/>
  <c r="D937" i="3"/>
  <c r="F990" i="2"/>
  <c r="E879" i="3"/>
  <c r="F932" i="2"/>
  <c r="E655" i="3"/>
  <c r="F708" i="2"/>
  <c r="D654" i="3"/>
  <c r="F707" i="2"/>
  <c r="E623" i="3"/>
  <c r="F676" i="2"/>
  <c r="D298" i="3"/>
  <c r="F351" i="2"/>
  <c r="E279" i="3"/>
  <c r="F332" i="2"/>
  <c r="D203" i="3"/>
  <c r="F256" i="2"/>
  <c r="E201" i="3"/>
  <c r="F254" i="2"/>
  <c r="E167" i="3"/>
  <c r="F220" i="2"/>
  <c r="N2552" i="1"/>
  <c r="I2082" i="2"/>
  <c r="N2572" i="1"/>
  <c r="I2102" i="2"/>
  <c r="N2587" i="1"/>
  <c r="I2117" i="2"/>
  <c r="D2336" i="3"/>
  <c r="F2389" i="2"/>
  <c r="E2330" i="3"/>
  <c r="F2383" i="2"/>
  <c r="E2308" i="3"/>
  <c r="F2361" i="2"/>
  <c r="E2302" i="3"/>
  <c r="F2355" i="2"/>
  <c r="D2285" i="3"/>
  <c r="F2338" i="2"/>
  <c r="E2241" i="3"/>
  <c r="F2294" i="2"/>
  <c r="E2204" i="3"/>
  <c r="F2257" i="2"/>
  <c r="E2084" i="3"/>
  <c r="F2137" i="2"/>
  <c r="D2063" i="3"/>
  <c r="F2116" i="2"/>
  <c r="F2009" i="2"/>
  <c r="E1956" i="3"/>
  <c r="E1400" i="3"/>
  <c r="F1453" i="2"/>
  <c r="D1343" i="3"/>
  <c r="F1396" i="2"/>
  <c r="F1361" i="2"/>
  <c r="D1308" i="3"/>
  <c r="E792" i="3"/>
  <c r="F845" i="2"/>
  <c r="E727" i="3"/>
  <c r="F780" i="2"/>
  <c r="E682" i="3"/>
  <c r="F735" i="2"/>
  <c r="E493" i="3"/>
  <c r="F546" i="2"/>
  <c r="E476" i="3"/>
  <c r="F529" i="2"/>
  <c r="E410" i="3"/>
  <c r="F463" i="2"/>
  <c r="D380" i="3"/>
  <c r="F433" i="2"/>
  <c r="D364" i="3"/>
  <c r="F417" i="2"/>
  <c r="D212" i="3"/>
  <c r="F265" i="2"/>
  <c r="D150" i="3"/>
  <c r="F203" i="2"/>
  <c r="D105" i="3"/>
  <c r="F158" i="2"/>
  <c r="D80" i="3"/>
  <c r="F133" i="2"/>
  <c r="D27" i="3"/>
  <c r="F80" i="2"/>
  <c r="I2059" i="2"/>
  <c r="N2529" i="1"/>
  <c r="N2540" i="1"/>
  <c r="I2070" i="2"/>
  <c r="I2128" i="2"/>
  <c r="N2598" i="1"/>
  <c r="N2603" i="1"/>
  <c r="I2133" i="2"/>
  <c r="E959" i="3"/>
  <c r="A1816" i="1"/>
  <c r="A1159" i="2"/>
  <c r="A1106" i="3" s="1"/>
  <c r="F497" i="2"/>
  <c r="F2067" i="2"/>
  <c r="E904" i="2"/>
  <c r="E851" i="3" s="1"/>
  <c r="F2473" i="2"/>
  <c r="F505" i="2"/>
  <c r="D752" i="3"/>
  <c r="D954" i="3"/>
  <c r="E1894" i="3"/>
  <c r="F145" i="2"/>
  <c r="F331" i="2"/>
  <c r="F1627" i="2"/>
  <c r="F1193" i="2"/>
  <c r="F2038" i="2"/>
  <c r="D748" i="3"/>
  <c r="E949" i="3"/>
  <c r="D1582" i="3"/>
  <c r="F938" i="2"/>
  <c r="D929" i="3"/>
  <c r="F1003" i="2"/>
  <c r="F2042" i="2"/>
  <c r="F815" i="2"/>
  <c r="F623" i="2"/>
  <c r="D1398" i="3"/>
  <c r="F1320" i="2"/>
  <c r="F2534" i="2"/>
  <c r="F2453" i="2"/>
  <c r="F114" i="2"/>
  <c r="D568" i="3"/>
  <c r="F701" i="2"/>
  <c r="F1709" i="2"/>
  <c r="E1747" i="3"/>
  <c r="D1183" i="3"/>
  <c r="F1573" i="2"/>
  <c r="F1623" i="2"/>
  <c r="F1940" i="2"/>
  <c r="E1097" i="3"/>
  <c r="F124" i="2"/>
  <c r="F151" i="2"/>
  <c r="A522" i="2"/>
  <c r="A469" i="3"/>
  <c r="F176" i="2"/>
  <c r="F169" i="2"/>
  <c r="D85" i="3"/>
  <c r="F571" i="2"/>
  <c r="N1437" i="1"/>
  <c r="D2421" i="3"/>
  <c r="F2474" i="2"/>
  <c r="D2157" i="3"/>
  <c r="F2210" i="2"/>
  <c r="F2203" i="2"/>
  <c r="E2150" i="3"/>
  <c r="E526" i="3"/>
  <c r="F579" i="2"/>
  <c r="D124" i="3"/>
  <c r="F177" i="2"/>
  <c r="N2527" i="1"/>
  <c r="I2057" i="2"/>
  <c r="F1581" i="2"/>
  <c r="D1528" i="3"/>
  <c r="D1079" i="3"/>
  <c r="F1132" i="2"/>
  <c r="E973" i="3"/>
  <c r="F1026" i="2"/>
  <c r="D880" i="3"/>
  <c r="F933" i="2"/>
  <c r="E293" i="3"/>
  <c r="F346" i="2"/>
  <c r="E219" i="3"/>
  <c r="F272" i="2"/>
  <c r="N2548" i="1"/>
  <c r="I2078" i="2"/>
  <c r="N2569" i="1"/>
  <c r="I2099" i="2"/>
  <c r="N2583" i="1"/>
  <c r="I2113" i="2"/>
  <c r="E2416" i="3"/>
  <c r="F2469" i="2"/>
  <c r="A2314" i="1"/>
  <c r="A1893" i="2"/>
  <c r="A1840" i="3"/>
  <c r="E1804" i="3"/>
  <c r="F1857" i="2"/>
  <c r="E1791" i="3"/>
  <c r="F1844" i="2"/>
  <c r="E1753" i="3"/>
  <c r="F1806" i="2"/>
  <c r="D1470" i="3"/>
  <c r="F1523" i="2"/>
  <c r="D1462" i="3"/>
  <c r="F1515" i="2"/>
  <c r="F1494" i="2"/>
  <c r="E1441" i="3"/>
  <c r="D1297" i="3"/>
  <c r="F1350" i="2"/>
  <c r="E1296" i="3"/>
  <c r="F1349" i="2"/>
  <c r="E1294" i="3"/>
  <c r="F1347" i="2"/>
  <c r="E1292" i="3"/>
  <c r="F1345" i="2"/>
  <c r="F1327" i="2"/>
  <c r="E1274" i="3"/>
  <c r="E1229" i="3"/>
  <c r="F1282" i="2"/>
  <c r="E877" i="3"/>
  <c r="F930" i="2"/>
  <c r="A658" i="2"/>
  <c r="A605" i="3"/>
  <c r="A1318" i="1"/>
  <c r="A1319" i="1"/>
  <c r="A1320" i="1" s="1"/>
  <c r="D591" i="3"/>
  <c r="F644" i="2"/>
  <c r="D314" i="3"/>
  <c r="F367" i="2"/>
  <c r="E176" i="3"/>
  <c r="F229" i="2"/>
  <c r="N2517" i="1"/>
  <c r="I2047" i="2"/>
  <c r="I2073" i="2"/>
  <c r="N2543" i="1"/>
  <c r="N2561" i="1"/>
  <c r="I2091" i="2"/>
  <c r="A523" i="2"/>
  <c r="A470" i="3" s="1"/>
  <c r="F1192" i="2"/>
  <c r="F834" i="2"/>
  <c r="F2438" i="2"/>
  <c r="F1194" i="2"/>
  <c r="F2502" i="2"/>
  <c r="F1885" i="2"/>
  <c r="F685" i="2"/>
  <c r="F1682" i="2"/>
  <c r="D2488" i="3"/>
  <c r="E276" i="3"/>
  <c r="F1626" i="2"/>
  <c r="F1669" i="2"/>
  <c r="F572" i="2"/>
  <c r="F1652" i="2"/>
  <c r="F1144" i="2"/>
  <c r="F1248" i="2"/>
  <c r="F1972" i="2"/>
  <c r="F811" i="2"/>
  <c r="F2321" i="2"/>
  <c r="F2414" i="2"/>
  <c r="F2521" i="2"/>
  <c r="F2524" i="2"/>
  <c r="F166" i="2"/>
  <c r="F808" i="2"/>
  <c r="F697" i="2"/>
  <c r="E1522" i="3"/>
  <c r="F1681" i="2"/>
  <c r="F1863" i="2"/>
  <c r="E1872" i="3"/>
  <c r="F1294" i="2"/>
  <c r="F1749" i="2"/>
  <c r="E1260" i="3"/>
  <c r="F1704" i="2"/>
  <c r="D1692" i="3"/>
  <c r="D1748" i="3"/>
  <c r="F1311" i="2"/>
  <c r="F1701" i="2"/>
  <c r="F985" i="2"/>
  <c r="D244" i="3"/>
  <c r="A218" i="1"/>
  <c r="D880" i="2"/>
  <c r="D827" i="3" s="1"/>
  <c r="F628" i="2"/>
  <c r="F1421" i="2"/>
  <c r="F826" i="2"/>
  <c r="I2089" i="2"/>
  <c r="I2075" i="2"/>
  <c r="N2549" i="1"/>
  <c r="I2079" i="2"/>
  <c r="N2584" i="1"/>
  <c r="I2114" i="2"/>
  <c r="F2462" i="2"/>
  <c r="F2083" i="2"/>
  <c r="F1084" i="2"/>
  <c r="F1068" i="2"/>
  <c r="F1053" i="2"/>
  <c r="L1209" i="1"/>
  <c r="H590" i="2"/>
  <c r="N2520" i="1"/>
  <c r="I2050" i="2"/>
  <c r="I2081" i="2"/>
  <c r="N2551" i="1"/>
  <c r="I2116" i="2"/>
  <c r="N2586" i="1"/>
  <c r="N2615" i="1"/>
  <c r="I2145" i="2"/>
  <c r="N2619" i="1"/>
  <c r="I2149" i="2"/>
  <c r="A1347" i="1"/>
  <c r="A745" i="2"/>
  <c r="A692" i="3"/>
  <c r="F2337" i="2"/>
  <c r="F2266" i="2"/>
  <c r="F583" i="2"/>
  <c r="F466" i="2"/>
  <c r="F2183" i="2"/>
  <c r="F2030" i="2"/>
  <c r="F1981" i="2"/>
  <c r="F1930" i="2"/>
  <c r="F1648" i="2"/>
  <c r="F1550" i="2"/>
  <c r="F1545" i="2"/>
  <c r="F1482" i="2"/>
  <c r="F1480" i="2"/>
  <c r="F1436" i="2"/>
  <c r="F1251" i="2"/>
  <c r="F1075" i="2"/>
  <c r="F692" i="2"/>
  <c r="F689" i="2"/>
  <c r="F650" i="2"/>
  <c r="F389" i="2"/>
  <c r="F357" i="2"/>
  <c r="F305" i="2"/>
  <c r="F269" i="2"/>
  <c r="F101" i="2"/>
  <c r="F24" i="2"/>
  <c r="F10" i="2"/>
  <c r="F9" i="2"/>
  <c r="F2471" i="2"/>
  <c r="F2382" i="2"/>
  <c r="F2353" i="2"/>
  <c r="F2352" i="2"/>
  <c r="F2043" i="2"/>
  <c r="F2037" i="2"/>
  <c r="F2033" i="2"/>
  <c r="F2029" i="2"/>
  <c r="F2025" i="2"/>
  <c r="F1939" i="2"/>
  <c r="F1929" i="2"/>
  <c r="F1919" i="2"/>
  <c r="F1860" i="2"/>
  <c r="F1785" i="2"/>
  <c r="F1647" i="2"/>
  <c r="F1629" i="2"/>
  <c r="F1552" i="2"/>
  <c r="F1531" i="2"/>
  <c r="F1499" i="2"/>
  <c r="F1497" i="2"/>
  <c r="F1495" i="2"/>
  <c r="F1454" i="2"/>
  <c r="F1427" i="2"/>
  <c r="F1324" i="2"/>
  <c r="F1314" i="2"/>
  <c r="F715" i="2"/>
  <c r="F677" i="2"/>
  <c r="F631" i="2"/>
  <c r="F606" i="2"/>
  <c r="F591" i="2"/>
  <c r="F512" i="2"/>
  <c r="F444" i="2"/>
  <c r="F113" i="2"/>
  <c r="A2850" i="1"/>
  <c r="A2287" i="2"/>
  <c r="A2234" i="3" s="1"/>
  <c r="A2286" i="2"/>
  <c r="A2233" i="3" s="1"/>
  <c r="E1045" i="3"/>
  <c r="F1098" i="2"/>
  <c r="D1043" i="3"/>
  <c r="F1096" i="2"/>
  <c r="E975" i="3"/>
  <c r="F1028" i="2"/>
  <c r="E1061" i="3"/>
  <c r="F1114" i="2"/>
  <c r="D1025" i="3"/>
  <c r="F1078" i="2"/>
  <c r="E1685" i="3"/>
  <c r="F1738" i="2"/>
  <c r="E1637" i="3"/>
  <c r="F1690" i="2"/>
  <c r="E1315" i="3"/>
  <c r="F1368" i="2"/>
  <c r="A1554" i="1"/>
  <c r="A1084" i="2"/>
  <c r="A1031" i="3"/>
  <c r="E100" i="3"/>
  <c r="F153" i="2"/>
  <c r="F144" i="2"/>
  <c r="D91" i="3"/>
  <c r="D89" i="3"/>
  <c r="F142" i="2"/>
  <c r="E88" i="3"/>
  <c r="F141" i="2"/>
  <c r="F108" i="2"/>
  <c r="E55" i="3"/>
  <c r="N2544" i="1"/>
  <c r="I2074" i="2"/>
  <c r="E1293" i="3"/>
  <c r="F1346" i="2"/>
  <c r="E931" i="3"/>
  <c r="F984" i="2"/>
  <c r="D894" i="2"/>
  <c r="D841" i="3"/>
  <c r="D875" i="2"/>
  <c r="D822" i="3"/>
  <c r="E234" i="3"/>
  <c r="F287" i="2"/>
  <c r="E215" i="3"/>
  <c r="F268" i="2"/>
  <c r="E182" i="3"/>
  <c r="F235" i="2"/>
  <c r="N2576" i="1"/>
  <c r="I2106" i="2"/>
  <c r="N2592" i="1"/>
  <c r="I2122" i="2"/>
  <c r="A2208" i="2"/>
  <c r="A2155" i="3"/>
  <c r="A2746" i="1"/>
  <c r="E1898" i="3"/>
  <c r="F1951" i="2"/>
  <c r="F1604" i="2"/>
  <c r="D1551" i="3"/>
  <c r="E1539" i="3"/>
  <c r="F1592" i="2"/>
  <c r="D1388" i="3"/>
  <c r="F1441" i="2"/>
  <c r="F1440" i="2"/>
  <c r="E1387" i="3"/>
  <c r="F1422" i="2"/>
  <c r="D1369" i="3"/>
  <c r="D1298" i="3"/>
  <c r="F1351" i="2"/>
  <c r="E1290" i="3"/>
  <c r="F1343" i="2"/>
  <c r="D635" i="3"/>
  <c r="F688" i="2"/>
  <c r="F683" i="2"/>
  <c r="E630" i="3"/>
  <c r="E577" i="3"/>
  <c r="F630" i="2"/>
  <c r="E574" i="3"/>
  <c r="F627" i="2"/>
  <c r="D403" i="3"/>
  <c r="F456" i="2"/>
  <c r="E331" i="3"/>
  <c r="F384" i="2"/>
  <c r="F344" i="2"/>
  <c r="E291" i="3"/>
  <c r="F281" i="2"/>
  <c r="D228" i="3"/>
  <c r="D214" i="3"/>
  <c r="F267" i="2"/>
  <c r="D202" i="3"/>
  <c r="F255" i="2"/>
  <c r="E195" i="3"/>
  <c r="F248" i="2"/>
  <c r="E152" i="3"/>
  <c r="F205" i="2"/>
  <c r="D140" i="3"/>
  <c r="F193" i="2"/>
  <c r="E139" i="3"/>
  <c r="F192" i="2"/>
  <c r="I2112" i="2"/>
  <c r="N2582" i="1"/>
  <c r="F483" i="2"/>
  <c r="F1379" i="2"/>
  <c r="F1672" i="2"/>
  <c r="F1467" i="2"/>
  <c r="F1388" i="2"/>
  <c r="F1945" i="2"/>
  <c r="E639" i="3"/>
  <c r="D951" i="3"/>
  <c r="E2130" i="3"/>
  <c r="F1449" i="2"/>
  <c r="F2369" i="2"/>
  <c r="F1087" i="2"/>
  <c r="E2283" i="3"/>
  <c r="D1497" i="3"/>
  <c r="F2024" i="2"/>
  <c r="F1369" i="2"/>
  <c r="F2034" i="2"/>
  <c r="F102" i="2"/>
  <c r="D2445" i="3"/>
  <c r="A2730" i="1"/>
  <c r="D2030" i="3"/>
  <c r="D1977" i="3"/>
  <c r="D684" i="3"/>
  <c r="F531" i="2"/>
  <c r="F324" i="2"/>
  <c r="F2477" i="2"/>
  <c r="F1270" i="2"/>
  <c r="F2041" i="2"/>
  <c r="F1208" i="2"/>
  <c r="F1111" i="2"/>
  <c r="F678" i="2"/>
  <c r="F605" i="2"/>
  <c r="F1370" i="2"/>
  <c r="F2035" i="2"/>
  <c r="F1670" i="2"/>
  <c r="F2032" i="2"/>
  <c r="F2424" i="2"/>
  <c r="F1228" i="2"/>
  <c r="F1512" i="2"/>
  <c r="F2537" i="2"/>
  <c r="F2522" i="2"/>
  <c r="F1471" i="2"/>
  <c r="D1492" i="3"/>
  <c r="F1162" i="2"/>
  <c r="F2108" i="2"/>
  <c r="F383" i="2"/>
  <c r="F397" i="2"/>
  <c r="F476" i="2"/>
  <c r="F504" i="2"/>
  <c r="F987" i="2"/>
  <c r="E1446" i="3"/>
  <c r="F1643" i="2"/>
  <c r="F1693" i="2"/>
  <c r="F1788" i="2"/>
  <c r="F2144" i="2"/>
  <c r="E2180" i="3"/>
  <c r="F988" i="2"/>
  <c r="F1153" i="2"/>
  <c r="E1300" i="3"/>
  <c r="D1641" i="3"/>
  <c r="D2115" i="3"/>
  <c r="E1131" i="3"/>
  <c r="F718" i="2"/>
  <c r="F596" i="2"/>
  <c r="F1417" i="2"/>
  <c r="F1446" i="2"/>
  <c r="E1765" i="3"/>
  <c r="F1355" i="2"/>
  <c r="F1163" i="2"/>
  <c r="F2332" i="2"/>
  <c r="F2543" i="2"/>
  <c r="F1444" i="2"/>
  <c r="F2546" i="2"/>
  <c r="F1385" i="2"/>
  <c r="F2123" i="2"/>
  <c r="F2124" i="2"/>
  <c r="F2517" i="2"/>
  <c r="F2331" i="2"/>
  <c r="F2448" i="2"/>
  <c r="F2111" i="2"/>
  <c r="E1015" i="3"/>
  <c r="F1095" i="2"/>
  <c r="A3159" i="1"/>
  <c r="A3160" i="1" s="1"/>
  <c r="F2097" i="2"/>
  <c r="F1540" i="2"/>
  <c r="F1833" i="2"/>
  <c r="F1509" i="2"/>
  <c r="F781" i="2"/>
  <c r="F792" i="2"/>
  <c r="D696" i="3"/>
  <c r="D421" i="3"/>
  <c r="E624" i="3"/>
  <c r="F754" i="2"/>
  <c r="F1507" i="2"/>
  <c r="F2095" i="2"/>
  <c r="F1233" i="2"/>
  <c r="E1252" i="3"/>
  <c r="F1473" i="2"/>
  <c r="D1576" i="3"/>
  <c r="F1732" i="2"/>
  <c r="D1779" i="3"/>
  <c r="F1867" i="2"/>
  <c r="F1697" i="2"/>
  <c r="E1172" i="3"/>
  <c r="F1238" i="2"/>
  <c r="D1818" i="3"/>
  <c r="F1158" i="2"/>
  <c r="F1253" i="2"/>
  <c r="F1261" i="2"/>
  <c r="D1235" i="3"/>
  <c r="F2070" i="2"/>
  <c r="F1099" i="2"/>
  <c r="F1401" i="2"/>
  <c r="F1450" i="2"/>
  <c r="D1991" i="3"/>
  <c r="F1691" i="2"/>
  <c r="F1886" i="2"/>
  <c r="D1886" i="3"/>
  <c r="F1205" i="2"/>
  <c r="F602" i="2"/>
  <c r="A2285" i="2"/>
  <c r="A2232" i="3"/>
  <c r="F68" i="2"/>
  <c r="A2249" i="2"/>
  <c r="A2196" i="3" s="1"/>
  <c r="D553" i="3"/>
  <c r="F1445" i="2"/>
  <c r="E618" i="3"/>
  <c r="D60" i="3"/>
  <c r="F131" i="2"/>
  <c r="F198" i="2"/>
  <c r="I2100" i="2"/>
  <c r="I2085" i="2"/>
  <c r="D1937" i="3"/>
  <c r="E1668" i="3"/>
  <c r="D1429" i="3"/>
  <c r="E1261" i="3"/>
  <c r="F1033" i="2"/>
  <c r="D1402" i="3"/>
  <c r="F1455" i="2"/>
  <c r="F822" i="2"/>
  <c r="E769" i="3"/>
  <c r="E59" i="3"/>
  <c r="F112" i="2"/>
  <c r="I2061" i="2"/>
  <c r="N2531" i="1"/>
  <c r="N2541" i="1"/>
  <c r="I2071" i="2"/>
  <c r="N2560" i="1"/>
  <c r="I2090" i="2"/>
  <c r="N2568" i="1"/>
  <c r="I2098" i="2"/>
  <c r="A2853" i="1"/>
  <c r="A2289" i="2"/>
  <c r="A2236" i="3" s="1"/>
  <c r="D1725" i="3"/>
  <c r="F1778" i="2"/>
  <c r="D1270" i="3"/>
  <c r="F1323" i="2"/>
  <c r="E746" i="3"/>
  <c r="F799" i="2"/>
  <c r="D674" i="3"/>
  <c r="F727" i="2"/>
  <c r="E562" i="3"/>
  <c r="F615" i="2"/>
  <c r="D531" i="3"/>
  <c r="F584" i="2"/>
  <c r="A337" i="2"/>
  <c r="A284" i="3" s="1"/>
  <c r="A305" i="1"/>
  <c r="E268" i="3"/>
  <c r="F321" i="2"/>
  <c r="F292" i="2"/>
  <c r="E239" i="3"/>
  <c r="E213" i="3"/>
  <c r="F266" i="2"/>
  <c r="E154" i="3"/>
  <c r="F207" i="2"/>
  <c r="F204" i="2"/>
  <c r="E151" i="3"/>
  <c r="N2567" i="1"/>
  <c r="I2097" i="2"/>
  <c r="N2595" i="1"/>
  <c r="I2125" i="2"/>
  <c r="A2417" i="2"/>
  <c r="A2364" i="3"/>
  <c r="A3225" i="1"/>
  <c r="A2418" i="2"/>
  <c r="A2365" i="3" s="1"/>
  <c r="A2259" i="2"/>
  <c r="A2206" i="3" s="1"/>
  <c r="A2823" i="1"/>
  <c r="A2179" i="2"/>
  <c r="A2126" i="3"/>
  <c r="A2629" i="1"/>
  <c r="A2518" i="1"/>
  <c r="A2519" i="1" s="1"/>
  <c r="A2047" i="2"/>
  <c r="A1994" i="3" s="1"/>
  <c r="A2447" i="1"/>
  <c r="A1934" i="2"/>
  <c r="A1881" i="3"/>
  <c r="E1657" i="3"/>
  <c r="F1710" i="2"/>
  <c r="F1566" i="2"/>
  <c r="E1513" i="3"/>
  <c r="F1459" i="2"/>
  <c r="D1406" i="3"/>
  <c r="P1443" i="1"/>
  <c r="E912" i="2"/>
  <c r="E859" i="3" s="1"/>
  <c r="N1438" i="1"/>
  <c r="E797" i="3"/>
  <c r="F850" i="2"/>
  <c r="E794" i="3"/>
  <c r="F847" i="2"/>
  <c r="D777" i="3"/>
  <c r="F830" i="2"/>
  <c r="F149" i="2"/>
  <c r="E96" i="3"/>
  <c r="D70" i="3"/>
  <c r="F123" i="2"/>
  <c r="E69" i="3"/>
  <c r="F122" i="2"/>
  <c r="F111" i="2"/>
  <c r="E58" i="3"/>
  <c r="F107" i="2"/>
  <c r="E54" i="3"/>
  <c r="D53" i="3"/>
  <c r="F106" i="2"/>
  <c r="D16" i="3"/>
  <c r="F69" i="2"/>
  <c r="N2525" i="1"/>
  <c r="I2055" i="2"/>
  <c r="N2608" i="1"/>
  <c r="I2138" i="2"/>
  <c r="N2612" i="1"/>
  <c r="I2142" i="2"/>
  <c r="N2624" i="1"/>
  <c r="I2154" i="2"/>
  <c r="F485" i="2"/>
  <c r="F1145" i="2"/>
  <c r="F1387" i="2"/>
  <c r="F1199" i="2"/>
  <c r="F1782" i="2"/>
  <c r="F2536" i="2"/>
  <c r="F2513" i="2"/>
  <c r="F2246" i="2"/>
  <c r="F757" i="2"/>
  <c r="D877" i="2"/>
  <c r="F1777" i="2"/>
  <c r="F1168" i="2"/>
  <c r="F1298" i="2"/>
  <c r="F1469" i="2"/>
  <c r="F1496" i="2"/>
  <c r="F2050" i="2"/>
  <c r="F1169" i="2"/>
  <c r="E1626" i="3"/>
  <c r="D2300" i="3"/>
  <c r="D1983" i="3"/>
  <c r="D1279" i="3"/>
  <c r="D1271" i="3"/>
  <c r="F1056" i="2"/>
  <c r="N2573" i="1"/>
  <c r="E865" i="3"/>
  <c r="F1013" i="2"/>
  <c r="A2583" i="1"/>
  <c r="E1444" i="3"/>
  <c r="F1376" i="2"/>
  <c r="F1273" i="2"/>
  <c r="F2533" i="2"/>
  <c r="F2118" i="2"/>
  <c r="F2552" i="2"/>
  <c r="F896" i="2"/>
  <c r="F454" i="2"/>
  <c r="F2403" i="2"/>
  <c r="F352" i="2"/>
  <c r="F2454" i="2"/>
  <c r="F1389" i="2"/>
  <c r="F1377" i="2"/>
  <c r="F2483" i="2"/>
  <c r="F1942" i="2"/>
  <c r="F1675" i="2"/>
  <c r="F1510" i="2"/>
  <c r="F2146" i="2"/>
  <c r="E907" i="2"/>
  <c r="E854" i="3" s="1"/>
  <c r="F2468" i="2"/>
  <c r="F1935" i="2"/>
  <c r="F1295" i="2"/>
  <c r="F783" i="2"/>
  <c r="F1037" i="2"/>
  <c r="A2797" i="1"/>
  <c r="A2243" i="2"/>
  <c r="A2190" i="3" s="1"/>
  <c r="A2343" i="2"/>
  <c r="A2290" i="3" s="1"/>
  <c r="F1538" i="2"/>
  <c r="F2544" i="2"/>
  <c r="F1542" i="2"/>
  <c r="F2427" i="2"/>
  <c r="F1147" i="2"/>
  <c r="F2514" i="2"/>
  <c r="F2322" i="2"/>
  <c r="F2114" i="2"/>
  <c r="F2334" i="2"/>
  <c r="F2518" i="2"/>
  <c r="F2242" i="2"/>
  <c r="F2243" i="2"/>
  <c r="F2013" i="2"/>
  <c r="F2459" i="2"/>
  <c r="F2505" i="2"/>
  <c r="D2284" i="3"/>
  <c r="F2272" i="2"/>
  <c r="F1493" i="2"/>
  <c r="F478" i="2"/>
  <c r="D889" i="2"/>
  <c r="D836" i="3"/>
  <c r="F773" i="2"/>
  <c r="F702" i="2"/>
  <c r="F2215" i="2"/>
  <c r="F1269" i="2"/>
  <c r="F1656" i="2"/>
  <c r="F2261" i="2"/>
  <c r="F1227" i="2"/>
  <c r="F1476" i="2"/>
  <c r="F1501" i="2"/>
  <c r="F1271" i="2"/>
  <c r="F1544" i="2"/>
  <c r="F1724" i="2"/>
  <c r="E1739" i="3"/>
  <c r="F1908" i="2"/>
  <c r="F581" i="2"/>
  <c r="F1296" i="2"/>
  <c r="F1447" i="2"/>
  <c r="F1536" i="2"/>
  <c r="F1751" i="2"/>
  <c r="E1962" i="3"/>
  <c r="F1754" i="2"/>
  <c r="F1367" i="2"/>
  <c r="A2241" i="2"/>
  <c r="A2188" i="3"/>
  <c r="F284" i="2"/>
  <c r="F580" i="2"/>
  <c r="F376" i="2"/>
  <c r="E1282" i="3"/>
  <c r="E1276" i="3"/>
  <c r="F1088" i="2"/>
  <c r="E1022" i="3"/>
  <c r="A527" i="2"/>
  <c r="A474" i="3" s="1"/>
  <c r="F1212" i="2"/>
  <c r="F1218" i="2"/>
  <c r="F1211" i="2"/>
  <c r="F23" i="2"/>
  <c r="F8" i="2"/>
  <c r="F2553" i="2"/>
  <c r="F2526" i="2"/>
  <c r="F2492" i="2"/>
  <c r="F2461" i="2"/>
  <c r="F2208" i="2"/>
  <c r="F2058" i="2"/>
  <c r="F1960" i="2"/>
  <c r="F1916" i="2"/>
  <c r="F1869" i="2"/>
  <c r="F1790" i="2"/>
  <c r="F1765" i="2"/>
  <c r="F1725" i="2"/>
  <c r="F1714" i="2"/>
  <c r="F1584" i="2"/>
  <c r="F1392" i="2"/>
  <c r="F1151" i="2"/>
  <c r="F1101" i="2"/>
  <c r="F682" i="2"/>
  <c r="F892" i="2"/>
  <c r="F1215" i="2"/>
  <c r="F1214" i="2"/>
  <c r="F1216" i="2"/>
  <c r="F31" i="2"/>
  <c r="F28" i="2"/>
  <c r="F21" i="2"/>
  <c r="F11" i="2"/>
  <c r="F2378" i="2"/>
  <c r="F2365" i="2"/>
  <c r="F2348" i="2"/>
  <c r="F2217" i="2"/>
  <c r="F2071" i="2"/>
  <c r="F2069" i="2"/>
  <c r="F2028" i="2"/>
  <c r="F2026" i="2"/>
  <c r="F1912" i="2"/>
  <c r="F1900" i="2"/>
  <c r="F1753" i="2"/>
  <c r="F1649" i="2"/>
  <c r="F1642" i="2"/>
  <c r="F1537" i="2"/>
  <c r="F1530" i="2"/>
  <c r="F1442" i="2"/>
  <c r="F1354" i="2"/>
  <c r="F1070" i="2"/>
  <c r="F1064" i="2"/>
  <c r="F649" i="2"/>
  <c r="F978" i="2"/>
  <c r="F976" i="2"/>
  <c r="F950" i="2"/>
  <c r="F910" i="2"/>
  <c r="F731" i="2"/>
  <c r="F484" i="2"/>
  <c r="F373" i="2"/>
  <c r="F359" i="2"/>
  <c r="F246" i="2"/>
  <c r="F227" i="2"/>
  <c r="F163" i="2"/>
  <c r="F157" i="2"/>
  <c r="F586" i="2"/>
  <c r="F415" i="2"/>
  <c r="F409" i="2"/>
  <c r="F375" i="2"/>
  <c r="F238" i="2"/>
  <c r="E1145" i="3"/>
  <c r="F1198" i="2"/>
  <c r="E2492" i="3"/>
  <c r="F2545" i="2"/>
  <c r="F2384" i="2"/>
  <c r="D2331" i="3"/>
  <c r="D2327" i="3"/>
  <c r="F2380" i="2"/>
  <c r="F2240" i="2"/>
  <c r="D2187" i="3"/>
  <c r="F2136" i="2"/>
  <c r="D2083" i="3"/>
  <c r="E2082" i="3"/>
  <c r="F2135" i="2"/>
  <c r="F2132" i="2"/>
  <c r="D2079" i="3"/>
  <c r="E1927" i="3"/>
  <c r="F1980" i="2"/>
  <c r="E1924" i="3"/>
  <c r="F1977" i="2"/>
  <c r="E1890" i="3"/>
  <c r="F1943" i="2"/>
  <c r="E1871" i="3"/>
  <c r="F1924" i="2"/>
  <c r="D1147" i="3"/>
  <c r="F1200" i="2"/>
  <c r="D1135" i="3"/>
  <c r="F1188" i="2"/>
  <c r="E1133" i="3"/>
  <c r="F1186" i="2"/>
  <c r="F2482" i="2"/>
  <c r="D2429" i="3"/>
  <c r="E2412" i="3"/>
  <c r="F2465" i="2"/>
  <c r="D2407" i="3"/>
  <c r="F2460" i="2"/>
  <c r="D2223" i="3"/>
  <c r="F2276" i="2"/>
  <c r="F1768" i="2"/>
  <c r="E1715" i="3"/>
  <c r="E1713" i="3"/>
  <c r="F1766" i="2"/>
  <c r="F1667" i="2"/>
  <c r="D1614" i="3"/>
  <c r="E1597" i="3"/>
  <c r="F1650" i="2"/>
  <c r="E1569" i="3"/>
  <c r="F1622" i="2"/>
  <c r="D1544" i="3"/>
  <c r="F1597" i="2"/>
  <c r="D196" i="3"/>
  <c r="F249" i="2"/>
  <c r="F230" i="2"/>
  <c r="E177" i="3"/>
  <c r="E130" i="3"/>
  <c r="F183" i="2"/>
  <c r="F180" i="2"/>
  <c r="D127" i="3"/>
  <c r="D43" i="3"/>
  <c r="F96" i="2"/>
  <c r="E2489" i="3"/>
  <c r="F2542" i="2"/>
  <c r="F2540" i="2"/>
  <c r="E2487" i="3"/>
  <c r="E2466" i="3"/>
  <c r="F2519" i="2"/>
  <c r="E2340" i="3"/>
  <c r="F2393" i="2"/>
  <c r="E2335" i="3"/>
  <c r="F2388" i="2"/>
  <c r="F2339" i="2"/>
  <c r="D2286" i="3"/>
  <c r="E2274" i="3"/>
  <c r="F2327" i="2"/>
  <c r="E2270" i="3"/>
  <c r="F2323" i="2"/>
  <c r="E2233" i="3"/>
  <c r="F2286" i="2"/>
  <c r="E2229" i="3"/>
  <c r="F2282" i="2"/>
  <c r="E2176" i="3"/>
  <c r="F2229" i="2"/>
  <c r="F2084" i="2"/>
  <c r="D2031" i="3"/>
  <c r="F2082" i="2"/>
  <c r="E2029" i="3"/>
  <c r="E1944" i="3"/>
  <c r="F1997" i="2"/>
  <c r="E1942" i="3"/>
  <c r="F1995" i="2"/>
  <c r="E1843" i="3"/>
  <c r="F1896" i="2"/>
  <c r="E1835" i="3"/>
  <c r="F1888" i="2"/>
  <c r="F1862" i="2"/>
  <c r="E1809" i="3"/>
  <c r="F1784" i="2"/>
  <c r="D1731" i="3"/>
  <c r="F1780" i="2"/>
  <c r="D1727" i="3"/>
  <c r="F1775" i="2"/>
  <c r="D1722" i="3"/>
  <c r="D1690" i="3"/>
  <c r="F1743" i="2"/>
  <c r="E1689" i="3"/>
  <c r="F1742" i="2"/>
  <c r="D1688" i="3"/>
  <c r="F1741" i="2"/>
  <c r="D1537" i="3"/>
  <c r="F1590" i="2"/>
  <c r="F1589" i="2"/>
  <c r="E1536" i="3"/>
  <c r="E1534" i="3"/>
  <c r="F1587" i="2"/>
  <c r="F1583" i="2"/>
  <c r="E1530" i="3"/>
  <c r="F1579" i="2"/>
  <c r="E1526" i="3"/>
  <c r="D1524" i="3"/>
  <c r="F1577" i="2"/>
  <c r="E1352" i="3"/>
  <c r="F1405" i="2"/>
  <c r="D1283" i="3"/>
  <c r="F1336" i="2"/>
  <c r="D1268" i="3"/>
  <c r="F1321" i="2"/>
  <c r="E1266" i="3"/>
  <c r="F1319" i="2"/>
  <c r="D1210" i="3"/>
  <c r="F1263" i="2"/>
  <c r="E958" i="3"/>
  <c r="F1011" i="2"/>
  <c r="D957" i="3"/>
  <c r="F1010" i="2"/>
  <c r="D948" i="3"/>
  <c r="F1001" i="2"/>
  <c r="E930" i="3"/>
  <c r="F983" i="2"/>
  <c r="D926" i="3"/>
  <c r="F979" i="2"/>
  <c r="E919" i="3"/>
  <c r="F972" i="2"/>
  <c r="D915" i="3"/>
  <c r="F968" i="2"/>
  <c r="E372" i="3"/>
  <c r="F425" i="2"/>
  <c r="E369" i="3"/>
  <c r="F422" i="2"/>
  <c r="F2490" i="2"/>
  <c r="F1946" i="2"/>
  <c r="F1814" i="2"/>
  <c r="F1834" i="2"/>
  <c r="D2409" i="3"/>
  <c r="D2408" i="3"/>
  <c r="F2170" i="2"/>
  <c r="F2142" i="2"/>
  <c r="F1967" i="2"/>
  <c r="D2131" i="3"/>
  <c r="F1964" i="2"/>
  <c r="F251" i="2"/>
  <c r="F1202" i="2"/>
  <c r="F1779" i="2"/>
  <c r="F1816" i="2"/>
  <c r="F2415" i="2"/>
  <c r="F2379" i="2"/>
  <c r="F2554" i="2"/>
  <c r="F1599" i="2"/>
  <c r="F2075" i="2"/>
  <c r="F1848" i="2"/>
  <c r="F173" i="2"/>
  <c r="F184" i="2"/>
  <c r="F58" i="2"/>
  <c r="F56" i="2"/>
  <c r="F50" i="2"/>
  <c r="F48" i="2"/>
  <c r="F42" i="2"/>
  <c r="F22" i="2"/>
  <c r="F532" i="2"/>
  <c r="D479" i="3"/>
  <c r="D2494" i="3"/>
  <c r="F2547" i="2"/>
  <c r="F2512" i="2"/>
  <c r="E2459" i="3"/>
  <c r="E2317" i="3"/>
  <c r="F2370" i="2"/>
  <c r="F1978" i="2"/>
  <c r="D1925" i="3"/>
  <c r="D1921" i="3"/>
  <c r="F1974" i="2"/>
  <c r="E1896" i="3"/>
  <c r="F1949" i="2"/>
  <c r="E1869" i="3"/>
  <c r="F1922" i="2"/>
  <c r="E1730" i="3"/>
  <c r="F1783" i="2"/>
  <c r="E1719" i="3"/>
  <c r="F1772" i="2"/>
  <c r="E1717" i="3"/>
  <c r="F1770" i="2"/>
  <c r="D11" i="3"/>
  <c r="F64" i="2"/>
  <c r="E10" i="3"/>
  <c r="F63" i="2"/>
  <c r="D1128" i="3"/>
  <c r="F1181" i="2"/>
  <c r="D2507" i="3"/>
  <c r="F2560" i="2"/>
  <c r="F2275" i="2"/>
  <c r="E2222" i="3"/>
  <c r="D1598" i="3"/>
  <c r="F1651" i="2"/>
  <c r="E1586" i="3"/>
  <c r="F1639" i="2"/>
  <c r="F1634" i="2"/>
  <c r="E1581" i="3"/>
  <c r="E1564" i="3"/>
  <c r="F1617" i="2"/>
  <c r="D1561" i="3"/>
  <c r="F1614" i="2"/>
  <c r="F1609" i="2"/>
  <c r="D1556" i="3"/>
  <c r="D1555" i="3"/>
  <c r="F1608" i="2"/>
  <c r="F1603" i="2"/>
  <c r="D1550" i="3"/>
  <c r="F1601" i="2"/>
  <c r="E1548" i="3"/>
  <c r="D1540" i="3"/>
  <c r="F1593" i="2"/>
  <c r="E256" i="3"/>
  <c r="F309" i="2"/>
  <c r="F231" i="2"/>
  <c r="E178" i="3"/>
  <c r="E106" i="3"/>
  <c r="F159" i="2"/>
  <c r="F92" i="2"/>
  <c r="E39" i="3"/>
  <c r="D35" i="3"/>
  <c r="F88" i="2"/>
  <c r="F517" i="2"/>
  <c r="E464" i="3"/>
  <c r="E1122" i="3"/>
  <c r="F1175" i="2"/>
  <c r="E1120" i="3"/>
  <c r="F1173" i="2"/>
  <c r="D2462" i="3"/>
  <c r="F2515" i="2"/>
  <c r="D2453" i="3"/>
  <c r="F2506" i="2"/>
  <c r="F2494" i="2"/>
  <c r="D2441" i="3"/>
  <c r="F2493" i="2"/>
  <c r="D2440" i="3"/>
  <c r="E2399" i="3"/>
  <c r="F2452" i="2"/>
  <c r="D2332" i="3"/>
  <c r="F2385" i="2"/>
  <c r="E2315" i="3"/>
  <c r="F2368" i="2"/>
  <c r="F2354" i="2"/>
  <c r="D2301" i="3"/>
  <c r="E2257" i="3"/>
  <c r="F2310" i="2"/>
  <c r="F2223" i="2"/>
  <c r="D2170" i="3"/>
  <c r="E2134" i="3"/>
  <c r="F2187" i="2"/>
  <c r="E2121" i="3"/>
  <c r="F2174" i="2"/>
  <c r="F2086" i="2"/>
  <c r="D2033" i="3"/>
  <c r="E1959" i="3"/>
  <c r="F2012" i="2"/>
  <c r="E1785" i="3"/>
  <c r="F1838" i="2"/>
  <c r="D1675" i="3"/>
  <c r="F1728" i="2"/>
  <c r="F1727" i="2"/>
  <c r="E1674" i="3"/>
  <c r="D1673" i="3"/>
  <c r="F1726" i="2"/>
  <c r="D1670" i="3"/>
  <c r="F1723" i="2"/>
  <c r="E1669" i="3"/>
  <c r="F1722" i="2"/>
  <c r="D1667" i="3"/>
  <c r="F1720" i="2"/>
  <c r="F1716" i="2"/>
  <c r="E1663" i="3"/>
  <c r="F350" i="2"/>
  <c r="E297" i="3"/>
  <c r="F74" i="2"/>
  <c r="D21" i="3"/>
  <c r="F2222" i="2"/>
  <c r="D2500" i="3"/>
  <c r="F2423" i="2"/>
  <c r="F2510" i="2"/>
  <c r="F1852" i="2"/>
  <c r="F1220" i="2"/>
  <c r="F1920" i="2"/>
  <c r="E2428" i="3"/>
  <c r="F2538" i="2"/>
  <c r="F1955" i="2"/>
  <c r="F2367" i="2"/>
  <c r="F2470" i="2"/>
  <c r="F2557" i="2"/>
  <c r="D2312" i="3"/>
  <c r="F1595" i="2"/>
  <c r="F1823" i="2"/>
  <c r="F62" i="2"/>
  <c r="F2218" i="2"/>
  <c r="E2165" i="3"/>
  <c r="F2121" i="2"/>
  <c r="D2068" i="3"/>
  <c r="D1874" i="3"/>
  <c r="F1927" i="2"/>
  <c r="D1850" i="3"/>
  <c r="F1903" i="2"/>
  <c r="D1848" i="3"/>
  <c r="F1901" i="2"/>
  <c r="E1831" i="3"/>
  <c r="F1884" i="2"/>
  <c r="E1821" i="3"/>
  <c r="F1874" i="2"/>
  <c r="F1684" i="2"/>
  <c r="E1631" i="3"/>
  <c r="F1591" i="2"/>
  <c r="D1538" i="3"/>
  <c r="D1518" i="3"/>
  <c r="F1571" i="2"/>
  <c r="D1510" i="3"/>
  <c r="F1563" i="2"/>
  <c r="E1505" i="3"/>
  <c r="F1558" i="2"/>
  <c r="D1445" i="3"/>
  <c r="F1498" i="2"/>
  <c r="D1344" i="3"/>
  <c r="F1397" i="2"/>
  <c r="F1378" i="2"/>
  <c r="D1325" i="3"/>
  <c r="E1201" i="3"/>
  <c r="F1254" i="2"/>
  <c r="D1067" i="3"/>
  <c r="F1120" i="2"/>
  <c r="D1063" i="3"/>
  <c r="F1116" i="2"/>
  <c r="D940" i="3"/>
  <c r="F993" i="2"/>
  <c r="D589" i="3"/>
  <c r="F642" i="2"/>
  <c r="D514" i="3"/>
  <c r="F567" i="2"/>
  <c r="F416" i="2"/>
  <c r="D363" i="3"/>
  <c r="D318" i="3"/>
  <c r="F371" i="2"/>
  <c r="E254" i="3"/>
  <c r="F307" i="2"/>
  <c r="E173" i="3"/>
  <c r="F226" i="2"/>
  <c r="F210" i="2"/>
  <c r="E157" i="3"/>
  <c r="F2165" i="2"/>
  <c r="E2112" i="3"/>
  <c r="D1987" i="3"/>
  <c r="F2040" i="2"/>
  <c r="F1987" i="2"/>
  <c r="E1934" i="3"/>
  <c r="E1870" i="3"/>
  <c r="F1923" i="2"/>
  <c r="E1824" i="3"/>
  <c r="F1877" i="2"/>
  <c r="F1870" i="2"/>
  <c r="E1817" i="3"/>
  <c r="F1836" i="2"/>
  <c r="D1783" i="3"/>
  <c r="D1766" i="3"/>
  <c r="F1819" i="2"/>
  <c r="F1794" i="2"/>
  <c r="E1741" i="3"/>
  <c r="D1709" i="3"/>
  <c r="F1762" i="2"/>
  <c r="F1705" i="2"/>
  <c r="D1652" i="3"/>
  <c r="F1677" i="2"/>
  <c r="D1624" i="3"/>
  <c r="F1666" i="2"/>
  <c r="E1613" i="3"/>
  <c r="D1451" i="3"/>
  <c r="F1504" i="2"/>
  <c r="D1408" i="3"/>
  <c r="F1461" i="2"/>
  <c r="F1428" i="2"/>
  <c r="E1375" i="3"/>
  <c r="E1370" i="3"/>
  <c r="F1423" i="2"/>
  <c r="F1406" i="2"/>
  <c r="E1353" i="3"/>
  <c r="F1383" i="2"/>
  <c r="D1330" i="3"/>
  <c r="E1305" i="3"/>
  <c r="F1358" i="2"/>
  <c r="E1112" i="3"/>
  <c r="F1165" i="2"/>
  <c r="D1087" i="3"/>
  <c r="F1140" i="2"/>
  <c r="D1004" i="3"/>
  <c r="F1057" i="2"/>
  <c r="E761" i="3"/>
  <c r="F814" i="2"/>
  <c r="D753" i="3"/>
  <c r="F806" i="2"/>
  <c r="E643" i="3"/>
  <c r="F696" i="2"/>
  <c r="F672" i="2"/>
  <c r="D619" i="3"/>
  <c r="D581" i="3"/>
  <c r="F634" i="2"/>
  <c r="E980" i="3"/>
  <c r="F1402" i="2"/>
  <c r="F2060" i="2"/>
  <c r="F1255" i="2"/>
  <c r="F1809" i="2"/>
  <c r="F2302" i="2"/>
  <c r="F1375" i="2"/>
  <c r="D2018" i="3"/>
  <c r="F1773" i="2"/>
  <c r="F1769" i="2"/>
  <c r="E1553" i="3"/>
  <c r="E1976" i="3"/>
  <c r="F382" i="2"/>
  <c r="F2175" i="2"/>
  <c r="F947" i="2"/>
  <c r="F1688" i="2"/>
  <c r="F2081" i="2"/>
  <c r="E2117" i="3"/>
  <c r="F1080" i="2"/>
  <c r="E1706" i="3"/>
  <c r="F1771" i="2"/>
  <c r="F1803" i="2"/>
  <c r="F1707" i="2"/>
  <c r="F2314" i="2"/>
  <c r="E1980" i="3"/>
  <c r="F1069" i="2"/>
  <c r="F2305" i="2"/>
  <c r="F2250" i="2"/>
  <c r="F1569" i="2"/>
  <c r="D1712" i="3"/>
  <c r="F1307" i="2"/>
  <c r="F1483" i="2"/>
  <c r="F1994" i="2"/>
  <c r="F1058" i="2"/>
  <c r="F1484" i="2"/>
  <c r="E1484" i="3"/>
  <c r="F1680" i="2"/>
  <c r="F361" i="2"/>
  <c r="F1117" i="2"/>
  <c r="F1526" i="2"/>
  <c r="F1735" i="2"/>
  <c r="E1973" i="3"/>
  <c r="E174" i="3"/>
  <c r="F1659" i="2"/>
  <c r="F1899" i="2"/>
  <c r="F508" i="2"/>
  <c r="F1352" i="2"/>
  <c r="D104" i="3"/>
  <c r="E193" i="3"/>
  <c r="F82" i="2"/>
  <c r="D2016" i="3"/>
  <c r="D2015" i="3"/>
  <c r="E2005" i="3"/>
  <c r="D1990" i="3"/>
  <c r="E1975" i="3"/>
  <c r="D1707" i="3"/>
  <c r="F1673" i="2"/>
  <c r="E1301" i="3"/>
  <c r="E1003" i="3"/>
  <c r="E634" i="3"/>
  <c r="D2034" i="3"/>
  <c r="F2087" i="2"/>
  <c r="E1853" i="3"/>
  <c r="F1906" i="2"/>
  <c r="F1893" i="2"/>
  <c r="E1840" i="3"/>
  <c r="F1394" i="2"/>
  <c r="D1341" i="3"/>
  <c r="D1207" i="3"/>
  <c r="F1260" i="2"/>
  <c r="D1066" i="3"/>
  <c r="F1119" i="2"/>
  <c r="E1019" i="3"/>
  <c r="F1072" i="2"/>
  <c r="F296" i="2"/>
  <c r="D243" i="3"/>
  <c r="D194" i="3"/>
  <c r="F247" i="2"/>
  <c r="F170" i="2"/>
  <c r="D117" i="3"/>
  <c r="E2098" i="3"/>
  <c r="F2151" i="2"/>
  <c r="E1994" i="3"/>
  <c r="F2047" i="2"/>
  <c r="F2010" i="2"/>
  <c r="D1957" i="3"/>
  <c r="E1950" i="3"/>
  <c r="F2003" i="2"/>
  <c r="E1841" i="3"/>
  <c r="F1894" i="2"/>
  <c r="F1817" i="2"/>
  <c r="D1764" i="3"/>
  <c r="D1694" i="3"/>
  <c r="F1747" i="2"/>
  <c r="E1676" i="3"/>
  <c r="F1729" i="2"/>
  <c r="E1601" i="3"/>
  <c r="F1654" i="2"/>
  <c r="F1625" i="2"/>
  <c r="D1572" i="3"/>
  <c r="F1624" i="2"/>
  <c r="E1571" i="3"/>
  <c r="D1403" i="3"/>
  <c r="F1456" i="2"/>
  <c r="D1382" i="3"/>
  <c r="F1435" i="2"/>
  <c r="D1378" i="3"/>
  <c r="F1431" i="2"/>
  <c r="D1272" i="3"/>
  <c r="F1325" i="2"/>
  <c r="F1289" i="2"/>
  <c r="E1236" i="3"/>
  <c r="E1234" i="3"/>
  <c r="F1287" i="2"/>
  <c r="D1214" i="3"/>
  <c r="F1267" i="2"/>
  <c r="D1111" i="3"/>
  <c r="F1164" i="2"/>
  <c r="E1108" i="3"/>
  <c r="F1161" i="2"/>
  <c r="F1006" i="2"/>
  <c r="E953" i="3"/>
  <c r="F1062" i="2"/>
  <c r="F2039" i="2"/>
  <c r="F1465" i="2"/>
  <c r="F645" i="2"/>
  <c r="F1395" i="2"/>
  <c r="F1518" i="2"/>
  <c r="F1524" i="2"/>
  <c r="F1023" i="2"/>
  <c r="F1734" i="2"/>
  <c r="F2046" i="2"/>
  <c r="F374" i="2"/>
  <c r="F2345" i="2"/>
  <c r="E1250" i="3"/>
  <c r="F76" i="2"/>
  <c r="F684" i="2"/>
  <c r="F2153" i="2"/>
  <c r="F2051" i="2"/>
  <c r="D1938" i="3"/>
  <c r="D1816" i="3"/>
  <c r="E1401" i="3"/>
  <c r="D1389" i="3"/>
  <c r="D1383" i="3"/>
  <c r="F2488" i="2"/>
  <c r="F533" i="2"/>
  <c r="F30" i="2"/>
  <c r="F29" i="2"/>
  <c r="F27" i="2"/>
  <c r="F26" i="2"/>
  <c r="F25" i="2"/>
  <c r="F2558" i="2"/>
  <c r="F2529" i="2"/>
  <c r="F2480" i="2"/>
  <c r="F2445" i="2"/>
  <c r="F2386" i="2"/>
  <c r="F2362" i="2"/>
  <c r="F2357" i="2"/>
  <c r="F2209" i="2"/>
  <c r="F2163" i="2"/>
  <c r="F2112" i="2"/>
  <c r="F2107" i="2"/>
  <c r="F2105" i="2"/>
  <c r="F2004" i="2"/>
  <c r="F1970" i="2"/>
  <c r="F1954" i="2"/>
  <c r="F1895" i="2"/>
  <c r="F935" i="2"/>
  <c r="F519" i="2"/>
  <c r="F1187" i="2"/>
  <c r="F2220" i="2"/>
  <c r="F2200" i="2"/>
  <c r="F2179" i="2"/>
  <c r="F2161" i="2"/>
  <c r="F2131" i="2"/>
  <c r="F2020" i="2"/>
  <c r="F1890" i="2"/>
  <c r="F1828" i="2"/>
  <c r="F1085" i="2"/>
  <c r="F1029" i="2"/>
  <c r="F1166" i="2"/>
  <c r="F1089" i="2"/>
  <c r="F1079" i="2"/>
  <c r="F1077" i="2"/>
  <c r="F1073" i="2"/>
  <c r="F1066" i="2"/>
  <c r="F1061" i="2"/>
  <c r="F1060" i="2"/>
  <c r="F1050" i="2"/>
  <c r="F1043" i="2"/>
  <c r="F1019" i="2"/>
  <c r="F999" i="2"/>
  <c r="F952" i="2"/>
  <c r="F949" i="2"/>
  <c r="F937" i="2"/>
  <c r="F825" i="2"/>
  <c r="F742" i="2"/>
  <c r="F570" i="2"/>
  <c r="F566" i="2"/>
  <c r="F366" i="2"/>
  <c r="F362" i="2"/>
  <c r="F1621" i="2"/>
  <c r="F1554" i="2"/>
  <c r="F1356" i="2"/>
  <c r="F943" i="2"/>
  <c r="F906" i="2"/>
  <c r="F769" i="2"/>
  <c r="F706" i="2"/>
  <c r="F574" i="2"/>
  <c r="F390" i="2"/>
  <c r="F232" i="2"/>
  <c r="F816" i="2"/>
  <c r="F770" i="2"/>
  <c r="F699" i="2"/>
  <c r="F666" i="2"/>
  <c r="F507" i="2"/>
  <c r="F488" i="2"/>
  <c r="F487" i="2"/>
  <c r="F414" i="2"/>
  <c r="F368" i="2"/>
  <c r="F84" i="2"/>
  <c r="F758" i="2"/>
  <c r="E835" i="3"/>
  <c r="F888" i="2"/>
  <c r="A2344" i="2"/>
  <c r="A2291" i="3" s="1"/>
  <c r="A3147" i="1"/>
  <c r="A2134" i="2"/>
  <c r="A2081" i="3"/>
  <c r="A2605" i="1"/>
  <c r="A1203" i="2"/>
  <c r="A1150" i="3" s="1"/>
  <c r="A1861" i="1"/>
  <c r="E1002" i="3"/>
  <c r="F1055" i="2"/>
  <c r="E670" i="3"/>
  <c r="F723" i="2"/>
  <c r="E610" i="3"/>
  <c r="F663" i="2"/>
  <c r="D303" i="3"/>
  <c r="F356" i="2"/>
  <c r="N2585" i="1"/>
  <c r="I2115" i="2"/>
  <c r="N2593" i="1"/>
  <c r="I2123" i="2"/>
  <c r="F1731" i="2"/>
  <c r="E1678" i="3"/>
  <c r="A1202" i="2"/>
  <c r="A1149" i="3"/>
  <c r="E849" i="3"/>
  <c r="D1153" i="3"/>
  <c r="D1165" i="3"/>
  <c r="F2551" i="2"/>
  <c r="F1178" i="2"/>
  <c r="F779" i="2"/>
  <c r="F2396" i="2"/>
  <c r="F1936" i="2"/>
  <c r="F1928" i="2"/>
  <c r="F908" i="2"/>
  <c r="F516" i="2"/>
  <c r="F911" i="2"/>
  <c r="F2143" i="2"/>
  <c r="F824" i="2"/>
  <c r="F2127" i="2"/>
  <c r="F2325" i="2"/>
  <c r="F2182" i="2"/>
  <c r="F499" i="2"/>
  <c r="E434" i="3"/>
  <c r="F777" i="2"/>
  <c r="F2486" i="2"/>
  <c r="F2289" i="2"/>
  <c r="F2458" i="2"/>
  <c r="F1174" i="2"/>
  <c r="F1941" i="2"/>
  <c r="F1213" i="2"/>
  <c r="F2299" i="2"/>
  <c r="F714" i="2"/>
  <c r="F2192" i="2"/>
  <c r="F475" i="2"/>
  <c r="F271" i="2"/>
  <c r="F465" i="2"/>
  <c r="F1090" i="2"/>
  <c r="F2397" i="2"/>
  <c r="F1185" i="2"/>
  <c r="F866" i="2"/>
  <c r="F854" i="2"/>
  <c r="F215" i="2"/>
  <c r="F858" i="2"/>
  <c r="F275" i="2"/>
  <c r="F802" i="2"/>
  <c r="F1944" i="2"/>
  <c r="F2000" i="2"/>
  <c r="F559" i="2"/>
  <c r="F842" i="2"/>
  <c r="F399" i="2"/>
  <c r="F491" i="2"/>
  <c r="F2343" i="2"/>
  <c r="F2426" i="2"/>
  <c r="F2374" i="2"/>
  <c r="F2185" i="2"/>
  <c r="F2559" i="2"/>
  <c r="F2366" i="2"/>
  <c r="F2128" i="2"/>
  <c r="F2244" i="2"/>
  <c r="F2306" i="2"/>
  <c r="F2287" i="2"/>
  <c r="F2120" i="2"/>
  <c r="F2021" i="2"/>
  <c r="D2259" i="3"/>
  <c r="F1110" i="2"/>
  <c r="F2405" i="2"/>
  <c r="F2228" i="2"/>
  <c r="A341" i="1"/>
  <c r="F197" i="2"/>
  <c r="F340" i="2"/>
  <c r="F405" i="2"/>
  <c r="F690" i="2"/>
  <c r="F386" i="2"/>
  <c r="F393" i="2"/>
  <c r="F436" i="2"/>
  <c r="F569" i="2"/>
  <c r="D716" i="3"/>
  <c r="F800" i="2"/>
  <c r="F812" i="2"/>
  <c r="F502" i="2"/>
  <c r="F694" i="2"/>
  <c r="D653" i="3"/>
  <c r="F766" i="2"/>
  <c r="F2073" i="2"/>
  <c r="F2059" i="2"/>
  <c r="F2110" i="2"/>
  <c r="F2169" i="2"/>
  <c r="F2162" i="2"/>
  <c r="D2295" i="3"/>
  <c r="F547" i="2"/>
  <c r="F728" i="2"/>
  <c r="F651" i="2"/>
  <c r="E839" i="3"/>
  <c r="E1143" i="3"/>
  <c r="A2253" i="2"/>
  <c r="A2200" i="3"/>
  <c r="D1162" i="3"/>
  <c r="A2569" i="1"/>
  <c r="F121" i="2"/>
  <c r="F1183" i="2"/>
  <c r="A517" i="2"/>
  <c r="A464" i="3"/>
  <c r="A1920" i="2"/>
  <c r="A1867" i="3"/>
  <c r="F67" i="2"/>
  <c r="F328" i="2"/>
  <c r="F660" i="2"/>
  <c r="F794" i="2"/>
  <c r="E776" i="3"/>
  <c r="F700" i="2"/>
  <c r="F298" i="2"/>
  <c r="I2152" i="2"/>
  <c r="I2148" i="2"/>
  <c r="I2144" i="2"/>
  <c r="I2140" i="2"/>
  <c r="I2136" i="2"/>
  <c r="I2132" i="2"/>
  <c r="D663" i="3"/>
  <c r="F716" i="2"/>
  <c r="E611" i="3"/>
  <c r="F664" i="2"/>
  <c r="D495" i="3"/>
  <c r="F548" i="2"/>
  <c r="N2563" i="1"/>
  <c r="I2093" i="2"/>
  <c r="N2581" i="1"/>
  <c r="I2111" i="2"/>
  <c r="N2589" i="1"/>
  <c r="I2119" i="2"/>
  <c r="N2597" i="1"/>
  <c r="I2127" i="2"/>
  <c r="L303" i="1"/>
  <c r="H336" i="2"/>
  <c r="E1031" i="3"/>
  <c r="F1067" i="2"/>
  <c r="F1177" i="2"/>
  <c r="F759" i="2"/>
  <c r="F222" i="2"/>
  <c r="F782" i="2"/>
  <c r="F2444" i="2"/>
  <c r="F2395" i="2"/>
  <c r="F764" i="2"/>
  <c r="F2495" i="2"/>
  <c r="F2497" i="2"/>
  <c r="F1983" i="2"/>
  <c r="F2450" i="2"/>
  <c r="F2446" i="2"/>
  <c r="F1992" i="2"/>
  <c r="F2016" i="2"/>
  <c r="F467" i="2"/>
  <c r="E481" i="3"/>
  <c r="F387" i="2"/>
  <c r="F775" i="2"/>
  <c r="F862" i="2"/>
  <c r="F564" i="2"/>
  <c r="F756" i="2"/>
  <c r="F839" i="2"/>
  <c r="F1948" i="2"/>
  <c r="E1161" i="3"/>
  <c r="F355" i="2"/>
  <c r="F2052" i="2"/>
  <c r="F2344" i="2"/>
  <c r="F2561" i="2"/>
  <c r="F2484" i="2"/>
  <c r="E2294" i="3"/>
  <c r="F2346" i="2"/>
  <c r="F2504" i="2"/>
  <c r="F2245" i="2"/>
  <c r="F2387" i="2"/>
  <c r="F2277" i="2"/>
  <c r="F2171" i="2"/>
  <c r="F1984" i="2"/>
  <c r="F1993" i="2"/>
  <c r="F2381" i="2"/>
  <c r="F2467" i="2"/>
  <c r="D2183" i="3"/>
  <c r="F2241" i="2"/>
  <c r="F1968" i="2"/>
  <c r="F2420" i="2"/>
  <c r="F1035" i="2"/>
  <c r="F1049" i="2"/>
  <c r="F1091" i="2"/>
  <c r="F2411" i="2"/>
  <c r="F2320" i="2"/>
  <c r="F316" i="2"/>
  <c r="F365" i="2"/>
  <c r="F434" i="2"/>
  <c r="F582" i="2"/>
  <c r="D596" i="3"/>
  <c r="F804" i="2"/>
  <c r="F820" i="2"/>
  <c r="F860" i="2"/>
  <c r="F861" i="2"/>
  <c r="F1054" i="2"/>
  <c r="F2139" i="2"/>
  <c r="F1921" i="2"/>
  <c r="F2090" i="2"/>
  <c r="F2158" i="2"/>
  <c r="F2224" i="2"/>
  <c r="F2088" i="2"/>
  <c r="F1910" i="2"/>
  <c r="F228" i="2"/>
  <c r="F311" i="2"/>
  <c r="F1934" i="2"/>
  <c r="F90" i="2"/>
  <c r="F317" i="2"/>
  <c r="F662" i="2"/>
  <c r="F404" i="2"/>
  <c r="F443" i="2"/>
  <c r="F563" i="2"/>
  <c r="F593" i="2"/>
  <c r="F646" i="2"/>
  <c r="F703" i="2"/>
  <c r="I2088" i="2"/>
  <c r="I2084" i="2"/>
  <c r="I2080" i="2"/>
  <c r="I2076" i="2"/>
  <c r="I2072" i="2"/>
  <c r="I2068" i="2"/>
  <c r="I2064" i="2"/>
  <c r="I2060" i="2"/>
  <c r="I2056" i="2"/>
  <c r="I2052" i="2"/>
  <c r="I2048" i="2"/>
  <c r="F1071" i="2"/>
  <c r="F576" i="2"/>
  <c r="F2119" i="2"/>
  <c r="F2527" i="2"/>
  <c r="F2265" i="2"/>
  <c r="F2186" i="2"/>
  <c r="F2141" i="2"/>
  <c r="F2056" i="2"/>
  <c r="F2006" i="2"/>
  <c r="F1952" i="2"/>
  <c r="F1576" i="2"/>
  <c r="F1452" i="2"/>
  <c r="D1399" i="3"/>
  <c r="F2199" i="2"/>
  <c r="F2195" i="2"/>
  <c r="F2193" i="2"/>
  <c r="F2178" i="2"/>
  <c r="F2145" i="2"/>
  <c r="F2091" i="2"/>
  <c r="F2079" i="2"/>
  <c r="F2066" i="2"/>
  <c r="F2064" i="2"/>
  <c r="F2019" i="2"/>
  <c r="F2007" i="2"/>
  <c r="F1953" i="2"/>
  <c r="N1449" i="1"/>
  <c r="P1454" i="1"/>
  <c r="E923" i="2"/>
  <c r="F1730" i="2"/>
  <c r="F1718" i="2"/>
  <c r="F1717" i="2"/>
  <c r="F1715" i="2"/>
  <c r="F1620" i="2"/>
  <c r="F1293" i="2"/>
  <c r="F1284" i="2"/>
  <c r="F1425" i="2"/>
  <c r="F1411" i="2"/>
  <c r="F1105" i="2"/>
  <c r="F1044" i="2"/>
  <c r="F450" i="2"/>
  <c r="E397" i="3"/>
  <c r="F447" i="2"/>
  <c r="D394" i="3"/>
  <c r="F1039" i="2"/>
  <c r="F955" i="2"/>
  <c r="F765" i="2"/>
  <c r="F1052" i="2"/>
  <c r="F928" i="2"/>
  <c r="F461" i="2"/>
  <c r="A2251" i="1"/>
  <c r="D1047" i="3"/>
  <c r="F1100" i="2"/>
  <c r="F958" i="2"/>
  <c r="E852" i="3"/>
  <c r="E904" i="3"/>
  <c r="F957" i="2"/>
  <c r="D1051" i="3"/>
  <c r="F1104" i="2"/>
  <c r="A2222" i="2"/>
  <c r="A2169" i="3"/>
  <c r="A2776" i="1"/>
  <c r="E2025" i="3"/>
  <c r="F2078" i="2"/>
  <c r="F1932" i="2"/>
  <c r="D1879" i="3"/>
  <c r="D1854" i="3"/>
  <c r="F1907" i="2"/>
  <c r="F1861" i="2"/>
  <c r="E1808" i="3"/>
  <c r="E1805" i="3"/>
  <c r="F1858" i="2"/>
  <c r="F1438" i="2"/>
  <c r="E1385" i="3"/>
  <c r="D1321" i="3"/>
  <c r="F1374" i="2"/>
  <c r="E1187" i="3"/>
  <c r="F1240" i="2"/>
  <c r="D1114" i="3"/>
  <c r="F1167" i="2"/>
  <c r="F1141" i="2"/>
  <c r="E1088" i="3"/>
  <c r="D1085" i="3"/>
  <c r="F1138" i="2"/>
  <c r="D1080" i="3"/>
  <c r="F1133" i="2"/>
  <c r="D1071" i="3"/>
  <c r="F1124" i="2"/>
  <c r="E927" i="3"/>
  <c r="F980" i="2"/>
  <c r="E916" i="3"/>
  <c r="F969" i="2"/>
  <c r="F1915" i="2"/>
  <c r="E1862" i="3"/>
  <c r="F1911" i="2"/>
  <c r="E1858" i="3"/>
  <c r="E1820" i="3"/>
  <c r="F1873" i="2"/>
  <c r="D1801" i="3"/>
  <c r="F1854" i="2"/>
  <c r="F1847" i="2"/>
  <c r="D1794" i="3"/>
  <c r="E1754" i="3"/>
  <c r="F1807" i="2"/>
  <c r="E1746" i="3"/>
  <c r="F1799" i="2"/>
  <c r="F1611" i="2"/>
  <c r="E1558" i="3"/>
  <c r="E1284" i="3"/>
  <c r="F1337" i="2"/>
  <c r="D921" i="3"/>
  <c r="F974" i="2"/>
  <c r="E2307" i="3"/>
  <c r="F2360" i="2"/>
  <c r="F2308" i="2"/>
  <c r="D2255" i="3"/>
  <c r="A2304" i="2"/>
  <c r="A2251" i="3" s="1"/>
  <c r="A2868" i="1"/>
  <c r="A2845" i="1"/>
  <c r="A2281" i="2"/>
  <c r="A2228" i="3" s="1"/>
  <c r="A2277" i="2"/>
  <c r="A2224" i="3" s="1"/>
  <c r="A2841" i="1"/>
  <c r="E2004" i="3"/>
  <c r="F2057" i="2"/>
  <c r="D1945" i="3"/>
  <c r="F1998" i="2"/>
  <c r="D1787" i="3"/>
  <c r="F1840" i="2"/>
  <c r="D1759" i="3"/>
  <c r="F1812" i="2"/>
  <c r="F1774" i="2"/>
  <c r="D1721" i="3"/>
  <c r="D1711" i="3"/>
  <c r="F1764" i="2"/>
  <c r="E1633" i="3"/>
  <c r="F1686" i="2"/>
  <c r="F1665" i="2"/>
  <c r="D1612" i="3"/>
  <c r="E1593" i="3"/>
  <c r="F1646" i="2"/>
  <c r="D1580" i="3"/>
  <c r="F1633" i="2"/>
  <c r="E1545" i="3"/>
  <c r="F1598" i="2"/>
  <c r="F1505" i="2"/>
  <c r="E1452" i="3"/>
  <c r="D1437" i="3"/>
  <c r="F1490" i="2"/>
  <c r="D1421" i="3"/>
  <c r="F1474" i="2"/>
  <c r="E1263" i="3"/>
  <c r="F1316" i="2"/>
  <c r="F1304" i="2"/>
  <c r="D1251" i="3"/>
  <c r="D1232" i="3"/>
  <c r="F1285" i="2"/>
  <c r="D1228" i="3"/>
  <c r="F1281" i="2"/>
  <c r="D1224" i="3"/>
  <c r="F1277" i="2"/>
  <c r="F1272" i="2"/>
  <c r="D1219" i="3"/>
  <c r="F865" i="2"/>
  <c r="E812" i="3"/>
  <c r="E800" i="3"/>
  <c r="F853" i="2"/>
  <c r="E793" i="3"/>
  <c r="F846" i="2"/>
  <c r="D783" i="3"/>
  <c r="F836" i="2"/>
  <c r="D628" i="3"/>
  <c r="F681" i="2"/>
  <c r="F679" i="2"/>
  <c r="E626" i="3"/>
  <c r="D622" i="3"/>
  <c r="F675" i="2"/>
  <c r="D602" i="3"/>
  <c r="F655" i="2"/>
  <c r="D561" i="3"/>
  <c r="F614" i="2"/>
  <c r="F471" i="2"/>
  <c r="E418" i="3"/>
  <c r="F452" i="2"/>
  <c r="D399" i="3"/>
  <c r="E389" i="3"/>
  <c r="F442" i="2"/>
  <c r="F349" i="2"/>
  <c r="E296" i="3"/>
  <c r="E289" i="3"/>
  <c r="F342" i="2"/>
  <c r="D266" i="3"/>
  <c r="F319" i="2"/>
  <c r="F312" i="2"/>
  <c r="D259" i="3"/>
  <c r="D225" i="3"/>
  <c r="F278" i="2"/>
  <c r="D208" i="3"/>
  <c r="F261" i="2"/>
  <c r="E81" i="3"/>
  <c r="F134" i="2"/>
  <c r="D79" i="3"/>
  <c r="F132" i="2"/>
  <c r="E65" i="3"/>
  <c r="F118" i="2"/>
  <c r="E46" i="3"/>
  <c r="F99" i="2"/>
  <c r="F942" i="2"/>
  <c r="F2248" i="2"/>
  <c r="F2065" i="2"/>
  <c r="F2496" i="2"/>
  <c r="F1041" i="2"/>
  <c r="E966" i="3"/>
  <c r="E2066" i="3"/>
  <c r="F951" i="2"/>
  <c r="F2196" i="2"/>
  <c r="F2435" i="2"/>
  <c r="F2201" i="2"/>
  <c r="F2417" i="2"/>
  <c r="F2202" i="2"/>
  <c r="F2432" i="2"/>
  <c r="F1793" i="2"/>
  <c r="E2013" i="3"/>
  <c r="F1796" i="2"/>
  <c r="F1889" i="2"/>
  <c r="F2197" i="2"/>
  <c r="F1419" i="2"/>
  <c r="E2092" i="3"/>
  <c r="D1159" i="3"/>
  <c r="E1126" i="3"/>
  <c r="D2474" i="3"/>
  <c r="E2140" i="3"/>
  <c r="D1966" i="3"/>
  <c r="D1954" i="3"/>
  <c r="E1953" i="3"/>
  <c r="D1900" i="3"/>
  <c r="E1899" i="3"/>
  <c r="E1883" i="3"/>
  <c r="D1877" i="3"/>
  <c r="D1875" i="3"/>
  <c r="D1837" i="3"/>
  <c r="D1303" i="3"/>
  <c r="E899" i="3"/>
  <c r="E823" i="3"/>
  <c r="E819" i="3"/>
  <c r="F919" i="2"/>
  <c r="E836" i="3"/>
  <c r="F956" i="2"/>
  <c r="E843" i="3"/>
  <c r="F1189" i="2"/>
  <c r="F2207" i="2"/>
  <c r="F1102" i="2"/>
  <c r="D2052" i="3"/>
  <c r="F1106" i="2"/>
  <c r="F2443" i="2"/>
  <c r="F1112" i="2"/>
  <c r="F2211" i="2"/>
  <c r="F2412" i="2"/>
  <c r="F2491" i="2"/>
  <c r="F1856" i="2"/>
  <c r="E821" i="3"/>
  <c r="F1209" i="2"/>
  <c r="F934" i="2"/>
  <c r="D1152" i="3"/>
  <c r="F2002" i="2"/>
  <c r="E882" i="3"/>
  <c r="F2501" i="2"/>
  <c r="E2476" i="3"/>
  <c r="E2212" i="3"/>
  <c r="F2406" i="2"/>
  <c r="E2435" i="3"/>
  <c r="F1040" i="2"/>
  <c r="D991" i="3"/>
  <c r="E1951" i="3"/>
  <c r="F2221" i="2"/>
  <c r="E2343" i="3"/>
  <c r="E2505" i="3"/>
  <c r="F1996" i="2"/>
  <c r="F966" i="2"/>
  <c r="F1103" i="2"/>
  <c r="F2285" i="2"/>
  <c r="F2402" i="2"/>
  <c r="E890" i="3"/>
  <c r="E1665" i="3"/>
  <c r="F2549" i="2"/>
  <c r="F2500" i="2"/>
  <c r="E1151" i="3"/>
  <c r="A2255" i="2"/>
  <c r="A2202" i="3"/>
  <c r="D896" i="3"/>
  <c r="F1030" i="2"/>
  <c r="E540" i="3"/>
  <c r="F1092" i="2"/>
  <c r="E1499" i="3"/>
  <c r="F2371" i="2"/>
  <c r="F1553" i="2"/>
  <c r="F1876" i="2"/>
  <c r="F2391" i="2"/>
  <c r="F2159" i="2"/>
  <c r="F2410" i="2"/>
  <c r="F2525" i="2"/>
  <c r="F2516" i="2"/>
  <c r="F2212" i="2"/>
  <c r="F953" i="2"/>
  <c r="F2172" i="2"/>
  <c r="F2315" i="2"/>
  <c r="F1965" i="2"/>
  <c r="E2155" i="3"/>
  <c r="D2181" i="3"/>
  <c r="F2264" i="2"/>
  <c r="F2160" i="2"/>
  <c r="F2260" i="2"/>
  <c r="F2263" i="2"/>
  <c r="F2238" i="2"/>
  <c r="F2167" i="2"/>
  <c r="F1021" i="2"/>
  <c r="E1052" i="3"/>
  <c r="F1031" i="2"/>
  <c r="E857" i="3"/>
  <c r="F1027" i="2"/>
  <c r="F1108" i="2"/>
  <c r="F2254" i="2"/>
  <c r="F2375" i="2"/>
  <c r="F2235" i="2"/>
  <c r="E905" i="3"/>
  <c r="F1555" i="2"/>
  <c r="F1881" i="2"/>
  <c r="F1931" i="2"/>
  <c r="F1958" i="2"/>
  <c r="F2191" i="2"/>
  <c r="E2038" i="3"/>
  <c r="F1851" i="2"/>
  <c r="F2216" i="2"/>
  <c r="F2049" i="2"/>
  <c r="F1736" i="2"/>
  <c r="E1928" i="3"/>
  <c r="F989" i="2"/>
  <c r="F1128" i="2"/>
  <c r="F1365" i="2"/>
  <c r="F2011" i="2"/>
  <c r="F1698" i="2"/>
  <c r="E1125" i="3"/>
  <c r="E909" i="3"/>
  <c r="N1436" i="1"/>
  <c r="A2353" i="2"/>
  <c r="A2300" i="3" s="1"/>
  <c r="D2108" i="3"/>
  <c r="D2088" i="3"/>
  <c r="D2059" i="3"/>
  <c r="D2032" i="3"/>
  <c r="F2085" i="2"/>
  <c r="E1758" i="3"/>
  <c r="F1811" i="2"/>
  <c r="E1684" i="3"/>
  <c r="F1737" i="2"/>
  <c r="E1306" i="3"/>
  <c r="F1359" i="2"/>
  <c r="E1203" i="3"/>
  <c r="F1256" i="2"/>
  <c r="D1090" i="3"/>
  <c r="F1143" i="2"/>
  <c r="P1447" i="1"/>
  <c r="E916" i="2"/>
  <c r="N1442" i="1"/>
  <c r="P1444" i="1"/>
  <c r="E913" i="2" s="1"/>
  <c r="N1439" i="1"/>
  <c r="F2053" i="2"/>
  <c r="E2000" i="3"/>
  <c r="A2453" i="1"/>
  <c r="A2025" i="2"/>
  <c r="A1972" i="3" s="1"/>
  <c r="E1813" i="3"/>
  <c r="F1866" i="2"/>
  <c r="F1689" i="2"/>
  <c r="D1636" i="3"/>
  <c r="D1549" i="3"/>
  <c r="F1602" i="2"/>
  <c r="D1287" i="3"/>
  <c r="F1340" i="2"/>
  <c r="E1273" i="3"/>
  <c r="F1326" i="2"/>
  <c r="E1086" i="3"/>
  <c r="F1139" i="2"/>
  <c r="E914" i="3"/>
  <c r="F967" i="2"/>
  <c r="D2104" i="3"/>
  <c r="F2157" i="2"/>
  <c r="D2094" i="3"/>
  <c r="F2147" i="2"/>
  <c r="D2002" i="3"/>
  <c r="F2055" i="2"/>
  <c r="E1790" i="3"/>
  <c r="F1843" i="2"/>
  <c r="A1833" i="2"/>
  <c r="A1780" i="3" s="1"/>
  <c r="A2276" i="1"/>
  <c r="E1776" i="3"/>
  <c r="F1829" i="2"/>
  <c r="F1821" i="2"/>
  <c r="D1768" i="3"/>
  <c r="E1736" i="3"/>
  <c r="F1789" i="2"/>
  <c r="D1695" i="3"/>
  <c r="F1748" i="2"/>
  <c r="F1733" i="2"/>
  <c r="D1680" i="3"/>
  <c r="D1655" i="3"/>
  <c r="F1708" i="2"/>
  <c r="F1706" i="2"/>
  <c r="D1653" i="3"/>
  <c r="D1605" i="3"/>
  <c r="F1658" i="2"/>
  <c r="D1583" i="3"/>
  <c r="F1636" i="2"/>
  <c r="D1579" i="3"/>
  <c r="F1632" i="2"/>
  <c r="F1618" i="2"/>
  <c r="D1565" i="3"/>
  <c r="F1613" i="2"/>
  <c r="D1560" i="3"/>
  <c r="D1350" i="3"/>
  <c r="F1403" i="2"/>
  <c r="E697" i="3"/>
  <c r="F750" i="2"/>
  <c r="F490" i="2"/>
  <c r="D437" i="3"/>
  <c r="F470" i="2"/>
  <c r="D417" i="3"/>
  <c r="E301" i="3"/>
  <c r="F354" i="2"/>
  <c r="F315" i="2"/>
  <c r="D262" i="3"/>
  <c r="E217" i="3"/>
  <c r="F270" i="2"/>
  <c r="F2503" i="2"/>
  <c r="F1176" i="2"/>
  <c r="F1767" i="2"/>
  <c r="F2309" i="2"/>
  <c r="F1086" i="2"/>
  <c r="F2231" i="2"/>
  <c r="F1926" i="2"/>
  <c r="F1148" i="2"/>
  <c r="E480" i="3"/>
  <c r="E2147" i="3"/>
  <c r="E2146" i="3"/>
  <c r="E2145" i="3"/>
  <c r="E2142" i="3"/>
  <c r="E986" i="3"/>
  <c r="E897" i="3"/>
  <c r="F1190" i="2"/>
  <c r="F1511" i="2"/>
  <c r="F1051" i="2"/>
  <c r="F1045" i="2"/>
  <c r="F2113" i="2"/>
  <c r="F1109" i="2"/>
  <c r="F2499" i="2"/>
  <c r="F2455" i="2"/>
  <c r="F2489" i="2"/>
  <c r="F1802" i="2"/>
  <c r="D1150" i="3"/>
  <c r="F1740" i="2"/>
  <c r="F1008" i="2"/>
  <c r="F1081" i="2"/>
  <c r="F1755" i="2"/>
  <c r="F1849" i="2"/>
  <c r="F1956" i="2"/>
  <c r="F2409" i="2"/>
  <c r="F2319" i="2"/>
  <c r="F1131" i="2"/>
  <c r="F1135" i="2"/>
  <c r="F1398" i="2"/>
  <c r="F2511" i="2"/>
  <c r="F2311" i="2"/>
  <c r="F2307" i="2"/>
  <c r="F2001" i="2"/>
  <c r="F1034" i="2"/>
  <c r="F1038" i="2"/>
  <c r="A1154" i="1"/>
  <c r="A519" i="2" s="1"/>
  <c r="A466" i="3" s="1"/>
  <c r="D1901" i="3"/>
  <c r="D2133" i="3"/>
  <c r="F1685" i="2"/>
  <c r="F1797" i="2"/>
  <c r="D946" i="3"/>
  <c r="E1842" i="3"/>
  <c r="F1962" i="2"/>
  <c r="E1501" i="3"/>
  <c r="F1933" i="2"/>
  <c r="F1913" i="2"/>
  <c r="D1859" i="3"/>
  <c r="F1865" i="2"/>
  <c r="F1363" i="2"/>
  <c r="F1159" i="2"/>
  <c r="A2221" i="2"/>
  <c r="A2168" i="3"/>
  <c r="F996" i="2"/>
  <c r="D1567" i="3"/>
  <c r="F1127" i="2"/>
  <c r="E1074" i="3"/>
  <c r="E734" i="3"/>
  <c r="F787" i="2"/>
  <c r="F200" i="2"/>
  <c r="E147" i="3"/>
  <c r="A2764" i="1"/>
  <c r="A2218" i="2"/>
  <c r="A2165" i="3" s="1"/>
  <c r="A2763" i="1"/>
  <c r="A2217" i="2" s="1"/>
  <c r="A2164" i="3" s="1"/>
  <c r="A17" i="1"/>
  <c r="A18" i="1"/>
  <c r="A19" i="1" s="1"/>
  <c r="A20" i="1" s="1"/>
  <c r="A12" i="2" s="1"/>
  <c r="A2300" i="2"/>
  <c r="A2247" i="3" s="1"/>
  <c r="A2301" i="2"/>
  <c r="A2248" i="3" s="1"/>
  <c r="A1610" i="2"/>
  <c r="A1557" i="3" s="1"/>
  <c r="F878" i="2"/>
  <c r="F885" i="2"/>
  <c r="F883" i="2"/>
  <c r="A9" i="2"/>
  <c r="F899" i="2"/>
  <c r="A2196" i="1"/>
  <c r="A2197" i="1" s="1"/>
  <c r="E840" i="3"/>
  <c r="A330" i="2"/>
  <c r="A277" i="3"/>
  <c r="F884" i="2"/>
  <c r="A3660" i="1"/>
  <c r="A2553" i="2" s="1"/>
  <c r="A2500" i="3" s="1"/>
  <c r="A533" i="2"/>
  <c r="A480" i="3" s="1"/>
  <c r="D844" i="3"/>
  <c r="F903" i="2"/>
  <c r="F873" i="2"/>
  <c r="A1592" i="2"/>
  <c r="A1539" i="3"/>
  <c r="F914" i="2"/>
  <c r="A225" i="1"/>
  <c r="A226" i="1" s="1"/>
  <c r="A2211" i="1"/>
  <c r="A2212" i="1" s="1"/>
  <c r="A1817" i="1"/>
  <c r="A1818" i="1" s="1"/>
  <c r="A2186" i="2"/>
  <c r="A2133" i="3" s="1"/>
  <c r="A2551" i="2"/>
  <c r="A2498" i="3" s="1"/>
  <c r="F905" i="2"/>
  <c r="A2295" i="2"/>
  <c r="A2242" i="3"/>
  <c r="A2256" i="2"/>
  <c r="A2203" i="3"/>
  <c r="A1591" i="2"/>
  <c r="A1538" i="3"/>
  <c r="A245" i="2"/>
  <c r="A192" i="3"/>
  <c r="A209" i="1"/>
  <c r="F886" i="2"/>
  <c r="A2442" i="1"/>
  <c r="A1930" i="2"/>
  <c r="A1877" i="3" s="1"/>
  <c r="F872" i="2"/>
  <c r="A3206" i="1"/>
  <c r="A3207" i="1"/>
  <c r="A1495" i="1"/>
  <c r="A1020" i="2"/>
  <c r="A967" i="3" s="1"/>
  <c r="A2435" i="1"/>
  <c r="A2436" i="1" s="1"/>
  <c r="A203" i="1"/>
  <c r="A241" i="2" s="1"/>
  <c r="A188" i="3" s="1"/>
  <c r="F902" i="2"/>
  <c r="F887" i="2"/>
  <c r="A116" i="1"/>
  <c r="A114" i="2"/>
  <c r="A61" i="3" s="1"/>
  <c r="A1340" i="1"/>
  <c r="A1341" i="1" s="1"/>
  <c r="F895" i="2"/>
  <c r="A2187" i="2"/>
  <c r="A2134" i="3" s="1"/>
  <c r="F881" i="2"/>
  <c r="F876" i="2"/>
  <c r="E847" i="3"/>
  <c r="A1833" i="1"/>
  <c r="A43" i="1"/>
  <c r="A64" i="2"/>
  <c r="A11" i="3"/>
  <c r="A434" i="2"/>
  <c r="A381" i="3"/>
  <c r="F891" i="2"/>
  <c r="A2416" i="1"/>
  <c r="A1908" i="2" s="1"/>
  <c r="A1855" i="3" s="1"/>
  <c r="A1907" i="2"/>
  <c r="A1854" i="3"/>
  <c r="A2833" i="1"/>
  <c r="A2269" i="2"/>
  <c r="A2216" i="3" s="1"/>
  <c r="A3190" i="1"/>
  <c r="A2376" i="2"/>
  <c r="A2323" i="3"/>
  <c r="A737" i="2"/>
  <c r="A684" i="3"/>
  <c r="A331" i="2"/>
  <c r="A278" i="3"/>
  <c r="A20" i="2"/>
  <c r="F880" i="2"/>
  <c r="A2798" i="1"/>
  <c r="A2799" i="1"/>
  <c r="A112" i="2"/>
  <c r="A59" i="3"/>
  <c r="F898" i="2"/>
  <c r="A1524" i="2"/>
  <c r="A1471" i="3" s="1"/>
  <c r="F912" i="2"/>
  <c r="E826" i="3"/>
  <c r="F879" i="2"/>
  <c r="A660" i="2"/>
  <c r="A607" i="3"/>
  <c r="A659" i="2"/>
  <c r="A606" i="3"/>
  <c r="A1612" i="2"/>
  <c r="A1559" i="3"/>
  <c r="A1348" i="1"/>
  <c r="A746" i="2"/>
  <c r="A693" i="3"/>
  <c r="A255" i="2"/>
  <c r="A202" i="3"/>
  <c r="A219" i="1"/>
  <c r="A220" i="1"/>
  <c r="A256" i="2" s="1"/>
  <c r="A203" i="3" s="1"/>
  <c r="A1894" i="2"/>
  <c r="A1841" i="3"/>
  <c r="A2315" i="1"/>
  <c r="A1611" i="2"/>
  <c r="A1558" i="3" s="1"/>
  <c r="F904" i="2"/>
  <c r="A2290" i="2"/>
  <c r="A2237" i="3"/>
  <c r="A2854" i="1"/>
  <c r="A2747" i="1"/>
  <c r="A2748" i="1" s="1"/>
  <c r="A2209" i="2"/>
  <c r="A2156" i="3"/>
  <c r="A2113" i="2"/>
  <c r="A2060" i="3"/>
  <c r="A2584" i="1"/>
  <c r="A2114" i="2" s="1"/>
  <c r="A2061" i="3" s="1"/>
  <c r="A2448" i="1"/>
  <c r="A1936" i="2" s="1"/>
  <c r="A1883" i="3" s="1"/>
  <c r="A1935" i="2"/>
  <c r="A1882" i="3"/>
  <c r="A1085" i="2"/>
  <c r="A1032" i="3"/>
  <c r="A1555" i="1"/>
  <c r="F889" i="2"/>
  <c r="F875" i="2"/>
  <c r="F907" i="2"/>
  <c r="A2193" i="2"/>
  <c r="A2140" i="3" s="1"/>
  <c r="A2731" i="1"/>
  <c r="A2260" i="2"/>
  <c r="A2207" i="3"/>
  <c r="A2824" i="1"/>
  <c r="A2825" i="1" s="1"/>
  <c r="F877" i="2"/>
  <c r="D824" i="3"/>
  <c r="A2180" i="2"/>
  <c r="A2127" i="3" s="1"/>
  <c r="A2630" i="1"/>
  <c r="A306" i="1"/>
  <c r="A338" i="2"/>
  <c r="A285" i="3" s="1"/>
  <c r="A2048" i="2"/>
  <c r="A1995" i="3" s="1"/>
  <c r="A2355" i="2"/>
  <c r="A2302" i="3" s="1"/>
  <c r="F894" i="2"/>
  <c r="E870" i="3"/>
  <c r="F923" i="2"/>
  <c r="A2570" i="1"/>
  <c r="A2100" i="2" s="1"/>
  <c r="A2047" i="3" s="1"/>
  <c r="A2099" i="2"/>
  <c r="A2046" i="3" s="1"/>
  <c r="A1204" i="2"/>
  <c r="A1151" i="3" s="1"/>
  <c r="A1862" i="1"/>
  <c r="A1863" i="1" s="1"/>
  <c r="A2345" i="2"/>
  <c r="A2292" i="3"/>
  <c r="A3148" i="1"/>
  <c r="A3149" i="1" s="1"/>
  <c r="A428" i="2"/>
  <c r="A375" i="3" s="1"/>
  <c r="A343" i="1"/>
  <c r="A430" i="2" s="1"/>
  <c r="A377" i="3" s="1"/>
  <c r="A2135" i="2"/>
  <c r="A2082" i="3"/>
  <c r="A2606" i="1"/>
  <c r="A2136" i="2" s="1"/>
  <c r="A2083" i="3" s="1"/>
  <c r="A2454" i="1"/>
  <c r="A2026" i="2"/>
  <c r="A1973" i="3"/>
  <c r="A2869" i="1"/>
  <c r="A2305" i="2"/>
  <c r="A2252" i="3" s="1"/>
  <c r="E863" i="3"/>
  <c r="F916" i="2"/>
  <c r="A2278" i="2"/>
  <c r="A2225" i="3"/>
  <c r="A2842" i="1"/>
  <c r="A2279" i="2"/>
  <c r="A2226" i="3" s="1"/>
  <c r="A2223" i="2"/>
  <c r="A2170" i="3" s="1"/>
  <c r="A2777" i="1"/>
  <c r="A1834" i="2"/>
  <c r="A1781" i="3" s="1"/>
  <c r="A2277" i="1"/>
  <c r="A1835" i="2" s="1"/>
  <c r="A1782" i="3" s="1"/>
  <c r="A2846" i="1"/>
  <c r="A2283" i="2"/>
  <c r="A2230" i="3" s="1"/>
  <c r="A2282" i="2"/>
  <c r="A2229" i="3" s="1"/>
  <c r="A1496" i="1"/>
  <c r="A1021" i="2" s="1"/>
  <c r="A968" i="3" s="1"/>
  <c r="A1594" i="2"/>
  <c r="A1541" i="3" s="1"/>
  <c r="A2252" i="1"/>
  <c r="A1539" i="2"/>
  <c r="A1486" i="3" s="1"/>
  <c r="A1923" i="2"/>
  <c r="A1870" i="3"/>
  <c r="A204" i="1"/>
  <c r="A299" i="2"/>
  <c r="A246" i="3" s="1"/>
  <c r="A2393" i="2"/>
  <c r="A2340" i="3" s="1"/>
  <c r="A1160" i="2"/>
  <c r="A1107" i="3"/>
  <c r="A2443" i="1"/>
  <c r="A1931" i="2" s="1"/>
  <c r="A1878" i="3" s="1"/>
  <c r="A246" i="2"/>
  <c r="A193" i="3"/>
  <c r="A210" i="1"/>
  <c r="A739" i="2"/>
  <c r="A686" i="3" s="1"/>
  <c r="A1834" i="1"/>
  <c r="A1835" i="1" s="1"/>
  <c r="A1176" i="2"/>
  <c r="A1123" i="3"/>
  <c r="A117" i="1"/>
  <c r="A118" i="1"/>
  <c r="A116" i="2" s="1"/>
  <c r="A63" i="3" s="1"/>
  <c r="A2834" i="1"/>
  <c r="A2270" i="2"/>
  <c r="A2217" i="3" s="1"/>
  <c r="A65" i="2"/>
  <c r="A12" i="3" s="1"/>
  <c r="A44" i="1"/>
  <c r="A3191" i="1"/>
  <c r="A2378" i="2" s="1"/>
  <c r="A2325" i="3" s="1"/>
  <c r="A2377" i="2"/>
  <c r="A2324" i="3" s="1"/>
  <c r="A2244" i="2"/>
  <c r="A2191" i="3" s="1"/>
  <c r="A1895" i="2"/>
  <c r="A1842" i="3" s="1"/>
  <c r="A2316" i="1"/>
  <c r="A747" i="2"/>
  <c r="A694" i="3" s="1"/>
  <c r="A1349" i="1"/>
  <c r="A1350" i="1" s="1"/>
  <c r="A2194" i="2"/>
  <c r="A2141" i="3" s="1"/>
  <c r="A2732" i="1"/>
  <c r="A2585" i="1"/>
  <c r="A2115" i="2" s="1"/>
  <c r="A2062" i="3" s="1"/>
  <c r="A2394" i="2"/>
  <c r="A2341" i="3" s="1"/>
  <c r="A3208" i="1"/>
  <c r="A2395" i="2" s="1"/>
  <c r="A2342" i="3" s="1"/>
  <c r="A2210" i="2"/>
  <c r="A2157" i="3"/>
  <c r="A1086" i="2"/>
  <c r="A1033" i="3" s="1"/>
  <c r="A1556" i="1"/>
  <c r="A2631" i="1"/>
  <c r="A2182" i="2" s="1"/>
  <c r="A2129" i="3" s="1"/>
  <c r="A2181" i="2"/>
  <c r="A2128" i="3"/>
  <c r="A2261" i="2"/>
  <c r="A2208" i="3" s="1"/>
  <c r="A2855" i="1"/>
  <c r="A2292" i="2" s="1"/>
  <c r="A2239" i="3" s="1"/>
  <c r="A2291" i="2"/>
  <c r="A2238" i="3"/>
  <c r="A2607" i="1"/>
  <c r="A2800" i="1"/>
  <c r="A2246" i="2" s="1"/>
  <c r="A2193" i="3" s="1"/>
  <c r="A2245" i="2"/>
  <c r="A2192" i="3"/>
  <c r="A2346" i="2"/>
  <c r="A2293" i="3" s="1"/>
  <c r="A2571" i="1"/>
  <c r="A2572" i="1" s="1"/>
  <c r="A1205" i="2"/>
  <c r="A1152" i="3"/>
  <c r="A2870" i="1"/>
  <c r="A2306" i="2"/>
  <c r="A2253" i="3" s="1"/>
  <c r="A2778" i="1"/>
  <c r="A2225" i="2" s="1"/>
  <c r="A2172" i="3" s="1"/>
  <c r="A2224" i="2"/>
  <c r="A2171" i="3"/>
  <c r="A2455" i="1"/>
  <c r="A2027" i="2"/>
  <c r="A1974" i="3"/>
  <c r="A1497" i="1"/>
  <c r="A2278" i="1"/>
  <c r="A2279" i="1" s="1"/>
  <c r="A1595" i="2"/>
  <c r="A1542" i="3" s="1"/>
  <c r="A2253" i="1"/>
  <c r="A115" i="2"/>
  <c r="A62" i="3"/>
  <c r="A211" i="1"/>
  <c r="A247" i="2"/>
  <c r="A194" i="3"/>
  <c r="A1177" i="2"/>
  <c r="A1124" i="3" s="1"/>
  <c r="A3192" i="1"/>
  <c r="A2271" i="2"/>
  <c r="A2218" i="3"/>
  <c r="A2835" i="1"/>
  <c r="A66" i="2"/>
  <c r="A13" i="3" s="1"/>
  <c r="A45" i="1"/>
  <c r="A46" i="1" s="1"/>
  <c r="A69" i="2" s="1"/>
  <c r="A16" i="3" s="1"/>
  <c r="A1896" i="2"/>
  <c r="A1843" i="3" s="1"/>
  <c r="A2317" i="1"/>
  <c r="A1897" i="2" s="1"/>
  <c r="A1844" i="3" s="1"/>
  <c r="A1087" i="2"/>
  <c r="A1034" i="3" s="1"/>
  <c r="A1557" i="1"/>
  <c r="A1558" i="1" s="1"/>
  <c r="A3209" i="1"/>
  <c r="A2733" i="1"/>
  <c r="A2196" i="2" s="1"/>
  <c r="A2143" i="3" s="1"/>
  <c r="A2195" i="2"/>
  <c r="A2142" i="3"/>
  <c r="A2586" i="1"/>
  <c r="A2587" i="1" s="1"/>
  <c r="A2608" i="1"/>
  <c r="A2609" i="1" s="1"/>
  <c r="A2137" i="2"/>
  <c r="A2084" i="3" s="1"/>
  <c r="A2028" i="2"/>
  <c r="A1975" i="3" s="1"/>
  <c r="A2456" i="1"/>
  <c r="A2779" i="1"/>
  <c r="A2307" i="2"/>
  <c r="A2254" i="3" s="1"/>
  <c r="A2871" i="1"/>
  <c r="A2872" i="1" s="1"/>
  <c r="A2254" i="1"/>
  <c r="A1596" i="2"/>
  <c r="A1543" i="3" s="1"/>
  <c r="A1022" i="2"/>
  <c r="A969" i="3" s="1"/>
  <c r="A1498" i="1"/>
  <c r="A1023" i="2" s="1"/>
  <c r="A970" i="3" s="1"/>
  <c r="A248" i="2"/>
  <c r="A195" i="3" s="1"/>
  <c r="A212" i="1"/>
  <c r="A2379" i="2"/>
  <c r="A2326" i="3" s="1"/>
  <c r="A3193" i="1"/>
  <c r="A3194" i="1" s="1"/>
  <c r="A68" i="2"/>
  <c r="A15" i="3" s="1"/>
  <c r="A2272" i="2"/>
  <c r="A2219" i="3" s="1"/>
  <c r="A2836" i="1"/>
  <c r="A2273" i="2" s="1"/>
  <c r="A2220" i="3" s="1"/>
  <c r="A2116" i="2"/>
  <c r="A2063" i="3" s="1"/>
  <c r="A2734" i="1"/>
  <c r="A2735" i="1" s="1"/>
  <c r="A1088" i="2"/>
  <c r="A1035" i="3"/>
  <c r="A2396" i="2"/>
  <c r="A2343" i="3" s="1"/>
  <c r="A3210" i="1"/>
  <c r="A2397" i="2" s="1"/>
  <c r="A2344" i="3" s="1"/>
  <c r="A2138" i="2"/>
  <c r="A2085" i="3"/>
  <c r="A2308" i="2"/>
  <c r="A2255" i="3" s="1"/>
  <c r="A2029" i="2"/>
  <c r="A1976" i="3" s="1"/>
  <c r="A2457" i="1"/>
  <c r="A2458" i="1" s="1"/>
  <c r="A2255" i="1"/>
  <c r="A1598" i="2" s="1"/>
  <c r="A1545" i="3" s="1"/>
  <c r="A1597" i="2"/>
  <c r="A1544" i="3" s="1"/>
  <c r="A1499" i="1"/>
  <c r="A1500" i="1" s="1"/>
  <c r="A2226" i="2"/>
  <c r="A2173" i="3" s="1"/>
  <c r="A2780" i="1"/>
  <c r="A213" i="1"/>
  <c r="A214" i="1" s="1"/>
  <c r="A251" i="2" s="1"/>
  <c r="A198" i="3" s="1"/>
  <c r="A249" i="2"/>
  <c r="A196" i="3"/>
  <c r="A2837" i="1"/>
  <c r="A2838" i="1" s="1"/>
  <c r="A2275" i="2" s="1"/>
  <c r="A2222" i="3" s="1"/>
  <c r="A2380" i="2"/>
  <c r="A2327" i="3" s="1"/>
  <c r="A3211" i="1"/>
  <c r="A2398" i="2" s="1"/>
  <c r="A2345" i="3" s="1"/>
  <c r="A2197" i="2"/>
  <c r="A2144" i="3" s="1"/>
  <c r="A2227" i="2"/>
  <c r="A2174" i="3" s="1"/>
  <c r="A2781" i="1"/>
  <c r="A2228" i="2" s="1"/>
  <c r="A2175" i="3" s="1"/>
  <c r="A2256" i="1"/>
  <c r="A1599" i="2" s="1"/>
  <c r="A1546" i="3" s="1"/>
  <c r="A1024" i="2"/>
  <c r="A971" i="3"/>
  <c r="A250" i="2"/>
  <c r="A197" i="3" s="1"/>
  <c r="A2274" i="2"/>
  <c r="A2221" i="3" s="1"/>
  <c r="A2257" i="1"/>
  <c r="A2258" i="1" s="1"/>
  <c r="A1600" i="2"/>
  <c r="A1547" i="3" s="1"/>
  <c r="A3195" i="1" l="1"/>
  <c r="A2381" i="2"/>
  <c r="A2328" i="3" s="1"/>
  <c r="A2309" i="2"/>
  <c r="A2256" i="3" s="1"/>
  <c r="A2873" i="1"/>
  <c r="A1089" i="2"/>
  <c r="A1036" i="3" s="1"/>
  <c r="A1559" i="1"/>
  <c r="A749" i="2"/>
  <c r="A696" i="3" s="1"/>
  <c r="A1351" i="1"/>
  <c r="A2211" i="2"/>
  <c r="A2158" i="3" s="1"/>
  <c r="A2749" i="1"/>
  <c r="A1819" i="1"/>
  <c r="A1161" i="2"/>
  <c r="A1108" i="3" s="1"/>
  <c r="E860" i="3"/>
  <c r="F913" i="2"/>
  <c r="A2826" i="1"/>
  <c r="A2262" i="2"/>
  <c r="A2209" i="3" s="1"/>
  <c r="A1342" i="1"/>
  <c r="A740" i="2"/>
  <c r="A687" i="3" s="1"/>
  <c r="A2213" i="1"/>
  <c r="A1555" i="2"/>
  <c r="A1502" i="3" s="1"/>
  <c r="A2183" i="1"/>
  <c r="A1525" i="2"/>
  <c r="A1472" i="3" s="1"/>
  <c r="A1613" i="2"/>
  <c r="A1560" i="3" s="1"/>
  <c r="A2271" i="1"/>
  <c r="A1614" i="2" s="1"/>
  <c r="A1561" i="3" s="1"/>
  <c r="E869" i="3"/>
  <c r="F922" i="2"/>
  <c r="A2235" i="2"/>
  <c r="A2182" i="3" s="1"/>
  <c r="A2790" i="1"/>
  <c r="A1601" i="2"/>
  <c r="A1548" i="3" s="1"/>
  <c r="A2259" i="1"/>
  <c r="A2459" i="1"/>
  <c r="A2031" i="2"/>
  <c r="A1978" i="3" s="1"/>
  <c r="A2610" i="1"/>
  <c r="A2139" i="2"/>
  <c r="A2086" i="3" s="1"/>
  <c r="A1837" i="2"/>
  <c r="A1784" i="3" s="1"/>
  <c r="A2280" i="1"/>
  <c r="A2281" i="1" s="1"/>
  <c r="A2282" i="1" s="1"/>
  <c r="A2283" i="1" s="1"/>
  <c r="A2284" i="1" s="1"/>
  <c r="A2285" i="1" s="1"/>
  <c r="A2573" i="1"/>
  <c r="A2102" i="2"/>
  <c r="A2049" i="3" s="1"/>
  <c r="A1864" i="1"/>
  <c r="A1206" i="2"/>
  <c r="A1153" i="3" s="1"/>
  <c r="A1321" i="1"/>
  <c r="A661" i="2"/>
  <c r="A608" i="3" s="1"/>
  <c r="A435" i="2"/>
  <c r="A382" i="3" s="1"/>
  <c r="A349" i="1"/>
  <c r="A26" i="1"/>
  <c r="A21" i="2"/>
  <c r="A300" i="1"/>
  <c r="A332" i="2"/>
  <c r="A279" i="3" s="1"/>
  <c r="A1501" i="1"/>
  <c r="A1025" i="2"/>
  <c r="A972" i="3" s="1"/>
  <c r="A2736" i="1"/>
  <c r="A2198" i="2"/>
  <c r="A2145" i="3" s="1"/>
  <c r="A2588" i="1"/>
  <c r="A2117" i="2"/>
  <c r="A2064" i="3" s="1"/>
  <c r="A1836" i="1"/>
  <c r="A1178" i="2"/>
  <c r="A1125" i="3" s="1"/>
  <c r="A2347" i="2"/>
  <c r="A2294" i="3" s="1"/>
  <c r="A3150" i="1"/>
  <c r="A1924" i="2"/>
  <c r="A1871" i="3" s="1"/>
  <c r="A2437" i="1"/>
  <c r="A1925" i="2" s="1"/>
  <c r="A1872" i="3" s="1"/>
  <c r="A2198" i="1"/>
  <c r="A1540" i="2"/>
  <c r="A1487" i="3" s="1"/>
  <c r="A2520" i="1"/>
  <c r="A2049" i="2"/>
  <c r="A1996" i="3" s="1"/>
  <c r="A3161" i="1"/>
  <c r="A2356" i="2"/>
  <c r="A2303" i="3" s="1"/>
  <c r="A2860" i="1"/>
  <c r="A2297" i="2" s="1"/>
  <c r="A2244" i="3" s="1"/>
  <c r="A2296" i="2"/>
  <c r="A2243" i="3" s="1"/>
  <c r="D1129" i="3"/>
  <c r="F1182" i="2"/>
  <c r="A2782" i="1"/>
  <c r="A2030" i="2"/>
  <c r="A1977" i="3" s="1"/>
  <c r="A1836" i="2"/>
  <c r="A1783" i="3" s="1"/>
  <c r="A2101" i="2"/>
  <c r="A2048" i="3" s="1"/>
  <c r="A3661" i="1"/>
  <c r="A1554" i="2"/>
  <c r="A1501" i="3" s="1"/>
  <c r="A350" i="1" l="1"/>
  <c r="A351" i="1" s="1"/>
  <c r="A436" i="2"/>
  <c r="A383" i="3" s="1"/>
  <c r="A1838" i="2"/>
  <c r="A1785" i="3" s="1"/>
  <c r="A2286" i="1"/>
  <c r="A2287" i="1" s="1"/>
  <c r="A2288" i="1" s="1"/>
  <c r="A2289" i="1" s="1"/>
  <c r="A2290" i="1" s="1"/>
  <c r="A2291" i="1" s="1"/>
  <c r="A2292" i="1" s="1"/>
  <c r="A2293" i="1" s="1"/>
  <c r="A2294" i="1" s="1"/>
  <c r="A2791" i="1"/>
  <c r="A2236" i="2"/>
  <c r="A2183" i="3" s="1"/>
  <c r="A1352" i="1"/>
  <c r="A751" i="2" s="1"/>
  <c r="A698" i="3" s="1"/>
  <c r="A750" i="2"/>
  <c r="A697" i="3" s="1"/>
  <c r="A2310" i="2"/>
  <c r="A2257" i="3" s="1"/>
  <c r="A2874" i="1"/>
  <c r="A3662" i="1"/>
  <c r="A2554" i="2"/>
  <c r="A2501" i="3" s="1"/>
  <c r="A2229" i="2"/>
  <c r="A2176" i="3" s="1"/>
  <c r="A2783" i="1"/>
  <c r="A2050" i="2"/>
  <c r="A1997" i="3" s="1"/>
  <c r="A2521" i="1"/>
  <c r="A1837" i="1"/>
  <c r="A1179" i="2"/>
  <c r="A1126" i="3" s="1"/>
  <c r="A2737" i="1"/>
  <c r="A2199" i="2"/>
  <c r="A2146" i="3" s="1"/>
  <c r="A333" i="2"/>
  <c r="A280" i="3" s="1"/>
  <c r="A301" i="1"/>
  <c r="A334" i="2" s="1"/>
  <c r="A281" i="3" s="1"/>
  <c r="A1207" i="2"/>
  <c r="A1154" i="3" s="1"/>
  <c r="A1865" i="1"/>
  <c r="A2460" i="1"/>
  <c r="A2032" i="2"/>
  <c r="A1979" i="3" s="1"/>
  <c r="A2214" i="1"/>
  <c r="A1556" i="2"/>
  <c r="A1503" i="3" s="1"/>
  <c r="A2827" i="1"/>
  <c r="A2263" i="2"/>
  <c r="A2210" i="3" s="1"/>
  <c r="A1820" i="1"/>
  <c r="A1162" i="2"/>
  <c r="A1109" i="3" s="1"/>
  <c r="A3151" i="1"/>
  <c r="A2348" i="2"/>
  <c r="A2295" i="3" s="1"/>
  <c r="A1602" i="2"/>
  <c r="A1549" i="3" s="1"/>
  <c r="A2260" i="1"/>
  <c r="A2750" i="1"/>
  <c r="A2212" i="2"/>
  <c r="A2159" i="3" s="1"/>
  <c r="A1560" i="1"/>
  <c r="A1090" i="2"/>
  <c r="A1037" i="3" s="1"/>
  <c r="A3162" i="1"/>
  <c r="A3163" i="1" s="1"/>
  <c r="A3164" i="1" s="1"/>
  <c r="A3165" i="1" s="1"/>
  <c r="A3166" i="1" s="1"/>
  <c r="A2357" i="2"/>
  <c r="A2304" i="3" s="1"/>
  <c r="A1541" i="2"/>
  <c r="A1488" i="3" s="1"/>
  <c r="A2199" i="1"/>
  <c r="A1542" i="2" s="1"/>
  <c r="A1489" i="3" s="1"/>
  <c r="A2589" i="1"/>
  <c r="A2118" i="2"/>
  <c r="A2065" i="3" s="1"/>
  <c r="A1502" i="1"/>
  <c r="A1026" i="2"/>
  <c r="A973" i="3" s="1"/>
  <c r="A27" i="1"/>
  <c r="A28" i="1" s="1"/>
  <c r="A22" i="2"/>
  <c r="A1322" i="1"/>
  <c r="A662" i="2"/>
  <c r="A609" i="3" s="1"/>
  <c r="A2574" i="1"/>
  <c r="A2103" i="2"/>
  <c r="A2050" i="3" s="1"/>
  <c r="A2611" i="1"/>
  <c r="A2140" i="2"/>
  <c r="A2087" i="3" s="1"/>
  <c r="A1526" i="2"/>
  <c r="A1473" i="3" s="1"/>
  <c r="A2184" i="1"/>
  <c r="A741" i="2"/>
  <c r="A688" i="3" s="1"/>
  <c r="A1343" i="1"/>
  <c r="A742" i="2" s="1"/>
  <c r="A689" i="3" s="1"/>
  <c r="A2382" i="2"/>
  <c r="A2329" i="3" s="1"/>
  <c r="A3196" i="1"/>
  <c r="A1603" i="2" l="1"/>
  <c r="A1550" i="3" s="1"/>
  <c r="A2261" i="1"/>
  <c r="A1866" i="1"/>
  <c r="A1208" i="2"/>
  <c r="A1155" i="3" s="1"/>
  <c r="A2522" i="1"/>
  <c r="A2051" i="2"/>
  <c r="A1998" i="3" s="1"/>
  <c r="A2295" i="1"/>
  <c r="A1839" i="2"/>
  <c r="A1786" i="3" s="1"/>
  <c r="A1323" i="1"/>
  <c r="A664" i="2" s="1"/>
  <c r="A611" i="3" s="1"/>
  <c r="A663" i="2"/>
  <c r="A610" i="3" s="1"/>
  <c r="A1503" i="1"/>
  <c r="A1027" i="2"/>
  <c r="A974" i="3" s="1"/>
  <c r="A1561" i="1"/>
  <c r="A1091" i="2"/>
  <c r="A1038" i="3" s="1"/>
  <c r="A1163" i="2"/>
  <c r="A1110" i="3" s="1"/>
  <c r="A1821" i="1"/>
  <c r="A2215" i="1"/>
  <c r="A1557" i="2"/>
  <c r="A1504" i="3" s="1"/>
  <c r="A2738" i="1"/>
  <c r="A2200" i="2"/>
  <c r="A2147" i="3" s="1"/>
  <c r="A3663" i="1"/>
  <c r="A2555" i="2"/>
  <c r="A2502" i="3" s="1"/>
  <c r="A2784" i="1"/>
  <c r="A2231" i="2" s="1"/>
  <c r="A2178" i="3" s="1"/>
  <c r="A2230" i="2"/>
  <c r="A2177" i="3" s="1"/>
  <c r="A2875" i="1"/>
  <c r="A2311" i="2"/>
  <c r="A2258" i="3" s="1"/>
  <c r="A2141" i="2"/>
  <c r="A2088" i="3" s="1"/>
  <c r="A2612" i="1"/>
  <c r="A3197" i="1"/>
  <c r="A2383" i="2"/>
  <c r="A2330" i="3" s="1"/>
  <c r="A2185" i="1"/>
  <c r="A1527" i="2"/>
  <c r="A1474" i="3" s="1"/>
  <c r="A2104" i="2"/>
  <c r="A2051" i="3" s="1"/>
  <c r="A2575" i="1"/>
  <c r="A29" i="1"/>
  <c r="A23" i="2"/>
  <c r="A2590" i="1"/>
  <c r="A2119" i="2"/>
  <c r="A2066" i="3" s="1"/>
  <c r="A2751" i="1"/>
  <c r="A2752" i="1" s="1"/>
  <c r="A2753" i="1" s="1"/>
  <c r="A2754" i="1" s="1"/>
  <c r="A2755" i="1" s="1"/>
  <c r="A2756" i="1" s="1"/>
  <c r="A2757" i="1" s="1"/>
  <c r="A2758" i="1" s="1"/>
  <c r="A2759" i="1" s="1"/>
  <c r="A2213" i="2"/>
  <c r="A2160" i="3" s="1"/>
  <c r="A3152" i="1"/>
  <c r="A2349" i="2"/>
  <c r="A2296" i="3" s="1"/>
  <c r="A2264" i="2"/>
  <c r="A2211" i="3" s="1"/>
  <c r="A2828" i="1"/>
  <c r="A2033" i="2"/>
  <c r="A1980" i="3" s="1"/>
  <c r="A2461" i="1"/>
  <c r="A1838" i="1"/>
  <c r="A1180" i="2"/>
  <c r="A1127" i="3" s="1"/>
  <c r="A2792" i="1"/>
  <c r="A2238" i="2" s="1"/>
  <c r="A2185" i="3" s="1"/>
  <c r="A2237" i="2"/>
  <c r="A2184" i="3" s="1"/>
  <c r="A352" i="1"/>
  <c r="A437" i="2"/>
  <c r="A384" i="3" s="1"/>
  <c r="A3153" i="1" l="1"/>
  <c r="A3154" i="1" s="1"/>
  <c r="A2350" i="2"/>
  <c r="A2297" i="3" s="1"/>
  <c r="A2591" i="1"/>
  <c r="A2120" i="2"/>
  <c r="A2067" i="3" s="1"/>
  <c r="A3198" i="1"/>
  <c r="A2384" i="2"/>
  <c r="A2331" i="3" s="1"/>
  <c r="A2265" i="2"/>
  <c r="A2212" i="3" s="1"/>
  <c r="A2829" i="1"/>
  <c r="A2266" i="2" s="1"/>
  <c r="A2213" i="3" s="1"/>
  <c r="A2142" i="2"/>
  <c r="A2089" i="3" s="1"/>
  <c r="A2613" i="1"/>
  <c r="A1822" i="1"/>
  <c r="A1164" i="2"/>
  <c r="A1111" i="3" s="1"/>
  <c r="A353" i="1"/>
  <c r="A354" i="1" s="1"/>
  <c r="A355" i="1" s="1"/>
  <c r="A356" i="1" s="1"/>
  <c r="A357" i="1" s="1"/>
  <c r="A358" i="1" s="1"/>
  <c r="A359" i="1" s="1"/>
  <c r="A360" i="1" s="1"/>
  <c r="A361" i="1" s="1"/>
  <c r="A362" i="1" s="1"/>
  <c r="A438" i="2"/>
  <c r="A385" i="3" s="1"/>
  <c r="A1839" i="1"/>
  <c r="A1181" i="2"/>
  <c r="A1128" i="3" s="1"/>
  <c r="A24" i="2"/>
  <c r="A30" i="1"/>
  <c r="A31" i="1" s="1"/>
  <c r="A32" i="1" s="1"/>
  <c r="A33" i="1" s="1"/>
  <c r="A34" i="1" s="1"/>
  <c r="A35" i="1" s="1"/>
  <c r="A36" i="1" s="1"/>
  <c r="A37" i="1" s="1"/>
  <c r="A38" i="1" s="1"/>
  <c r="A25" i="2" s="1"/>
  <c r="A2186" i="1"/>
  <c r="A1528" i="2"/>
  <c r="A1475" i="3" s="1"/>
  <c r="A2739" i="1"/>
  <c r="A2201" i="2"/>
  <c r="A2148" i="3" s="1"/>
  <c r="A1504" i="1"/>
  <c r="A1028" i="2"/>
  <c r="A975" i="3" s="1"/>
  <c r="A2296" i="1"/>
  <c r="A2297" i="1" s="1"/>
  <c r="A1840" i="2"/>
  <c r="A1787" i="3" s="1"/>
  <c r="A1209" i="2"/>
  <c r="A1156" i="3" s="1"/>
  <c r="A1867" i="1"/>
  <c r="A2034" i="2"/>
  <c r="A1981" i="3" s="1"/>
  <c r="A2462" i="1"/>
  <c r="A2576" i="1"/>
  <c r="A2105" i="2"/>
  <c r="A2052" i="3" s="1"/>
  <c r="A1604" i="2"/>
  <c r="A1551" i="3" s="1"/>
  <c r="A2262" i="1"/>
  <c r="A2312" i="2"/>
  <c r="A2259" i="3" s="1"/>
  <c r="A2876" i="1"/>
  <c r="A2556" i="2"/>
  <c r="A2503" i="3" s="1"/>
  <c r="A3664" i="1"/>
  <c r="A2216" i="1"/>
  <c r="A1558" i="2"/>
  <c r="A1505" i="3" s="1"/>
  <c r="A1092" i="2"/>
  <c r="A1039" i="3" s="1"/>
  <c r="A1562" i="1"/>
  <c r="A2523" i="1"/>
  <c r="A2052" i="2"/>
  <c r="A1999" i="3" s="1"/>
  <c r="A2385" i="2" l="1"/>
  <c r="A2332" i="3" s="1"/>
  <c r="A3199" i="1"/>
  <c r="A1868" i="1"/>
  <c r="A1210" i="2"/>
  <c r="A1157" i="3" s="1"/>
  <c r="A2740" i="1"/>
  <c r="A2203" i="2" s="1"/>
  <c r="A2150" i="3" s="1"/>
  <c r="A2202" i="2"/>
  <c r="A2149" i="3" s="1"/>
  <c r="A2877" i="1"/>
  <c r="A2313" i="2"/>
  <c r="A2260" i="3" s="1"/>
  <c r="A2524" i="1"/>
  <c r="A2053" i="2"/>
  <c r="A2000" i="3" s="1"/>
  <c r="A1559" i="2"/>
  <c r="A1506" i="3" s="1"/>
  <c r="A2217" i="1"/>
  <c r="A2577" i="1"/>
  <c r="A2106" i="2"/>
  <c r="A2053" i="3" s="1"/>
  <c r="A1505" i="1"/>
  <c r="A1029" i="2"/>
  <c r="A976" i="3" s="1"/>
  <c r="A1529" i="2"/>
  <c r="A1476" i="3" s="1"/>
  <c r="A2187" i="1"/>
  <c r="A1840" i="1"/>
  <c r="A1182" i="2"/>
  <c r="A1129" i="3" s="1"/>
  <c r="A1165" i="2"/>
  <c r="A1112" i="3" s="1"/>
  <c r="A1823" i="1"/>
  <c r="A2592" i="1"/>
  <c r="A2121" i="2"/>
  <c r="A2068" i="3" s="1"/>
  <c r="A1563" i="1"/>
  <c r="A1093" i="2"/>
  <c r="A1040" i="3" s="1"/>
  <c r="A3665" i="1"/>
  <c r="A2557" i="2"/>
  <c r="A2504" i="3" s="1"/>
  <c r="A1605" i="2"/>
  <c r="A1552" i="3" s="1"/>
  <c r="A2263" i="1"/>
  <c r="A1606" i="2" s="1"/>
  <c r="A1553" i="3" s="1"/>
  <c r="A2463" i="1"/>
  <c r="A2035" i="2"/>
  <c r="A1982" i="3" s="1"/>
  <c r="A2614" i="1"/>
  <c r="A2143" i="2"/>
  <c r="A2090" i="3" s="1"/>
  <c r="A2218" i="1" l="1"/>
  <c r="A1560" i="2"/>
  <c r="A1507" i="3" s="1"/>
  <c r="A2464" i="1"/>
  <c r="A2036" i="2"/>
  <c r="A1983" i="3" s="1"/>
  <c r="A2558" i="2"/>
  <c r="A2505" i="3" s="1"/>
  <c r="A3666" i="1"/>
  <c r="A2122" i="2"/>
  <c r="A2069" i="3" s="1"/>
  <c r="A2593" i="1"/>
  <c r="A1841" i="1"/>
  <c r="A1183" i="2"/>
  <c r="A1130" i="3" s="1"/>
  <c r="A1030" i="2"/>
  <c r="A977" i="3" s="1"/>
  <c r="A1506" i="1"/>
  <c r="A2314" i="2"/>
  <c r="A2261" i="3" s="1"/>
  <c r="A2878" i="1"/>
  <c r="A2315" i="2" s="1"/>
  <c r="A2262" i="3" s="1"/>
  <c r="A1869" i="1"/>
  <c r="A1211" i="2"/>
  <c r="A1158" i="3" s="1"/>
  <c r="A1824" i="1"/>
  <c r="A1166" i="2"/>
  <c r="A1113" i="3" s="1"/>
  <c r="A1530" i="2"/>
  <c r="A1477" i="3" s="1"/>
  <c r="A2188" i="1"/>
  <c r="A3200" i="1"/>
  <c r="A2386" i="2"/>
  <c r="A2333" i="3" s="1"/>
  <c r="A2615" i="1"/>
  <c r="A2144" i="2"/>
  <c r="A2091" i="3" s="1"/>
  <c r="A1094" i="2"/>
  <c r="A1041" i="3" s="1"/>
  <c r="A1564" i="1"/>
  <c r="A2578" i="1"/>
  <c r="A2108" i="2" s="1"/>
  <c r="A2055" i="3" s="1"/>
  <c r="A2107" i="2"/>
  <c r="A2054" i="3" s="1"/>
  <c r="A2054" i="2"/>
  <c r="A2001" i="3" s="1"/>
  <c r="A2525" i="1"/>
  <c r="A1531" i="2" l="1"/>
  <c r="A1478" i="3" s="1"/>
  <c r="A2189" i="1"/>
  <c r="A1532" i="2" s="1"/>
  <c r="A1479" i="3" s="1"/>
  <c r="A1031" i="2"/>
  <c r="A978" i="3" s="1"/>
  <c r="A1507" i="1"/>
  <c r="A2594" i="1"/>
  <c r="A2123" i="2"/>
  <c r="A2070" i="3" s="1"/>
  <c r="A1870" i="1"/>
  <c r="A1212" i="2"/>
  <c r="A1159" i="3" s="1"/>
  <c r="A2465" i="1"/>
  <c r="A2037" i="2"/>
  <c r="A1984" i="3" s="1"/>
  <c r="A2616" i="1"/>
  <c r="A2145" i="2"/>
  <c r="A2092" i="3" s="1"/>
  <c r="A1565" i="1"/>
  <c r="A1095" i="2"/>
  <c r="A1042" i="3" s="1"/>
  <c r="A2559" i="2"/>
  <c r="A2506" i="3" s="1"/>
  <c r="A3667" i="1"/>
  <c r="A2526" i="1"/>
  <c r="A2055" i="2"/>
  <c r="A2002" i="3" s="1"/>
  <c r="A3201" i="1"/>
  <c r="A2387" i="2"/>
  <c r="A2334" i="3" s="1"/>
  <c r="A1825" i="1"/>
  <c r="A1167" i="2"/>
  <c r="A1114" i="3" s="1"/>
  <c r="A1842" i="1"/>
  <c r="A1184" i="2"/>
  <c r="A1131" i="3" s="1"/>
  <c r="A1561" i="2"/>
  <c r="A1508" i="3" s="1"/>
  <c r="A2219" i="1"/>
  <c r="A1826" i="1" l="1"/>
  <c r="A1168" i="2"/>
  <c r="A1115" i="3" s="1"/>
  <c r="A2038" i="2"/>
  <c r="A1985" i="3" s="1"/>
  <c r="A2466" i="1"/>
  <c r="A2124" i="2"/>
  <c r="A2071" i="3" s="1"/>
  <c r="A2595" i="1"/>
  <c r="A2560" i="2"/>
  <c r="A2507" i="3" s="1"/>
  <c r="A3668" i="1"/>
  <c r="A2561" i="2" s="1"/>
  <c r="A2508" i="3" s="1"/>
  <c r="A1032" i="2"/>
  <c r="A979" i="3" s="1"/>
  <c r="A1508" i="1"/>
  <c r="A2527" i="1"/>
  <c r="A2056" i="2"/>
  <c r="A2003" i="3" s="1"/>
  <c r="A1843" i="1"/>
  <c r="A1185" i="2"/>
  <c r="A1132" i="3" s="1"/>
  <c r="A2388" i="2"/>
  <c r="A2335" i="3" s="1"/>
  <c r="A3202" i="1"/>
  <c r="A2389" i="2" s="1"/>
  <c r="A2336" i="3" s="1"/>
  <c r="A2617" i="1"/>
  <c r="A2146" i="2"/>
  <c r="A2093" i="3" s="1"/>
  <c r="A1871" i="1"/>
  <c r="A1213" i="2"/>
  <c r="A1160" i="3" s="1"/>
  <c r="A1566" i="1"/>
  <c r="A1096" i="2"/>
  <c r="A1043" i="3" s="1"/>
  <c r="A1562" i="2"/>
  <c r="A1509" i="3" s="1"/>
  <c r="A2220" i="1"/>
  <c r="A1097" i="2" l="1"/>
  <c r="A1044" i="3" s="1"/>
  <c r="A1567" i="1"/>
  <c r="A1827" i="1"/>
  <c r="A1169" i="2"/>
  <c r="A1116" i="3" s="1"/>
  <c r="A2467" i="1"/>
  <c r="A2039" i="2"/>
  <c r="A1986" i="3" s="1"/>
  <c r="A2147" i="2"/>
  <c r="A2094" i="3" s="1"/>
  <c r="A2618" i="1"/>
  <c r="A1563" i="2"/>
  <c r="A1510" i="3" s="1"/>
  <c r="A2221" i="1"/>
  <c r="A1214" i="2"/>
  <c r="A1161" i="3" s="1"/>
  <c r="A1872" i="1"/>
  <c r="A2057" i="2"/>
  <c r="A2004" i="3" s="1"/>
  <c r="A2528" i="1"/>
  <c r="A1186" i="2"/>
  <c r="A1133" i="3" s="1"/>
  <c r="A1844" i="1"/>
  <c r="A1509" i="1"/>
  <c r="A1033" i="2"/>
  <c r="A980" i="3" s="1"/>
  <c r="A2596" i="1"/>
  <c r="A2125" i="2"/>
  <c r="A2072" i="3" s="1"/>
  <c r="A1510" i="1" l="1"/>
  <c r="A1034" i="2"/>
  <c r="A981" i="3" s="1"/>
  <c r="A2148" i="2"/>
  <c r="A2095" i="3" s="1"/>
  <c r="A2619" i="1"/>
  <c r="A2040" i="2"/>
  <c r="A1987" i="3" s="1"/>
  <c r="A2468" i="1"/>
  <c r="A1845" i="1"/>
  <c r="A1187" i="2"/>
  <c r="A1134" i="3" s="1"/>
  <c r="A2597" i="1"/>
  <c r="A2126" i="2"/>
  <c r="A2073" i="3" s="1"/>
  <c r="A1170" i="2"/>
  <c r="A1117" i="3" s="1"/>
  <c r="A1828" i="1"/>
  <c r="A1171" i="2" s="1"/>
  <c r="A1118" i="3" s="1"/>
  <c r="A1873" i="1"/>
  <c r="A1215" i="2"/>
  <c r="A1162" i="3" s="1"/>
  <c r="A2058" i="2"/>
  <c r="A2005" i="3" s="1"/>
  <c r="A2529" i="1"/>
  <c r="A2222" i="1"/>
  <c r="A1564" i="2"/>
  <c r="A1511" i="3" s="1"/>
  <c r="A1098" i="2"/>
  <c r="A1045" i="3" s="1"/>
  <c r="A1568" i="1"/>
  <c r="A1569" i="1" l="1"/>
  <c r="A1099" i="2"/>
  <c r="A1046" i="3" s="1"/>
  <c r="A2530" i="1"/>
  <c r="A2059" i="2"/>
  <c r="A2006" i="3" s="1"/>
  <c r="A2620" i="1"/>
  <c r="A2149" i="2"/>
  <c r="A2096" i="3" s="1"/>
  <c r="A1846" i="1"/>
  <c r="A1188" i="2"/>
  <c r="A1135" i="3" s="1"/>
  <c r="A2469" i="1"/>
  <c r="A2041" i="2"/>
  <c r="A1988" i="3" s="1"/>
  <c r="A1565" i="2"/>
  <c r="A1512" i="3" s="1"/>
  <c r="A2223" i="1"/>
  <c r="A1874" i="1"/>
  <c r="A1216" i="2"/>
  <c r="A1163" i="3" s="1"/>
  <c r="A2598" i="1"/>
  <c r="A2127" i="2"/>
  <c r="A2074" i="3" s="1"/>
  <c r="A1511" i="1"/>
  <c r="A1035" i="2"/>
  <c r="A982" i="3" s="1"/>
  <c r="A2470" i="1" l="1"/>
  <c r="A2042" i="2"/>
  <c r="A1989" i="3" s="1"/>
  <c r="A1570" i="1"/>
  <c r="A1100" i="2"/>
  <c r="A1047" i="3" s="1"/>
  <c r="A1566" i="2"/>
  <c r="A1513" i="3" s="1"/>
  <c r="A2224" i="1"/>
  <c r="A1875" i="1"/>
  <c r="A1217" i="2"/>
  <c r="A1164" i="3" s="1"/>
  <c r="A2621" i="1"/>
  <c r="A2150" i="2"/>
  <c r="A2097" i="3" s="1"/>
  <c r="A2128" i="2"/>
  <c r="A2075" i="3" s="1"/>
  <c r="A2599" i="1"/>
  <c r="A2129" i="2" s="1"/>
  <c r="A2076" i="3" s="1"/>
  <c r="A1847" i="1"/>
  <c r="A1189" i="2"/>
  <c r="A1136" i="3" s="1"/>
  <c r="A2060" i="2"/>
  <c r="A2007" i="3" s="1"/>
  <c r="A2531" i="1"/>
  <c r="A1512" i="1"/>
  <c r="A1036" i="2"/>
  <c r="A983" i="3" s="1"/>
  <c r="A1876" i="1" l="1"/>
  <c r="A1218" i="2"/>
  <c r="A1165" i="3" s="1"/>
  <c r="A1571" i="1"/>
  <c r="A1101" i="2"/>
  <c r="A1048" i="3" s="1"/>
  <c r="A2532" i="1"/>
  <c r="A2061" i="2"/>
  <c r="A2008" i="3" s="1"/>
  <c r="A1567" i="2"/>
  <c r="A1514" i="3" s="1"/>
  <c r="A2225" i="1"/>
  <c r="A1513" i="1"/>
  <c r="A1037" i="2"/>
  <c r="A984" i="3" s="1"/>
  <c r="A1848" i="1"/>
  <c r="A1190" i="2"/>
  <c r="A1137" i="3" s="1"/>
  <c r="A2151" i="2"/>
  <c r="A2098" i="3" s="1"/>
  <c r="A2622" i="1"/>
  <c r="A2043" i="2"/>
  <c r="A1990" i="3" s="1"/>
  <c r="A2471" i="1"/>
  <c r="A2044" i="2" s="1"/>
  <c r="A1991" i="3" s="1"/>
  <c r="A2226" i="1" l="1"/>
  <c r="A1568" i="2"/>
  <c r="A1515" i="3" s="1"/>
  <c r="A1572" i="1"/>
  <c r="A1102" i="2"/>
  <c r="A1049" i="3" s="1"/>
  <c r="A1191" i="2"/>
  <c r="A1138" i="3" s="1"/>
  <c r="A1849" i="1"/>
  <c r="A2152" i="2"/>
  <c r="A2099" i="3" s="1"/>
  <c r="A2623" i="1"/>
  <c r="A1514" i="1"/>
  <c r="A1038" i="2"/>
  <c r="A985" i="3" s="1"/>
  <c r="A2533" i="1"/>
  <c r="A2062" i="2"/>
  <c r="A2009" i="3" s="1"/>
  <c r="A1877" i="1"/>
  <c r="A1220" i="2" s="1"/>
  <c r="A1167" i="3" s="1"/>
  <c r="A1219" i="2"/>
  <c r="A1166" i="3" s="1"/>
  <c r="A2624" i="1" l="1"/>
  <c r="A2154" i="2" s="1"/>
  <c r="A2101" i="3" s="1"/>
  <c r="A2153" i="2"/>
  <c r="A2100" i="3" s="1"/>
  <c r="A1103" i="2"/>
  <c r="A1050" i="3" s="1"/>
  <c r="A1573" i="1"/>
  <c r="A1850" i="1"/>
  <c r="A1192" i="2"/>
  <c r="A1139" i="3" s="1"/>
  <c r="A2063" i="2"/>
  <c r="A2010" i="3" s="1"/>
  <c r="A2534" i="1"/>
  <c r="A1515" i="1"/>
  <c r="A1039" i="2"/>
  <c r="A986" i="3" s="1"/>
  <c r="A1569" i="2"/>
  <c r="A1516" i="3" s="1"/>
  <c r="A2227" i="1"/>
  <c r="A2228" i="1" l="1"/>
  <c r="A1570" i="2"/>
  <c r="A1517" i="3" s="1"/>
  <c r="A2535" i="1"/>
  <c r="A2064" i="2"/>
  <c r="A2011" i="3" s="1"/>
  <c r="A1104" i="2"/>
  <c r="A1051" i="3" s="1"/>
  <c r="A1574" i="1"/>
  <c r="A1193" i="2"/>
  <c r="A1140" i="3" s="1"/>
  <c r="A1851" i="1"/>
  <c r="A1516" i="1"/>
  <c r="A1041" i="2" s="1"/>
  <c r="A988" i="3" s="1"/>
  <c r="A1040" i="2"/>
  <c r="A987" i="3" s="1"/>
  <c r="A2065" i="2" l="1"/>
  <c r="A2012" i="3" s="1"/>
  <c r="A2536" i="1"/>
  <c r="A2229" i="1"/>
  <c r="A1571" i="2"/>
  <c r="A1518" i="3" s="1"/>
  <c r="A1194" i="2"/>
  <c r="A1141" i="3" s="1"/>
  <c r="A1852" i="1"/>
  <c r="A1575" i="1"/>
  <c r="A1105" i="2"/>
  <c r="A1052" i="3" s="1"/>
  <c r="A1576" i="1" l="1"/>
  <c r="A1106" i="2"/>
  <c r="A1053" i="3" s="1"/>
  <c r="A2230" i="1"/>
  <c r="A1572" i="2"/>
  <c r="A1519" i="3" s="1"/>
  <c r="A1853" i="1"/>
  <c r="A1196" i="2" s="1"/>
  <c r="A1143" i="3" s="1"/>
  <c r="A1195" i="2"/>
  <c r="A1142" i="3" s="1"/>
  <c r="A2537" i="1"/>
  <c r="A2066" i="2"/>
  <c r="A2013" i="3" s="1"/>
  <c r="A2067" i="2" l="1"/>
  <c r="A2014" i="3" s="1"/>
  <c r="A2538" i="1"/>
  <c r="A2231" i="1"/>
  <c r="A1573" i="2"/>
  <c r="A1520" i="3" s="1"/>
  <c r="A1577" i="1"/>
  <c r="A1107" i="2"/>
  <c r="A1054" i="3" s="1"/>
  <c r="A1578" i="1" l="1"/>
  <c r="A1108" i="2"/>
  <c r="A1055" i="3" s="1"/>
  <c r="A1574" i="2"/>
  <c r="A1521" i="3" s="1"/>
  <c r="A2232" i="1"/>
  <c r="A2068" i="2"/>
  <c r="A2015" i="3" s="1"/>
  <c r="A2539" i="1"/>
  <c r="A1575" i="2" l="1"/>
  <c r="A1522" i="3" s="1"/>
  <c r="A2233" i="1"/>
  <c r="A2540" i="1"/>
  <c r="A2069" i="2"/>
  <c r="A2016" i="3" s="1"/>
  <c r="A1579" i="1"/>
  <c r="A1109" i="2"/>
  <c r="A1056" i="3" s="1"/>
  <c r="A1110" i="2" l="1"/>
  <c r="A1057" i="3" s="1"/>
  <c r="A1580" i="1"/>
  <c r="A2541" i="1"/>
  <c r="A2070" i="2"/>
  <c r="A2017" i="3" s="1"/>
  <c r="A1576" i="2"/>
  <c r="A1523" i="3" s="1"/>
  <c r="A2234" i="1"/>
  <c r="A2542" i="1" l="1"/>
  <c r="A2071" i="2"/>
  <c r="A2018" i="3" s="1"/>
  <c r="A2235" i="1"/>
  <c r="A1577" i="2"/>
  <c r="A1524" i="3" s="1"/>
  <c r="A1581" i="1"/>
  <c r="A1111" i="2"/>
  <c r="A1058" i="3" s="1"/>
  <c r="A1112" i="2" l="1"/>
  <c r="A1059" i="3" s="1"/>
  <c r="A1582" i="1"/>
  <c r="A2236" i="1"/>
  <c r="A1578" i="2"/>
  <c r="A1525" i="3" s="1"/>
  <c r="A2543" i="1"/>
  <c r="A2072" i="2"/>
  <c r="A2019" i="3" s="1"/>
  <c r="A2073" i="2" l="1"/>
  <c r="A2020" i="3" s="1"/>
  <c r="A2544" i="1"/>
  <c r="A2237" i="1"/>
  <c r="A1579" i="2"/>
  <c r="A1526" i="3" s="1"/>
  <c r="A1583" i="1"/>
  <c r="A1113" i="2"/>
  <c r="A1060" i="3" s="1"/>
  <c r="A2238" i="1" l="1"/>
  <c r="A1580" i="2"/>
  <c r="A1527" i="3" s="1"/>
  <c r="A1584" i="1"/>
  <c r="A1114" i="2"/>
  <c r="A1061" i="3" s="1"/>
  <c r="A2545" i="1"/>
  <c r="A2074" i="2"/>
  <c r="A2021" i="3" s="1"/>
  <c r="A2239" i="1" l="1"/>
  <c r="A1581" i="2"/>
  <c r="A1528" i="3" s="1"/>
  <c r="A2546" i="1"/>
  <c r="A2075" i="2"/>
  <c r="A2022" i="3" s="1"/>
  <c r="A1585" i="1"/>
  <c r="A1115" i="2"/>
  <c r="A1062" i="3" s="1"/>
  <c r="A1586" i="1" l="1"/>
  <c r="A1116" i="2"/>
  <c r="A1063" i="3" s="1"/>
  <c r="A2547" i="1"/>
  <c r="A2076" i="2"/>
  <c r="A2023" i="3" s="1"/>
  <c r="A2240" i="1"/>
  <c r="A1582" i="2"/>
  <c r="A1529" i="3" s="1"/>
  <c r="A2241" i="1" l="1"/>
  <c r="A1583" i="2"/>
  <c r="A1530" i="3" s="1"/>
  <c r="A2077" i="2"/>
  <c r="A2024" i="3" s="1"/>
  <c r="A2548" i="1"/>
  <c r="A1117" i="2"/>
  <c r="A1064" i="3" s="1"/>
  <c r="A1587" i="1"/>
  <c r="A2549" i="1" l="1"/>
  <c r="A2078" i="2"/>
  <c r="A2025" i="3" s="1"/>
  <c r="A1588" i="1"/>
  <c r="A1118" i="2"/>
  <c r="A1065" i="3" s="1"/>
  <c r="A1584" i="2"/>
  <c r="A1531" i="3" s="1"/>
  <c r="A2242" i="1"/>
  <c r="A1119" i="2" l="1"/>
  <c r="A1066" i="3" s="1"/>
  <c r="A1589" i="1"/>
  <c r="A1120" i="2" s="1"/>
  <c r="A1067" i="3" s="1"/>
  <c r="A2243" i="1"/>
  <c r="A1585" i="2"/>
  <c r="A1532" i="3" s="1"/>
  <c r="A2079" i="2"/>
  <c r="A2026" i="3" s="1"/>
  <c r="A2550" i="1"/>
  <c r="A1586" i="2" l="1"/>
  <c r="A1533" i="3" s="1"/>
  <c r="A2244" i="1"/>
  <c r="A1587" i="2" s="1"/>
  <c r="A1534" i="3" s="1"/>
  <c r="A2551" i="1"/>
  <c r="A2080" i="2"/>
  <c r="A2027" i="3" s="1"/>
  <c r="A2081" i="2" l="1"/>
  <c r="A2028" i="3" s="1"/>
  <c r="A2552" i="1"/>
  <c r="A2553" i="1" l="1"/>
  <c r="A2082" i="2"/>
  <c r="A2029" i="3" s="1"/>
  <c r="A2554" i="1" l="1"/>
  <c r="A2083" i="2"/>
  <c r="A2030" i="3" s="1"/>
  <c r="A2555" i="1" l="1"/>
  <c r="A2084" i="2"/>
  <c r="A2031" i="3" s="1"/>
  <c r="A2085" i="2" l="1"/>
  <c r="A2032" i="3" s="1"/>
  <c r="A2556" i="1"/>
  <c r="A2557" i="1" l="1"/>
  <c r="A2086" i="2"/>
  <c r="A2033" i="3" s="1"/>
  <c r="A2087" i="2" l="1"/>
  <c r="A2034" i="3" s="1"/>
  <c r="A2558" i="1"/>
  <c r="A2559" i="1" l="1"/>
  <c r="A2088" i="2"/>
  <c r="A2035" i="3" s="1"/>
  <c r="A2089" i="2" l="1"/>
  <c r="A2036" i="3" s="1"/>
  <c r="A2560" i="1"/>
  <c r="A2090" i="2" l="1"/>
  <c r="A2037" i="3" s="1"/>
  <c r="A2561" i="1"/>
  <c r="A2562" i="1" l="1"/>
  <c r="A2091" i="2"/>
  <c r="A2038" i="3" s="1"/>
  <c r="A2563" i="1" l="1"/>
  <c r="A2092" i="2"/>
  <c r="A2039" i="3" s="1"/>
  <c r="A2564" i="1" l="1"/>
  <c r="A2093" i="2"/>
  <c r="A2040" i="3" s="1"/>
  <c r="A2094" i="2" l="1"/>
  <c r="A2041" i="3" s="1"/>
  <c r="A2565" i="1"/>
  <c r="A2095" i="2" s="1"/>
  <c r="A2042" i="3" s="1"/>
</calcChain>
</file>

<file path=xl/sharedStrings.xml><?xml version="1.0" encoding="utf-8"?>
<sst xmlns="http://schemas.openxmlformats.org/spreadsheetml/2006/main" count="8276" uniqueCount="3555">
  <si>
    <t xml:space="preserve">TRÊN ĐỊA BÀN TỈNH AN GIANG </t>
  </si>
  <si>
    <t>STT</t>
  </si>
  <si>
    <t xml:space="preserve"> TÊN VÀ QUY CÁCH VẬT LIỆU </t>
  </si>
  <si>
    <t>ĐVT</t>
  </si>
  <si>
    <t>Giá bán chưa bao gồm thuế VAT</t>
  </si>
  <si>
    <t>Giá bán nơi sản xuất</t>
  </si>
  <si>
    <t>Giá bán tại các huyện, TX, TP trong phạm vi bán kính 3 km</t>
  </si>
  <si>
    <t>TP.Long Xuyên</t>
  </si>
  <si>
    <t>Các huyện, TX</t>
  </si>
  <si>
    <t>I</t>
  </si>
  <si>
    <t xml:space="preserve"> ĐÁ CÁC LOẠI : (đã bao gồm thuế tài nguyên và phí bảo vệ môi trường)</t>
  </si>
  <si>
    <t>* Đá khu vực Bà Đội: Cty TNHH MTV Khai thác &amp; Chế biến đá An Giang.</t>
  </si>
  <si>
    <t xml:space="preserve"> Đá 2 x4 </t>
  </si>
  <si>
    <t xml:space="preserve"> Đá 4 x 6 xay</t>
  </si>
  <si>
    <t xml:space="preserve"> Đá 5 x7 xay</t>
  </si>
  <si>
    <t xml:space="preserve"> Đá 20 x 30 (đá hộc)</t>
  </si>
  <si>
    <t>* Đá khu vực Cô Tô: Cty TNHH MTV Khai thác &amp; Chế biến đá An Giang</t>
  </si>
  <si>
    <t xml:space="preserve"> Bụi xây dựng 0,6 - 0,7</t>
  </si>
  <si>
    <t xml:space="preserve"> Đá mi  0,8 - 0,9</t>
  </si>
  <si>
    <t>II</t>
  </si>
  <si>
    <t xml:space="preserve"> </t>
  </si>
  <si>
    <t>III</t>
  </si>
  <si>
    <t>NHỰA ĐƯỜNG, BÊ TÔNG NHỰA VÀ BÊ TÔNG TƯƠI:</t>
  </si>
  <si>
    <t>đ/tấn</t>
  </si>
  <si>
    <t>Bê tông nhựa nóng C19</t>
  </si>
  <si>
    <t>Bê tông nhựa nóng C12.5</t>
  </si>
  <si>
    <t>Bê tông nhựa nóng C8</t>
  </si>
  <si>
    <t xml:space="preserve">Bê tông tươi, mác 15 MPa </t>
  </si>
  <si>
    <t>Bê tông tươi, mác 20 MPa</t>
  </si>
  <si>
    <t xml:space="preserve">Bê tông tươi, mác 25 MPa </t>
  </si>
  <si>
    <t xml:space="preserve">Bê tông tươi, mác 30 MPa </t>
  </si>
  <si>
    <t>Bê tông tươi, mác 35 Mpa</t>
  </si>
  <si>
    <t>Bê tông tươi, mác 40 Mpa</t>
  </si>
  <si>
    <t>Bê tông tươi, mác 45 Mpa</t>
  </si>
  <si>
    <t>IV</t>
  </si>
  <si>
    <t>GỖ XẺ CÁC LOẠI:</t>
  </si>
  <si>
    <t>V</t>
  </si>
  <si>
    <t>TRỤ, CỌC VÀ ỐNG CỐNG BÊ TÔNG LY TÂM CÁC LOẠI:</t>
  </si>
  <si>
    <t>đ/cái</t>
  </si>
  <si>
    <t>đ/m</t>
  </si>
  <si>
    <t>Cống Φ 400mm, D = 50mm, M = 28Mpa</t>
  </si>
  <si>
    <t>Cống Φ 600mm, D = 63mm, M = 28Mpa</t>
  </si>
  <si>
    <t>Cống Φ 800mm, D = 80mm, M = 28Mpa</t>
  </si>
  <si>
    <t>Cống Φ 1000mm, D = 100mm</t>
  </si>
  <si>
    <t>Cống Φ 1200mm, D = 120mm</t>
  </si>
  <si>
    <t>Gối cống các loại M200 :</t>
  </si>
  <si>
    <t>Gối cống fi 400</t>
  </si>
  <si>
    <t>Gối cống fi 600</t>
  </si>
  <si>
    <t>Gối cống fi 800</t>
  </si>
  <si>
    <t>Gối cống fi 1000</t>
  </si>
  <si>
    <t>Giăng cao su các loại:</t>
  </si>
  <si>
    <t>Giăng cao su cống fi 300</t>
  </si>
  <si>
    <t>đ/sợi</t>
  </si>
  <si>
    <t>Giăng cao su cống fi 400</t>
  </si>
  <si>
    <t>Giăng cao su cống fi 600</t>
  </si>
  <si>
    <t>Giăng cao su cống fi 800</t>
  </si>
  <si>
    <t>Giăng cao su cống fi 1000</t>
  </si>
  <si>
    <t>Giăng cao su cống fi 1500</t>
  </si>
  <si>
    <t>Giăng cao su cống fi 1800</t>
  </si>
  <si>
    <t>Giăng cao su cống fi 2000</t>
  </si>
  <si>
    <t>Cọc bê tông DƯL, tiết diện 100x100, M400, chiều dài: 1,0 -4,0 mét</t>
  </si>
  <si>
    <t>Cọc bê tông DƯL, tiết diện 120x120, M400, chiều dài: 1,0 -5,0 mét</t>
  </si>
  <si>
    <t>Cọc bê tông DƯL, tiết diện 150x150, M400, chiều dài: 1,0 -6,0 mét</t>
  </si>
  <si>
    <t xml:space="preserve"> - Cống bê tông ly tâm sản xuất theo tiêu chuẩn TCCS01:2011</t>
  </si>
  <si>
    <t>Cống Φ 600mm, D = 50mm, M = 28Mpa</t>
  </si>
  <si>
    <t>Cống Φ 1000mm, D = 100mm, M = 28Mpa</t>
  </si>
  <si>
    <t>Cống Φ 1200mm, D = 120mm, M = 28Mpa</t>
  </si>
  <si>
    <t>Cống Φ 1500mm, D = 130mm, M = 28Mpa</t>
  </si>
  <si>
    <t>VI</t>
  </si>
  <si>
    <t>XI MĂNG :</t>
  </si>
  <si>
    <t xml:space="preserve"> Xi măng ACIFA PCB 30 (bao 50kg)</t>
  </si>
  <si>
    <t>đ/bao</t>
  </si>
  <si>
    <t xml:space="preserve"> Xi măng ACIFA PCB 40 (bao 50kg)</t>
  </si>
  <si>
    <t>Xi măng trắng  (1 bao = 40kg)</t>
  </si>
  <si>
    <t>Xi măng Holcim PCB 40 (bao 50kg)</t>
  </si>
  <si>
    <t>Xi măng Vicem Hà Tiên PCB 40 (bao 50kg)</t>
  </si>
  <si>
    <t>Xi măng Vicem Hà Tiên đa dụng (bao 50kg)</t>
  </si>
  <si>
    <t>Xi măng Công Thanh PCB40 (bao 50kg)</t>
  </si>
  <si>
    <t>VII</t>
  </si>
  <si>
    <t>THÉP CÁC LOẠI :</t>
  </si>
  <si>
    <t>đ/kg</t>
  </si>
  <si>
    <t>Thép cuộn  fi 6 CT3</t>
  </si>
  <si>
    <t>Thép cuộn  fi 8 CT3</t>
  </si>
  <si>
    <t>Thép thanh vằn  fi 10  SD295A</t>
  </si>
  <si>
    <t>đ/ống</t>
  </si>
  <si>
    <t xml:space="preserve"> - Ống thép mạ kẽm (BS 1387 hoặc ASTM A53)</t>
  </si>
  <si>
    <t xml:space="preserve">Ống thép mạ kẽm nhúng nóng dày 1.6mm-1.9mm. Đường kính từ DN10- DN100 </t>
  </si>
  <si>
    <t xml:space="preserve">Ống thép mạ kẽm nhúng nóng dày 2.0mm-5.4mm. Đường kính từ DN10 - DN100 </t>
  </si>
  <si>
    <t xml:space="preserve">Ống thép mạ kẽm nhúng nóng dày trên 5.4mmmm. Đường kính từ DN10 - DN100 </t>
  </si>
  <si>
    <t xml:space="preserve">Ống thép mạ kẽm nhúng nóng dày 3.4mm - 8.2mm. Đường kính từ DN125 - DN200 </t>
  </si>
  <si>
    <t xml:space="preserve"> - Ống tôn kẽm (tròn, vuông, hộp) mã hiệu BS 1387 hoặc ASTM A500</t>
  </si>
  <si>
    <t>Thép cuộn Φ10 mác thép CB240-T/ CB300-T/ SWRM12/ CT8</t>
  </si>
  <si>
    <t>đ/bộ</t>
  </si>
  <si>
    <t>IX</t>
  </si>
  <si>
    <t xml:space="preserve">TOLE CÁC LOẠI </t>
  </si>
  <si>
    <t>cái</t>
  </si>
  <si>
    <t>XI</t>
  </si>
  <si>
    <t>GẠCH, NGÓI CÁC LOẠI:</t>
  </si>
  <si>
    <t>Gạch lát vỉa hè:</t>
  </si>
  <si>
    <t>Gạch địa phương :</t>
  </si>
  <si>
    <t xml:space="preserve"> * Cơ sở gạch huyện Châu Thành (cách cầu Chắc Cà Đao 2 km, giá bán tại lò)</t>
  </si>
  <si>
    <t>Gạch ống loại 1 (7,5 x 7,5 x 17,5)</t>
  </si>
  <si>
    <t>đ/viên</t>
  </si>
  <si>
    <t>Gạch ống loại 2 (7,5 x 7,5 x 17,5)</t>
  </si>
  <si>
    <t>Gạch thẻ loại 1 (3,5 x 7,5 x 17,5)</t>
  </si>
  <si>
    <t>Gạch thẻ loại 2 (3,5 x 7,5 x 17,5)</t>
  </si>
  <si>
    <t xml:space="preserve"> * Cơ sở gạch huyện Châu Phú (cách thị trấn Cái Dầu 2,5 km)</t>
  </si>
  <si>
    <t xml:space="preserve"> * Cơ sở gạch huyện Chợ Mới (cách thị trấn Chợ Mới 5 km)</t>
  </si>
  <si>
    <t xml:space="preserve"> * Cơ sở gạch huyện Phú Tân (cách thị trấn Phú Tân 3 km)</t>
  </si>
  <si>
    <t xml:space="preserve"> Gạch ống 9 x 19</t>
  </si>
  <si>
    <t xml:space="preserve"> Gạch thẻ 9 x 19</t>
  </si>
  <si>
    <t xml:space="preserve"> Gạch cẩn (hóa chất)</t>
  </si>
  <si>
    <t xml:space="preserve"> Gạch trang trí (Hauydi)</t>
  </si>
  <si>
    <t xml:space="preserve"> Ngói âm (hoá chất)</t>
  </si>
  <si>
    <t xml:space="preserve"> Ngói dương (hoá chất)</t>
  </si>
  <si>
    <t xml:space="preserve"> Ngói diềm âm (hóa chất)</t>
  </si>
  <si>
    <t xml:space="preserve"> Ngói diềm dương (hóa chất)</t>
  </si>
  <si>
    <t xml:space="preserve"> Ngói mũi hài (hoá chất)</t>
  </si>
  <si>
    <t xml:space="preserve"> Ngói vẫy rồng (hoá chất)</t>
  </si>
  <si>
    <t xml:space="preserve"> Ngói sắp nóc (hoá chất)</t>
  </si>
  <si>
    <t xml:space="preserve"> Ngói sắp nóc nhỏ (hoá chất)</t>
  </si>
  <si>
    <t>Gạch ống 8 x 18</t>
  </si>
  <si>
    <t>Gạch thẻ 8 x 18</t>
  </si>
  <si>
    <t>Gạch Ceramic :</t>
  </si>
  <si>
    <t xml:space="preserve"> Loại A</t>
  </si>
  <si>
    <t>đ/thùng</t>
  </si>
  <si>
    <t xml:space="preserve"> Loại A A</t>
  </si>
  <si>
    <t>Gạch 30 x 45cm in kỹ thuật số - mài cạnh (07 viên/thùng/0,95m2)</t>
  </si>
  <si>
    <t>Gạch 30 x 45cm in kỹ thuật số - mài cạnh: đặc biệt (07 viên/thùng/0,95m2)</t>
  </si>
  <si>
    <t>Gạch xây không nung:</t>
  </si>
  <si>
    <t>XIII</t>
  </si>
  <si>
    <t xml:space="preserve">VẢI ĐỊA KỸ THUẬT VÀ RỌ ĐÁ : </t>
  </si>
  <si>
    <t xml:space="preserve"> Vải địa kỹ thuật không dệt, sợi dài liên tục, 100% PP chính phẩm, ổn định hóa UV; nơi sản xuất : Malaysia</t>
  </si>
  <si>
    <t>Polyfelt TS 20 (4m x 250m)</t>
  </si>
  <si>
    <t>Polyfelt TS 30 (4m x 225m)</t>
  </si>
  <si>
    <t>Polyfelt TS 40 (4m x 200m)</t>
  </si>
  <si>
    <t>Polyfelt TS 50 (4m x 175m)</t>
  </si>
  <si>
    <t>Polyfelt TS 60 (4m x 135m)</t>
  </si>
  <si>
    <t>Polyfelt TS 65 (4m x 125m)</t>
  </si>
  <si>
    <t>Polyfelt TS 70 (4m x 100m)</t>
  </si>
  <si>
    <t>Polyfelt TS 80 (4m x 90m)</t>
  </si>
  <si>
    <t>Rọ đá bọc nhựa PVC: Thép mạ kẽm trung bình &gt;50g/m2 (TCVN 2053:1993)</t>
  </si>
  <si>
    <t xml:space="preserve">  - Rọ và thảm đá bọc nhựa PVC, loại P8 (8 x 10)cm: </t>
  </si>
  <si>
    <t>Dây đan 2,2 - 3,2mm; dây viền 2,7 - 3,7mm</t>
  </si>
  <si>
    <t>Dây đan 2,4 - 3mm; dây viền 2,7 - 3,7mm</t>
  </si>
  <si>
    <t>Dây đan 2,7 - 3,7mm; dây viền 3,4 - 4,4mm</t>
  </si>
  <si>
    <t xml:space="preserve">  - Rọ và thảm đá bọc nhựa PVC, loại P10 (10 x 12)cm: </t>
  </si>
  <si>
    <t>Dây đan 2,4 - 3,4mm; dây viền 2,7 - 3,7mm</t>
  </si>
  <si>
    <t>XIV</t>
  </si>
  <si>
    <t>BAO BÌ SINH THÁI (Giải pháp thiết lập kè chống xói lở, bảo vệ bờ) :</t>
  </si>
  <si>
    <t>Bao bì sinh thái, màu đen, bao gồm phụ kiện, kích thước: 120 x 40 x 20cm</t>
  </si>
  <si>
    <t>XVI</t>
  </si>
  <si>
    <t>XVII</t>
  </si>
  <si>
    <t>SƠN TƯỜNG, BỘT TRÉT TƯỜNG CÁC LOẠI :</t>
  </si>
  <si>
    <t>đ/lon</t>
  </si>
  <si>
    <t>Sơn nước ngoại thất JONY (thùng 18 lít)</t>
  </si>
  <si>
    <t>Sơn nước nội thất AROMA (thùng 18 lít)</t>
  </si>
  <si>
    <t>Sơn lót ngoại thất - PROS  NEW(thùng 18 lít)</t>
  </si>
  <si>
    <t>Sơn lót nội thất - PROSIN  NEW(thùng 18 lít)</t>
  </si>
  <si>
    <t>Chống thấm gốc nước CT - J-555 (thùng 20kg)</t>
  </si>
  <si>
    <t>Bột trét tường ngoại thất JOTON (bao 40kg)</t>
  </si>
  <si>
    <t>Bột trét tường nội thất JOTON (bao 40 kg)</t>
  </si>
  <si>
    <t>XVIII</t>
  </si>
  <si>
    <t>CHUYÊN NGÀNH NƯỚC</t>
  </si>
  <si>
    <t xml:space="preserve"> - Ống PVC Đệ Nhất ASTM 2241 # BS 3505 và B908:</t>
  </si>
  <si>
    <t xml:space="preserve"> Þ 21    (dày 1,7 mm)</t>
  </si>
  <si>
    <t xml:space="preserve"> Þ 27    (dày 1,9 mm)</t>
  </si>
  <si>
    <t xml:space="preserve"> Þ 34    (dày 2,1 mm)</t>
  </si>
  <si>
    <t xml:space="preserve"> Þ42    (dày 2,1 mm)</t>
  </si>
  <si>
    <t xml:space="preserve"> Þ 49    (dày 2,5 mm)</t>
  </si>
  <si>
    <t xml:space="preserve"> Þ 60    (dày 2,5 mm)</t>
  </si>
  <si>
    <t xml:space="preserve"> Þ 60    (dày 3,0 mm)</t>
  </si>
  <si>
    <t xml:space="preserve"> Þ 73    (dày 3,0 mm)</t>
  </si>
  <si>
    <t xml:space="preserve"> Þ 76    (dày 3,0 mm)</t>
  </si>
  <si>
    <t xml:space="preserve"> Þ 90   (dày 3,0 mm)</t>
  </si>
  <si>
    <t xml:space="preserve"> Þ 114  (dày 3,5 mm)</t>
  </si>
  <si>
    <t xml:space="preserve"> Þ 114  (dày 5,0 mm)</t>
  </si>
  <si>
    <t xml:space="preserve"> Þ140  (dày 3,5 mm)</t>
  </si>
  <si>
    <t xml:space="preserve"> Þ 140  (dày 5,0 mm)</t>
  </si>
  <si>
    <t xml:space="preserve"> Þ 168  (dày 4,5 mm)</t>
  </si>
  <si>
    <t xml:space="preserve"> - Phụ kiện Đệ Nhất tiêu chuẩn ASTM hệ inch - loại dày:</t>
  </si>
  <si>
    <t xml:space="preserve"> Nối fi 42 (1-1/4")</t>
  </si>
  <si>
    <t xml:space="preserve"> Nối fi 49 (1-1/2")</t>
  </si>
  <si>
    <t xml:space="preserve"> Nối fi 60 (2")</t>
  </si>
  <si>
    <t xml:space="preserve"> Nối fi 76 (2-1/2")</t>
  </si>
  <si>
    <t xml:space="preserve"> Nối fi 90 (3") </t>
  </si>
  <si>
    <t xml:space="preserve"> Nối fi 114 (4")</t>
  </si>
  <si>
    <t xml:space="preserve"> Nối fi 168 (6")</t>
  </si>
  <si>
    <t xml:space="preserve"> Chữ  T fi 21 (1/2") </t>
  </si>
  <si>
    <t xml:space="preserve"> Chữ  T fi 27 (3/4") </t>
  </si>
  <si>
    <t xml:space="preserve"> Chữ  T fi 34 (1") </t>
  </si>
  <si>
    <t xml:space="preserve"> Chữ  T fi 42 (1-1/4") </t>
  </si>
  <si>
    <t xml:space="preserve"> Chữ  T fi 49 (1-1/2") </t>
  </si>
  <si>
    <t xml:space="preserve"> Chữ  T fi 60 (2") </t>
  </si>
  <si>
    <t xml:space="preserve"> Chữ  T fi 76 (2 - 1/2") </t>
  </si>
  <si>
    <t xml:space="preserve"> Chữ  T fi 90 (3") </t>
  </si>
  <si>
    <t xml:space="preserve"> Chữ  T fi 114 (4") </t>
  </si>
  <si>
    <t xml:space="preserve"> Chữ  T fi 168 (6") </t>
  </si>
  <si>
    <t xml:space="preserve"> - Phụ kiện Đệ Nhất tiêu chuẩn ISO hệ mét - loại dày:</t>
  </si>
  <si>
    <t xml:space="preserve"> Nối fi 75</t>
  </si>
  <si>
    <t xml:space="preserve"> Nối fi 90</t>
  </si>
  <si>
    <t xml:space="preserve"> Nối fi 110</t>
  </si>
  <si>
    <t xml:space="preserve"> Nối fi 140  </t>
  </si>
  <si>
    <t xml:space="preserve"> Nối fi 160  </t>
  </si>
  <si>
    <t xml:space="preserve"> Nối fi 200  </t>
  </si>
  <si>
    <t xml:space="preserve"> Chữ T fi 50 </t>
  </si>
  <si>
    <t xml:space="preserve"> Chữ T fi 63 </t>
  </si>
  <si>
    <t xml:space="preserve"> Chữ T fi 75 </t>
  </si>
  <si>
    <t xml:space="preserve"> Chữ T fi 90 </t>
  </si>
  <si>
    <t xml:space="preserve"> Chữ T fi 110 </t>
  </si>
  <si>
    <t xml:space="preserve"> Chữ T fi 140</t>
  </si>
  <si>
    <t xml:space="preserve"> Chữ T fi 160</t>
  </si>
  <si>
    <t xml:space="preserve"> Chữ T fi 200</t>
  </si>
  <si>
    <t xml:space="preserve"> Keo dán ống Đệ Nhất (loại 1kg)</t>
  </si>
  <si>
    <t xml:space="preserve"> - Ống uPVC - Ống gân Bình Minh: Tiêu chuẩn BS 3505:1968 (hệ Inch)</t>
  </si>
  <si>
    <t xml:space="preserve">  Þ 21    (dày 1,6 mm) PN 15 bar</t>
  </si>
  <si>
    <t xml:space="preserve">  Þ 27    (dày 1,8 mm) PN 12 bar</t>
  </si>
  <si>
    <t xml:space="preserve">  Þ 34    (dày 2,0 mm) PN 12 bar</t>
  </si>
  <si>
    <t xml:space="preserve">  Þ 42    (dày 2,1 mm) PN 9 bar</t>
  </si>
  <si>
    <t xml:space="preserve">  Þ 49    (dày 2,4 mm) PN 9 bar</t>
  </si>
  <si>
    <t xml:space="preserve">  Þ 60    (dày 2,0 mm) PN 6 bar</t>
  </si>
  <si>
    <t xml:space="preserve">  Þ 90    (dày 2,9 mm) PN 6 bar</t>
  </si>
  <si>
    <t xml:space="preserve">  Þ 114  (dày 3,8 mm) PN 6 bar</t>
  </si>
  <si>
    <t xml:space="preserve">  Þ 114  (dày 4,9 mm) PN 9 bar</t>
  </si>
  <si>
    <t xml:space="preserve">  Þ 168  (dày 4,3 mm) PN 3 bar</t>
  </si>
  <si>
    <t xml:space="preserve">  Þ 220  (dày 5,1 mm) PN 3bar</t>
  </si>
  <si>
    <t xml:space="preserve"> - Ống uPVC Bình Minh: TCVN 6151:1996 - ISO 4422: 1990 (hệ mét)</t>
  </si>
  <si>
    <t xml:space="preserve">  fi  63 x 1,6mm PN 5 bar</t>
  </si>
  <si>
    <t xml:space="preserve">  fi  63 x 1,9mm PN 6 bar</t>
  </si>
  <si>
    <t xml:space="preserve">  Þ 75 x 2,2mm PN 6 bar</t>
  </si>
  <si>
    <t xml:space="preserve">  Þ  90 x 2,7mm PN 6 bar</t>
  </si>
  <si>
    <t xml:space="preserve">  Þ  110 x 3,2mm PN 6 bar</t>
  </si>
  <si>
    <t xml:space="preserve">  Þ 140 x 4,1mm PN 6 bar</t>
  </si>
  <si>
    <t xml:space="preserve">  Þ  160 x 4mm PN 4 bar</t>
  </si>
  <si>
    <t xml:space="preserve">  Þ 160 x 7,7mm PN 10 bar</t>
  </si>
  <si>
    <t xml:space="preserve">  Þ 200 x 5,9mm PN 6 bar</t>
  </si>
  <si>
    <t xml:space="preserve"> - Ống uPVC Bình Minh: Tiêu chuẩn AS 1477:1996 CIOD (nối với ống gang)</t>
  </si>
  <si>
    <t xml:space="preserve">  Þ 100 x 6,7mm PN 12 bar</t>
  </si>
  <si>
    <t xml:space="preserve">  Þ 150 x 9,7mm PN 12 bar</t>
  </si>
  <si>
    <t xml:space="preserve"> - Ống uPVC Bình Minh: Tiêu chuẩn CIOD ISO 2531 (nối với ống gang). </t>
  </si>
  <si>
    <t xml:space="preserve">  Þ 200 x 9,7mm PN 10 bar</t>
  </si>
  <si>
    <t xml:space="preserve">  Þ 200 x 11,4mm PN 12,5 bar</t>
  </si>
  <si>
    <t xml:space="preserve"> Nối trơn  21  dày</t>
  </si>
  <si>
    <t xml:space="preserve"> Nối trơn  27  dày</t>
  </si>
  <si>
    <t xml:space="preserve"> Nối trơn  34  dày</t>
  </si>
  <si>
    <t xml:space="preserve"> Nối trơn  42  dày</t>
  </si>
  <si>
    <t xml:space="preserve"> Nối trơn  49  dày</t>
  </si>
  <si>
    <t xml:space="preserve"> Nối trơn  60  dày</t>
  </si>
  <si>
    <t xml:space="preserve"> Nối trơn  75D TC </t>
  </si>
  <si>
    <t xml:space="preserve"> Nối trơn  90  dày</t>
  </si>
  <si>
    <t xml:space="preserve"> Nối trơn  110 dày</t>
  </si>
  <si>
    <t xml:space="preserve"> Nối trơn  114 dày</t>
  </si>
  <si>
    <t xml:space="preserve"> Nối trơn  140 TC </t>
  </si>
  <si>
    <t xml:space="preserve"> Nối trơn  160 TC </t>
  </si>
  <si>
    <t xml:space="preserve"> Nối trơn  168 TC </t>
  </si>
  <si>
    <t xml:space="preserve"> Chữ  T fi 21 dày</t>
  </si>
  <si>
    <t xml:space="preserve"> Chữ  T fi 27 dày</t>
  </si>
  <si>
    <t xml:space="preserve"> Chữ  T fi 34 dày</t>
  </si>
  <si>
    <t xml:space="preserve"> Chữ  T fi 42 dày</t>
  </si>
  <si>
    <t xml:space="preserve"> Chữ  T fi 49 dày</t>
  </si>
  <si>
    <t xml:space="preserve"> Chữ  T fi 60 dày</t>
  </si>
  <si>
    <t xml:space="preserve"> Chữ  T fi 75 dày</t>
  </si>
  <si>
    <t xml:space="preserve"> Chữ  T fi 90 dày</t>
  </si>
  <si>
    <t xml:space="preserve"> Chữ  T fi 110 dày</t>
  </si>
  <si>
    <t xml:space="preserve"> Chữ  T fi 114 dày</t>
  </si>
  <si>
    <t xml:space="preserve"> Chữ  T fi 140 dày</t>
  </si>
  <si>
    <t xml:space="preserve"> Keo dán ống Bình Minh (loại 1kg)</t>
  </si>
  <si>
    <t xml:space="preserve"> Que hàn nhựa</t>
  </si>
  <si>
    <t xml:space="preserve"> D180 x 10,7mm  PN 10 bar</t>
  </si>
  <si>
    <t xml:space="preserve"> D180 x 13,3mm  PN 12,5 bar</t>
  </si>
  <si>
    <t xml:space="preserve"> D180 x 16,4m  PN 16 bar</t>
  </si>
  <si>
    <t xml:space="preserve"> D200 x 11,9mm  PN 10 bar</t>
  </si>
  <si>
    <t xml:space="preserve"> D200 x 14,7mm  PN 12,5 bar</t>
  </si>
  <si>
    <t xml:space="preserve"> D200 x 18,2m  PN 16 bar</t>
  </si>
  <si>
    <t xml:space="preserve"> D225 x 13,4mm  PN 10 bar</t>
  </si>
  <si>
    <t xml:space="preserve"> D225 x 16,6mm  PN 12,5 bar</t>
  </si>
  <si>
    <t xml:space="preserve"> D225 x 20,5m  PN 16 bar</t>
  </si>
  <si>
    <t xml:space="preserve"> D250 x 14,8mm  PN 10 bar</t>
  </si>
  <si>
    <t xml:space="preserve"> D250 x 18,4mm  PN 12,5 bar</t>
  </si>
  <si>
    <t xml:space="preserve"> D250 x 22,7m  PN 16 bar</t>
  </si>
  <si>
    <t xml:space="preserve"> D280 x 16,6mm  PN 10 bar</t>
  </si>
  <si>
    <t xml:space="preserve"> D280 x 20,6mm  PN 12,5 bar</t>
  </si>
  <si>
    <t xml:space="preserve"> D280 x 25,4m  PN 16 bar</t>
  </si>
  <si>
    <t xml:space="preserve"> D315 x 18,7mm  PN 10 bar</t>
  </si>
  <si>
    <t xml:space="preserve"> D315 x 23,2mm  PN 12,5 bar</t>
  </si>
  <si>
    <t xml:space="preserve"> D315 x 28,6m  PN 16 bar</t>
  </si>
  <si>
    <t xml:space="preserve"> Þ 20 x 1,9mm   10 bar</t>
  </si>
  <si>
    <t xml:space="preserve"> Þ 32 x 2,9mm  10 bar</t>
  </si>
  <si>
    <t xml:space="preserve"> Þ 40 x 3,7mm  10 bar</t>
  </si>
  <si>
    <t xml:space="preserve"> Þ 63 x 5,8mm  10 bar</t>
  </si>
  <si>
    <t xml:space="preserve"> Þ 75 x 6,8mm  10 bar</t>
  </si>
  <si>
    <t xml:space="preserve"> Þ 90 x 8,2mm  10 bar</t>
  </si>
  <si>
    <t xml:space="preserve"> Þ 160 x 14,6mm  10 bar</t>
  </si>
  <si>
    <t>đ/mét</t>
  </si>
  <si>
    <t>XIX</t>
  </si>
  <si>
    <t>BỒN NƯỚC CÁC LOẠI:</t>
  </si>
  <si>
    <t>XX</t>
  </si>
  <si>
    <t xml:space="preserve">CÁC LOẠI VẬT TƯ ĐIỆN </t>
  </si>
  <si>
    <t>VC-0.50 (Φ 0.80) - 300/500V</t>
  </si>
  <si>
    <t>VC-1.00 (Φ 1.13) - 300/500V</t>
  </si>
  <si>
    <t>VCmd-2x1-(2x32/0.2) - 0,6/1kV</t>
  </si>
  <si>
    <t>VCmd-2x1,5-(2x30/0.25) - 0,6/1kV</t>
  </si>
  <si>
    <t>VCmd-2x2,5-(2x50/0.25) - 0,6/1kV</t>
  </si>
  <si>
    <t>VCmo-2x1-(2x32/0.2) - 300/500 V</t>
  </si>
  <si>
    <t>VCmo-2x1,5-(2x30/0.25) - 300/500 V</t>
  </si>
  <si>
    <t>VCmo-2x6-(2x7x12/0.30) - 300/500 V</t>
  </si>
  <si>
    <t>CV-1.5 (7/0.52) -450/750V</t>
  </si>
  <si>
    <t>CV-2.5 (7/0.67) -450/750V</t>
  </si>
  <si>
    <t>CV-10 (7/1.35) -450/750V</t>
  </si>
  <si>
    <t>CV-50 - 750V</t>
  </si>
  <si>
    <t>CV-240 - 750V</t>
  </si>
  <si>
    <t>CV-300 - 750V</t>
  </si>
  <si>
    <t>CỬA VÀ KÍNH CÁC LOẠI :</t>
  </si>
  <si>
    <t>Eurowindow</t>
  </si>
  <si>
    <t>AsiaWindow</t>
  </si>
  <si>
    <t>CẦU THÉP CÁC LOẠI:</t>
  </si>
  <si>
    <t>đ/mdài</t>
  </si>
  <si>
    <t xml:space="preserve"> - Sơn bảo vệ bề mặt (trọng lượng 289kg/mét dài)</t>
  </si>
  <si>
    <t xml:space="preserve"> - Mạ kẽm bảo vệ bề mặt (trọng lượng 289kg/mét dài)</t>
  </si>
  <si>
    <t xml:space="preserve"> - Sơn bảo vệ bề mặt  (trọng lượng 332kg/mét dài)</t>
  </si>
  <si>
    <t xml:space="preserve"> - Mạ kẽm bảo vệ bề mặt (trọng lượng 332kg/mét dài)</t>
  </si>
  <si>
    <t xml:space="preserve"> - Sơn bảo vệ bề mặt (trọng lượng 370kg/mét dài)</t>
  </si>
  <si>
    <t xml:space="preserve"> - Mạ kẽm bảo vệ bề mặt (trọng lượng 370kg/mét dài)</t>
  </si>
  <si>
    <t xml:space="preserve"> - Sơn bảo vệ bề mặt (trọng lượng 420kg/mét dài)</t>
  </si>
  <si>
    <t xml:space="preserve"> - Mạ kẽm bảo vệ bề mặt (trọng lượng 420kg/mét dài)</t>
  </si>
  <si>
    <t xml:space="preserve"> - Sơn bảo vệ bề mặt (trọng lượng 431kg/mét dài)</t>
  </si>
  <si>
    <t xml:space="preserve"> - Mạ kẽm bảo vệ bề mặt (trọng lượng 431kg/mét dài)</t>
  </si>
  <si>
    <t xml:space="preserve"> - Sơn bảo vệ bề mặt (trọng lượng 705kg/mét dài)</t>
  </si>
  <si>
    <t xml:space="preserve"> - Mạ kẽm bảo vệ bề mặt (trọng lượng 705kg/mét dài)</t>
  </si>
  <si>
    <t>đ/đoạn</t>
  </si>
  <si>
    <t xml:space="preserve">CÁC LOẠI VẬT LIỆU KHÁC </t>
  </si>
  <si>
    <t>Đất đèn</t>
  </si>
  <si>
    <t>Giấy nhám Trung Quốc (20cm x 30cm)</t>
  </si>
  <si>
    <t>đ/tấm</t>
  </si>
  <si>
    <t>Chổi bông cỏ</t>
  </si>
  <si>
    <t>Bột màu Trung Quốc màu xanh</t>
  </si>
  <si>
    <t>Bột màu Trung Quốc màu vàng</t>
  </si>
  <si>
    <t>Đinh các loại</t>
  </si>
  <si>
    <t xml:space="preserve">Dây buộc </t>
  </si>
  <si>
    <t>Lưới B40 (khổ 0,8; 1,0; 1,2; 1,5; 1,8; 2,0; 2,2; 2,4m)</t>
  </si>
  <si>
    <t>Kẽm gai (1kg/6m)</t>
  </si>
  <si>
    <t>Vôi cục</t>
  </si>
  <si>
    <t>A dao Việt Nam (keo 1/2 kg)</t>
  </si>
  <si>
    <t>đ/keo</t>
  </si>
  <si>
    <t>Cửa nhựa Hân Vương có khóa, khuôn bao 0,75x1,9m</t>
  </si>
  <si>
    <t xml:space="preserve">Que hàn Việt Nam fi 3,2 và fi 4 (hộp 5kg) </t>
  </si>
  <si>
    <t>NHIÊN LIỆU :</t>
  </si>
  <si>
    <t>đ/lít</t>
  </si>
  <si>
    <t>Xăng sinh học E5 RON 92-II</t>
  </si>
  <si>
    <t>Dầu hỏa</t>
  </si>
  <si>
    <t xml:space="preserve">      - Chủ đầu tư và đơn vị Tư vấn xác định cự ly chi phí vận chuyển từ nơi sản xuất đến chân công trình đối với các loại vật liệu được nêu trong công bố giá đảm bảo hiệu quả kinh tế nhất.</t>
  </si>
  <si>
    <r>
      <t>đ/m</t>
    </r>
    <r>
      <rPr>
        <vertAlign val="superscript"/>
        <sz val="13"/>
        <rFont val="Times New Roman"/>
        <family val="1"/>
      </rPr>
      <t>3</t>
    </r>
  </si>
  <si>
    <r>
      <t xml:space="preserve">Thép thanh vằn D12 </t>
    </r>
    <r>
      <rPr>
        <sz val="13"/>
        <rFont val="Calibri"/>
        <family val="2"/>
      </rPr>
      <t>÷</t>
    </r>
    <r>
      <rPr>
        <sz val="13"/>
        <rFont val="Times New Roman"/>
        <family val="1"/>
      </rPr>
      <t xml:space="preserve"> D32 mác CB300V/SD295A</t>
    </r>
  </si>
  <si>
    <r>
      <t xml:space="preserve">Thép thanh vằn D12 </t>
    </r>
    <r>
      <rPr>
        <sz val="13"/>
        <rFont val="Calibri"/>
        <family val="2"/>
      </rPr>
      <t>÷</t>
    </r>
    <r>
      <rPr>
        <sz val="13"/>
        <rFont val="Times New Roman"/>
        <family val="1"/>
      </rPr>
      <t xml:space="preserve"> D32 mác CB400V/SD390/G60</t>
    </r>
  </si>
  <si>
    <r>
      <t>đ/m</t>
    </r>
    <r>
      <rPr>
        <vertAlign val="superscript"/>
        <sz val="13"/>
        <rFont val="Times New Roman"/>
        <family val="1"/>
      </rPr>
      <t>2</t>
    </r>
  </si>
  <si>
    <r>
      <t xml:space="preserve"> Ngói lợp 22 viên/m</t>
    </r>
    <r>
      <rPr>
        <vertAlign val="superscript"/>
        <sz val="13"/>
        <rFont val="Times New Roman"/>
        <family val="1"/>
      </rPr>
      <t>2</t>
    </r>
    <r>
      <rPr>
        <sz val="13"/>
        <rFont val="Times New Roman"/>
        <family val="1"/>
      </rPr>
      <t xml:space="preserve"> (hóa chất)</t>
    </r>
  </si>
  <si>
    <r>
      <t xml:space="preserve"> Ngói vẫy cá 65 viên/m</t>
    </r>
    <r>
      <rPr>
        <vertAlign val="superscript"/>
        <sz val="13"/>
        <rFont val="Times New Roman"/>
        <family val="1"/>
      </rPr>
      <t xml:space="preserve">2 </t>
    </r>
    <r>
      <rPr>
        <sz val="13"/>
        <rFont val="Times New Roman"/>
        <family val="1"/>
      </rPr>
      <t>(hóa chất)</t>
    </r>
  </si>
  <si>
    <r>
      <t>Gạch 40cmx40cm (1 thùng 6 viên tương đương 0,96m</t>
    </r>
    <r>
      <rPr>
        <vertAlign val="superscript"/>
        <sz val="13"/>
        <rFont val="Times New Roman"/>
        <family val="1"/>
      </rPr>
      <t>2</t>
    </r>
    <r>
      <rPr>
        <sz val="13"/>
        <rFont val="Times New Roman"/>
        <family val="1"/>
      </rPr>
      <t>) các mã số mới: 4000, 4063, 4069, 4080, 4086, 4087, 4089, 4094, 4095, 4096, 4097, 4098, 4099, 4101, 4107, 4108, 4110,…</t>
    </r>
  </si>
  <si>
    <r>
      <t>Gạch 25cmx40cm (1 thùng 10 viên tương đương 1m</t>
    </r>
    <r>
      <rPr>
        <vertAlign val="superscript"/>
        <sz val="13"/>
        <rFont val="Times New Roman"/>
        <family val="1"/>
      </rPr>
      <t>2</t>
    </r>
    <r>
      <rPr>
        <sz val="13"/>
        <rFont val="Times New Roman"/>
        <family val="1"/>
      </rPr>
      <t>) men bóng</t>
    </r>
  </si>
  <si>
    <r>
      <t>đ/m</t>
    </r>
    <r>
      <rPr>
        <vertAlign val="superscript"/>
        <sz val="13"/>
        <rFont val="Times New Roman"/>
        <family val="1"/>
      </rPr>
      <t>2</t>
    </r>
    <r>
      <rPr>
        <sz val="13"/>
        <rFont val="Times New Roman"/>
        <family val="1"/>
      </rPr>
      <t>lưới</t>
    </r>
  </si>
  <si>
    <r>
      <t xml:space="preserve"> Co 45</t>
    </r>
    <r>
      <rPr>
        <vertAlign val="superscript"/>
        <sz val="13"/>
        <rFont val="Times New Roman"/>
        <family val="1"/>
      </rPr>
      <t>0</t>
    </r>
    <r>
      <rPr>
        <sz val="13"/>
        <rFont val="Times New Roman"/>
        <family val="1"/>
      </rPr>
      <t xml:space="preserve"> 21 dày</t>
    </r>
  </si>
  <si>
    <r>
      <t xml:space="preserve"> Co 45</t>
    </r>
    <r>
      <rPr>
        <vertAlign val="superscript"/>
        <sz val="13"/>
        <rFont val="Times New Roman"/>
        <family val="1"/>
      </rPr>
      <t>0</t>
    </r>
    <r>
      <rPr>
        <sz val="13"/>
        <rFont val="Times New Roman"/>
        <family val="1"/>
      </rPr>
      <t xml:space="preserve"> 27 dày</t>
    </r>
  </si>
  <si>
    <r>
      <t xml:space="preserve"> Co 45</t>
    </r>
    <r>
      <rPr>
        <vertAlign val="superscript"/>
        <sz val="13"/>
        <rFont val="Times New Roman"/>
        <family val="1"/>
      </rPr>
      <t>0</t>
    </r>
    <r>
      <rPr>
        <sz val="13"/>
        <rFont val="Times New Roman"/>
        <family val="1"/>
      </rPr>
      <t xml:space="preserve"> 34 dày</t>
    </r>
  </si>
  <si>
    <r>
      <t xml:space="preserve"> Co 45</t>
    </r>
    <r>
      <rPr>
        <vertAlign val="superscript"/>
        <sz val="13"/>
        <rFont val="Times New Roman"/>
        <family val="1"/>
      </rPr>
      <t>0</t>
    </r>
    <r>
      <rPr>
        <sz val="13"/>
        <rFont val="Times New Roman"/>
        <family val="1"/>
      </rPr>
      <t xml:space="preserve"> 42 dày</t>
    </r>
  </si>
  <si>
    <r>
      <t xml:space="preserve"> Co 45</t>
    </r>
    <r>
      <rPr>
        <vertAlign val="superscript"/>
        <sz val="13"/>
        <rFont val="Times New Roman"/>
        <family val="1"/>
      </rPr>
      <t>0</t>
    </r>
    <r>
      <rPr>
        <sz val="13"/>
        <rFont val="Times New Roman"/>
        <family val="1"/>
      </rPr>
      <t xml:space="preserve"> 49 dày</t>
    </r>
  </si>
  <si>
    <r>
      <t xml:space="preserve"> Co 45</t>
    </r>
    <r>
      <rPr>
        <vertAlign val="superscript"/>
        <sz val="13"/>
        <rFont val="Times New Roman"/>
        <family val="1"/>
      </rPr>
      <t>0</t>
    </r>
    <r>
      <rPr>
        <sz val="13"/>
        <rFont val="Times New Roman"/>
        <family val="1"/>
      </rPr>
      <t xml:space="preserve"> 60 dày</t>
    </r>
  </si>
  <si>
    <r>
      <t xml:space="preserve"> Co 45</t>
    </r>
    <r>
      <rPr>
        <vertAlign val="superscript"/>
        <sz val="13"/>
        <rFont val="Times New Roman"/>
        <family val="1"/>
      </rPr>
      <t>0</t>
    </r>
    <r>
      <rPr>
        <sz val="13"/>
        <rFont val="Times New Roman"/>
        <family val="1"/>
      </rPr>
      <t xml:space="preserve"> 75 TC</t>
    </r>
  </si>
  <si>
    <r>
      <t xml:space="preserve"> Co 45</t>
    </r>
    <r>
      <rPr>
        <vertAlign val="superscript"/>
        <sz val="13"/>
        <rFont val="Times New Roman"/>
        <family val="1"/>
      </rPr>
      <t>0</t>
    </r>
    <r>
      <rPr>
        <sz val="13"/>
        <rFont val="Times New Roman"/>
        <family val="1"/>
      </rPr>
      <t xml:space="preserve"> 90 dày</t>
    </r>
  </si>
  <si>
    <r>
      <t xml:space="preserve"> Co 45</t>
    </r>
    <r>
      <rPr>
        <vertAlign val="superscript"/>
        <sz val="13"/>
        <rFont val="Times New Roman"/>
        <family val="1"/>
      </rPr>
      <t>0</t>
    </r>
    <r>
      <rPr>
        <sz val="13"/>
        <rFont val="Times New Roman"/>
        <family val="1"/>
      </rPr>
      <t xml:space="preserve"> 110 dày</t>
    </r>
  </si>
  <si>
    <r>
      <t xml:space="preserve"> Co 45</t>
    </r>
    <r>
      <rPr>
        <vertAlign val="superscript"/>
        <sz val="13"/>
        <rFont val="Times New Roman"/>
        <family val="1"/>
      </rPr>
      <t>0</t>
    </r>
    <r>
      <rPr>
        <sz val="13"/>
        <rFont val="Times New Roman"/>
        <family val="1"/>
      </rPr>
      <t xml:space="preserve"> 114 dày</t>
    </r>
  </si>
  <si>
    <r>
      <t xml:space="preserve"> Co 45</t>
    </r>
    <r>
      <rPr>
        <vertAlign val="superscript"/>
        <sz val="13"/>
        <rFont val="Times New Roman"/>
        <family val="1"/>
      </rPr>
      <t>0</t>
    </r>
    <r>
      <rPr>
        <sz val="13"/>
        <rFont val="Times New Roman"/>
        <family val="1"/>
      </rPr>
      <t xml:space="preserve"> 140 dày</t>
    </r>
  </si>
  <si>
    <r>
      <t xml:space="preserve"> Co 45</t>
    </r>
    <r>
      <rPr>
        <vertAlign val="superscript"/>
        <sz val="13"/>
        <rFont val="Times New Roman"/>
        <family val="1"/>
      </rPr>
      <t>0</t>
    </r>
    <r>
      <rPr>
        <sz val="13"/>
        <rFont val="Times New Roman"/>
        <family val="1"/>
      </rPr>
      <t xml:space="preserve"> 168  TC</t>
    </r>
  </si>
  <si>
    <r>
      <t xml:space="preserve">     * </t>
    </r>
    <r>
      <rPr>
        <b/>
        <u/>
        <sz val="12"/>
        <rFont val="Times New Roman"/>
        <family val="1"/>
      </rPr>
      <t>Ghi chú</t>
    </r>
    <r>
      <rPr>
        <b/>
        <sz val="12"/>
        <rFont val="Times New Roman"/>
        <family val="1"/>
      </rPr>
      <t xml:space="preserve">:  </t>
    </r>
  </si>
  <si>
    <t>đồng/m3</t>
  </si>
  <si>
    <t>Xăng không chì RON 95-III</t>
  </si>
  <si>
    <t>Chênh lệch</t>
  </si>
  <si>
    <t>t3</t>
  </si>
  <si>
    <t>t4</t>
  </si>
  <si>
    <t xml:space="preserve">ĐƠN VỊ </t>
  </si>
  <si>
    <t>Nội dung công bố giá</t>
  </si>
  <si>
    <t>Thời gian đăng ký giá gần nhất</t>
  </si>
  <si>
    <t>* Sơn NINZA : Công ty TNHH SXTMXNK SAKURA (số 43/14B, Tiên Lan, Hóc Môn TP.HCM). Theo bảng báo giá 01/5/2017</t>
  </si>
  <si>
    <t>Bột trét tường ngoại thất NIZ.16</t>
  </si>
  <si>
    <t>Bột trét tường ngoại thất cao cấp  NIZ.18</t>
  </si>
  <si>
    <t>Sơn nội thất ECO-INTERIOR (láng mịn) NIZ.01</t>
  </si>
  <si>
    <t>Sơn nội thất cao cấp EASY CLEAR (lBóng mờ, lau chùi hiệu quả)  NIZ.03</t>
  </si>
  <si>
    <t>Sơn nội thất cao cấp SATIN-INT (lBóng ngọc trai, , chùi rữa dễ đang)  NIZ.05</t>
  </si>
  <si>
    <t>Sơn ngoại thất ECO-INTERIOR (láng mịn) NIZ.02</t>
  </si>
  <si>
    <t>Sơn ngoại thất cao cấp EASY CLEAR (lBóng mờ, lau chùi hiệu quả)  NIZ.04</t>
  </si>
  <si>
    <t>Sơn ngoại thất cao cấp SATIN-INT (lBóng ngọc trai, , chùi rữa dễ đang)  NIZ.06</t>
  </si>
  <si>
    <t xml:space="preserve">Lót ngoại thất cao cấp TOTAL PRIMER SEALER NIZ.10 </t>
  </si>
  <si>
    <t>Lót ngoại thất cao cấp NANO PRIMER SEALER NIZ.12 (gốc nước kháng kiềm siêu hạng)</t>
  </si>
  <si>
    <t xml:space="preserve"> Đá 1 x 2 xay</t>
  </si>
  <si>
    <t xml:space="preserve"> Đá 0 x4  xay</t>
  </si>
  <si>
    <t>Gạch không nung đặc 80 x 40 x 180mm</t>
  </si>
  <si>
    <t>Gạch không nung 2 lỗ  80 x 80 x 180mm</t>
  </si>
  <si>
    <t>Gạch không nung đặc 90 x 45 x 190mm</t>
  </si>
  <si>
    <t>Gạch không nung 4 lỗ  80 x 80 x 180mm</t>
  </si>
  <si>
    <t>Gạch không nung 3 lỗ  90 x 90 x 190mm</t>
  </si>
  <si>
    <t>Gạch không nung đặc  100 x 50 x 190mm</t>
  </si>
  <si>
    <t>Gạch không nung 3 lỗ  100 x 190 x 390mm</t>
  </si>
  <si>
    <t>Gạch không nung 3 lỗ  190 x 190 x 390mm</t>
  </si>
  <si>
    <t>Gạch 40cmx40cm men matt ) các mã số :4109, 4111, 4114,4115, 4124 …</t>
  </si>
  <si>
    <t>Gạch 25cmx40cm màu đặc biệt</t>
  </si>
  <si>
    <t xml:space="preserve">Gạch 25 x 40cm in kỹ thuật số - mài cạnh </t>
  </si>
  <si>
    <t>Cát san lấp:</t>
  </si>
  <si>
    <t xml:space="preserve">Cát xây dựng </t>
  </si>
  <si>
    <t>CÁT CÁC LOẠI:</t>
  </si>
  <si>
    <t>Sơn MAXICALI, EVEREST &amp; SHERWI-WILLIAMS các loại: Công ty cổ phần TDD Việt Nam (506 Lê Văn Nhung, P.Thới An, quận 12, TP.HCM) áp dụng giá từ ngày 01/6/2017</t>
  </si>
  <si>
    <t>Sơn nhãn hiệu MAIXCALI</t>
  </si>
  <si>
    <t>Sơn nội thất Cali Extra (thùng 18 lít-25,56 kg)</t>
  </si>
  <si>
    <t>Sơn nước nội thất Maixicali (thùng 25,38 kg)</t>
  </si>
  <si>
    <t>Sơn nước nội thất Maixicali siêu trắng (thùng 18 lít - 25,38kg)</t>
  </si>
  <si>
    <t>Sơn nội thất Pro Catex (thùng 17 lít - 23,67kg)</t>
  </si>
  <si>
    <t>Sơn nội thất Limo (thừng 17 lít-24,14kg)</t>
  </si>
  <si>
    <t>Sơn lót kháng kiềm nội thất, ngoại thất Maixicali Sealer (thùng 18 lít, 21,6kg)</t>
  </si>
  <si>
    <t>Bột trét tường nội thất (bao 40 kg)</t>
  </si>
  <si>
    <t>Sơn ngoại thất Cali Extra (thùng 18 lít - 24,48kg)</t>
  </si>
  <si>
    <t>Sơn ngoại thất Maxicali (thùng 18 lít - 24,3kg)</t>
  </si>
  <si>
    <t>Sơn ngoại thất Pro Catex (thùng 17 lít - 22,95kg)</t>
  </si>
  <si>
    <t>Bột trét tường ngoại thất Maxicali (bao 40kg)</t>
  </si>
  <si>
    <t>Sơn nhãn hiệu EVEREST</t>
  </si>
  <si>
    <t>Sơn nước ngoại thất Tropc Đen (thùng 18 lít-11,8kg)</t>
  </si>
  <si>
    <t>Sơn nước ngoại thất Tropc Vàng (thùng 5 lít-5,9kg)</t>
  </si>
  <si>
    <t>Sơn lót kháng kiềm Tropic Sealer (thùng 18 lít - 26,68 kg)</t>
  </si>
  <si>
    <t>Sơn nước nội thất Everest Satin (thùng 15 lít - 18kg)</t>
  </si>
  <si>
    <t>Sơn nước nội thất Everest Silk (thùng 15 lít - 20,4kg)</t>
  </si>
  <si>
    <t>Sơn nước nội thất Everest Kid (thùng 10 lít - 12kg)</t>
  </si>
  <si>
    <t>Sơn nước ngoại thất Everest Bio (thùng 15 lít - 17,7kg)</t>
  </si>
  <si>
    <t>Sơn nước ngoại thất Everest Nano (thùng 15 lít - 18kg)</t>
  </si>
  <si>
    <t>Sơn lót kháng kiềm nội thất, ngoại thất Everest Plus Sealer (thùng 18 lít, 22,68kg)</t>
  </si>
  <si>
    <t>Sơn lót kháng kiềm nội thất Everest Sealer 3 in 1 (thùng 18 lít - 20,7kg)</t>
  </si>
  <si>
    <t>Sơn lót kháng kiềm ngoại thất Everest Sealer 3 in 1 (thùng 18 lít - 19,26kg)</t>
  </si>
  <si>
    <t>Sơn chống thấm đa năng Everest Sand (thùng 20kg)</t>
  </si>
  <si>
    <t>Bột trét tường nội thất Everest (bao 40kg)</t>
  </si>
  <si>
    <t>Bột trét tường ngoại thất Everest (bao 40kg)</t>
  </si>
  <si>
    <t>Bột trét tường nội, ngoại thất Everest Plus (bao 40kg)</t>
  </si>
  <si>
    <t>Sơn nhãn hiệu SHERWIN-WILLIAMS</t>
  </si>
  <si>
    <t>Sơn nước nội thất Promar 400 Eg-Shel (thùng 3,8 lít - 4,79kg)</t>
  </si>
  <si>
    <t>Sơn nước nội thất Superpaint (thùng 3,8 lít - 4,83kg)</t>
  </si>
  <si>
    <t>Sơn nước nội thất Paint Shield (thùng 3,8 lít - 5,25kg)</t>
  </si>
  <si>
    <t>Sơn nước nội thất Sherlastic Elastomeric (thùng 3,8 lít- 4,9kg)</t>
  </si>
  <si>
    <t>Sơn nước ngoại thất bề mặt mờ Solo (thùng 3,8 lít - 5,02kg)</t>
  </si>
  <si>
    <t>Sơn nước ngoại thất bề mặt bóng Solo (thùng 3,8 lít - 4,48kg)</t>
  </si>
  <si>
    <t>Sơn nước ngoại thất Superpaint (thùng 3,8 lít - 4,48kg)</t>
  </si>
  <si>
    <t>Sơn lót kháng kiềm Quick Dry (thùng 3,8 lít - 4,75kg)</t>
  </si>
  <si>
    <t>Sơn lót kháng kiềm Loxon (thùng 3,8 lít - 4,83kg)</t>
  </si>
  <si>
    <t>Xi măng Hà Tiên II PCB 40 (bao 50kg)</t>
  </si>
  <si>
    <t>Xi măng Hà Tiên II PCB 50 (bao 50kg)</t>
  </si>
  <si>
    <t>Xi măng Hà Tiên đa dụng</t>
  </si>
  <si>
    <t>Cát san lấp</t>
  </si>
  <si>
    <t>Cát đen trong san lấp - xây dựng:</t>
  </si>
  <si>
    <t>Xi măng Tophome PCB40 (bao 50kg)</t>
  </si>
  <si>
    <t>Vải địa kỹ thuật không dệt.</t>
  </si>
  <si>
    <t>HD15C (4x250m)</t>
  </si>
  <si>
    <t>HD19C (4x250m)</t>
  </si>
  <si>
    <t>HD24C (4x225m)</t>
  </si>
  <si>
    <t>HD28C (4x175m)</t>
  </si>
  <si>
    <t>HD30C (4x175m)</t>
  </si>
  <si>
    <t>HD38C (4x150m)</t>
  </si>
  <si>
    <t>HD50C (4x100m)</t>
  </si>
  <si>
    <t>HD44C (4x150m)</t>
  </si>
  <si>
    <t>HD60C (4x90m)</t>
  </si>
  <si>
    <t>HD78C (4x60m)</t>
  </si>
  <si>
    <t>HD90C (4x60m)</t>
  </si>
  <si>
    <t>HD110C (4x45m)</t>
  </si>
  <si>
    <t>HD120C (4x45m)</t>
  </si>
  <si>
    <t>Ống địa kỹ thuật</t>
  </si>
  <si>
    <t>Ống địa kỹ thuật Geotabe HDG1:1000-C7/20 (chu vi C=7m; chiều dài L=20m) - 02 mặt bích</t>
  </si>
  <si>
    <t>Ống địa kỹ thuật Geotabe HDG1:1000-C8/20 (chu vi C=8m; chiều dài L=20m) - 02 mặt bích</t>
  </si>
  <si>
    <t>Ống địa kỹ thuật Geotabe HDG1:1000-C10/20 (chu vi C=10m; chiều dài L=20m) - 02 mặt bích</t>
  </si>
  <si>
    <t>đồng/ống</t>
  </si>
  <si>
    <t>Ống địa kỹ thuật Geotabe HDG1:1000-C12/20 (chu vi C=12m; chiều dài L=20m) - 02 mặt bích</t>
  </si>
  <si>
    <t>Ống địa kỹ thuật Geotabe HDG1:1200-C7/20 (chu vi C=7m; chiều dài L=20m) - 02 mặt bích</t>
  </si>
  <si>
    <t>Ống địa kỹ thuật Geotabe HDG1:1200-C8/20 (chu vi C=8m; chiều dài L=20m) - 02 mặt bích</t>
  </si>
  <si>
    <t>Ống địa kỹ thuật Geotabe HDG1:1200-C10/20 (chu vi C=10m; chiều dài L=20m) - 02 mặt bích</t>
  </si>
  <si>
    <t>Ống địa kỹ thuật Geotabe HDG1:1200-C12/20 (chu vi C=12m; chiều dài L=20m) - 02 mặt bích</t>
  </si>
  <si>
    <t>Bao bì sinh thái, màu đen, bao gồm phụ kiện, kích thước: 100 x 40 x 20cm</t>
  </si>
  <si>
    <t xml:space="preserve">      - Giá đá đã bao gồm phí bảo vệ môi trường (căn cứ Quyết định số 22/2017/QĐ-UBND ngày 22/5/2017 của UBND tỉnh về mức thu phí bảo vệ môi trường đối với khai thác khoáng sản trên địa bàn tỉnh An Giang, có hiệu lực kể từ ngày 02/6/2017 ).</t>
  </si>
  <si>
    <t xml:space="preserve">Ống tôn kẽm (tròn, vuông, hộp) dày 1.0mm-2,3mm. Đường kính từ DN10 - DN200 </t>
  </si>
  <si>
    <t>Giá bán tại nội ô TP.Châu Đốc, đã bao gồm thuế GTGT và chi phí vận chuyển</t>
  </si>
  <si>
    <t>Giá bán tại huyện An Phú, đã bao gồm thuế GTGT và chi phí vận chuyển</t>
  </si>
  <si>
    <t>Giá bán tại huyện Tri Tôn, đã bao gồm thuế GTGT và chi phí vận chuyển</t>
  </si>
  <si>
    <t>Giá bán tại TT.Nhà Bàn,huyện Tịnh Biên, đã bao gồm thuế GTGT và chi phí vận chuyển</t>
  </si>
  <si>
    <t xml:space="preserve"> * Sơn JOTON : Chi nhánh Công ty CP L.Q JOTON tại Cần Thơ (KV Thạnh Mỹ, P. Thường Thạnh, Q. Cái Răng, Tp. Cần Thơ). Theo bảng giá ngày 29/8/2017</t>
  </si>
  <si>
    <t>Bột SPEC INT&amp;ÈILLER (bao 40Kg)</t>
  </si>
  <si>
    <t>Sơn ngoại thất chống bám bẩn SPEC HI-ANTISTAIN (01 lít)</t>
  </si>
  <si>
    <t>Sơn ngoại thất chống bám bẩn SPEC HI-ANTISTAIN  (05 lít)</t>
  </si>
  <si>
    <t>Sơn ngoại thất cao cấp bóng lau chùi hiệu quả SPEC HELOO SATINKOTE  (01 lít)</t>
  </si>
  <si>
    <t>Sơn ngoại thất cao cấp bóng lau chùi hiệu quả SPEC HELOO SATINKOTE  (05 lít)</t>
  </si>
  <si>
    <t>Sơn ngoại thất cao cấp bóng lau chùi hiệu quả SPEC HELOO SATINKOTE  (18 lít)</t>
  </si>
  <si>
    <t>Sơn nội thất cao cấp bóng lau chùi hiệu quả SPEC HELOO SATINKOTE FOR INT (18 lít)</t>
  </si>
  <si>
    <t>Sơn nội thất cao cấp bóng lau chùi hiệu quả SPEC HELOO SATINKOTE FOR INT (01 lít)</t>
  </si>
  <si>
    <t>Sơn nội thất cao cấp bóng lau chùi hiệu quả SPEC HELOO SATINKOTE FOR INT (05 lít)</t>
  </si>
  <si>
    <t>Sơn nội thất dễ lau chùi hiệu quả SPEC HELLO EASY WASH (01 lít)</t>
  </si>
  <si>
    <t>Sơn nội thất dễ lau chùi hiệu quả SPEC HELLO EASY WASH (05 lít)</t>
  </si>
  <si>
    <t>Sơn nội thất dễ lau chùi hiệu quả SPEC HELLO EASY WASH (18 lít)</t>
  </si>
  <si>
    <t>Sơn nội thất SPEC HELLO FAST INT (01 lít)</t>
  </si>
  <si>
    <t>Sơn ngoại thất bóng mờ, lau chùi hiệu quả SPEC HELLO ALL EXTERIOR (01 lít)</t>
  </si>
  <si>
    <t>Sơn ngoại thất mờ, lau chùi được SPEC HELLO FAST ERTERIOR (01 lít)</t>
  </si>
  <si>
    <t>Sơn lót chống thấm ngược SPEX DAMP SEALER (05 lit)</t>
  </si>
  <si>
    <t>Sơn nội thất SPEC HELLO FAST INT (05 lít)</t>
  </si>
  <si>
    <t>Sơn nội thất SPEC HELLO FAST INT (18 lít)</t>
  </si>
  <si>
    <t>Sơn ngoại thất bóng mờ, lau chùi hiệu quả SPEC HELLO ALL EXTERIOR (05 lít)</t>
  </si>
  <si>
    <t>Sơn ngoại thất bóng mờ, lau chùi hiệu quả SPEC HELLO ALL EXTERIOR (18 lít)</t>
  </si>
  <si>
    <t>Sơn ngoại thất mờ, lau chùi được SPEC HELLO FAST ERTERIOR (05 lít)</t>
  </si>
  <si>
    <t>Sơn ngoại thất mờ, lau chùi được SPEC HELLO FAST ERTERIOR (18 lít)</t>
  </si>
  <si>
    <t>Chống kiềm cao cấp INT&amp;EXTERIOR  (05 lít)</t>
  </si>
  <si>
    <t>Chống kiềm cao cấp INT&amp;EXTERIOR  (18 lít)</t>
  </si>
  <si>
    <t>Chống kiềm nội thất cao cấp (18 lít)</t>
  </si>
  <si>
    <t>Chống kiềm nội thất cao cấp (05 lít)</t>
  </si>
  <si>
    <t>\</t>
  </si>
  <si>
    <t>Vách + cửa nhôm Tungshin, sơn tĩnh điện, bao gồm phụ kiện và khóa</t>
  </si>
  <si>
    <t>Vách ngăn nhôm hệ 700, kính trắng 05mm</t>
  </si>
  <si>
    <t>Vách ngăn nhôm hệ 700, kính trắng 08mm</t>
  </si>
  <si>
    <t>Vách ngăn nhôm hệ 700, kính trắng 10mm</t>
  </si>
  <si>
    <t>Vách ngăn nhôm hệ 1000, kính trắng 05mm</t>
  </si>
  <si>
    <t>Vách ngăn nhôm hệ 1000, kính trắng 08mm</t>
  </si>
  <si>
    <t>Vách ngăn nhôm hệ 1000, kính trắng 10mm</t>
  </si>
  <si>
    <t>Cửa sổ lùa nhôm hệ 500, kính 05mm</t>
  </si>
  <si>
    <t>Cửa sổ lùa nhôm hệ 500, kính 08mm</t>
  </si>
  <si>
    <t>Cửa sổ lùa nhôm hệ 888, kính 05mm</t>
  </si>
  <si>
    <t>Cửa sổ lùa nhôm hệ 888, kính 08mm</t>
  </si>
  <si>
    <t>Cửa đi nhôm hệ 700, kính trắng 05mm</t>
  </si>
  <si>
    <t>Cửa đi nhôm hệ 700, kính trắng 08mm</t>
  </si>
  <si>
    <t>Cửa đi nhôm hệ 1000, kính trắng 05mm</t>
  </si>
  <si>
    <t>Cửa đi nhôm hệ 1000, kính trắng 08mm</t>
  </si>
  <si>
    <t>Cửa đi nhôm hệ 1000, kính trắng 10mm</t>
  </si>
  <si>
    <t>Cửa sổ bật, kính trắng 05mm</t>
  </si>
  <si>
    <t>Cửa đi giả gỗ đố 30x60 dày 1,4mm, không kính</t>
  </si>
  <si>
    <t>Cửa đi giả gỗ đố 30x60 dày 1,4mm, kính 05mm</t>
  </si>
  <si>
    <t>Cửa sắt (chưa bao gồm khóa)</t>
  </si>
  <si>
    <t>Cửa đi giả gỗ đố 30x60 dày 1,4mm, có bông bảo vệ, không kính</t>
  </si>
  <si>
    <t>Cửa đi đố 30x60 dày 1,4mm, có bông bảo vệ, không kính</t>
  </si>
  <si>
    <t>Cửa sổ có khuôn bông, không kính</t>
  </si>
  <si>
    <t>Cửa đi đố 30x60 dày 1,4mm, có bông bảo vệ, kính trắng 05mm</t>
  </si>
  <si>
    <t>Cửa đi giả gỗ đố 30x60 dày 1,4mm, có bông bảo vệ , kính trắng 05mm</t>
  </si>
  <si>
    <t>Cửa sổ có khuôn bông, kính trắng 05mm</t>
  </si>
  <si>
    <t>Sơn SPEC: Cửa hàng Bảy Khá tổ 05, ấp Vĩnh Lộc, thị trấn Cái Dầu, huyện Châu Phú, áp dụng từ ngày 13/9/2017</t>
  </si>
  <si>
    <t>Cọc bê tông DƯL, tiết diện 200x200, M400, chiều dài: 6,0 mét</t>
  </si>
  <si>
    <t>Sơn DURA: Cửa hàng Trung Hưng số 7-8 Nguyễn Thái Học, phường Mỹ Hòa, TP.LX, AG, áp dụng từ ngày 10/10/2017</t>
  </si>
  <si>
    <t>mét</t>
  </si>
  <si>
    <t>Sơn nội thất ENRIC STAINLESS INT chống bám bẩn (01 lít, 1,5kg)</t>
  </si>
  <si>
    <t>Sơn nội thất ENRIC STAINLESS INT chống bám bẩn (05 lít, 7,5kg)</t>
  </si>
  <si>
    <t>Sơn nội thất ENRIC STAINLESS INT chống bám bẩn (18 lít, 27kg)</t>
  </si>
  <si>
    <t>Sơn nội thất LAVENDER đa dụng (05 lít, 7,5kg)</t>
  </si>
  <si>
    <t>Sơn nội thất LAVENDER đa dụng (18 lít, 27kg)</t>
  </si>
  <si>
    <t>Sơn nội thất VEGO bóng mờ cổ điển (05 lít, 7,5kg).</t>
  </si>
  <si>
    <t>Sơn nội thất VEGO bóng mờ cổ điển (18 lít, 27kg).</t>
  </si>
  <si>
    <t>Sơn nội thất ZURIK dễ lau chùi (01lít, 1,5 kg)</t>
  </si>
  <si>
    <t>Sơn nội thất ZURIK dễ lau chùi (05lít, 7,5 kg)</t>
  </si>
  <si>
    <t>Sơn nội thất ZURIK dễ lau chùi (18lít, 27 kg)</t>
  </si>
  <si>
    <t>Sơn ngoại thất ZURIK bóng cao cấp (01 lít, 1,5kg)</t>
  </si>
  <si>
    <t>Sơn ngoại thất ZURIK bóng cao cấp (05 lít, 7,5kg)</t>
  </si>
  <si>
    <t>Sơn ngoại thất ZURIK bóng cao cấp (18 lít, 27kg)</t>
  </si>
  <si>
    <t>Sơn nội thất ENRIC PEARL SILK bóng ngọc trai (01 lít, 1,5kg)</t>
  </si>
  <si>
    <t>Sơn nội thất ENRIC PEARL SILK bóng ngọc trai (05 lít, 7,5kg)</t>
  </si>
  <si>
    <t>Sơn ngoại thất LAVENDER đa dụng (05 lít, 7,5kg)</t>
  </si>
  <si>
    <t>Sơn ngoại thất LAVENDER đa dụng (18 lít, 27kg)</t>
  </si>
  <si>
    <t>Sơn ngoại thất VEGO bóng mờ cổ điển (05 lít, 7,5kg).</t>
  </si>
  <si>
    <t>Sơn ngoại thất VEGO bóng mờ cổ điển (18 lít, 27kg).</t>
  </si>
  <si>
    <t>Sơn ngoại thất VEGO bóng mờ cổ điển (01 lít, 1,5kg).</t>
  </si>
  <si>
    <t>Sơn ngoại thất ENRIC STAINLESS INT chống bám bẩn (01 lít, 1,5kg)</t>
  </si>
  <si>
    <t>Sơn ngoại thất ENRIC STAINLESS INT chống bám bẩn (05 lít, 7,5kg)</t>
  </si>
  <si>
    <t>Sơn ngoại thất ENRIC SAFE PERFECT hoàn hảo (05 lít, 7,5kg)</t>
  </si>
  <si>
    <t>Sơn ngoại thất ENRIC SAFE PERFECT hoàn hảo (01 lít, 1,5kg)</t>
  </si>
  <si>
    <t>Sơn lót nội thất ENRIC NANO SEALER (05 lít, 7,5kg)</t>
  </si>
  <si>
    <t>Sơn lót nội thất ENRIC NANO SEALER (18 lít, 27kg)</t>
  </si>
  <si>
    <t>Sơn lót ngoại thất ENRIC NANO SEALER (05 lít, 7,5kg)</t>
  </si>
  <si>
    <t>Sơn lót ngoại thất ENRIC NANO SEALER (18 lít, 27kg)</t>
  </si>
  <si>
    <t>Chống thấm ENRIC đa năng (05 lít, 7,5kg)</t>
  </si>
  <si>
    <t>Chống thấm ENRIC đa năng (18 lít, 27kg)</t>
  </si>
  <si>
    <t>Bột trét tường ZURIK chống bong tróc 40kg</t>
  </si>
  <si>
    <t>Bột trét tường ZURIK chống thắm 40kg</t>
  </si>
  <si>
    <t>Bột trét tường ZURIK chống thắm tối ưu 40kg</t>
  </si>
  <si>
    <t>Sơn nước KENNY: Công ty TNHH SX-TM Sơn Phúc (CN 551/162 Lê Văn Khương, P.Hiệp Thành, Quận 12, TP.HCM, áp dụng từ ngày 01/12/2017)</t>
  </si>
  <si>
    <t>Sơn nước nội thất KENNY NICE (sơn kinh tế)</t>
  </si>
  <si>
    <t>Sơn nước nội thất KENNY INT (sơn chất lượng cao)</t>
  </si>
  <si>
    <t>Sơn nước nội thất KENNY SUPER WHITE (Siêu trắng)</t>
  </si>
  <si>
    <t>Sơn nước nội thất KENNY LIGHT (Cao cấp, lau chùi) màu thường</t>
  </si>
  <si>
    <t>Sơn nước nội thất KENNY DELUXE 5 TRONG 1 (Bóng mờ, chùi rửa) màu thường.</t>
  </si>
  <si>
    <t>Sơn nước nội thất KENNY SATIN (Bóng cao cấp, chùi rửa)</t>
  </si>
  <si>
    <t>Sơn nước ngoại thất KENNY EXT PLUS (kháng kiềm tốt)</t>
  </si>
  <si>
    <t>Sơn nước ngoại thất KENNY EXTRA (cao cấp, chống thấm) - màu thường</t>
  </si>
  <si>
    <t>Sơn nước ngoại thất KENNY MAXSHELD (chống nóng, chống thấm) - màu thường</t>
  </si>
  <si>
    <t>Sơn nước ngoại thất KENNY SHIELD (Bóng cao cấp, chống thấm) - màu thường</t>
  </si>
  <si>
    <t>Sơn nước ngoại thất KENNY NANOSILK (ngoại thất siêu hạng) - màu thường</t>
  </si>
  <si>
    <t>Sơn lót chống kiềm KENNY ANGEL nội thất cao cấp</t>
  </si>
  <si>
    <t xml:space="preserve">Sơn lót chống kiềm KENNY SEALER ngoại thất chất lượng cao </t>
  </si>
  <si>
    <t xml:space="preserve">Sơn lót chống kiềm KENNY PRIMER ngoại thất chất lượng cao </t>
  </si>
  <si>
    <t xml:space="preserve">Sơn lót chống kiềm KENNY NANOSILK 5 trong 1 ngoại thất siêu hạng </t>
  </si>
  <si>
    <t xml:space="preserve">Sơn chống thấm KENNY RAINKOTE màu đen cao cấp </t>
  </si>
  <si>
    <t>Sơn chống thấm KENNY LATEX K11A đa năng cao cấp</t>
  </si>
  <si>
    <t>Sơn chống thấm KENNY LATEX CT11B - Hợp chất pha xi măng, vữa tô.</t>
  </si>
  <si>
    <t>Bột trét tường nội thất KENNY LINGT cao cấp</t>
  </si>
  <si>
    <t>Bột trét tường nội thất KENNY DELUXE cao cấp</t>
  </si>
  <si>
    <t>Bột trét tường nội thất KENNY SATIN siêu bền</t>
  </si>
  <si>
    <t>Bột trét tường ngoại thất KENNY NICE kinh tế</t>
  </si>
  <si>
    <t>Bột trét tường nội thất KENNY NICE kinh tế</t>
  </si>
  <si>
    <t>Bột trét tường nội thất KENNY INT chất lượng cao</t>
  </si>
  <si>
    <t>Bột trét tường ngoại thất KENNY EXT chất lượng cao</t>
  </si>
  <si>
    <t>Bột trét tường ngoại thất KENNY EXTRA cao cấp</t>
  </si>
  <si>
    <t>Bột trét tường ngoại thất KENNY MAXSHIELD cao cấp</t>
  </si>
  <si>
    <t>Bột trét tường ngoại thất KENNY SHIELD siêu bền</t>
  </si>
  <si>
    <t>Bột trét tường ngoại thất KENNY PRO cao cấp</t>
  </si>
  <si>
    <t>Sơn dầu trang trí KENNY - trắng bóng</t>
  </si>
  <si>
    <t>Sơn dầu trang trí KENNY - màu bóng</t>
  </si>
  <si>
    <t>Sơn dầu trang trí KENNY - trắng mờ</t>
  </si>
  <si>
    <t>Sơn dầu trang trí KENNY - đen mờ</t>
  </si>
  <si>
    <t>Sơn dầu chống rỉ KENNY màu đỏ</t>
  </si>
  <si>
    <t>Sơn dầu chống rỉ KENNY màu xám</t>
  </si>
  <si>
    <t>Sơn dầu chống rỉ kim loại mạ kẽm KENNY màu đỏ</t>
  </si>
  <si>
    <t>Sơn dầu chống rỉ kim loại mạ kẽm KENNY màu xanh</t>
  </si>
  <si>
    <t>Sơn dầu chống rỉ kim loại mạ kẽm KENNY màu trắng</t>
  </si>
  <si>
    <t>lít</t>
  </si>
  <si>
    <t>ĐÈN LED CHIẾU SÁNG ĐƯỜNG PHỐ SLIGTING  CHIP LED CREE – USA ; MILED - MALAYSIA; CITIZEN - G7 – BẢO HÀNH: 5 NĂM.</t>
  </si>
  <si>
    <t>Đèn LED SLI-SL7-50w  IP66, tiết giảm công suất 2-6 cấp</t>
  </si>
  <si>
    <t>Chiếc</t>
  </si>
  <si>
    <t>Đèn LED SLI-SL7-80w    IP66, tiết giảm công suất 2-6 cấp</t>
  </si>
  <si>
    <t>Đèn LED SLI-SL7-120w    IP66, tiết giảm công suất 2-6 cấp</t>
  </si>
  <si>
    <t>Đèn LED SLI-SL7-150w    IP66, tiết giảm công suất 2-6 cấp</t>
  </si>
  <si>
    <t>Đèn LED SLI-SL17-100w   IP66, tiết giảm công suất 2-6 cấp</t>
  </si>
  <si>
    <t>Đèn LED SLI-SL17-160w    IP66, tiết giảm công suất 2-6 cấp</t>
  </si>
  <si>
    <t>Đèn LED SLI-SL17-170w    IP66, tiết giảm công suất 2-6 cấp</t>
  </si>
  <si>
    <t>Đèn LED SLI-SL10-50w    IP66, tiết giảm công suất 2-6 cấp</t>
  </si>
  <si>
    <t>Đèn LED SLI-SL10-75w    IP66, tiết giảm công suất 2-6 cấp</t>
  </si>
  <si>
    <t>Đèn LED SLI-SL10-100w    IP66, tiết giảm công suất 2-6 cấp</t>
  </si>
  <si>
    <t>Đèn LED SLI-SL10-125w    IP66, tiết giảm công suất 2-6 cấp</t>
  </si>
  <si>
    <t>Đèn LED SLI-SL10-150w     IP66, tiết giảm công suất 2-6 cấp</t>
  </si>
  <si>
    <t>Đèn LED SLI-FL6-50w      IP66, tiết giảm công suất 2-6 cấp</t>
  </si>
  <si>
    <t>Đèn LED SLI-FL6-100w     IP66, tiết giảm công suất 2-6 cấp</t>
  </si>
  <si>
    <t>Đèn LED SLI-FL6-150w     IP66, tiết giảm công suất 2-6 cấp</t>
  </si>
  <si>
    <t>Đèn LED SLI-FL6-200w     IP66, tiết giảm công suất 2-6 cấp</t>
  </si>
  <si>
    <t>Đèn LED SLI-FL6-245w    IP66, tiết giảm công suất 2-6 cấp</t>
  </si>
  <si>
    <t>Đèn LED SLI-FL6-300w     IP66, tiết giảm công suất 2-6 cấp</t>
  </si>
  <si>
    <t xml:space="preserve">Bóng LED Buld SLI-SBL7  </t>
  </si>
  <si>
    <t>Bóng LED Buld SLI-SBL9</t>
  </si>
  <si>
    <t>Bóng LED SLI-LR1</t>
  </si>
  <si>
    <t>TRỤ ĐÈN CHIẾU SÁNG  SLIGHTING(WWW. CHIEUSANGVIET.COM)</t>
  </si>
  <si>
    <t xml:space="preserve">Cột thép Bát giác, Tròn côn liền cần đơn, H=6m tôn dày 3mm </t>
  </si>
  <si>
    <t>Cột thép Bát giác, Tròn côn liền cần đơn, H=7m tôn dày 3mm</t>
  </si>
  <si>
    <t>Cột thép Bát giác, Tròn côn liền cần đơn, H=8m tôn dày 3mm</t>
  </si>
  <si>
    <t>Cột thép Bát giác, Tròn côn liền cần đơn, H=9m tôn dày 3mm</t>
  </si>
  <si>
    <t>Cột thép Bát giác, Tròn côn liền cần đơn, H=10m tôn dày 3mm</t>
  </si>
  <si>
    <t>Cột thép Bát giác, Tròn côn liền cần đơn, H=7m tôn dày 3,5mm</t>
  </si>
  <si>
    <t>Cột thép Bát giác, Tròn côn liền cần đơn, H=8m tôn dày 3,5mm</t>
  </si>
  <si>
    <t>Cột thép Bát giác, Tròn côn liền cần đơn, H=9m tôn dày 3,5mm</t>
  </si>
  <si>
    <t>Cột thép Bát giác, Tròn côn liền cần đơn, H=10m tôn dày 3,5mm</t>
  </si>
  <si>
    <t>Cột thép Bát giác, Tròn côn liền cần đơn, H=11m tôn dày 3,5mm</t>
  </si>
  <si>
    <t>Cột thép Bát giác, Tròn côn liền cần đơn, H=9m tôn dày 4mm</t>
  </si>
  <si>
    <t>Cột thép Bát giác, Tròn côn liền cần đơn, H=10m tôn dày 4mm</t>
  </si>
  <si>
    <t>Cột thép Bát giác, Tròn côn liền cần đơn, H=11m tôn dày 4mm</t>
  </si>
  <si>
    <t>Cột thép Bát giác, Tròn côn rời cần đơn, H=11,3m tôn dày 4mm. Mạ kẽm, sơn phủ</t>
  </si>
  <si>
    <t>Cột thép Bát giác, Tròn côn 6m D78-3mm</t>
  </si>
  <si>
    <t>Cột thép Bát giác, Tròn côn 7m D78-3mm</t>
  </si>
  <si>
    <t>Cột thép Bát giác, Tròn côn 8m D78-3mm</t>
  </si>
  <si>
    <t>Cột thép Bát giác, Tròn côn 8m D78-3,5mm</t>
  </si>
  <si>
    <t>Cột thép Bát giác, Tròn côn 9m D78-3,5mm</t>
  </si>
  <si>
    <t>Cột thép Bát giác, Tròn côn 10m D78-3,5mm</t>
  </si>
  <si>
    <t>Cột thép Bát giác, Tròn côn 8m D78-4mm</t>
  </si>
  <si>
    <t>Cột thép Bát giác, Tròn côn 9m D78-4mm</t>
  </si>
  <si>
    <t>Cột thép Bát giác, Tròn côn 10m D78-4mm</t>
  </si>
  <si>
    <t>Cột thép Bát giác, Tròn côn 11m D78-4mm</t>
  </si>
  <si>
    <t xml:space="preserve"> Cần đèn CD-01 cao 2m, vươn 1,5m</t>
  </si>
  <si>
    <t xml:space="preserve"> Cần đèn CD-02;CD-04; CD-07; CD-14; CD-23; CD-32; CD-43; CD-45  cao 2m, vươn 1,5m</t>
  </si>
  <si>
    <t xml:space="preserve"> Cần đèn CD-03; CD-05; CD-10; CD-11; CD-16; CD-18; CD-21; CD-22; CD-24; CD-26; CD-29; CD-39; CD-40; CD-46 cao 2m, vươn 1,5m</t>
  </si>
  <si>
    <t xml:space="preserve"> Cần đèn CD-06; CD-08; CD-09; CD-13; CD-25; CD-30; CD-42 cao 2m, vươn 1,5m</t>
  </si>
  <si>
    <t>Cần đèn CK-02 cao 2m, vươn 1,5m</t>
  </si>
  <si>
    <t xml:space="preserve"> Cần đèn CK-03; CK-04; CK-22; CK-28; CK-32; CK-35 cao 2m, vươn 1,5m</t>
  </si>
  <si>
    <t xml:space="preserve"> Cần đèn CK-05 cao 2m, vươn 1,5m</t>
  </si>
  <si>
    <t xml:space="preserve"> Cần đèn CK-06; CK-10; CK-14; CK-23; CK-24; CK-36; CK-39 cao 2m, vươn 1,5m</t>
  </si>
  <si>
    <t xml:space="preserve"> Cần đèn CK-07; CK-08; CK-09; CK-16; CK-17; CK-20; CK-25; CK-30; CK-37; CK-38; CK-45 cao 2m, vươn 1,5m</t>
  </si>
  <si>
    <t xml:space="preserve"> Cần đèn CK-11; CK-19; CK-33; CK44 cao 2m, vươn 1,5m</t>
  </si>
  <si>
    <t>Đế gang DP01 cao 1,38m thân cột thép cao 8m ngọn  D78-3.5</t>
  </si>
  <si>
    <t>Đế gang DP01 cao 1,38m thân cột thép cao 8m ngọn  D78-4.0</t>
  </si>
  <si>
    <t>Đế gang DP01 cao 1,38m thân cột thép cao 9m ngọn  D78-3.5</t>
  </si>
  <si>
    <t>Đế gang DP01 cao 1,38m thân cột thép cao 9m ngọn  D78-4.0</t>
  </si>
  <si>
    <t>Đế gang DP01 cao 1,38m thân cột thép cao 10m ngọn  D78-4.0</t>
  </si>
  <si>
    <t>Đế gang DP05 cao 1,58m thân cột thép cao 9m ngọn D78-3.5</t>
  </si>
  <si>
    <t>Đế gang DP05 cao 1,58m thân cột thép cao 9m ngọn D78-4.0</t>
  </si>
  <si>
    <t>Đế gang DP05 cao 1,58m thân cột thép cao 10m ngọn D78-4.0</t>
  </si>
  <si>
    <t xml:space="preserve"> Cột đa giác 14m-130-5mm</t>
  </si>
  <si>
    <t xml:space="preserve"> Cột đa giác 17m-150-5mm</t>
  </si>
  <si>
    <t xml:space="preserve"> Cột đa giác 20m-180-5mm</t>
  </si>
  <si>
    <t xml:space="preserve"> Cột đa giác 25m-260-6mm
Giàn đèn pha di động lắp trên cột 25-30m không đèn</t>
  </si>
  <si>
    <t xml:space="preserve"> Cột đa giác 30m-260-8mm 
Giàn đèn pha di động lắp trên cột 25-30m không đèn</t>
  </si>
  <si>
    <t>C01/SV3-9/QT-12m-3.0</t>
  </si>
  <si>
    <t>C01/SV8-1/DB3-8m-3.0; C01/SV8-4/DB4-6m-3.0</t>
  </si>
  <si>
    <t>C01/SV8-4/DB4-8m-3.0</t>
  </si>
  <si>
    <t>TRỤ TRANG TRÍ SÂN VƯỜN  SLIGHTING: Đế, thân bằng gang đúc,  sơn trang trí bên ngoài. Chùm bằng hợp kim nhôm đúc, sơn trang trí bên ngoài. Bảo hành 24 tháng (WWW. CHIEUSANGVIET.COM)</t>
  </si>
  <si>
    <t>Cột đế gang thân nhôm C05 cao 3,7m</t>
  </si>
  <si>
    <t>Cột đế gang thân gang C07 cao 3,2m; Cột đế gang thân gang C06 cao 3,2m</t>
  </si>
  <si>
    <t>Cột đế gang thân nhôm C07 theo tiêu chuẩn</t>
  </si>
  <si>
    <t>Cột đế nhôm thân nhôm C09 cao 4m</t>
  </si>
  <si>
    <t>Chùm CH05-2; Chùm CH06-4; Chùm CH1-2</t>
  </si>
  <si>
    <t>Chùm CH08-4</t>
  </si>
  <si>
    <t>Chùm CH09-1</t>
  </si>
  <si>
    <t>Chùm CH09-2</t>
  </si>
  <si>
    <t>Chùm CH11-4</t>
  </si>
  <si>
    <t>Chùm CH12-4</t>
  </si>
  <si>
    <t>Cầu trang trí SV3A-D300</t>
  </si>
  <si>
    <t>Cầu trang trí SV3A-D400</t>
  </si>
  <si>
    <t>ĐÈN CAO ÁP  SLIGHTING: Bảo hành 12 tháng, Bộ điện  SLIGHTING (WWW. CHIEUSANGVIET.COM)</t>
  </si>
  <si>
    <t>Đèn cao áp 1 công suất 150W, Sodium - SLI-S3</t>
  </si>
  <si>
    <t>Đèn cao áp 1 công suất 250W, Sodium - SLI-S3</t>
  </si>
  <si>
    <t>Đèn cao áp 2 công suất 250/150, Sodium - SLI-S3</t>
  </si>
  <si>
    <t>Đèn cao áp 1 công suất 250W, Sodium - SLI-S6</t>
  </si>
  <si>
    <t>Đèn cao áp 2 công suất 150/100, Sodium - SLI-S6</t>
  </si>
  <si>
    <t>Đèn cao áp 2 công suất 250/150, Sodium - SLI-S6</t>
  </si>
  <si>
    <t>Đèn 80WCompact - SLI-S12</t>
  </si>
  <si>
    <t>Đèn cao áp 1 công suất 70W, Sodium - SLI-S12</t>
  </si>
  <si>
    <t>Đèn cao áp 1 công suất 150W, Sodium- SLI-S12</t>
  </si>
  <si>
    <t>Đèn cao áp 2 công suất 150/100, Sodium- SLI-S12</t>
  </si>
  <si>
    <t>Đèn cao áp 1 công suất 150W, Sodium - SLI-S18</t>
  </si>
  <si>
    <t>Đèn cao áp 1 công suất 250W, Sodium - SLI-S18</t>
  </si>
  <si>
    <t>Đèn cao áp 2 công suất 150/100, Sodium - SLI-S18</t>
  </si>
  <si>
    <t>Đèn cao áp 2 công suất 250/150, Sodium - SLI-S18</t>
  </si>
  <si>
    <t>Đèn cao áp 1 công suất 250W, Sodium - SLI-S19</t>
  </si>
  <si>
    <t>Đèn cao áp 2 công suất 250/150, Sodium - SLI-S19</t>
  </si>
  <si>
    <t>Đèn pha FM4-400 Metal Halide/ Sodium</t>
  </si>
  <si>
    <t>Đèn pha FM4-1000 Metal Halide/ Sodium</t>
  </si>
  <si>
    <t>Đèn pha FM15-1000 Metal Halide/ Sodium</t>
  </si>
  <si>
    <t>Đèn pha FM17-1000 Metal Halide/ Sodium</t>
  </si>
  <si>
    <t>LINH KIỆN:</t>
  </si>
  <si>
    <t>Cọc tiếp địa V63x63x6x2500</t>
  </si>
  <si>
    <t>KM cột 05 M16x340x340x500</t>
  </si>
  <si>
    <t>KM cột M16x260x260x500</t>
  </si>
  <si>
    <t>KM cột M16x240x240x525</t>
  </si>
  <si>
    <t>KM cột M24x300x300x675</t>
  </si>
  <si>
    <t>KM cột đa giác M24x1375x8</t>
  </si>
  <si>
    <t>KM cột đa giác M30x1875x12</t>
  </si>
  <si>
    <t xml:space="preserve"> Tủ điện ĐK HTCS 1000x600x350 thiết bị ngoại 100A</t>
  </si>
  <si>
    <t>Chấn lưu 1 cấp công suất OGS150w SLIGHTING</t>
  </si>
  <si>
    <t>Chấn lưu 1 cấp công suất OGS250w SLIGHTING</t>
  </si>
  <si>
    <t>Chấn lưu 1 cấp công suất OGS400w SLIGHTING</t>
  </si>
  <si>
    <t>Chấn lưu 1 cấp công suất OGS1000w SLIGHTING</t>
  </si>
  <si>
    <t>Chấn lưu 2 cấp công suất 150w/100w SLIGHTING</t>
  </si>
  <si>
    <t>Chấn lưu 2 cấp công suất 250w/150w SLIGHTING</t>
  </si>
  <si>
    <t>Chấn lưu 2 cấp công suất 400w/250w SLIGHTING</t>
  </si>
  <si>
    <t>Bóng đèn cao áp Sodium SHP T70wE40 SLIGHTING</t>
  </si>
  <si>
    <t>Bóng đèn cao áp Sodium SHP T 150wE40 SLIGHTING</t>
  </si>
  <si>
    <t>Bóng đèn cao áp Sodium SHP T 250wE40 SLIGHTING</t>
  </si>
  <si>
    <t>Bóng đèn cao áp Sodium SHP T 400wE40 SLIGHTING</t>
  </si>
  <si>
    <t>Bóng đèn cao áp Sodium SHP T 1000wE40 SLIGHTING</t>
  </si>
  <si>
    <t>Bộ chuyển mạch 2 cấp công suất SLIGHTING</t>
  </si>
  <si>
    <t>Tụ mồi 70-400w SLIGHTING</t>
  </si>
  <si>
    <t>Tụ bù 32MF SLIGHTING</t>
  </si>
  <si>
    <t>*  Công ty Cổ phần Nhựa Tân Tiến (giá giao tại công trình). Theo bảng giá ngày 02/01/2016</t>
  </si>
  <si>
    <t>Xi măng PCB40 (bao 50kg)</t>
  </si>
  <si>
    <t>tấm</t>
  </si>
  <si>
    <t xml:space="preserve">15 KVA </t>
  </si>
  <si>
    <t>Máy</t>
  </si>
  <si>
    <t>25 KVA</t>
  </si>
  <si>
    <t>37,5 KVA</t>
  </si>
  <si>
    <t>50 KVA</t>
  </si>
  <si>
    <t>75 KVA</t>
  </si>
  <si>
    <t>160 KVA</t>
  </si>
  <si>
    <t>250 KVA</t>
  </si>
  <si>
    <t>320 KVA</t>
  </si>
  <si>
    <t>400 KVA</t>
  </si>
  <si>
    <t>560 KVA</t>
  </si>
  <si>
    <t xml:space="preserve">CẦU CHÌ TỰ RƠI (F.C.O)  </t>
  </si>
  <si>
    <t>MÁY BIẾN THẾ BA PHA (Cấp điện áp 22/0,44kV)</t>
  </si>
  <si>
    <t>MÁY BIẾN THẾ MỘT PHA (Cấp điện áp 12,7/2x0,23kV)</t>
  </si>
  <si>
    <t>FCO 100A - 27KV - 150KV BIL - Polymer (không bass)</t>
  </si>
  <si>
    <t>Cái</t>
  </si>
  <si>
    <t>FCO 200A - 27KV - 150KV BIL - Polymer (không bass)</t>
  </si>
  <si>
    <t>LBFCO 100A - 27KV-150KV BIL - Polymer (không bass)</t>
  </si>
  <si>
    <t>LBFCO 200A - 27KV-150KV BIL - Polymer (không bass)</t>
  </si>
  <si>
    <t>Bass FCO</t>
  </si>
  <si>
    <t>Cần   FCO   100A - 27KV</t>
  </si>
  <si>
    <t>Cần   FCO   200A - 27KV</t>
  </si>
  <si>
    <t xml:space="preserve">Cần   LBFCO   100A - 27KV </t>
  </si>
  <si>
    <t>Cần   LBFCO   200A - 27KV</t>
  </si>
  <si>
    <t xml:space="preserve">Fuselink 3K </t>
  </si>
  <si>
    <t>Sợi</t>
  </si>
  <si>
    <t>CHỐNG SÉT (L.A)</t>
  </si>
  <si>
    <t>LA 18KV - MCOV  15.3 - 10KA</t>
  </si>
  <si>
    <t xml:space="preserve">CÁP ĐỒNG BỌC PVC </t>
  </si>
  <si>
    <t xml:space="preserve">Cáp  PVC CV 25mm2   </t>
  </si>
  <si>
    <t>m</t>
  </si>
  <si>
    <t xml:space="preserve">Cáp  PVC CV50mm2 </t>
  </si>
  <si>
    <t xml:space="preserve">Cáp  PVC CV70mm2 </t>
  </si>
  <si>
    <t xml:space="preserve">Cáp  PVC CV95mm2   </t>
  </si>
  <si>
    <t xml:space="preserve">Cáp  PVC CV120mm2  </t>
  </si>
  <si>
    <t>Cáp điện hạ thế -0,6/1kV  ruột đồng, cách điện PVC, vỏ PVC</t>
  </si>
  <si>
    <t>Cáp CVV 6mm2 - 0,6/1kV</t>
  </si>
  <si>
    <t>Cáp  CVV 10mm2 - 0,6/1kV</t>
  </si>
  <si>
    <t>Cáp CVV 2x 16mm2 - 0,6/1kV</t>
  </si>
  <si>
    <t>Cáp  CVV 2x 25mm2 - 0,6/1kV</t>
  </si>
  <si>
    <t>Cáp  CVV 3x 16mm2  - 0,6/1kV</t>
  </si>
  <si>
    <t>Cáp  CVV 3x 25mm2  - 0,6/1kV</t>
  </si>
  <si>
    <t>Cáp  CVV 4x 16mm2  - 0,6/1kV</t>
  </si>
  <si>
    <t>Cáp  CVV 4x 25mm2  - 0,6/1kV</t>
  </si>
  <si>
    <t>CÁP ĐIỆN KẾ 0,6/1kV</t>
  </si>
  <si>
    <t>DK -CVV 2x4</t>
  </si>
  <si>
    <t>DK -CVV 2x6</t>
  </si>
  <si>
    <t>DK -CVV 2x10</t>
  </si>
  <si>
    <t>DK -CVV 3x4</t>
  </si>
  <si>
    <t>DK -CVV 3x6</t>
  </si>
  <si>
    <t>DK -CVV 3x10</t>
  </si>
  <si>
    <t>DK -CVV 4x4</t>
  </si>
  <si>
    <t>DK -CVV 4x6</t>
  </si>
  <si>
    <t xml:space="preserve">CÁP NHÔM BỌC PVC </t>
  </si>
  <si>
    <t>Dây nhôm cách điện PVC AV 50</t>
  </si>
  <si>
    <t>Dây nhôm cách điện PVC AV 70</t>
  </si>
  <si>
    <t>Dây nhôm cách điện PVC AV 95</t>
  </si>
  <si>
    <t>DÂY NHÔM TRẦN XOẮN</t>
  </si>
  <si>
    <t>kg</t>
  </si>
  <si>
    <t>A-50</t>
  </si>
  <si>
    <t>DÂY ĐỒNG TRẦN XOẮN</t>
  </si>
  <si>
    <t>C-50</t>
  </si>
  <si>
    <t>DÂY NHÔM LÕI THÉP</t>
  </si>
  <si>
    <t>ACSR-50/8</t>
  </si>
  <si>
    <t>ACSR-70/11</t>
  </si>
  <si>
    <t>ACSR-95/16</t>
  </si>
  <si>
    <t>ACSR-120/19</t>
  </si>
  <si>
    <t>CÁP ĐỒNG BỌC TRUNG THẾ XLPE 24kV</t>
  </si>
  <si>
    <t>CXV -25mm2</t>
  </si>
  <si>
    <t>CXV -50mm2</t>
  </si>
  <si>
    <t>CXV -70mm2</t>
  </si>
  <si>
    <t xml:space="preserve">CÁP NHÔM BỌC TRUNG THẾ LÕI THÉP XLPE 24kV </t>
  </si>
  <si>
    <t>AsXV-50/8</t>
  </si>
  <si>
    <t>AsXV-70/11</t>
  </si>
  <si>
    <t>AsXV-95/16</t>
  </si>
  <si>
    <t>AsXV-120/19</t>
  </si>
  <si>
    <t xml:space="preserve">CÁP NHÔM VẶN XOẮN XLPE 0,6/1KV </t>
  </si>
  <si>
    <t xml:space="preserve">LV-ABC: XLPE-2x50mm2   </t>
  </si>
  <si>
    <t xml:space="preserve">LV-ABC: XLPE- 2x70mm2   </t>
  </si>
  <si>
    <t xml:space="preserve">LV-ABC: XLPE- 2x95mm2   </t>
  </si>
  <si>
    <t xml:space="preserve">LV-ABC: XLPE- 2x120mm2 </t>
  </si>
  <si>
    <t xml:space="preserve">LV-ABC: XLPE-  3x50mm2   </t>
  </si>
  <si>
    <t xml:space="preserve">LV-ABC: XLPE- 3x70mm2   </t>
  </si>
  <si>
    <t xml:space="preserve">LV-ABC: XLPE- 3x95mm2   </t>
  </si>
  <si>
    <t xml:space="preserve">LV-ABC: XLPE- 3x120mm2 </t>
  </si>
  <si>
    <t xml:space="preserve">LV-ABC: XLPE 4x50mm2   </t>
  </si>
  <si>
    <t xml:space="preserve">LV-ABC: XLPE  4x70mm2   </t>
  </si>
  <si>
    <t xml:space="preserve">LV-ABC: XLPE  4x95mm2   </t>
  </si>
  <si>
    <t xml:space="preserve">LV-ABC: XLPE 4x120mm2 </t>
  </si>
  <si>
    <t>PHỤ KIỆN CÁP ABC</t>
  </si>
  <si>
    <t>Móc treo cap ABC 4x 50</t>
  </si>
  <si>
    <t>Móc treo cap ABC 4x 70</t>
  </si>
  <si>
    <t>Móc treo cap ABC 4x 95</t>
  </si>
  <si>
    <t>Kẹp dừng cap ABC 2x 50</t>
  </si>
  <si>
    <t>Kẹp dừng cable ABC 2x70</t>
  </si>
  <si>
    <t>Kẹp dừng cable ABC 2x95</t>
  </si>
  <si>
    <t>Hộp nối cable loại 6 CB - 32A (MCB)</t>
  </si>
  <si>
    <t>SỨ</t>
  </si>
  <si>
    <t>Cách điện đỡ 24Kv Epoxy</t>
  </si>
  <si>
    <t>Pin post/Line post 24Kv- 680, Polymer (không ty)</t>
  </si>
  <si>
    <t>Ty sứ thẳng 870 cho sứ đứng polymer</t>
  </si>
  <si>
    <t>Ty sứ cong 870 cho sứ đứng polymer</t>
  </si>
  <si>
    <t>Ty Pin post/Line post 24Kv- 35Kv, M20 dài 200mm</t>
  </si>
  <si>
    <t>Chuỗi treo 24Kv - 70KN, Polymer</t>
  </si>
  <si>
    <t>Chuỗi treo 24Kv - 120KN, Polymer</t>
  </si>
  <si>
    <t>KẸP CÁC LOẠI</t>
  </si>
  <si>
    <t>Kẹp AC 25-150mm2   (2 boulon)</t>
  </si>
  <si>
    <t>Kẹp AC 25-150mm2   (3 boulon)</t>
  </si>
  <si>
    <t>Kẹp quai 2/0 (loại thường)</t>
  </si>
  <si>
    <t>Kẹp quai 4/0 (loại thường)</t>
  </si>
  <si>
    <t>Hotline 2/0</t>
  </si>
  <si>
    <t>Hotline 4/0</t>
  </si>
  <si>
    <t>ỐNG NỐI</t>
  </si>
  <si>
    <t xml:space="preserve">Ống nối ON - AL 50mm2 dài 180mm </t>
  </si>
  <si>
    <t>ống</t>
  </si>
  <si>
    <t>Ống nối ON - AL 70mm2 dài 230mm</t>
  </si>
  <si>
    <t>Các đơn vị đăng ký giá  vật liệu tháng 01/2018</t>
  </si>
  <si>
    <t>Dây đồng đơn cứng bọc PVC TCVN 6610-3</t>
  </si>
  <si>
    <t>Dây điện bọc nhựa PVC - TCCS 10C:2011 (ruột đồng)</t>
  </si>
  <si>
    <t>Dây điện mềm bọc nhựa PVC- TCVN 6610-5 (ruột đồng)</t>
  </si>
  <si>
    <t>Cáp điện lực hạ thế - TCVN 6610-3 (ruột đồng)</t>
  </si>
  <si>
    <t>Cáp điện lực hạ thế -0,6/1 kV- TCVN 5935 (01 lõi, ruột đồng, cách điện PVC, vỏ PVC)</t>
  </si>
  <si>
    <t>CVV-1 (1x7/0,425)</t>
  </si>
  <si>
    <t>CVV-1,5 (1x7/0,52)</t>
  </si>
  <si>
    <t>CVV-6,0 (1x7/1,04)</t>
  </si>
  <si>
    <t xml:space="preserve">CVV-25 </t>
  </si>
  <si>
    <t>CVV-50</t>
  </si>
  <si>
    <t>CVV-95</t>
  </si>
  <si>
    <t>CVV-150</t>
  </si>
  <si>
    <t>Cáp điện lực hạ thế -300/500 V -TCVN 6610-4 (02 lõi, ruột đồng, cách điện PVC, vỏ PVC)</t>
  </si>
  <si>
    <t>CVV-2x1,5 (2x7/0,52)</t>
  </si>
  <si>
    <t>CVV-2x4 (2x7/0,85)</t>
  </si>
  <si>
    <t>CVV-2x10 (2x7/1.35)</t>
  </si>
  <si>
    <t>Cáp điện lực hạ thế -300/500 V -TCVN 6610-4 (03 lõi, ruột đồng, cách điện PVC, vỏ PVC)</t>
  </si>
  <si>
    <t>CVV-3x1,5 (3x7/0,52)</t>
  </si>
  <si>
    <t>CVV-3x2,5 (3x7/0,67)</t>
  </si>
  <si>
    <t>Cáp điện lực hạ thế -300/500 V -TCVN 6610-4 (04 lõi, ruột đồng, cách điện PVC, vỏ PVC)</t>
  </si>
  <si>
    <t>CVV-3x6 (3x7/1.04)</t>
  </si>
  <si>
    <t>CVV-4x1,5 (4x7/0,52)</t>
  </si>
  <si>
    <t>CVV-4x2,5 (4x7/0,67)</t>
  </si>
  <si>
    <t>Cáp điện lực hạ thế -0,6/1 kV -TCVN 5935 (02 lõi, ruột đồng, cách điện PVC, vỏ PVC)</t>
  </si>
  <si>
    <t>CVV-2x16</t>
  </si>
  <si>
    <t>CVV-2x25</t>
  </si>
  <si>
    <t>CVV-2x160</t>
  </si>
  <si>
    <t>CVV-2x185</t>
  </si>
  <si>
    <t>Cáp điện lực hạ thế -0,6/1 kV -TCVN 5935 (03 lõi, ruột đồng, cách điện PVC, vỏ PVC)</t>
  </si>
  <si>
    <t>CVV-3x16</t>
  </si>
  <si>
    <t>CVV-3x50</t>
  </si>
  <si>
    <t>CVV-3x95</t>
  </si>
  <si>
    <t>CVV-3x120</t>
  </si>
  <si>
    <t>Cáp điện lực hạ thế -0,6/1 kV -TCVN 5935 (04 lõi, ruột đồng, cách điện PVC, vỏ PVC)</t>
  </si>
  <si>
    <t>CVV-4x16</t>
  </si>
  <si>
    <t>CVV-4x25</t>
  </si>
  <si>
    <t>CVV-4x50</t>
  </si>
  <si>
    <t>CVV-4x120</t>
  </si>
  <si>
    <t>CVV-4x185</t>
  </si>
  <si>
    <t>Cáp điện lực hạ thế -0,6/1 kV -TCVN 5935 (03 lõi pha+01 lõi đất, ruột đồng, cách điện PVC, vỏ PVC)</t>
  </si>
  <si>
    <t>CVV-3x16 + 1x10 (3x7/1,7 +1x7/1,35)</t>
  </si>
  <si>
    <t>CVV-3x25 + 1x16</t>
  </si>
  <si>
    <t>CVV-3x50 + 1x25</t>
  </si>
  <si>
    <t>CVV-3x95 + 1x50</t>
  </si>
  <si>
    <t>CVV-3x120 + 1x70</t>
  </si>
  <si>
    <t>Cáp điện lực hạ thế có giáp bảo vệ -0,6/1 kV -TCVN 5935 (01 lõi ruột đồng, cách điện PVC, vỏ PVC)</t>
  </si>
  <si>
    <t>CVV/DATA 25</t>
  </si>
  <si>
    <t>CVV/DATA 50</t>
  </si>
  <si>
    <t>CVV/DATA 95</t>
  </si>
  <si>
    <t>CVV/DATA 240</t>
  </si>
  <si>
    <t>Cáp điện lực hạ thế có giáp bảo vệ -0,6/1 kV -TCVN 5935 (02 lõi ruột đồng, cách điện PVC, vỏ PVC)</t>
  </si>
  <si>
    <t>CVV/DSTA 2x4 (2x7/0,85)</t>
  </si>
  <si>
    <t>CVV/DSTA 2x10 (2x7/1,35)</t>
  </si>
  <si>
    <t>CVV/DSTA 2x50</t>
  </si>
  <si>
    <t>CVV/DSTA 2x150</t>
  </si>
  <si>
    <t>Cáp điện lực hạ thế có giáp bảo vệ -0,6/1 kV -TCVN 5935 (03 lõi ruột đồng, cách điện PVC, giáp băng thép bảo vệ, vỏ PVC)</t>
  </si>
  <si>
    <t>CVV/DSTA -3x6 (3x7/1,04)</t>
  </si>
  <si>
    <t>CVV/DSTA -3x16</t>
  </si>
  <si>
    <t>CVV/DSTA -3x50</t>
  </si>
  <si>
    <t>CVV/DSTA -3x185</t>
  </si>
  <si>
    <t>Cáp điện lực hạ thế có giáp bảo vệ -0,6/1 kV -TCVN 5935 (03 lõi pha +1 lõi đất, ruột đồng, cách điện PVC, giáp băng thép bảo vệ, vỏ PVC)</t>
  </si>
  <si>
    <t>CVV/DSTA -3x4 +1x2,5 (3x7/0,85+1x7/0,67)</t>
  </si>
  <si>
    <t>CVV/DSTA -3x16 +1x10 (3x7/1,7+1x7/1,35)</t>
  </si>
  <si>
    <t xml:space="preserve">CVV/DSTA -3x50 +1x25 </t>
  </si>
  <si>
    <t>CVV/DSTA -3x240 +1x120</t>
  </si>
  <si>
    <t xml:space="preserve">Dây đồng trần xoắn </t>
  </si>
  <si>
    <t>C-10</t>
  </si>
  <si>
    <t>Cáp điện kế - 0,6/1kV -TCVN 5935 (2 lõi, ruột đồng, cách điện PVC, vỏ PVC)</t>
  </si>
  <si>
    <t>DK-CVV -2x10 (2x7/1,35)</t>
  </si>
  <si>
    <t>DK-CVV -2x4 (2x7/0,85)</t>
  </si>
  <si>
    <t xml:space="preserve">DK-CVV -2x35 </t>
  </si>
  <si>
    <t>Cáp điều khiển - 0,6/1 kV -TCVN 5935  (2-37 lõi, ruột đồng, cách điện PVC, vỏ PVC)</t>
  </si>
  <si>
    <t>DVV -2x1,5 (2x7/0,52)</t>
  </si>
  <si>
    <t>DVV -10x2,5 (10x7/0,67)</t>
  </si>
  <si>
    <t>DVV -19x4 (19x7/0,85)</t>
  </si>
  <si>
    <t>DVV -37x2,5 (37x7/0,67)</t>
  </si>
  <si>
    <t>Cáp điều khiển có màn chắn chống nhiễu - 0,6/1 kV -TCVN 5935  (2-37 lõi, ruột đồng, cách điện PVC, vỏ PVC)</t>
  </si>
  <si>
    <t>DVV/Sc -3x1,5 (3x7/0,52)</t>
  </si>
  <si>
    <t>DVV/Sc -8x2,5 (8x7/0,67)</t>
  </si>
  <si>
    <t>DVV/Sc -30x2,5 (30x7/0,67)</t>
  </si>
  <si>
    <t>Cáp trung thế treo -12/20(24) kV hoặc 12,7/22 (24) kV -TCVN 5935  ( ruột đồng, có chống thấm, bán dẫn ruột dẫn, cách điện XLPE, vỏ PVC)</t>
  </si>
  <si>
    <t>CX1V/WBC -95-12/20(24)kV</t>
  </si>
  <si>
    <t>CX1V/WBC -240-12/20(24)kV</t>
  </si>
  <si>
    <t>Cáp trung thế có màn chắn kim loại -12/20(24) kV hoặc 12,7/22 (24) kV -TCVN 5935/IEC 60502-2  (03 lõi ruột đồng, bán dẫn, ruột dẫn, cách điện XLPE, bán dẫn cách điện, màn chắn kim loại cho từng lõi, vỏ PVC)</t>
  </si>
  <si>
    <t>CXV/SE-DSTA- 3x50-12/20(24)</t>
  </si>
  <si>
    <t>CXV/SE-DSTA- 3x400-12/20(24)</t>
  </si>
  <si>
    <t>Dây điện lực (AV) 0,6/1kV</t>
  </si>
  <si>
    <t>AV-16</t>
  </si>
  <si>
    <t>AV-35</t>
  </si>
  <si>
    <t>AV-120</t>
  </si>
  <si>
    <t>AV-500</t>
  </si>
  <si>
    <t xml:space="preserve">ACSR-50/8 (6/3,2 +1/3,2) </t>
  </si>
  <si>
    <t>Dây nhôm lõi thép (ACSR-TCVN) -DMVT 2015 - TCVN5064-1994</t>
  </si>
  <si>
    <t xml:space="preserve">ACSR-95/16 (6/4,5 +1/4,5) </t>
  </si>
  <si>
    <t xml:space="preserve">ACSR-240/32 (24/3,6 +7/2,4) </t>
  </si>
  <si>
    <t>Cáp vặn xoắn hạ thế - 0,6/1 kV - TCVN 6447/AS 3560 (02 lõi, ruột nhôm, cách điện XLPE)</t>
  </si>
  <si>
    <t>LV-ABC -2x50</t>
  </si>
  <si>
    <t>Cầu dao</t>
  </si>
  <si>
    <t>Cầu dao 2 pha: CD 20A-2P</t>
  </si>
  <si>
    <t>Cầu dao 2 pha đảo: CDD 20A-2P</t>
  </si>
  <si>
    <t>Cầu dao 3 pha: CD 30A-3P</t>
  </si>
  <si>
    <t>Cầu dao 3 pha đảo: CDD 20A-3P</t>
  </si>
  <si>
    <t>Ống luồn dây điện</t>
  </si>
  <si>
    <t>Ống luồn tròn F16 dài 2,9m</t>
  </si>
  <si>
    <t>Ống luồn cứng F16-1250N-CA16H</t>
  </si>
  <si>
    <t>Ống luồn đàn hồi CAF-16</t>
  </si>
  <si>
    <t>Ống luồn đàn hồi CAF-20</t>
  </si>
  <si>
    <t>Cáp điện lực hạ thế chống chế chống cháy 0,6kV-TCVN5935/IEC 60331-21, IEC60332-3 CAT C, BS 6387 CAT C (01 lõi, ruột đồng, cách điện FR-PVC)</t>
  </si>
  <si>
    <t xml:space="preserve">CV/FR - 1x25 </t>
  </si>
  <si>
    <t xml:space="preserve">CV/FR - 1x240 </t>
  </si>
  <si>
    <t>đ/cuộn</t>
  </si>
  <si>
    <t>Nhựa đường đóng phuy SHELL 60/70 Singapore nhập khẩu chính hãng  (hàng được giao trên xe tại Tp.LX)</t>
  </si>
  <si>
    <t>Tại xã Bình Thủy, huyện Châu Phú và xã Mỹ Hội Đông, huyện Chợ Mới: Theo bảng kê khai giá tại Thông báo số 1660/TB-STC ngày 14/11/2017 của Sở Tài chính áp dụng từ ngày 10/11/2017 của Công ty TNHH MTV Tân Lê Quang (giá bán tại mỏ, đã bao gồm thuế GTGT, thuế tài nguyên, phí bảo vệ môi trường và các loại phí khác).</t>
  </si>
  <si>
    <t>Công ty TNHH TM-DV Châu Long: Theo bảng kê khai giá tại Thông báo số 1660/TB-STC ngày 14/11/2017 của Sở Tài chính (giá áp dụng từ ngày 10/11/2017)</t>
  </si>
  <si>
    <t>Tại xã Bình Thành, huyện Châu Phú và xã Nhơn Mỹ, huyện Chợ Mới: Theo bảng kê khai giá  tại Thông báo số 1590/TB-STC ngày 02/11/2017 của Sở Tài chính áp dụng từ ngày 08/9/2017 của DNTN Thái Bình (giá bán tại mỏ, đã bao gồm thuế GTGT, thuế tài nguyên, phí bảo vệ môi trường và các loại phí khác)</t>
  </si>
  <si>
    <t>Tại xã Vĩnh Hòa, TX.Tân Châu: Theo bảng kê khai giá  tại Thông báo số 13/TB-STC ngày 05/01/2018 của Sở Tài chính áp dụng từ ngày 03/01/2018 của Công ty TNHH Thiện Nghĩa (giá bán tại mỏ, đã bao gồm thuế GTGT, thuế tài nguyên, phí bảo vệ môi trường và các loại phí khác)</t>
  </si>
  <si>
    <r>
      <t>Tại mỏ cát Vĩnh Xương, mỏ cát Cái Dầu và Phú An của Công ty TNHH MTV Xây lắp An Giang (Giá bán tại mỏ áp dụng từ 06/11/2017, đã bao gồm thuế GTGT, thuế tài nguyên, phí bảo vệ môi trường và các loại phí khác</t>
    </r>
    <r>
      <rPr>
        <b/>
        <sz val="13"/>
        <color indexed="10"/>
        <rFont val="Times New Roman"/>
        <family val="1"/>
      </rPr>
      <t xml:space="preserve"> theoThông báo số 1670/TB-STC ngày 15/11/2017 của Sở Tài chính).</t>
    </r>
  </si>
  <si>
    <r>
      <t xml:space="preserve">Tại xã Tấn Mỹ, huyện Chợ Mới: Công ty TNHH xây dựng thương mại Hải Toàn (giá bán tại mỏ áp dụng từ ngày 11/9/2017, đã bao gồm thuế GTGT, thuế tài nguyên, phí bảo vệ môi trường và các loại phí khác </t>
    </r>
    <r>
      <rPr>
        <b/>
        <sz val="13"/>
        <color indexed="10"/>
        <rFont val="Times New Roman"/>
        <family val="1"/>
      </rPr>
      <t>theoThông báo số 1320A/TB-STC ngày 13/9/2017 của Sở Tài chính)</t>
    </r>
  </si>
  <si>
    <t>Sơn nội thất Diva Interior (24 kg)</t>
  </si>
  <si>
    <t>Sơn ngoại thất Diva Exterior (23kg)</t>
  </si>
  <si>
    <t>Sơn nội thất Kitty Interior (22,5kg)</t>
  </si>
  <si>
    <t>Sơn nội thất Kitty Easy Clean (22,5kg)</t>
  </si>
  <si>
    <t>Sơn ngoại thất Kitty Shield Plus (21kg)</t>
  </si>
  <si>
    <t>Sơn ngoại thất Sapphire High Sheen (20kg)</t>
  </si>
  <si>
    <t>Sơn lót chống kiềm Kitty (22kg)</t>
  </si>
  <si>
    <t>Sơn chống kiềm Sapphire (21,6kg)</t>
  </si>
  <si>
    <t>Bột Kimcoat nội thất (40kg)</t>
  </si>
  <si>
    <t>Bột Kimcoat ngoại thất (40kg)</t>
  </si>
  <si>
    <t>Bột Kitty nội thất (40kg)</t>
  </si>
  <si>
    <t>Bột Kitty ngoại thất (40kg)</t>
  </si>
  <si>
    <t>Bột Diva nội thất (40kg)</t>
  </si>
  <si>
    <t>Bột Diva ngoại thất (40kg)</t>
  </si>
  <si>
    <t>* Sơn các loại: Công ty Cổ phần SX - TM Tâm Thành Long (Đ/c 624 QL 91, Bình Hòa, huyện Châu Thành, tỉnh An Giang) Theo bảng báo giá ngày 01/4/2017)</t>
  </si>
  <si>
    <t>Sơn bóng nội thất Sapphire Max Wash (21,5kg)</t>
  </si>
  <si>
    <t xml:space="preserve">    </t>
  </si>
  <si>
    <t xml:space="preserve">Fuselink 6K </t>
  </si>
  <si>
    <t xml:space="preserve">Fuselink 8K </t>
  </si>
  <si>
    <t xml:space="preserve">Fuselink 15K </t>
  </si>
  <si>
    <t>Móc treo cap ABC 4x 120</t>
  </si>
  <si>
    <t>Sứ đứng 24kv</t>
  </si>
  <si>
    <t>Sứ ống chỉ hạ thế</t>
  </si>
  <si>
    <t>Khung 01 sứ</t>
  </si>
  <si>
    <t>Khung 02 sứ</t>
  </si>
  <si>
    <t>Khung 03 sứ</t>
  </si>
  <si>
    <t>Kẹp AC 25-70mm2   (2 boulon)</t>
  </si>
  <si>
    <t>Ống nối ON - AL 95mm2 dài 180mm</t>
  </si>
  <si>
    <t xml:space="preserve">Cáp  PVC CV 10mm2   </t>
  </si>
  <si>
    <t xml:space="preserve">Cáp  PVC CV 16mm2   </t>
  </si>
  <si>
    <t xml:space="preserve">Cáp  PVC CV 35mm2   </t>
  </si>
  <si>
    <t>A-70</t>
  </si>
  <si>
    <t>A-95</t>
  </si>
  <si>
    <t>C-25</t>
  </si>
  <si>
    <t>C-35</t>
  </si>
  <si>
    <t>ĐẦU COSSE</t>
  </si>
  <si>
    <t>Đầu Cosse CU 16 mm2</t>
  </si>
  <si>
    <t>Đầu Cosse CU 25 mm2</t>
  </si>
  <si>
    <t>Đầu Cosse CU 35 mm2</t>
  </si>
  <si>
    <t>Đầu Cosse CU 50 mm2</t>
  </si>
  <si>
    <t>Đầu Cosse CU 70 mm2</t>
  </si>
  <si>
    <t>Đầu Cosse CU 95 mm2</t>
  </si>
  <si>
    <t>Đầu Cosse CU 120 mm2</t>
  </si>
  <si>
    <t>PHỤ KIỆN KHÁC</t>
  </si>
  <si>
    <t>Nắp chụp Pushing MBA</t>
  </si>
  <si>
    <t>Nắp che đầu cực LA</t>
  </si>
  <si>
    <t>Hộp domini nhựa - 6MCB</t>
  </si>
  <si>
    <t>Hộp domini nhựa - 9MCB</t>
  </si>
  <si>
    <t>GIÁP NÍU</t>
  </si>
  <si>
    <t>Giáp níu cỡ dây bọc 50mm2 - 24kV</t>
  </si>
  <si>
    <t>sợi</t>
  </si>
  <si>
    <t>Giáp níu cỡ dây bọc 70mm2 - 24kV</t>
  </si>
  <si>
    <t>Giáp buộc đầu sứ đơn composite (35-50)</t>
  </si>
  <si>
    <t>Giáp buộc đầu sứ đơn composite (70-95)</t>
  </si>
  <si>
    <t>Giáp buộc cổ sứ đôi composite (35-50)</t>
  </si>
  <si>
    <t>Giáp buộc cổ sứ đôi composite (70-95)</t>
  </si>
  <si>
    <t>Tháng 5-2018</t>
  </si>
  <si>
    <t>Dây tròn đơn 7 sợi xoắn (CV)</t>
  </si>
  <si>
    <t>CV-1,5mm</t>
  </si>
  <si>
    <t>CV-2,5mm</t>
  </si>
  <si>
    <t>CV-3mm</t>
  </si>
  <si>
    <t>CV-4mm</t>
  </si>
  <si>
    <t>CV-6mm</t>
  </si>
  <si>
    <t>CV-8mm</t>
  </si>
  <si>
    <t>CV-10mm</t>
  </si>
  <si>
    <t>Dây đôi mềm (VCmd)</t>
  </si>
  <si>
    <t>VCmd 2x1.5mm</t>
  </si>
  <si>
    <t>VCmd 2x2.5mm</t>
  </si>
  <si>
    <t>VCmd 2x0.5mm</t>
  </si>
  <si>
    <t>VCmd 2x0.75mm</t>
  </si>
  <si>
    <t>VCmd 2x1.0mm</t>
  </si>
  <si>
    <t>Cáp đôi dẹp mềm (VCmo)</t>
  </si>
  <si>
    <t>VCmo 2x1.5mm</t>
  </si>
  <si>
    <t>VCmo 2x2.5mm</t>
  </si>
  <si>
    <t>VCmo 2x4.0mm</t>
  </si>
  <si>
    <t>VCmo 2x6.0mm</t>
  </si>
  <si>
    <r>
      <t>đ/m</t>
    </r>
    <r>
      <rPr>
        <vertAlign val="superscript"/>
        <sz val="13"/>
        <color indexed="10"/>
        <rFont val="Times New Roman"/>
        <family val="1"/>
      </rPr>
      <t>3</t>
    </r>
  </si>
  <si>
    <r>
      <t>đ/m</t>
    </r>
    <r>
      <rPr>
        <vertAlign val="superscript"/>
        <sz val="13"/>
        <color indexed="10"/>
        <rFont val="Times New Roman"/>
        <family val="1"/>
      </rPr>
      <t>2</t>
    </r>
  </si>
  <si>
    <r>
      <t>đ/m</t>
    </r>
    <r>
      <rPr>
        <vertAlign val="superscript"/>
        <sz val="13"/>
        <color indexed="10"/>
        <rFont val="Times New Roman"/>
        <family val="1"/>
      </rPr>
      <t>2</t>
    </r>
    <r>
      <rPr>
        <sz val="13"/>
        <color indexed="10"/>
        <rFont val="Times New Roman"/>
        <family val="1"/>
      </rPr>
      <t>lưới</t>
    </r>
  </si>
  <si>
    <t>Dầu Diesel 0,001S-V</t>
  </si>
  <si>
    <t>Các nội dung bổ sung, điều chỉnh giá VLXD tháng 6-2018 so với tháng 5-2018</t>
  </si>
  <si>
    <t>Tháng 6-2018</t>
  </si>
  <si>
    <t>Ống nhựa uPVC tiêu chuẩn VN6151:2002/ISO 4422:1996</t>
  </si>
  <si>
    <t>Φ21x1.6mm</t>
  </si>
  <si>
    <t>Φ21x1.8mm</t>
  </si>
  <si>
    <t>Φ21x2.0mm</t>
  </si>
  <si>
    <t>Φ21x3.0mm</t>
  </si>
  <si>
    <t>Φ27x1.8mm</t>
  </si>
  <si>
    <t>Φ27x2.0mm</t>
  </si>
  <si>
    <t>Φ27x3.0mm</t>
  </si>
  <si>
    <t>Φ34x2.0mm</t>
  </si>
  <si>
    <t>Φ34x3.0mm</t>
  </si>
  <si>
    <t>Φ42x2.1mm</t>
  </si>
  <si>
    <t>Φ42x3.0mm</t>
  </si>
  <si>
    <t>Φ49x2.4mm</t>
  </si>
  <si>
    <t>Φ49x3.0mm</t>
  </si>
  <si>
    <t>Φ60x1.8mm</t>
  </si>
  <si>
    <t>Φ60x2.0mm</t>
  </si>
  <si>
    <t>Φ60x2.5mm</t>
  </si>
  <si>
    <t>Φ60x2.8mm</t>
  </si>
  <si>
    <t>Φ60x3.0mm</t>
  </si>
  <si>
    <t>Φ60x3.5mm</t>
  </si>
  <si>
    <t>Φ63x1.9mm</t>
  </si>
  <si>
    <t>Φ63x3.0mm</t>
  </si>
  <si>
    <t>Φ75x2.2mm</t>
  </si>
  <si>
    <t>Φ75x3.0mm</t>
  </si>
  <si>
    <t>Φ75x3.6mm</t>
  </si>
  <si>
    <t>Φ76x2.5mm</t>
  </si>
  <si>
    <t>Φ76x3.0mm</t>
  </si>
  <si>
    <t>Φ90x2.6mm</t>
  </si>
  <si>
    <t>Φ90x2.9mm</t>
  </si>
  <si>
    <t>Φ90x3.0mm</t>
  </si>
  <si>
    <t>Φ90x3.5mm</t>
  </si>
  <si>
    <t>Φ90x3.8mm</t>
  </si>
  <si>
    <t>Φ90x5.0mm</t>
  </si>
  <si>
    <t>Φ110x3.2mm</t>
  </si>
  <si>
    <t>Φ110x4.2mm</t>
  </si>
  <si>
    <t>Φ110x5.0mm</t>
  </si>
  <si>
    <t>Φ114x3.2mm</t>
  </si>
  <si>
    <t>Φ114x3.5mm</t>
  </si>
  <si>
    <t>Φ114x4.0mm</t>
  </si>
  <si>
    <t>Φ114x5.0mm</t>
  </si>
  <si>
    <t>Φ125x4.0mm</t>
  </si>
  <si>
    <t>Φ125x4.8mm</t>
  </si>
  <si>
    <t>Φ125x6.0mm</t>
  </si>
  <si>
    <t>Φ130x4.0mm</t>
  </si>
  <si>
    <t>Φ130x4.5mm</t>
  </si>
  <si>
    <t>Φ130x5.0mm</t>
  </si>
  <si>
    <t>Φ140x4.0mm</t>
  </si>
  <si>
    <t>Φ140x4.3mm</t>
  </si>
  <si>
    <t>Φ140x5.0mm</t>
  </si>
  <si>
    <t>Φ140x5.4mm</t>
  </si>
  <si>
    <t>Φ140x6.7mm</t>
  </si>
  <si>
    <t>Φ160x4.7mm</t>
  </si>
  <si>
    <t>Φ160x7.7mm</t>
  </si>
  <si>
    <t>Φ168x4.5mm</t>
  </si>
  <si>
    <t>Φ168x5.0mm</t>
  </si>
  <si>
    <t>Φ168x7.0mm</t>
  </si>
  <si>
    <t>Φ168x7.3mm</t>
  </si>
  <si>
    <t>Φ200x5.9mm</t>
  </si>
  <si>
    <t>Φ200x6.2mm</t>
  </si>
  <si>
    <t>Φ200x9.6mm</t>
  </si>
  <si>
    <t>Φ220x5.9mm</t>
  </si>
  <si>
    <t>Φ220x6.5mm</t>
  </si>
  <si>
    <t>Φ220x8.7mm</t>
  </si>
  <si>
    <t>Φ225x6.6mm</t>
  </si>
  <si>
    <t>Φ225x8.6mm</t>
  </si>
  <si>
    <t>Φ225x10.8mm</t>
  </si>
  <si>
    <t>Φ225x13.4mm</t>
  </si>
  <si>
    <t>Φ250x7.3mm</t>
  </si>
  <si>
    <t>Φ250x7.7mm</t>
  </si>
  <si>
    <t>Φ250x9.6mm</t>
  </si>
  <si>
    <t>Φ250x11.9mm</t>
  </si>
  <si>
    <t>Φ280x8.2mm</t>
  </si>
  <si>
    <t>Φ280x8.6mm</t>
  </si>
  <si>
    <t>Φ280x10.7mm</t>
  </si>
  <si>
    <t>Φ280x13.4mm</t>
  </si>
  <si>
    <t>Φ315x9.2mm</t>
  </si>
  <si>
    <t>Φ315x12.1mm</t>
  </si>
  <si>
    <t>Φ315x15.0mm</t>
  </si>
  <si>
    <t>Φ315x18.7mm</t>
  </si>
  <si>
    <t>Φ355x8.7mm</t>
  </si>
  <si>
    <t>Φ355x10.4mm</t>
  </si>
  <si>
    <t>Φ355x10.9mm</t>
  </si>
  <si>
    <t>Φ400x11.7mm</t>
  </si>
  <si>
    <t>Φ400x12.3mm</t>
  </si>
  <si>
    <t>Φ400x15.3mm</t>
  </si>
  <si>
    <t>Φ400x19.1mm</t>
  </si>
  <si>
    <t>Φ450x13.2mm</t>
  </si>
  <si>
    <t>Φ450x13.8mm</t>
  </si>
  <si>
    <t>Φ450x17.2mm</t>
  </si>
  <si>
    <t>Φ450x21.5mm</t>
  </si>
  <si>
    <t>Φ500x15.3mm</t>
  </si>
  <si>
    <t>Φ500x19.1mm</t>
  </si>
  <si>
    <t>Φ560x17.2mm</t>
  </si>
  <si>
    <t>Φ560x21.4mm</t>
  </si>
  <si>
    <t>Φ630x18.4mm</t>
  </si>
  <si>
    <t>Φ630x19.3mm</t>
  </si>
  <si>
    <t>Φ630x24.1mm</t>
  </si>
  <si>
    <t>Ống nhựa HDPE Hoa Sen sản xuất theo tiêu chuẩn ISO 4427: 2007</t>
  </si>
  <si>
    <t>Φ16x2.0mm</t>
  </si>
  <si>
    <t>Φ20x2.0mm</t>
  </si>
  <si>
    <t>Φ20x2.3mm</t>
  </si>
  <si>
    <t>Φ20x3mm</t>
  </si>
  <si>
    <t>Φ25x2.0mm</t>
  </si>
  <si>
    <t>Φ25x2.3mm</t>
  </si>
  <si>
    <t>Φ25x3.0mm</t>
  </si>
  <si>
    <t>Φ32x2.0mm</t>
  </si>
  <si>
    <t>Φ32x2.4mm</t>
  </si>
  <si>
    <t>Φ32x3.0mm</t>
  </si>
  <si>
    <t>Φ32x3.6mm</t>
  </si>
  <si>
    <t>Φ40x2.0mm</t>
  </si>
  <si>
    <t>Φ40x2.4mm</t>
  </si>
  <si>
    <t>Φ40x3.0mm</t>
  </si>
  <si>
    <t>Φ40x3.7mm</t>
  </si>
  <si>
    <t>Φ40x4.5mm</t>
  </si>
  <si>
    <t>Φ50x2.0mm</t>
  </si>
  <si>
    <t>Φ50x2.4mm</t>
  </si>
  <si>
    <t>Φ50x3.0mm</t>
  </si>
  <si>
    <t>Φ50x3.7mm</t>
  </si>
  <si>
    <t>Φ50x4.6mm</t>
  </si>
  <si>
    <t>Φ50x5.6mm</t>
  </si>
  <si>
    <t>Φ63x2.5mm</t>
  </si>
  <si>
    <t>Φ63x3.8mm</t>
  </si>
  <si>
    <t>Φ63x4.7mm</t>
  </si>
  <si>
    <t>Φ63x5.8mm</t>
  </si>
  <si>
    <t>Φ63x7.1mm</t>
  </si>
  <si>
    <t>Φ75x2.9mm</t>
  </si>
  <si>
    <t>Φ75x4.5mm</t>
  </si>
  <si>
    <t>Φ75x5.6mm</t>
  </si>
  <si>
    <t>Φ75x6.8mm</t>
  </si>
  <si>
    <t>Φ75x8.4mm</t>
  </si>
  <si>
    <t>Φ90x4.3mm</t>
  </si>
  <si>
    <t>Φ90x5.4mm</t>
  </si>
  <si>
    <t>Φ90x6.7mm</t>
  </si>
  <si>
    <t>Φ90x8.2mm</t>
  </si>
  <si>
    <t>Φ90x10.1mm</t>
  </si>
  <si>
    <t>Φ110x5.3mm</t>
  </si>
  <si>
    <t>Φ110x6.6mm</t>
  </si>
  <si>
    <t>Φ110x8.1mm</t>
  </si>
  <si>
    <t>Φ110x10.0mm</t>
  </si>
  <si>
    <t>Φ110x12.3mm</t>
  </si>
  <si>
    <t>Φ125x7.4mm</t>
  </si>
  <si>
    <t>Φ125x9.2mm</t>
  </si>
  <si>
    <t>Φ125x11.4mm</t>
  </si>
  <si>
    <t>Φ125x14mm</t>
  </si>
  <si>
    <t>Φ140x8.3mm</t>
  </si>
  <si>
    <t>Φ140x10.3mm</t>
  </si>
  <si>
    <t>Φ140x12.7mm</t>
  </si>
  <si>
    <t>Φ140x15.7mm</t>
  </si>
  <si>
    <t>Φ160x6.2mm</t>
  </si>
  <si>
    <t>Φ160x9.5mm</t>
  </si>
  <si>
    <t>Φ160x11.8mm</t>
  </si>
  <si>
    <t>Φ160x14.6mm</t>
  </si>
  <si>
    <t>Φ160x17.9mm</t>
  </si>
  <si>
    <t>Φ180x6.9mm</t>
  </si>
  <si>
    <t>Φ180x8.6mm</t>
  </si>
  <si>
    <t>Φ180x10.7mm</t>
  </si>
  <si>
    <t>Φ180x13.3mm</t>
  </si>
  <si>
    <t>Φ180x16.4mm</t>
  </si>
  <si>
    <t>Φ180x20.1mm</t>
  </si>
  <si>
    <t>Φ200x7.7mm</t>
  </si>
  <si>
    <t>Φ200x11.9mm</t>
  </si>
  <si>
    <t>Φ200x14.7mm</t>
  </si>
  <si>
    <t>Φ200x18.2mm</t>
  </si>
  <si>
    <t>Φ200x22.4mm</t>
  </si>
  <si>
    <t>Φ225x16.6mm</t>
  </si>
  <si>
    <t>Φ225x20.5mm</t>
  </si>
  <si>
    <t>Φ225x25.2mm</t>
  </si>
  <si>
    <t>Φ250x14.8mm</t>
  </si>
  <si>
    <t>Φ250x18.4mm</t>
  </si>
  <si>
    <t>Φ250x22.7mm</t>
  </si>
  <si>
    <t>Φ250x27.9mm</t>
  </si>
  <si>
    <t>Φ280x16.6mm</t>
  </si>
  <si>
    <t>Φ280x20.6mm</t>
  </si>
  <si>
    <t>Φ280x25.4mm</t>
  </si>
  <si>
    <t>Φ280x31.3mm</t>
  </si>
  <si>
    <t>Φ315x7.7mm</t>
  </si>
  <si>
    <t>Φ315x15mm</t>
  </si>
  <si>
    <t>Φ315x23.2mm</t>
  </si>
  <si>
    <t>Φ315x28.6mm</t>
  </si>
  <si>
    <t>Φ315x35.2mm</t>
  </si>
  <si>
    <t>Φ315x8.7mm</t>
  </si>
  <si>
    <t>Φ355x13.6mm</t>
  </si>
  <si>
    <t>Φ355x16.9mm</t>
  </si>
  <si>
    <t>Φ355x21.1mm</t>
  </si>
  <si>
    <t>Φ355x26.1mm</t>
  </si>
  <si>
    <t>Φ355x32.2mm</t>
  </si>
  <si>
    <t>Φ355x39.7mm</t>
  </si>
  <si>
    <t>Φ400x9.8mm</t>
  </si>
  <si>
    <t>Φ400x23.7mm</t>
  </si>
  <si>
    <t>Φ400x29.4mm</t>
  </si>
  <si>
    <t>Φ400x36.3mm</t>
  </si>
  <si>
    <t>Φ400x44.7mm</t>
  </si>
  <si>
    <t>Φ450x11mm</t>
  </si>
  <si>
    <t>Φ450x26.7mm</t>
  </si>
  <si>
    <t>Φ450x33.1mm</t>
  </si>
  <si>
    <t>Φ450x40.9mm</t>
  </si>
  <si>
    <t>Φ450x50.3mm</t>
  </si>
  <si>
    <t>Φ500x12.3mm</t>
  </si>
  <si>
    <t>Φ500x23.9mm</t>
  </si>
  <si>
    <t>Φ500x29.7mm</t>
  </si>
  <si>
    <t>Φ500x36.8mm</t>
  </si>
  <si>
    <t>Φ500x45.4mm</t>
  </si>
  <si>
    <t>Φ500x55.8mm</t>
  </si>
  <si>
    <t>Φ560x13.7mm</t>
  </si>
  <si>
    <t>Φ560x26.7mm</t>
  </si>
  <si>
    <t>Φ560x33.2mm</t>
  </si>
  <si>
    <t>Φ560x41.2mm</t>
  </si>
  <si>
    <t>Φ560x50.8mm</t>
  </si>
  <si>
    <t>Φ630x15.4mm</t>
  </si>
  <si>
    <t>Φ630x30.0mm</t>
  </si>
  <si>
    <t>Φ630x37.4mm</t>
  </si>
  <si>
    <t>Φ630x46.3mm</t>
  </si>
  <si>
    <t>Φ630x57.2mm</t>
  </si>
  <si>
    <t>ΦỐng nhựa PPR Hoa Sen sản xuất theo tiêu chuẩn DIN 8077:2008 &amp; DIN 8078:2008mm</t>
  </si>
  <si>
    <t>Φ20x1.9mm</t>
  </si>
  <si>
    <t>Φ20x2.8mm</t>
  </si>
  <si>
    <t>Φ20x3.4mm</t>
  </si>
  <si>
    <t>Φ20x4.1mm</t>
  </si>
  <si>
    <t>Φ25x2.8mm</t>
  </si>
  <si>
    <t>Φ25x3.5mm</t>
  </si>
  <si>
    <t>Φ25x4.2mm</t>
  </si>
  <si>
    <t>Φ25x5.1mm</t>
  </si>
  <si>
    <t>Φ32x2.9mm</t>
  </si>
  <si>
    <t>Φ32x4.4mm</t>
  </si>
  <si>
    <t>Φ32x5.4mm</t>
  </si>
  <si>
    <t>Φ32x6.5mm</t>
  </si>
  <si>
    <t>Φ40x5.5mm</t>
  </si>
  <si>
    <t>Φ40x6.7mm</t>
  </si>
  <si>
    <t>Φ40x8.1mm</t>
  </si>
  <si>
    <t>Φ50x6.9mm</t>
  </si>
  <si>
    <t>Φ50x8.3mm</t>
  </si>
  <si>
    <t>Φ50x10.1mm</t>
  </si>
  <si>
    <t>Φ63x8.6mm</t>
  </si>
  <si>
    <t>Φ63x10.5mm</t>
  </si>
  <si>
    <t>Φ63x12.7mm</t>
  </si>
  <si>
    <t>Φ75x10.3mm</t>
  </si>
  <si>
    <t>Φ75x12.5mm</t>
  </si>
  <si>
    <t>Φ75x15.1mm</t>
  </si>
  <si>
    <t>Φ90x12.3mm</t>
  </si>
  <si>
    <t>Φ90x15mm</t>
  </si>
  <si>
    <t>Φ90x18.1mm</t>
  </si>
  <si>
    <t>Φ110x10mm</t>
  </si>
  <si>
    <t>Φ110x15.1mm</t>
  </si>
  <si>
    <t>Φ110x18.3mm</t>
  </si>
  <si>
    <t>Φ110x22.1mm</t>
  </si>
  <si>
    <t>Φ125x17.1mm</t>
  </si>
  <si>
    <t>Φ125x20.8mm</t>
  </si>
  <si>
    <t>Φ125x25.1mm</t>
  </si>
  <si>
    <t>Φ140x19.2mm</t>
  </si>
  <si>
    <t>Φ140x23.3mm</t>
  </si>
  <si>
    <t>Φ140x28.1mm</t>
  </si>
  <si>
    <t>Φ160x21.9mm</t>
  </si>
  <si>
    <t>Φ160x26.6mm</t>
  </si>
  <si>
    <t>Φ160x32.1mm</t>
  </si>
  <si>
    <t>PHỤ LỤC</t>
  </si>
  <si>
    <t>Compatibility Report for Giá VLXD tháng 7-2018.xls</t>
  </si>
  <si>
    <t>Run on 10/07/2018 15:34</t>
  </si>
  <si>
    <t>The following features in this workbook are not supported by earlier versions of Excel. These features may be lost or degraded when opening this workbook in an earlier version of Excel or if you save this workbook in an earlier file format.</t>
  </si>
  <si>
    <t>Minor loss of fidelity</t>
  </si>
  <si>
    <t># of occurrences</t>
  </si>
  <si>
    <t>Version</t>
  </si>
  <si>
    <t>Some formulas in this workbook are linked to other workbooks that are closed. When these formulas are recalculated in earlier versions of Excel without opening the linked workbooks, characters beyond the 255-character limit cannot be returned.</t>
  </si>
  <si>
    <t>07-2018'!B451:C452</t>
  </si>
  <si>
    <t>07-2018'!I452:I532</t>
  </si>
  <si>
    <t>07-2018'!B453:C534</t>
  </si>
  <si>
    <t>07-2018'!I534:I617</t>
  </si>
  <si>
    <t>07-2018'!B535:C617</t>
  </si>
  <si>
    <t>07-2018'!B618</t>
  </si>
  <si>
    <t>Excel 97-2003</t>
  </si>
  <si>
    <t>HK 0.90 ( 14 x 14) MKZ08</t>
  </si>
  <si>
    <t>HK 1.0 ( 14 x 14) MKZ08</t>
  </si>
  <si>
    <t>HK 1.10 ( 14 x 14) MKZ08</t>
  </si>
  <si>
    <t>HK 0.80 ( 16 x 16) MKZ08</t>
  </si>
  <si>
    <t>HK 0.90 ( 16 x 16) MKZ09</t>
  </si>
  <si>
    <t>HK 1.0 ( 16 x 16) MKZ08</t>
  </si>
  <si>
    <t>HK 1.10 ( 16 x 16) MKZ08</t>
  </si>
  <si>
    <t>HK 0.80 ( 13 x 26) MKZ08</t>
  </si>
  <si>
    <t>HK 0.90 ( 13 x 26) MKZ08</t>
  </si>
  <si>
    <t>HK 1.0 ( 13 x 26) MKZ08</t>
  </si>
  <si>
    <t>HK 1.10 ( 13 x 26) MKZ08</t>
  </si>
  <si>
    <t>HK 0.80 ( 20 x 20) MKZ08</t>
  </si>
  <si>
    <t>HK 0.90 ( 20 x 20) MKZ08</t>
  </si>
  <si>
    <t>HK 1.0 ( 20 x 20) MKZ08</t>
  </si>
  <si>
    <t>HK 1.10 ( 20 x 20) MKZ08</t>
  </si>
  <si>
    <t>HK 0.90 ( 20 x 40) MKZ08</t>
  </si>
  <si>
    <t>HK 1.0 ( 20 x 40) MKZ09</t>
  </si>
  <si>
    <t>HK 1.10 ( 20 x 40) MKZ08</t>
  </si>
  <si>
    <t>HK 1.20 ( 20 x 40) MKZ08</t>
  </si>
  <si>
    <t>HK 1.40 ( 20 x 40) MKZ08</t>
  </si>
  <si>
    <t>HK 0.80 ( 25 x 25) MKZ08</t>
  </si>
  <si>
    <t>HK 0.90 ( 25 x 25) MKZ08</t>
  </si>
  <si>
    <t>HK 1.0 ( 25 x 25) MKZ08</t>
  </si>
  <si>
    <t>HK 1.10 ( 25 x 25) MKZ08</t>
  </si>
  <si>
    <t>HK 1.20 ( 25 x 25) MKZ08</t>
  </si>
  <si>
    <t>HK 0.90 (25 x 50) MKZ08</t>
  </si>
  <si>
    <t>HK 1.0 (25 x 50) MKZ09</t>
  </si>
  <si>
    <t>HK 1.10 (25 x 50) MKZ08</t>
  </si>
  <si>
    <t>HK 1.20 (25 x 50) MKZ08</t>
  </si>
  <si>
    <t>HK 1.40 (25 x 50) MKZ08</t>
  </si>
  <si>
    <t>HK 0.90 ( 30 x 30) MKZ08</t>
  </si>
  <si>
    <t>HK 1.0 ( 30 x 30) MKZ08</t>
  </si>
  <si>
    <t>HK 1.10 ( 30 x 30) MKZ08</t>
  </si>
  <si>
    <t>HK 1.20 ( 30 x 30) MKZ08</t>
  </si>
  <si>
    <t>HK 1.40 ( 30 x 30) MKZ08</t>
  </si>
  <si>
    <t>HK 0.90 ( 40 x 40) MKZ08</t>
  </si>
  <si>
    <t>HK 1.0 ( 40 x 40) MKZ08</t>
  </si>
  <si>
    <t>HK 1.10 ( 40 x 40) MKZ08</t>
  </si>
  <si>
    <t>HK 1.20 ( 40 x40) MKZ08</t>
  </si>
  <si>
    <t>HK 1.40 ( 40 x40) MKZ08</t>
  </si>
  <si>
    <t>HK 0.90 ( 30 x 60) MKZ08</t>
  </si>
  <si>
    <t>HK 1.0 ( 30 x 60) MKZ08</t>
  </si>
  <si>
    <t>HK 1.10 ( 30 x 60) MKZ08</t>
  </si>
  <si>
    <t>HK 1.20 ( 30 x 60) MKZ08</t>
  </si>
  <si>
    <t>HK 1.40 ( 30 x 60) MKZ08</t>
  </si>
  <si>
    <t>HK 1.8 ( 30 x 60) MKZ12</t>
  </si>
  <si>
    <t>HK 1.0 ( 40 x 80) MKZ08</t>
  </si>
  <si>
    <t>HK 1.10 ( 40 x 80) MKZ08</t>
  </si>
  <si>
    <t>HK 1.20 ( 40 x 80) MKZ08</t>
  </si>
  <si>
    <t>HK 1.40 ( 40 x 80) MKZ08</t>
  </si>
  <si>
    <t>HK 1.8 ( 40 x 80) MKZ12</t>
  </si>
  <si>
    <t>HK 1.10 ( 50 x 100) MKZ08</t>
  </si>
  <si>
    <t>HK 1.20 ( 50 x 100) MKZ09</t>
  </si>
  <si>
    <t>HK 1.40 ( 50 x 100) MKZ08</t>
  </si>
  <si>
    <t>HK 1.80 ( 50 x 100) MKZ12</t>
  </si>
  <si>
    <t>HK 1.10 ( 50 x 50) MKZ08</t>
  </si>
  <si>
    <t>HK 1.40 ( 50 x 50) MKZ08</t>
  </si>
  <si>
    <t>HK 1.40 ( 60 x 120) MKZ08</t>
  </si>
  <si>
    <t>HK 1.80 ( 60 x 120) MKZ12</t>
  </si>
  <si>
    <t>HK 1.10 ( 30 x 90) MKZ08</t>
  </si>
  <si>
    <t>HK 1.40 ( 30 x 90) MKZ08</t>
  </si>
  <si>
    <t>HK 1.10 ( 75 x 75) MKZ08</t>
  </si>
  <si>
    <t>HK 1.40 ( 75 x 75) MKZ08</t>
  </si>
  <si>
    <t>Ф21 (1.10) MKZ08</t>
  </si>
  <si>
    <t>Ф21 (1.40) MKZ08</t>
  </si>
  <si>
    <t>Ф27 (1.10) MKZ08</t>
  </si>
  <si>
    <t>Ф27 (1.40) MKZ08</t>
  </si>
  <si>
    <t>Ф34 (1.10) MKZ08</t>
  </si>
  <si>
    <t>Ф34 (1.40) MKZ08</t>
  </si>
  <si>
    <t>Ф42 (1.10) MKZ08</t>
  </si>
  <si>
    <t>Ф42 (1.40) MKZ08</t>
  </si>
  <si>
    <t>Ф49 (1.10) MKZ08</t>
  </si>
  <si>
    <t>Ф49 (1.40) MKZ08</t>
  </si>
  <si>
    <t>Ф60 (1.10) MKZ08</t>
  </si>
  <si>
    <t>Ф60 (1.40) MKZ08</t>
  </si>
  <si>
    <t>Ф76 (1.10) MKZ08</t>
  </si>
  <si>
    <t>Ф76 (1.40) MKZ08</t>
  </si>
  <si>
    <t>Ф76 (1.80) MKZ12</t>
  </si>
  <si>
    <t>Ф90 (1.40) MKZ08</t>
  </si>
  <si>
    <t>Ф90 (1.80) MKZ12</t>
  </si>
  <si>
    <t>Ống thép nhúng nóng</t>
  </si>
  <si>
    <t>Thép ống nhúng kẽm: 21.2mmx1.20mmx6.0m</t>
  </si>
  <si>
    <t>Thép ống nhúng kẽm: 21.2mmx1.30mmx6.0m</t>
  </si>
  <si>
    <t>Thép ống nhúng kẽm: 21.2mmx1.40mmx6.0m</t>
  </si>
  <si>
    <t>Thép ống nhúng kẽm: 21.2mmx1.50mmx6.0m</t>
  </si>
  <si>
    <t>Thép ống nhúng kẽm: 21.2mmx1.60mmx6.0m</t>
  </si>
  <si>
    <t>Thép ống nhúng kẽm: 21.2mmx1.90mmx6.0m</t>
  </si>
  <si>
    <t>Thép ống nhúng kẽm: 21.2mmx2.10mmx6.0m</t>
  </si>
  <si>
    <t>Thép ống nhúng kẽm: 21.2mmx2.30mmx6.0m</t>
  </si>
  <si>
    <t>Thép ống nhúng kẽm: 21.2mmx2.50mmx6.0m</t>
  </si>
  <si>
    <t>Thép ống nhúng kẽm: 21.2mmx2.60mmx6.0m</t>
  </si>
  <si>
    <t>Thép ống nhúng kẽm: 21.2mmx2.70mmx6.0m</t>
  </si>
  <si>
    <t>Thép ống nhúng kẽm: 21.2mmx2.90mmx6.0m</t>
  </si>
  <si>
    <t>Thép ống nhúng kẽm: 21.2mmx3.20mmx6.0m</t>
  </si>
  <si>
    <t>Thép ống nhúng kẽm: 26.65mmx1.20mmx6.0m</t>
  </si>
  <si>
    <t>Thép ống nhúng kẽm: 26.65mmx1.30mmx6.0m</t>
  </si>
  <si>
    <t>Thép ống nhúng kẽm: 26.65mmx1.40mmx6.0m</t>
  </si>
  <si>
    <t>Thép ống nhúng kẽm: 26.65mmx1.50mmx6.0m</t>
  </si>
  <si>
    <t>Thép ống nhúng kẽm: 26.65mmx1.60mmx6.0m</t>
  </si>
  <si>
    <t>Thép ống nhúng kẽm: 26.65mmx1.90mmx6.0m</t>
  </si>
  <si>
    <t>Thép ống nhúng kẽm: 26.65mmx2.10mmx6.0m</t>
  </si>
  <si>
    <t>Thép ống nhúng kẽm: 26.65mmx2.30mmx6.0m</t>
  </si>
  <si>
    <t>Thép ống nhúng kẽm: 26.65mmx2.50mmx6.0m</t>
  </si>
  <si>
    <t>Thép ống nhúng kẽm: 26.65mmx2.60mmx6.0m</t>
  </si>
  <si>
    <t>Thép ống nhúng kẽm: 26.65mmx2.70mmx6.0m</t>
  </si>
  <si>
    <t>Thép ống nhúng kẽm: 26.65mmx2.90mmx6.0m</t>
  </si>
  <si>
    <t>Thép ống nhúng kẽm: 26.65mmx3.20mmx6.0m</t>
  </si>
  <si>
    <t>Thép ống nhúng kẽm: 33.5mmx1.20mmx6.0m</t>
  </si>
  <si>
    <t>Thép ống nhúng kẽm: 33.5mmx1.30mmx6.0m</t>
  </si>
  <si>
    <t>Thép ống nhúng kẽm: 33.5mmx1.40mmx6.0m</t>
  </si>
  <si>
    <t>Thép ống nhúng kẽm: 33.5mmx1.50mmx6.0m</t>
  </si>
  <si>
    <t>Thép ống nhúng kẽm: 33.5mmx1.60mmx6.0m</t>
  </si>
  <si>
    <t>Thép ống nhúng kẽm: 33.5mmx1.90mmx6.0m</t>
  </si>
  <si>
    <t>Thép ống nhúng kẽm: 33.5mmx2.10mmx6.0m</t>
  </si>
  <si>
    <t>Thép ống nhúng kẽm: 33.5mmx2.30mmx6.0m</t>
  </si>
  <si>
    <t>Thép ống nhúng kẽm: 33.5mmx2.50mmx6.0m</t>
  </si>
  <si>
    <t>Thép ống nhúng kẽm: 33.5mmx2.60mmx6.0m</t>
  </si>
  <si>
    <t>Thép ống nhúng kẽm: 33.5mmx2.70mmx6.0m</t>
  </si>
  <si>
    <t>Thép ống nhúng kẽm: 33.5mmx2.90mmx6.0m</t>
  </si>
  <si>
    <t>Thép ống nhúng kẽm: 33.5mmx3.20mmx6.0m</t>
  </si>
  <si>
    <t>Thép ống nhúng kẽm: 33.5mmx3.40mmx6.0m</t>
  </si>
  <si>
    <t>Thép ống nhúng kẽm: 33.5mmx3.60mmx6.0m</t>
  </si>
  <si>
    <t>Thép ống nhúng kẽm: 33.5mmx4.00mmx6.0m</t>
  </si>
  <si>
    <t>Thép ống nhúng kẽm: 33.5mmx4.20mmx6.0m</t>
  </si>
  <si>
    <t>Thép ống nhúng kẽm: 33.5mmx4.40mmx6.0m</t>
  </si>
  <si>
    <t>Thép ống nhúng kẽm: 33.5mmx4.50mmx6.0m</t>
  </si>
  <si>
    <t>Thép ống nhúng kẽm: 42.2mmx1.20mmx6.0m</t>
  </si>
  <si>
    <t>Thép ống nhúng kẽm: 42.2mmx1.30mmx6.0m</t>
  </si>
  <si>
    <t>Thép ống nhúng kẽm: 42.2mmx1.40mmx6.0m</t>
  </si>
  <si>
    <t>Thép ống nhúng kẽm: 42.2mmx1.50mmx6.0m</t>
  </si>
  <si>
    <t>Thép ống nhúng kẽm: 42.2mmx1.60mmx6.0m</t>
  </si>
  <si>
    <t>Thép ống nhúng kẽm: 42.2mmx1.90mmx6.0m</t>
  </si>
  <si>
    <t>Thép ống nhúng kẽm: 42.2mmx2.10mmx6.0m</t>
  </si>
  <si>
    <t>Thép ống nhúng kẽm: 42.2mmx2.30mmx6.0m</t>
  </si>
  <si>
    <t>Thép ống nhúng kẽm: 42.2mmx2.50mmx6.0m</t>
  </si>
  <si>
    <t>Thép ống nhúng kẽm: 42.2mmx2.60mmx6.0m</t>
  </si>
  <si>
    <t>Thép ống nhúng kẽm: 42.2mmx2.70mmx6.0m</t>
  </si>
  <si>
    <t>Thép ống nhúng kẽm: 42.2mmx2.90mmx6.0m</t>
  </si>
  <si>
    <t>Thép ống nhúng kẽm: 42.2mmx3.20mmx6.0m</t>
  </si>
  <si>
    <t>Thép ống nhúng kẽm: 42.2mmx3.40mmx6.0m</t>
  </si>
  <si>
    <t>Thép ống nhúng kẽm: 42.2mmx3.60mmx6.0m</t>
  </si>
  <si>
    <t>Thép ống nhúng kẽm: 42.2mmx4.00mmx6.0m</t>
  </si>
  <si>
    <t>Thép ống nhúng kẽm: 42.2mmx4.20mmx6.0m</t>
  </si>
  <si>
    <t>Thép ống nhúng kẽm: 42.2mmx4.40mmx6.0m</t>
  </si>
  <si>
    <t>Thép ống nhúng kẽm: 42.2mmx4.50mmx6.0m</t>
  </si>
  <si>
    <t>Thép ống nhúng kẽm: 48.1mmx1.20mmx6.0m</t>
  </si>
  <si>
    <t>Thép ống nhúng kẽm: 48.1mmx1.30mmx6.0m</t>
  </si>
  <si>
    <t>Thép ống nhúng kẽm: 48.1mmx1.40mmx6.0m</t>
  </si>
  <si>
    <t>Thép ống nhúng kẽm: 48.1mmx1.50mmx6.0m</t>
  </si>
  <si>
    <t>Thép ống nhúng kẽm: 48.1mmx1.60mmx6.0m</t>
  </si>
  <si>
    <t>Thép ống nhúng kẽm: 48.1mmx1.90mmx6.0m</t>
  </si>
  <si>
    <t>Thép ống nhúng kẽm: 48.1mmx2.10mmx6.0m</t>
  </si>
  <si>
    <t>Thép ống nhúng kẽm: 48.1mmx2.30mmx6.0m</t>
  </si>
  <si>
    <t>Thép ống nhúng kẽm: 48.1mmx2.50mmx6.0m</t>
  </si>
  <si>
    <t>Thép ống nhúng kẽm: 48.1mmx2.60mmx6.0m</t>
  </si>
  <si>
    <t>Thép ống nhúng kẽm: 48.1mmx2.70mmx6.0m</t>
  </si>
  <si>
    <t>Thép ống nhúng kẽm: 48.1mmx2.90mmx6.0m</t>
  </si>
  <si>
    <t>Thép ống nhúng kẽm: 48.1mmx3.20mmx6.0m</t>
  </si>
  <si>
    <t>Thép ống nhúng kẽm: 48.1mmx3.40mmx6.0m</t>
  </si>
  <si>
    <t>Thép ống nhúng kẽm: 48.1mmx3.60mmx6.0m</t>
  </si>
  <si>
    <t>Thép ống nhúng kẽm: 48.1mmx4.00mmx6.0m</t>
  </si>
  <si>
    <t>Thép ống nhúng kẽm: 48.1mmx4.20mmx6.0m</t>
  </si>
  <si>
    <t>Thép ống nhúng kẽm: 48.1mmx4.40mmx6.0m</t>
  </si>
  <si>
    <t>Thép ống nhúng kẽm: 48.1mmx4.50mmx6.0m</t>
  </si>
  <si>
    <t>Thép ống nhúng kẽm: 59.9mmx1.20mmx6.0m</t>
  </si>
  <si>
    <t>Thép ống nhúng kẽm: 59.9mmx1.30mmx6.0m</t>
  </si>
  <si>
    <t>Thép ống nhúng kẽm: 59.9mmx1.40mmx6.0m</t>
  </si>
  <si>
    <t>Thép ống nhúng kẽm: 59.9mmx1.50mmx6.0m</t>
  </si>
  <si>
    <t>Thép ống nhúng kẽm: 59.9mmx1.60mmx6.0m</t>
  </si>
  <si>
    <t>Thép ống nhúng kẽm: 59.9mmx1.90mmx6.0m</t>
  </si>
  <si>
    <t>Thép ống nhúng kẽm: 59.9mmx2.10mmx6.0m</t>
  </si>
  <si>
    <t>Thép ống nhúng kẽm: 59.9mmx2.30mmx6.0m</t>
  </si>
  <si>
    <t>Thép ống nhúng kẽm: 59.9mmx2.50mmx6.0m</t>
  </si>
  <si>
    <t>Thép ống nhúng kẽm: 59.9mmx2.60mmx6.0m</t>
  </si>
  <si>
    <t>Thép ống nhúng kẽm: 59.9mmx2.70mmx6.0m</t>
  </si>
  <si>
    <t>Thép ống nhúng kẽm: 59.9mmx2.90mmx6.0m</t>
  </si>
  <si>
    <t>Thép ống nhúng kẽm: 59.9mmx3.20mmx6.0m</t>
  </si>
  <si>
    <t>Thép ống nhúng kẽm: 59.9mmx3.40mmx6.0m</t>
  </si>
  <si>
    <t>Thép ống nhúng kẽm: 59.9mmx3.60mmx6.0m</t>
  </si>
  <si>
    <t>Thép ống nhúng kẽm: 59.9mmx3.96mmx6.0m</t>
  </si>
  <si>
    <t>Thép ống nhúng kẽm: 59.9mmx4.00mmx6.0m</t>
  </si>
  <si>
    <t>Thép ống nhúng kẽm: 59.9mmx4.20mmx6.0m</t>
  </si>
  <si>
    <t>Thép ống nhúng kẽm: 59.9mmx4.40mmx6.0m</t>
  </si>
  <si>
    <t>Thép ống nhúng kẽm: 59.9mmx4.50mmx6.0m</t>
  </si>
  <si>
    <t>Thép ống nhúng kẽm: 59.9mmx4.60mmx6.0m</t>
  </si>
  <si>
    <t>Thép ống nhúng kẽm: 59.9mmx4.78mmx6.0m</t>
  </si>
  <si>
    <t>Thép ống nhúng kẽm: 59.9mmx5.16mmx6.0m</t>
  </si>
  <si>
    <t>Thép ống nhúng kẽm: 75.6mmx1.20mmx6.0m</t>
  </si>
  <si>
    <t>Thép ống nhúng kẽm: 75.6mmx1.30mmx6.0m</t>
  </si>
  <si>
    <t>Thép ống nhúng kẽm: 75.6mmx1.40mmx6.0m</t>
  </si>
  <si>
    <t>Thép ống nhúng kẽm: 75.6mmx1.50mmx6.0m</t>
  </si>
  <si>
    <t>Thép ống nhúng kẽm: 75.6mmx1.60mmx6.0m</t>
  </si>
  <si>
    <t>Thép ống nhúng kẽm: 75.6mmx1.90mmx6.0m</t>
  </si>
  <si>
    <t>Thép ống nhúng kẽm: 75.6mmx2.10mmx6.0m</t>
  </si>
  <si>
    <t>Thép ống nhúng kẽm: 75.6mmx2.30mmx6.0m</t>
  </si>
  <si>
    <t>Thép ống nhúng kẽm: 75.6mmx2.50mmx6.0m</t>
  </si>
  <si>
    <t>Thép ống nhúng kẽm: 75.6mmx2.60mmx6.0m</t>
  </si>
  <si>
    <t>Thép ống nhúng kẽm: 75.6mmx2.70mmx6.0m</t>
  </si>
  <si>
    <t>Thép ống nhúng kẽm: 75.6mmx2.90mmx6.0m</t>
  </si>
  <si>
    <t>Thép ống nhúng kẽm: 75.6mmx3.20mmx6.0m</t>
  </si>
  <si>
    <t>Thép ống nhúng kẽm: 75.6mmx3.40mmx6.0m</t>
  </si>
  <si>
    <t>Thép ống nhúng kẽm: 75.6mmx3.60mmx6.0m</t>
  </si>
  <si>
    <t>Thép ống nhúng kẽm: 75.6mmx3.96mmx6.0m</t>
  </si>
  <si>
    <t>Thép ống nhúng kẽm: 75.6mmx4.00mmx6.0m</t>
  </si>
  <si>
    <t>Thép ống nhúng kẽm: 75.6mmx4.20mmx6.0m</t>
  </si>
  <si>
    <t>Thép ống nhúng kẽm: 75.6mmx4.40mmx6.0m</t>
  </si>
  <si>
    <t>Thép ống nhúng kẽm: 75.6mmx4.50mmx6.0m</t>
  </si>
  <si>
    <t>Thép ống nhúng kẽm: 75.6mmx4.60mmx6.0m</t>
  </si>
  <si>
    <t>Thép ống nhúng kẽm: 75.6mmx4.78mmx6.0m</t>
  </si>
  <si>
    <t>Thép ống nhúng kẽm: 75.6mmx5.16mmx6.0m</t>
  </si>
  <si>
    <t>Thép ống nhúng kẽm: 88.3mmx2.10mmx6.0m</t>
  </si>
  <si>
    <t>Thép ống nhúng kẽm: 88.3mmx2.30mmx6.0m</t>
  </si>
  <si>
    <t>Thép ống nhúng kẽm: 88.3mmx2.50mmx6.0m</t>
  </si>
  <si>
    <t>Thép ống nhúng kẽm: 88.3mmx2.60mmx6.0m</t>
  </si>
  <si>
    <t>Thép ống nhúng kẽm: 88.3mmx2.70mmx6.0m</t>
  </si>
  <si>
    <t>Thép ống nhúng kẽm: 88.3mmx2.90mmx6.0m</t>
  </si>
  <si>
    <t>Thép ống nhúng kẽm: 88.3mmx3.20mmx6.0m</t>
  </si>
  <si>
    <t>Thép ống nhúng kẽm: 88.3mmx3.40mmx6.0m</t>
  </si>
  <si>
    <t>Thép ống nhúng kẽm: 88.3mmx3.60mmx6.0m</t>
  </si>
  <si>
    <t>Thép ống nhúng kẽm: 88.3mmx3.96mmx6.0m</t>
  </si>
  <si>
    <t>Thép ống nhúng kẽm: 88.3mmx4.00mmx6.0m</t>
  </si>
  <si>
    <t>Thép ống nhúng kẽm: 88.3mmx4.20mmx6.0m</t>
  </si>
  <si>
    <t>Thép ống nhúng kẽm: 88.3mmx4.40mmx6.0m</t>
  </si>
  <si>
    <t>Thép ống nhúng kẽm: 88.3mmx4.50mmx6.0m</t>
  </si>
  <si>
    <t>Thép ống nhúng kẽm: 88.3mmx4.60mmx6.0m</t>
  </si>
  <si>
    <t>Thép ống nhúng kẽm: 88.3mmx4.78mmx6.0m</t>
  </si>
  <si>
    <t>Thép ống nhúng kẽm: 88.3mmx5.16mmx6.0m</t>
  </si>
  <si>
    <t>Thép ống nhúng kẽm: 102mmx2.10mmx6.0m</t>
  </si>
  <si>
    <t>Thép ống nhúng kẽm: 102mmx2.30mmx6.0m</t>
  </si>
  <si>
    <t>Thép ống nhúng kẽm: 102mmx2.50mmx6.0m</t>
  </si>
  <si>
    <t>Thép ống nhúng kẽm: 102mmx2.60mmx6.0m</t>
  </si>
  <si>
    <t>Thép ống nhúng kẽm: 102mmx2.70mmx6.0m</t>
  </si>
  <si>
    <t>Thép ống nhúng kẽm: 102mmx2.90mmx6.0m</t>
  </si>
  <si>
    <t>Thép ống nhúng kẽm: 102mmx3.20mmx6.0m</t>
  </si>
  <si>
    <t>Thép ống nhúng kẽm: 102mmx3.40mmx6.0m</t>
  </si>
  <si>
    <t>Thép ống nhúng kẽm: 102mmx3.60mmx6.0m</t>
  </si>
  <si>
    <t>Thép ống nhúng kẽm: 102mmx3.96mmx6.0m</t>
  </si>
  <si>
    <t>Thép ống nhúng kẽm: 102mmx4.00mmx6.0m</t>
  </si>
  <si>
    <t>Thép ống nhúng kẽm: 102mmx4.20mmx6.0m</t>
  </si>
  <si>
    <t>Thép ống nhúng kẽm: 102mmx4.40mmx6.0m</t>
  </si>
  <si>
    <t>Thép ống nhúng kẽm: 102mmx4.50mmx6.0m</t>
  </si>
  <si>
    <t>Thép ống nhúng kẽm: 102mmx4.60mmx6.0m</t>
  </si>
  <si>
    <t>Thép ống nhúng kẽm: 102mmx4.78mmx6.0m</t>
  </si>
  <si>
    <t>Thép ống nhúng kẽm: 102mmx5.16mmx6.0m</t>
  </si>
  <si>
    <t>Thép ống nhúng kẽm: 108mmx2.50mmx6.0m</t>
  </si>
  <si>
    <t>Thép ống nhúng kẽm: 108mmx2.60mmx6.0m</t>
  </si>
  <si>
    <t>Thép ống nhúng kẽm: 108mmx2.70mmx6.0m</t>
  </si>
  <si>
    <t>Thép ống nhúng kẽm: 108mmx2.90mmx6.0m</t>
  </si>
  <si>
    <t>Thép ống nhúng kẽm: 108mmx3.20mmx6.0m</t>
  </si>
  <si>
    <t>Thép ống nhúng kẽm: 108mmx3.40mmx6.0m</t>
  </si>
  <si>
    <t>Thép ống nhúng kẽm: 108mmx3.60mmx6.0m</t>
  </si>
  <si>
    <t>Thép ống nhúng kẽm: 108mmx3.96mmx6.0m</t>
  </si>
  <si>
    <t>Thép ống nhúng kẽm: 108mmx4.00mmx6.0m</t>
  </si>
  <si>
    <t>Thép ống nhúng kẽm: 108mmx4.20mmx6.0m</t>
  </si>
  <si>
    <t>Thép ống nhúng kẽm: 108mmx4.40mmx6.0m</t>
  </si>
  <si>
    <t>Thép ống nhúng kẽm: 108mmx4.50mmx6.0m</t>
  </si>
  <si>
    <t>Thép ống nhúng kẽm: 108mmx4.60mmx6.0m</t>
  </si>
  <si>
    <t>Thép ống nhúng kẽm: 108mmx4.78mmx6.0m</t>
  </si>
  <si>
    <t>Thép ống nhúng kẽm: 108mmx5.16mmx6.0m</t>
  </si>
  <si>
    <t>Thép ống nhúng kẽm: 108mmx5.56mmx6.0m</t>
  </si>
  <si>
    <t>Thép ống nhúng kẽm: 108mmx6.35mmx6.0m</t>
  </si>
  <si>
    <t>Thép ống nhúng kẽm: 113.5mmx2.50mmx6.0m</t>
  </si>
  <si>
    <t>Thép ống nhúng kẽm: 113.5mmx2.60mmx6.0m</t>
  </si>
  <si>
    <t>Thép ống nhúng kẽm: 113.5mmx2.70mmx6.0m</t>
  </si>
  <si>
    <t>Thép ống nhúng kẽm: 113.5mmx2.90mmx6.0m</t>
  </si>
  <si>
    <t>Thép ống nhúng kẽm: 113.5mmx3.20mmx6.0m</t>
  </si>
  <si>
    <t>Thép ống nhúng kẽm: 113.5mmx3.40mmx6.0m</t>
  </si>
  <si>
    <t>Thép ống nhúng kẽm: 113.5mmx3.60mmx6.0m</t>
  </si>
  <si>
    <t>Thép ống nhúng kẽm: 113.5mmx3.96mmx6.0m</t>
  </si>
  <si>
    <t>Thép ống nhúng kẽm: 113.5mmx4.00mmx6.0m</t>
  </si>
  <si>
    <t>Thép ống nhúng kẽm: 113.5mmx4.20mmx6.0m</t>
  </si>
  <si>
    <t>Thép ống nhúng kẽm: 113.5mmx4.40mmx6.0m</t>
  </si>
  <si>
    <t>Thép ống nhúng kẽm: 113.5mmx4.50mmx6.0m</t>
  </si>
  <si>
    <t>Thép ống nhúng kẽm: 113.5mmx4.60mmx6.0m</t>
  </si>
  <si>
    <t>Thép ống nhúng kẽm: 113.5mmx4.78mmx6.0m</t>
  </si>
  <si>
    <t>Thép ống nhúng kẽm: 113.5mmx5.16mmx6.0m</t>
  </si>
  <si>
    <t>Thép ống nhúng kẽm: 113.5mmx5.56mmx6.0m</t>
  </si>
  <si>
    <t>Thép ống nhúng kẽm: 113.5mmx6.35mmx6.0m</t>
  </si>
  <si>
    <t>Thép ống nhúng kẽm: 126.8mmx2.50mmx6.0m</t>
  </si>
  <si>
    <t>Thép ống nhúng kẽm: 126.8mmx2.60mmx6.0m</t>
  </si>
  <si>
    <t>Thép ống nhúng kẽm: 126.8mmx2.70mmx6.0m</t>
  </si>
  <si>
    <t>Thép ống nhúng kẽm: 126.8mmx2.90mmx6.0m</t>
  </si>
  <si>
    <t>Thép ống nhúng kẽm: 126.8mmx3.20mmx6.0m</t>
  </si>
  <si>
    <t>Thép ống nhúng kẽm: 126.8mmx3.40mmx6.0m</t>
  </si>
  <si>
    <t>Thép ống nhúng kẽm: 126.8mmx3.60mmx6.0m</t>
  </si>
  <si>
    <t>Thép ống nhúng kẽm: 126.8mmx3.96mmx6.0m</t>
  </si>
  <si>
    <t>Thép ống nhúng kẽm: 126.8mmx4.00mmx6.0m</t>
  </si>
  <si>
    <t>Thép ống nhúng kẽm: 126.8mmx4.20mmx6.0m</t>
  </si>
  <si>
    <t>Thép ống nhúng kẽm: 126.8mmx4.40mmx6.0m</t>
  </si>
  <si>
    <t>Thép ống nhúng kẽm: 126.8mmx4.50mmx6.0m</t>
  </si>
  <si>
    <t>Thép ống nhúng kẽm: 126.8mmx4.60mmx6.0m</t>
  </si>
  <si>
    <t>Thép ống nhúng kẽm: 126.8mmx4.78mmx6.0m</t>
  </si>
  <si>
    <t>Thép ống nhúng kẽm: 126.8mmx5.16mmx6.0m</t>
  </si>
  <si>
    <t>Thép ống nhúng kẽm: 126.8mmx5.56mmx6.0m</t>
  </si>
  <si>
    <t>Thép ống nhúng kẽm: 126.8mmx6.35mmx6.0m</t>
  </si>
  <si>
    <t>Thép ống nhúng kẽm: 141.3mmx2.60mmx6.0m</t>
  </si>
  <si>
    <t>Thép ống nhúng kẽm: 141.3mmx2.70mmx6.0m</t>
  </si>
  <si>
    <t>Thép ống nhúng kẽm: 141.3mmx2.90mmx6.0m</t>
  </si>
  <si>
    <t>Thép ống nhúng kẽm: 141.3mmx3.20mmx6.0m</t>
  </si>
  <si>
    <t>Thép ống nhúng kẽm: 141.3mmx3.40mmx6.0m</t>
  </si>
  <si>
    <t>Thép ống nhúng kẽm: 141.3mmx3.60mmx6.0m</t>
  </si>
  <si>
    <t>Thép ống nhúng kẽm: 141.3mmx3.96mmx6.0m</t>
  </si>
  <si>
    <t>Thép ống nhúng kẽm: 141.3mmx4.00mmx6.0m</t>
  </si>
  <si>
    <t>Thép ống nhúng kẽm: 141.3mmx4.20mmx6.0m</t>
  </si>
  <si>
    <t>Thép ống nhúng kẽm: 141.3mmx4.40mmx6.0m</t>
  </si>
  <si>
    <t>Thép ống nhúng kẽm: 141.3mmx4.50mmx6.0m</t>
  </si>
  <si>
    <t>Thép ống nhúng kẽm: 141.3mmx4.60mmx6.0m</t>
  </si>
  <si>
    <t>Thép ống nhúng kẽm: 141.3mmx4.78mmx6.0m</t>
  </si>
  <si>
    <t>Thép ống nhúng kẽm: 141.3mmx5.16mmx6.0m</t>
  </si>
  <si>
    <t>Thép ống nhúng kẽm: 141.3mmx5.56mmx6.0m</t>
  </si>
  <si>
    <t>Thép ống nhúng kẽm: 141.3mmx6.35mmx6.0m</t>
  </si>
  <si>
    <t>Thép ống nhúng kẽm: 168.3mmx2.60mmx6.0m</t>
  </si>
  <si>
    <t>Thép ống nhúng kẽm: 168.3mmx2.70mmx6.0m</t>
  </si>
  <si>
    <t>Thép ống nhúng kẽm: 168.3mmx2.90mmx6.0m</t>
  </si>
  <si>
    <t>Thép ống nhúng kẽm: 168.3mmx3.20mmx6.0m</t>
  </si>
  <si>
    <t>Thép ống nhúng kẽm: 168.3mmx3.40mmx6.0m</t>
  </si>
  <si>
    <t>Thép ống nhúng kẽm: 168.3mmx3.60mmx6.0m</t>
  </si>
  <si>
    <t>Thép ống nhúng kẽm: 168.3mmx3.96mmx6.0m</t>
  </si>
  <si>
    <t>Thép ống nhúng kẽm: 168.3mmx4.00mmx6.0m</t>
  </si>
  <si>
    <t>Thép ống nhúng kẽm: 168.3mmx4.20mmx6.0m</t>
  </si>
  <si>
    <t>Thép ống nhúng kẽm: 168.3mmx4.40mmx6.0m</t>
  </si>
  <si>
    <t>Thép ống nhúng kẽm: 168.3mmx4.50mmx6.0m</t>
  </si>
  <si>
    <t>Thép ống nhúng kẽm: 168.3mmx4.60mmx6.0m</t>
  </si>
  <si>
    <t>Thép ống nhúng kẽm: 168.3mmx4.78mmx6.0m</t>
  </si>
  <si>
    <t>Thép ống nhúng kẽm: 168.3mmx5.00mmx6.0m</t>
  </si>
  <si>
    <t>Thép ống nhúng kẽm: 168.3mmx5.16mmx6.0m</t>
  </si>
  <si>
    <t>Thép ống nhúng kẽm: 168.3mmx5.56mmx6.0m</t>
  </si>
  <si>
    <t>Thép ống nhúng kẽm: 168.3mmx6.35mmx6.0m</t>
  </si>
  <si>
    <t>Thép ống nhúng kẽm: 219.1mmx2.60mmx6.0m</t>
  </si>
  <si>
    <t>Thép ống nhúng kẽm: 219.1mmx2.70mmx6.0m</t>
  </si>
  <si>
    <t>Thép ống nhúng kẽm: 219.1mmx2.90mmx6.0m</t>
  </si>
  <si>
    <t>Thép ống nhúng kẽm: 219.1mmx3.20mmx6.0m</t>
  </si>
  <si>
    <t>Thép ống nhúng kẽm: 219.1mmx3.40mmx6.0m</t>
  </si>
  <si>
    <t>Thép ống nhúng kẽm: 219.1mmx3.60mmx6.0m</t>
  </si>
  <si>
    <t>Thép ống nhúng kẽm: 219.1mmx3.96mmx6.0m</t>
  </si>
  <si>
    <t>Thép ống nhúng kẽm: 219.1mmx4.00mmx6.0m</t>
  </si>
  <si>
    <t>Thép ống nhúng kẽm: 219.1mmx4.20mmx6.0m</t>
  </si>
  <si>
    <t>Thép ống nhúng kẽm: 219.1mmx4.40mmx6.0m</t>
  </si>
  <si>
    <t>Thép ống nhúng kẽm: 219.1mmx4.50mmx6.0m</t>
  </si>
  <si>
    <t>Thép ống nhúng kẽm: 219.1mmx4.60mmx6.0m</t>
  </si>
  <si>
    <t>Thép ống nhúng kẽm: 219.1mmx4.78mmx6.0m</t>
  </si>
  <si>
    <t>Thép ống nhúng kẽm: 219.1mmx5.16mmx6.0m</t>
  </si>
  <si>
    <t>Thép ống nhúng kẽm: 219.1mmx5.56mmx6.0m</t>
  </si>
  <si>
    <t>Thép ống nhúng kẽm: 219.1mmx6.35mmx6.0m</t>
  </si>
  <si>
    <t>Tôn hợp kim nhôm kẽm ( tôn lạnh) Hoa Sen</t>
  </si>
  <si>
    <t>Tôn lạnh AZ100 phủ AF: 0.25mmx1200mm G550</t>
  </si>
  <si>
    <t>Tôn lạnh AZ100 phủ AF: 0.30mmx1200mm G550</t>
  </si>
  <si>
    <t>Tôn lạnh AZ100 phủ AF: 0.35mmx1200mm G550</t>
  </si>
  <si>
    <t>Tôn lạnh AZ100 phủ AF: 0.40mmx1200mm G550</t>
  </si>
  <si>
    <t>Tôn lạnh AZ100 phủ AF: 0.45mmx1200mm G550</t>
  </si>
  <si>
    <t>Tôn lạnh AZ100 phủ AF: 0.50mmx1200mm G550</t>
  </si>
  <si>
    <t>Tôn lạnh AZ100 phủ AF: 0.54mmx1200mm G550</t>
  </si>
  <si>
    <t>Tôn hợp kim nhôm kẽm mạ màu Hoa Sen</t>
  </si>
  <si>
    <t>Tôn lạnh màu AZ050 17/05: 0.25mmx1200mm G550</t>
  </si>
  <si>
    <t>Tôn lạnh màu AZ050 17/05: 0.30mmx1200mm G550</t>
  </si>
  <si>
    <t>Tôn lạnh màu AZ050 17/05: 0.35mmx1200mm G550</t>
  </si>
  <si>
    <t>Tôn lạnh màu AZ050 17/05: 0.40mmx1200mm G550</t>
  </si>
  <si>
    <t>Tôn lạnh màu AZ050 17/05: 0.42mmx1200mm G550</t>
  </si>
  <si>
    <t>Tôn lạnh màu AZ050 17/05: 0.45mmx1200mm G550</t>
  </si>
  <si>
    <t>Tôn lạnh màu AZ050 17/05: 0.47mmx1200mm G550</t>
  </si>
  <si>
    <t>Tôn lạnh màu AZ050 17/05: 0.50mmx1200mm G550</t>
  </si>
  <si>
    <t>Thép xà gồ C, Z Hoa Sen</t>
  </si>
  <si>
    <t>Xà gồ Z,C 30 x 60 x 1.5mm</t>
  </si>
  <si>
    <t>Xà gồ Z,C 30 x 60 x 1.80mm</t>
  </si>
  <si>
    <t>Xà gồ Z,C 30 x 60 x 2.0mm</t>
  </si>
  <si>
    <t>Xà gồ Z,C 30 x 60 x 2.20mm</t>
  </si>
  <si>
    <t>Xà gồ Z,C 30 x 60 x 2.50mm</t>
  </si>
  <si>
    <t>Xà gồ Z,C 45 x 80 x 1.50mm</t>
  </si>
  <si>
    <t>Xà gồ Z,C 45 x 80 x 1.80mm</t>
  </si>
  <si>
    <t>Xà gồ Z,C 45 x 80 x 2.00mm</t>
  </si>
  <si>
    <t>Xà gồ Z,C 45 x 80 x 2.20mm</t>
  </si>
  <si>
    <t>Xà gồ Z,C 45 x 80 x 2.50mm</t>
  </si>
  <si>
    <t>Xà gồ Z,C 45 x 100 x 1.50mm</t>
  </si>
  <si>
    <t>Xà gồ Z,C 45 x 100 x 1.80mm</t>
  </si>
  <si>
    <t>Xà gồ Z,C 45 x 100 x 2.0mm</t>
  </si>
  <si>
    <t>Xà gồ Z,C 45 x 100 x 2.20mm</t>
  </si>
  <si>
    <t>Xà gồ Z,C 45 x 100 x 2.50mm</t>
  </si>
  <si>
    <t>Xà gồ Z,C 45 x 125 x 1.50mm</t>
  </si>
  <si>
    <t>Xà gồ Z,C 45 x 125 x 1.80mm</t>
  </si>
  <si>
    <t>Xà gồ Z,C 45 x 125 x 2.0mm</t>
  </si>
  <si>
    <t>Xà gồ Z,C 45 x 125 x 2.20mm</t>
  </si>
  <si>
    <t>Xà gồ Z,C 45 x 125 x 2.50mm</t>
  </si>
  <si>
    <t>Xà gồ Z,C 45 x 150 x 1.50mm</t>
  </si>
  <si>
    <t>Xà gồ Z,C 45 x 150 x 1.80mm</t>
  </si>
  <si>
    <t>Xà gồ Z,C 45 x 150 x 2.0mm</t>
  </si>
  <si>
    <t>Xà gồ Z,C 45 x 150 x 2.20mm</t>
  </si>
  <si>
    <t>Xà gồ Z,C 45 x 150 x 2.50mm</t>
  </si>
  <si>
    <t>Xà gồ Z,C 45 x 175 x 1.50mm</t>
  </si>
  <si>
    <t>Xà gồ Z,C 45 x 175 x 1.80mm</t>
  </si>
  <si>
    <t>Xà gồ Z,C 45 x 175 x 2.0mm</t>
  </si>
  <si>
    <t>Xà gồ Z,C 45 x 175 x 2.20mm</t>
  </si>
  <si>
    <t>Xà gồ Z,C 45 x 175 x 2.50mm</t>
  </si>
  <si>
    <t>Xà gồ Z,C 45 x 200 x 2.00mm</t>
  </si>
  <si>
    <t>Xà gồ Z,C 45 x 200 x 2.50mm</t>
  </si>
  <si>
    <t>Xà gồ Z,C 45 x 250 x 2.00mm</t>
  </si>
  <si>
    <t>Xà gồ Z,C 45 x 250 x 2.50mm</t>
  </si>
  <si>
    <t>Xà gồ Z,C 45 x 300 x 2.00mm</t>
  </si>
  <si>
    <t>Xà gồ Z,C 45 x 300 x 2.50mm</t>
  </si>
  <si>
    <t>Ống thép đen Hoa Sen</t>
  </si>
  <si>
    <t>Thép ống đen: 21.2mmx1.15mmx6.0m</t>
  </si>
  <si>
    <t>Thép ống đen: 21.2mmx1.25mmx6.0m</t>
  </si>
  <si>
    <t>Thép ống đen: 21.2mmx1.35mmx6.0m</t>
  </si>
  <si>
    <t>Thép ống đen: 21.2mmx1.45mmx6.0m</t>
  </si>
  <si>
    <t>Thép ống đen: 21.2mmx1.55mmx6.0m</t>
  </si>
  <si>
    <t>Thép ống đen: 21.2mmx1.85mmx6.0m</t>
  </si>
  <si>
    <t>Thép ống đen: 21.2mmx2.00mmx6.0m</t>
  </si>
  <si>
    <t>Thép ống đen: 21.2mmx2.20mmx6.0m</t>
  </si>
  <si>
    <t>Thép ống đen: 21.2mmx2.40mmx6.0m</t>
  </si>
  <si>
    <t>Thép ống đen: 21.2mmx2.50mmx6.0m</t>
  </si>
  <si>
    <t>Thép ống đen: 21.2mmx2.60mmx6.0m</t>
  </si>
  <si>
    <t>Thép ống đen: 21.2mmx2.80mmx6.0m</t>
  </si>
  <si>
    <t>Thép ống đen: 21.2mmx3.10mmx6.0m</t>
  </si>
  <si>
    <t>Thép ống đen: 26.65mmx1.15mmx6.0m</t>
  </si>
  <si>
    <t>Thép ống đen: 26.65mmx1.25mmx6.0m</t>
  </si>
  <si>
    <t>Thép ống đen: 26.65mmx1.35mmx6.0m</t>
  </si>
  <si>
    <t>Thép ống đen: 26.65mmx1.45mmx6.0m</t>
  </si>
  <si>
    <t>Thép ống đen: 26.65mmx1.55mmx6.0m</t>
  </si>
  <si>
    <t>Thép ống đen: 26.65mmx1.85mmx6.0m</t>
  </si>
  <si>
    <t>Thép ống đen: 26.65mmx2.00mmx6.0m</t>
  </si>
  <si>
    <t>Thép ống đen: 26.65mmx2.20mmx6.0m</t>
  </si>
  <si>
    <t>Thép ống đen: 26.65mmx2.40mmx6.0m</t>
  </si>
  <si>
    <t>Thép ống đen: 26.65mmx2.50mmx6.0m</t>
  </si>
  <si>
    <t>Thép ống đen: 26.65mmx2.60mmx6.0m</t>
  </si>
  <si>
    <t>Thép ống đen: 26.65mmx2.80mmx6.0m</t>
  </si>
  <si>
    <t>Thép ống đen: 26.65mmx3.10mmx6.0m</t>
  </si>
  <si>
    <t>Thép ống đen: 33.5mmx1.15mmx6.0m</t>
  </si>
  <si>
    <t>Thép ống đen: 33.5mmx1.25mmx6.0m</t>
  </si>
  <si>
    <t>Thép ống đen: 33.5mmx1.45mmx6.0m</t>
  </si>
  <si>
    <t>Thép ống đen: 33.5mmx1.55mmx6.0m</t>
  </si>
  <si>
    <t>Thép ống đen: 33.5mmx1.85mmx6.0m</t>
  </si>
  <si>
    <t>Thép ống đen: 33.5mmx2.00mmx6.0m</t>
  </si>
  <si>
    <t>Thép ống đen: 33.5mmx2.20mmx6.0m</t>
  </si>
  <si>
    <t>Thép ống đen: 33.5mmx2.40mmx6.0m</t>
  </si>
  <si>
    <t>Thép ống đen: 33.5mmx2.50mmx6.0m</t>
  </si>
  <si>
    <t>Thép ống đen: 33.5mmx2.60mmx6.0m</t>
  </si>
  <si>
    <t>Thép ống đen: 33.5mmx2.80mmx6.0m</t>
  </si>
  <si>
    <t>Thép ống đen: 33.5mmx3.10mmx6.0m</t>
  </si>
  <si>
    <t>Thép ống đen: 33.5mmx3.30mmx6.0m</t>
  </si>
  <si>
    <t>Thép ống đen: 33.5mmx3.50mmx6.0m</t>
  </si>
  <si>
    <t>Thép ống đen: 33.5mmx3.90mmx6.0m</t>
  </si>
  <si>
    <t>Thép ống đen: 33.5mmx4.10mmx6.0m</t>
  </si>
  <si>
    <t>Thép ống đen: 33.5mmx4.30mmx6.0m</t>
  </si>
  <si>
    <t>Thép ống đen: 33.5mmx4.40mmx6.0m</t>
  </si>
  <si>
    <t>Thép ống đen: 42.2mmx1.15mmx6.0m</t>
  </si>
  <si>
    <t>Thép ống đen: 42.2mmx1.25mmx6.0m</t>
  </si>
  <si>
    <t>Thép ống đen: 42.2mmx1.35mmx6.0m</t>
  </si>
  <si>
    <t>Thép ống đen: 42.2mmx1.45mmx6.0m</t>
  </si>
  <si>
    <t>Thép ống đen: 42.2mmx1.55mmx6.0m</t>
  </si>
  <si>
    <t>Thép ống đen: 42.2mmx1.85mmx6.0m</t>
  </si>
  <si>
    <t>Thép ống đen: 42.2mmx2.00mmx6.0m</t>
  </si>
  <si>
    <t>Thép ống đen: 42.2mmx2.20mmx6.0m</t>
  </si>
  <si>
    <t>Thép ống đen: 42.2mmx2.40mmx6.0m</t>
  </si>
  <si>
    <t>Thép ống đen: 42.2mmx2.50mmx6.0m</t>
  </si>
  <si>
    <t>Thép ống đen: 42.2mmx2.60mmx6.0m</t>
  </si>
  <si>
    <t>Thép ống đen: 42.2mmx2.80mmx6.0m</t>
  </si>
  <si>
    <t>Thép ống đen: 42.2mmx3.10mmx6.0m</t>
  </si>
  <si>
    <t>Thép ống đen: 42.2mmx3.30mmx6.0m</t>
  </si>
  <si>
    <t>Thép ống đen: 42.2mmx3.50mmx6.0m</t>
  </si>
  <si>
    <t>Thép ống đen: 42.2mmx3.90mmx6.0m</t>
  </si>
  <si>
    <t>Thép ống đen: 42.2mmx4.10mmx6.0m</t>
  </si>
  <si>
    <t>Thép ống đen: 42.2mmx4.30mmx6.0m</t>
  </si>
  <si>
    <t>Thép ống đen: 42.2mmx4.40mmx6.0m</t>
  </si>
  <si>
    <t>Thép ống đen: 48.1mmx1.15mmx6.0m</t>
  </si>
  <si>
    <t>Thép ống đen: 48.1mmx1.25mmx6.0m</t>
  </si>
  <si>
    <t>Thép ống đen: 48.1mmx1.35mmx6.0m</t>
  </si>
  <si>
    <t>Thép ống đen: 48.1mmx1.45mmx6.0m</t>
  </si>
  <si>
    <t>Thép ống đen: 48.1mmx1.55mmx6.0m</t>
  </si>
  <si>
    <t>Thép ống đen: 48.1mmx1.85mmx6.0m</t>
  </si>
  <si>
    <t>Thép ống đen: 48.1mmx2.00mmx6.0m</t>
  </si>
  <si>
    <t>Thép ống đen: 48.1mmx2.20mmx6.0m</t>
  </si>
  <si>
    <t>Thép ống đen: 48.1mmx2.40mmx6.0m</t>
  </si>
  <si>
    <t>Thép ống đen: 48.1mmx2.50mmx6.0m</t>
  </si>
  <si>
    <t>Thép ống đen: 48.1mmx2.60mmx6.0m</t>
  </si>
  <si>
    <t>Thép ống đen: 48.1mmx2.80mmx6.0m</t>
  </si>
  <si>
    <t>Thép ống đen: 48.1mmx3.10mmx6.0m</t>
  </si>
  <si>
    <t>Thép ống đen: 48.1mmx3.30mmx6.0m</t>
  </si>
  <si>
    <t>Thép ống đen: 48.1mmx3.50mmx6.0m</t>
  </si>
  <si>
    <t>Thép ống đen: 48.1mmx3.90mmx6.0m</t>
  </si>
  <si>
    <t>Thép ống đen: 48.1mmx4.10mmx6.0m</t>
  </si>
  <si>
    <t>Thép ống đen: 48.1mmx4.30mmx6.0m</t>
  </si>
  <si>
    <t>Thép ống đen: 48.1mmx4.40mmx6.0m</t>
  </si>
  <si>
    <t>Thép ống đen: 59.9mmx1.15mmx6.0m</t>
  </si>
  <si>
    <t>Thép ống đen: 59.9mmx1.25mmx6.0m</t>
  </si>
  <si>
    <t>Thép ống đen: 59.9mmx1.35mmx6.0m</t>
  </si>
  <si>
    <t>Thép ống đen: 59.9mmx1.45mmx6.0m</t>
  </si>
  <si>
    <t>Thép ống đen: 59.9mmx1.55mmx6.0m</t>
  </si>
  <si>
    <t>Thép ống đen: 59.9mmx1.85mmx6.0m</t>
  </si>
  <si>
    <t>Thép ống đen: 59.9mmx2.00mmx6.0m</t>
  </si>
  <si>
    <t>Thép ống đen: 59.9mmx2.20mmx6.0m</t>
  </si>
  <si>
    <t>Thép ống đen: 59.9mmx2.40mmx6.0m</t>
  </si>
  <si>
    <t>Thép ống đen: 59.9mmx2.50mmx6.0m</t>
  </si>
  <si>
    <t>Thép ống đen: 59.9mmx2.60mmx6.0m</t>
  </si>
  <si>
    <t>Thép ống đen: 59.9mmx2.80mmx6.0m</t>
  </si>
  <si>
    <t>Thép ống đen: 59.9mmx3.10mmx6.0m</t>
  </si>
  <si>
    <t>Thép ống đen: 59.9mmx3.30mmx6.0m</t>
  </si>
  <si>
    <t>Thép ống đen: 59.9mmx3.50mmx6.0m</t>
  </si>
  <si>
    <t>Thép ống đen: 59.9mmx3.90mmx6.0m</t>
  </si>
  <si>
    <t>Thép ống đen: 59.9mmx4.10mmx6.0m</t>
  </si>
  <si>
    <t>Thép ống đen: 59.9mmx4.30mmx6.0m</t>
  </si>
  <si>
    <t>Thép ống đen: 59.9mmx4.40mmx6.0m</t>
  </si>
  <si>
    <t>Thép ống đen: 59.9mmx4.50mmx6.0m</t>
  </si>
  <si>
    <t>Thép ống đen: 59.9mmx4.70mmx6.0m</t>
  </si>
  <si>
    <t>Thép ống đen: 59.9mmx5.10mmx6.0m</t>
  </si>
  <si>
    <t>Thép ống đen: 75.6mmx1.15mmx6.0m</t>
  </si>
  <si>
    <t>Thép ống đen: 75.6mmx1.25mmx6.0m</t>
  </si>
  <si>
    <t>Thép ống đen: 75.6mmx1.35mmx6.0m</t>
  </si>
  <si>
    <t>Thép ống đen: 75.6mmx1.45mmx6.0m</t>
  </si>
  <si>
    <t>Thép ống đen: 75.6mmx1.55mmx6.0m</t>
  </si>
  <si>
    <t>Thép ống đen: 75.6mmx1.85mmx6.0m</t>
  </si>
  <si>
    <t>Thép ống đen: 75.6mmx2.00mmx6.0m</t>
  </si>
  <si>
    <t>Thép ống đen: 75.6mmx2.20mmx6.0m</t>
  </si>
  <si>
    <t>Thép ống đen: 75.6mmx2.40mmx6.0m</t>
  </si>
  <si>
    <t>Thép ống đen: 75.6mmx2.50mmx6.0m</t>
  </si>
  <si>
    <t>Thép ống đen: 75.6mmx2.60mmx6.0m</t>
  </si>
  <si>
    <t>Thép ống đen: 75.6mmx2.80mmx6.0m</t>
  </si>
  <si>
    <t>Thép ống đen: 75.6mmx3.10mmx6.0m</t>
  </si>
  <si>
    <t>Thép ống đen: 75.6mmx3.30mmx6.0m</t>
  </si>
  <si>
    <t>Thép ống đen: 75.6mmx3.50mmx6.0m</t>
  </si>
  <si>
    <t>Thép ống đen: 75.6mmx3.90mmx6.0m</t>
  </si>
  <si>
    <t>Thép ống đen: 75.6mmx4.10mmx6.0m</t>
  </si>
  <si>
    <t>Thép ống đen: 75.6mmx4.30mmx6.0m</t>
  </si>
  <si>
    <t>Thép ống đen: 75.6mmx4.40mmx6.0m</t>
  </si>
  <si>
    <t>Thép ống đen: 75.6mmx4.50mmx6.0m</t>
  </si>
  <si>
    <t>Thép ống đen: 75.6mmx4.70mmx6.0m</t>
  </si>
  <si>
    <t>Thép ống đen: 75.6mmx5.10mmx6.0m</t>
  </si>
  <si>
    <t>Thép ống đen: 88.3mmx2.00mmx6.0m</t>
  </si>
  <si>
    <t>Thép ống đen: 88.3mmx2.20mmx6.0m</t>
  </si>
  <si>
    <t>Thép ống đen: 88.3mmx2.40mmx6.0m</t>
  </si>
  <si>
    <t>Thép ống đen: 88.3mmx2.50mmx6.0m</t>
  </si>
  <si>
    <t>Thép ống đen: 88.3mmx2.60mmx6.0m</t>
  </si>
  <si>
    <t>Thép ống đen: 88.3mmx2.80mmx6.0m</t>
  </si>
  <si>
    <t>Thép ống đen: 88.3mmx3.10mmx6.0m</t>
  </si>
  <si>
    <t>Thép ống đen: 88.3mmx3.30mmx6.0m</t>
  </si>
  <si>
    <t>Thép ống đen: 88.3mmx3.50mmx6.0m</t>
  </si>
  <si>
    <t>Thép ống đen: 88.3mmx3.90mmx6.0m</t>
  </si>
  <si>
    <t>Thép ống đen: 88.3mmx4.10mmx6.0m</t>
  </si>
  <si>
    <t>Thép ống đen: 88.3mmx4.30mmx6.0m</t>
  </si>
  <si>
    <t>Thép ống đen: 88.3mmx4.40mmx6.0m</t>
  </si>
  <si>
    <t>Thép ống đen: 88.3mmx4.50mmx6.0m</t>
  </si>
  <si>
    <t>Thép ống đen: 88.3mmx4.70mmx6.0m</t>
  </si>
  <si>
    <t>Thép ống đen: 88.3mmx5.10mmx6.0m</t>
  </si>
  <si>
    <t>Thép ống đen: 102mmx2.00mmx6.0m</t>
  </si>
  <si>
    <t>Thép ống đen: 102mmx2.20mmx6.0m</t>
  </si>
  <si>
    <t>Thép ống đen: 102mmx2.40mmx6.0m</t>
  </si>
  <si>
    <t>Thép ống đen: 102mmx2.50mmx6.0m</t>
  </si>
  <si>
    <t>Thép ống đen: 102mmx2.60mmx6.0m</t>
  </si>
  <si>
    <t>Thép ống đen: 102mmx2.80mmx6.0m</t>
  </si>
  <si>
    <t>Thép ống đen: 102mmx3.10mmx6.0m</t>
  </si>
  <si>
    <t>Thép ống đen: 102mmx3.30mmx6.0m</t>
  </si>
  <si>
    <t>Thép ống đen: 102mmx3.50mmx6.0m</t>
  </si>
  <si>
    <t>Thép ống đen: 102mmx3.90mmx6.0m</t>
  </si>
  <si>
    <t>Thép ống đen: 102mmx4.10mmx6.0m</t>
  </si>
  <si>
    <t>Thép ống đen: 102mmx4.30mmx6.0m</t>
  </si>
  <si>
    <t>Thép ống đen: 102mmx4.40mmx6.0m</t>
  </si>
  <si>
    <t>Thép ống đen: 102mmx4.50mmx6.0m</t>
  </si>
  <si>
    <t>Thép ống đen: 102mmx4.70mmx6.0m</t>
  </si>
  <si>
    <t>Thép ống đen: 102mmx5.10mmx6.0m</t>
  </si>
  <si>
    <t>Thép ống đen: 108mmx2.40mmx6.0m</t>
  </si>
  <si>
    <t>Thép ống đen: 108mmx2.50mmx6.0m</t>
  </si>
  <si>
    <t>Thép ống đen: 108mmx2.60mmx6.0m</t>
  </si>
  <si>
    <t>Thép ống đen: 108mmx2.80mmx6.0m</t>
  </si>
  <si>
    <t>Thép ống đen: 108mmx3.10mmx6.0m</t>
  </si>
  <si>
    <t>Thép ống đen: 108mmx3.30mmx6.0m</t>
  </si>
  <si>
    <t>Thép ống đen: 108mmx3.50mmx6.0m</t>
  </si>
  <si>
    <t>Thép ống đen: 108mmx3.90mmx6.0m</t>
  </si>
  <si>
    <t>Thép ống đen: 108mmx4.10mmx6.0m</t>
  </si>
  <si>
    <t>Thép ống đen: 108mmx4.30mmx6.0m</t>
  </si>
  <si>
    <t>Thép ống đen: 108mmx4.40mmx6.0m</t>
  </si>
  <si>
    <t>Thép ống đen: 108mmx4.50mmx6.0m</t>
  </si>
  <si>
    <t>Thép ống đen: 108mmx4.70mmx6.0m</t>
  </si>
  <si>
    <t>Thép ống đen: 108mmx5.10mmx6.0m</t>
  </si>
  <si>
    <t>Thép ống đen: 113.5mmx2.40mmx6.0m</t>
  </si>
  <si>
    <t>Thép ống đen: 113.5mmx2.50mmx6.0m</t>
  </si>
  <si>
    <t>Thép ống đen: 113.5mmx2.60mmx6.0m</t>
  </si>
  <si>
    <t>Thép ống đen: 113.5mmx2.80mmx6.0m</t>
  </si>
  <si>
    <t>Thép ống đen: 113.5mmx3.10mmx6.0m</t>
  </si>
  <si>
    <t>Thép ống đen: 113.5mmx3.30mmx6.0m</t>
  </si>
  <si>
    <t>Thép ống đen: 113.5mmx3.50mmx6.0m</t>
  </si>
  <si>
    <t>Thép ống đen: 113.5mmx3.90mmx6.0m</t>
  </si>
  <si>
    <t>Thép ống đen: 113.5mmx4.10mmx6.0m</t>
  </si>
  <si>
    <t>Thép ống đen: 113.5mmx4.30mmx6.0m</t>
  </si>
  <si>
    <t>Thép ống đen: 113.5mmx4.40mmx6.0m</t>
  </si>
  <si>
    <t>Thép ống đen: 113.5mmx4.50mmx6.0m</t>
  </si>
  <si>
    <t>Thép ống đen: 113.5mmx4.70mmx6.0m</t>
  </si>
  <si>
    <t>Thép ống đen: 113.5mmx5.10mmx6.0m</t>
  </si>
  <si>
    <t>Thép ống đen: 126.8mmx2.40mmx6.0m</t>
  </si>
  <si>
    <t>Thép ống đen: 126.8mmx2.50mmx6.0m</t>
  </si>
  <si>
    <t>Thép ống đen: 126.8mmx2.60mmx6.0m</t>
  </si>
  <si>
    <t>Thép ống đen: 126.8mmx2.80mmx6.0m</t>
  </si>
  <si>
    <t>Thép ống đen: 126.8mmx3.10mmx6.0m</t>
  </si>
  <si>
    <t>Thép ống đen: 126.8mmx3.30mmx6.0m</t>
  </si>
  <si>
    <t>Thép ống đen: 126.8mmx3.50mmx6.0m</t>
  </si>
  <si>
    <t>Thép ống đen: 126.8mmx3.90mmx6.0m</t>
  </si>
  <si>
    <t>Thép ống đen: 126.8mmx4.10mmx6.0m</t>
  </si>
  <si>
    <t>Thép ống đen: 126.8mmx4.30mmx6.0m</t>
  </si>
  <si>
    <t>Thép ống đen: 126.8mmx4.40mmx6.0m</t>
  </si>
  <si>
    <t>Thép ống đen: 126.8mmx4.50mmx6.0m</t>
  </si>
  <si>
    <t>Thép ống đen: 126.8mmx4.70mmx6.0m</t>
  </si>
  <si>
    <t>Thép ống đen: 126.8mmx5.10mmx6.0m</t>
  </si>
  <si>
    <t>Thép ống đen: 141.3mmx2.50mmx6.0m</t>
  </si>
  <si>
    <t>Thép ống đen: 141.3mmx2.60mmx6.0m</t>
  </si>
  <si>
    <t>Thép ống đen: 141.3mmx2.80mmx6.0m</t>
  </si>
  <si>
    <t>Thép ống đen: 141.3mmx3.10mmx6.0m</t>
  </si>
  <si>
    <t>Thép ống đen: 141.3mmx3.30mmx6.0m</t>
  </si>
  <si>
    <t>Thép ống đen: 141.3mmx3.50mmx6.0m</t>
  </si>
  <si>
    <t>Thép ống đen: 141.3mmx3.90mmx6.0m</t>
  </si>
  <si>
    <t>Thép ống đen: 141.3mmx4.10mmx6.0m</t>
  </si>
  <si>
    <t>Thép ống đen: 141.3mmx4.30mmx6.0m</t>
  </si>
  <si>
    <t>Thép ống đen: 141.3mmx4.40mmx6.0m</t>
  </si>
  <si>
    <t>Thép ống đen: 141.3mmx4.50mmx6.0m</t>
  </si>
  <si>
    <t>Thép ống đen: 141.3mmx4.70mmx6.0m</t>
  </si>
  <si>
    <t>Thép ống đen: 141.3mmx5.10mmx6.0m</t>
  </si>
  <si>
    <t>Thép ống đen: 141.3mmx5.50mmx6.0m</t>
  </si>
  <si>
    <t>Thép ống đen: 141.3mmx6.30mmx6.0m</t>
  </si>
  <si>
    <t>Thép ống đen: 168.3mmx2.50mmx6.0m</t>
  </si>
  <si>
    <t>Thép ống đen: 168.3mmx2.60mmx6.0m</t>
  </si>
  <si>
    <t>Thép ống đen: 168.3mmx2.80mmx6.0m</t>
  </si>
  <si>
    <t>Thép ống đen: 168.3mmx3.10mmx6.0m</t>
  </si>
  <si>
    <t>Thép ống đen: 168.3mmx3.30mmx6.0m</t>
  </si>
  <si>
    <t>Thép ống đen: 168.3mmx3.50mmx6.0m</t>
  </si>
  <si>
    <t>Thép ống đen: 168.3mmx3.90mmx6.0m</t>
  </si>
  <si>
    <t>Thép ống đen: 168.3mmx4.10mmx6.0m</t>
  </si>
  <si>
    <t>Thép ống đen: 168.3mmx4.30mmx6.0m</t>
  </si>
  <si>
    <t>Thép ống đen: 168.3mmx4.40mmx6.0m</t>
  </si>
  <si>
    <t>Thép ống đen: 168.3mmx4.50mmx6.0m</t>
  </si>
  <si>
    <t>Thép ống đen: 168.3mmx4.70mmx6.0m</t>
  </si>
  <si>
    <t>Thép ống đen: 168.3mmx5.10mmx6.0m</t>
  </si>
  <si>
    <t>Thép ống đen: 168.3mmx5.50mmx6.0m</t>
  </si>
  <si>
    <t>Thép ống đen: 168.3mmx6.30mmx6.0m</t>
  </si>
  <si>
    <t>Thép ống đen: 219.1mmx2.50mmx6.0m</t>
  </si>
  <si>
    <t>Thép ống đen: 219.1mmx2.60mmx6.0m</t>
  </si>
  <si>
    <t>Thép ống đen: 219.1mmx2.80mmx6.0m</t>
  </si>
  <si>
    <t>Thép ống đen: 219.1mmx3.10mmx6.0m</t>
  </si>
  <si>
    <t>Thép ống đen: 219.1mmx3.30mmx6.0m</t>
  </si>
  <si>
    <t>Thép ống đen: 219.1mmx3.50mmx6.0m</t>
  </si>
  <si>
    <t>Thép ống đen: 219.1mmx3.90mmx6.0m</t>
  </si>
  <si>
    <t>Thép ống đen: 219.1mmx4.10mmx6.0m</t>
  </si>
  <si>
    <t>Thép ống đen: 219.1mmx4.30mmx6.0m</t>
  </si>
  <si>
    <t>Thép ống đen: 219.1mmx4.40mmx6.0m</t>
  </si>
  <si>
    <t>Thép ống đen: 219.1mmx4.50mmx6.0m</t>
  </si>
  <si>
    <t>Thép ống đen: 219.1mmx4.70mmx6.0m</t>
  </si>
  <si>
    <t>Thép ống đen: 219.1mmx5.10mmx6.0m</t>
  </si>
  <si>
    <t>Thép ống đen: 219.1mmx5.50mmx6.0m</t>
  </si>
  <si>
    <t>Thép ống đen: 219.1mmx6.30mmx6.0m</t>
  </si>
  <si>
    <t>Bột trét tường Siêu cao cấp FUJICA &amp; KYOTO</t>
  </si>
  <si>
    <t>Bột trét nội thất kháng kiềm chống rêu mốc (bao 40Kg)</t>
  </si>
  <si>
    <t>Bột trét ngoại thất kháng kiềm chống rêu mốc (bao 40Kg)</t>
  </si>
  <si>
    <t>Bột trét nội thất cao cấp (bao 40Kg)</t>
  </si>
  <si>
    <t>Bột trét ngoại thất cao cấp (bao 40Kg)</t>
  </si>
  <si>
    <t>Sơn Lót kháng kiềm cao cấp</t>
  </si>
  <si>
    <t>Sơn lót kháng kiềm nội thất cao cấp. (thùng 23kg)</t>
  </si>
  <si>
    <t>Sơn lót kháng kiềm ngoại thất Thượng Hạng (thùng 23kg)</t>
  </si>
  <si>
    <t>Sơn nội thất cao cấp</t>
  </si>
  <si>
    <t>Sơn lót kháng kiềm ngoại thất Thượng Hạng (lon 6,5kg)</t>
  </si>
  <si>
    <t>Sơn lót kháng kiềm nội thất cao cấp. (lon 6,5kg)</t>
  </si>
  <si>
    <t>Sơn mịn nội thất cao cấp. Bền  màu. Chống kiềm. Chống rêu mốc.  Màng sơn mịn cao cấp (thùng 23kg)</t>
  </si>
  <si>
    <t>Sơn mịn nội thất cao cấp. Bền  màu. Chống kiềm. Chống rêu mốc.  Màng sơn mịn cao cấp (lon 6,5kg)</t>
  </si>
  <si>
    <t>Sơn siêu mịn nội thất cao cấp. Bền  màu. Chống kiềm, chống rêu mốc. Màng sơn Siêu mịn cao cấp. (thùng 23kg)</t>
  </si>
  <si>
    <t>Sơn siêu mịn nội thất cao cấp. Bền  màu. Chống kiềm, chống rêu mốc. Màng sơn Siêu mịn cao cấp. (lon 6,5kg)</t>
  </si>
  <si>
    <t>Sơn Bóng mờ Lau Chùi vượt trội. SUPER CLEAN Công nghệ Nano. Bền  màu.  Chống kiềm, chống rêu mốc, Màng sơn bóng mờ, lau chùi vượt trội. (thùng 23kg)</t>
  </si>
  <si>
    <t>Sơn Bóng mờ Lau Chùi vượt trội. SUPER CLEAN Công nghệ Nano. Bền  màu.  Chống kiềm, chống rêu mốc, Màng sơn bóng mờ, lau chùi vượt trội. (lon 6,5kg)</t>
  </si>
  <si>
    <t>Sơn bóng lau chùi tối đa . Ứng dụng công nghệ NANO CARBON (5in 1 ). Màng sơn siêu cứng , bóng chống rêu móc. Độ bền màng sơn trên 20 năm . Bảo hành 10 năm (thùng 20kg)</t>
  </si>
  <si>
    <t>Sơn bóng lau chùi tối đa . Ứng dụng công nghệ NANO CARBON (5in 1 ). Màng sơn siêu cứng , bóng chống rêu móc. Độ bền màng sơn trên 20 năm . Bảo hành 10 năm (thùng 5,5kg)</t>
  </si>
  <si>
    <t>Sơn Siêu Bóng nội thất cao cấp. Độ phủ cao, Công nghệ Nano. SUPER SATIN (All in 1), Bền  màu.  Chống kiềm, chống rêu mốc. Màng sơn siêu Bóng. Lau chùi hiệu quả Vượt trội. BH 10 Năm (lon 01kg)</t>
  </si>
  <si>
    <t>Sơn Siêu Bóng nội thất cao cấp. Độ phủ cao, Công nghệ Nano. SUPER SATIN (All in 1), Bền  màu.  Chống kiềm, chống rêu mốc. Màng sơn siêu Bóng. Lau chùi hiệu quả Vượt trội. BH 10 Năm ( thùng 5,5kg)</t>
  </si>
  <si>
    <t>Sơn Siêu Bóng nội thất cao cấp. Độ phủ cao, Công nghệ Nano. SUPER SATIN (All in 1), Bền  màu.  Chống kiềm, chống rêu mốc. Màng sơn siêu Bóng. Lau chùi hiệu quả Vượt trội. BH 10 Năm (thùng 20kg)</t>
  </si>
  <si>
    <t>Sơn mịn Chống thấm ngoại thất cao cấp, Độ bền màu cao. Chống kiềm, chống rêu mốc, Chống thấm cao cấp. (thùng 23kg)</t>
  </si>
  <si>
    <t>Sơn siêu mịn Chống thấm ngoại thất cao cấp. Độ bền màu cao. Chống kiềm, chống rêu mốc.
Chống thấm cao cấp. (thùng 6,5kg)</t>
  </si>
  <si>
    <t>Sơn Bán Bóng Chống thấm ngoại thất cao cấp. Công Nghệ NANO, Độ bền màu cao. Chống kiềm, chống rêu mốc. Chống tia cực tím UV. Chống nóng hiệu quả. Chống bám bụi. Chống thấm tuyệt đối. (thùng 23kg)</t>
  </si>
  <si>
    <t>Sơn Bán Bóng Chống thấm ngoại thất cao cấp. Công Nghệ NANO, Độ bền màu cao. Chống kiềm, chống rêu mốc. Chống tia cực tím UV. Chống nóng hiệu quả. Chống bám bụi. Chống thấm tuyệt đối. (lon 6,5kg)</t>
  </si>
  <si>
    <t>Sơn Bán Bóng Chống thấm ngoại thất cao cấp. Công Nghệ NANO, Độ bền màu cao. Chống kiềm, chống rêu mốc. Chống tia cực tím UV. Chống nóng hiệu quả. Chống bám bụi. Chống thấm tuyệt đối. (lon 01kg)</t>
  </si>
  <si>
    <t>Sơn Siêu Bóng Chống thấm ngoại thất cao cấp. Công Nghệ NANO (7 in 1), Độ bền màu cao. Chống kiềm, chống rêu mốc. Chống tia cực tím UV. Chống nóng hiệu quả. Chống bám bụi. Chống thấm tuyệt đối. BH 5 NĂM. (thùng 20kg)</t>
  </si>
  <si>
    <t>Sơn Siêu Bóng Chống thấm ngoại thất cao cấp. Công Nghệ NANO (7 in 1), Độ bền màu cao. Chống kiềm, chống rêu mốc. Chống tia cực tím UV. Chống nóng hiệu quả. Chống bám bụi. Chống thấm tuyệt đối. BH 5 NĂM. (lon 5,5kg)</t>
  </si>
  <si>
    <t>Sơn Siêu Bóng Chống thấm ngoại thất cao cấp. Công Nghệ NANO (7 in 1), Độ bền màu cao. Chống kiềm, chống rêu mốc. Chống tia cực tím UV. Chống nóng hiệu quả. Chống bám bụi. Chống thấm tuyệt đối. BH 5 NĂM. (lon 01kg)</t>
  </si>
  <si>
    <t>Sơn siêu mịn Chống thấm ngoại thất cao cấp. Độ bền màu cao. Chống kiềm, chống rêu mốc.Chống thấm cao cấp. (thùng 23kg)</t>
  </si>
  <si>
    <t>Sơn mịn Chống thấm ngoại thất cao cấp, Độ bền màu cao. Chống kiềm, chống rêu mốc, chống thấm cao cấp. (lon 6,5kg)</t>
  </si>
  <si>
    <t>md</t>
  </si>
  <si>
    <t>Sơn ngoại thất cao cấp</t>
  </si>
  <si>
    <t>M2</t>
  </si>
  <si>
    <t>d/cây</t>
  </si>
  <si>
    <t>HK 0.80 ( 14 x 14x) MKZ08</t>
  </si>
  <si>
    <t>Ống thép, hộp vuông mạ kẽm Hoa Sen theo tiêu chuẩn, chiều dài 06 m</t>
  </si>
  <si>
    <t>bộ</t>
  </si>
  <si>
    <t>FCO 100A - 27KV  - Polymer + bass</t>
  </si>
  <si>
    <t>FCO 200A - 27KV  - Polymer + bass</t>
  </si>
  <si>
    <t>LBFCO 100A - 27KV - Polymer + bass</t>
  </si>
  <si>
    <t>LBFCO 200A - 27KV - Polymer + bass</t>
  </si>
  <si>
    <t>Fuselink (6K, 8K, 10K)</t>
  </si>
  <si>
    <t>Móc đôi cáp ABC (Móc chữ A)</t>
  </si>
  <si>
    <t>Kẹp nối rẽ 120/120</t>
  </si>
  <si>
    <t>Kẹp nối rẽ 95/95</t>
  </si>
  <si>
    <t>Kẹp nối rẽ 95/35</t>
  </si>
  <si>
    <t>Boulon móc 16x250</t>
  </si>
  <si>
    <t>Boulon móc 16x300</t>
  </si>
  <si>
    <t>Boulon xoắn 12x60</t>
  </si>
  <si>
    <t>Boulon xoắn 12x250</t>
  </si>
  <si>
    <t>Sứ đứng 24kV</t>
  </si>
  <si>
    <t>Khung 1 sứ</t>
  </si>
  <si>
    <t>Khung 2 sứ</t>
  </si>
  <si>
    <t>Khung 3 sứ</t>
  </si>
  <si>
    <t>CẦU DAO TỰ ĐỘNG 3 PHA LS - KOREA</t>
  </si>
  <si>
    <t>MCCB 3P- 600V 5-10A - 14kA</t>
  </si>
  <si>
    <t>MCCB 3P- 600V 15-20-30-40-50A - 18kA</t>
  </si>
  <si>
    <t>MCCB 3P- 600V 60A - 18kA</t>
  </si>
  <si>
    <t>MCCB 3P- 600V 15-20-30-40-50-60-75-100A - 22kA</t>
  </si>
  <si>
    <t>MCCB 3P- 600V 100-125-150-175-200-225-250A - 30kA</t>
  </si>
  <si>
    <t>MCCB 3P- 600V 250-300-350-400A - 42kA</t>
  </si>
  <si>
    <t>MCCB 3P- 600V 500-630A - 45kA</t>
  </si>
  <si>
    <t>MCCB 3P- 600V 700-800A - 45kA</t>
  </si>
  <si>
    <t>MCCB 3P- 600V 250-300-350-400A - 65kA</t>
  </si>
  <si>
    <t>MCCB 3P- 600V 500-630A - 75kA</t>
  </si>
  <si>
    <t>MCCB 3P- 600V 800A - 75kA</t>
  </si>
  <si>
    <t>MCCB 3P- 600V 1000A - 65kA</t>
  </si>
  <si>
    <t>MCCB 3P- 600V 1200A - 65kA</t>
  </si>
  <si>
    <t>SẮT U</t>
  </si>
  <si>
    <t>U 100</t>
  </si>
  <si>
    <t>U 120</t>
  </si>
  <si>
    <t>U 140</t>
  </si>
  <si>
    <t>U 160</t>
  </si>
  <si>
    <t>CÁC LOẠI XÀ VÀ CHỐNG</t>
  </si>
  <si>
    <t xml:space="preserve">Xà V75x75x8 - 0,8m 1 ốp </t>
  </si>
  <si>
    <t>cây</t>
  </si>
  <si>
    <t xml:space="preserve">Xà V75x75x8 - 2,0m 0 ốp </t>
  </si>
  <si>
    <t xml:space="preserve">Xà V75x75x8 - 2,0m 3 ốp </t>
  </si>
  <si>
    <t xml:space="preserve">Xà V75x75x8 - 2,2m 4 ốp </t>
  </si>
  <si>
    <t xml:space="preserve">Xà V75x75x8 - 2,4m 4 ốp </t>
  </si>
  <si>
    <t xml:space="preserve">Xà V75x75x8 - 2,6m 0 ốp </t>
  </si>
  <si>
    <t xml:space="preserve">Xà V75x75x8 - 2,6m 3 ốp </t>
  </si>
  <si>
    <t xml:space="preserve">Xà V75x75x8 -  2800 - 3 ốp </t>
  </si>
  <si>
    <t xml:space="preserve">Xà V75x75x8 -  2800 - 0 ốp </t>
  </si>
  <si>
    <t>Chống PL 60x6 - 920</t>
  </si>
  <si>
    <t>Chống V50x50x5 x 810</t>
  </si>
  <si>
    <t>Chống V50x50x5 x 1132</t>
  </si>
  <si>
    <t>ĐÀ VÀ CHỐNG COMPOSITE</t>
  </si>
  <si>
    <t>Đà composite 75x75x6x2000</t>
  </si>
  <si>
    <t>Đà composite 75x75x6x2400</t>
  </si>
  <si>
    <t>Đà composite 75x75x6x810</t>
  </si>
  <si>
    <t>Chống 40x10x920</t>
  </si>
  <si>
    <t>Chống 38x38x6x1820</t>
  </si>
  <si>
    <t>Chống 60x10x810</t>
  </si>
  <si>
    <t>POTELET</t>
  </si>
  <si>
    <t>Potelet V63x63x6 - 2,0m</t>
  </si>
  <si>
    <t>Potelet V63x63x6 - 2,5m</t>
  </si>
  <si>
    <t>Potelet V63x63x6 - 3,0m</t>
  </si>
  <si>
    <t>Potelet V50x50x5 - 2,0m</t>
  </si>
  <si>
    <t>Potelet V50x50x5 - 2,5m</t>
  </si>
  <si>
    <t>SLIPBOLT - Ốc xiết cáp</t>
  </si>
  <si>
    <t>Ốc xiết cáp Cu-14mm2</t>
  </si>
  <si>
    <t>Ốc xiết cáp Cu-22mm2</t>
  </si>
  <si>
    <t>Ốc xiết cáp Cu-38mm2</t>
  </si>
  <si>
    <t>Ốc xiết cáp Cu-Al 22mm2</t>
  </si>
  <si>
    <t>Ốc xiết cáp Cu-Al 38mm2</t>
  </si>
  <si>
    <t>Ốc xiết cáp Cu-Al 350mm2</t>
  </si>
  <si>
    <t>Ốc xiết cáp Cu-Al 400-500</t>
  </si>
  <si>
    <t>Ốc xiết cáp Cu- 1/0</t>
  </si>
  <si>
    <t>Ốc xiết cáp Cu- 2/0</t>
  </si>
  <si>
    <t>Ốc xiết cáp Cu- 3/0 - 4/0</t>
  </si>
  <si>
    <t>Ốc xiết cáp Cu 350MCM</t>
  </si>
  <si>
    <t>Ốc xiết cáp Cu 400-500MCM</t>
  </si>
  <si>
    <t>Ốc xiết cáp Cu 700MCM</t>
  </si>
  <si>
    <t>Kẹp nối Ubolt AC 35-50</t>
  </si>
  <si>
    <t>Kẹp nối Ubolt AC 70-95</t>
  </si>
  <si>
    <t>Kẹp nối Ubolt AC 95-120</t>
  </si>
  <si>
    <t xml:space="preserve">ỐNG NỐI DÂY </t>
  </si>
  <si>
    <t>Ống nối dây AC-50 không lõi thép</t>
  </si>
  <si>
    <t>Ống nối dây AC-70 không lõi thép</t>
  </si>
  <si>
    <t>Ống nối dây AC-95 không lõi thép</t>
  </si>
  <si>
    <t>Ống nối dây AC-120 không lõi thép</t>
  </si>
  <si>
    <t>Ống nối dây AC-150 không lõi thép</t>
  </si>
  <si>
    <t>Ống nối dây AC-185 không lõi thép</t>
  </si>
  <si>
    <t>Ống nối dây AC-240 không lõi thép</t>
  </si>
  <si>
    <t>Ống nối dây AC-50 có lõi thép</t>
  </si>
  <si>
    <t>Ống nối dây AC-70 có lõi thép</t>
  </si>
  <si>
    <t>Ống nối dây AC-95 có lõi thép</t>
  </si>
  <si>
    <t>Ống nối dây AC-120 có lõi thép</t>
  </si>
  <si>
    <t>Ống nối dây AC-150 có lõi thép</t>
  </si>
  <si>
    <t>Ống nối dây AC-185 có lõi thép</t>
  </si>
  <si>
    <t>Ống nối dây AC-240 có lõi thép</t>
  </si>
  <si>
    <t>ĐẦU COSSE ÉP</t>
  </si>
  <si>
    <t>Cosse Cu - Al 25mm2</t>
  </si>
  <si>
    <t>Cosse Cu - Al 50mm2</t>
  </si>
  <si>
    <t>Cosse Cu - Al 70mm2</t>
  </si>
  <si>
    <t>Cosse Cu - Al 95mm2</t>
  </si>
  <si>
    <t>Cosse Cu - Al 120mm2</t>
  </si>
  <si>
    <t>Cosse Cu - Al 150mm2</t>
  </si>
  <si>
    <t>Cosse Cu - Al 185mm2</t>
  </si>
  <si>
    <t>Cosse Cu - Al 240mm2</t>
  </si>
  <si>
    <t>THANH NEO CÁC LOẠI VÀ PHỤ KIỆN</t>
  </si>
  <si>
    <t>Ty neo d16x2,40m</t>
  </si>
  <si>
    <t>Ty neo d22x2,40m</t>
  </si>
  <si>
    <t>Ty neo d22x3,0m</t>
  </si>
  <si>
    <t>Ty neo d22x3,7m</t>
  </si>
  <si>
    <t>Thanh nối 6x60x180</t>
  </si>
  <si>
    <t>Thanh nối 6x60x410</t>
  </si>
  <si>
    <t>Yếm cáp</t>
  </si>
  <si>
    <t>Kẹp chằng 3 boulon</t>
  </si>
  <si>
    <t>Bộ chằng lệch d60 (ống 1,2m)</t>
  </si>
  <si>
    <t>Bộ chằng lệch d60 (ống 1,5m)</t>
  </si>
  <si>
    <t>Sứ chằng</t>
  </si>
  <si>
    <t>cuc</t>
  </si>
  <si>
    <t>Cáp thép chằng 3/8 (1kg = 2,6m)</t>
  </si>
  <si>
    <t>Cáp thép chằng 5/8 (1kg = 2,2m)</t>
  </si>
  <si>
    <t>Máng che dây chằng (sơn màu vàng)</t>
  </si>
  <si>
    <t>CỌC TIẾP ĐỊA + KẸP</t>
  </si>
  <si>
    <t>Cọc tiếp địa 16x1200 (mạ đồng)</t>
  </si>
  <si>
    <t>Cọc tiếp địa 16x2400 (mạ đồng)</t>
  </si>
  <si>
    <t>Kẹp cọc tiếp địa (mạ đồng)</t>
  </si>
  <si>
    <t>BOULON VÀ LONG ĐỀN (Mạ nhúng nóng)</t>
  </si>
  <si>
    <t>Long đền tròn d12 - 14 - 16 - 18 - 20 -22 -24</t>
  </si>
  <si>
    <t>Long đền vuông d18 - 22 - 24 (50x50x2.5)</t>
  </si>
  <si>
    <t>Long đền vuông d18 - 22 - 24 (60x60x6)</t>
  </si>
  <si>
    <t>Long đền vuông d24 (80x80x6)</t>
  </si>
  <si>
    <t>Boulon 12x30</t>
  </si>
  <si>
    <t>Boulon 12x40</t>
  </si>
  <si>
    <t>Boulon 12x50</t>
  </si>
  <si>
    <t>Boulon 12x100</t>
  </si>
  <si>
    <t>Boulon 12x150</t>
  </si>
  <si>
    <t>Boulon 12x200</t>
  </si>
  <si>
    <t>Boulon 12x250</t>
  </si>
  <si>
    <t>Boulon 12x300</t>
  </si>
  <si>
    <t>Boulon 14x50</t>
  </si>
  <si>
    <t>Boulon 14x100</t>
  </si>
  <si>
    <t>Boulon 14x150</t>
  </si>
  <si>
    <t>Boulon 14x200</t>
  </si>
  <si>
    <t>Boulon 14x250</t>
  </si>
  <si>
    <t>Boulon 14x300</t>
  </si>
  <si>
    <t>Boulon 14x350</t>
  </si>
  <si>
    <t>Boulon 16x40</t>
  </si>
  <si>
    <t>Boulon 16x50</t>
  </si>
  <si>
    <t>Boulon 16x60</t>
  </si>
  <si>
    <t>Boulon 16x100</t>
  </si>
  <si>
    <t>Boulon 16x150</t>
  </si>
  <si>
    <t>Boulon 16x200</t>
  </si>
  <si>
    <t>Boulon 16x250</t>
  </si>
  <si>
    <t>Boulon 16x300</t>
  </si>
  <si>
    <t>Boulon 16x350</t>
  </si>
  <si>
    <t>Boulon 16x450</t>
  </si>
  <si>
    <t>Boulon 16x500</t>
  </si>
  <si>
    <t>Boulon 16x550</t>
  </si>
  <si>
    <t>Boulon 16x600</t>
  </si>
  <si>
    <t>Boulon 16x650</t>
  </si>
  <si>
    <t>Boulon 16x700</t>
  </si>
  <si>
    <t>Boulon 16x800</t>
  </si>
  <si>
    <t>Boulon  16x250 (Boulon mắt)</t>
  </si>
  <si>
    <t>Boulon  16x300 (Boulon mắt)</t>
  </si>
  <si>
    <t>Boulon  16x350 (Boulon mắt)</t>
  </si>
  <si>
    <t>Boulon VRS  16x100 (4 tán)</t>
  </si>
  <si>
    <t>Boulon VRS  16x200 (4 tán)</t>
  </si>
  <si>
    <t xml:space="preserve">Boulon VRS  16x250 </t>
  </si>
  <si>
    <t>Boulon VRS  16x300</t>
  </si>
  <si>
    <t>Boulon VRS  16x350</t>
  </si>
  <si>
    <t>Boulon VRS  16x400</t>
  </si>
  <si>
    <t>Boulon VRS  16x450</t>
  </si>
  <si>
    <t>Boulon VRS  16x550</t>
  </si>
  <si>
    <t>Boulon VRS  16x600</t>
  </si>
  <si>
    <t>Boulon VRS  16x650</t>
  </si>
  <si>
    <t>Boulon VR2Đ 22x550</t>
  </si>
  <si>
    <t>Boulon VR2Đ 22x600</t>
  </si>
  <si>
    <t>Boulon VR2Đ 22x650</t>
  </si>
  <si>
    <t>Boulon VR2Đ 22x700</t>
  </si>
  <si>
    <t>Boulon VR2Đ 22x750</t>
  </si>
  <si>
    <t>Boulon VR2Đ 22x800</t>
  </si>
  <si>
    <t>Boulon VR2Đ 22x850</t>
  </si>
  <si>
    <t>Boulon VR2Đ 22x1000</t>
  </si>
  <si>
    <t>CỔ DÊ CÁC LOẠI (Mạ nhúng nóng)</t>
  </si>
  <si>
    <t>Cổ dê phi 21 (30x3mm)</t>
  </si>
  <si>
    <t>Cổ dê phi 42 (30x3mm)</t>
  </si>
  <si>
    <t>Cổ dê phi 60 (30x3mm)</t>
  </si>
  <si>
    <t>Cổ dê phi 90 (30x3mm)</t>
  </si>
  <si>
    <t>Cổ dê phi 114 (30x3mm)</t>
  </si>
  <si>
    <t>Cổ dê phi 195 (100x8mm)</t>
  </si>
  <si>
    <t>Cổ dê phi 210 (100x8mm)</t>
  </si>
  <si>
    <t>Cổ dê phi 250 (100x8mm)</t>
  </si>
  <si>
    <t>Cổ dê d21 kẹp ống PVC</t>
  </si>
  <si>
    <t>Cổ dê d42 kẹp ống PVC</t>
  </si>
  <si>
    <t>Cổ dê d60 kẹp ống PVC</t>
  </si>
  <si>
    <t>Cổ dê d90 kẹp ống PVC</t>
  </si>
  <si>
    <t>Cổ dê d114 kẹp ống PVC</t>
  </si>
  <si>
    <t>Cổ dê d195 - 210 nẹp trụ</t>
  </si>
  <si>
    <t>Cổ dê d250 - 300 nẹp trụ</t>
  </si>
  <si>
    <t>Cổ dê bắt thùng cầu dao điện kế</t>
  </si>
  <si>
    <t>ỐNG NHỰA XOẮN CHỊU LỰC</t>
  </si>
  <si>
    <t>Ống nhựa xoắn HDPE 32/25</t>
  </si>
  <si>
    <t>Ống nhựa xoắn HDPE 40/30</t>
  </si>
  <si>
    <t>Ống nhựa xoắn HDPE 50/40</t>
  </si>
  <si>
    <t>Ống nhựa xoắn HDPE 65/50</t>
  </si>
  <si>
    <t>Ống nhựa xoắn HDPE 85/65</t>
  </si>
  <si>
    <t>Ống nhựa xoắn HDPE 105/80</t>
  </si>
  <si>
    <t>Ống nhựa xoắn HDPE 130/100</t>
  </si>
  <si>
    <t>Ống nhựa xoắn HDPE 160/125</t>
  </si>
  <si>
    <t>Ống nhựa xoắn HDPE 195/150</t>
  </si>
  <si>
    <t>Ống nhựa xoắn HDPE 230/175</t>
  </si>
  <si>
    <t>Ống nhựa xoắn HDPE 260/200</t>
  </si>
  <si>
    <t>Đồng hồ đo thời gian - Timer (Pháp)</t>
  </si>
  <si>
    <t>Đồng hồ Volt (Đài Loan)</t>
  </si>
  <si>
    <t>Đồng hồ Ampe (Đài Loan)</t>
  </si>
  <si>
    <t>Công tắc chuyển đổi (Đài Loan)</t>
  </si>
  <si>
    <t xml:space="preserve">Aptomat 2P-20A </t>
  </si>
  <si>
    <t>Aptomat 2P-30A</t>
  </si>
  <si>
    <t>Nắp chụp sứ đứng đơn</t>
  </si>
  <si>
    <t>Nắp chụp sứ đứng đôi</t>
  </si>
  <si>
    <t>Móc treo chữ U18 (maní)</t>
  </si>
  <si>
    <t>Kẹp ngừng 3U (50-95mm2)</t>
  </si>
  <si>
    <t>Kẹp ngừng 5U (95-120mm2)</t>
  </si>
  <si>
    <t>Kẹp ngừng 5U (185-240mm2)</t>
  </si>
  <si>
    <t>Kẹp đỡ dây (Lem yên ngựa)</t>
  </si>
  <si>
    <t>Mắt nối đơn (Socket)</t>
  </si>
  <si>
    <t>Thép thanh vằn D35, D36, D38  CB400V/SD390/G60</t>
  </si>
  <si>
    <t>Thép thanh vằn D35, D36, D38  CB500V/SD490</t>
  </si>
  <si>
    <t>Thép thanh vằn D40, D41, D43  CB500V/SD490</t>
  </si>
  <si>
    <t>Bàn ghế giáo viên PT (01 bàn +01 ghế) khung thao lao</t>
  </si>
  <si>
    <t>Bàn:</t>
  </si>
  <si>
    <t>Ghế dựa:</t>
  </si>
  <si>
    <t>Bàn ghế giáo viên MG (01 bàn +01 ghế) khung thao lao</t>
  </si>
  <si>
    <t>Bàn (gỗ ghép công nghiệp):</t>
  </si>
  <si>
    <t>Bàn ghế học sinh MG (01 bàn +02 ghế) khung thao lao</t>
  </si>
  <si>
    <t>Bàn ghế học sinh MG (01 bàn +02 ghế) khung dầu đỏ</t>
  </si>
  <si>
    <t>Bàn ghế học sinh phổ thông cỡ số II (01 bàn +02 ghế) khung thao lao</t>
  </si>
  <si>
    <t>Bàn ghế học sinh phổ thông cỡ số II (01 bàn +02 ghế) khung dầu đỏ</t>
  </si>
  <si>
    <t>Bàn ghế học sinh phổ thông cỡ số IV (01 bàn +02 ghế) khung thao lao</t>
  </si>
  <si>
    <t>Bàn ghế học sinh phổ thông cỡ số VI (01 bàn +02 ghế) khung thao lao</t>
  </si>
  <si>
    <t>Bàn ghế học sinh phổ thông cỡ số VI (01 bàn +02 ghế) khung dầu đỏ</t>
  </si>
  <si>
    <t>Bàn ghế học sinh phổ thông cỡ số IV (01 bàn +02 ghế) khung dầu đỏ</t>
  </si>
  <si>
    <t>Bàn ghế giáo viên - học sinh</t>
  </si>
  <si>
    <t>Bản từ (kèm quy cách chi tiết):</t>
  </si>
  <si>
    <t>kích thước 1,2m x 2,4m</t>
  </si>
  <si>
    <t>Tủ phích thư viện (16 hộc)</t>
  </si>
  <si>
    <t>kích thước 1,2m x 3,0m</t>
  </si>
  <si>
    <t>kích thước 1,2m x 3,6m</t>
  </si>
  <si>
    <t>Công ty Cổ phần sách &amp; Thiết bị giáo dục An Giang địa chỉ số 21 Đoàn Văn Phối, phuong Mỹ Long, Tp Long Xuyên, An Giang. Theo bảng giá tham khảo ngày 04/10/2018 bao gồm thuế GTGT</t>
  </si>
  <si>
    <t>Thép vuông 12mm x 12mm x 6m, dày 1mm</t>
  </si>
  <si>
    <t>Thép vuông 12mm x 12mm x 6m, dày 0,8mm</t>
  </si>
  <si>
    <t>Thép vuông 12mm x 12mm x 6m, dày 0,9mm</t>
  </si>
  <si>
    <t>Thép vuông 16mm x 16mm x 6m, dày 0,8mm</t>
  </si>
  <si>
    <t>Thép vuông 16mm x 16mm x 6m, dày 1,1mm</t>
  </si>
  <si>
    <t>Thép vuông 16mm x 16mm x 6m, dày 1,2mm</t>
  </si>
  <si>
    <t>Thép vuông 14mm x 14mm x 6m, dày 0,8mm</t>
  </si>
  <si>
    <t>Thép vuông 14mm x 14mm x 6m, dày 0,9mm</t>
  </si>
  <si>
    <t>Thép vuông 14mm x 14mm x 6m, dày 1mm</t>
  </si>
  <si>
    <t>Thép vuông 14mm x 14mm x 6m, dày 1,1mm</t>
  </si>
  <si>
    <t>Thép vuông 14mm x 14mm x 6m, dày 1,2mm</t>
  </si>
  <si>
    <t>Thép vuông 14mm x 14mm x 6m, dày 1,4mm</t>
  </si>
  <si>
    <t>Thép vuông 20mm x 20mm x 6m, dày 0,9mm</t>
  </si>
  <si>
    <t>Thép vuông 20mm x 20mm x 6m, dày 1,1mm</t>
  </si>
  <si>
    <t>Thép vuông 20mm x 20mm x 6m, dày 1,2mm</t>
  </si>
  <si>
    <t>Thép vuông 20mm x 20mm x 6m, dày 1,4mm</t>
  </si>
  <si>
    <t>Thép vuông 25mm x 25mm x 6m, dày 0,9mm</t>
  </si>
  <si>
    <t>Thép vuông 25mm x 25mm x 6m, dày 1,1mm</t>
  </si>
  <si>
    <t>Thép vuông 25mm x 25mm x 6m, dày 1,2mm</t>
  </si>
  <si>
    <t>Thép vuông 25mm x 25mm x 6m, dày 1,4mm</t>
  </si>
  <si>
    <t>Thép vuông 25mm x 25mm x 6m, dày 1,8mm</t>
  </si>
  <si>
    <t>Thép vuông 25mm x 25mm x 6m, dày 2mm</t>
  </si>
  <si>
    <t>Thép vuông 30mm x 30mm x 6m, dày 0,9mm</t>
  </si>
  <si>
    <t>Thép vuông 30mm x 30mm x 6m, dày 1,1mm</t>
  </si>
  <si>
    <t>Thép vuông 30mm x 30mm x 6m, dày 1,2mm</t>
  </si>
  <si>
    <t>Thép vuông 30mm x 30mm x 6m, dày 1,4mm</t>
  </si>
  <si>
    <t>Thép vuông 30mm x 30mm x 6m, dày 1,8mm</t>
  </si>
  <si>
    <t>Thép vuông 30mm x 30mm x 6m, dày 2mm</t>
  </si>
  <si>
    <t>Thép vuông 40mm x 40mm x 6m, dày 0,9mm</t>
  </si>
  <si>
    <t>Thép vuông 40mm x 40mm x 6m, dày 1,1mm</t>
  </si>
  <si>
    <t>Thép vuông 40mm x 40mm x 6m, dày 1,2mm</t>
  </si>
  <si>
    <t>Thép vuông 40mm x 40mm x 6m, dày 1,4mm</t>
  </si>
  <si>
    <t>Thép vuông 40mm x 40mm x 6m, dày 1,8mm</t>
  </si>
  <si>
    <t>Thép vuông 40mm x 40mm x 6m, dày 2mm</t>
  </si>
  <si>
    <t>Thép vuông 50mm x 50mm x 6m, dày 1,1mm</t>
  </si>
  <si>
    <t>Thép vuông 50mm x 50mm x 6m, dày 1,2mm</t>
  </si>
  <si>
    <t>Thép vuông 50mm x 50mm x 6m, dày 1,4mm</t>
  </si>
  <si>
    <t>Thép vuông 50mm x 50mm x 6m, dày 1,8mm</t>
  </si>
  <si>
    <t>Thép vuông 50mm x 50mm x 6m, dày 2mm</t>
  </si>
  <si>
    <t>Thép vuông 60mm x 60mm x 6m, dày 1,4mm</t>
  </si>
  <si>
    <t>Thép vuông 75mm x 75mm x 6m, dày 1,4mm</t>
  </si>
  <si>
    <t>Thép vuông 75mm x 75mm x 6m, dày 1,8mm</t>
  </si>
  <si>
    <t>Thép vuông 75mm x 75mm x 6m, dày 2mm</t>
  </si>
  <si>
    <t>Thép vuông 90mm x 90mm x 6m, dày 1,4mm</t>
  </si>
  <si>
    <t>Thép vuông 90mm x 90mm x 6m, dày 1,8mm</t>
  </si>
  <si>
    <t>Thép vuông 90mm x 90mm x 6m, dày 2mm</t>
  </si>
  <si>
    <t>Thép vuông 100mm x 100mm x 6m, dày 1,4mm</t>
  </si>
  <si>
    <t>Hệ thống hố ga thu nước mưa và ngăn mùi kiểu mới F2 – Vỉa hè</t>
  </si>
  <si>
    <t>Hệ thống hố ga thu nước mưa và ngăn mùi kiểu mới F3 – Vỉa hè</t>
  </si>
  <si>
    <t>Hào kỹ thuật 2 ngăn bê tông cốt thép (BTCT), Kt: B400x300x500 - Vỉa hè.</t>
  </si>
  <si>
    <t>Hào kỹ thuật 3 ngăn bê tông cốt thép (BTCT), Kt: B400x300x300x500 - Vỉa hè</t>
  </si>
  <si>
    <t>Mương BTCT thành mỏng đúc sẵn; KT: BxHxL=1000x1000x2000mm</t>
  </si>
  <si>
    <t>Mương BTCT thành mỏng đúc sẵn; KT: BxHxL=1400x1500x2000mm</t>
  </si>
  <si>
    <t>Hào kỹ thuật 2 ngăn bê tông cốt sợi (BTCS), 
Kt: B400x300x500 - Vỉa hè.</t>
  </si>
  <si>
    <t>Hào kỹ thuật 3 ngăn bê tông cốt sợi (BTCS),
Kt: B400x300x300x500 - Vỉa hè</t>
  </si>
  <si>
    <t>Hệ thống hố thu nước mưa và ngăn mùi hợp khối. 
Kt: 760x580x1470mm.</t>
  </si>
  <si>
    <t>Viên</t>
  </si>
  <si>
    <r>
      <t>Sơn lót kháng kiềm Nội &amp; Ngoại thất cao cấp (thùng 23kg)</t>
    </r>
    <r>
      <rPr>
        <b/>
        <sz val="13"/>
        <color indexed="30"/>
        <rFont val="Calibri"/>
        <family val="2"/>
      </rPr>
      <t xml:space="preserve"> </t>
    </r>
  </si>
  <si>
    <t xml:space="preserve"> Đá 4 x 6 xay </t>
  </si>
  <si>
    <t>Xi măng Vicem Hà Tiên PCB 50 (bao 50kg)</t>
  </si>
  <si>
    <t>* Xi măng Tây Đô (giá bán tại công ty CP Bêtông cấu kiện An Giang tại QL 91, xã Vĩnh Thạnh Trung, Châu Phú, An Giang). Theo bảng giá ngày 01/01/2019</t>
  </si>
  <si>
    <t>Tại ấp Bà Đen, xã An Cư, huyện Tịnh Biên: Bảng giá áp dụng từ ngày 09/11/2018 của Công ty TNHH Mai Đức Tịnh Biên (giá bán tại mỏ, đã bao gồm thuế GTGT, thuế tài nguyên, phí bảo vệ môi trường, tiền cấp quyền khai thác khoáng sản và chi phí bốc dỡ lên phương tiện bên mua theo  Theo bảng kê khai giá tại Thông báo số 89/TB-STC ngày 23/01/2019 của Sở Tài chính áp dụng từ ngày 15/01/2019 ). Nguồn cát thu hồi được bố trí sử dụng cho các công trình theo ý kiến của Sở TN&amp;MT tại Tờ trình số 534/TTr-STNMT ngày 28/12/2018.</t>
  </si>
  <si>
    <r>
      <t>Sơn lót kháng kiềm Nội &amp; Ngoại thất cao cấp (lon 6.5kg)</t>
    </r>
    <r>
      <rPr>
        <b/>
        <sz val="13"/>
        <color indexed="30"/>
        <rFont val="Calibri"/>
        <family val="2"/>
      </rPr>
      <t xml:space="preserve"> </t>
    </r>
  </si>
  <si>
    <t>Gối cống fi 1200</t>
  </si>
  <si>
    <t>SƠN KINH TẾ FLY</t>
  </si>
  <si>
    <t>FLY MÀU INT thùng 5kg</t>
  </si>
  <si>
    <t>FLY MÀU INT thùng 18kg</t>
  </si>
  <si>
    <t>FLY MÀU EXT thùng 5 kg</t>
  </si>
  <si>
    <t>FLY MÀU EXT thùng 18 kg</t>
  </si>
  <si>
    <t>SƠN PHỦ NỘI THẤT</t>
  </si>
  <si>
    <t>SƠN PHỦ NGOẠI THẤT</t>
  </si>
  <si>
    <t>SƠN LÓT</t>
  </si>
  <si>
    <t>SƠN CHÓNG NÓNG</t>
  </si>
  <si>
    <t>SƠN NHŨ VÀNG</t>
  </si>
  <si>
    <t>CÁC SẢN PHẨM CHỐNG THẤM</t>
  </si>
  <si>
    <t>CÁC SẢN PHẨM BỘT TRÉT TƯỜNG</t>
  </si>
  <si>
    <t>ONIP, MAX thùng 5kg</t>
  </si>
  <si>
    <t>ONIP, MAX thùng 18kg</t>
  </si>
  <si>
    <t>ONIP, PLUS thùng 5kg</t>
  </si>
  <si>
    <t>ONIP, PLUS thùng 18kg</t>
  </si>
  <si>
    <r>
      <t xml:space="preserve">ONIP, </t>
    </r>
    <r>
      <rPr>
        <sz val="13"/>
        <color indexed="8"/>
        <rFont val="Verdana"/>
        <family val="2"/>
      </rPr>
      <t xml:space="preserve"> </t>
    </r>
    <r>
      <rPr>
        <sz val="13"/>
        <color indexed="8"/>
        <rFont val="Times New Roman"/>
        <family val="1"/>
      </rPr>
      <t>ARCADIA MAT thùng 5kg</t>
    </r>
  </si>
  <si>
    <r>
      <t xml:space="preserve">ONIP, </t>
    </r>
    <r>
      <rPr>
        <sz val="13"/>
        <color indexed="8"/>
        <rFont val="Verdana"/>
        <family val="2"/>
      </rPr>
      <t xml:space="preserve"> </t>
    </r>
    <r>
      <rPr>
        <sz val="13"/>
        <color indexed="8"/>
        <rFont val="Times New Roman"/>
        <family val="1"/>
      </rPr>
      <t>ARCADIA MAT thùng 18kg</t>
    </r>
  </si>
  <si>
    <t>ONIP, AQUA 50 MATT thùng 5kg</t>
  </si>
  <si>
    <t>ONIP, AQUA 50 MATT thùng 18kg</t>
  </si>
  <si>
    <t>ONIP,  ARCADIA  SATIN thùng 05kg</t>
  </si>
  <si>
    <t>ONIP,  ARCADIA  SATIN thùng 18kg</t>
  </si>
  <si>
    <t>ONIP,  ARCADIA  SATIN thùng 01kg</t>
  </si>
  <si>
    <t>SUPER WHITE thùng 05kg</t>
  </si>
  <si>
    <t>SUPER WHITE thùng 18kg</t>
  </si>
  <si>
    <t>ONIP,  RS thùng 01kg</t>
  </si>
  <si>
    <t>ONIP,  RS thùng 05kg</t>
  </si>
  <si>
    <t>ONIP,  RS thùng 18kg</t>
  </si>
  <si>
    <t>ONIP,  XP thùng 01kg</t>
  </si>
  <si>
    <t>ONIP,  XP thùng 05kg</t>
  </si>
  <si>
    <t>ONIP,  XP thùng 18kg</t>
  </si>
  <si>
    <t>ONIP OPACRYL SATIN thùng 01kg</t>
  </si>
  <si>
    <t>ONIP OPACRYL SATIN thùng 05kg</t>
  </si>
  <si>
    <t>ONI SUPER SHINY thùng 01kg</t>
  </si>
  <si>
    <t>ONI SUPER SHINY thùng 05kg</t>
  </si>
  <si>
    <t>SƠN LÓT FLY thùng 05kg</t>
  </si>
  <si>
    <t>SƠN LÓT FLY thùng 18kg</t>
  </si>
  <si>
    <t>ONIP  SEALER CHỐNG KIỀM thùng 05kg</t>
  </si>
  <si>
    <t>ONIP  SEALER CHỐNG KIỀM thùng 18kg</t>
  </si>
  <si>
    <t>ONIP  PRIMER CHỐNG KIỀM thùng 05kg</t>
  </si>
  <si>
    <t>ONIP  PRIMER CHỐNG KIỀM thùng 18kg</t>
  </si>
  <si>
    <t>ONIP  AQUA 2050 PRIMER thùng 05kg</t>
  </si>
  <si>
    <t>ONIP  AQUA 2050 PRIMER thùng 18kg</t>
  </si>
  <si>
    <t>HEATSHIELD thùng 05kg</t>
  </si>
  <si>
    <t>HEATSHIELD thùng 18kg</t>
  </si>
  <si>
    <t>SƠN LÓT NHŨ VÀNG thùng 01kg</t>
  </si>
  <si>
    <t>SƠN LÓT NHŨ VÀNG thùng 05kg</t>
  </si>
  <si>
    <t>SƠN NHŨ VÀNG thùng 01kg</t>
  </si>
  <si>
    <t>SƠN NHŨ VÀNG thùng 05kg</t>
  </si>
  <si>
    <t>Kingshield thùng 01kg</t>
  </si>
  <si>
    <t>Kingshield thùng 06kg</t>
  </si>
  <si>
    <t>Kingshield thùng 20kg</t>
  </si>
  <si>
    <t>SONATA thùng 05kg</t>
  </si>
  <si>
    <t>SONATA thùng 18kg</t>
  </si>
  <si>
    <t>Mastic D’accord nội thất bao 40kg</t>
  </si>
  <si>
    <t>Mastic D’accord ngoại thất bao 40kg</t>
  </si>
  <si>
    <t>Mastic Onip Qualitee ĐB bao 40kg</t>
  </si>
  <si>
    <t>* Xi măng Đỉnh Cao (giá bán tại nhà máy tại Thới Thuận - Thốt Nốt - Cần Thơ). Theo bảng giá ngày 11/0/2019</t>
  </si>
  <si>
    <t xml:space="preserve"> Cty TNHH PTKT &amp; VLXD Đại Viễn (số 18/6 Nguyễn Hiến Lê, P.13, Q. Tân Bình,Tp. HCM). Theo bảng giá ngày 25/2/2019</t>
  </si>
  <si>
    <t>* Công ty TNHH Phát triển kỹ thuật và VLXD Đại Viễn (số 18/06 Nguyễn Hiền Lê, P.13, Q. Tân Bình, TP.HCM) Theo bảng báo giá 29/2/2019.</t>
  </si>
  <si>
    <t xml:space="preserve"> - Mạ kẽm bảo vệ bề mặt (trọng lượng 1610kg/mét dài)</t>
  </si>
  <si>
    <t xml:space="preserve"> * Cọc bê tông dự ứng lực: Cty TNHH Thái Sơn An Giang sản xuất (Địa chỉ: tỉnh lộ 943, xã Vĩnh Trạch, huyện Thoại Sơn, An Giang), giao hàng tại nơi sản xuất, chưa tính chi phí bốc dỡ vận chuyển. Theo bảng giá ngày 02/01/2019</t>
  </si>
  <si>
    <t>Cọc bê tông DƯL, tiết diện 250x250, M400, chiều dài: 6,0-12,0 mét</t>
  </si>
  <si>
    <t xml:space="preserve"> * Cty TNHH thép VAS An Hưng Tường  (giao tại An Giang, chưa bao gồm bóc dỡ). Theo bảng giá ngày 12/3/2019</t>
  </si>
  <si>
    <t>Thép cuộn  fi 6 (CB240T)</t>
  </si>
  <si>
    <t>Thép cuộn  fi 8 (CB240T)</t>
  </si>
  <si>
    <t>Thép thanh vằn fi 10 (CD295A)</t>
  </si>
  <si>
    <t>Thép thanh vằn fi 12 (CB300V)</t>
  </si>
  <si>
    <t>Thép thanh vằn fi 14-20 (CB300V/SD295A)</t>
  </si>
  <si>
    <t>Thép thanh vằn fi 10 (CB400V)</t>
  </si>
  <si>
    <t>Thép thanh vằn fi 12-32 (CB400V)</t>
  </si>
  <si>
    <t>Thép thanh vằn fi 10 (CB500V)</t>
  </si>
  <si>
    <t>Thép thanh vằn fi 12-32 (CB500V)</t>
  </si>
  <si>
    <t>Xi măng Vicem Hà Tiên PCB 40_MS Bền Sulfat (bao 50kg)</t>
  </si>
  <si>
    <t>đ/m2</t>
  </si>
  <si>
    <t>Hộp kính: kính trắng an toàn 6.38mm -11-5mm (kính trắng Việt Nhật Temper 5mm)</t>
  </si>
  <si>
    <t>Vách kính cố định - Hệ Profile của hãng Koemmerling;  Kính đơn: Kính trắng Việt Nhật 5mm, KT: 1000*1000</t>
  </si>
  <si>
    <t>1.786.751</t>
  </si>
  <si>
    <t>Thép thanh vằn  fi 12 - 14 CB300</t>
  </si>
  <si>
    <t>Thép thanh vằn  fi 18 - 25 CB300</t>
  </si>
  <si>
    <t>Thép thanh vằn  fi 16 SD295A</t>
  </si>
  <si>
    <t>Cửa sổ 2 cánh mở trượt - Hệ Profile của hãng Koemmerling, Kính đơn: Kính trắng Việt Nhật 5mm, Phụ kiện : Khóa bấm - Eurowindow, KT: 1400*1400</t>
  </si>
  <si>
    <t>Cửa sổ 2 cánh mở quay lật vào trong- Hệ Profile của hãng Koemmerling, Kính đơn: Kính trắng Việt Nhật 5mm,  Phụ kiện : Thanh chốt đa điểm, tay nắm, bản lề, chốt liền - Roto
- KT1400*1400</t>
  </si>
  <si>
    <t>Cửa sổ 2 cánh mở quay ra ngoài- Hệ Profile của hãng Koemmerling,  Kính đơn: Kính trắng Việt Nhật 5mm, Phụ kiện : Thanh chốt đa điểm, tay nắm, bản lề, chốt liền - Roto,  KT: 1400*1400</t>
  </si>
  <si>
    <t>Cửa sổ 1 cánh mở hất ra ngoài- Hệ Profile của hãng Koemmerling, Kính đơn: Kính trắng Việt Nhật 5mm, - Phụ kiện : Thanh chốt đa điểm, tay nắm, bản lề - Roto, KT: 600*1400</t>
  </si>
  <si>
    <t>Cửa sổ 1 cánh mở quay lật vào trong- Hệ Profile của hãng Koemmerling, Kính đơn: Kính trắng Việt Nhật 5mm, Phụ kiện : Thanh chốt đa điểm, tay nắm, bản lề - Roto, KT: 600*1400</t>
  </si>
  <si>
    <t>Cửa đi 1 cánh mở quay trong, ngưỡng nhôm- Hệ Profile của hãng Koemmerling,- Kính đơn: Kính trắng Việt Nhật 5mm- Phụ kiện : Cửa đi ban công có khóa, Thanh chốt đa điểm, tay nắm, bản lề -Roto,ổ khóa 2 đầu chìa -Winkhaus- KT: 900*2200</t>
  </si>
  <si>
    <t>Cửa đi 2 cánh mở quay trong, ngưỡng nhôm- Hệ Profile của hãng Koemmerling- Kính đơn: Kính trắng Việt Nhật 5mm- Phụ kiện : Cửa đi ban công có khóa, Thanh chốt đa điểm, tay nắm, chốt liền, bản lề -Roto, ổ khóa 2 đầu chìa  -Winkhaus- KT: 1400*2200</t>
  </si>
  <si>
    <t xml:space="preserve"> Cửa đi 2 cánh mở trượt - Hệ Profile của hãng Koemmerling- Kính đơn: Kính trắng Việt Nhật 5mm- Phụ kiện : Cửa đi trượt có khóa, Thanh chốt đa điểm,tay nắm, con lăn - Roto &amp; EW, GU, ổ khóa 2 đầu chìa -Winkhaus- KT: 1600*2200</t>
  </si>
  <si>
    <t xml:space="preserve"> Cửa đi 1 cánh mở quay ra ngoài, ngưỡng nhôm- Hệ Profile của hãng Koemmerling- Kính đơn: Kính trắng Việt Nhật 5mm- Phụ kiện : Cửa đi chính có khóa, Thanh chốt đa điểm, tay nắm, bản lề -Roto. Ổ khóa 2 đầu chìa -Winkhaus- KT: 900*2200</t>
  </si>
  <si>
    <t>Vách kính cố định - Hệ Profile của hãng Eurowindow- Kính đơn: Kính trắng Việt Nhật 5mm- KT: 1000*1000</t>
  </si>
  <si>
    <t>Cửa sổ 2 cánh mở trượt - Hệ Profile của hãng Eurowindow- Kính đơn: Kính trắng Việt Nhật 5mm- Phụ kiện : Khóa bấm -Eurowindow- KT: 1400*1400</t>
  </si>
  <si>
    <t>Cửa sổ 2 cánh mở quay lật vào trong- Hệ Profile của hãng Eurowindow- Kính đơn: Kính trắng Việt Nhật 5mm- Phụ kiện : Thanh chốt đa điểm, tay nắm, bản lề, chốt liền -Eurowindow- KT 1400*1400</t>
  </si>
  <si>
    <t>Cửa sổ 2 cánh mở quay ra ngoài- Hệ Profile của hãng Eurowindow- Kính đơn: Kính trắng Việt Nhật 5mm- Phụ kiện : Thanh chốt đa điểm, tay nắm, bản lề, chốt liền -Eurowindow
- KT: 1400*1400</t>
  </si>
  <si>
    <t>Cửa sổ 1 cánh mở hất ra ngoài- Hệ Profile của hãng Eurowindow- Kính đơn: Kính trắng Việt Nhật 5mm- Phụ kiện : Thanh chốt đa điểm, tay nắm, bản lề -Eurowindow- KT: 600*1400</t>
  </si>
  <si>
    <t>Cửa sổ 1 cánh mở quay lật vào trong- Hệ Profile của hãng Eurowindow- Kính đơn: Kính trắng Việt Nhật 5mm- Phụ kiện : Thanh chốt đa điểm, tay nắm, bản lề-Eurowindow
- KT: 600*1400</t>
  </si>
  <si>
    <t>Cửa đi 1 cánh mở quay trong, ngưỡng nhôm- Hệ Profile của hãng Eurowindow- Kính đơn: Kính trắng Việt Nhật 5mm- Phụ kiện : Cửa đi ban công có khóa, Thanh chốt đa điểm, tay nắm,ổ khóa 2 đầu chìa -Eurowindow- KT: 900*2200</t>
  </si>
  <si>
    <t>Cửa đi 2 cánh mở quay trong, ngưỡng nhôm- Hệ Profile của hãng Eurowindow
- Kính đơn: Kính trắng Việt Nhật 5mm- Phụ kiện : Cửa đi ban công có khóa, Thanh chốt đa điểm, tay nắm, chốt liền chìm, ổ khóa 2 đầu chìa -Eurowindow- KT: 1400*2200</t>
  </si>
  <si>
    <t>Nhôm Eurowindow – profile Eurowindow</t>
  </si>
  <si>
    <t xml:space="preserve"> Cửa đi 2 cánh mở quay ra ngoài, ngưỡng nhôm- Hệ Profile của hãng Eurowindow- Kính đơn: Kính trắng Việt Nhật 5mm- Phụ kiện : Cửa đi chính có khóa, Thanh chốt đa điểm,tay nắm, chốt liền chìm, ổ khóa 2 đầu chìa -Eurowindow, bản lề EIH001-7- KT: 1400*2200</t>
  </si>
  <si>
    <t>Cửa đi 2 cánh mở trượt - Hệ Profile của hãng Eurowindow- Kính đơn: Kính trắng Việt Nhật 5mm- Phụ kiện : Cửa đi trượt có khóa, Thanh chốt đa điểm,tay nắm, con lăn -Eurowindow, ổ khóa 2 đầu chìa -Vita - KT 1600*2200</t>
  </si>
  <si>
    <t>Cửa đi 1 cánh mở quay ra ngoài, ngưỡng nhôm- Hệ Profile của hãng Eurowindow- Kính đơn: Kính trắng Việt Nhật 5mm- Phụ kiện : Cửa đi chính có khóa, Thanh chốt đa điểm, tay nắm, Ổ khóa 2 đầu chìa -Eurowindow, bản lề EIH001-7- KT: 900*2200</t>
  </si>
  <si>
    <t>Cửa sổ 2 cánh mở trượt dùng nhôm Eurowindow, sơn  tĩnh điện, sơn bột nhẵn, bóng, bảo hành 5 năm- Kính trắng việt nhật 5mm- Bộ PKKK: Eurowindow- KT: 1400*1400</t>
  </si>
  <si>
    <t>Cửa sổ 3 cánh ( 2 cánh mở trượt+ 1 cánh cố định)  dùng nhôm Eurowindow, sơn  tĩnh điện, sơn bột nhẵn, bóng, bảo hành 5 năm- Kính trắng việt nhật 5mm- Bộ PKKK: Eurowindow
- KT: 2100*1400</t>
  </si>
  <si>
    <t>Cửa đi 2 cánh mở trượt dùng nhôm Eurowindow, sơn  tĩnh điện, sơn bột nhẵn, bóng, bảo hành 5 năm- Kính trắng việt nhật 5mm- Bộ PKKK: Eurowindow- KT: 1800*2400</t>
  </si>
  <si>
    <t>Cửa đi 4 cánh mở trượt dùng nhôm Eurowindow, sơn  tĩnh điện, sơn bột nhẵn, bóng, bảo hành 5 năm- Kính trắng việt nhật 5mm- Bộ PKKK: Eurowindow- KT: 3200*2400</t>
  </si>
  <si>
    <t>Cửa đi 3 cánh ( 2 cánh mở trượt+ 1 cánh cố định)  dùng nhôm Eurowindow, sơn  tĩnh điện, sơn bột nhẵn, bóng, bảo hành 5 năm- Kính trắng việt nhật 5mm- Bộ PKKK: Eurowindow
- KT: 2400*2400</t>
  </si>
  <si>
    <t>Cửa đi 3 cánh mở gấp trượt dùng nhôm Eurowindow-xf, sơn  tĩnh điện, sơn bột nhẵn, bóng, bảo hành 5 năm- Kính trắng việt nhật 5mm- Bộ PKKK: Kinlong- KT: 2100*2200</t>
  </si>
  <si>
    <t>Cửa đi 4 cánh mở gấp trượt dùng nhôm Eurowindow-xf, sơn  tĩnh điện, sơn bột nhẵn, bóng, bảo hành 5 năm- Kính trắng việt nhật 5mm- Bộ PKKK:  Kinlong- KT: 2800*2200</t>
  </si>
  <si>
    <t>Cửa đi 6 cánh mở gấp trượt dùng nhôm Eurowindow-xf, sơn  tĩnh điện, sơn bột nhẵn, bóng, bảo hành 5 năm- Kính trắng việt nhật 5mm- Bộ PKKK:  Kinlong- KT: 4800*2200</t>
  </si>
  <si>
    <t>Vách kính dùng nhôm Eurowindow, sơn  tĩnh điện, sơn bột nhẵn, bóng, bảo hành 5 năm
- Kính trắng việt nhật 5mm- KT: 1000*1000</t>
  </si>
  <si>
    <t>Cửa đi 1 cánh mở quay trong dùng nhôm Eurowindow, sơn  tĩnh điện, sơn bột nhẵn, bóng, bảo hành 5 năm- Kính trắng việt nhật 5mm- Bộ PKKK: Eurowindow- KT: 800*2200</t>
  </si>
  <si>
    <t>Cửa đi 2 cánh mở quay trong dùng nhôm Eurowindow, sơn  tĩnh điện, sơn bột nhẵn, bóng, bảo hành 5 năm- Kính trắng việt nhật 5mm- Bộ PKKK: Eurowindow- KT: 1600*2200</t>
  </si>
  <si>
    <t>Cửa đi 1 cánh mở quay ngoài dùng nhôm Eurowindow, sơn  tĩnh điện, sơn bột nhẵn, bóng, bảo hành 5 năm- Kính trắng việt nhật 5mm- Bộ PKKK: Eurowindow- KT: 800*2200</t>
  </si>
  <si>
    <t>Cửa đi 2 cánh mở quay ngoài dùng nhôm Eurowindow, sơn  tĩnh điện, sơn bột nhẵn, bóng, bảo hành 5 năm- Kính trắng việt nhật 5mm- Bộ PKKK: Eurowindow- KT: 1600*2200</t>
  </si>
  <si>
    <t>Cửa sổ 1 cánh mở quay ngoài dùng nhôm Eurowindow, sơn  tĩnh điện, sơn bột nhẵn, bóng, bảo hành 5 năm- Kính trắng việt nhật 5mm- Bộ PKKK: Eurowindow- KT: 700*1400</t>
  </si>
  <si>
    <t>Cửa sổ 2 cánh mở quay ngoài dùng nhôm Eurowindow, sơn  tĩnh điện, sơn bột nhẵn, bóng, bảo hành 5 năm- Kính trắng việt nhật 5mm- Bộ PKKK: Eurowindow- KT: 1400*1400</t>
  </si>
  <si>
    <t>Cửa sổ 1 cánh mở hất dùng nhôm Eurowindow, sơn  tĩnh điện, sơn bột nhẵn, bóng, bảo hành 5 năm- Kính trắng việt nhật 5mm- Bộ PKKK: Eurowindow- KT: 700*1400</t>
  </si>
  <si>
    <t>Cửa sổ 1 cánh mở hất dùng nhôm Eurowindow, sơn  tĩnh điện, sơn bột nhẵn, bóng, bảo hành 5 năm- Kính trắng việt nhật 5mm- Bộ PKKK: Eurowindow- KT: 1400*1400</t>
  </si>
  <si>
    <t>Cửa đi 2 cánh mở quay ra ngoài, ngưỡng nhôm- Hệ Profile của hãng Koemmerling- Kính đơn: Kính trắng Việt Nhật 5mm- Phụ kiện : Cửa đi chính có khóa, Thanh chốt đa điểm,tay nắm, chốt liền, bản lề -Roto, ổ khóa 2 đầu chìa -Winkhaus- KT: 1400*2200</t>
  </si>
  <si>
    <t xml:space="preserve">CỌC BÊ TÔNG LY TÂM </t>
  </si>
  <si>
    <t xml:space="preserve">CỐNG BÊ TÔNG LY TÂM </t>
  </si>
  <si>
    <t xml:space="preserve">GẠCH KHÔNG NUNG </t>
  </si>
  <si>
    <t>GẠCH VĨA HÈ</t>
  </si>
  <si>
    <t>Bê tông nhựa nóng C9.5</t>
  </si>
  <si>
    <t>Sơn FUJICA NHẬT BẢN của Công ty TNHH và DV Phước Thạnh số 42B/12 Trần Hưng Đạo, P.Mỹ Thới, TP.LX. Theo bản giá ngày 01/4/2019.</t>
  </si>
  <si>
    <t xml:space="preserve"> * Công ty TNHH Hoá nhựa Đệ Nhất Áp dụng cho khu vực phía Nam từ Quảng Bình). Theo bảng giá ngày 02/01/2019</t>
  </si>
  <si>
    <r>
      <t xml:space="preserve"> Co 45</t>
    </r>
    <r>
      <rPr>
        <vertAlign val="superscript"/>
        <sz val="13"/>
        <rFont val="Times New Roman"/>
        <family val="1"/>
      </rPr>
      <t>0</t>
    </r>
    <r>
      <rPr>
        <sz val="13"/>
        <rFont val="Times New Roman"/>
        <family val="1"/>
      </rPr>
      <t xml:space="preserve">  fi 42 (1-1/4")</t>
    </r>
  </si>
  <si>
    <r>
      <t xml:space="preserve"> Co 45</t>
    </r>
    <r>
      <rPr>
        <vertAlign val="superscript"/>
        <sz val="13"/>
        <rFont val="Times New Roman"/>
        <family val="1"/>
      </rPr>
      <t>0</t>
    </r>
    <r>
      <rPr>
        <sz val="13"/>
        <rFont val="Times New Roman"/>
        <family val="1"/>
      </rPr>
      <t xml:space="preserve">  fi 49 (1-1/2")</t>
    </r>
  </si>
  <si>
    <r>
      <t xml:space="preserve"> Co 45</t>
    </r>
    <r>
      <rPr>
        <vertAlign val="superscript"/>
        <sz val="13"/>
        <rFont val="Times New Roman"/>
        <family val="1"/>
      </rPr>
      <t>0</t>
    </r>
    <r>
      <rPr>
        <sz val="13"/>
        <rFont val="Times New Roman"/>
        <family val="1"/>
      </rPr>
      <t xml:space="preserve">  fi 60 (2") </t>
    </r>
  </si>
  <si>
    <r>
      <t xml:space="preserve"> Co 45</t>
    </r>
    <r>
      <rPr>
        <vertAlign val="superscript"/>
        <sz val="13"/>
        <rFont val="Times New Roman"/>
        <family val="1"/>
      </rPr>
      <t>0</t>
    </r>
    <r>
      <rPr>
        <sz val="13"/>
        <rFont val="Times New Roman"/>
        <family val="1"/>
      </rPr>
      <t xml:space="preserve">  fi 76 (2-1/2")</t>
    </r>
  </si>
  <si>
    <r>
      <t xml:space="preserve"> Co 45</t>
    </r>
    <r>
      <rPr>
        <vertAlign val="superscript"/>
        <sz val="13"/>
        <rFont val="Times New Roman"/>
        <family val="1"/>
      </rPr>
      <t>0</t>
    </r>
    <r>
      <rPr>
        <sz val="13"/>
        <rFont val="Times New Roman"/>
        <family val="1"/>
      </rPr>
      <t xml:space="preserve">  fi 90 (3") </t>
    </r>
  </si>
  <si>
    <r>
      <t xml:space="preserve"> Co 45</t>
    </r>
    <r>
      <rPr>
        <vertAlign val="superscript"/>
        <sz val="13"/>
        <rFont val="Times New Roman"/>
        <family val="1"/>
      </rPr>
      <t>0</t>
    </r>
    <r>
      <rPr>
        <sz val="13"/>
        <rFont val="Times New Roman"/>
        <family val="1"/>
      </rPr>
      <t xml:space="preserve"> fi 114 (4")</t>
    </r>
  </si>
  <si>
    <r>
      <t xml:space="preserve"> Co 45</t>
    </r>
    <r>
      <rPr>
        <vertAlign val="superscript"/>
        <sz val="13"/>
        <rFont val="Times New Roman"/>
        <family val="1"/>
      </rPr>
      <t>0</t>
    </r>
    <r>
      <rPr>
        <sz val="13"/>
        <rFont val="Times New Roman"/>
        <family val="1"/>
      </rPr>
      <t xml:space="preserve"> fi 168 (6")</t>
    </r>
  </si>
  <si>
    <r>
      <t xml:space="preserve"> Co 45</t>
    </r>
    <r>
      <rPr>
        <vertAlign val="superscript"/>
        <sz val="13"/>
        <rFont val="Times New Roman"/>
        <family val="1"/>
      </rPr>
      <t>0</t>
    </r>
    <r>
      <rPr>
        <sz val="13"/>
        <rFont val="Times New Roman"/>
        <family val="1"/>
      </rPr>
      <t xml:space="preserve">  fi 50</t>
    </r>
  </si>
  <si>
    <r>
      <t xml:space="preserve"> Co 45</t>
    </r>
    <r>
      <rPr>
        <vertAlign val="superscript"/>
        <sz val="13"/>
        <rFont val="Times New Roman"/>
        <family val="1"/>
      </rPr>
      <t>0</t>
    </r>
    <r>
      <rPr>
        <sz val="13"/>
        <rFont val="Times New Roman"/>
        <family val="1"/>
      </rPr>
      <t xml:space="preserve">  fi 63 </t>
    </r>
  </si>
  <si>
    <r>
      <t xml:space="preserve"> Co 45</t>
    </r>
    <r>
      <rPr>
        <vertAlign val="superscript"/>
        <sz val="13"/>
        <rFont val="Times New Roman"/>
        <family val="1"/>
      </rPr>
      <t>0</t>
    </r>
    <r>
      <rPr>
        <sz val="13"/>
        <rFont val="Times New Roman"/>
        <family val="1"/>
      </rPr>
      <t xml:space="preserve">  fi 75</t>
    </r>
  </si>
  <si>
    <r>
      <t xml:space="preserve"> Co 45</t>
    </r>
    <r>
      <rPr>
        <vertAlign val="superscript"/>
        <sz val="13"/>
        <rFont val="Times New Roman"/>
        <family val="1"/>
      </rPr>
      <t>0</t>
    </r>
    <r>
      <rPr>
        <sz val="13"/>
        <rFont val="Times New Roman"/>
        <family val="1"/>
      </rPr>
      <t xml:space="preserve">  fi 90 </t>
    </r>
  </si>
  <si>
    <r>
      <t xml:space="preserve"> Co 45</t>
    </r>
    <r>
      <rPr>
        <vertAlign val="superscript"/>
        <sz val="13"/>
        <rFont val="Times New Roman"/>
        <family val="1"/>
      </rPr>
      <t>0</t>
    </r>
    <r>
      <rPr>
        <sz val="13"/>
        <rFont val="Times New Roman"/>
        <family val="1"/>
      </rPr>
      <t xml:space="preserve"> fi 110 </t>
    </r>
  </si>
  <si>
    <r>
      <t xml:space="preserve"> Co 45</t>
    </r>
    <r>
      <rPr>
        <vertAlign val="superscript"/>
        <sz val="13"/>
        <rFont val="Times New Roman"/>
        <family val="1"/>
      </rPr>
      <t>0</t>
    </r>
    <r>
      <rPr>
        <sz val="13"/>
        <rFont val="Times New Roman"/>
        <family val="1"/>
      </rPr>
      <t xml:space="preserve"> fi 140 </t>
    </r>
  </si>
  <si>
    <r>
      <t xml:space="preserve"> Co 45</t>
    </r>
    <r>
      <rPr>
        <vertAlign val="superscript"/>
        <sz val="13"/>
        <rFont val="Times New Roman"/>
        <family val="1"/>
      </rPr>
      <t>0</t>
    </r>
    <r>
      <rPr>
        <sz val="13"/>
        <rFont val="Times New Roman"/>
        <family val="1"/>
      </rPr>
      <t xml:space="preserve"> fi 160 </t>
    </r>
  </si>
  <si>
    <r>
      <t xml:space="preserve"> Co 45</t>
    </r>
    <r>
      <rPr>
        <vertAlign val="superscript"/>
        <sz val="13"/>
        <rFont val="Times New Roman"/>
        <family val="1"/>
      </rPr>
      <t>0</t>
    </r>
    <r>
      <rPr>
        <sz val="13"/>
        <rFont val="Times New Roman"/>
        <family val="1"/>
      </rPr>
      <t xml:space="preserve"> fi 200</t>
    </r>
  </si>
  <si>
    <t>* Công ty Cổ phần Nhựa Bình Minh (Phía Nam: 240 Hậu Giang, P.9, Q.6, Tp.HCM). Theo văn bản đến bảng giá ngày 16/4/2019</t>
  </si>
  <si>
    <t xml:space="preserve"> * Bồn Inox SUS 304 ĐẠI THÀNH: Cty CP ĐT SX TM ĐẠI THÀNH . Theo bảng giá ngày 01/2/2019</t>
  </si>
  <si>
    <t>Loại 310 lít (bồn đứng) fi 630 Inox (bồn đứng)</t>
  </si>
  <si>
    <t>Loại 310 lít (bồn đứng) fi 630 Inox (bồn ngang)</t>
  </si>
  <si>
    <t>Loại 500 lít (bồn đứng) fi 770 Inox (bồn đứng)</t>
  </si>
  <si>
    <t>Loại 500 lít (bồn đứng) fi 770 Inox (bồn ngang)</t>
  </si>
  <si>
    <t>Loại 1500 lít (bồn đứng) fi 1200 Inox (bồn đứng)</t>
  </si>
  <si>
    <t>Loại 700 lít (bồn đứng) fi 770 Inox (bồn đứng)</t>
  </si>
  <si>
    <t>Loại 700 lít (bồn đứng) fi 770 Inox (bồn ngang)</t>
  </si>
  <si>
    <t>Loại 1000 lít (bồn đứng) fi 960 Inox (bồn đứng)</t>
  </si>
  <si>
    <t>Loại 1000 lít (bồn đứng) fi 960 Inox (bồn ngang)</t>
  </si>
  <si>
    <t>Loại 1500 lít (bồn đứng) fi 1200 Inox (bồn ngang)</t>
  </si>
  <si>
    <t>Loại 2000 lít (bồn đứng) fi 1200 Inox (bồn đứng)</t>
  </si>
  <si>
    <t>Loại 2000 lít (bồn đứng) fi 1200 Inox (bồn ngang)</t>
  </si>
  <si>
    <t>Loại 3000 lít (bồn đứng) fi 1380 Inox (bồn đứng)</t>
  </si>
  <si>
    <t>Loại 3000 lít (bồn đứng) fi 1380 Inox (bồn ngang)</t>
  </si>
  <si>
    <t>Loại 4000 lít (bồn đứng) fi 1380 Inox (bồn đứng)</t>
  </si>
  <si>
    <t>Loại 4000 lít (bồn đứng) fi 1380 Inox (bồn ngang)</t>
  </si>
  <si>
    <t>Loại 4500 lít (bồn đứng) fi 1380 Inox (bồn đứng)</t>
  </si>
  <si>
    <t>Loại 4500 lít (bồn đứng) fi 1380 Inox (bồn ngang)</t>
  </si>
  <si>
    <t>Loại 5000 lít (bồn đứng) fi 1380 Inox (bồn đứng)</t>
  </si>
  <si>
    <t>Loại 5000 lít (bồn đứng) fi 1380 Inox (bồn ngang)</t>
  </si>
  <si>
    <t>Loại 6000 lít (bồn đứng) fi 1440 Inox (bồn đứng)</t>
  </si>
  <si>
    <t>Loại 6000 lít (bồn đứng) fi 1440 Inox (bồn ngang)</t>
  </si>
  <si>
    <t>* Sơn UNI PANIT: Công ty TNHH UNI PAINT : địa chỉ 427/32/1 Xô Viết Nghệ Tĩnh, quận Bình Thạnh, TP.HCM. Theo bảng giá ngày 03/5/2019</t>
  </si>
  <si>
    <t>Bột trét tường  UNI PRO WALL PUTY (bao 40kg)</t>
  </si>
  <si>
    <t>Chống thấm sàn UNI SUPERKOTE (thùng 28kg)</t>
  </si>
  <si>
    <t>THANG MÁY</t>
  </si>
  <si>
    <t xml:space="preserve">Cty cổ phần thang máy GARUDA (lô số 07, Trần Phú, P.Mỹ Phước, TP.Long Xuyên, AG) áp dụng giá từ ngày </t>
  </si>
  <si>
    <t xml:space="preserve"> * Xí nghiệp Xây dựng - Cty TNHH MTV Xây lắp An Giang, giá bán tại Trạm bê tông nhựa nóng tại khu CN Bình Hòa, huyện Châu Thành, An Giang (giá chưa tính phí khoan nhựa và đo E tại hiện trường).  Theo bảng giá ngày 10/3/2019</t>
  </si>
  <si>
    <t xml:space="preserve"> Đá 9x15 xay</t>
  </si>
  <si>
    <t xml:space="preserve"> Cấp phối (0x4) loại II</t>
  </si>
  <si>
    <t xml:space="preserve"> Đá 1 x 2 lưới 29</t>
  </si>
  <si>
    <t>Bột trét tường  UNI WALL MASTIC (bao 40kg)</t>
  </si>
  <si>
    <t>Chống thấm tường pha màu UNI WATRPROOF (thùng 25kg)</t>
  </si>
  <si>
    <t>Sơn lót chống kiềm nội và ngoại thất UNI ALKALI (thùng 23kg)</t>
  </si>
  <si>
    <t>Sơn lót chống kiềm nội và ngoại thất UNI NANO SHEILD (thùng 24kg)</t>
  </si>
  <si>
    <t>Sơn nội và ngoại thất UNI KING (Thùng 07kg)</t>
  </si>
  <si>
    <t>Sơn nội và ngoại thất UNI ECO GREEN (Thùng 24kg)</t>
  </si>
  <si>
    <t>Sơn nội và ngoại thất UNI PRINCE (thùng 25kg)</t>
  </si>
  <si>
    <t>Sơn nội và ngoại thất UNI  COAT (thùng 25 kg)</t>
  </si>
  <si>
    <t>Sơn nội thất UNI QUEEN (thùng 7kg)</t>
  </si>
  <si>
    <t>Sơn nội thất  UNI PRINCESS (thùng 25kg)</t>
  </si>
  <si>
    <t>Sơn nội thất  UNI ECO GREEN FOR INT (thùng 24kg)</t>
  </si>
  <si>
    <t>Sơn nội thất  UNI PRO (thùng 26kg)</t>
  </si>
  <si>
    <t>CÔNG TY TNHH SX TM XD ĐIỆN BÍCH HẠNH. Địa chỉ Khu phố 9, P.Hiệp bình Chánh, Quận Thủ Đức, Tp hồ Chí Minh, ÁP DỤNG NGÀY 01/01/2019</t>
  </si>
  <si>
    <t>CÔNG TY TNHH PHÂN PHỐI THIẾT BỊ ĐIỆN TRÂN CHÂU 177/14/3/28 đường TTH1, khu phố 4, phường Tân Thới Hiệp, Quận 12, TP Hồ Chí Minh. ẤP DỤNG NGÀY 01/01/2019</t>
  </si>
  <si>
    <t>* Cửa EUROWINDOW: Công ty cổ phần EUROWINDOW (địa chỉ Lô số 15, KCN Quang Minh, huyện Mê Linh, Tp Hà Nội). Giao hàng và lắp đặt tại công trình. Theo bảng giá ngày 01/01/2019</t>
  </si>
  <si>
    <t xml:space="preserve">Thép vuông-hộp kẽm Hòa Phát: Công ty TM Ba Xuyên: 351/30 Trần Hưng Đạo - PMỹ Phước - TP.Long Xuyên. Giá áp dụng từ ngày 01/1/2019. </t>
  </si>
  <si>
    <t>SẢN PHẨM CHIẾU SÁNG CÔNG TY CỔ PHẦN SLIGHTINH VIỆT NAM, số 168, đường K2, phường Cầu Diễn, quận Nam Từ Liêm, Hà Nội áp dụng từ ngày 01/01/2019, giá đến chân công trình.</t>
  </si>
  <si>
    <t>CÔNG TY TNHH CỔ PHẦN ĐIỆN CƠ THỤY LÂM VIỆT NAM  Lô 8-8, KCN Hố Nai, Huyện Trảng Bom, Tỉnh Đồng Nai, áp dụng từ ngày 01/01/2019</t>
  </si>
  <si>
    <t>TÂP ĐOÀN TUẤN ÂN SỐ 71 Đường Tên Lửa, Bình Tri Đông B, Quận Bình Tân, TP.HCM, áp dụng từ ngày 01/01/2019 (giá chưa bao gồm chi phí thử nghiệm)</t>
  </si>
  <si>
    <t>CÔNG TY CỔ PHẦN SẢN XUẤT  KINH DOANH THIẾT BỊ ĐIỆN TTC - CN MIỀN TÂY (Áp dụng ngày 01/01/2019) (số 131, đường 3/2 phường Hưng Lợi, quận Ninh Kiều, Tp Cần Thơ)</t>
  </si>
  <si>
    <t>CÔNG TY CỔ PHẦN DÂY CÁP ĐIỆN VIỆT NAM Số 70-72 Nam Kỳ Khởi Nghĩa, Q1, TP.HCM áp dụng từ ngày 01/01/2019</t>
  </si>
  <si>
    <t>Công ty cổ phần Tập đoàn Hoa Sen - chi nhánh Long Xuyên  (tổ 12, khóm Bình Đức 5, phường Bình Đức, TP.LX, An Giang). Theo báo giá ngày 01/1/2019</t>
  </si>
  <si>
    <t>Công ty cổ phần Tập đoàn Hoa Sen - chi nhánh Long Xuyên  (tổ 12, khóm Bình Đức 5, phường Bình Đức, TP.LX, An Giang). Theo báo giá ngày 01/01/2019</t>
  </si>
  <si>
    <t xml:space="preserve">      - Trường hợp các loại vật liệu có giá biến động (tăng hoặc giảm) so với giá công bố hoặc không có trong công bố giá của Sở Xây dựng, chủ đầu tư có trách nhiệm khảo sát và quyết định giá vật liệu khi lập dự toán, quản lý chi phí đầu tư xây dựng công trình đảm bảo phù hợp với yêu cầu của từng công trình trên cơ sở giá thị trường do tổ chức có chức năng cung cấp, báo giá của nhà sản xuất, thông tin giá của nhà cung cấp chính thức theo từng thời điểm hoặc giá đã được áp dụng cho công trình khác có tiêu chuẩn, chất lượng tương tự.</t>
  </si>
  <si>
    <t xml:space="preserve">DÂY CÁP ĐIỆN: Công ty TNHH MTV TM DV Thư Khôi số 03 Nguyễn Thiện Thuật, phường Bình Khánh, TP.Long Xuyên. Theo bảng giá ngày 01/01/2019. </t>
  </si>
  <si>
    <t xml:space="preserve"> - Ống HDPE Bình Minh: (tiêu chuẩn/Standard ISO 4427-2:2007).</t>
  </si>
  <si>
    <t xml:space="preserve"> - Ống PP-R Bình Minh</t>
  </si>
  <si>
    <t xml:space="preserve"> - Phụ tùng cho Ống - Keo dán Bình Minh.</t>
  </si>
  <si>
    <t>Sơn nội thất Sanda Interior (24 kg)</t>
  </si>
  <si>
    <t>Sơn ngoại thất Sanda Exterior (23kg)</t>
  </si>
  <si>
    <t>Sơn nội thất Kobe Interior (22,5kg)</t>
  </si>
  <si>
    <t>Sơn nội thất Kobe Easy Clean (22,5kg)</t>
  </si>
  <si>
    <t>Sơn ngoại thất Koke Shield Plus (21kg)</t>
  </si>
  <si>
    <t>Sơn bóng nội thất Kobe Max Wash (21,5kg)</t>
  </si>
  <si>
    <t>Sơn ngoại thất Kobe High Sheen (20kg)</t>
  </si>
  <si>
    <t>Sơn lót chống kiềm Sanda (22kg)</t>
  </si>
  <si>
    <t>Sơn chống kiềm Kobe (21,6kg)</t>
  </si>
  <si>
    <t>Bột Sanda nội thất (40kg)</t>
  </si>
  <si>
    <t>Bột Sanda ngoại thất (40kg)</t>
  </si>
  <si>
    <t>Sơn ngoại thất Diva (23kg)</t>
  </si>
  <si>
    <t>Sơn nội thất Diva (23,5 kg)</t>
  </si>
  <si>
    <t>Sơn nội thất Kitty Interior smooth (22,5kg)</t>
  </si>
  <si>
    <t>Sơn ngoại thất Kitty Shield Plus (20,5 kg)</t>
  </si>
  <si>
    <t>Sơn bóng nội thất Sappire Max Wash (21,5kg)</t>
  </si>
  <si>
    <t>Sơn ngoại thất Sappier High Sheen (20kg)</t>
  </si>
  <si>
    <t>SƠN KOBE</t>
  </si>
  <si>
    <t>SƠN KIM CƯƠNG</t>
  </si>
  <si>
    <t>Bột Kobe ngoại thất (40kg)</t>
  </si>
  <si>
    <t>Bột Kobe nội thất (40kg)</t>
  </si>
  <si>
    <t>* Cty TNHH thép SeAH Việt Nam (số 7, đường 3A, KCN Biên Hòa II, Đồng Nai), giao hàng tại tỉnh An Giang. Theo bảng giá ngày 17/5/2019</t>
  </si>
  <si>
    <t>X</t>
  </si>
  <si>
    <t xml:space="preserve">     - Đối với giá của một số vật liệu ghi theo báo giá của cơ sở sản xuất cũng như mức giá kê khai theo Thông báo của Sở Tài chính có thời gian báo giá trước thời điểm Sở Xây dựng Công báo giá vật liệu là do cơ sở báo đến thời điểm hiện nay giá vẫn đang áp dụng, không thay đổi giá (khi có sự thay đổi giá sẽ thông báo). </t>
  </si>
  <si>
    <t xml:space="preserve"> *Công ty TNHH MTV Xây Lắp An Giang: Giá bán tại bãi đá thuộc ấp Tân Thuận, xã Tân Lợi, huyện Tịnh Biên (bao gồm: thuế GTGT 10%, phí bảo vệ môi trường, thuế tài nguyên), giá các loại đá là giá bán buôn lên phương tiện tại máy xay, riêng đá hộc 20x30 là giá bán lẻ tại hầm. Theo bảng giá ngày 06/9/2019  theoThông báo số 1224/TB-STC ngày 06/09/2019 của Sở Tài chính).</t>
  </si>
  <si>
    <t xml:space="preserve"> * Xí nghiệp Sản xuất Bêtông &amp; Gạch không nung - Cty TNHH MTV Xây lắp An Giang (vận chuyển trong phạm vi bán kính 10 km tính từ Trạm trộn tại P. Mỹ Thạnh, Tp.LX). Giá đã bao gồm phí bơm bê tông. Giá chưa bao gồm: phụ gia chống thấm, phụ gia đông kết nhanh. Theo bảng giá ngày 04/09/2019</t>
  </si>
  <si>
    <t xml:space="preserve"> * Cống bê tông ly tâm: Cty TNHH MTV Xây Lắp An Giang sản xuất (giao hàng tại Nhà máy, P. Mỹ Thạnh, Tp. LX). Theo bảng giá ngày 04/09/2019 </t>
  </si>
  <si>
    <t xml:space="preserve"> * Xi măng các loại : Cty TNHH MTV Xây Lắp AG (giao tại Nhà máy xi măng An Giang). Theo bảng giá ngày 04/09/2019</t>
  </si>
  <si>
    <t xml:space="preserve"> *Giá bán tại nhà máy gạch ngói Tuynel Long Xuyên (giá xuất xưởng): Công ty TNHH MTV Xây Lắp An Giang. Theo bảng giá ngày 04/9/2019</t>
  </si>
  <si>
    <t xml:space="preserve"> * Giá bán gạch Tuynel tại nhà máy gạch Tri Tôn An Giang (giá xuất xưởng): Công ty TNHH MTV Xây Lắp An Giang. Theo bảng giá ngày 04/9/2019</t>
  </si>
  <si>
    <t>* Giá gạch men cao cấp ACERA giao tại nhà máy gạch ACERA -Cty TNHH MTV Xây lắp An Giang An Giang, TCVN 6415. Theo bảng giá ngày 04/09/2019</t>
  </si>
  <si>
    <t xml:space="preserve"> * Cty TNHH MTV Xây lắp An Giang, bao gồm chi phí bốc xếp lên phương tiện đường bộ hoặc đường thủy của bên mua tại nhà máy sản xuất. Theo bảng giá ngày 04/09/2019</t>
  </si>
  <si>
    <t>* Sơn Kim Cương: Công ty Cổ phần SX - TM Tâm Thành Long (Đ/c 624 QL 91, Bình Hòa, huyện Châu Thành, tỉnh An Giang) Theo bảng báo giá ngày 01/10/2019)</t>
  </si>
  <si>
    <r>
      <t>đồng/m</t>
    </r>
    <r>
      <rPr>
        <vertAlign val="superscript"/>
        <sz val="13"/>
        <rFont val="Times New Roman"/>
        <family val="1"/>
      </rPr>
      <t>3</t>
    </r>
  </si>
  <si>
    <r>
      <t>đồng/m</t>
    </r>
    <r>
      <rPr>
        <vertAlign val="superscript"/>
        <sz val="13"/>
        <color indexed="10"/>
        <rFont val="Times New Roman"/>
        <family val="1"/>
      </rPr>
      <t>3</t>
    </r>
  </si>
  <si>
    <t>Đá (1 x 2) sàng 27</t>
  </si>
  <si>
    <t>Đá (4 x 6) loại 1</t>
  </si>
  <si>
    <t>Đá (4 x 6) Dmax63</t>
  </si>
  <si>
    <t>Đá (4 x 6) loại 2</t>
  </si>
  <si>
    <t>Đá (5 x 7)</t>
  </si>
  <si>
    <t>Đá (9 x 15)</t>
  </si>
  <si>
    <t>Cấp phối (0 x 4) sàng 25</t>
  </si>
  <si>
    <t>Cấp phối (0 x 4) sàng 37,5</t>
  </si>
  <si>
    <t>Cấp phối (0 x 4) loại 1</t>
  </si>
  <si>
    <t>Cấp phối (0 x 4) loại 2</t>
  </si>
  <si>
    <t>Đá mi sàng</t>
  </si>
  <si>
    <t>Đá mi sàng (0 x 0,5)</t>
  </si>
  <si>
    <t>Đá (2 x 4)</t>
  </si>
  <si>
    <t>Đá (15 x 20)</t>
  </si>
  <si>
    <t>Đá hộc (20 x 30)</t>
  </si>
  <si>
    <t>Đá hộc (20 x 60)</t>
  </si>
  <si>
    <t>Đá (1 x 2) sàng 22 ly tâm</t>
  </si>
  <si>
    <t>Đá (1 x 2) sàng 27 ly tâm</t>
  </si>
  <si>
    <t>Đá (0,5 x 2,0) ly tâm</t>
  </si>
  <si>
    <t>Đá (1,0 x 1,6) ly tâm</t>
  </si>
  <si>
    <t>Đá (1,0 x 1,9) ly tâm</t>
  </si>
  <si>
    <t>Đá mi sàng ly tâm</t>
  </si>
  <si>
    <t>* Đá ANTRACO: Cty TNHH Liên Doanh ANTRACO (bao gồm: tiền vận chuyển từ bãi đá thành phẩm đến bến cảng Antraco; tiền bốc xếp xuống phương tiện và thuế VAT) . Theo bảng giá áp dụng từ ngày 01/01/2019</t>
  </si>
  <si>
    <t>Đá (1 x 2) sàng 22, sàng 25</t>
  </si>
  <si>
    <t>Cát nghiền (0x06)</t>
  </si>
  <si>
    <t>Đá (1 x 2) sàng 22 loại 02</t>
  </si>
  <si>
    <t>Đá (1 x 2) sàng 25 loại 02</t>
  </si>
  <si>
    <t>Đá (1 x 2) sàng 27 loại 02</t>
  </si>
  <si>
    <t>Đá mi sàn (0x05) loại 2</t>
  </si>
  <si>
    <t>Cấp phối (0x4) Dmax 25 ly tâm</t>
  </si>
  <si>
    <t xml:space="preserve">ĐÈN CHIẾU SÁNG LED &amp; ĐÈN TÍN HIỆU GIAO THÔNG: Công ty TNHH Sản xuất Thương mại &amp; Dịch vụ Đại Quang Phát, số 17, đường số 11 - Khu phố 4 - P.Linh Xuân - Q.Thủ Đức, TP.HCM. Theo bảng giá ngày 07/10/2019. </t>
  </si>
  <si>
    <t>ĐÈN CHIẾU SÁNG LED  NIKKON - MALAYSIA. Bảo hành: 5 năm đèn LED, 2 năm đèn Downlight</t>
  </si>
  <si>
    <t>Đèn đường Led Nikkon S439 30W (3000K, 4000K)</t>
  </si>
  <si>
    <t>1bộ</t>
  </si>
  <si>
    <t>Đèn đường Led Nikkon S439 40W (3000K, 4000K)</t>
  </si>
  <si>
    <t>Đèn đường Led Nikkon S439 60W (3000K, 4000K)</t>
  </si>
  <si>
    <t>Đèn đường Led Nikkon S433 85W (3000K, 4000K), (dimming 5 cấp công suất)</t>
  </si>
  <si>
    <t>Đèn đường Led Nikkon S433 90W (3000K, 4000K), (dimming 5 cấp công suất)</t>
  </si>
  <si>
    <t>Đèn đường Led Nikkon S433 100W (3000K, 4000K), (dimming 5 cấp công suất)</t>
  </si>
  <si>
    <t>Đèn đường Led Nikkon S433 115W (3000K, 4000K), (dimming 5 cấp công suất)</t>
  </si>
  <si>
    <t>Đèn đường Led Nikkon S433 120W (3000K, 4000K), (dimming 5 cấp công suất)</t>
  </si>
  <si>
    <t>Đèn đường Led Nikkon S433 145W (3000K, 4000K), (dimming 5 cấp công suất)</t>
  </si>
  <si>
    <t>Đèn đường Led Nikkon S433 150W (3000K, 4000K), (dimming 5 cấp công suất)</t>
  </si>
  <si>
    <t>Đèn đường Led Nikkon S436 165W (3000K, 4000K), (dimming 5 cấp công suất)</t>
  </si>
  <si>
    <t>Đèn đường Led Nikkon S436 185W (3000K, 4000K), (dimming 5 cấp công suất)</t>
  </si>
  <si>
    <t>Đèn pha Led Nikkon Cervelli 100W (3000K, 4000K, 5000K), (dimming 5 cấp công suất)</t>
  </si>
  <si>
    <t>Đèn pha Led Nikkon Cervelli 150W (3000K, 4000K, 5000K), (dimming 5 cấp công suất)</t>
  </si>
  <si>
    <t>Đèn pha Led Nikkon Cervelli 200W (3000K, 4000K, 5000K), (dimming 5 cấp công suất)</t>
  </si>
  <si>
    <t>Đèn pha Led Nikkon Cervelli 250W (3000K, 4000K, 5000K), (dimming 5 cấp công suất)</t>
  </si>
  <si>
    <t>Đèn pha Led Nikkon Cervelli 300W (3000K, 4000K, 5000K), (dimming 5 cấp công suất)</t>
  </si>
  <si>
    <t>Đèn pha Led Nikkon Cervelli 350W (3000K, 4000K, 5000K), (dimming 5 cấp công suất)</t>
  </si>
  <si>
    <t>Đèn Solar Led Nikkon RA 365 30W (5000K)</t>
  </si>
  <si>
    <t>Đèn Solar Led Nikkon RA 365 40W (5000K)</t>
  </si>
  <si>
    <t>Đèn Solar Led Nikkon RA 365 50W (5000K)</t>
  </si>
  <si>
    <t>Đèn Solar Led Nikkon RA 365 60W (5000K)</t>
  </si>
  <si>
    <t>Đèn Solar Led Nikkon RA 365 80W (5000K)</t>
  </si>
  <si>
    <t>Đèn Solar Led Nikkon RA 365 100W (5000K)</t>
  </si>
  <si>
    <t>Đèn Led downlight Nikkon Eco 4R 15W 4000K/6000K</t>
  </si>
  <si>
    <t>Đèn Led downlight Nikkon Eco 6R 18W 4000K/6000K</t>
  </si>
  <si>
    <t>Đèn Led downlight Nikkon Eco 4S 15W 4000K/6000K</t>
  </si>
  <si>
    <t>Đèn Led downlight Nikkon Eco 6S 18W 4000K/6000K</t>
  </si>
  <si>
    <t>ĐÈN TÍN HIỆU GIAO THÔNG NEXT LIGHTING - ĐÀI LOAN. Bảo hành: 3 năm</t>
  </si>
  <si>
    <r>
      <t xml:space="preserve">Đèn THGT đỏ, vàng </t>
    </r>
    <r>
      <rPr>
        <sz val="13"/>
        <rFont val="Symbol"/>
        <family val="1"/>
        <charset val="2"/>
      </rPr>
      <t xml:space="preserve">f </t>
    </r>
    <r>
      <rPr>
        <sz val="13"/>
        <rFont val="Times New Roman"/>
        <family val="1"/>
      </rPr>
      <t>200mm</t>
    </r>
  </si>
  <si>
    <r>
      <t xml:space="preserve">Đèn THGT xanh </t>
    </r>
    <r>
      <rPr>
        <sz val="13"/>
        <rFont val="Symbol"/>
        <family val="1"/>
        <charset val="2"/>
      </rPr>
      <t xml:space="preserve">f </t>
    </r>
    <r>
      <rPr>
        <sz val="13"/>
        <rFont val="Times New Roman"/>
        <family val="1"/>
      </rPr>
      <t>200mm</t>
    </r>
  </si>
  <si>
    <r>
      <t xml:space="preserve">Đèn THGT đỏ, vàng </t>
    </r>
    <r>
      <rPr>
        <sz val="13"/>
        <rFont val="Symbol"/>
        <family val="1"/>
        <charset val="2"/>
      </rPr>
      <t>f 3</t>
    </r>
    <r>
      <rPr>
        <sz val="13"/>
        <rFont val="Times New Roman"/>
        <family val="1"/>
      </rPr>
      <t>00mm</t>
    </r>
  </si>
  <si>
    <r>
      <t xml:space="preserve">Đèn THGT xanh </t>
    </r>
    <r>
      <rPr>
        <sz val="13"/>
        <rFont val="Symbol"/>
        <family val="1"/>
        <charset val="2"/>
      </rPr>
      <t>f 3</t>
    </r>
    <r>
      <rPr>
        <sz val="13"/>
        <rFont val="Times New Roman"/>
        <family val="1"/>
      </rPr>
      <t>00mm</t>
    </r>
  </si>
  <si>
    <r>
      <t xml:space="preserve">Đèn THGT đỏ chữ thập </t>
    </r>
    <r>
      <rPr>
        <sz val="13"/>
        <rFont val="Symbol"/>
        <family val="1"/>
        <charset val="2"/>
      </rPr>
      <t xml:space="preserve">f </t>
    </r>
    <r>
      <rPr>
        <sz val="13"/>
        <rFont val="Times New Roman"/>
        <family val="1"/>
      </rPr>
      <t>200mm</t>
    </r>
  </si>
  <si>
    <r>
      <t xml:space="preserve">Đèn THGT đỏ chữ thập </t>
    </r>
    <r>
      <rPr>
        <sz val="13"/>
        <rFont val="Symbol"/>
        <family val="1"/>
        <charset val="2"/>
      </rPr>
      <t>f 3</t>
    </r>
    <r>
      <rPr>
        <sz val="13"/>
        <rFont val="Times New Roman"/>
        <family val="1"/>
      </rPr>
      <t>00mm</t>
    </r>
  </si>
  <si>
    <r>
      <t xml:space="preserve">Đèn người đi bộ (xanh - đỏ) </t>
    </r>
    <r>
      <rPr>
        <sz val="13"/>
        <rFont val="Symbol"/>
        <family val="1"/>
        <charset val="2"/>
      </rPr>
      <t xml:space="preserve">f </t>
    </r>
    <r>
      <rPr>
        <sz val="13"/>
        <rFont val="Times New Roman"/>
        <family val="1"/>
      </rPr>
      <t>200mm</t>
    </r>
  </si>
  <si>
    <r>
      <t xml:space="preserve">Đèn người đi bộ (xanh - đỏ) </t>
    </r>
    <r>
      <rPr>
        <sz val="13"/>
        <rFont val="Symbol"/>
        <family val="1"/>
        <charset val="2"/>
      </rPr>
      <t>f 3</t>
    </r>
    <r>
      <rPr>
        <sz val="13"/>
        <rFont val="Times New Roman"/>
        <family val="1"/>
      </rPr>
      <t>00mm New Form</t>
    </r>
  </si>
  <si>
    <r>
      <t xml:space="preserve">Đèn THGT đếm lùi (xanh - đỏ - vàng) </t>
    </r>
    <r>
      <rPr>
        <sz val="13"/>
        <rFont val="Symbol"/>
        <family val="1"/>
        <charset val="2"/>
      </rPr>
      <t>f 3</t>
    </r>
    <r>
      <rPr>
        <sz val="13"/>
        <rFont val="Times New Roman"/>
        <family val="1"/>
      </rPr>
      <t>00mm</t>
    </r>
  </si>
  <si>
    <r>
      <t xml:space="preserve">Đèn THGT đếm lùi (xanh - đỏ - vàng) </t>
    </r>
    <r>
      <rPr>
        <sz val="13"/>
        <rFont val="Times New Roman"/>
        <family val="1"/>
      </rPr>
      <t>825x520mm</t>
    </r>
  </si>
  <si>
    <t>Đèn chớp vàng dùng pin năng lượng mặt trời đôi 10W</t>
  </si>
  <si>
    <t>Đèn chớp vàng dùng pin năng lượng mặt trời đơn 7W</t>
  </si>
  <si>
    <t>Bê tông nhựa nguội</t>
  </si>
  <si>
    <t>Thép cuộn Φ6 mác thép CB240-T/ CB300-T/ SWRM12</t>
  </si>
  <si>
    <t>Thép cuộn Φ8 mác thép CB240-T/ CB300-T/ SWRM12</t>
  </si>
  <si>
    <t>Thép thanh vằn D10 mác CB300V/SD295A</t>
  </si>
  <si>
    <t>Thép thanh vằn D10 mác CB400V/SD390/G60</t>
  </si>
  <si>
    <t>Thép thanh vằn D10 mác CB500V/SD490</t>
  </si>
  <si>
    <r>
      <t xml:space="preserve">Thép thanh vằn D12 </t>
    </r>
    <r>
      <rPr>
        <sz val="13"/>
        <rFont val="Calibri"/>
        <family val="2"/>
      </rPr>
      <t>÷</t>
    </r>
    <r>
      <rPr>
        <sz val="13"/>
        <rFont val="Times New Roman"/>
        <family val="1"/>
      </rPr>
      <t xml:space="preserve"> D32 mác CB500V/SD490</t>
    </r>
  </si>
  <si>
    <t>Thép thanh vằn D40, D41, D43  CB400V/SD390/G60</t>
  </si>
  <si>
    <t>Thép tròn trơn P14, CB300-T/SS400</t>
  </si>
  <si>
    <t>Thép tròn trơn P16, P18, CB300-T/SS400</t>
  </si>
  <si>
    <t>Thép tròn trơn P20, P22, P25, CB300-T/SS400</t>
  </si>
  <si>
    <t>Thép tròn trơn P28, P30, P32, CB300-T/SS400</t>
  </si>
  <si>
    <t>Thép tròn trơn P36, P38, P40, CB300-T/SS400</t>
  </si>
  <si>
    <t>Mương BTCT thành mỏng đúc sẵn; KT: BxHxL=600x600x2000mm</t>
  </si>
  <si>
    <t>đ/md</t>
  </si>
  <si>
    <t>Mương BTCT thành mỏng đúc sẵn; KT: BxHxL=800x800x2000mm</t>
  </si>
  <si>
    <t>tấn</t>
  </si>
  <si>
    <t>CXV -35mm2</t>
  </si>
  <si>
    <t>Cáp nhôm trần lõi thép AC 240/32mm2</t>
  </si>
  <si>
    <t>Collier 50x4 ĐK 120</t>
  </si>
  <si>
    <t>Collier 50x4 ĐK 100</t>
  </si>
  <si>
    <t>Collier 50x4 ĐK 90</t>
  </si>
  <si>
    <t>Bu lông 16x200</t>
  </si>
  <si>
    <t>Bu lông 16x250</t>
  </si>
  <si>
    <t>Bu lông VRS 16x450</t>
  </si>
  <si>
    <t>Bu lông VRS 16x500</t>
  </si>
  <si>
    <t>Bu lông VRS 16x600</t>
  </si>
  <si>
    <t>Collier 50x4 ĐK 80</t>
  </si>
  <si>
    <t>Collier 30x3 ĐK 90</t>
  </si>
  <si>
    <t xml:space="preserve">Dây chì niêm có phát quang </t>
  </si>
  <si>
    <t xml:space="preserve">Chì niêm điện kế có phản quang </t>
  </si>
  <si>
    <t>Long đền vuông mạ kẽm ĐK 18</t>
  </si>
  <si>
    <t>Cáp nhôm bọc hạ thế AV 50mm2</t>
  </si>
  <si>
    <t>đ/con</t>
  </si>
  <si>
    <t>đ/trụ</t>
  </si>
  <si>
    <t>Bột trét nội thất (bao 40kg)</t>
  </si>
  <si>
    <t>Bột trét nội thất + ngoại thất cao cấp (bao 40kg)</t>
  </si>
  <si>
    <t>Sơn lót chống kiềm nội thất (thùng 18L)</t>
  </si>
  <si>
    <t>Sơn lót chống kiềm nội thất (Lon 4L)</t>
  </si>
  <si>
    <t>Sơn lót chống kiềm nội thất đặc biệt (thùng 18L)</t>
  </si>
  <si>
    <t>Sơn lót chống kiềm ngoại thất cao cấp (thùng 18L)</t>
  </si>
  <si>
    <t>Sơn lót chống kiềm ngoại thất đặt biệt (thùng 18L)</t>
  </si>
  <si>
    <t>Sơn nội thất 3 in 1 (thùng 18L)</t>
  </si>
  <si>
    <t>Sơn nước nội thất siêu trắng cao cấp (thùng 18L)</t>
  </si>
  <si>
    <t>Sơn nội thất cao cấp dễ lau chùi (thùng 18L)</t>
  </si>
  <si>
    <t>Sơn bóng nội thất cao cấp (thùng 18L)</t>
  </si>
  <si>
    <t>Sơn lót chống kiềm nội thất đặc biệt (Lon 4L)</t>
  </si>
  <si>
    <t>Sơn lót chống kiềm ngoại thất cao cấp (Lon 5L)</t>
  </si>
  <si>
    <t>Sơn lót chống kiềm ngoại thất đặt biệt (Lon 5L)</t>
  </si>
  <si>
    <t>Sơn nội thất 3 in 1 (Lon 4L)</t>
  </si>
  <si>
    <t>Sơn nước nội thất siêu trắng cao cấp (Lon 4L)</t>
  </si>
  <si>
    <t>Sơn nội thất cao cấp dễ lau chùi (Lon 4L)</t>
  </si>
  <si>
    <t>Sơn bóng nội thất cao cấp (Lon 5L)</t>
  </si>
  <si>
    <t>Sơn bóng ánh ngọc trai nội thất cao cấp (Lon 5L)</t>
  </si>
  <si>
    <t>Sơn nước ngoại thất (thùng 18L)</t>
  </si>
  <si>
    <t>Sơn nước ngoại thất (Lon 4L)</t>
  </si>
  <si>
    <t>Sơn nước ngoại thất (Lon 1L)</t>
  </si>
  <si>
    <t>Sơn bóng ngoại thất cao cấp (thùng 18L)</t>
  </si>
  <si>
    <t>Sơn bóng ngoại thất cao cấp (Lon 5L)</t>
  </si>
  <si>
    <t>Sơn bóng ngoại thất cao cấp (Lon 1L)</t>
  </si>
  <si>
    <t>Sơn bóng chống nóng ngoại thất đặc biệt (Lon 5L)</t>
  </si>
  <si>
    <t>Sơn bóng chống nóng ngoại thất đặc biệt (Lon 1L)</t>
  </si>
  <si>
    <t>Sơn chống thấm đa năng (thùng 18L)</t>
  </si>
  <si>
    <t>Sơn chống thấm đa năng (Lon 4L)</t>
  </si>
  <si>
    <t>Sơn chống thấm màu (Lon 5L)</t>
  </si>
  <si>
    <t>Sơn chống thấm màu (thùng 18L)</t>
  </si>
  <si>
    <t>Sơn ngoại thất chống phai màu (thùng 18L)</t>
  </si>
  <si>
    <t>Sơn ngoại thất chống phai màu (Lon 3.8L)</t>
  </si>
  <si>
    <t>Sơn ngoại thất chống phai màu (Lon 1L)</t>
  </si>
  <si>
    <t>Clear phủ bóng</t>
  </si>
  <si>
    <t>Led bulb trụ nhôm SLB7026/50W</t>
  </si>
  <si>
    <t>Bóng đèn đường nhỏ SLB 7029/30W</t>
  </si>
  <si>
    <t>Tủ Aptomat 4P</t>
  </si>
  <si>
    <t>Quạt thông gió âm tường V20</t>
  </si>
  <si>
    <t>Aptomat tép hai cực 40A</t>
  </si>
  <si>
    <t>Đèn downlight siêu mỏng LED 6W ánh sáng ấm, trắng ELD3018/6A, W</t>
  </si>
  <si>
    <t>Đèn downlight siêu mỏng LED 9W ánh sáng ấm, trắng ELD3018/9A, W</t>
  </si>
  <si>
    <t>Đèn downlight siêu mỏng LED 12W ánh sáng ấm, trắng ELD3018/12A, W</t>
  </si>
  <si>
    <t>Đèn downlight siêu mỏng LED 15W ánh sáng ấm, trắng ELD3018/15A, W</t>
  </si>
  <si>
    <t>Đèn ốp Panel LED 18W vuông ánh sáng trắng ELT8006S/18W</t>
  </si>
  <si>
    <t>Đèn ốp Panel LED 24W vuông ánh sáng trắng ELT8006S/24W</t>
  </si>
  <si>
    <t>Đèn ốp Panel LED 18W tròn ánh sáng trắng ELT8007S/18W</t>
  </si>
  <si>
    <t>Đèn ốp Panel LED 24W tròn ánh sáng trắng ELT8007S/24W</t>
  </si>
  <si>
    <t>Bộ tube LED thủy tinh 1.2m ELB8319NEW/19W</t>
  </si>
  <si>
    <t>Mica LED chống thấm 20W, ánh sáng trắng ELB9016W/20W</t>
  </si>
  <si>
    <t>Mica LED chống thấm 40W, ánh sáng trắng ELB9016W/40W</t>
  </si>
  <si>
    <t>Đèn ốp tường LED EWL4001/10D</t>
  </si>
  <si>
    <t>Đèn gương LED EML6019/9D</t>
  </si>
  <si>
    <t>Đèn chiếu rọi ray 10W, ánh sáng trung tính, vỏ đen, vỏ trắng ELC3006W,B/10D</t>
  </si>
  <si>
    <t>Đèn chiếu rọi ray 20W, ánh sáng trung tính, vỏ đen, vỏ trắng ELC3006W,B/20D</t>
  </si>
  <si>
    <t>Đèn chiếu rọi ray 30W, ánh sáng trung tính, vỏ đen, vỏ trắng ELC3006W,B/30D</t>
  </si>
  <si>
    <t>Đèn sự cố EXL 6005L</t>
  </si>
  <si>
    <t>Đèn âm trần LED 40W 60cmx60cm ELW120/606040W</t>
  </si>
  <si>
    <t>Đèn âm trần LED 40W 30cmx120cm ELW120/312040W</t>
  </si>
  <si>
    <t>Đèn chiếu rọi pha 20W ánh sáng trắng, ấm ELC1026/20A,W</t>
  </si>
  <si>
    <t>Đèn chiếu rọi pha 30W ánh sáng trắng, ấm ELC1026/30A,W</t>
  </si>
  <si>
    <t>Đèn chiếu rọi pha 50W ánh sáng trắng, ấm ELC1026/50A,W</t>
  </si>
  <si>
    <t>Đèn chiếu rọi pha 100W ánh sáng trắng, ấm ELC1026/100A,W</t>
  </si>
  <si>
    <t>Đèn đường 50W ánh sáng trung tính 4500k ELW2009/50W</t>
  </si>
  <si>
    <t>Đèn đường 100W ánh sáng trung tính 4500k ELW2009/100W</t>
  </si>
  <si>
    <t>Đèn nhà xưởng LED 120W ánh sáng trắng ELW3006/120W (chưa bao gồm chóa nhôm)</t>
  </si>
  <si>
    <t>Đèn nhà xưởng LED 150W ánh sáng trắng ELW3006/150W (chưa bao gồm chóa nhôm)</t>
  </si>
  <si>
    <t>Đèn nhà xưởng LED 180W ánh sáng trắng ELW3006/180W (chưa bao gồm chóa nhôm)</t>
  </si>
  <si>
    <t>Thân máng đèn có chóa phản quang lắp bóng (ELB8TV120.1)</t>
  </si>
  <si>
    <t>Thân máng đèn có chóa phản quang lắp bóng (ELB8TV120.2)</t>
  </si>
  <si>
    <t>Thân máng lắp bóng LED (ELB8DT120.2)</t>
  </si>
  <si>
    <t>Thân máng để lắp bóng LED 1.2m đôi  (ELB8DT120.2)</t>
  </si>
  <si>
    <t>Thân máng 0.6m đơn (ELB8TA60.1)</t>
  </si>
  <si>
    <t>Thân máng 1m đơn (ELB8TA120.1)</t>
  </si>
  <si>
    <t>Cống Φ 1500mm, D = 120mm</t>
  </si>
  <si>
    <t>Giăng cao su cống fi 1200</t>
  </si>
  <si>
    <r>
      <t xml:space="preserve">Cọc bê tông DƯL 100 x 100-35Mpa </t>
    </r>
    <r>
      <rPr>
        <sz val="13"/>
        <rFont val="Calibri"/>
        <family val="2"/>
      </rPr>
      <t>≥</t>
    </r>
    <r>
      <rPr>
        <sz val="13"/>
        <rFont val="Times New Roman"/>
        <family val="1"/>
      </rPr>
      <t xml:space="preserve"> M400</t>
    </r>
  </si>
  <si>
    <t>Cọc bê tông DƯL 120 x 120-35Mpa ≥ M400</t>
  </si>
  <si>
    <t>Cọc bê tông DƯL 150 x 150-35Mpa ≥ M400</t>
  </si>
  <si>
    <t>Cọc bê tông DƯL 200 x 200-8m-35Mpa ≥ M400</t>
  </si>
  <si>
    <t>Cọc bê tông DƯL 200 x 200-6m-35Mpa ≥ M400</t>
  </si>
  <si>
    <t>A</t>
  </si>
  <si>
    <t xml:space="preserve"> Cống bê tông ly tâm sản xuất theo tiêu chuẩn 22TCN 272 - 05</t>
  </si>
  <si>
    <r>
      <t>- Hoạt tải 3 x 10</t>
    </r>
    <r>
      <rPr>
        <vertAlign val="superscript"/>
        <sz val="13"/>
        <rFont val="Times New Roman"/>
        <family val="1"/>
      </rPr>
      <t>-3</t>
    </r>
    <r>
      <rPr>
        <sz val="13"/>
        <rFont val="Times New Roman"/>
        <family val="1"/>
      </rPr>
      <t xml:space="preserve"> Mpa (cống dọc đường), cấp tải thấp</t>
    </r>
  </si>
  <si>
    <t>- Hoạt tải 65% HL93 (cống qua đường &gt; H10), cấp tải tiêu chuẩn</t>
  </si>
  <si>
    <t>-Hoạt tải 100% HL93 (cống qua đường &gt; H30), cấp tải cao</t>
  </si>
  <si>
    <t>- Hoạt tải 100% HL93 (cống qua đường &gt; H30), cấp tải cao</t>
  </si>
  <si>
    <t>C</t>
  </si>
  <si>
    <t>D</t>
  </si>
  <si>
    <t>E</t>
  </si>
  <si>
    <r>
      <t>Cọc bê tông dự ứng lực sản xuất theo tiêu chuẩn 22TCN272-05 và TCXD 205:1998, Cường độ thép 17.250kg/cm</t>
    </r>
    <r>
      <rPr>
        <b/>
        <vertAlign val="superscript"/>
        <sz val="13"/>
        <rFont val="Times New Roman"/>
        <family val="1"/>
      </rPr>
      <t>2</t>
    </r>
  </si>
  <si>
    <t>Quy cách (400 x 400)mm, dày 30mm (+/-1.3) - màu vàng, tím, xanh lá cây, xám điểm hồng, xám xanh</t>
  </si>
  <si>
    <t>Quy cách (400 x 400)mm, dày 30mm (+/-1.3) màu xám, xám tro, đỏ</t>
  </si>
  <si>
    <t>Gạch 90mm x 190mm x 390mm</t>
  </si>
  <si>
    <t>Gạch 90mm x 190mm x 190mm</t>
  </si>
  <si>
    <t>Gạch 45mm x 190mm x 90mm</t>
  </si>
  <si>
    <t>Gạch 190mm x 190mm x 390mm</t>
  </si>
  <si>
    <t>Gạch 100mm x 190mm x 390mm</t>
  </si>
  <si>
    <t>Gạch 50mm x 100mm x 200mm</t>
  </si>
  <si>
    <t>Giá bán bao gồm thuế VAT</t>
  </si>
  <si>
    <t>Cáp năng lượng mặt trời Solar cable H1Z2Z2-K (1,5DC theo tiêu chuẩn EN 50618)</t>
  </si>
  <si>
    <t>H1Z2Z2-K-4-1,5kV DC</t>
  </si>
  <si>
    <t>H1Z2Z2-K-6-1,5kV DC</t>
  </si>
  <si>
    <t>H1Z2Z2-K-300-1,5kV DC</t>
  </si>
  <si>
    <t xml:space="preserve"> * DÂY CÁP ĐIỆN CADIVI: Cty CP Dây cáp điện Việt Nam (số 70-72 Nam Kỳ Khởi Nghĩa, Q.1, Tp.HCM). Theo bảng giá ngày 10/10/2019 </t>
  </si>
  <si>
    <t>* Trần nhôm Aluwin:</t>
  </si>
  <si>
    <t>Trần kim loại nhôm Aluwin Lay-in, (T-Black) 600x600x0.6mm, màu trắng làm từ hợp kim nhôm siêu bền, đi kèm khung xương đồng bộ và phụ kiện</t>
  </si>
  <si>
    <t>Trần kim loại nhôm Aluwin Lay-in, (T-Black) 600x600x0.7mm, màu trắng làm từ hợp kim nhôm siêu bền, đi kèm khung xương đồng bộ và phụ kiện</t>
  </si>
  <si>
    <t>m2</t>
  </si>
  <si>
    <t>Trần kim loại nhôm Aluwin Clip in 600x600x0.6mm, màu trắng làm từ hợp kim nhôm siêu bền, đi kèm khung tam giác và phụ kiện</t>
  </si>
  <si>
    <t>Trần kim loại nhôm Aluwin Clip in 600x600x0.7mm, màu trắng làm từ hợp kim nhôm siêu bền, đi kèm khung tam giác và phụ kiện</t>
  </si>
  <si>
    <t>Trần kim loại nhôm Aluwin Clip in 600x1200x0.7mm, màu trắng làm từ hợp kim nhôm siêu bền, đi kèm khung tam giác và phụ kiện</t>
  </si>
  <si>
    <t>Trần kim loại nhôm Aluwin rộng 200F chịu gió, màu trắng sơn tĩnh điện cao cấp siêu bền, đi kèm khung xương và phụ kiện</t>
  </si>
  <si>
    <t>Trần kim loại nhôm Aluwin caro Cell 150x150x0.5mm</t>
  </si>
  <si>
    <t>Trần kim loại nhôm Aluwin Striped - B (sọc) 30mm-130mm-180mmx0.6mm, màu trắng sơn tĩnh điện cao cấp siêu bền, đi kèm khung xương và phụ kiện</t>
  </si>
  <si>
    <t>Trần kim loại nhôm Aluwin G85x0.6mm, màu trắng sơn tĩnh điện cao cấp siêu bền, đi kèm khung xương và phụ kiện</t>
  </si>
  <si>
    <t>Trần kim loại nhôm Aluwin 150R-200Rx0.6mm</t>
  </si>
  <si>
    <t>Trần kim loại nhôm Aluwin Z300x0.6mm</t>
  </si>
  <si>
    <t>Trần kim loại nhôm Aluwin GROOVE - U100x0.6mm</t>
  </si>
  <si>
    <t>Trần kim loại nhôm Aluwin V100x0.6mm</t>
  </si>
  <si>
    <t>Trần kim loại nhôm Aluwin 200Ax0.6mm</t>
  </si>
  <si>
    <t>* Mặt Alu - Aluwin</t>
  </si>
  <si>
    <t>Mặt dựng nhôm Aluwin PE (tấm trong nhà) tấm dày 3mm, bao gồm khung xương thép mạ kẽm</t>
  </si>
  <si>
    <t>Mặt dựng nhôm Aluwin PE (tấm trong nhà) tấm dày 4mm, bao gồm khung xương thép mạ kẽm</t>
  </si>
  <si>
    <t>Mặt dựng nhôm Aluwin PVDF (tấm ngoài trời) tấm dày 3mm, bao gồm khung xương thép mạ kẽm</t>
  </si>
  <si>
    <t>Mặt dựng nhôm Aluwin PVDF (tấm ngoài trời) tấm dày 4mm, bao gồm khung xương thép mạ kẽm</t>
  </si>
  <si>
    <t>* Lam chắn nắng nhôm Aluwin</t>
  </si>
  <si>
    <t>Lam nhôm chắn nắng Aluwin hình lá liễu SL 150x24x1.4mm</t>
  </si>
  <si>
    <t>Lam nhôm chắn nắng Aluwin 85Cx0.6mm</t>
  </si>
  <si>
    <t>Khung kính cố định cường lực 10ly, Kính Aluwin</t>
  </si>
  <si>
    <t>Lan can hộp Inox mờ, Inox 304</t>
  </si>
  <si>
    <t>Lan can Inox D49 dày 2.0ly - Inox 304, kính cường lực dày 10ly kính Aluwin</t>
  </si>
  <si>
    <t>Lan can Inox D60 dày 2.0ly - Inox 304, kính cường lực dày 10ly kính Aluwin</t>
  </si>
  <si>
    <t>Tay vịn bằng Inox D49 dày 2.0ly - Inox 304</t>
  </si>
  <si>
    <t>TẤM TRẦN CÁC LOẠI; ALUWIN; LAN CAN INOX</t>
  </si>
  <si>
    <t>Sứ đứng 24KV chống muối biển</t>
  </si>
  <si>
    <t>Cách điện treo polymer 24KV</t>
  </si>
  <si>
    <t>Giá móc đơn</t>
  </si>
  <si>
    <t>Khung đỡ 2 sứ</t>
  </si>
  <si>
    <t>Giá móc cáp đôi ABC</t>
  </si>
  <si>
    <t>Cọc tiếp địa 16x2400 + kẹp tiếp địa</t>
  </si>
  <si>
    <t>Bu lông móc 16x200</t>
  </si>
  <si>
    <t>Bu lông móc 16x250</t>
  </si>
  <si>
    <t>Bu lông móc 16x450</t>
  </si>
  <si>
    <t>Bu lông móc 16x500</t>
  </si>
  <si>
    <t>Bu lông móc 16x400</t>
  </si>
  <si>
    <t>Cáp nhôm bọc lõi thép 24kV ACXH 240mm2</t>
  </si>
  <si>
    <t>* Sơn ONIPC: Công ty TNHH MTV TMDV Chí Nguyễn : địa chỉ 01 đường 30/4 phường Châu Phú B, TP Châu Đốc. Theo bảng giá ngày 01/09/2019</t>
  </si>
  <si>
    <t xml:space="preserve"> - Sơn bảo vệ bề mặt (trọng lượng 400kg/mét dài)</t>
  </si>
  <si>
    <t xml:space="preserve"> - Mạ kẽm bảo vệ bề mặt (trọng lượng 400kg/mét dài)</t>
  </si>
  <si>
    <t xml:space="preserve"> - Sơn bảo vệ bề mặt  (trọng lượng 320kg/mét dài)</t>
  </si>
  <si>
    <t xml:space="preserve"> - Mạ kẽm bảo vệ bề mặt (trọng lượng 320kg/mét dài)</t>
  </si>
  <si>
    <t xml:space="preserve"> - Sơn bảo vệ bề mặt (trọng lượng 355kg/mét dài)</t>
  </si>
  <si>
    <t xml:space="preserve"> - Sơn bảo vệ bề mặt (trọng lượng 480kg/mét dài)</t>
  </si>
  <si>
    <t xml:space="preserve"> - Mạ kẽm bảo vệ bề mặt (trọng lượng 480kg/mét dài)</t>
  </si>
  <si>
    <t xml:space="preserve"> - Sơn bảo vệ bề mặt (trọng lượng 590kg/mét dài)</t>
  </si>
  <si>
    <t xml:space="preserve"> - Mạ kẽm bảo vệ bề mặt (trọng lượng 590kg/mét dài)</t>
  </si>
  <si>
    <t xml:space="preserve"> - Sơn bảo vệ bề mặt (trọng lượng 665kg/mét dài)</t>
  </si>
  <si>
    <t xml:space="preserve"> - Mạ kẽm bảo vệ bề mặt (trọng lượng 665kg/mét dài)</t>
  </si>
  <si>
    <t>* Cầu thép NT 2.6 KA bề rộng mặt cầu 2,5m, chiều dài nhịp tối đa 18m - 15m, tải trọng xe đơn 5 tấn - 5H tấn</t>
  </si>
  <si>
    <t>* Cầu thép NT 2.6 K bề rộng mặt cầu 2,5m, chiều dài nhịp tối đa 21m - 18m, tải trọng xe đơn 5 tấn - 5H tấn</t>
  </si>
  <si>
    <t>* Cầu thép NT 2.6 MA bề rộng mặt cầu 2,5m, chiều dài nhịp tối đa 24m - 21m, tải trọng xe đơn 5 tấn - 5H tấn</t>
  </si>
  <si>
    <t>* Cầu thép NT 2.6 M bề rộng mặt cầu 2,5m, chiều dài nhịp tối đa 27m - 24m, tải trọng xe đơn 5 tấn - 5H tấn</t>
  </si>
  <si>
    <t>* Cầu thép NT 2.6 MB bề rộng mặt cầu 2,5m, chiều dài nhịp tối đa 30m - 24m, tải trọng xe đơn 5 tấn - 5H tấn</t>
  </si>
  <si>
    <t>* Cầu thép NT 2.6 MF bề rộng mặt cầu 2,5m, chiều dài nhịp tối đa 33m - 27m, tải trọng xe đơn 5 tấn - 5H tấn</t>
  </si>
  <si>
    <t>* Cầu thép NT 2.6 MK bề rộng mặt cầu 2,5m, chiều dài nhịp tối đa 36m - 30m, tải trọng xe đơn 5 tấn - 5H tấn</t>
  </si>
  <si>
    <t>* Cầu thép NT 3.2 K bề rộng mặt cầu 3,0m, chiều dài nhịp tối đa 18m - 15m, tải trọng xe đơn 5 tấn - 5H tấn</t>
  </si>
  <si>
    <t>* Cầu thép NT 3.2 MA bề rộng mặt cầu 3,0m, chiều dài nhịp tối đa 21m - 18m, tải trọng xe đơn 5 tấn - 5H tấn</t>
  </si>
  <si>
    <t xml:space="preserve"> - Sơn bảo vệ bề mặt (trọng lượng 445kg/mét dài)</t>
  </si>
  <si>
    <t xml:space="preserve"> - Mạ kẽm bảo vệ bề mặt (trọng lượng 445kg/mét dài)</t>
  </si>
  <si>
    <t>* Cầu thép NT 3.2 M bề rộng mặt cầu 2,8m, chiều dài nhịp tối đa 24m - 21m, tải trọng xe đơn 5 tấn - 5H tấn</t>
  </si>
  <si>
    <t>* Cầu thép NT 3.2 MT bề rộng mặt cầu 3,0m, chiều dài nhịp tối đa 24m - 21m, tải trọng xe đơn 5 tấn - 5H tấn</t>
  </si>
  <si>
    <t xml:space="preserve"> - Sơn bảo vệ bề mặt (trọng lượng 510kg/mét dài)</t>
  </si>
  <si>
    <t xml:space="preserve"> - Mạ kẽm bảo vệ bề mặt (trọng lượng 510kg/mét dài)</t>
  </si>
  <si>
    <t>* Cầu thép NT 3.2 MB bề rộng mặt cầu 3,0m, chiều dài nhịp tối đa 27m - 21m, tải trọng xe đơn 5 tấn - 5H tấn</t>
  </si>
  <si>
    <t xml:space="preserve"> - Sơn bảo vệ bề mặt (trọng lượng 560kg/mét dài)</t>
  </si>
  <si>
    <t xml:space="preserve"> - Mạ kẽm bảo vệ bề mặt (trọng lượng 560kg/mét dài)</t>
  </si>
  <si>
    <t>* Cầu thép NT 3.2 MF bề rộng mặt cầu 3,0m, chiều dài nhịp tối đa 30m - 24m, tải trọng xe đơn 5 tấn - 5H tấn</t>
  </si>
  <si>
    <t xml:space="preserve"> - Sơn bảo vệ bề mặt (trọng lượng 630kg/mét dài)</t>
  </si>
  <si>
    <t xml:space="preserve"> - Mạ kẽm bảo vệ bề mặt (trọng lượng 630kg/mét dài)</t>
  </si>
  <si>
    <t>* Cầu thép NT 3.2 MK bề rộng mặt cầu 3,0m, chiều dài nhịp tối đa 33m - 27m, tải trọng xe đơn 5 tấn - 5H tấn</t>
  </si>
  <si>
    <t>* Cầu thép NT 3.6 K bề rộng mặt cầu 3,5m, chiều dài nhịp tối đa 18m - 15m, tải trọng xe đơn 5 tấn - 5H tấn</t>
  </si>
  <si>
    <t>* Cầu thép NT 3.2 A 1/1 bề rộng mặt cầu 3,0m, chiều dài nhịp tối đa 15m, tải trọng xe đơn 13 tấn</t>
  </si>
  <si>
    <t xml:space="preserve"> - Sơn bảo vệ bề mặt (trọng lượng 701kg/mét dài)</t>
  </si>
  <si>
    <t xml:space="preserve"> - Mạ kẽm bảo vệ bề mặt (trọng lượng 701kg/mét dài)</t>
  </si>
  <si>
    <t>* Cầu thép NT 3.2 H-13 1/1 bề rộng mặt cầu 3,0m, chiều dài nhịp tối đa 18m - 15m, tải trọng xe đơn 13 tấn - H10 tấn</t>
  </si>
  <si>
    <t xml:space="preserve"> - Sơn bảo vệ bề mặt (trọng lượng 769kg/mét dài)</t>
  </si>
  <si>
    <t xml:space="preserve"> - Mạ kẽm bảo vệ bề mặt (trọng lượng 769kg/mét dài)</t>
  </si>
  <si>
    <t>* Cầu thép NT 3.2 HA-13 1/1 bề rộng mặt cầu 3,0m, chiều dài nhịp tối đa 21m - 18m, tải trọng xe đơn 13 tấn - H10 tấn</t>
  </si>
  <si>
    <t xml:space="preserve"> - Sơn bảo vệ bề mặt (trọng lượng 802kg/mét dài)</t>
  </si>
  <si>
    <t xml:space="preserve"> - Mạ kẽm bảo vệ bề mặt (trọng lượng 802kg/mét dài)</t>
  </si>
  <si>
    <t>* Cầu thép NT 3.2 HB-13 1/1 bề rộng mặt cầu 3,0m, chiều dài nhịp tối đa 27m - 24m, tải trọng xe đơn 13 tấn - H10 tấn</t>
  </si>
  <si>
    <t xml:space="preserve"> - Sơn bảo vệ bề mặt (trọng lượng 852kg/mét dài)</t>
  </si>
  <si>
    <t xml:space="preserve"> - Mạ kẽm bảo vệ bề mặt (trọng lượng 852kg/mét dài)</t>
  </si>
  <si>
    <t>* Cầu thép NT 3.6 B 1/1 bề rộng mặt cầu 3,5m, chiều dài nhịp tối đa 12m, tải trọng xe đơn 13 tấn</t>
  </si>
  <si>
    <t xml:space="preserve"> - Sơn bảo vệ bề mặt (trọng lượng 739kg/mét dài)</t>
  </si>
  <si>
    <t xml:space="preserve"> - Mạ kẽm bảo vệ bề mặt (trọng lượng 739kg/mét dài)</t>
  </si>
  <si>
    <t>* Cầu thép NT 3.2 B 2/1 bề rộng mặt cầu 3,0m, chiều dài nhịp tối đa 18m - 15m, tải trọng xe đơn 18 tấn - H13 tấn</t>
  </si>
  <si>
    <t xml:space="preserve"> - Sơn bảo vệ bề mặt (trọng lượng 888kg/mét dài)</t>
  </si>
  <si>
    <t xml:space="preserve"> - Mạ kẽm bảo vệ bề mặt (trọng lượng 888kg/mét dài)</t>
  </si>
  <si>
    <t>* Cầu thép NT 3.2 A-18 2/1 bề rộng mặt cầu 3,0m, chiều dài nhịp tối đa 21m - 18m, tải trọng xe đơn 18 tấn - H13 tấn</t>
  </si>
  <si>
    <t xml:space="preserve"> - Sơn bảo vệ bề mặt (trọng lượng 994kg/mét dài)</t>
  </si>
  <si>
    <t xml:space="preserve"> - Mạ kẽm bảo vệ bề mặt (trọng lượng 994kg/mét dài)</t>
  </si>
  <si>
    <t>* Cầu thép NT 3.2 H-18 2/1 bề rộng mặt cầu 3,0m, chiều dài nhịp tối đa 24m - 21m, tải trọng xe đơn 18 tấn - H13 tấn</t>
  </si>
  <si>
    <t xml:space="preserve"> - Sơn bảo vệ bề mặt (trọng lượng 1138kg/mét dài)</t>
  </si>
  <si>
    <t xml:space="preserve"> - Mạ kẽm bảo vệ bề mặt (trọng lượng 1138kg/mét dài)</t>
  </si>
  <si>
    <t xml:space="preserve"> - Sơn bảo vệ bề mặt (trọng lượng 1203kg/mét dài)</t>
  </si>
  <si>
    <t xml:space="preserve"> - Mạ kẽm bảo vệ bề mặt (trọng lượng 1203kg/mét dài)</t>
  </si>
  <si>
    <t>* Cầu thép NT 3.2 HA-18 2/1 bề rộng mặt cầu 3,0m, chiều dài nhịp tối đa 30m - 27m, tải trọng xe đơn 18 tấn - H13 tấn</t>
  </si>
  <si>
    <t xml:space="preserve"> - Sơn bảo vệ bề mặt (trọng lượng 1309kg/mét dài)</t>
  </si>
  <si>
    <t xml:space="preserve"> - Mạ kẽm bảo vệ bề mặt (trọng lượng 1309kg/mét dài)</t>
  </si>
  <si>
    <t>* Cầu thép NT 3.2 HB-18 2/1 bề rộng mặt cầu 3,0m, chiều dài nhịp tối đa 39m - 36m, tải trọng xe đơn 18 tấn - H13 tấn</t>
  </si>
  <si>
    <t>* Cầu thép NT 4.2 B 2/1 bề rộng mặt cầu 4,0m, chiều dài nhịp tối đa 15m - 12m, tải trọng xe đơn 18 tấn - H13 tấn</t>
  </si>
  <si>
    <t xml:space="preserve"> - Sơn bảo vệ bề mặt (trọng lượng 1066kg/mét dài)</t>
  </si>
  <si>
    <t xml:space="preserve"> - Mạ kẽm bảo vệ bề mặt (trọng lượng 1066kg/mét dài)</t>
  </si>
  <si>
    <t>* Cầu thép NT 4.2 A-18 2/1 bề rộng mặt cầu 4,0m, chiều dài nhịp tối đa 18m - 15m, tải trọng xe đơn 18 tấn - H13 tấn</t>
  </si>
  <si>
    <t xml:space="preserve"> - Sơn bảo vệ bề mặt (trọng lượng 1173kg/mét dài)</t>
  </si>
  <si>
    <t xml:space="preserve"> - Mạ kẽm bảo vệ bề mặt (trọng lượng 1173kg/mét dài)</t>
  </si>
  <si>
    <t xml:space="preserve"> - Sơn bảo vệ bề mặt (trọng lượng 1317kg/mét dài)</t>
  </si>
  <si>
    <t xml:space="preserve"> - Mạ kẽm bảo vệ bề mặt (trọng lượng 1317kg/mét dài)</t>
  </si>
  <si>
    <t>* Cầu thép NT 4.2 H-18 2/1 bề rộng mặt cầu 4,0m, chiều dài nhịp tối đa 21m - 18m, tải trọng xe đơn 18 tấn - H13 tấn</t>
  </si>
  <si>
    <t>* Cầu thép NT 4.2 HA-18 2/1 bề rộng mặt cầu 4,0m, chiều dài nhịp tối đa 24m - 21m, tải trọng xe đơn 18 tấn - H13 tấn</t>
  </si>
  <si>
    <t xml:space="preserve"> - Sơn bảo vệ bề mặt (trọng lượng 1384kg/mét dài)</t>
  </si>
  <si>
    <t xml:space="preserve"> - Mạ kẽm bảo vệ bề mặt (trọng lượng 1384kg/mét dài)</t>
  </si>
  <si>
    <t>* Cầu thép NT 4.2 HB-18 2/1 bề rộng mặt cầu 4,0m, chiều dài nhịp tối đa 36m - 33m, tải trọng xe đơn 18 tấn - H13 tấn</t>
  </si>
  <si>
    <t xml:space="preserve"> - Sơn bảo vệ bề mặt (trọng lượng 1491kg/mét dài)</t>
  </si>
  <si>
    <t xml:space="preserve"> - Mạ kẽm bảo vệ bề mặt (trọng lượng 1491kg/mét dài)</t>
  </si>
  <si>
    <t>* Cầu thép NT 3.2 HA 1/1 bề rộng mặt cầu 3,0m, chiều dài nhịp tối đa 12m, tải trọng xe đơn 30 tấn - H30 tấn</t>
  </si>
  <si>
    <t xml:space="preserve"> - Sơn bảo vệ bề mặt (trọng lượng 909kg/mét dài)</t>
  </si>
  <si>
    <t xml:space="preserve"> - Mạ kẽm bảo vệ bề mặt (trọng lượng 909kg/mét dài)</t>
  </si>
  <si>
    <t>* Cầu thép NT 3.2 HB 1/1 bề rộng mặt cầu 3,0m, chiều dài nhịp tối đa 18m, tải trọng xe đơn 30 tấn - H30 tấn</t>
  </si>
  <si>
    <t xml:space="preserve"> - Sơn bảo vệ bề mặt (trọng lượng 959kg/mét dài)</t>
  </si>
  <si>
    <t xml:space="preserve"> - Mạ kẽm bảo vệ bề mặt (trọng lượng 959kg/mét dài)</t>
  </si>
  <si>
    <t>* Cầu thép NT 4.2 HB-30 1/1 bề rộng mặt cầu 4,0m, chiều dài nhịp tối đa 15m, tải trọng xe đơn 30 tấn - H30 tấn</t>
  </si>
  <si>
    <t xml:space="preserve"> - Sơn bảo vệ bề mặt (trọng lượng 1204kg/mét dài)</t>
  </si>
  <si>
    <t xml:space="preserve"> - Mạ kẽm bảo vệ bề mặt (trọng lượng 1204kg/mét dài)</t>
  </si>
  <si>
    <t>* Cầu thép NT 4.2 HC-30 1/1 bề rộng mặt cầu 4,0m, chiều dài nhịp tối đa 27m, tải trọng xe đơn 30 tấn - H30 tấn</t>
  </si>
  <si>
    <t xml:space="preserve"> - Sơn bảo vệ bề mặt (trọng lượng 1767kg/mét dài)</t>
  </si>
  <si>
    <t xml:space="preserve"> - Mạ kẽm bảo vệ bề mặt (trọng lượng 1767kg/mét dài)</t>
  </si>
  <si>
    <t>* Cầu thép NT 3.2 A 2/1 bề rộng mặt cầu 3,0m, chiều dài nhịp tối đa 18m - 15m, tải trọng xe đơn 30 tấn - H30 tấn</t>
  </si>
  <si>
    <t xml:space="preserve"> - Sơn bảo vệ bề mặt (trọng lượng 1077kg/mét dài)</t>
  </si>
  <si>
    <t xml:space="preserve"> - Mạ kẽm bảo vệ bề mặt (trọng lượng 1077kg/mét dài)</t>
  </si>
  <si>
    <t>* Cầu thép NT 2.2 M bề rộng mặt cầu 2,0m, chiều dài nhịp tối đa 30m, tải trọng xe đơn 2,8 tấn</t>
  </si>
  <si>
    <t>* Cầu thép NT 2.2 MB bề rộng mặt cầu 2,0m, chiều dài nhịp tối đa 33m, tải trọng xe đơn 2,8 tấn</t>
  </si>
  <si>
    <t>* Cầu thép nông thôn: Cty Cổ phần Cơ khí An Giang sản xuất (giao hàng tại Cty Cổ phần Cơ khí An Giang). Theo bảng giá ngày 24/10/2019</t>
  </si>
  <si>
    <t xml:space="preserve"> - Mạ kẽm bảo vệ bề mặt (trọng lượng 385kg/mét dài)</t>
  </si>
  <si>
    <t xml:space="preserve">* Cầu thép NT 3.2 K bề rộng mặt cầu 3,0m, chiều dài nhịp tối đa 15m, tải trọng xe đơn 3,5 tấn </t>
  </si>
  <si>
    <t>* Cầu thép NT 3.2 H 2/1 bề rộng mặt cầu 3,0m, chiều dài nhịp tối đa 21m - 18m, tải trọng xe đơn 30 tấn - H30 tấn</t>
  </si>
  <si>
    <t xml:space="preserve"> - Sơn bảo vệ bề mặt (trọng lượng 1220kg/mét dài)</t>
  </si>
  <si>
    <t xml:space="preserve"> - Mạ kẽm bảo vệ bề mặt (trọng lượng 1220kg/mét dài)</t>
  </si>
  <si>
    <t>* Cầu thép NT 3.2 HA 2/1 bề rộng mặt cầu 3,0m, chiều dài nhịp tối đa 27m - 24m, tải trọng xe đơn 30 tấn - H30 tấn</t>
  </si>
  <si>
    <t xml:space="preserve"> - Sơn bảo vệ bề mặt (trọng lượng 1285kg/mét dài)</t>
  </si>
  <si>
    <t xml:space="preserve"> - Mạ kẽm bảo vệ bề mặt (trọng lượng 1285kg/mét dài)</t>
  </si>
  <si>
    <t>* Cầu thép NT 3.2 HB 2/1 bề rộng mặt cầu 3,0m, chiều dài nhịp tối đa 33m - 30m, tải trọng xe đơn 30 tấn - H30 tấn</t>
  </si>
  <si>
    <t xml:space="preserve"> - Sơn bảo vệ bề mặt (trọng lượng 1391kg/mét dài)</t>
  </si>
  <si>
    <t xml:space="preserve"> - Mạ kẽm bảo vệ bề mặt (trọng lượng 1391kg/mét dài)</t>
  </si>
  <si>
    <t xml:space="preserve"> - Sơn bảo vệ bề mặt (trọng lượng 1311kg/mét dài)</t>
  </si>
  <si>
    <t xml:space="preserve"> - Mạ kẽm bảo vệ bề mặt (trọng lượng 1311kg/mét dài)</t>
  </si>
  <si>
    <t>* Cầu thép NT 4.2 A 2/1 bề rộng mặt cầu 4,0m, chiều dài nhịp tối đa 15m - 12m, tải trọng xe đơn 30 tấn - H30 tấn</t>
  </si>
  <si>
    <t>* Cầu thép NT 4.2 H 2/1 bề rộng mặt cầu 4,0m, chiều dài nhịp tối đa 18m - 15m, tải trọng xe đơn 30 tấn - H30 tấn</t>
  </si>
  <si>
    <t xml:space="preserve"> - Sơn bảo vệ bề mặt (trọng lượng 1457kg/mét dài)</t>
  </si>
  <si>
    <t xml:space="preserve"> - Mạ kẽm bảo vệ bề mặt (trọng lượng 1457kg/mét dài)</t>
  </si>
  <si>
    <t xml:space="preserve"> - Sơn bảo vệ bề mặt (trọng lượng 1520kg/mét dài)</t>
  </si>
  <si>
    <t xml:space="preserve"> - Mạ kẽm bảo vệ bề mặt (trọng lượng 1520kg/mét dài)</t>
  </si>
  <si>
    <t>* Cầu thép NT 4.2 HA-30 2/1 bề rộng mặt cầu 4,0m, chiều dài nhịp tối đa 21m - 18m, tải trọng xe đơn 30 tấn - H30 tấn</t>
  </si>
  <si>
    <t>* Cầu thép NT 4.2 HB-30 2/1 bề rộng mặt cầu 4,0m, chiều dài nhịp tối đa 30m - 27m, tải trọng xe đơn 30 tấn - H30 tấn</t>
  </si>
  <si>
    <t xml:space="preserve"> - Sơn bảo vệ bề mặt (trọng lượng 1625kg/mét dài)</t>
  </si>
  <si>
    <t xml:space="preserve"> - Mạ kẽm bảo vệ bề mặt (trọng lượng 1625kg/mét dài)</t>
  </si>
  <si>
    <t>* Cầu thép NT 4.2 HC-30 2/1 bề rộng mặt cầu 4,0m, chiều dài nhịp tối đa 36m - 33m, tải trọng xe đơn 30 tấn - H30 tấn</t>
  </si>
  <si>
    <t xml:space="preserve"> - Sơn bảo vệ bề mặt (trọng lượng 2742kg/mét dài)</t>
  </si>
  <si>
    <t xml:space="preserve"> - Mạ kẽm bảo vệ bề mặt (trọng lượng 2742kg/mét dài)</t>
  </si>
  <si>
    <t xml:space="preserve"> - Sơn bảo vệ bề mặt (trọng lượng 1556kg/mét dài)</t>
  </si>
  <si>
    <t xml:space="preserve"> - Mạ kẽm bảo vệ bề mặt (trọng lượng 1556kg/mét dài)</t>
  </si>
  <si>
    <t>* Cầu thép NT 4.2 HA 2/1 bề rộng mặt cầu 4,0m, chiều dài nhịp tối đa 15m, tải trọng xe đơn HL-93 tấn</t>
  </si>
  <si>
    <t>* Cầu thép NT 4.2 HB 2/1 bề rộng mặt cầu 4,0m, chiều dài nhịp tối đa 21m, tải trọng xe đơn HL-93 tấn</t>
  </si>
  <si>
    <t xml:space="preserve"> - Sơn bảo vệ bề mặt (trọng lượng 1661kg/mét dài)</t>
  </si>
  <si>
    <t xml:space="preserve"> - Mạ kẽm bảo vệ bề mặt (trọng lượng 1661kg/mét dài)</t>
  </si>
  <si>
    <t>* Cầu thép NT 4.2 HC 1/1 bề rộng mặt cầu 4,0m, chiều dài nhịp tối đa 24m, tải trọng xe đơn HL-93 tấn</t>
  </si>
  <si>
    <t xml:space="preserve"> - Sơn bảo vệ bề mặt (trọng lượng 1797kg/mét dài)</t>
  </si>
  <si>
    <t xml:space="preserve"> - Mạ kẽm bảo vệ bề mặt (trọng lượng 1797kg/mét dài)</t>
  </si>
  <si>
    <t>* Cầu thép NT 4.2 HB 3/1 bề rộng mặt cầu 4,0m, chiều dài nhịp tối đa 27m, tải trọng xe đơn HL-93 tấn</t>
  </si>
  <si>
    <t xml:space="preserve"> - Sơn bảo vệ bề mặt (trọng lượng 2057kg/mét dài)</t>
  </si>
  <si>
    <t xml:space="preserve"> - Mạ kẽm bảo vệ bề mặt (trọng lượng 2057kg/mét dài)</t>
  </si>
  <si>
    <t>* Cầu thép NT 4.2 HC 2/1 bề rộng mặt cầu 4,0m, chiều dài nhịp tối đa 30m, tải trọng xe đơn HL-93 tấn</t>
  </si>
  <si>
    <t xml:space="preserve"> - Sơn bảo vệ bề mặt (trọng lượng 2777kg/mét dài)</t>
  </si>
  <si>
    <t xml:space="preserve"> - Mạ kẽm bảo vệ bề mặt (trọng lượng 2777kg/mét dài)</t>
  </si>
  <si>
    <t>* Cầu thép NT 4.2 MF 2/1 bề rộng mặt cầu 4,0m, chiều dài nhịp tối đa 33m, tải trọng xe đơn HL-93 tấn</t>
  </si>
  <si>
    <t xml:space="preserve"> - Sơn bảo vệ bề mặt (trọng lượng 2994kg/mét dài)</t>
  </si>
  <si>
    <t xml:space="preserve"> - Mạ kẽm bảo vệ bề mặt (trọng lượng 2994kg/mét dài)</t>
  </si>
  <si>
    <t>* Cầu thép NT 4.2 MP 2/1 bề rộng mặt cầu 4,0m, chiều dài nhịp tối đa 45m, tải trọng xe đơn HL-93 tấn</t>
  </si>
  <si>
    <t xml:space="preserve"> - Sơn bảo vệ bề mặt (trọng lượng 3790kg/mét dài)</t>
  </si>
  <si>
    <t xml:space="preserve"> - Mạ kẽm bảo vệ bề mặt (trọng lượng 3790kg/mét dài)</t>
  </si>
  <si>
    <t>* Cầu thép NT 6.2 HB 1/1 bề rộng mặt cầu 6,0m, chiều dài nhịp tối đa 12m, tải trọng xe đơn 18 tấn - H13 tấn</t>
  </si>
  <si>
    <t xml:space="preserve"> - Sơn bảo vệ bề mặt (trọng lượng 1812kg/mét dài)</t>
  </si>
  <si>
    <t xml:space="preserve"> - Mạ kẽm bảo vệ bề mặt (trọng lượng 1812kg/mét dài)</t>
  </si>
  <si>
    <t>* Cầu thép NT 6.2 HC-18 1/1 bề rộng mặt cầu 6,0m, chiều dài nhịp tối đa 21m, tải trọng xe đơn 18 tấn - H13 tấn</t>
  </si>
  <si>
    <t xml:space="preserve"> - Sơn bảo vệ bề mặt (trọng lượng 2375kg/mét dài)</t>
  </si>
  <si>
    <t xml:space="preserve"> - Mạ kẽm bảo vệ bề mặt (trọng lượng 2375kg/mét dài)</t>
  </si>
  <si>
    <t>* Cầu thép NT 6.2 HB 2/1 bề rộng mặt cầu 6,0m, chiều dài nhịp tối đa 24m, tải trọng xe đơn 18 tấn - H13 tấn</t>
  </si>
  <si>
    <t xml:space="preserve"> - Sơn bảo vệ bề mặt (trọng lượng 2239kg/mét dài)</t>
  </si>
  <si>
    <t xml:space="preserve"> - Mạ kẽm bảo vệ bề mặt (trọng lượng 2239kg/mét dài)</t>
  </si>
  <si>
    <t>* Cầu thép NT 6.2 HC-18 2/1 bề rộng mặt cầu 6,0m, chiều dài nhịp tối đa 33m, tải trọng xe đơn 18 tấn - H13 tấn</t>
  </si>
  <si>
    <t xml:space="preserve"> - Sơn bảo vệ bề mặt (trọng lượng 3350kg/mét dài)</t>
  </si>
  <si>
    <t xml:space="preserve"> - Mạ kẽm bảo vệ bề mặt (trọng lượng 3350kg/mét dài)</t>
  </si>
  <si>
    <t>* Cầu thép NT 5.2 HB 2/1 bề rộng mặt cầu 5,0m, chiều dài nhịp tối đa 21m, tải trọng xe đơn HL-93 tấn</t>
  </si>
  <si>
    <t xml:space="preserve"> - Sơn bảo vệ bề mặt (trọng lượng 2279kg/mét dài)</t>
  </si>
  <si>
    <t xml:space="preserve"> - Mạ kẽm bảo vệ bề mặt (trọng lượng 2279kg/mét dài)</t>
  </si>
  <si>
    <t>* Cầu thép NT 5.2 HB 3/1 bề rộng mặt cầu 5,0m, chiều dài nhịp tối đa 27m, tải trọng xe đơn HL-93 tấn</t>
  </si>
  <si>
    <t xml:space="preserve"> - Sơn bảo vệ bề mặt (trọng lượng 2631kg/mét dài)</t>
  </si>
  <si>
    <t xml:space="preserve"> - Mạ kẽm bảo vệ bề mặt (trọng lượng 2631kg/mét dài)</t>
  </si>
  <si>
    <t>* Cầu thép NT 6.2 HC 1/1 bề rộng mặt cầu 6,0m, chiều dài nhịp tối đa 15m, tải trọng xe đơn HL-93 tấn</t>
  </si>
  <si>
    <t xml:space="preserve"> - Sơn bảo vệ bề mặt (trọng lượng 2935kg/mét dài)</t>
  </si>
  <si>
    <t xml:space="preserve"> - Mạ kẽm bảo vệ bề mặt (trọng lượng 2935kg/mét dài)</t>
  </si>
  <si>
    <t xml:space="preserve"> - Sơn bảo vệ bề mặt (trọng lượng 3910kg/mét dài)</t>
  </si>
  <si>
    <t xml:space="preserve"> - Mạ kẽm bảo vệ bề mặt (trọng lượng 3910kg/mét dài)</t>
  </si>
  <si>
    <t>* Cầu thép NT 6.2 HC 2/1 bề rộng mặt cầu 6,0m, chiều dài nhịp tối đa 21m, tải trọng xe đơn HL-93 tấn</t>
  </si>
  <si>
    <t>170.900.000</t>
  </si>
  <si>
    <t>* Cầu thép CV 3.2 bề rộng mặt cầu 3,0m, chiều dài nhịp tối đa 60m, tải trọng xe đơn 5 tấn</t>
  </si>
  <si>
    <t xml:space="preserve"> - Sơn bảo vệ bề mặt (trọng lượng 980kg/mét dài)</t>
  </si>
  <si>
    <t xml:space="preserve"> - Mạ kẽm bảo vệ bề mặt (trọng lượng 980kg/mét dài)</t>
  </si>
  <si>
    <t xml:space="preserve"> - Sơn bảo vệ bề mặt (trọng lượng 1339kg/mét dài)</t>
  </si>
  <si>
    <t xml:space="preserve"> - Mạ kẽm bảo vệ bề mặt (trọng lượng 1339kg/mét dài)</t>
  </si>
  <si>
    <t>* Cầu thép CV 3.5 bề rộng mặt cầu 3,5m, chiều dài nhịp tối đa 60m, tải trọng xe đơn 5 tấn</t>
  </si>
  <si>
    <t xml:space="preserve"> - Sơn bảo vệ bề mặt (trọng lượng 1390kg/mét dài)</t>
  </si>
  <si>
    <t xml:space="preserve"> - Mạ kẽm bảo vệ bề mặt (trọng lượng 1390kg/mét dài)</t>
  </si>
  <si>
    <t>* Cầu thép CV 4.2 bề rộng mặt cầu 4,0m, chiều dài nhịp tối đa 60m, tải trọng xe đơn 5 tấn</t>
  </si>
  <si>
    <t>* Cầu thép CT 3.2 bề rộng mặt cầu 3,0m, chiều dài nhịp tối đa 42m, tải trọng xe đơn 5 tấn</t>
  </si>
  <si>
    <t xml:space="preserve"> - Sơn bảo vệ bề mặt (trọng lượng 595kg/mét dài)</t>
  </si>
  <si>
    <t xml:space="preserve"> - Mạ kẽm bảo vệ bề mặt (trọng lượng 595kg/mét dài)</t>
  </si>
  <si>
    <t>* Cầu thép CT 4.2 bề rộng mặt cầu 4,0m, chiều dài nhịp tối đa 42m, tải trọng xe đơn 5 tấn</t>
  </si>
  <si>
    <t xml:space="preserve"> - Sơn bảo vệ bề mặt (trọng lượng 720kg/mét dài)</t>
  </si>
  <si>
    <t xml:space="preserve"> - Mạ kẽm bảo vệ bề mặt (trọng lượng 720kg/mét dài)</t>
  </si>
  <si>
    <t>* Cầu thép CT 5.2 bề rộng mặt cầu 5,0m, chiều dài nhịp tối đa 86m, tải trọng xe đơn 5 tấn</t>
  </si>
  <si>
    <t xml:space="preserve"> - Sơn bảo vệ bề mặt (trọng lượng 1750kg/mét dài)</t>
  </si>
  <si>
    <t xml:space="preserve"> - Mạ kẽm bảo vệ bề mặt (trọng lượng 1750kg/mét dài)</t>
  </si>
  <si>
    <t>* Cầu thép CT 3.5 bề rộng mặt cầu 3,5m, chiều dài nhịp tối đa 60m, tải trọng xe đơn 8 tấn</t>
  </si>
  <si>
    <t xml:space="preserve"> - Sơn bảo vệ bề mặt (trọng lượng 800kg/mét dài)</t>
  </si>
  <si>
    <t xml:space="preserve"> - Mạ kẽm bảo vệ bề mặt (trọng lượng 800kg/mét dài)</t>
  </si>
  <si>
    <t xml:space="preserve"> - Sơn bảo vệ bề mặt (trọng lượng 1835kg/mét dài)</t>
  </si>
  <si>
    <t xml:space="preserve"> - Mạ kẽm bảo vệ bề mặt (trọng lượng 1835kg/mét dài)</t>
  </si>
  <si>
    <t>* Cầu thép NT 6.2 SD 2/1 bề rộng mặt cầu 6,0m, chiều dài nhịp tối đa 21m, tải trọng xe đơn HL93 tấn</t>
  </si>
  <si>
    <t xml:space="preserve"> - Sơn bảo vệ bề mặt (trọng lượng 2613kg/mét dài)</t>
  </si>
  <si>
    <t xml:space="preserve"> - Mạ kẽm bảo vệ bề mặt (trọng lượng 2613kg/mét dài)</t>
  </si>
  <si>
    <t xml:space="preserve"> - Sơn bảo vệ bề mặt (trọng lượng 2483kg/mét dài)</t>
  </si>
  <si>
    <t xml:space="preserve"> - Mạ kẽm bảo vệ bề mặt (trọng lượng 2483kg/mét dài)</t>
  </si>
  <si>
    <t>* Cầu thép NT 6.2 SC 1/1 bề rộng mặt cầu 6,0m, chiều dài nhịp tối đa 21m, tải trọng xe đơn 0,65xHL93 tấn</t>
  </si>
  <si>
    <t>* Cầu thép NT 6.2 SD 2/1 bề rộng mặt cầu 6,0m, chiều dài nhịp tối đa 27m, tải trọng xe đơn 0,65xHL93 tấn</t>
  </si>
  <si>
    <t>* Cầu thép NT 6.2 LK 2/1 bề rộng mặt cầu 6,0m, chiều dài nhịp tối đa 30m, tải trọng xe đơn 0,65xHL93 tấn</t>
  </si>
  <si>
    <t xml:space="preserve"> - Sơn bảo vệ bề mặt (trọng lượng 2900kg/mét dài)</t>
  </si>
  <si>
    <t xml:space="preserve"> - Mạ kẽm bảo vệ bề mặt (trọng lượng 2900kg/mét dài)</t>
  </si>
  <si>
    <t>* Cầu thép NT 5.5 CV 1/1 bề rộng mặt cầu 5,5m, chiều dài nhịp tối đa 21m, tải trọng xe đơn 0,65xHL93 tấn</t>
  </si>
  <si>
    <t xml:space="preserve"> - Sơn bảo vệ bề mặt (trọng lượng 1755kg/mét dài)</t>
  </si>
  <si>
    <t xml:space="preserve"> - Mạ kẽm bảo vệ bề mặt (trọng lượng 1755kg/mét dài)</t>
  </si>
  <si>
    <t>* Cầu thép NT 5.5 CV 2/1 bề rộng mặt cầu 5,5m, chiều dài nhịp tối đa 27m, tải trọng xe đơn HL93 tấn</t>
  </si>
  <si>
    <t xml:space="preserve"> - Sơn bảo vệ bề mặt (trọng lượng 2635kg/mét dài)</t>
  </si>
  <si>
    <t xml:space="preserve"> - Mạ kẽm bảo vệ bề mặt (trọng lượng 2635kg/mét dài)</t>
  </si>
  <si>
    <t>* Cầu thép NT 5.2 CV 2/1 bề rộng mặt cầu 5,0m, chiều dài nhịp tối đa 30m, tải trọng xe đơn HL93 tấn</t>
  </si>
  <si>
    <t xml:space="preserve"> - Sơn bảo vệ bề mặt (trọng lượng 2231kg/mét dài)</t>
  </si>
  <si>
    <t xml:space="preserve"> - Mạ kẽm bảo vệ bề mặt (trọng lượng 2231kg/mét dài)</t>
  </si>
  <si>
    <t>* Cầu thép NT 5.2 CM 1/1 bề rộng mặt cầu 5,0m, chiều dài nhịp tối đa 30m, tải trọng xe đơn 0,5xHL93 tấn</t>
  </si>
  <si>
    <t xml:space="preserve"> - Sơn bảo vệ bề mặt (trọng lượng 1584kg/mét dài)</t>
  </si>
  <si>
    <t xml:space="preserve"> - Mạ kẽm bảo vệ bề mặt (trọng lượng 1584kg/mét dài)</t>
  </si>
  <si>
    <t>* Cầu thép NT 5.2 CV 1/1 bề rộng mặt cầu 5,0m, chiều dài nhịp tối đa 24m, tải trọng xe đơn 0,65xHL93 tấn</t>
  </si>
  <si>
    <t xml:space="preserve"> - Sơn bảo vệ bề mặt (trọng lượng 1800kg/mét dài)</t>
  </si>
  <si>
    <t xml:space="preserve"> - Mạ kẽm bảo vệ bề mặt (trọng lượng 1800kg/mét dài)</t>
  </si>
  <si>
    <t>* Cầu thép NT 5.2 CV 2/1 bề rộng mặt cầu 5,0m, chiều dài nhịp tối đa 30m, tải trọng xe đơn 0,65xHL93 tấn</t>
  </si>
  <si>
    <t xml:space="preserve"> - Sơn bảo vệ bề mặt (trọng lượng 1960kg/mét dài)</t>
  </si>
  <si>
    <t xml:space="preserve"> - Mạ kẽm bảo vệ bề mặt (trọng lượng 1960kg/mét dài)</t>
  </si>
  <si>
    <t>* Cầu thép NT 5.2 CV 3/1 bề rộng mặt cầu 5,0m, chiều dài nhịp tối đa 33m, tải trọng xe đơn 0,65xHL93 tấn</t>
  </si>
  <si>
    <t xml:space="preserve"> - Sơn bảo vệ bề mặt (trọng lượng 2530kg/mét dài)</t>
  </si>
  <si>
    <t xml:space="preserve"> - Mạ kẽm bảo vệ bề mặt (trọng lượng 2530kg/mét dài)</t>
  </si>
  <si>
    <t>* Cầu thép NT 5.2 CV 3/1 bề rộng mặt cầu 5,0m, chiều dài nhịp tối đa 33m, tải trọng xe đơn HL93 tấn</t>
  </si>
  <si>
    <t xml:space="preserve"> - Sơn bảo vệ bề mặt (trọng lượng 2878kg/mét dài)</t>
  </si>
  <si>
    <t xml:space="preserve"> - Mạ kẽm bảo vệ bề mặt (trọng lượng 2878kg/mét dài)</t>
  </si>
  <si>
    <t>* Cầu thép NT 5.5 HB 2/1 GHC:345 bề rộng mặt cầu 5,5m, chiều dài nhịp tối đa 39m, tải trọng xe đơn 0,5xHL93 tấn</t>
  </si>
  <si>
    <t xml:space="preserve"> - Mạ kẽm bảo vệ bề mặt (trọng lượng 2270kg/mét dài)</t>
  </si>
  <si>
    <t>* Cầu thép NT 5.5 HB 2/1 bề rộng mặt cầu 5,5m, chiều dài nhịp tối đa 39m, tải trọng xe đơn 13 - H8 tấn</t>
  </si>
  <si>
    <t>* Cầu thép NT 5.5 HB 1/1 GHC:345 bề rộng mặt cầu 5,5m, chiều dài nhịp tối đa 18m, tải trọng xe đơn 0,5xHL93 tấn</t>
  </si>
  <si>
    <t>* Cầu thép NT 5.5 HB 1/1 bề rộng mặt cầu 5,5m, chiều dài nhịp tối đa 18m, tải trọng xe đơn 13 - H8 tấn</t>
  </si>
  <si>
    <t>* Cầu thép CV 3.2 H1 2/1 bề rộng mặt cầu 3,0m, chiều dài nhịp tối đa 51m, tải trọng xe đơn 5 tấn</t>
  </si>
  <si>
    <t xml:space="preserve"> - Mạ kẽm bảo vệ bề mặt (trọng lượng 1080kg/mét dài)</t>
  </si>
  <si>
    <t>* Cầu thép CV 3.2 H2 2/1 bề rộng mặt cầu 3,0m, chiều dài nhịp tối đa 36m, tải trọng xe đơn 5 tấn</t>
  </si>
  <si>
    <t xml:space="preserve"> - Mạ kẽm bảo vệ bề mặt (trọng lượng 1060kg/mét dài)</t>
  </si>
  <si>
    <t xml:space="preserve"> - Mạ kẽm bảo vệ bề mặt (trọng lượng 1350kg/mét dài)</t>
  </si>
  <si>
    <t>* Cầu thép CV 4.2  bề rộng mặt cầu 4,0m, chiều dài nhịp tối đa 36m, tải trọng xe đơn 5+930 kg/md - H5</t>
  </si>
  <si>
    <t>* Cầu thép NT 4.2 HB 2/1 bề rộng mặt cầu 4,0m, chiều dài nhịp tối đa 24m, tải trọng xe đơn H13 tấn</t>
  </si>
  <si>
    <t xml:space="preserve"> - Sơn bảo vệ bề mặt (trọng lượng 15,5kg/mét dài)</t>
  </si>
  <si>
    <t xml:space="preserve"> - Mạ kẽm bảo vệ bề mặt (trọng lượng 15,5kg/mét dài)</t>
  </si>
  <si>
    <t>Đoạn nối nhịp cầu NT 1.6  (loại N, KA, K, M, MA), Dài 0,2; Rộng 1,5</t>
  </si>
  <si>
    <t>Đoạn sàn đầu cầu NT 1.6  (loại N, KA, K, M, MA), Dài 2; Rộng 1,5</t>
  </si>
  <si>
    <t xml:space="preserve"> - Sơn bảo vệ bề mặt (trọng lượng 146,5kg/mét dài)</t>
  </si>
  <si>
    <t xml:space="preserve"> - Mạ kẽm bảo vệ bề mặt (trọng lượng 146,5kg/mét dài)</t>
  </si>
  <si>
    <t>Đoạn nối nhịp cầu NT 2.2  (loại N, KA, K, M, MA, MB), Dài 0,2; Rộng 2,0</t>
  </si>
  <si>
    <t xml:space="preserve"> - Sơn bảo vệ bề mặt (trọng lượng 20kg/mét dài)</t>
  </si>
  <si>
    <t xml:space="preserve"> - Mạ kẽm bảo vệ bề mặt (trọng lượng 20kg/mét dài)</t>
  </si>
  <si>
    <t xml:space="preserve"> - Sơn bảo vệ bề mặt (trọng lượng 211kg/mét dài)</t>
  </si>
  <si>
    <t xml:space="preserve"> - Mạ kẽm bảo vệ bề mặt (trọng lượng 211kg/mét dài)</t>
  </si>
  <si>
    <t>Đoạn sàn đầu cầu NT 2.2  (loại N, KA, K, M, MA, MB), Dài 2,0; Rộng 2,0</t>
  </si>
  <si>
    <t>Đoạn nối nhịp cầu NT 2.6  (loại KA, K, M, MA, MB), Dài 0,2; Rộng 2,5</t>
  </si>
  <si>
    <t xml:space="preserve"> - Sơn bảo vệ bề mặt (trọng lượng 32kg/mét dài)</t>
  </si>
  <si>
    <t xml:space="preserve"> - Mạ kẽm bảo vệ bề mặt (trọng lượng 32kg/mét dài)</t>
  </si>
  <si>
    <t>Đoạn sàn đầu cầu NT 2.6  (loại KA, K, M, MA, MB), Dài 2,0; Rộng 2,5</t>
  </si>
  <si>
    <t xml:space="preserve"> - Sơn bảo vệ bề mặt (trọng lượng 271kg/mét dài)</t>
  </si>
  <si>
    <t xml:space="preserve"> - Mạ kẽm bảo vệ bề mặt (trọng lượng 271kg/mét dài)</t>
  </si>
  <si>
    <t>Đoạn nối nhịp cầu NT 2.6  (loại MF, MK), Dài 0,58; Rộng 2,5</t>
  </si>
  <si>
    <t xml:space="preserve"> - Sơn bảo vệ bề mặt (trọng lượng 148kg/mét dài)</t>
  </si>
  <si>
    <t xml:space="preserve"> - Mạ kẽm bảo vệ bề mặt (trọng lượng 148kg/mét dài)</t>
  </si>
  <si>
    <t>Đoạn sàn đầu cầu NT 2.6  (loại MF, MK), Dài 3,0; Rộng 2,5</t>
  </si>
  <si>
    <t xml:space="preserve"> - Sơn bảo vệ bề mặt (trọng lượng 750kg/mét dài)</t>
  </si>
  <si>
    <t xml:space="preserve"> - Mạ kẽm bảo vệ bề mặt (trọng lượng 750kg/mét dài)</t>
  </si>
  <si>
    <t>Đoạn nối nhịp cầu NT 3.2  (loại M), Dài 0,2; Rộng 2,8</t>
  </si>
  <si>
    <t xml:space="preserve"> - Sơn bảo vệ bề mặt (trọng lượng 34kg/mét dài)</t>
  </si>
  <si>
    <t xml:space="preserve"> - Mạ kẽm bảo vệ bề mặt (trọng lượng 34kg/mét dài)</t>
  </si>
  <si>
    <t xml:space="preserve"> - Sơn bảo vệ bề mặt (trọng lượng 290kg/mét dài)</t>
  </si>
  <si>
    <t xml:space="preserve"> - Mạ kẽm bảo vệ bề mặt (trọng lượng 290kg/mét dài)</t>
  </si>
  <si>
    <t>Đoạn sàn đầu cầu NT 3.2  (loại M), Dài 2,0; Rộng 2,8</t>
  </si>
  <si>
    <t xml:space="preserve"> - Sơn bảo vệ bề mặt (trọng lượng 183,5kg/mét dài)</t>
  </si>
  <si>
    <t xml:space="preserve"> - Mạ kẽm bảo vệ bề mặt (trọng lượng 183,5kg/mét dài)</t>
  </si>
  <si>
    <t>Đoạn nối nhịp cầu NT 3.2  (loại K, MA, MT, MB, MF, MK), Dài 0,58; Rộng 3,0</t>
  </si>
  <si>
    <t>Đoạn sàn đầu cầu NT 3.2  (loại K, MA, MT, MB, MF, MK), Dài 3,0; Rộng 3,0</t>
  </si>
  <si>
    <t xml:space="preserve"> - Sơn bảo vệ bề mặt (trọng lượng 889kg/mét dài)</t>
  </si>
  <si>
    <t xml:space="preserve"> - Mạ kẽm bảo vệ bề mặt (trọng lượng 889kg/mét dài)</t>
  </si>
  <si>
    <t>Đoạn nối nhịp cầu NT 3.6  (loại K, MA, MT, MB, MF, MK), Dài 0,58; Rộng 3,5</t>
  </si>
  <si>
    <t xml:space="preserve"> - Sơn bảo vệ bề mặt (trọng lượng 215kg/mét dài)</t>
  </si>
  <si>
    <t xml:space="preserve"> - Mạ kẽm bảo vệ bề mặt (trọng lượng 215kg/mét dài)</t>
  </si>
  <si>
    <t>Đoạn sàn đầu cầu NT 3.6  (loại K, MA, MT, MB, MF, MK), Dài 3,0; Rộng 3,5</t>
  </si>
  <si>
    <t xml:space="preserve"> - Sơn bảo vệ bề mặt (trọng lượng 1040kg/mét dài)</t>
  </si>
  <si>
    <t xml:space="preserve"> - Mạ kẽm bảo vệ bề mặt (trọng lượng 1040kg/mét dài)</t>
  </si>
  <si>
    <t>Đoạn nối nhịp cầu NT 4.2  (loại MA, MT, MB, MF, MK, MV), Dài 0,58; Rộng 4,0</t>
  </si>
  <si>
    <t xml:space="preserve"> - Sơn bảo vệ bề mặt (trọng lượng 245kg/mét dài)</t>
  </si>
  <si>
    <t xml:space="preserve"> - Mạ kẽm bảo vệ bề mặt (trọng lượng 245kg/mét dài)</t>
  </si>
  <si>
    <t>Đoạn sàn đầu cầu NT 4.2  (loại MA, MT, MB, MF, MK, MV), Dài 3,0; Rộng 4,0</t>
  </si>
  <si>
    <t xml:space="preserve"> - Sơn bảo vệ bề mặt (trọng lượng 1185kg/mét dài)</t>
  </si>
  <si>
    <t xml:space="preserve"> - Mạ kẽm bảo vệ bề mặt (trọng lượng 1185kg/mét dài)</t>
  </si>
  <si>
    <t>Đoạn nối nhịp cầu NT 4.5  (loại MA, MT, MB, MF, MK, MV), Dài 0,58; Rộng 4,5</t>
  </si>
  <si>
    <t xml:space="preserve"> - Sơn bảo vệ bề mặt (trọng lượng 275kg/mét dài)</t>
  </si>
  <si>
    <t xml:space="preserve"> - Mạ kẽm bảo vệ bề mặt (trọng lượng 275kg/mét dài)</t>
  </si>
  <si>
    <t>Đoạn sàn đầu cầu NT 4.5  (loại MA, MT, MB, MF, MK, MV), Dài 3,0; Rộng 4,5</t>
  </si>
  <si>
    <t xml:space="preserve"> - Sơn bảo vệ bề mặt (trọng lượng 1334kg/mét dài)</t>
  </si>
  <si>
    <t xml:space="preserve"> - Mạ kẽm bảo vệ bề mặt (trọng lượng 1334kg/mét dài)</t>
  </si>
  <si>
    <t>Đoạn nối nhịp cầu NT 5.2  (loại MT, MB, MF, MK, MV), Dài 0,58; Rộng 4,5</t>
  </si>
  <si>
    <t xml:space="preserve"> - Sơn bảo vệ bề mặt (trọng lượng 306kg/mét dài)</t>
  </si>
  <si>
    <t xml:space="preserve"> - Mạ kẽm bảo vệ bề mặt (trọng lượng 306kg/mét dài)</t>
  </si>
  <si>
    <t>Đoạn sàn đầu cầu NT 5.2  (loại MT, MB, MF, MK, MV), Dài 3,0; Rộng 4,5</t>
  </si>
  <si>
    <t xml:space="preserve"> - Sơn bảo vệ bề mặt (trọng lượng 1482kg/mét dài)</t>
  </si>
  <si>
    <t xml:space="preserve"> - Mạ kẽm bảo vệ bề mặt (trọng lượng 1482kg/mét dài)</t>
  </si>
  <si>
    <t>Đoạn nối nhịp cầu NT 6.2  (loại MF, MK, MV), Dài 0,58; Rộng 4,5</t>
  </si>
  <si>
    <t xml:space="preserve"> - Sơn bảo vệ bề mặt (trọng lượng 367kg/mét dài)</t>
  </si>
  <si>
    <t xml:space="preserve"> - Mạ kẽm bảo vệ bề mặt (trọng lượng 367kg/mét dài)</t>
  </si>
  <si>
    <t>Đoạn sàn đầu cầu NT 6.2  (loại MF, MK, MV), Dài 3,0; Rộng 4,5</t>
  </si>
  <si>
    <t xml:space="preserve"> - Sơn bảo vệ bề mặt (trọng lượng 1778kg/mét dài)</t>
  </si>
  <si>
    <t xml:space="preserve"> - Mạ kẽm bảo vệ bề mặt (trọng lượng 1778kg/mét dài)</t>
  </si>
  <si>
    <t>Gối cầu (N, K, KA, MA, M, MT, MB) 3,5 tấn; Dài 0,3; Rộng 0,18</t>
  </si>
  <si>
    <t xml:space="preserve"> - Mạ kẽm bảo vệ bề mặt (trọng lượng 10kg/mét dài)</t>
  </si>
  <si>
    <t>Gối cầu (N, K, KA, MA, M, MT, MB) 5 tấn; Dài 0,3; Rộng 0,18</t>
  </si>
  <si>
    <t xml:space="preserve"> - Mạ kẽm bảo vệ bề mặt (trọng lượng 12kg/mét dài)</t>
  </si>
  <si>
    <t xml:space="preserve"> - Sơn bảo vệ bề mặt (trọng lượng 12kg/mét dài)</t>
  </si>
  <si>
    <t>Gối cầu (MF, MK, MV) Dài 0,25; Rộng 0,25</t>
  </si>
  <si>
    <t xml:space="preserve"> - Sơn bảo vệ bề mặt (trọng lượng 47kg/mét dài)</t>
  </si>
  <si>
    <t xml:space="preserve"> - Mạ kẽm bảo vệ bề mặt (trọng lượng 47kg/mét dài)</t>
  </si>
  <si>
    <t>Đoạn nối nhịp cầu NT 2.6  (loại B, A, H, HA, HB), Dài 0,58; Rộng 2,5</t>
  </si>
  <si>
    <t xml:space="preserve"> - Sơn bảo vệ bề mặt (trọng lượng 166kg/mét dài)</t>
  </si>
  <si>
    <t xml:space="preserve"> - Mạ kẽm bảo vệ bề mặt (trọng lượng 166kg/mét dài)</t>
  </si>
  <si>
    <t>Đoạn sàn đầu cầu NT 2.6  (loại B, A, H, HA, HB), Dài 3,0; Rộng 2,5</t>
  </si>
  <si>
    <t xml:space="preserve"> - Sơn bảo vệ bề mặt (trọng lượng 724kg/mét dài)</t>
  </si>
  <si>
    <t xml:space="preserve"> - Mạ kẽm bảo vệ bề mặt (trọng lượng 724kg/mét dài)</t>
  </si>
  <si>
    <t>Đoạn nối nhịp cầu NT 3.2  (loại B, A, H, HA, HB), Dài 0,58; Rộng 3,0</t>
  </si>
  <si>
    <t xml:space="preserve"> - Sơn bảo vệ bề mặt (trọng lượng 225kg/mét dài)</t>
  </si>
  <si>
    <t xml:space="preserve"> - Mạ kẽm bảo vệ bề mặt (trọng lượng 225kg/mét dài)</t>
  </si>
  <si>
    <t>Đoạn sàn đầu cầu NT 3.2  (loại B, A, H, HA, HB), Dài 3,0; Rộng 3,0</t>
  </si>
  <si>
    <t xml:space="preserve"> - Sơn bảo vệ bề mặt (trọng lượng 1155kg/mét dài)</t>
  </si>
  <si>
    <t xml:space="preserve"> - Mạ kẽm bảo vệ bề mặt (trọng lượng 1155kg/mét dài)</t>
  </si>
  <si>
    <t>Đoạn nối nhịp cầu NT 3.6  (loại B, A, H, HA, HB), Dài 0,58; Rộng 3,5</t>
  </si>
  <si>
    <t xml:space="preserve"> - Sơn bảo vệ bề mặt (trọng lượng 263kg/mét dài)</t>
  </si>
  <si>
    <t xml:space="preserve"> - Mạ kẽm bảo vệ bề mặt (trọng lượng 263kg/mét dài)</t>
  </si>
  <si>
    <t>Đoạn sàn đầu cầu NT 3.6  (loại B, A, H, HA, HB), Dài 3,0; Rộng 3,5</t>
  </si>
  <si>
    <t xml:space="preserve"> - Sơn bảo vệ bề mặt (trọng lượng 1348kg/mét dài)</t>
  </si>
  <si>
    <t xml:space="preserve"> - Mạ kẽm bảo vệ bề mặt (trọng lượng 1348kg/mét dài)</t>
  </si>
  <si>
    <t>Đoạn nối nhịp cầu NT 4.2; CV4.2 (loại B, A, H, HA, HB, HC, MF, MP), Dài 0,58; Rộng 4,0</t>
  </si>
  <si>
    <t xml:space="preserve"> - Sơn bảo vệ bề mặt (trọng lượng 322kg/mét dài)</t>
  </si>
  <si>
    <t xml:space="preserve"> - Mạ kẽm bảo vệ bề mặt (trọng lượng 322kg/mét dài)</t>
  </si>
  <si>
    <t>Đoạn sàn đầu cầu NT 4.2; CV4.2 (loại B, A, H, HA, HB, HC, MF, MP), Dài 3,0; Rộng 4,0</t>
  </si>
  <si>
    <t xml:space="preserve"> - Sơn bảo vệ bề mặt (trọng lượng 1540kg/mét dài)</t>
  </si>
  <si>
    <t xml:space="preserve"> - Mạ kẽm bảo vệ bề mặt (trọng lượng 1540kg/mét dài)</t>
  </si>
  <si>
    <t>Đoạn nối nhịp cầu NT 4.5 (loại B, A, H, HA, HB, HC), Dài 0,58; Rộng 4,5</t>
  </si>
  <si>
    <t xml:space="preserve"> - Sơn bảo vệ bề mặt (trọng lượng 363kg/mét dài)</t>
  </si>
  <si>
    <t xml:space="preserve"> - Mạ kẽm bảo vệ bề mặt (trọng lượng 363kg/mét dài)</t>
  </si>
  <si>
    <t>Đoạn sàn đầu cầu NT 4.5 (loại B, A, H, HA, HB, HC), Dài 3,0; Rộng 4,5</t>
  </si>
  <si>
    <t xml:space="preserve"> - Sơn bảo vệ bề mặt (trọng lượng 1732kg/mét dài)</t>
  </si>
  <si>
    <t xml:space="preserve"> - Mạ kẽm bảo vệ bề mặt (trọng lượng 1732kg/mét dài)</t>
  </si>
  <si>
    <t>Đoạn nối nhịp cầu NT 5.2 (loại HB, HC), Dài 0,58; Rộng 5,0</t>
  </si>
  <si>
    <t xml:space="preserve"> - Sơn bảo vệ bề mặt (trọng lượng 386kg/mét dài)</t>
  </si>
  <si>
    <t xml:space="preserve"> - Mạ kẽm bảo vệ bề mặt (trọng lượng 386kg/mét dài)</t>
  </si>
  <si>
    <t>Đoạn sàn đầu cầu NT 5.2 (loại HB, HC), Dài 3,0; Rộng 5,0</t>
  </si>
  <si>
    <t xml:space="preserve"> - Sơn bảo vệ bề mặt (trọng lượng 1925kg/mét dài)</t>
  </si>
  <si>
    <t xml:space="preserve"> - Mạ kẽm bảo vệ bề mặt (trọng lượng 1925kg/mét dài)</t>
  </si>
  <si>
    <t>Đoạn nối nhịp cầu NT 5.2 (loại CV, CM), Dài 0,59; Rộng 5,0</t>
  </si>
  <si>
    <t xml:space="preserve"> - Sơn bảo vệ bề mặt (trọng lượng 407kg/mét dài)</t>
  </si>
  <si>
    <t xml:space="preserve"> - Mạ kẽm bảo vệ bề mặt (trọng lượng 407kg/mét dài)</t>
  </si>
  <si>
    <t>Đoạn sàn đầu cầu NT 5.5 (loại CV, CM), Dài 3,0; Rộng 5,5</t>
  </si>
  <si>
    <t xml:space="preserve"> - Sơn bảo vệ bề mặt (trọng lượng 1975kg/mét dài)</t>
  </si>
  <si>
    <t xml:space="preserve"> - Mạ kẽm bảo vệ bề mặt (trọng lượng 1975kg/mét dài)</t>
  </si>
  <si>
    <t>Đoạn nối nhịp cầu NT 5.5 Dài 0,58; Rộng 5,5</t>
  </si>
  <si>
    <t>Đoạn sàn đầu cầu NT 5.2 (loại CV, CM), Dài 3,0; Rộng 5,0</t>
  </si>
  <si>
    <t xml:space="preserve"> - Sơn bảo vệ bề mặt (trọng lượng 2034kg/mét dài)</t>
  </si>
  <si>
    <t xml:space="preserve"> - Mạ kẽm bảo vệ bề mặt (trọng lượng 2034kg/mét dài)</t>
  </si>
  <si>
    <t>Đoạn nối nhịp cầu NT 6.2 (loại HB, HC), Dài 0,58; Rộng 6,0</t>
  </si>
  <si>
    <t xml:space="preserve"> - Sơn bảo vệ bề mặt (trọng lượng 450kg/mét dài)</t>
  </si>
  <si>
    <t xml:space="preserve"> - Mạ kẽm bảo vệ bề mặt (trọng lượng 450kg/mét dài)</t>
  </si>
  <si>
    <t>Đoạn sàn đầu cầu  NT 6.2 (loại HB, HC), Dài 3,0; Rộng 6,0</t>
  </si>
  <si>
    <t xml:space="preserve"> - Sơn bảo vệ bề mặt (trọng lượng 2310kg/mét dài)</t>
  </si>
  <si>
    <t xml:space="preserve"> - Mạ kẽm bảo vệ bề mặt (trọng lượng 2310kg/mét dài)</t>
  </si>
  <si>
    <t>Đoạn nối nhịp cầu NT 6.2 (loại SD, SC), Dài 0,59; Rộng 6,0</t>
  </si>
  <si>
    <t xml:space="preserve"> - Sơn bảo vệ bề mặt (trọng lượng 475kg/mét dài)</t>
  </si>
  <si>
    <t xml:space="preserve"> - Mạ kẽm bảo vệ bề mặt (trọng lượng 475kg/mét dài)</t>
  </si>
  <si>
    <t>Đoạn sàn đầu cầu  NT 6.2 (loại SD, SC), Dài 3,0; Rộng 6,0</t>
  </si>
  <si>
    <t xml:space="preserve"> - Sơn bảo vệ bề mặt (trọng lượng 2376kg/mét dài)</t>
  </si>
  <si>
    <t xml:space="preserve"> - Mạ kẽm bảo vệ bề mặt (trọng lượng 2376kg/mét dài)</t>
  </si>
  <si>
    <t>Đoạn nối nhịp cầu NT 7.5 (loại HB, HC), Dài 0,58; Rộng 7,5</t>
  </si>
  <si>
    <t xml:space="preserve"> - Sơn bảo vệ bề mặt (trọng lượng 600kg/mét dài)</t>
  </si>
  <si>
    <t xml:space="preserve"> - Mạ kẽm bảo vệ bề mặt (trọng lượng 600kg/mét dài)</t>
  </si>
  <si>
    <t>Đoạn sàn đầu cầu  NT 7.5 (loại HB, HC), Dài 3,0; Rộng 7,5</t>
  </si>
  <si>
    <t>Đoạn nối nhịp cầu NT 4.2 (loại HB), 2/1 Dài 0,58; Rộng 4,0</t>
  </si>
  <si>
    <t>Gối cầu B Dài 0,4; Rộng 0,2</t>
  </si>
  <si>
    <t xml:space="preserve"> - Sơn bảo vệ bề mặt (trọng lượng 18kg/mét dài)</t>
  </si>
  <si>
    <t xml:space="preserve"> - Mạ kẽm bảo vệ bề mặt (trọng lượng 18kg/mét dài)</t>
  </si>
  <si>
    <t>Gối cầu A Dài 0,46; Rộng 0,21</t>
  </si>
  <si>
    <t xml:space="preserve"> - Sơn bảo vệ bề mặt (trọng lượng 26kg/mét dài)</t>
  </si>
  <si>
    <t xml:space="preserve"> - Mạ kẽm bảo vệ bề mặt (trọng lượng 26kg/mét dài)</t>
  </si>
  <si>
    <t xml:space="preserve"> - Sơn bảo vệ bề mặt (trọng lượng 31kg/mét dài)</t>
  </si>
  <si>
    <t xml:space="preserve"> - Mạ kẽm bảo vệ bề mặt (trọng lượng 31kg/mét dài)</t>
  </si>
  <si>
    <t xml:space="preserve"> - Sơn bảo vệ bề mặt (trọng lượng 55kg/mét dài)</t>
  </si>
  <si>
    <t xml:space="preserve"> - Mạ kẽm bảo vệ bề mặt (trọng lượng 55kg/mét dài)</t>
  </si>
  <si>
    <t>Gối cầu CV, CM, SC, SD, LK</t>
  </si>
  <si>
    <t xml:space="preserve"> - Sơn bảo vệ bề mặt (trọng lượng 30kg/mét dài)</t>
  </si>
  <si>
    <t xml:space="preserve"> - Mạ kẽm bảo vệ bề mặt (trọng lượng 30kg/mét dài)</t>
  </si>
  <si>
    <t>Gối cầu CV 4.2</t>
  </si>
  <si>
    <t xml:space="preserve"> - Mạ kẽm bảo vệ bề mặt (trọng lượng 50kg/mét dài)</t>
  </si>
  <si>
    <t>Gối cầu HC, MF, MP, Dài 0,46; Rộng 0,3</t>
  </si>
  <si>
    <t>Gối cầu H, HA, HB, Dài 0,46; Rộng 0,24</t>
  </si>
  <si>
    <t>Gối cầu NT 4.2 HB 2/1, Dài 0,46; Rộng 0,24</t>
  </si>
  <si>
    <t>Tháp cáp treo cầu (2 tháp)</t>
  </si>
  <si>
    <t>Lắp đặt tháp cáp treo cầu (2 tháp)</t>
  </si>
  <si>
    <t>Đoạn nối nhịp cầu NT 5.5 (loại HB), GHC 345, Dài 0,58; Rộng 5,5</t>
  </si>
  <si>
    <t>Đoạn  sàn đầu cầu NT 5.5 HB (dốc biên), GHC 345, Dài 3,0; Rộng 5,5</t>
  </si>
  <si>
    <t>Đoạn nối nhịp cầu NT 5.5 (loại HB), Dài 0,58; Rộng 5,5</t>
  </si>
  <si>
    <t>Đoạn  sàn đầu cầu NT 5.5 HB (dốc biên), Dài 3,0; Rộng 5,5</t>
  </si>
  <si>
    <t>Đoạn nối nhịp cầu (CV3.2H1, CV3.2H2), Dài 0,58; Rộng 3,0</t>
  </si>
  <si>
    <t xml:space="preserve"> - Mạ kẽm bảo vệ bề mặt (trọng lượng 210kg/mét dài)</t>
  </si>
  <si>
    <t>Gối cầu CV 3.2H1, CV3.2H2</t>
  </si>
  <si>
    <t>Thử tải cầu thép  NT 5.5 HB - 18m</t>
  </si>
  <si>
    <t>Thử tải cầu thép  NT 5.5 HB - 39m</t>
  </si>
  <si>
    <t xml:space="preserve"> - Mạ kẽm bảo vệ bề mặt </t>
  </si>
  <si>
    <t>Thử tải cầu thép  CV 3.2 H1 - 51m</t>
  </si>
  <si>
    <t>Thử tải cầu thép  CV 3.2 H2 - 36m</t>
  </si>
  <si>
    <t xml:space="preserve"> * Mạ kẽm nhúng nóng</t>
  </si>
  <si>
    <t>* Sơn FUTA: Cửa hàng VLXD - TTNT CÔNG THÀNH (Đ/c Tổ 1, ấp Hòa Phú 3, Thị trấn An Châu, huyện Châu Thành, tỉnh An Giang) Theo bảng báo giá ngày 05/10/2019)</t>
  </si>
  <si>
    <r>
      <t xml:space="preserve">Bột trét </t>
    </r>
    <r>
      <rPr>
        <b/>
        <sz val="13"/>
        <rFont val="Times New Roman"/>
        <family val="1"/>
      </rPr>
      <t>FUTA BASIC MASTIC</t>
    </r>
    <r>
      <rPr>
        <sz val="13"/>
        <rFont val="Times New Roman"/>
        <family val="1"/>
      </rPr>
      <t xml:space="preserve"> nội thất - trắng (40kg)</t>
    </r>
  </si>
  <si>
    <r>
      <rPr>
        <b/>
        <sz val="13"/>
        <rFont val="Times New Roman"/>
        <family val="1"/>
      </rPr>
      <t>FUTA - PRIMER INT</t>
    </r>
    <r>
      <rPr>
        <sz val="13"/>
        <rFont val="Times New Roman"/>
        <family val="1"/>
      </rPr>
      <t>: sơn lót kháng kiềm nội thất cao cấp (18 lít; 21,5 kg)</t>
    </r>
  </si>
  <si>
    <r>
      <rPr>
        <b/>
        <sz val="13"/>
        <rFont val="Times New Roman"/>
        <family val="1"/>
      </rPr>
      <t>FUTA - CLASSIC</t>
    </r>
    <r>
      <rPr>
        <sz val="13"/>
        <rFont val="Times New Roman"/>
        <family val="1"/>
      </rPr>
      <t>: sơn mịn nội thất cao cấp (18 lít; 23,5 kg)</t>
    </r>
  </si>
  <si>
    <r>
      <rPr>
        <b/>
        <sz val="13"/>
        <rFont val="Times New Roman"/>
        <family val="1"/>
      </rPr>
      <t>FUTA-IN EAMI</t>
    </r>
    <r>
      <rPr>
        <sz val="13"/>
        <rFont val="Times New Roman"/>
        <family val="1"/>
      </rPr>
      <t>: sơn mịn nội thất cao cấp (18 lít; 23,5 kg)</t>
    </r>
  </si>
  <si>
    <r>
      <rPr>
        <b/>
        <sz val="13"/>
        <rFont val="Times New Roman"/>
        <family val="1"/>
      </rPr>
      <t>FUTA-IN FLAT&amp;EASY CLEAN</t>
    </r>
    <r>
      <rPr>
        <sz val="13"/>
        <rFont val="Times New Roman"/>
        <family val="1"/>
      </rPr>
      <t>: sơn bóng ngọc trai (18 lít; 22 kg)</t>
    </r>
  </si>
  <si>
    <r>
      <rPr>
        <b/>
        <sz val="13"/>
        <rFont val="Times New Roman"/>
        <family val="1"/>
      </rPr>
      <t>FUTA-GLOSS ONE &amp; SUPER HEALTH GREEN</t>
    </r>
    <r>
      <rPr>
        <sz val="13"/>
        <rFont val="Times New Roman"/>
        <family val="1"/>
      </rPr>
      <t>: sơn nội thất siêu bóng (18 lít; 20 kg)</t>
    </r>
  </si>
  <si>
    <r>
      <t xml:space="preserve">Bột trét </t>
    </r>
    <r>
      <rPr>
        <b/>
        <sz val="13"/>
        <rFont val="Times New Roman"/>
        <family val="1"/>
      </rPr>
      <t>FUTA MASTIC.EXT</t>
    </r>
    <r>
      <rPr>
        <sz val="13"/>
        <rFont val="Times New Roman"/>
        <family val="1"/>
      </rPr>
      <t xml:space="preserve"> ngoại thất cao cấp trắng - chống thấm (18 lít; 40 kg)</t>
    </r>
  </si>
  <si>
    <r>
      <rPr>
        <b/>
        <sz val="13"/>
        <rFont val="Times New Roman"/>
        <family val="1"/>
      </rPr>
      <t>FUTA - PRIMER EXT</t>
    </r>
    <r>
      <rPr>
        <sz val="13"/>
        <rFont val="Times New Roman"/>
        <family val="1"/>
      </rPr>
      <t>: sơn lót kháng kiềm ngoại thất cao cấp (18 lít; 21,5 kg)</t>
    </r>
  </si>
  <si>
    <r>
      <rPr>
        <b/>
        <sz val="13"/>
        <rFont val="Times New Roman"/>
        <family val="1"/>
      </rPr>
      <t>FUTA -GOLD EXT</t>
    </r>
    <r>
      <rPr>
        <sz val="13"/>
        <rFont val="Times New Roman"/>
        <family val="1"/>
      </rPr>
      <t>: sơn mịn ngoại thất cao cấp (18 lít; 23,5 kg)</t>
    </r>
  </si>
  <si>
    <r>
      <rPr>
        <b/>
        <sz val="13"/>
        <rFont val="Times New Roman"/>
        <family val="1"/>
      </rPr>
      <t>FUTA - DIAMOND &amp; SATIN EXT</t>
    </r>
    <r>
      <rPr>
        <sz val="13"/>
        <rFont val="Times New Roman"/>
        <family val="1"/>
      </rPr>
      <t>: sơn ngoại thất bóng ngọc trai (18 lít; 22 kg)</t>
    </r>
  </si>
  <si>
    <r>
      <rPr>
        <b/>
        <sz val="13"/>
        <rFont val="Times New Roman"/>
        <family val="1"/>
      </rPr>
      <t>FUTA-NANO SUN &amp; RAIN</t>
    </r>
    <r>
      <rPr>
        <sz val="13"/>
        <rFont val="Times New Roman"/>
        <family val="1"/>
      </rPr>
      <t>: sơn ngoại thất siêu bóng (18 lít; 20 kg)</t>
    </r>
  </si>
  <si>
    <r>
      <rPr>
        <b/>
        <sz val="13"/>
        <rFont val="Times New Roman"/>
        <family val="1"/>
      </rPr>
      <t>FUTA - PLATIUM &amp; SUPER HEALTH GREEN</t>
    </r>
    <r>
      <rPr>
        <sz val="13"/>
        <rFont val="Times New Roman"/>
        <family val="1"/>
      </rPr>
      <t>: sơn siêu bóng bảo vệ sức khỏe (5 lít; 6 kg)</t>
    </r>
  </si>
  <si>
    <r>
      <rPr>
        <b/>
        <sz val="13"/>
        <rFont val="Times New Roman"/>
        <family val="1"/>
      </rPr>
      <t>FUTA - CT20</t>
    </r>
    <r>
      <rPr>
        <sz val="13"/>
        <rFont val="Times New Roman"/>
        <family val="1"/>
      </rPr>
      <t>: chống thấm đa năng (18 lít; 22 kg)</t>
    </r>
  </si>
  <si>
    <t xml:space="preserve"> - Giá bán tại bãi đá Cô Tô thuộc xã Cô Tô, huyện Tri Tôn (giá bán xuống xà lan bên mua tại bến sông xã Cô Tô, bao gồm: thuế GTGT 10%, tiền sạt: 6.000đ); riêng đá 20 x 30 (đá hộc) tiền sạt: 15.000đ. Thông báo số 1338/TB-STC ngày 01/10/2019 của Sở Tài chính áp dụng từ ngày 01/10/2019</t>
  </si>
  <si>
    <t xml:space="preserve"> Đá 5 x 7 xay </t>
  </si>
  <si>
    <t xml:space="preserve"> Cấp phối (0x4) loại I; Dmax 37.5</t>
  </si>
  <si>
    <t xml:space="preserve"> Đá 1 x 2 loại I; lưới 29</t>
  </si>
  <si>
    <t xml:space="preserve"> Đá 1 x 2 loại II; lưới 29</t>
  </si>
  <si>
    <t xml:space="preserve"> Cấp phối (0x4) loại I; Dmax 25</t>
  </si>
  <si>
    <t xml:space="preserve"> Đá 2 x 3 dơ </t>
  </si>
  <si>
    <t>Mi bụi (0 - 10mm)</t>
  </si>
  <si>
    <t>Bụi sàng (0 - 5mm)</t>
  </si>
  <si>
    <t>Cát nghiền 2.8</t>
  </si>
  <si>
    <t>Cát nghiền qua rửa 3.4</t>
  </si>
  <si>
    <t xml:space="preserve"> Đá 20 x 30 (Qui cách)</t>
  </si>
  <si>
    <t xml:space="preserve"> Đá 2 x4 xay </t>
  </si>
  <si>
    <t xml:space="preserve"> - Giá bán tại bãi đá Láng Cháy thuộc xã Tân Lợi, huyện Tịnh Biên. Giá bán xuống sà lan bên mua tại bến sông xã Tân Lợi, huyện Tịnh Biên (bao gồm: thuế GTGT 10%, tiền sạt: 6.000đ); riêng đá 20 x 30 (đá hộc) tiền sạt: 15.000đ. Theo Thông báo số 1338/TB-STC ngày 01/10/2019 của Sở Tài chính áp dụng từ ngày 01/10/2019</t>
  </si>
  <si>
    <t>- Sơn NỘI THẤT:</t>
  </si>
  <si>
    <t>- Sơn NGOẠI THẤT:</t>
  </si>
  <si>
    <t>Dầu Diesel 0,05S-II</t>
  </si>
  <si>
    <t>Xăng không chì RON 95-IV</t>
  </si>
  <si>
    <t>Dầu Diesel 0,05S</t>
  </si>
  <si>
    <t>Dầu Diesel 0,005S</t>
  </si>
  <si>
    <t>Dầu Diesel 0,05%S</t>
  </si>
  <si>
    <t xml:space="preserve">      - Giá vật liệu xây dựng trong bảng công bố giá được xác định trên cơ sở giá do các đơn vị cung cấp sản phẩm báo giá và giá các vật liệu theo thông báo kê khai giá của các tổ chức, cá nhân do Sở Tài chính tiếp nhận đã bao gồm các loại thuế và phí (chưa bao gồm VAT). Tuy nhiên có một số vật liệu đặc thù phải kê khai giá nên đơn giá đã bao gồm VAT (đề nghị xem chi tiết cho từng loại vật liệu). Danh mục vật liệu trong bảng công bố là các loại vật liệu phổ biến, được công bố hợp quy theo quy định làm cơ sở tham khảo trong việc lập và quản lý chi phí đầu tư xây dựng công trình sử dụng vốn nhà nước do UBND tỉnh An Giang quản lý. Chủ đầu tư chịu trách nhiệm quản lý chi phí đầu tư xây dựng theo Nghị định số 68/2019/NĐ-CP ngày 14/8/2019 của Chính phủ về quản lý chi phí đầu tư xây dựng và các quy định hiện hành có liên quan.</t>
  </si>
  <si>
    <r>
      <t xml:space="preserve"> Ngói lợp 22 viên/m</t>
    </r>
    <r>
      <rPr>
        <vertAlign val="superscript"/>
        <sz val="13"/>
        <rFont val="Times New Roman"/>
        <family val="1"/>
      </rPr>
      <t>2</t>
    </r>
    <r>
      <rPr>
        <sz val="13"/>
        <rFont val="Times New Roman"/>
        <family val="1"/>
      </rPr>
      <t xml:space="preserve"> </t>
    </r>
  </si>
  <si>
    <r>
      <t xml:space="preserve"> Ngói vẫy cá 65 viên/m</t>
    </r>
    <r>
      <rPr>
        <vertAlign val="superscript"/>
        <sz val="13"/>
        <rFont val="Times New Roman"/>
        <family val="1"/>
      </rPr>
      <t xml:space="preserve">2 </t>
    </r>
  </si>
  <si>
    <t xml:space="preserve"> Ngói âm </t>
  </si>
  <si>
    <t xml:space="preserve"> Ngói dương </t>
  </si>
  <si>
    <t xml:space="preserve"> Ngói diềm âm</t>
  </si>
  <si>
    <t xml:space="preserve"> Ngói diềm dương </t>
  </si>
  <si>
    <t xml:space="preserve"> Gạch cẩn</t>
  </si>
  <si>
    <t xml:space="preserve"> Ngói sắp nóc </t>
  </si>
  <si>
    <t xml:space="preserve"> *Giá bán tại nhà máy gạch ngói Tuynel Long Xuyên 2 (giá xuất xưởng): Công ty TNHH MTV Xây Lắp An Giang. Theo bảng giá ngày 04/9/2019</t>
  </si>
  <si>
    <t xml:space="preserve"> Ngói vẫy cá </t>
  </si>
  <si>
    <t xml:space="preserve"> Ngói lợp 22 </t>
  </si>
  <si>
    <t xml:space="preserve"> Ngói mũi hài </t>
  </si>
  <si>
    <t>Gạch thông gió Bánh Ú</t>
  </si>
  <si>
    <t>Trần khung chìm LÊ TRẦN MacroTEK Ultra 400 mạ nhôm kẽm, tấm Thạch cao tiêu chuẩn 9.0mm
-Thanh chính LÊ TRẦN MacroTEK Ultra 400_(4000 x 37 x 15 x 0.4mm) @ 800mm
-Thanh phụ LÊ TRẦN MacroTEK Ultra 400_(4000 x 37 x 15 x 0.4mm) @ 406mm
-Thanh góc LÊ TRẦN MacroTEK W300 (21 x 21 x 4000 x 0.32mm)</t>
  </si>
  <si>
    <t>Trần khung nổi LÊ TRẦN CeilTEK Ultra, tấm Thạch cao tiêu chuẩn 605x605x9.0mm:
-Thanh chính LÊ TRẦN CeilTEK Ultra (3660 x 24 x 38 x 0.31 mm) 
-Thanh phụ dài LÊ TRẦN CeilTEK Ultra (1220 x 24 x 25 x 0.31 mm)
-Thanh phụ ngắn LÊ TRẦN CeilTEK Ultra (610 x 24 x 25 x 0.31 mm)
-Thanh góc LÊ TRẦN CeilTEK Ultra (3660 x 21 x 21 x 0.4 mm)</t>
  </si>
  <si>
    <t>Trần khung chìm LÊ TRẦN MacroTEK Ultra 500 mạ nhôm kẽm, tấm Thạch cao tiêu chuẩn 12.5mm
-Thanh chính LÊ TRẦN MacroTEK Ultra 500_(4000 x 37 x 15 x 0.5mm) @ 800mm
-Thanh phụ LÊ TRẦN MacroTEK Ultra 500_(4000 x 37 x 15 x 0.5mm) @ 406mm
-Thanh góc LÊ TRẦN MacroTEK W400 (21 x 21 x 4000 x 0.4mm)</t>
  </si>
  <si>
    <t>Trần khung chìm LÊ TRẦN MacroTEK Ultra 450 mạ nhôm kẽm, tấm Thạch cao tiêu chuẩn 12.5mm
-Thanh chính LÊ TRẦN MacroTEK Ultra 450_(4000 x 37 x 15 x 0.45mm) @ 800mm
-Thanh phụ LÊ TRẦN MacroTEK Ultra 450_(4000 x 37 x 15 x 0.45mm) @ 406mm
-Thanh góc LÊ TRẦN MacroTEK W350 (21 x 21 x 4000 x 0.35mm)</t>
  </si>
  <si>
    <t>Trần khung chìm LÊ TRẦN MacroTEK S500 mạ nhôm kẽm, tấm Thạch cao tiêu chuẩn 12.5 mm
-Thanh chính LÊ TRẦN MacroTEK S500_(4000 x 35 x 14 x 0.5mm) @ 1000mm       -Thanh phụ LÊ TRẦN MacroTEK S500_(4000 x 35 x 14 x 0.5mm) @ 406mm
-Thanh góc LÊ TRẦN MacroTEK W400 (21 x 21 x 4000 x 0.4mm)</t>
  </si>
  <si>
    <t>Trần khung chìm LÊ TRẦN MacroTEK S450 mạ nhôm kẽm, tấm Thạch cao tiêu chuẩn 9.0mm
-Thanh chính LÊ TRẦN MacroTEK S450_(4000 x 35 x 14 x 0.45mm) @ 1000mm     -Thanh phụ LÊ TRẦN MacroTEK S450_(4000 x 35 x 14 x 0.45mm) @ 406mm
-Thanh góc LÊ TRẦN MacroTEK W350 (21 x 21 x 4000 x 0.35mm)</t>
  </si>
  <si>
    <t>Trần khung chìm LÊ TRẦN MacroTEK S400 mạ nhôm kẽm, tấm Thạch cao tiêu chuẩn 9.0mm
-Thanh chính LÊ TRẦN MacroTEK S400_(4000 x 35 x 14 x 0.4mm) @ 800mm        -Thanh phụ LÊ TRẦN MacroTEK S400_(4000 x 35 x 14 x 0.4mm) @ 406mm
-Thanh góc LÊ TRẦN MacroTEK W300 (21 x 21 x 4000 x 0.3mm)</t>
  </si>
  <si>
    <t>Trần khung chìm LÊ TRẦN ChannelTEK Ultra 38, tấm Thạch cao tiêu chuẩn 12.5 mm
-Thanh chính LÊ TRẦN ChannelTEK Ultra 38_Thanh xương cá (3660 x 20 x 38 x 0.8mm) @ 1000mm                                                                                              -Thanh phụ LÊ TRẦN MacroTEK Ultra 500 (4000 x 37 x 15 x 0.5mm) @ 407mm
-Thanh góc LÊ TRẦN MacroTEK W400 (21 x 21 x 4000 x 0.4mm)</t>
  </si>
  <si>
    <t>Trần khung chìm LÊ TRẦN ChannelTEK Pro 38, tấm Thạch cao tiêu chuẩn 12.5mm
-Thanh chính LÊ TRẦN ChannelTEK Pro 28_Thanh xương cá (3660 x 20 x 38 x 0.6mm) @ 1000mm                                                                                              -Thanh phụ LÊ TRẦN MacroTEK Ultra 450 (4000 x 37 x 15 x 0.45mm) @ 407mm
-Thanh góc LÊ TRẦN MacroTEK W350 (4000 x 21 x 21 x 0.35mm)</t>
  </si>
  <si>
    <t>Trần khung chìm LÊ TRẦN ChannelTEK Ultra 28, tấm Thạch cao tiêu chuẩn 12.5 mm
-Thanh chính LÊ TRẦN ChannelTEK Ultra 28_Thanh xương cá (3660 x 20 x 28 x 0.8mm) @ 1000mm                                                                                              -Thanh phụ LÊ TRẦN MacroTEK S500 (4000 x 35 x 14 x 0.5mm) @ 407mm
-Thanh góc LÊ TRẦN MacroTEK W350 (4000 x 21 x 21 x 0.35mm)</t>
  </si>
  <si>
    <t>Trần khung chìm LÊ TRẦN ChannelTEK Pro 28, tấm Thạch cao tiêu chuẩn 9.0mm
-Thanh chính LÊ TRẦN ChannelTEK Pro 28_Thanh xương cá (3660 x 20 x 28 x 0.6mm) @ 1000mm                                                                                              -Thanh phụ LÊ TRẦN MacroTEK S400 (4000 x 35 x 14 x 0.41mm) @ 407mm
-Thanh góc LÊ TRẦN MacroTEK W300 (4000 x 21 x 21 x 0.32mm)</t>
  </si>
  <si>
    <t>Trần khung nổi LÊ TRẦN CeilTEK Pro, tấm Thạch cao tiêu chuẩn 605x605x9.0mm:
-Thanh chính LÊ TRẦN CeilTEK Pro (3660 x 24 x 38 x 0.29 mm)
-Thanh phụ dài LÊ TRẦN CeilTEK Pro (1220 x 24 x 25 x 0.29 mm)
-Thanh phụ ngắn LÊ TRẦN CeilTEK Pro (610 x 24 x 25 x 0.29 mm)                         -Thanh góc LÊ TRẦN CeilTEK Pro (3660 x 21 x 21 x 0.4 mm)</t>
  </si>
  <si>
    <t>Hệ vách ngăn khung LÊ TRẦN WallTEK Pro 64/66 dày 0.6mm mạ nhôm kẽm
-Thanh đứng LÊ TRẦN WallTEK Pro_S64 lắp đặt khoảng cách 610mm liên kết với thanh ngang WallTEK Pro_T66                                                                               -Lắp một lớp tấm Thạch cao tiêu chuẩn 12.5mm mỗi bên. Mặt trong vách được lắp bông sợi khoáng 50mm x 40kg/m3
-Xử lý mối nối bằng bột trét Easy Joint 90 và băng keo lưới Lê Trần (không bao gồm sơn nước hoàn thiện)</t>
  </si>
  <si>
    <t>Hệ vách ngăn khung LÊ TRẦN WallTEK Pro 76/78 dày 0.6mm mạ nhôm kẽm
-Thanh đứng LÊ TRẦN WallTEK Pro_S76 lắp đặt khoảng cách 610mm liên kết với thanh ngang WallTEK Pro_T78                                                                               -Lắp một lớp tấm Thạch cao tiêu chuẩn 12.5mm mỗi bên. Mặt trong vách được lắp bông sợi khoáng 50mm x 40kg/m3
-Xử lý mối nối bằng bột trét Easy Joint 90 và băng keo lưới Lê Trần (không bao gồm sơn nước hoàn thiện)</t>
  </si>
  <si>
    <t>Máy cắt hạ thế (MCB) 1 cực 40A</t>
  </si>
  <si>
    <t>Máy cắt hạ thế (MCB) 3 cực 40A</t>
  </si>
  <si>
    <t>Máy cắt hạ thế (MCB) 3 cực 80A</t>
  </si>
  <si>
    <t>Máy cắt hạ thế kiểu vỏ đúc (MCCB) 3 cực 630A</t>
  </si>
  <si>
    <t>Cần FCO 100A</t>
  </si>
  <si>
    <t>Dây chì (FUSE LINK) 100A</t>
  </si>
  <si>
    <t>Kẹp ngừng cáp LV-ABC tự treo 4x50mm2</t>
  </si>
  <si>
    <t>Kẹp ngừng cáp LV-ABC tự treo 4x70mm2</t>
  </si>
  <si>
    <t>Kẹp bu lông chẻ Cu-Al (Split-bolt) 70-95/10-95</t>
  </si>
  <si>
    <t>Đầu cosse ép đồng 240mm2 (2 boulon)</t>
  </si>
  <si>
    <t>Đà composite 75x75x6 - 2400MM (đa năng)</t>
  </si>
  <si>
    <t>Dây đai Inox 20x0.4</t>
  </si>
  <si>
    <t>Đà tháp đôi U120x52x4,8 - 3000mm</t>
  </si>
  <si>
    <t>Đà sắt U120x52x4,8 - 2500mm</t>
  </si>
  <si>
    <t>Đà Composite L6x75x2800mm (bắt LA, FCO)</t>
  </si>
  <si>
    <t>Đà Composite L75x75x6 - 3000mm</t>
  </si>
  <si>
    <t>Cổ dê sắt 30x3 trụ nhôm lắp khung sứ</t>
  </si>
  <si>
    <t>Đà tháp trụ đơn U120x52x4,8 - 3000mm</t>
  </si>
  <si>
    <t>đ/cây</t>
  </si>
  <si>
    <t>LBFCO 15/27KV 200A POLYMER</t>
  </si>
  <si>
    <t>Kẹp song song AC16-70/16-70</t>
  </si>
  <si>
    <t>Bu lông móc 16x300</t>
  </si>
  <si>
    <t>Bu lông móc 16x350</t>
  </si>
  <si>
    <t>Tủ điện 1 pha 3 dây 400x600x1000mm</t>
  </si>
  <si>
    <t>Bu lông 16x800</t>
  </si>
  <si>
    <t>Bu lông VR 2Đ 22x850</t>
  </si>
  <si>
    <t>Bu lông mắt 16x600</t>
  </si>
  <si>
    <t>Bu lông móc 16x600</t>
  </si>
  <si>
    <t>Bu lông VRS 16x700</t>
  </si>
  <si>
    <t>Bu lông VRS 16x650</t>
  </si>
  <si>
    <t>Thanh sắt V 63x6-3000mm</t>
  </si>
  <si>
    <t>Khóa néo dây AC 95-120mm2</t>
  </si>
  <si>
    <t>Long đền vuông mạ kẽm ĐK 24</t>
  </si>
  <si>
    <t>Khoan neo 22x2400</t>
  </si>
  <si>
    <t xml:space="preserve">Đà composite 75x75x6 - 2800MM </t>
  </si>
  <si>
    <t>Cáp nhôm bọc lõi thép 24kV ACXH 70mm2</t>
  </si>
  <si>
    <t>Cáp nhôm bọc lõi thép 24kV ACXH 95mm2</t>
  </si>
  <si>
    <t>Cáp nhôm bọc lõi thép 24kV ACXH 185mm2</t>
  </si>
  <si>
    <t>Sứ chằng trung áp</t>
  </si>
  <si>
    <t>Chân sứ đỉnh thẳng 24kV</t>
  </si>
  <si>
    <t>Cáp nhôm bọc lõi thép 24kV ACXH 50mm2</t>
  </si>
  <si>
    <t>Cáp đồng bọc hạ thế CV 240mm2</t>
  </si>
  <si>
    <t>Cáp nhôm bọc hạ thế AV 95mm2</t>
  </si>
  <si>
    <t>Cáp nhôm bọc hạ thế AV 120mm2</t>
  </si>
  <si>
    <t>Cáp nhôm ABC 4x150mm2</t>
  </si>
  <si>
    <t>Cáp nhôm trần lõi thép AC 50/8mm2</t>
  </si>
  <si>
    <t>Cáp thép TK 35mm2 bọc HDPE</t>
  </si>
  <si>
    <t>Cáp nhôm trần lõi thép AC 150/19mm2</t>
  </si>
  <si>
    <t>Cáp ngầm 1P 24kV ruột đồng bọc giáp CXV (CRV)-S data 1x300mm2</t>
  </si>
  <si>
    <t>* Công ty TNHH Thép VINA KYOEI (KCN Phú Mỹ I, huyện Tân Thành, tỉnh Bà Rịa- Vũng Tàu), giá bán cho Nhà phân phối chính thức và giao hàng tại nhà máy Vina Kyoei. Theo bảng giá ngày 01/11/2019</t>
  </si>
  <si>
    <t>* Công ty Thép Tây Đô: giao hàng tại Nhà máy (lô 45, đường số 2, KCN Trà Nóc 1, Tp.Cần Thơ). Theo bảng giá ngày 31/10/2019</t>
  </si>
  <si>
    <t xml:space="preserve"> * Xi măng Vicem Hà Tiên (giá bán tại nhà máy Kiên Lương, chưa bao gồm các chi phí khác). Theo bảng giá ngày 15/11/2019</t>
  </si>
  <si>
    <t>BD 30x30</t>
  </si>
  <si>
    <t>BD 30x30 Sỏi</t>
  </si>
  <si>
    <t>TS 50x50</t>
  </si>
  <si>
    <t>BD 50x50 Sân vườn</t>
  </si>
  <si>
    <t>BD 50x50 SV Sugar</t>
  </si>
  <si>
    <t>TASA 60x60</t>
  </si>
  <si>
    <t>SA 60x60</t>
  </si>
  <si>
    <t>BLUE 60x60</t>
  </si>
  <si>
    <t>TASA 60x60 sugar</t>
  </si>
  <si>
    <t>SA 60x60 sugar</t>
  </si>
  <si>
    <t>TASA 60x60 SV</t>
  </si>
  <si>
    <t>đ/hộp</t>
  </si>
  <si>
    <t>Perfect 60x60</t>
  </si>
  <si>
    <t>BD 60x60</t>
  </si>
  <si>
    <t>TASA 60x60 Trắng toàn phần</t>
  </si>
  <si>
    <t>TASA 60x60 Đen bóng gân vàng</t>
  </si>
  <si>
    <t>SA 60x60 Men matt</t>
  </si>
  <si>
    <t>BD 60x60 Men matt</t>
  </si>
  <si>
    <t>SA 80x80</t>
  </si>
  <si>
    <t>BD 80x80</t>
  </si>
  <si>
    <t>Perfect 80x80</t>
  </si>
  <si>
    <t>TASA 80x80 Carving</t>
  </si>
  <si>
    <t>TASA 80x80 Men matt</t>
  </si>
  <si>
    <t xml:space="preserve">TASA 80x80 Porcelain </t>
  </si>
  <si>
    <t>SA 80x80 Porcelain (Men matt)</t>
  </si>
  <si>
    <t>TASA 60x60 Porcelain (Men matt)</t>
  </si>
  <si>
    <t>TASA 80x80 Trắng</t>
  </si>
  <si>
    <t>TASA 80x80 Đen</t>
  </si>
  <si>
    <t>Perfect 80x80 Đen</t>
  </si>
  <si>
    <t>Gạch 100x100</t>
  </si>
  <si>
    <t>Gạch 60x120</t>
  </si>
  <si>
    <t>TS 30x45</t>
  </si>
  <si>
    <t>TASA 30X60 (Đầu len)</t>
  </si>
  <si>
    <t>SA 30X60 (Đầu len)</t>
  </si>
  <si>
    <t>BD 30X60 (Đầu len)</t>
  </si>
  <si>
    <t>PE 30x60 (Đầu len)</t>
  </si>
  <si>
    <t>TASA 30X60 (Đậm-Nhạt-Điểm)</t>
  </si>
  <si>
    <t>SA 30X60 (Đậm-Nhạt-Điểm)</t>
  </si>
  <si>
    <t>PE 30x60 (Đậm-Nhạt-Điểm)</t>
  </si>
  <si>
    <t>BD 30X60 Blue Dragon WALL TILES</t>
  </si>
  <si>
    <t>Tasa 3060 Mài mặt</t>
  </si>
  <si>
    <t>SA 3060 Mài mặt</t>
  </si>
  <si>
    <t>BD 30X60 Mài mặt</t>
  </si>
  <si>
    <t>TASA 40X80 (Đầu len)</t>
  </si>
  <si>
    <t>SA 40X80 (Đầu len)</t>
  </si>
  <si>
    <t>BD 40X80 (Đầu len)</t>
  </si>
  <si>
    <t>TASA 40X80(Đậm-Nhạt-Điểm)</t>
  </si>
  <si>
    <t>SA 40X80 (Đậm-Nhạt-Điểm)</t>
  </si>
  <si>
    <t>BD 40X80 (Đậm-Nhạt-Điểm)</t>
  </si>
  <si>
    <t>TASA 40X80 Mài mặt</t>
  </si>
  <si>
    <t>SA 40X80 Mài mặt</t>
  </si>
  <si>
    <t>BD 40X80 Mài Mặt</t>
  </si>
  <si>
    <t>Điểm 30x60 (Đầu len)</t>
  </si>
  <si>
    <t>Điểm 30x60 (Đậm – Nhạt- Điểm)</t>
  </si>
  <si>
    <t>Điểm 40x80 (Đầu len)</t>
  </si>
  <si>
    <t>Điểm 40x80 (Đậm – Nhạt- Điểm)</t>
  </si>
  <si>
    <t>TASA 60 X 60 Thảm kim tinh (1 bộ=2 Hộp)</t>
  </si>
  <si>
    <t>TASA 60 X 60 tranh (1 bộ=2 Hộp)</t>
  </si>
  <si>
    <t>Thảm 60x60 BS</t>
  </si>
  <si>
    <t>TASA 80X80 thảm (1 bộ=2 Hộp 4v)</t>
  </si>
  <si>
    <t>TASA 80X80 Thảm (1 Bộ=3 hộp 6v)</t>
  </si>
  <si>
    <t>TASA 30X30 Kim tinh</t>
  </si>
  <si>
    <t>TASA 80X80 K.tinh</t>
  </si>
  <si>
    <t>PE15X60 (1hộp = 1.044m/12 viên)</t>
  </si>
  <si>
    <t>SA 15X60</t>
  </si>
  <si>
    <t>PE15X80 (1 hộp = 1.44m)</t>
  </si>
  <si>
    <t>BD 105x323 (1 Hộp= 28 viên)</t>
  </si>
  <si>
    <t>BD 20X40</t>
  </si>
  <si>
    <t>40X40 Theo bộ</t>
  </si>
  <si>
    <t>Gạch 80X120 (1 hộp= 2 viên)</t>
  </si>
  <si>
    <t>Gạch 80x160 (1 hộp= 2 viên)</t>
  </si>
  <si>
    <t>Trần kim loại nhôm Aluwin Lay-in, (T-Black) 600x600x0.8mm, màu trắng làm từ hợp kim nhôm siêu bền, đi kèm khung xương đồng bộ và phụ kiện</t>
  </si>
  <si>
    <t>Trần kim loại nhôm Aluwin Lay-in, (T-Shaped) 600x600x0.8mm, màu trắng làm từ hợp kim nhôm siêu bền, đi kèm khung xương đồng bộ và phụ kiện</t>
  </si>
  <si>
    <t>Trần kim loại nhôm Aluwin Lay-in, (T-Shaped) 600x600x0.7mm, màu trắng làm từ hợp kim nhôm siêu bền, đi kèm khung xương đồng bộ và phụ kiện</t>
  </si>
  <si>
    <t>Trần kim loại nhôm Aluwin C200Ax0.6mm</t>
  </si>
  <si>
    <t>Trần kim loại nhôm Aluwin C300x0.9mm</t>
  </si>
  <si>
    <t>Trần kim loại nhôm Aluwin - U Shaped 150x50x0.6mm</t>
  </si>
  <si>
    <t>Lam nhôm chắn nắng Aluwin hình lá liễu SL 120x23x1.0mm</t>
  </si>
  <si>
    <t>Lam nhôm chắn nắng Aluwin hình lá liễu SL 170x23x1.3mm</t>
  </si>
  <si>
    <t>Lam nhôm chắn nắng Aluwin hình thoi 100x24x1.0mm</t>
  </si>
  <si>
    <t>Lam nhôm chắn nắng Aluwin hình thoi 150x24x1.2mm</t>
  </si>
  <si>
    <t>Lam nhôm chắn nắng Aluwin hình thoi 200x25x2mm</t>
  </si>
  <si>
    <t>Lam nhôm chắn nắng Aluwin hình thoi 200x40x1.8mm</t>
  </si>
  <si>
    <t>Lam nhôm chắn nắng Aluwin hình thoi 250x52x1.5mm</t>
  </si>
  <si>
    <t>Lam nhôm chắn nắng Aluwin hình thoi 300x50x1.5mm</t>
  </si>
  <si>
    <t>Lam nhôm chắn nắng Aluwin hình thoi 300x50x1.9mm</t>
  </si>
  <si>
    <t>Lam nhôm chắn nắng Aluwin hình đầu đạn 150x52x1.5mm</t>
  </si>
  <si>
    <t>Lam nhôm chắn nắng Aluwin hình đầu đạn 150x65x1.5mm</t>
  </si>
  <si>
    <t>Lam nhôm chắn nắng Aluwin hình đầu đạn 200x65x1.5mm</t>
  </si>
  <si>
    <t>Lam nhôm chắn nắng Aluwin hình đầu đạn 250x65x1.5mm</t>
  </si>
  <si>
    <t>Lam nhôm chắn nắng Aluwin hình đầu đạn 300x65x1.5mm</t>
  </si>
  <si>
    <t>Lam nhôm chắn nắng Aluwin hình hộp 100x65x1.5mm</t>
  </si>
  <si>
    <t>Lam nhôm chắn nắng Aluwin hình hộp 120x52x1.2mm</t>
  </si>
  <si>
    <t>Lam nhôm chắn nắng Aluwin hình hộp 150x55x1.2mm</t>
  </si>
  <si>
    <t>Lam nhôm chắn nắng Aluwin hình hộp 150x65x1.5mm</t>
  </si>
  <si>
    <t>Lam nhôm chắn nắng Aluwin hình hộp 200x65x1.5mm</t>
  </si>
  <si>
    <t>Lam nhôm chắn nắng Aluwin hình hộp 250x65x1.5mm</t>
  </si>
  <si>
    <t>* Lan can Inox 304 + Cửa nhôm kính cường lực Aluwin</t>
  </si>
  <si>
    <t xml:space="preserve"> * Trần Nhôm Aluwin &amp; Mặt Alu - Aluwin : Cty TNHH MTV PHÁT HÒA VIỆT, địa chỉ: F25, Cao Xuân Huy, P.Vĩnh Thông, TP.Rạch Giá, Tỉnh Kiên Giang. Bao gồm khung xương, phụ kiện và phí lắp đặt. Theo bảng giá ngày 18/11/2019</t>
  </si>
  <si>
    <t>* Giá gạch men Lát nền - CERAMIC. Công ty TNHH THANH LONG Long Xuyên, An Giang. Địa chỉ: QL 91, Ấp Bình Phú 2, xã Bình Hòa, huyện Châu Thành, tỉnh An Giang. Theo bảng giá ngày 01/11/2019, giá tại kho Châu Thành.</t>
  </si>
  <si>
    <t>* Giá gạch Đá Lát nền - GRANIT. Công ty TNHH THANH LONG Long Xuyên, An Giang. Địa chỉ: QL 91, Ấp Bình Phú 2, xã Bình Hòa, huyện Châu Thành, tỉnh An Giang. Theo bảng giá ngày 01/11/2019, giá tại kho Châu Thành.</t>
  </si>
  <si>
    <t>* Giá gạch ỐP TƯỜNG. Công ty TNHH THANH LONG Long Xuyên, An Giang. Địa chỉ: QL 91, Ấp Bình Phú 2, xã Bình Hòa, huyện Châu Thành, tỉnh An Giang. Theo bảng giá ngày 01/11/2019, giá tại kho Châu Thành.</t>
  </si>
  <si>
    <t>* Giá gạch THẢM + TRANH TASA. Công ty TNHH THANH LONG Long Xuyên, An Giang. Địa chỉ: QL 91, Ấp Bình Phú 2, xã Bình Hòa, huyện Châu Thành, tỉnh An Giang. Theo bảng giá ngày 01/11/2019, giá tại kho Châu Thành.</t>
  </si>
  <si>
    <t>* Các loại Gạch khác. Công ty TNHH THANH LONG Long Xuyên, An Giang. Địa chỉ: QL 91, Ấp Bình Phú 2, xã Bình Hòa, huyện Châu Thành, tỉnh An Giang. Theo bảng giá ngày 01/11/2019, giá tại kho Châu Thành.</t>
  </si>
  <si>
    <t>VIII</t>
  </si>
  <si>
    <t>XII</t>
  </si>
  <si>
    <t>XV</t>
  </si>
  <si>
    <t>CÔNG TY CỔ PHẦN CARBON VIỆT NAM - Chi nhánh Đồng Nai, Địa chỉ: số 2, đường số 1, KCN Thạnh Phú, Xã Thạnh Phú, huyện Vĩnh Cửu, tỉnh Đồng Nai. Giá áp dụng từ ngày 01/11/2019.</t>
  </si>
  <si>
    <t xml:space="preserve">* Bê tông nhựa mịn: </t>
  </si>
  <si>
    <t>* Bê tông nhựa rỗng:</t>
  </si>
  <si>
    <t>Carboncor Asphalt - CA 6.7 -  (25kg/bao)</t>
  </si>
  <si>
    <t>Carboncor Asphalt - CA 9.5 - (25kg/bao)</t>
  </si>
  <si>
    <t>Carboncor Asphalt - CA19 (Bê tông nhựa rỗng Carbon) - (25kg/bao)</t>
  </si>
  <si>
    <t>CÔNG TY ĐIỆN LỰC AN GIANG. Địa chỉ: 13 Lê Văn Nhung, P.Mỹ Bình, TP.LX, An Giang, áp dụng từ ngày 20/11/2019. Sản xuất tại: Việt nam</t>
  </si>
  <si>
    <t>Trụ BTLT dự ứng lực 14m-850kgf (có tiếp địa)</t>
  </si>
  <si>
    <t>Trụ BTLT dự ứng lực 12m-540kgf, có tiếp địa, K = 2</t>
  </si>
  <si>
    <t>Trụ BTLT dự ứng lực 12m-540kgf, không tiếp địa, K = 2</t>
  </si>
  <si>
    <t>Trụ BTLT dự ứng lực 14m-650kgf, không tiếp địa, K = 2</t>
  </si>
  <si>
    <t>Trụ BTLT dự ứng lực 8,5m-300kgf, có tiếp địa</t>
  </si>
  <si>
    <t>Cách điện polymer 24KV-70kN</t>
  </si>
  <si>
    <t>Kép đỡ cáp  LV-ABC tự treo 4x50-70-95mm2</t>
  </si>
  <si>
    <t>Kẹp 2 rãnh song song cho dây Cu-Al 10-95/25-150</t>
  </si>
  <si>
    <t>Kẹp 2 rãnh song song cho dây Cu-Al 16-50/16-70</t>
  </si>
  <si>
    <t>Kẹp 2 rãnh song song cho dây Cu-Cu 10-95/10-95</t>
  </si>
  <si>
    <t xml:space="preserve">CÔNG TY ĐIỆN LỰC AN GIANG. Địa chỉ: 13 Lê Văn Nhung, P.Mỹ Bình, TP.LX, An Giang, áp dụng từ ngày 20/11/2019. </t>
  </si>
  <si>
    <t>Xi măng Thăng Long PCB40 Rồng đỏ (bao 50kg)</t>
  </si>
  <si>
    <t xml:space="preserve"> * Trần &amp; Vách ngăn thạch cao : Cty TNHH Xây dựng-Thương mại-Dịch vụ Lê Trần, địa chỉ: 25 Trần Bình Trọng, P.1, Q.5, Tp.HCM. Chưa bao gồm phí lắp đặt. Theo bảng giá ngày 30/11/2019</t>
  </si>
  <si>
    <t>CÔNG TY TNHH XÂY DỰNG CẦU ĐƯỜNG AN GIANG, Địa chỉ: tại Trạm Bê tông nhựa khu công nghiệp An Phú, Huyện An Phú, An Giang. Giá áp dụng từ ngày 02/12/2019</t>
  </si>
  <si>
    <t>* Xi măng Thăng Long (Lô A3, KCN Hiệp Phước, Long Thới, Nhà Bè, TP.HCM). Theo bảng giá ngày 26/12/2019</t>
  </si>
  <si>
    <t>CN CÔNG TY CỔ PHẦN TAM KIM. Địa chỉ: 51 Trần Thiện Chánh, P.12, Q.10, TP.HCM. Áp dụng ngày: 01/01/2020</t>
  </si>
  <si>
    <t>* Công ty TNHH TM-SX-DV Tín Thịnh (số 102H, Nguyễn Xuân Khoát, P.Tân Thành, Q.Tân Phú, Tp.HCM). Giao tại Tp. Long Xuyên. Theo bảng giá ngày 02/01/2020</t>
  </si>
  <si>
    <t xml:space="preserve"> * Xi măng Vicem Hạ Long (giá bán tại TP.Long Xuyên). Theo bảng giá ngày 01/01/2020</t>
  </si>
  <si>
    <t>Xi măng Vicem Hạ Long PCB 40 (bao 50kg)</t>
  </si>
  <si>
    <t>Xi măng Vicem Hạ Long PCB 50 (Dạng rời)</t>
  </si>
  <si>
    <t>CÔNG TY CỔ PHẦN KHOA HỌC CÔNG NGHỆ Việt Nam số 06 đường 3/2 phường 8 TP.Vũng Tàu. Giá áp dụng từ ngày 09/01/2020, giá trên được tính chân công trình tại TP.LX, chưa bao gồm phụ kiện, chi phí lắp đặt. Bảo hành: 12 tháng</t>
  </si>
  <si>
    <t>I. GIÁ HỆ THỐNG HỐ GA THU NƯỚC MƯA VÀ NGĂN MÙI KIỂU MỚI</t>
  </si>
  <si>
    <t>III. GIÁ HÀO KỸ THUẬT BÊ TÔNG CỐT SỢI (BTCS), BÊ TÔNG CỐT THÉP (BTCT)</t>
  </si>
  <si>
    <t>IV. MƯƠNG BÊ TÔNG CỐT THÉP THÀNH MỎNG ĐÚC SẴN</t>
  </si>
  <si>
    <t>II. GIÁ CẤU KIỆN CHÂN KÈ LẮP GHÉP BẢO VỆ BỜ SÔNG, HỒ VÀ ĐÊ BIỂN</t>
  </si>
  <si>
    <r>
      <t>Cấu kiện kè bê tông cốt sợi (BTCS) đúc sẵn thành mỏng H=2,5m dạng cơ bản (B1 = 1m - B2=1m, M</t>
    </r>
    <r>
      <rPr>
        <sz val="13"/>
        <rFont val="Calibri"/>
        <family val="2"/>
      </rPr>
      <t>≥</t>
    </r>
    <r>
      <rPr>
        <sz val="13"/>
        <rFont val="Times New Roman"/>
        <family val="1"/>
      </rPr>
      <t>600)</t>
    </r>
  </si>
  <si>
    <r>
      <t>Cấu kiện kè bê tông cốt sợi (BTCS) đúc sẵn thành mỏng H=2,5m dạng thay đổi kích thước (B1 = 1m - B2(tb)=1,08m, M</t>
    </r>
    <r>
      <rPr>
        <sz val="13"/>
        <rFont val="Calibri"/>
        <family val="2"/>
      </rPr>
      <t>≥</t>
    </r>
    <r>
      <rPr>
        <sz val="13"/>
        <rFont val="Times New Roman"/>
        <family val="1"/>
      </rPr>
      <t>600)</t>
    </r>
  </si>
  <si>
    <t>ck</t>
  </si>
  <si>
    <t>Dầu DO 0,05S</t>
  </si>
  <si>
    <t>Dầu Diesel 0,001S</t>
  </si>
  <si>
    <r>
      <t>BẢNG CÔNG BỐ GIÁ VẬT LIỆU XÂY DỰNG VÀ TRANG TRÍ NỘI THẤT THÁNG</t>
    </r>
    <r>
      <rPr>
        <b/>
        <sz val="14"/>
        <color indexed="10"/>
        <rFont val="Times New Roman"/>
        <family val="1"/>
      </rPr>
      <t xml:space="preserve"> 02</t>
    </r>
    <r>
      <rPr>
        <b/>
        <sz val="14"/>
        <rFont val="Times New Roman"/>
        <family val="1"/>
      </rPr>
      <t xml:space="preserve"> NĂM</t>
    </r>
    <r>
      <rPr>
        <b/>
        <sz val="14"/>
        <color indexed="10"/>
        <rFont val="Times New Roman"/>
        <family val="1"/>
      </rPr>
      <t xml:space="preserve"> 2020</t>
    </r>
  </si>
  <si>
    <t xml:space="preserve"> * Công ty Cổ phần Địa ốc An Giang sản xuất (giao hàng tại Nhà máy cấu kiện bê tông An Giang, xã Vĩnh Thạnh Trung, huyện Châu Phú). Theo bảng giá ngày 03/02/2020</t>
  </si>
  <si>
    <t>* Gạch Terrazzo - Lát vĩa hè TCVN 7744:2013 : Cty CP Địa ốc An Giang SX (giao trên phương tiên của bên mua tại Nhà máy cấu kiện bê tông An Giang, xã Vĩnh Thạnh Trung, Châu Phú). Theo bảng giá ngày 03/02/2020</t>
  </si>
  <si>
    <t>* Gạch xây không nung (Block) TCVN 6477:2011. Cty CP Địa ốc An Giang SX (giao trên phương tiên của bên mua tại Nhà máy cấu kiện bê tông An Giang, xã Vĩnh Thạnh Trung, Châu Phú). Theo bảng giá ngày 03/02/2020</t>
  </si>
  <si>
    <t xml:space="preserve"> * Xi măng Công Thanh (Tòa nhà TINA, 21/4-16 Hàm Nghi, Bến Nghé, Q1, TP HCM): Theo bảng giá ngày 03/02/2020</t>
  </si>
  <si>
    <t>Cọc BTLT PCA D300 mác 60MPA</t>
  </si>
  <si>
    <t>Cọc BTLT PCA D350 mác 60MPA</t>
  </si>
  <si>
    <t>Cọc BTLT PCA D400 mác 60MPA</t>
  </si>
  <si>
    <t>Cọc BTLT PCA D500 mác 80MPA</t>
  </si>
  <si>
    <r>
      <t xml:space="preserve">Cống </t>
    </r>
    <r>
      <rPr>
        <sz val="13"/>
        <rFont val="Symbol"/>
        <family val="1"/>
        <charset val="2"/>
      </rPr>
      <t>f</t>
    </r>
    <r>
      <rPr>
        <sz val="13"/>
        <rFont val="Times New Roman"/>
        <family val="1"/>
      </rPr>
      <t>300mm, D=50mm, M=28Mpa - Hoạt tải 3x10-3 Mpa (Cống dọc đường), cấp tải thấp</t>
    </r>
  </si>
  <si>
    <r>
      <t xml:space="preserve">Cống </t>
    </r>
    <r>
      <rPr>
        <sz val="13"/>
        <rFont val="Symbol"/>
        <family val="1"/>
        <charset val="2"/>
      </rPr>
      <t>f</t>
    </r>
    <r>
      <rPr>
        <sz val="13"/>
        <rFont val="Times New Roman"/>
        <family val="1"/>
      </rPr>
      <t>300mm, D=50mm, M=28Mpa - Hoạt tải 65% HL93(Cống qua đường&gt;H10), cấp tải tiêu chuẩn</t>
    </r>
  </si>
  <si>
    <r>
      <t xml:space="preserve">Cống </t>
    </r>
    <r>
      <rPr>
        <sz val="13"/>
        <rFont val="Symbol"/>
        <family val="1"/>
        <charset val="2"/>
      </rPr>
      <t>f</t>
    </r>
    <r>
      <rPr>
        <sz val="13"/>
        <rFont val="Times New Roman"/>
        <family val="1"/>
      </rPr>
      <t>300mm, D=50mm, M=28Mpa - Hoạt tải 100% HL93(Cống qua đường&gt;H30), cấp tải cao</t>
    </r>
  </si>
  <si>
    <r>
      <t xml:space="preserve">Cống </t>
    </r>
    <r>
      <rPr>
        <sz val="13"/>
        <rFont val="Symbol"/>
        <family val="1"/>
        <charset val="2"/>
      </rPr>
      <t>f4</t>
    </r>
    <r>
      <rPr>
        <sz val="13"/>
        <rFont val="Times New Roman"/>
        <family val="1"/>
      </rPr>
      <t>00mm, D=50mm, M=28Mpa - Hoạt tải 3x10-3 Mpa (Cống dọc đường), cấp tải thấp</t>
    </r>
  </si>
  <si>
    <r>
      <t xml:space="preserve">Cống </t>
    </r>
    <r>
      <rPr>
        <sz val="13"/>
        <rFont val="Symbol"/>
        <family val="1"/>
        <charset val="2"/>
      </rPr>
      <t>f4</t>
    </r>
    <r>
      <rPr>
        <sz val="13"/>
        <rFont val="Times New Roman"/>
        <family val="1"/>
      </rPr>
      <t>00mm, D=50mm, M=28Mpa - Hoạt tải 65% HL93(Cống qua đường&gt;H10), cấp tải tiêu chuẩn</t>
    </r>
  </si>
  <si>
    <r>
      <t xml:space="preserve">Cống </t>
    </r>
    <r>
      <rPr>
        <sz val="13"/>
        <rFont val="Symbol"/>
        <family val="1"/>
        <charset val="2"/>
      </rPr>
      <t>f4</t>
    </r>
    <r>
      <rPr>
        <sz val="13"/>
        <rFont val="Times New Roman"/>
        <family val="1"/>
      </rPr>
      <t>00mm, D=50mm, M=28Mpa - Hoạt tải 100% HL93(Cống qua đường&gt;H30), cấp tải cao</t>
    </r>
  </si>
  <si>
    <r>
      <t xml:space="preserve">Cống </t>
    </r>
    <r>
      <rPr>
        <sz val="13"/>
        <rFont val="Symbol"/>
        <family val="1"/>
        <charset val="2"/>
      </rPr>
      <t>f6</t>
    </r>
    <r>
      <rPr>
        <sz val="13"/>
        <rFont val="Times New Roman"/>
        <family val="1"/>
      </rPr>
      <t>00mm, D=60mm, M=28Mpa - Hoạt tải 3x10-3 Mpa (Cống dọc đường), cấp tải thấp</t>
    </r>
  </si>
  <si>
    <r>
      <t xml:space="preserve">Cống </t>
    </r>
    <r>
      <rPr>
        <sz val="13"/>
        <rFont val="Symbol"/>
        <family val="1"/>
        <charset val="2"/>
      </rPr>
      <t>f6</t>
    </r>
    <r>
      <rPr>
        <sz val="13"/>
        <rFont val="Times New Roman"/>
        <family val="1"/>
      </rPr>
      <t>00mm, D=60mm, M=28Mpa - Hoạt tải 65% HL93(Cống qua đường&gt;H10), cấp tải tiêu chuẩn</t>
    </r>
  </si>
  <si>
    <r>
      <t xml:space="preserve">Cống </t>
    </r>
    <r>
      <rPr>
        <sz val="13"/>
        <rFont val="Symbol"/>
        <family val="1"/>
        <charset val="2"/>
      </rPr>
      <t>f6</t>
    </r>
    <r>
      <rPr>
        <sz val="13"/>
        <rFont val="Times New Roman"/>
        <family val="1"/>
      </rPr>
      <t>00mm, D=60mm, M=28Mpa - Hoạt tải 100% HL93(Cống qua đường&gt;H30), cấp tải cao</t>
    </r>
  </si>
  <si>
    <r>
      <t xml:space="preserve">Cống </t>
    </r>
    <r>
      <rPr>
        <sz val="13"/>
        <rFont val="Symbol"/>
        <family val="1"/>
        <charset val="2"/>
      </rPr>
      <t>f8</t>
    </r>
    <r>
      <rPr>
        <sz val="13"/>
        <rFont val="Times New Roman"/>
        <family val="1"/>
      </rPr>
      <t>00mm, D=80mm, M=28Mpa - Hoạt tải 3x10-3 Mpa (Cống dọc đường), cấp tải thấp</t>
    </r>
  </si>
  <si>
    <r>
      <t xml:space="preserve">Cống </t>
    </r>
    <r>
      <rPr>
        <sz val="13"/>
        <rFont val="Symbol"/>
        <family val="1"/>
        <charset val="2"/>
      </rPr>
      <t>f8</t>
    </r>
    <r>
      <rPr>
        <sz val="13"/>
        <rFont val="Times New Roman"/>
        <family val="1"/>
      </rPr>
      <t>00mm, D=80mm, M=28Mpa - Hoạt tải 65% HL93(Cống qua đường&gt;H10), cấp tải tiêu chuẩn</t>
    </r>
  </si>
  <si>
    <r>
      <t xml:space="preserve">Cống </t>
    </r>
    <r>
      <rPr>
        <sz val="13"/>
        <rFont val="Symbol"/>
        <family val="1"/>
        <charset val="2"/>
      </rPr>
      <t>f8</t>
    </r>
    <r>
      <rPr>
        <sz val="13"/>
        <rFont val="Times New Roman"/>
        <family val="1"/>
      </rPr>
      <t>00mm, D=80mm, M=28Mpa - Hoạt tải 100% HL93(Cống qua đường&gt;H30), cấp tải cao</t>
    </r>
  </si>
  <si>
    <r>
      <t xml:space="preserve">Cống </t>
    </r>
    <r>
      <rPr>
        <sz val="13"/>
        <rFont val="Symbol"/>
        <family val="1"/>
        <charset val="2"/>
      </rPr>
      <t>f100</t>
    </r>
    <r>
      <rPr>
        <sz val="13"/>
        <rFont val="Times New Roman"/>
        <family val="1"/>
      </rPr>
      <t>0mm, D=100mm, M=28Mpa - Hoạt tải 3x10-3 Mpa (Cống dọc đường), cấp tải thấp</t>
    </r>
  </si>
  <si>
    <r>
      <t xml:space="preserve">Cống </t>
    </r>
    <r>
      <rPr>
        <sz val="13"/>
        <rFont val="Symbol"/>
        <family val="1"/>
        <charset val="2"/>
      </rPr>
      <t>f10</t>
    </r>
    <r>
      <rPr>
        <sz val="13"/>
        <rFont val="Times New Roman"/>
        <family val="1"/>
      </rPr>
      <t>00mm, D=100mm, M=28Mpa - Hoạt tải 65% HL93(Cống qua đường&gt;H10), cấp tải tiêu chuẩn</t>
    </r>
  </si>
  <si>
    <r>
      <t xml:space="preserve">Cống </t>
    </r>
    <r>
      <rPr>
        <sz val="13"/>
        <rFont val="Symbol"/>
        <family val="1"/>
        <charset val="2"/>
      </rPr>
      <t>f10</t>
    </r>
    <r>
      <rPr>
        <sz val="13"/>
        <rFont val="Times New Roman"/>
        <family val="1"/>
      </rPr>
      <t>00mm, D=100mm, M=28Mpa - Hoạt tải 100% HL93(Cống qua đường&gt;H30), cấp tải cao</t>
    </r>
  </si>
  <si>
    <t>Gạch không nung ống 80x80x180</t>
  </si>
  <si>
    <t>Gạch không nung thẻ 50x100x190</t>
  </si>
  <si>
    <t>Gạch không nung 3 lỗ 100x190x390</t>
  </si>
  <si>
    <t>Gạch không nung 3 lỗ 190x190x390</t>
  </si>
  <si>
    <t xml:space="preserve">Gạch vĩa hè 400x400x30 (màu xám) </t>
  </si>
  <si>
    <t>Gạch vĩa hè 400x400x30 (màu xanh + màu vàng+ màu đỏ)</t>
  </si>
  <si>
    <t>CÔNG TY CỔ PHẦN XÂY DỰNG BÁCH KHOA, Địa chỉ: số 39 Trần Hưng Đạo, P.Mỹ Quý, TP.Long Xuyên, An Giang. NMBTCT : Ấp Bình Phú 2 , Xã Bình Hòa , Huyện Châu Thành , An Giang. Giá áp dụng từ ngày 03/02/2020 đã bao gồm chi phí bốc dỡ hàng lên xe.</t>
  </si>
  <si>
    <t>CÔNG TY CỔ PHẦN XÂY DỰNG BÁCH KHOA, Địa chỉ: số 39 Trần Hưng Đạo, P.Mỹ Quý, TP.Long Xuyên, An Giang. NMBTCT : Ấp Bình Phú 2 , Xã Bình Hòa , Huyện Châu Thành , An Giang. Giá áp dụng từ ngày 03/2/2020 đã bao gồm chi phí bốc dỡ hàng lên xe.</t>
  </si>
  <si>
    <t>Xăng E5 RON 92 - II</t>
  </si>
  <si>
    <t>Xăng RON 95 - III</t>
  </si>
  <si>
    <t>Dầu DO 0,05%S</t>
  </si>
  <si>
    <t>Dầu Diezen 0,05S-II</t>
  </si>
  <si>
    <t>Dầu DO 0,05S - II</t>
  </si>
  <si>
    <t>Dầu DO 0,05S-II</t>
  </si>
  <si>
    <t>Công ty TNHH XĂNG DẦU HUY HOÀNG. Địa chỉ: 373, Trần Hưng Đạo, P.Bình Đức, Tp.Long Xuyên, tỉnh An Giang. Áp dụng thực hiện từ 15 giờ 30 phút, ngày 15/01/2020. Giá bao gồm: Thuế GTGT và thuế môi trường. (Thông báo số 75/TB-STC ngày 20/01/2020 của Sở Tài Chính)</t>
  </si>
  <si>
    <t>Áp dụng thực hiện từ 15 giờ 30 phút, ngày 15/01/2020. Giá bao gồm: Thuế GTGT và thuế môi trường. (Thông báo số 75/TB-STC ngày 20/01/2020 của Sở Tài Chính)</t>
  </si>
  <si>
    <t>Áp dụng thực hiện từ 15 giờ 00 phút, ngày 30/01/2020. Giá bao gồm: Thuế GTGT và thuế môi trường. (Thông báo số 118/TB-STC ngày 05/02/2020 của Sở Tài Chính)</t>
  </si>
  <si>
    <t xml:space="preserve">Công ty TNHH MTV XĂNG DẦU AN GIANG. Địa chỉ: 145/1 Trần Hưng Đạo, TP.Long Xuyên, tỉnh An Giang. </t>
  </si>
  <si>
    <t xml:space="preserve">Công ty TNHH MTV DẦU KHÍ THÀNH PHỐ HỒ CHÍ MINH - CHI NHÁNH AN GIANG. Địa chỉ: 49 Lê Minh Ngươn, P.Mỹ Long, TP.Long xuyên, tỉnh An Giang. </t>
  </si>
  <si>
    <t>Áp dụng thực hiện từ 15 giờ 00 phút, ngày  30/01/2020. Giá bao gồm: Thuế GTGT và thuế môi trường. (Thông báo số 118/TB-STC ngày 05/2/2020 của Sở Tài chính)</t>
  </si>
  <si>
    <t xml:space="preserve">Công ty TNHH TM-DV MỸ HÒA. Địa chỉ: 693/10 Khóm Tây Khánh, P.Mỹ Hòa, TP.Long Xuyên, tỉnh An Giang. </t>
  </si>
  <si>
    <t xml:space="preserve">DNTN HIỆP HƯNG. Địa chỉ: Ấp Phú Trường, thị trấn Chợ Vàm, huyện Phú Tân, tỉnh An Giang. </t>
  </si>
  <si>
    <t>Áp dụng thực hiện từ 15 giờ 00 phút, ngày 30/01/2020. Giá bao gồm: Thuế GTGT và thuế môi trường. (Thông báo số 118/TB-STC ngày 05/2/2020 của Sở Tài chính)</t>
  </si>
  <si>
    <t xml:space="preserve">Áp dụng thực hiện từ 15 giờ 30 phút, ngày 15/01/2020. Giá bao gồm: Thuế GTGT và thuế môi trường. (Thông báo số 75/TB-STC ngày 20/01/2020 của Sở Tài </t>
  </si>
  <si>
    <t xml:space="preserve">Công ty TNHH MTV XĂNG DẦU HÒA BÌNH. Địa chỉ: 1092, Trần Hưng Đạo, P.Mỹ Bình, Tp.Long Xuyên, tỉnh An Giang. </t>
  </si>
  <si>
    <t xml:space="preserve">DNTN AN KIÊN. Địa chỉ: 14/3, tình lộ 942, ấp Long Hòa, thị trấn Chợ Mới, huyện Chợ Mới,  tỉnh An Giang. </t>
  </si>
  <si>
    <t xml:space="preserve">CHI NHÁNH CÔNG TY CP DẦU KHÍ CỬU LONG TẠI AN GIANG. Địa chỉ: QL91, tổ 15, Khóm Đông Thịnh B, P.Mỹ Thạnh, Tp.Long Xuyên, tỉnh An Giang. </t>
  </si>
  <si>
    <t xml:space="preserve"> Áp dụng thực hiện từ 15 giờ 00 phút, ngày 30/01/2020. Giá bao gồm: Thuế GTGT và thuế môi trường. (Thông báo số 118/TB-STC ngày 05/2/2020 của Sở Tài chính)</t>
  </si>
  <si>
    <t xml:space="preserve">CHI NHÁNH CÔNG TY CP DẦU KHÍ MÊ KÔNG TẠI AN GIANG. Địa chỉ: 222, tổ 15, Trần Hưng Đạo, P.Mỹ Thới, Tp.Long Xuyên, tỉnh An Giang. </t>
  </si>
  <si>
    <t xml:space="preserve">Công ty TNHH TRƯƠNG PHÁT THỊNH. Địa chỉ: Tỉnh lộ 953, ấp Vĩnh Tường, Xã Châu Phong, huyện Tân Châu, tỉnh An Giang. </t>
  </si>
  <si>
    <t xml:space="preserve"> Áp dụng thực hiện từ 15 giờ 00 phút, ngày 30/01/2020. Giá bao gồm: Thuế GTGT và thuế môi trường. (Thông báo số 118/TB-STC ngày 05/2/2020 của Sở Tài chính) (Thông báo số 75/TB-STC ngày 20/01/2020 của Sở Tài Chính)</t>
  </si>
  <si>
    <t xml:space="preserve">CN TỔNG CÔNG TY TM-XNK THANH LỄ - CTCP TẠI AN GIANG. Địa chỉ: 373, Trần Hưng Đạo, P.Bình Đức, Tp.Long Xuyên, tỉnh An Giang. </t>
  </si>
  <si>
    <t xml:space="preserve"> Áp dụng thực hiện từ 15 giờ 00 phút, ngày 30/01/2020. Giá bao gồm: Thuế GTGT và thuế môi trường.  (Thông báo số 118/TB-STC ngày 05/2/2020 của Sở Tài chính) (Thông báo số 75/TB-STC ngày 20/01/2020 của Sở Tài Chính)</t>
  </si>
  <si>
    <t xml:space="preserve">Công ty TNHH TRUNG KÝ. Địa chỉ: 1599, tổ 115, Khóm Đông Thịnh 7, P.Mỹ Phước, Tp.Long Xuyên, tỉnh An Giang. </t>
  </si>
  <si>
    <t xml:space="preserve"> Áp dụng thực hiện từ 15 giờ 00 phút, ngày 31/12/2019. Giá bao gồm: Thuế GTGT và thuế môi trường.  (Thông báo số 118/TB-STC ngày 05/2/2020 của Sở Tài chính) </t>
  </si>
  <si>
    <r>
      <t xml:space="preserve">(đính kèm Thông báo số:     456 /TB-SXD ngày    18  </t>
    </r>
    <r>
      <rPr>
        <i/>
        <sz val="14"/>
        <color indexed="10"/>
        <rFont val="Times New Roman"/>
        <family val="1"/>
      </rPr>
      <t>/02/2020</t>
    </r>
    <r>
      <rPr>
        <i/>
        <sz val="14"/>
        <rFont val="Times New Roman"/>
        <family val="1"/>
      </rPr>
      <t xml:space="preserve"> của Sở Xây dựng tỉnh An Giang)</t>
    </r>
  </si>
  <si>
    <t>* Cửa các loại: Công ty TNHH MTV Thanh Vũ: địa chỉ 28 Nguyễn Tri Phương, P.Bình Khánh, TPLX. Theo bảng giá ngày 05/2/2019</t>
  </si>
  <si>
    <t>* Sơn JYMEC: Công ty TNHH MTV Thanh Vũ: địa chỉ 28 Nguyễn Tri Phương, P.Bình Khánh, TPLX. Theo bảng giá ngày 05/2/2019</t>
  </si>
  <si>
    <t>* Công ty CP SX-TM Liên Phát  (số 57 Đào Duy Anh, P.9, Q. Phú Nhuận, Tp.HCM), giao hàng tại kho Công ty. Theo bảng giá ngày 02/3/2020</t>
  </si>
</sst>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43" formatCode="_(* #,##0.00_);_(* \(#,##0.00\);_(* &quot;-&quot;??_);_(@_)"/>
    <numFmt numFmtId="172" formatCode="_(* #,##0_);_(* \(#,##0\);_(* &quot;-&quot;??_);_(@_)"/>
    <numFmt numFmtId="173" formatCode="#,##0.000"/>
    <numFmt numFmtId="175" formatCode="_(&quot;+&quot;* #,##0_);_(&quot;+&quot;* \(#,##0\);_(&quot;+&quot;* &quot;-&quot;_);_(@_)"/>
    <numFmt numFmtId="185" formatCode="_(* #,##0.0_);_(* \(#,##0.0\);_(* &quot;-&quot;?_);_(@_)"/>
    <numFmt numFmtId="186" formatCode="_(* #,##0_);_(* \(#,##0\);_(* &quot;-&quot;?_);_(@_)"/>
  </numFmts>
  <fonts count="56" x14ac:knownFonts="1">
    <font>
      <sz val="11"/>
      <color theme="1"/>
      <name val="Calibri"/>
      <family val="2"/>
      <scheme val="minor"/>
    </font>
    <font>
      <sz val="14"/>
      <name val="Times New Roman"/>
      <family val="1"/>
    </font>
    <font>
      <b/>
      <sz val="14"/>
      <name val="Times New Roman"/>
      <family val="1"/>
    </font>
    <font>
      <sz val="10"/>
      <name val="Times New Roman"/>
      <family val="1"/>
    </font>
    <font>
      <b/>
      <sz val="12"/>
      <name val="Times New Roman"/>
      <family val="1"/>
    </font>
    <font>
      <b/>
      <sz val="18"/>
      <name val="Times New Roman"/>
      <family val="1"/>
    </font>
    <font>
      <sz val="12"/>
      <name val="Times New Roman"/>
      <family val="1"/>
    </font>
    <font>
      <sz val="11"/>
      <name val="Times New Roman"/>
      <family val="1"/>
    </font>
    <font>
      <b/>
      <sz val="13"/>
      <name val="Times New Roman"/>
      <family val="1"/>
    </font>
    <font>
      <sz val="10"/>
      <name val="Arial"/>
      <family val="2"/>
    </font>
    <font>
      <sz val="10"/>
      <name val="VNI-Times"/>
    </font>
    <font>
      <i/>
      <sz val="14"/>
      <name val="Times New Roman"/>
      <family val="1"/>
    </font>
    <font>
      <sz val="13"/>
      <name val="Times New Roman"/>
      <family val="1"/>
    </font>
    <font>
      <vertAlign val="superscript"/>
      <sz val="13"/>
      <name val="Times New Roman"/>
      <family val="1"/>
    </font>
    <font>
      <sz val="13"/>
      <name val="Calibri"/>
      <family val="2"/>
    </font>
    <font>
      <b/>
      <vertAlign val="superscript"/>
      <sz val="13"/>
      <name val="Times New Roman"/>
      <family val="1"/>
    </font>
    <font>
      <b/>
      <u/>
      <sz val="13"/>
      <name val="Times New Roman"/>
      <family val="1"/>
    </font>
    <font>
      <sz val="13"/>
      <name val="VNI-Times"/>
    </font>
    <font>
      <u/>
      <sz val="13"/>
      <name val="Times New Roman"/>
      <family val="1"/>
    </font>
    <font>
      <b/>
      <u/>
      <sz val="12"/>
      <name val="Times New Roman"/>
      <family val="1"/>
    </font>
    <font>
      <sz val="14"/>
      <name val="VNI-Times"/>
    </font>
    <font>
      <b/>
      <sz val="17"/>
      <name val="Times New Roman"/>
      <family val="1"/>
    </font>
    <font>
      <b/>
      <sz val="16"/>
      <name val="Times New Roman"/>
      <family val="1"/>
    </font>
    <font>
      <b/>
      <sz val="13"/>
      <color indexed="10"/>
      <name val="Times New Roman"/>
      <family val="1"/>
    </font>
    <font>
      <sz val="13"/>
      <color indexed="10"/>
      <name val="Times New Roman"/>
      <family val="1"/>
    </font>
    <font>
      <vertAlign val="superscript"/>
      <sz val="13"/>
      <color indexed="10"/>
      <name val="Times New Roman"/>
      <family val="1"/>
    </font>
    <font>
      <sz val="13"/>
      <name val="Arial"/>
      <family val="2"/>
      <charset val="163"/>
    </font>
    <font>
      <b/>
      <sz val="13"/>
      <color indexed="30"/>
      <name val="Calibri"/>
      <family val="2"/>
    </font>
    <font>
      <sz val="13"/>
      <color indexed="8"/>
      <name val="Verdana"/>
      <family val="2"/>
    </font>
    <font>
      <sz val="13"/>
      <color indexed="8"/>
      <name val="Times New Roman"/>
      <family val="1"/>
    </font>
    <font>
      <sz val="13"/>
      <name val="Symbol"/>
      <family val="1"/>
      <charset val="2"/>
    </font>
    <font>
      <b/>
      <sz val="11"/>
      <name val="Times New Roman"/>
      <family val="1"/>
    </font>
    <font>
      <b/>
      <sz val="14"/>
      <color indexed="10"/>
      <name val="Times New Roman"/>
      <family val="1"/>
    </font>
    <font>
      <i/>
      <sz val="14"/>
      <color indexed="10"/>
      <name val="Times New Roman"/>
      <family val="1"/>
    </font>
    <font>
      <b/>
      <sz val="14"/>
      <color indexed="10"/>
      <name val="Times New Roman"/>
      <family val="1"/>
    </font>
    <font>
      <sz val="11"/>
      <color theme="1"/>
      <name val="Calibri"/>
      <family val="2"/>
      <scheme val="minor"/>
    </font>
    <font>
      <u/>
      <sz val="11"/>
      <color theme="10"/>
      <name val="Calibri"/>
      <family val="2"/>
      <scheme val="minor"/>
    </font>
    <font>
      <b/>
      <sz val="11"/>
      <color theme="1"/>
      <name val="Calibri"/>
      <family val="2"/>
      <scheme val="minor"/>
    </font>
    <font>
      <sz val="11"/>
      <color rgb="FFFF0000"/>
      <name val="Calibri"/>
      <family val="2"/>
      <scheme val="minor"/>
    </font>
    <font>
      <sz val="13"/>
      <name val="Calibri"/>
      <family val="2"/>
      <scheme val="minor"/>
    </font>
    <font>
      <sz val="11"/>
      <name val="Calibri"/>
      <family val="2"/>
      <scheme val="minor"/>
    </font>
    <font>
      <sz val="12"/>
      <name val="Calibri"/>
      <family val="2"/>
      <scheme val="minor"/>
    </font>
    <font>
      <sz val="13"/>
      <color rgb="FFFF0000"/>
      <name val="Times New Roman"/>
      <family val="1"/>
    </font>
    <font>
      <b/>
      <sz val="13"/>
      <name val="Calibri"/>
      <family val="2"/>
      <scheme val="minor"/>
    </font>
    <font>
      <b/>
      <sz val="11"/>
      <name val="Calibri"/>
      <family val="2"/>
      <scheme val="minor"/>
    </font>
    <font>
      <sz val="13"/>
      <color rgb="FFFF0000"/>
      <name val="Calibri"/>
      <family val="2"/>
      <scheme val="minor"/>
    </font>
    <font>
      <b/>
      <sz val="13"/>
      <color rgb="FFFF0000"/>
      <name val="Times New Roman"/>
      <family val="1"/>
    </font>
    <font>
      <b/>
      <sz val="13"/>
      <color rgb="FFFF0000"/>
      <name val="Calibri"/>
      <family val="2"/>
      <scheme val="minor"/>
    </font>
    <font>
      <sz val="13"/>
      <color theme="1"/>
      <name val="Times New Roman"/>
      <family val="1"/>
    </font>
    <font>
      <sz val="13"/>
      <color theme="1"/>
      <name val="Calibri"/>
      <family val="2"/>
      <scheme val="minor"/>
    </font>
    <font>
      <sz val="12"/>
      <color theme="1"/>
      <name val="Times New Roman"/>
      <family val="1"/>
    </font>
    <font>
      <b/>
      <sz val="13"/>
      <color rgb="FFC00000"/>
      <name val="Calibri"/>
      <family val="2"/>
      <scheme val="minor"/>
    </font>
    <font>
      <sz val="12"/>
      <color rgb="FFFF0000"/>
      <name val="Calibri"/>
      <family val="2"/>
      <scheme val="minor"/>
    </font>
    <font>
      <sz val="14"/>
      <color theme="1"/>
      <name val="Times New Roman"/>
      <family val="1"/>
    </font>
    <font>
      <b/>
      <sz val="14"/>
      <color theme="1"/>
      <name val="Times New Roman"/>
      <family val="1"/>
    </font>
    <font>
      <b/>
      <sz val="13"/>
      <color theme="1"/>
      <name val="Times New Roman"/>
      <family val="1"/>
    </font>
  </fonts>
  <fills count="6">
    <fill>
      <patternFill patternType="none"/>
    </fill>
    <fill>
      <patternFill patternType="gray125"/>
    </fill>
    <fill>
      <patternFill patternType="solid">
        <fgColor theme="0"/>
        <bgColor indexed="64"/>
      </patternFill>
    </fill>
    <fill>
      <patternFill patternType="solid">
        <fgColor rgb="FFFFFF00"/>
        <bgColor indexed="64"/>
      </patternFill>
    </fill>
    <fill>
      <patternFill patternType="solid">
        <fgColor rgb="FFFF0000"/>
        <bgColor indexed="64"/>
      </patternFill>
    </fill>
    <fill>
      <patternFill patternType="solid">
        <fgColor rgb="FF92D050"/>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8"/>
      </left>
      <right/>
      <top style="medium">
        <color indexed="8"/>
      </top>
      <bottom/>
      <diagonal/>
    </border>
    <border>
      <left/>
      <right/>
      <top style="medium">
        <color indexed="8"/>
      </top>
      <bottom/>
      <diagonal/>
    </border>
    <border>
      <left style="medium">
        <color indexed="8"/>
      </left>
      <right/>
      <top/>
      <bottom/>
      <diagonal/>
    </border>
    <border>
      <left style="medium">
        <color indexed="8"/>
      </left>
      <right/>
      <top/>
      <bottom style="medium">
        <color indexed="8"/>
      </bottom>
      <diagonal/>
    </border>
    <border>
      <left/>
      <right/>
      <top/>
      <bottom style="medium">
        <color indexed="8"/>
      </bottom>
      <diagonal/>
    </border>
    <border>
      <left/>
      <right style="medium">
        <color indexed="8"/>
      </right>
      <top style="medium">
        <color indexed="8"/>
      </top>
      <bottom/>
      <diagonal/>
    </border>
    <border>
      <left/>
      <right style="medium">
        <color indexed="8"/>
      </right>
      <top/>
      <bottom/>
      <diagonal/>
    </border>
    <border>
      <left/>
      <right style="medium">
        <color indexed="8"/>
      </right>
      <top/>
      <bottom style="medium">
        <color indexed="8"/>
      </bottom>
      <diagonal/>
    </border>
    <border>
      <left style="thin">
        <color indexed="64"/>
      </left>
      <right style="thin">
        <color indexed="64"/>
      </right>
      <top style="thin">
        <color indexed="64"/>
      </top>
      <bottom/>
      <diagonal/>
    </border>
    <border>
      <left/>
      <right/>
      <top style="thin">
        <color indexed="64"/>
      </top>
      <bottom/>
      <diagonal/>
    </border>
    <border>
      <left/>
      <right style="thin">
        <color indexed="64"/>
      </right>
      <top/>
      <bottom/>
      <diagonal/>
    </border>
  </borders>
  <cellStyleXfs count="9">
    <xf numFmtId="0" fontId="0" fillId="0" borderId="0"/>
    <xf numFmtId="43" fontId="35" fillId="0" borderId="0" applyFont="0" applyFill="0" applyBorder="0" applyAlignment="0" applyProtection="0"/>
    <xf numFmtId="0" fontId="26" fillId="0" borderId="0" applyFont="0" applyFill="0" applyBorder="0" applyAlignment="0" applyProtection="0"/>
    <xf numFmtId="43" fontId="20" fillId="0" borderId="0" applyFont="0" applyFill="0" applyBorder="0" applyAlignment="0" applyProtection="0"/>
    <xf numFmtId="0" fontId="36" fillId="0" borderId="0" applyNumberFormat="0" applyFill="0" applyBorder="0" applyAlignment="0" applyProtection="0"/>
    <xf numFmtId="0" fontId="26" fillId="0" borderId="0"/>
    <xf numFmtId="0" fontId="20" fillId="0" borderId="0"/>
    <xf numFmtId="0" fontId="9" fillId="0" borderId="0"/>
    <xf numFmtId="175" fontId="10" fillId="0" borderId="0" applyFont="0" applyFill="0" applyBorder="0" applyAlignment="0" applyProtection="0"/>
  </cellStyleXfs>
  <cellXfs count="366">
    <xf numFmtId="0" fontId="0" fillId="0" borderId="0" xfId="0"/>
    <xf numFmtId="0" fontId="6" fillId="0" borderId="0" xfId="0" applyNumberFormat="1" applyFont="1" applyFill="1" applyBorder="1" applyAlignment="1">
      <alignment horizontal="center" vertical="center" wrapText="1"/>
    </xf>
    <xf numFmtId="0" fontId="6" fillId="0" borderId="0" xfId="0" applyFont="1" applyFill="1" applyBorder="1" applyAlignment="1">
      <alignment horizontal="justify" vertical="center" wrapText="1"/>
    </xf>
    <xf numFmtId="0" fontId="8" fillId="0" borderId="1" xfId="0" applyFont="1" applyFill="1" applyBorder="1" applyAlignment="1">
      <alignment horizontal="center" vertical="center" wrapText="1"/>
    </xf>
    <xf numFmtId="0" fontId="8" fillId="0" borderId="1" xfId="0" applyNumberFormat="1" applyFont="1" applyFill="1" applyBorder="1" applyAlignment="1">
      <alignment horizontal="center" vertical="center" wrapText="1"/>
    </xf>
    <xf numFmtId="0" fontId="8" fillId="0" borderId="1" xfId="0" applyNumberFormat="1" applyFont="1" applyFill="1" applyBorder="1" applyAlignment="1">
      <alignment horizontal="left" vertical="center" wrapText="1"/>
    </xf>
    <xf numFmtId="3" fontId="12" fillId="0" borderId="1" xfId="0" applyNumberFormat="1" applyFont="1" applyFill="1" applyBorder="1" applyAlignment="1">
      <alignment horizontal="center" vertical="center" wrapText="1"/>
    </xf>
    <xf numFmtId="0" fontId="12" fillId="0" borderId="1" xfId="0" applyNumberFormat="1" applyFont="1" applyFill="1" applyBorder="1" applyAlignment="1">
      <alignment horizontal="left" vertical="center" wrapText="1"/>
    </xf>
    <xf numFmtId="0" fontId="12" fillId="0" borderId="1" xfId="0" applyNumberFormat="1" applyFont="1" applyFill="1" applyBorder="1" applyAlignment="1">
      <alignment horizontal="center" vertical="center" wrapText="1"/>
    </xf>
    <xf numFmtId="3" fontId="12" fillId="0" borderId="1" xfId="0" applyNumberFormat="1" applyFont="1" applyFill="1" applyBorder="1" applyAlignment="1">
      <alignment horizontal="right" vertical="center" wrapText="1"/>
    </xf>
    <xf numFmtId="0" fontId="12" fillId="0" borderId="1" xfId="0" applyNumberFormat="1" applyFont="1" applyFill="1" applyBorder="1" applyAlignment="1">
      <alignment horizontal="right" vertical="center" wrapText="1"/>
    </xf>
    <xf numFmtId="0" fontId="12" fillId="0" borderId="1" xfId="0" applyFont="1" applyFill="1" applyBorder="1" applyAlignment="1">
      <alignment horizontal="center" vertical="center" wrapText="1"/>
    </xf>
    <xf numFmtId="0" fontId="8" fillId="0" borderId="1" xfId="0" applyNumberFormat="1" applyFont="1" applyFill="1" applyBorder="1" applyAlignment="1">
      <alignment horizontal="right" vertical="center" wrapText="1"/>
    </xf>
    <xf numFmtId="3" fontId="8" fillId="0" borderId="1" xfId="0" applyNumberFormat="1" applyFont="1" applyFill="1" applyBorder="1" applyAlignment="1">
      <alignment horizontal="center" vertical="center" wrapText="1"/>
    </xf>
    <xf numFmtId="0" fontId="39" fillId="0" borderId="1" xfId="0" applyFont="1" applyFill="1" applyBorder="1" applyAlignment="1">
      <alignment horizontal="right" vertical="center" wrapText="1"/>
    </xf>
    <xf numFmtId="172" fontId="12" fillId="0" borderId="1" xfId="1" applyNumberFormat="1" applyFont="1" applyFill="1" applyBorder="1" applyAlignment="1">
      <alignment horizontal="right" vertical="center" wrapText="1"/>
    </xf>
    <xf numFmtId="0" fontId="12" fillId="0" borderId="1" xfId="0" applyFont="1" applyFill="1" applyBorder="1" applyAlignment="1">
      <alignment horizontal="right" vertical="center" wrapText="1"/>
    </xf>
    <xf numFmtId="0" fontId="16" fillId="0" borderId="1" xfId="0" applyFont="1" applyFill="1" applyBorder="1" applyAlignment="1">
      <alignment horizontal="right" vertical="center" wrapText="1"/>
    </xf>
    <xf numFmtId="3" fontId="8" fillId="0" borderId="1" xfId="0" applyNumberFormat="1" applyFont="1" applyFill="1" applyBorder="1" applyAlignment="1">
      <alignment horizontal="right" vertical="center" wrapText="1"/>
    </xf>
    <xf numFmtId="3" fontId="12" fillId="0" borderId="1" xfId="0" applyNumberFormat="1" applyFont="1" applyFill="1" applyBorder="1" applyAlignment="1">
      <alignment horizontal="left" vertical="center" wrapText="1"/>
    </xf>
    <xf numFmtId="173" fontId="12" fillId="0" borderId="1" xfId="0" applyNumberFormat="1" applyFont="1" applyFill="1" applyBorder="1" applyAlignment="1">
      <alignment horizontal="right" vertical="center" wrapText="1"/>
    </xf>
    <xf numFmtId="3" fontId="12" fillId="0" borderId="1" xfId="0" applyNumberFormat="1" applyFont="1" applyFill="1" applyBorder="1" applyAlignment="1">
      <alignment horizontal="center"/>
    </xf>
    <xf numFmtId="3" fontId="8" fillId="0" borderId="1" xfId="0" applyNumberFormat="1" applyFont="1" applyFill="1" applyBorder="1" applyAlignment="1">
      <alignment horizontal="left" vertical="center" wrapText="1"/>
    </xf>
    <xf numFmtId="0" fontId="12" fillId="0" borderId="1" xfId="0" quotePrefix="1" applyNumberFormat="1" applyFont="1" applyFill="1" applyBorder="1" applyAlignment="1">
      <alignment horizontal="center" vertical="center" wrapText="1"/>
    </xf>
    <xf numFmtId="0" fontId="12" fillId="0" borderId="1" xfId="0" applyFont="1" applyFill="1" applyBorder="1" applyAlignment="1">
      <alignment horizontal="left" vertical="center" wrapText="1"/>
    </xf>
    <xf numFmtId="172" fontId="12" fillId="0" borderId="1" xfId="0" applyNumberFormat="1" applyFont="1" applyFill="1" applyBorder="1" applyAlignment="1">
      <alignment horizontal="left" vertical="center" wrapText="1"/>
    </xf>
    <xf numFmtId="0" fontId="16" fillId="0" borderId="1" xfId="0" applyFont="1" applyFill="1" applyBorder="1" applyAlignment="1">
      <alignment horizontal="center" vertical="center" wrapText="1"/>
    </xf>
    <xf numFmtId="0" fontId="39" fillId="0" borderId="0" xfId="0" applyFont="1" applyFill="1"/>
    <xf numFmtId="0" fontId="12" fillId="0" borderId="1" xfId="7" quotePrefix="1" applyFont="1" applyFill="1" applyBorder="1" applyAlignment="1">
      <alignment horizontal="center" vertical="center" wrapText="1"/>
    </xf>
    <xf numFmtId="0" fontId="12" fillId="0" borderId="1" xfId="7" quotePrefix="1" applyFont="1" applyFill="1" applyBorder="1" applyAlignment="1">
      <alignment horizontal="left" vertical="center" wrapText="1"/>
    </xf>
    <xf numFmtId="3" fontId="12" fillId="0" borderId="1" xfId="7" quotePrefix="1" applyNumberFormat="1" applyFont="1" applyFill="1" applyBorder="1" applyAlignment="1">
      <alignment horizontal="right" vertical="center" wrapText="1"/>
    </xf>
    <xf numFmtId="0" fontId="40" fillId="0" borderId="0" xfId="0" applyFont="1" applyFill="1"/>
    <xf numFmtId="0" fontId="41" fillId="0" borderId="0" xfId="0" applyFont="1" applyFill="1"/>
    <xf numFmtId="3" fontId="42" fillId="0" borderId="1" xfId="0" applyNumberFormat="1" applyFont="1" applyFill="1" applyBorder="1" applyAlignment="1">
      <alignment horizontal="right" vertical="center" wrapText="1"/>
    </xf>
    <xf numFmtId="0" fontId="39" fillId="0" borderId="1" xfId="0" applyFont="1" applyFill="1" applyBorder="1"/>
    <xf numFmtId="3" fontId="39" fillId="0" borderId="1" xfId="0" applyNumberFormat="1" applyFont="1" applyFill="1" applyBorder="1"/>
    <xf numFmtId="0" fontId="4" fillId="0" borderId="1" xfId="0" applyFont="1" applyFill="1" applyBorder="1" applyAlignment="1">
      <alignment horizontal="center" vertical="center"/>
    </xf>
    <xf numFmtId="0" fontId="43" fillId="0" borderId="0" xfId="0" applyFont="1" applyFill="1"/>
    <xf numFmtId="3" fontId="40" fillId="0" borderId="0" xfId="0" applyNumberFormat="1" applyFont="1" applyFill="1"/>
    <xf numFmtId="3" fontId="4" fillId="0" borderId="1" xfId="0" applyNumberFormat="1" applyFont="1" applyFill="1" applyBorder="1" applyAlignment="1">
      <alignment horizontal="center" vertical="center" wrapText="1"/>
    </xf>
    <xf numFmtId="3" fontId="44" fillId="0" borderId="0" xfId="0" applyNumberFormat="1" applyFont="1" applyFill="1"/>
    <xf numFmtId="0" fontId="2" fillId="2" borderId="0" xfId="0" applyFont="1" applyFill="1" applyAlignment="1">
      <alignment horizontal="center" vertical="center"/>
    </xf>
    <xf numFmtId="0" fontId="1" fillId="2" borderId="0" xfId="0" applyFont="1" applyFill="1" applyAlignment="1">
      <alignment vertical="center"/>
    </xf>
    <xf numFmtId="0" fontId="1" fillId="2" borderId="0" xfId="0" applyFont="1" applyFill="1" applyAlignment="1">
      <alignment horizontal="center" vertical="center"/>
    </xf>
    <xf numFmtId="0" fontId="20" fillId="2" borderId="0" xfId="0" applyFont="1" applyFill="1" applyAlignment="1">
      <alignment horizontal="center"/>
    </xf>
    <xf numFmtId="3" fontId="2" fillId="2" borderId="1" xfId="0" applyNumberFormat="1" applyFont="1" applyFill="1" applyBorder="1" applyAlignment="1">
      <alignment horizontal="center"/>
    </xf>
    <xf numFmtId="0" fontId="1" fillId="2" borderId="1" xfId="0" applyNumberFormat="1" applyFont="1" applyFill="1" applyBorder="1" applyAlignment="1">
      <alignment horizontal="left" vertical="center" wrapText="1"/>
    </xf>
    <xf numFmtId="0" fontId="20" fillId="2" borderId="0" xfId="0" applyFont="1" applyFill="1"/>
    <xf numFmtId="0" fontId="20" fillId="2" borderId="0" xfId="0" applyFont="1" applyFill="1" applyAlignment="1">
      <alignment vertical="center"/>
    </xf>
    <xf numFmtId="0" fontId="1" fillId="2" borderId="0" xfId="0" applyFont="1" applyFill="1" applyAlignment="1">
      <alignment horizontal="left" vertical="center"/>
    </xf>
    <xf numFmtId="0" fontId="1" fillId="2" borderId="0" xfId="0" applyFont="1" applyFill="1" applyBorder="1" applyAlignment="1">
      <alignment vertical="center"/>
    </xf>
    <xf numFmtId="0" fontId="2" fillId="2" borderId="1" xfId="0" applyNumberFormat="1" applyFont="1" applyFill="1" applyBorder="1" applyAlignment="1">
      <alignment horizontal="center" vertical="center" wrapText="1"/>
    </xf>
    <xf numFmtId="0" fontId="1" fillId="2" borderId="1" xfId="0" applyNumberFormat="1" applyFont="1" applyFill="1" applyBorder="1" applyAlignment="1">
      <alignment horizontal="center" vertical="center" wrapText="1"/>
    </xf>
    <xf numFmtId="0" fontId="1" fillId="2" borderId="1" xfId="0" applyFont="1" applyFill="1" applyBorder="1" applyAlignment="1">
      <alignment horizontal="center" vertical="center"/>
    </xf>
    <xf numFmtId="0" fontId="20" fillId="2" borderId="1" xfId="0" applyFont="1" applyFill="1" applyBorder="1" applyAlignment="1">
      <alignment horizontal="center"/>
    </xf>
    <xf numFmtId="0" fontId="1" fillId="2" borderId="1" xfId="0" applyFont="1" applyFill="1" applyBorder="1" applyAlignment="1">
      <alignment vertical="center"/>
    </xf>
    <xf numFmtId="0" fontId="20" fillId="2" borderId="1" xfId="0" applyFont="1" applyFill="1" applyBorder="1"/>
    <xf numFmtId="0" fontId="20" fillId="2" borderId="1" xfId="0" applyFont="1" applyFill="1" applyBorder="1" applyAlignment="1">
      <alignment vertical="center"/>
    </xf>
    <xf numFmtId="0" fontId="1" fillId="2" borderId="1" xfId="0" applyFont="1" applyFill="1" applyBorder="1" applyAlignment="1">
      <alignment horizontal="left" vertical="center"/>
    </xf>
    <xf numFmtId="0" fontId="7" fillId="0" borderId="0" xfId="0" applyFont="1" applyFill="1" applyAlignment="1">
      <alignment horizontal="center"/>
    </xf>
    <xf numFmtId="0" fontId="12" fillId="0" borderId="1" xfId="0" applyFont="1" applyFill="1" applyBorder="1" applyAlignment="1">
      <alignment horizontal="center"/>
    </xf>
    <xf numFmtId="172" fontId="7" fillId="0" borderId="0" xfId="1" applyNumberFormat="1" applyFont="1" applyFill="1"/>
    <xf numFmtId="172" fontId="8" fillId="0" borderId="1" xfId="1" applyNumberFormat="1" applyFont="1" applyFill="1" applyBorder="1" applyAlignment="1">
      <alignment horizontal="center" vertical="center" wrapText="1"/>
    </xf>
    <xf numFmtId="172" fontId="12" fillId="0" borderId="1" xfId="1" applyNumberFormat="1" applyFont="1" applyFill="1" applyBorder="1"/>
    <xf numFmtId="172" fontId="12" fillId="0" borderId="1" xfId="1" applyNumberFormat="1" applyFont="1" applyFill="1" applyBorder="1" applyAlignment="1">
      <alignment horizontal="center" vertical="center" wrapText="1"/>
    </xf>
    <xf numFmtId="172" fontId="12" fillId="0" borderId="1" xfId="1" applyNumberFormat="1" applyFont="1" applyFill="1" applyBorder="1" applyAlignment="1">
      <alignment horizontal="center"/>
    </xf>
    <xf numFmtId="172" fontId="12" fillId="0" borderId="1" xfId="1" applyNumberFormat="1" applyFont="1" applyFill="1" applyBorder="1" applyAlignment="1">
      <alignment horizontal="right"/>
    </xf>
    <xf numFmtId="0" fontId="38" fillId="0" borderId="0" xfId="0" applyFont="1" applyFill="1"/>
    <xf numFmtId="0" fontId="42" fillId="0" borderId="1" xfId="0" applyNumberFormat="1" applyFont="1" applyFill="1" applyBorder="1" applyAlignment="1">
      <alignment horizontal="right" vertical="center" wrapText="1"/>
    </xf>
    <xf numFmtId="0" fontId="45" fillId="0" borderId="1" xfId="0" applyFont="1" applyFill="1" applyBorder="1"/>
    <xf numFmtId="3" fontId="7" fillId="0" borderId="0" xfId="0" applyNumberFormat="1" applyFont="1" applyFill="1"/>
    <xf numFmtId="3" fontId="12" fillId="0" borderId="1" xfId="0" applyNumberFormat="1" applyFont="1" applyFill="1" applyBorder="1"/>
    <xf numFmtId="3" fontId="8" fillId="0" borderId="1" xfId="0" applyNumberFormat="1" applyFont="1" applyFill="1" applyBorder="1"/>
    <xf numFmtId="0" fontId="1" fillId="2" borderId="1" xfId="0" applyNumberFormat="1" applyFont="1" applyFill="1" applyBorder="1" applyAlignment="1">
      <alignment horizontal="left" vertical="center" wrapText="1"/>
    </xf>
    <xf numFmtId="0" fontId="1" fillId="3" borderId="1" xfId="0" applyFont="1" applyFill="1" applyBorder="1" applyAlignment="1">
      <alignment horizontal="center" vertical="center"/>
    </xf>
    <xf numFmtId="172" fontId="42" fillId="0" borderId="1" xfId="1" applyNumberFormat="1" applyFont="1" applyFill="1" applyBorder="1" applyAlignment="1">
      <alignment horizontal="center"/>
    </xf>
    <xf numFmtId="0" fontId="39" fillId="3" borderId="1" xfId="0" applyFont="1" applyFill="1" applyBorder="1"/>
    <xf numFmtId="3" fontId="39" fillId="3" borderId="1" xfId="0" applyNumberFormat="1" applyFont="1" applyFill="1" applyBorder="1"/>
    <xf numFmtId="3" fontId="12" fillId="3" borderId="1" xfId="0" applyNumberFormat="1" applyFont="1" applyFill="1" applyBorder="1" applyAlignment="1">
      <alignment horizontal="right" vertical="center" wrapText="1"/>
    </xf>
    <xf numFmtId="0" fontId="39" fillId="3" borderId="0" xfId="0" applyFont="1" applyFill="1"/>
    <xf numFmtId="0" fontId="40" fillId="3" borderId="0" xfId="0" applyFont="1" applyFill="1"/>
    <xf numFmtId="3" fontId="12" fillId="2" borderId="1" xfId="0" applyNumberFormat="1" applyFont="1" applyFill="1" applyBorder="1" applyAlignment="1">
      <alignment horizontal="center" vertical="center" wrapText="1"/>
    </xf>
    <xf numFmtId="3" fontId="12" fillId="2" borderId="1" xfId="0" applyNumberFormat="1" applyFont="1" applyFill="1" applyBorder="1" applyAlignment="1">
      <alignment horizontal="left" vertical="center" wrapText="1"/>
    </xf>
    <xf numFmtId="0" fontId="45" fillId="2" borderId="1" xfId="0" applyFont="1" applyFill="1" applyBorder="1"/>
    <xf numFmtId="172" fontId="12" fillId="2" borderId="1" xfId="1" applyNumberFormat="1" applyFont="1" applyFill="1" applyBorder="1" applyAlignment="1">
      <alignment horizontal="right" vertical="center" wrapText="1"/>
    </xf>
    <xf numFmtId="172" fontId="12" fillId="2" borderId="1" xfId="1" applyNumberFormat="1" applyFont="1" applyFill="1" applyBorder="1"/>
    <xf numFmtId="3" fontId="12" fillId="2" borderId="1" xfId="0" applyNumberFormat="1" applyFont="1" applyFill="1" applyBorder="1" applyAlignment="1">
      <alignment vertical="center"/>
    </xf>
    <xf numFmtId="172" fontId="12" fillId="2" borderId="1" xfId="0" applyNumberFormat="1" applyFont="1" applyFill="1" applyBorder="1" applyAlignment="1">
      <alignment horizontal="left" vertical="center" wrapText="1"/>
    </xf>
    <xf numFmtId="0" fontId="12" fillId="2" borderId="1" xfId="0" applyNumberFormat="1" applyFont="1" applyFill="1" applyBorder="1" applyAlignment="1">
      <alignment horizontal="center" vertical="center" wrapText="1"/>
    </xf>
    <xf numFmtId="3" fontId="12" fillId="2" borderId="1" xfId="0" applyNumberFormat="1" applyFont="1" applyFill="1" applyBorder="1" applyAlignment="1">
      <alignment horizontal="right" vertical="center" wrapText="1"/>
    </xf>
    <xf numFmtId="0" fontId="12" fillId="2" borderId="1" xfId="0" applyFont="1" applyFill="1" applyBorder="1" applyAlignment="1">
      <alignment horizontal="center"/>
    </xf>
    <xf numFmtId="0" fontId="12" fillId="2" borderId="1" xfId="0" applyNumberFormat="1" applyFont="1" applyFill="1" applyBorder="1" applyAlignment="1">
      <alignment horizontal="left" vertical="center" wrapText="1"/>
    </xf>
    <xf numFmtId="0" fontId="17" fillId="2" borderId="1" xfId="0" applyFont="1" applyFill="1" applyBorder="1" applyAlignment="1">
      <alignment horizontal="right" vertical="center" wrapText="1"/>
    </xf>
    <xf numFmtId="172" fontId="8" fillId="2" borderId="1" xfId="0" applyNumberFormat="1" applyFont="1" applyFill="1" applyBorder="1" applyAlignment="1">
      <alignment horizontal="left" vertical="center" wrapText="1"/>
    </xf>
    <xf numFmtId="3" fontId="42" fillId="2" borderId="1" xfId="0" applyNumberFormat="1" applyFont="1" applyFill="1" applyBorder="1" applyAlignment="1">
      <alignment horizontal="right" vertical="center" wrapText="1"/>
    </xf>
    <xf numFmtId="3" fontId="8" fillId="2" borderId="1" xfId="0" applyNumberFormat="1" applyFont="1" applyFill="1" applyBorder="1" applyAlignment="1">
      <alignment horizontal="center" vertical="center" wrapText="1"/>
    </xf>
    <xf numFmtId="0" fontId="8" fillId="2" borderId="1" xfId="0" applyNumberFormat="1" applyFont="1" applyFill="1" applyBorder="1" applyAlignment="1">
      <alignment horizontal="left" vertical="center" wrapText="1"/>
    </xf>
    <xf numFmtId="0" fontId="12" fillId="2" borderId="1" xfId="0" applyFont="1" applyFill="1" applyBorder="1" applyAlignment="1">
      <alignment horizontal="right" vertical="center" wrapText="1"/>
    </xf>
    <xf numFmtId="0" fontId="8" fillId="2" borderId="1" xfId="0" applyNumberFormat="1" applyFont="1" applyFill="1" applyBorder="1" applyAlignment="1">
      <alignment horizontal="right" vertical="center" wrapText="1"/>
    </xf>
    <xf numFmtId="0" fontId="18" fillId="2" borderId="1" xfId="0" applyFont="1" applyFill="1" applyBorder="1" applyAlignment="1">
      <alignment horizontal="right" vertical="center" wrapText="1"/>
    </xf>
    <xf numFmtId="0" fontId="38" fillId="2" borderId="0" xfId="0" applyFont="1" applyFill="1"/>
    <xf numFmtId="0" fontId="7" fillId="2" borderId="0" xfId="0" applyFont="1" applyFill="1" applyAlignment="1">
      <alignment horizontal="center"/>
    </xf>
    <xf numFmtId="172" fontId="7" fillId="2" borderId="0" xfId="1" applyNumberFormat="1" applyFont="1" applyFill="1"/>
    <xf numFmtId="0" fontId="3" fillId="2" borderId="0" xfId="0" applyFont="1" applyFill="1" applyBorder="1"/>
    <xf numFmtId="172" fontId="42" fillId="0" borderId="1" xfId="1" applyNumberFormat="1" applyFont="1" applyFill="1" applyBorder="1" applyAlignment="1">
      <alignment horizontal="right" vertical="center" wrapText="1"/>
    </xf>
    <xf numFmtId="3" fontId="43" fillId="0" borderId="1" xfId="0" applyNumberFormat="1" applyFont="1" applyFill="1" applyBorder="1"/>
    <xf numFmtId="0" fontId="42" fillId="0" borderId="1" xfId="0" applyNumberFormat="1" applyFont="1" applyFill="1" applyBorder="1" applyAlignment="1">
      <alignment horizontal="center" vertical="center" wrapText="1"/>
    </xf>
    <xf numFmtId="0" fontId="42" fillId="0" borderId="1" xfId="7" quotePrefix="1" applyFont="1" applyFill="1" applyBorder="1" applyAlignment="1">
      <alignment horizontal="center" vertical="center" wrapText="1"/>
    </xf>
    <xf numFmtId="3" fontId="42" fillId="0" borderId="1" xfId="0" applyNumberFormat="1" applyFont="1" applyFill="1" applyBorder="1" applyAlignment="1">
      <alignment horizontal="center" vertical="center" wrapText="1"/>
    </xf>
    <xf numFmtId="0" fontId="42" fillId="2" borderId="1" xfId="0" applyNumberFormat="1" applyFont="1" applyFill="1" applyBorder="1" applyAlignment="1">
      <alignment horizontal="center" vertical="center" wrapText="1"/>
    </xf>
    <xf numFmtId="3" fontId="42" fillId="2" borderId="1" xfId="0" applyNumberFormat="1" applyFont="1" applyFill="1" applyBorder="1" applyAlignment="1">
      <alignment horizontal="center" vertical="center" wrapText="1"/>
    </xf>
    <xf numFmtId="0" fontId="45" fillId="0" borderId="1" xfId="0" applyFont="1" applyFill="1" applyBorder="1" applyAlignment="1">
      <alignment horizontal="right" vertical="center" wrapText="1"/>
    </xf>
    <xf numFmtId="0" fontId="42" fillId="2" borderId="1" xfId="0" applyFont="1" applyFill="1" applyBorder="1" applyAlignment="1">
      <alignment horizontal="center"/>
    </xf>
    <xf numFmtId="172" fontId="42" fillId="2" borderId="1" xfId="1" applyNumberFormat="1" applyFont="1" applyFill="1" applyBorder="1"/>
    <xf numFmtId="0" fontId="12" fillId="0" borderId="2" xfId="0" applyNumberFormat="1" applyFont="1" applyFill="1" applyBorder="1" applyAlignment="1">
      <alignment horizontal="left" vertical="center" wrapText="1"/>
    </xf>
    <xf numFmtId="0" fontId="46" fillId="0" borderId="1" xfId="0" applyNumberFormat="1" applyFont="1" applyFill="1" applyBorder="1" applyAlignment="1">
      <alignment horizontal="left" vertical="center" wrapText="1"/>
    </xf>
    <xf numFmtId="3" fontId="46" fillId="0" borderId="1" xfId="0" applyNumberFormat="1" applyFont="1" applyFill="1" applyBorder="1" applyAlignment="1">
      <alignment horizontal="right" vertical="center" wrapText="1"/>
    </xf>
    <xf numFmtId="3" fontId="8" fillId="2" borderId="1" xfId="0" applyNumberFormat="1" applyFont="1" applyFill="1" applyBorder="1" applyAlignment="1">
      <alignment horizontal="left" vertical="center" wrapText="1"/>
    </xf>
    <xf numFmtId="172" fontId="42" fillId="2" borderId="1" xfId="1" applyNumberFormat="1" applyFont="1" applyFill="1" applyBorder="1" applyAlignment="1">
      <alignment horizontal="right" vertical="center" wrapText="1"/>
    </xf>
    <xf numFmtId="172" fontId="39" fillId="2" borderId="1" xfId="0" applyNumberFormat="1" applyFont="1" applyFill="1" applyBorder="1"/>
    <xf numFmtId="0" fontId="2" fillId="3" borderId="1" xfId="0" applyNumberFormat="1" applyFont="1" applyFill="1" applyBorder="1" applyAlignment="1">
      <alignment horizontal="left" vertical="center" wrapText="1"/>
    </xf>
    <xf numFmtId="0" fontId="2" fillId="3" borderId="1" xfId="0" applyFont="1" applyFill="1" applyBorder="1" applyAlignment="1">
      <alignment vertical="center"/>
    </xf>
    <xf numFmtId="0" fontId="2" fillId="3" borderId="0" xfId="0" applyFont="1" applyFill="1" applyAlignment="1">
      <alignment vertical="center"/>
    </xf>
    <xf numFmtId="0" fontId="2" fillId="3" borderId="0" xfId="0" applyFont="1" applyFill="1" applyAlignment="1">
      <alignment horizontal="center" vertical="center"/>
    </xf>
    <xf numFmtId="0" fontId="20" fillId="3" borderId="1" xfId="0" applyFont="1" applyFill="1" applyBorder="1"/>
    <xf numFmtId="0" fontId="20" fillId="3" borderId="0" xfId="0" applyFont="1" applyFill="1"/>
    <xf numFmtId="0" fontId="12" fillId="0" borderId="1" xfId="6" applyFont="1" applyFill="1" applyBorder="1"/>
    <xf numFmtId="0" fontId="12" fillId="0" borderId="1" xfId="6" applyFont="1" applyFill="1" applyBorder="1" applyAlignment="1">
      <alignment horizontal="left"/>
    </xf>
    <xf numFmtId="172" fontId="8" fillId="0" borderId="1" xfId="0" applyNumberFormat="1" applyFont="1" applyFill="1" applyBorder="1" applyAlignment="1">
      <alignment horizontal="left" vertical="center" wrapText="1"/>
    </xf>
    <xf numFmtId="0" fontId="12" fillId="0" borderId="3" xfId="0" applyNumberFormat="1" applyFont="1" applyFill="1" applyBorder="1" applyAlignment="1">
      <alignment horizontal="center" vertical="center" wrapText="1"/>
    </xf>
    <xf numFmtId="3" fontId="12" fillId="0" borderId="3" xfId="0" applyNumberFormat="1" applyFont="1" applyFill="1" applyBorder="1" applyAlignment="1">
      <alignment horizontal="right" vertical="center" wrapText="1"/>
    </xf>
    <xf numFmtId="0" fontId="45" fillId="0" borderId="3" xfId="0" applyFont="1" applyFill="1" applyBorder="1"/>
    <xf numFmtId="172" fontId="12" fillId="0" borderId="3" xfId="1" applyNumberFormat="1" applyFont="1" applyFill="1" applyBorder="1"/>
    <xf numFmtId="172" fontId="12" fillId="0" borderId="4" xfId="1" applyNumberFormat="1" applyFont="1" applyFill="1" applyBorder="1"/>
    <xf numFmtId="172" fontId="8" fillId="0" borderId="2" xfId="0" applyNumberFormat="1" applyFont="1" applyFill="1" applyBorder="1" applyAlignment="1">
      <alignment horizontal="left" vertical="center" wrapText="1"/>
    </xf>
    <xf numFmtId="172" fontId="45" fillId="0" borderId="1" xfId="1" applyNumberFormat="1" applyFont="1" applyFill="1" applyBorder="1"/>
    <xf numFmtId="172" fontId="45" fillId="0" borderId="3" xfId="1" applyNumberFormat="1" applyFont="1" applyFill="1" applyBorder="1"/>
    <xf numFmtId="0" fontId="39" fillId="2" borderId="1" xfId="0" applyFont="1" applyFill="1" applyBorder="1"/>
    <xf numFmtId="3" fontId="46" fillId="2" borderId="3" xfId="0" applyNumberFormat="1" applyFont="1" applyFill="1" applyBorder="1" applyAlignment="1">
      <alignment horizontal="left" vertical="center" wrapText="1"/>
    </xf>
    <xf numFmtId="172" fontId="39" fillId="0" borderId="1" xfId="1" applyNumberFormat="1" applyFont="1" applyFill="1" applyBorder="1"/>
    <xf numFmtId="172" fontId="39" fillId="0" borderId="3" xfId="1" applyNumberFormat="1" applyFont="1" applyFill="1" applyBorder="1"/>
    <xf numFmtId="0" fontId="43" fillId="3" borderId="0" xfId="0" applyFont="1" applyFill="1"/>
    <xf numFmtId="3" fontId="40" fillId="3" borderId="0" xfId="0" applyNumberFormat="1" applyFont="1" applyFill="1"/>
    <xf numFmtId="0" fontId="46" fillId="0" borderId="1" xfId="0" applyNumberFormat="1" applyFont="1" applyFill="1" applyBorder="1" applyAlignment="1">
      <alignment horizontal="center" vertical="center" wrapText="1"/>
    </xf>
    <xf numFmtId="3" fontId="8" fillId="4" borderId="1" xfId="0" applyNumberFormat="1" applyFont="1" applyFill="1" applyBorder="1" applyAlignment="1">
      <alignment horizontal="center" vertical="center" wrapText="1"/>
    </xf>
    <xf numFmtId="172" fontId="45" fillId="0" borderId="1" xfId="0" applyNumberFormat="1" applyFont="1" applyFill="1" applyBorder="1"/>
    <xf numFmtId="3" fontId="46" fillId="2" borderId="1" xfId="0" applyNumberFormat="1" applyFont="1" applyFill="1" applyBorder="1" applyAlignment="1">
      <alignment horizontal="left" vertical="center" wrapText="1"/>
    </xf>
    <xf numFmtId="172" fontId="45" fillId="2" borderId="1" xfId="0" applyNumberFormat="1" applyFont="1" applyFill="1" applyBorder="1"/>
    <xf numFmtId="0" fontId="43" fillId="2" borderId="0" xfId="0" applyFont="1" applyFill="1"/>
    <xf numFmtId="3" fontId="40" fillId="2" borderId="0" xfId="0" applyNumberFormat="1" applyFont="1" applyFill="1"/>
    <xf numFmtId="0" fontId="39" fillId="2" borderId="0" xfId="0" applyFont="1" applyFill="1"/>
    <xf numFmtId="3" fontId="44" fillId="2" borderId="0" xfId="0" applyNumberFormat="1" applyFont="1" applyFill="1"/>
    <xf numFmtId="43" fontId="8" fillId="0" borderId="1" xfId="1" applyFont="1" applyFill="1" applyBorder="1" applyAlignment="1">
      <alignment horizontal="left" vertical="center" wrapText="1"/>
    </xf>
    <xf numFmtId="0" fontId="8" fillId="0" borderId="1" xfId="0" applyFont="1" applyFill="1" applyBorder="1" applyAlignment="1">
      <alignment horizontal="left" vertical="center" wrapText="1"/>
    </xf>
    <xf numFmtId="3" fontId="46" fillId="0" borderId="1" xfId="0" applyNumberFormat="1" applyFont="1" applyFill="1" applyBorder="1" applyAlignment="1">
      <alignment horizontal="center" vertical="center" wrapText="1"/>
    </xf>
    <xf numFmtId="0" fontId="47" fillId="0" borderId="1" xfId="0" applyFont="1" applyFill="1" applyBorder="1"/>
    <xf numFmtId="172" fontId="8" fillId="0" borderId="1" xfId="1" applyNumberFormat="1" applyFont="1" applyFill="1" applyBorder="1" applyAlignment="1">
      <alignment horizontal="right" vertical="center" wrapText="1"/>
    </xf>
    <xf numFmtId="172" fontId="8" fillId="0" borderId="1" xfId="1" applyNumberFormat="1" applyFont="1" applyFill="1" applyBorder="1"/>
    <xf numFmtId="3" fontId="8" fillId="3" borderId="1" xfId="0" applyNumberFormat="1" applyFont="1" applyFill="1" applyBorder="1" applyAlignment="1">
      <alignment horizontal="center" vertical="center" wrapText="1"/>
    </xf>
    <xf numFmtId="0" fontId="37" fillId="0" borderId="0" xfId="0" applyNumberFormat="1" applyFont="1" applyAlignment="1">
      <alignment vertical="top" wrapText="1"/>
    </xf>
    <xf numFmtId="0" fontId="0" fillId="0" borderId="0" xfId="0" applyNumberFormat="1" applyAlignment="1">
      <alignment vertical="top" wrapText="1"/>
    </xf>
    <xf numFmtId="0" fontId="0" fillId="0" borderId="5" xfId="0" applyNumberFormat="1" applyBorder="1" applyAlignment="1">
      <alignment vertical="top" wrapText="1"/>
    </xf>
    <xf numFmtId="0" fontId="0" fillId="0" borderId="6" xfId="0" applyNumberFormat="1" applyBorder="1" applyAlignment="1">
      <alignment vertical="top" wrapText="1"/>
    </xf>
    <xf numFmtId="0" fontId="0" fillId="0" borderId="7" xfId="0" applyNumberFormat="1" applyBorder="1" applyAlignment="1">
      <alignment vertical="top" wrapText="1"/>
    </xf>
    <xf numFmtId="0" fontId="0" fillId="0" borderId="8" xfId="0" applyNumberFormat="1" applyBorder="1" applyAlignment="1">
      <alignment vertical="top" wrapText="1"/>
    </xf>
    <xf numFmtId="0" fontId="0" fillId="0" borderId="9" xfId="0" applyNumberFormat="1" applyBorder="1" applyAlignment="1">
      <alignment vertical="top" wrapText="1"/>
    </xf>
    <xf numFmtId="0" fontId="37" fillId="0" borderId="0" xfId="0" applyNumberFormat="1" applyFont="1" applyAlignment="1">
      <alignment horizontal="center" vertical="top" wrapText="1"/>
    </xf>
    <xf numFmtId="0" fontId="0" fillId="0" borderId="0" xfId="0" applyNumberFormat="1" applyAlignment="1">
      <alignment horizontal="center" vertical="top" wrapText="1"/>
    </xf>
    <xf numFmtId="0" fontId="0" fillId="0" borderId="6" xfId="0" applyNumberFormat="1" applyBorder="1" applyAlignment="1">
      <alignment horizontal="center" vertical="top" wrapText="1"/>
    </xf>
    <xf numFmtId="0" fontId="0" fillId="0" borderId="10" xfId="0" applyNumberFormat="1" applyBorder="1" applyAlignment="1">
      <alignment horizontal="center" vertical="top" wrapText="1"/>
    </xf>
    <xf numFmtId="0" fontId="36" fillId="0" borderId="0" xfId="4" quotePrefix="1" applyNumberFormat="1" applyAlignment="1">
      <alignment horizontal="center" vertical="top" wrapText="1"/>
    </xf>
    <xf numFmtId="0" fontId="0" fillId="0" borderId="11" xfId="0" applyNumberFormat="1" applyBorder="1" applyAlignment="1">
      <alignment horizontal="center" vertical="top" wrapText="1"/>
    </xf>
    <xf numFmtId="0" fontId="0" fillId="0" borderId="9" xfId="0" applyNumberFormat="1" applyBorder="1" applyAlignment="1">
      <alignment horizontal="center" vertical="top" wrapText="1"/>
    </xf>
    <xf numFmtId="0" fontId="36" fillId="0" borderId="9" xfId="4" quotePrefix="1" applyNumberFormat="1" applyBorder="1" applyAlignment="1">
      <alignment horizontal="center" vertical="top" wrapText="1"/>
    </xf>
    <xf numFmtId="0" fontId="0" fillId="0" borderId="12" xfId="0" applyNumberFormat="1" applyBorder="1" applyAlignment="1">
      <alignment horizontal="center" vertical="top" wrapText="1"/>
    </xf>
    <xf numFmtId="3" fontId="12" fillId="3" borderId="1" xfId="0" applyNumberFormat="1" applyFont="1" applyFill="1" applyBorder="1" applyAlignment="1">
      <alignment horizontal="center" vertical="center" wrapText="1"/>
    </xf>
    <xf numFmtId="0" fontId="39" fillId="0" borderId="0" xfId="0" applyFont="1" applyFill="1"/>
    <xf numFmtId="0" fontId="12" fillId="0" borderId="13" xfId="0" applyNumberFormat="1" applyFont="1" applyFill="1" applyBorder="1" applyAlignment="1">
      <alignment horizontal="left" vertical="center" wrapText="1"/>
    </xf>
    <xf numFmtId="0" fontId="8" fillId="0" borderId="13" xfId="0" applyNumberFormat="1" applyFont="1" applyFill="1" applyBorder="1" applyAlignment="1">
      <alignment horizontal="left" vertical="center" wrapText="1"/>
    </xf>
    <xf numFmtId="0" fontId="8" fillId="0" borderId="1" xfId="6" applyFont="1" applyFill="1" applyBorder="1" applyAlignment="1">
      <alignment wrapText="1"/>
    </xf>
    <xf numFmtId="172" fontId="43" fillId="2" borderId="1" xfId="0" applyNumberFormat="1" applyFont="1" applyFill="1" applyBorder="1"/>
    <xf numFmtId="172" fontId="47" fillId="2" borderId="1" xfId="0" applyNumberFormat="1" applyFont="1" applyFill="1" applyBorder="1"/>
    <xf numFmtId="3" fontId="8" fillId="2" borderId="1" xfId="0" applyNumberFormat="1" applyFont="1" applyFill="1" applyBorder="1" applyAlignment="1">
      <alignment horizontal="right" vertical="center" wrapText="1"/>
    </xf>
    <xf numFmtId="172" fontId="46" fillId="2" borderId="1" xfId="1" applyNumberFormat="1" applyFont="1" applyFill="1" applyBorder="1" applyAlignment="1">
      <alignment horizontal="right" vertical="center" wrapText="1"/>
    </xf>
    <xf numFmtId="172" fontId="8" fillId="2" borderId="1" xfId="1" applyNumberFormat="1" applyFont="1" applyFill="1" applyBorder="1"/>
    <xf numFmtId="3" fontId="43" fillId="3" borderId="1" xfId="0" applyNumberFormat="1" applyFont="1" applyFill="1" applyBorder="1"/>
    <xf numFmtId="0" fontId="8" fillId="0" borderId="2" xfId="0" applyNumberFormat="1" applyFont="1" applyFill="1" applyBorder="1" applyAlignment="1">
      <alignment horizontal="left" vertical="center" wrapText="1"/>
    </xf>
    <xf numFmtId="0" fontId="8" fillId="0" borderId="3" xfId="0" applyNumberFormat="1" applyFont="1" applyFill="1" applyBorder="1" applyAlignment="1">
      <alignment horizontal="left" vertical="center" wrapText="1"/>
    </xf>
    <xf numFmtId="0" fontId="8" fillId="0" borderId="4" xfId="0" applyNumberFormat="1" applyFont="1" applyFill="1" applyBorder="1" applyAlignment="1">
      <alignment horizontal="left" vertical="center" wrapText="1"/>
    </xf>
    <xf numFmtId="43" fontId="8" fillId="0" borderId="2" xfId="1" applyFont="1" applyFill="1" applyBorder="1" applyAlignment="1">
      <alignment horizontal="left" vertical="center" wrapText="1"/>
    </xf>
    <xf numFmtId="43" fontId="8" fillId="0" borderId="3" xfId="1" applyFont="1" applyFill="1" applyBorder="1" applyAlignment="1">
      <alignment horizontal="left" vertical="center" wrapText="1"/>
    </xf>
    <xf numFmtId="0" fontId="12" fillId="0" borderId="3" xfId="0" applyFont="1" applyFill="1" applyBorder="1" applyAlignment="1">
      <alignment horizontal="center"/>
    </xf>
    <xf numFmtId="3" fontId="8" fillId="2" borderId="2" xfId="0" applyNumberFormat="1" applyFont="1" applyFill="1" applyBorder="1" applyAlignment="1">
      <alignment horizontal="left" vertical="center" wrapText="1"/>
    </xf>
    <xf numFmtId="3" fontId="8" fillId="2" borderId="3" xfId="0" applyNumberFormat="1" applyFont="1" applyFill="1" applyBorder="1" applyAlignment="1">
      <alignment horizontal="left" vertical="center" wrapText="1"/>
    </xf>
    <xf numFmtId="3" fontId="8" fillId="2" borderId="4" xfId="0" applyNumberFormat="1" applyFont="1" applyFill="1" applyBorder="1" applyAlignment="1">
      <alignment horizontal="left" vertical="center" wrapText="1"/>
    </xf>
    <xf numFmtId="0" fontId="12" fillId="0" borderId="1" xfId="6" applyFont="1" applyFill="1" applyBorder="1" applyAlignment="1">
      <alignment horizontal="center"/>
    </xf>
    <xf numFmtId="172" fontId="12" fillId="0" borderId="1" xfId="3" applyNumberFormat="1" applyFont="1" applyFill="1" applyBorder="1"/>
    <xf numFmtId="172" fontId="42" fillId="0" borderId="1" xfId="3" applyNumberFormat="1" applyFont="1" applyFill="1" applyBorder="1"/>
    <xf numFmtId="0" fontId="12" fillId="0" borderId="1" xfId="6" applyFont="1" applyBorder="1" applyAlignment="1">
      <alignment horizontal="center"/>
    </xf>
    <xf numFmtId="0" fontId="12" fillId="0" borderId="1" xfId="6" applyFont="1" applyBorder="1" applyAlignment="1">
      <alignment horizontal="center" vertical="center"/>
    </xf>
    <xf numFmtId="172" fontId="12" fillId="0" borderId="1" xfId="1" applyNumberFormat="1" applyFont="1" applyBorder="1"/>
    <xf numFmtId="0" fontId="12" fillId="0" borderId="1" xfId="6" applyFont="1" applyBorder="1"/>
    <xf numFmtId="0" fontId="8" fillId="0" borderId="1" xfId="6" applyFont="1" applyFill="1" applyBorder="1" applyAlignment="1">
      <alignment horizontal="center"/>
    </xf>
    <xf numFmtId="0" fontId="48" fillId="0" borderId="1" xfId="6" applyFont="1" applyBorder="1"/>
    <xf numFmtId="0" fontId="48" fillId="0" borderId="1" xfId="6" applyFont="1" applyBorder="1" applyAlignment="1">
      <alignment horizontal="center"/>
    </xf>
    <xf numFmtId="172" fontId="48" fillId="0" borderId="1" xfId="3" applyNumberFormat="1" applyFont="1" applyFill="1" applyBorder="1"/>
    <xf numFmtId="49" fontId="48" fillId="0" borderId="1" xfId="0" quotePrefix="1" applyNumberFormat="1" applyFont="1" applyFill="1" applyBorder="1" applyAlignment="1">
      <alignment horizontal="justify" vertical="top" wrapText="1"/>
    </xf>
    <xf numFmtId="0" fontId="49" fillId="0" borderId="0" xfId="0" applyFont="1"/>
    <xf numFmtId="3" fontId="2" fillId="2" borderId="1" xfId="0" applyNumberFormat="1" applyFont="1" applyFill="1" applyBorder="1" applyAlignment="1">
      <alignment horizontal="left"/>
    </xf>
    <xf numFmtId="3" fontId="50" fillId="0" borderId="0" xfId="0" applyNumberFormat="1" applyFont="1"/>
    <xf numFmtId="0" fontId="45" fillId="0" borderId="0" xfId="0" applyFont="1" applyFill="1"/>
    <xf numFmtId="3" fontId="42" fillId="0" borderId="1" xfId="0" applyNumberFormat="1" applyFont="1" applyFill="1" applyBorder="1" applyAlignment="1">
      <alignment horizontal="center"/>
    </xf>
    <xf numFmtId="172" fontId="42" fillId="0" borderId="1" xfId="1" applyNumberFormat="1" applyFont="1" applyFill="1" applyBorder="1"/>
    <xf numFmtId="0" fontId="45" fillId="3" borderId="1" xfId="0" applyFont="1" applyFill="1" applyBorder="1"/>
    <xf numFmtId="0" fontId="12" fillId="3" borderId="1" xfId="0" applyFont="1" applyFill="1" applyBorder="1" applyAlignment="1">
      <alignment horizontal="center"/>
    </xf>
    <xf numFmtId="172" fontId="12" fillId="3" borderId="1" xfId="1" applyNumberFormat="1" applyFont="1" applyFill="1" applyBorder="1"/>
    <xf numFmtId="0" fontId="8" fillId="3" borderId="1" xfId="0" applyFont="1" applyFill="1" applyBorder="1" applyAlignment="1">
      <alignment horizontal="center" vertical="center" wrapText="1"/>
    </xf>
    <xf numFmtId="0" fontId="8" fillId="3" borderId="1" xfId="0" applyNumberFormat="1" applyFont="1" applyFill="1" applyBorder="1" applyAlignment="1">
      <alignment horizontal="left" vertical="center" wrapText="1"/>
    </xf>
    <xf numFmtId="0" fontId="8" fillId="3" borderId="1" xfId="0" applyNumberFormat="1" applyFont="1" applyFill="1" applyBorder="1" applyAlignment="1">
      <alignment horizontal="center" vertical="center" wrapText="1"/>
    </xf>
    <xf numFmtId="0" fontId="8" fillId="3" borderId="1" xfId="0" applyNumberFormat="1" applyFont="1" applyFill="1" applyBorder="1" applyAlignment="1">
      <alignment horizontal="right" vertical="center" wrapText="1"/>
    </xf>
    <xf numFmtId="3" fontId="42" fillId="3" borderId="1" xfId="0" applyNumberFormat="1" applyFont="1" applyFill="1" applyBorder="1" applyAlignment="1">
      <alignment horizontal="right" vertical="center" wrapText="1"/>
    </xf>
    <xf numFmtId="3" fontId="12" fillId="3" borderId="1" xfId="0" applyNumberFormat="1" applyFont="1" applyFill="1" applyBorder="1" applyAlignment="1">
      <alignment horizontal="center"/>
    </xf>
    <xf numFmtId="3" fontId="8" fillId="3" borderId="1" xfId="0" applyNumberFormat="1" applyFont="1" applyFill="1" applyBorder="1" applyAlignment="1">
      <alignment horizontal="left" vertical="center" wrapText="1"/>
    </xf>
    <xf numFmtId="0" fontId="51" fillId="3" borderId="3" xfId="0" applyFont="1" applyFill="1" applyBorder="1" applyAlignment="1">
      <alignment horizontal="left" vertical="center" wrapText="1"/>
    </xf>
    <xf numFmtId="0" fontId="45" fillId="3" borderId="3" xfId="0" applyFont="1" applyFill="1" applyBorder="1"/>
    <xf numFmtId="0" fontId="12" fillId="3" borderId="3" xfId="0" applyNumberFormat="1" applyFont="1" applyFill="1" applyBorder="1" applyAlignment="1">
      <alignment horizontal="center" vertical="center" wrapText="1"/>
    </xf>
    <xf numFmtId="172" fontId="12" fillId="3" borderId="3" xfId="1" applyNumberFormat="1" applyFont="1" applyFill="1" applyBorder="1"/>
    <xf numFmtId="172" fontId="12" fillId="3" borderId="4" xfId="1" applyNumberFormat="1" applyFont="1" applyFill="1" applyBorder="1"/>
    <xf numFmtId="172" fontId="42" fillId="0" borderId="1" xfId="0" applyNumberFormat="1" applyFont="1" applyFill="1" applyBorder="1" applyAlignment="1">
      <alignment horizontal="left" vertical="center" wrapText="1"/>
    </xf>
    <xf numFmtId="0" fontId="8" fillId="3" borderId="1" xfId="0" applyNumberFormat="1" applyFont="1" applyFill="1" applyBorder="1" applyAlignment="1">
      <alignment horizontal="left" vertical="center" wrapText="1"/>
    </xf>
    <xf numFmtId="3" fontId="8" fillId="0" borderId="3" xfId="0" applyNumberFormat="1" applyFont="1" applyFill="1" applyBorder="1" applyAlignment="1">
      <alignment horizontal="right" vertical="center" wrapText="1"/>
    </xf>
    <xf numFmtId="0" fontId="46" fillId="0" borderId="3" xfId="0" applyNumberFormat="1" applyFont="1" applyFill="1" applyBorder="1" applyAlignment="1">
      <alignment horizontal="center" vertical="center" wrapText="1"/>
    </xf>
    <xf numFmtId="3" fontId="46" fillId="0" borderId="3" xfId="0" applyNumberFormat="1" applyFont="1" applyFill="1" applyBorder="1" applyAlignment="1">
      <alignment horizontal="right" vertical="center" wrapText="1"/>
    </xf>
    <xf numFmtId="0" fontId="47" fillId="0" borderId="3" xfId="0" applyFont="1" applyFill="1" applyBorder="1"/>
    <xf numFmtId="3" fontId="8" fillId="0" borderId="3" xfId="0" applyNumberFormat="1" applyFont="1" applyFill="1" applyBorder="1" applyAlignment="1">
      <alignment horizontal="center"/>
    </xf>
    <xf numFmtId="172" fontId="8" fillId="0" borderId="1" xfId="1" applyNumberFormat="1" applyFont="1" applyFill="1" applyBorder="1" applyAlignment="1">
      <alignment horizontal="center"/>
    </xf>
    <xf numFmtId="172" fontId="12" fillId="3" borderId="1" xfId="1" applyNumberFormat="1" applyFont="1" applyFill="1" applyBorder="1" applyAlignment="1">
      <alignment horizontal="right" vertical="center" wrapText="1"/>
    </xf>
    <xf numFmtId="0" fontId="12" fillId="3" borderId="1" xfId="0" applyNumberFormat="1" applyFont="1" applyFill="1" applyBorder="1" applyAlignment="1">
      <alignment horizontal="center" vertical="center" wrapText="1"/>
    </xf>
    <xf numFmtId="0" fontId="12" fillId="3" borderId="1" xfId="0" applyFont="1" applyFill="1" applyBorder="1" applyAlignment="1">
      <alignment horizontal="center" vertical="center" wrapText="1"/>
    </xf>
    <xf numFmtId="0" fontId="42" fillId="3" borderId="1" xfId="0" applyFont="1" applyFill="1" applyBorder="1" applyAlignment="1">
      <alignment horizontal="center" vertical="center" wrapText="1"/>
    </xf>
    <xf numFmtId="3" fontId="8" fillId="3" borderId="1" xfId="0" applyNumberFormat="1" applyFont="1" applyFill="1" applyBorder="1" applyAlignment="1">
      <alignment horizontal="right" vertical="center" wrapText="1"/>
    </xf>
    <xf numFmtId="3" fontId="12" fillId="3" borderId="1" xfId="0" quotePrefix="1" applyNumberFormat="1" applyFont="1" applyFill="1" applyBorder="1" applyAlignment="1">
      <alignment horizontal="center" vertical="center" wrapText="1"/>
    </xf>
    <xf numFmtId="0" fontId="12" fillId="3" borderId="1" xfId="0" quotePrefix="1" applyNumberFormat="1" applyFont="1" applyFill="1" applyBorder="1" applyAlignment="1">
      <alignment horizontal="center" vertical="center" wrapText="1"/>
    </xf>
    <xf numFmtId="3" fontId="12" fillId="3" borderId="1" xfId="0" applyNumberFormat="1" applyFont="1" applyFill="1" applyBorder="1" applyAlignment="1">
      <alignment horizontal="left" vertical="center" wrapText="1"/>
    </xf>
    <xf numFmtId="0" fontId="46" fillId="0" borderId="1" xfId="0" applyNumberFormat="1" applyFont="1" applyFill="1" applyBorder="1" applyAlignment="1">
      <alignment horizontal="center" vertical="center" wrapText="1"/>
    </xf>
    <xf numFmtId="0" fontId="39" fillId="4" borderId="0" xfId="0" applyFont="1" applyFill="1"/>
    <xf numFmtId="0" fontId="42" fillId="0" borderId="1" xfId="0" applyFont="1" applyFill="1" applyBorder="1" applyAlignment="1">
      <alignment horizontal="right" vertical="center" wrapText="1"/>
    </xf>
    <xf numFmtId="0" fontId="46" fillId="0" borderId="1" xfId="0" applyNumberFormat="1" applyFont="1" applyFill="1" applyBorder="1" applyAlignment="1">
      <alignment horizontal="center" vertical="center" wrapText="1"/>
    </xf>
    <xf numFmtId="3" fontId="39" fillId="0" borderId="0" xfId="0" applyNumberFormat="1" applyFont="1" applyFill="1"/>
    <xf numFmtId="3" fontId="12" fillId="0" borderId="0" xfId="0" applyNumberFormat="1" applyFont="1" applyFill="1" applyBorder="1" applyAlignment="1">
      <alignment horizontal="right" vertical="center" wrapText="1"/>
    </xf>
    <xf numFmtId="0" fontId="12" fillId="0" borderId="1" xfId="0" quotePrefix="1" applyNumberFormat="1" applyFont="1" applyFill="1" applyBorder="1" applyAlignment="1">
      <alignment horizontal="left" vertical="center" wrapText="1"/>
    </xf>
    <xf numFmtId="3" fontId="12" fillId="0" borderId="1" xfId="0" quotePrefix="1" applyNumberFormat="1" applyFont="1" applyFill="1" applyBorder="1" applyAlignment="1">
      <alignment horizontal="center" vertical="center" wrapText="1"/>
    </xf>
    <xf numFmtId="185" fontId="12" fillId="0" borderId="1" xfId="0" applyNumberFormat="1" applyFont="1" applyFill="1" applyBorder="1" applyAlignment="1">
      <alignment horizontal="right" vertical="center" wrapText="1"/>
    </xf>
    <xf numFmtId="0" fontId="49" fillId="0" borderId="1" xfId="0" applyFont="1" applyBorder="1"/>
    <xf numFmtId="3" fontId="31" fillId="3" borderId="1" xfId="0" applyNumberFormat="1" applyFont="1" applyFill="1" applyBorder="1" applyAlignment="1">
      <alignment horizontal="center" vertical="center" wrapText="1"/>
    </xf>
    <xf numFmtId="3" fontId="39" fillId="2" borderId="1" xfId="0" applyNumberFormat="1" applyFont="1" applyFill="1" applyBorder="1"/>
    <xf numFmtId="172" fontId="12" fillId="2" borderId="1" xfId="1" applyNumberFormat="1" applyFont="1" applyFill="1" applyBorder="1" applyAlignment="1">
      <alignment horizontal="left" vertical="center" wrapText="1"/>
    </xf>
    <xf numFmtId="172" fontId="12" fillId="2" borderId="1" xfId="1" applyNumberFormat="1" applyFont="1" applyFill="1" applyBorder="1" applyAlignment="1">
      <alignment horizontal="center" vertical="center" wrapText="1"/>
    </xf>
    <xf numFmtId="186" fontId="12" fillId="0" borderId="1" xfId="0" applyNumberFormat="1" applyFont="1" applyFill="1" applyBorder="1" applyAlignment="1">
      <alignment horizontal="right" vertical="center" wrapText="1"/>
    </xf>
    <xf numFmtId="172" fontId="42" fillId="0" borderId="1" xfId="0" applyNumberFormat="1" applyFont="1" applyFill="1" applyBorder="1" applyAlignment="1">
      <alignment horizontal="right" vertical="center" wrapText="1"/>
    </xf>
    <xf numFmtId="0" fontId="8" fillId="2" borderId="3" xfId="0" applyNumberFormat="1" applyFont="1" applyFill="1" applyBorder="1" applyAlignment="1">
      <alignment horizontal="left" vertical="center" wrapText="1"/>
    </xf>
    <xf numFmtId="0" fontId="8" fillId="2" borderId="4" xfId="0" applyNumberFormat="1" applyFont="1" applyFill="1" applyBorder="1" applyAlignment="1">
      <alignment horizontal="left" vertical="center" wrapText="1"/>
    </xf>
    <xf numFmtId="0" fontId="8" fillId="3" borderId="1" xfId="0" applyNumberFormat="1" applyFont="1" applyFill="1" applyBorder="1" applyAlignment="1">
      <alignment horizontal="left" vertical="center" wrapText="1"/>
    </xf>
    <xf numFmtId="0" fontId="8" fillId="3" borderId="2" xfId="0" quotePrefix="1" applyNumberFormat="1" applyFont="1" applyFill="1" applyBorder="1" applyAlignment="1">
      <alignment horizontal="left" vertical="center" wrapText="1"/>
    </xf>
    <xf numFmtId="172" fontId="12" fillId="2" borderId="0" xfId="1" applyNumberFormat="1" applyFont="1" applyFill="1" applyBorder="1"/>
    <xf numFmtId="0" fontId="8" fillId="0" borderId="1" xfId="6" applyFont="1" applyFill="1" applyBorder="1" applyAlignment="1">
      <alignment vertical="center" wrapText="1"/>
    </xf>
    <xf numFmtId="0" fontId="48" fillId="0" borderId="1" xfId="0" applyFont="1" applyBorder="1"/>
    <xf numFmtId="0" fontId="48" fillId="0" borderId="1" xfId="0" applyFont="1" applyBorder="1" applyAlignment="1">
      <alignment vertical="center"/>
    </xf>
    <xf numFmtId="0" fontId="8" fillId="3" borderId="1" xfId="0" applyNumberFormat="1" applyFont="1" applyFill="1" applyBorder="1" applyAlignment="1">
      <alignment horizontal="left" vertical="center" wrapText="1"/>
    </xf>
    <xf numFmtId="172" fontId="42" fillId="2" borderId="1" xfId="1" applyNumberFormat="1" applyFont="1" applyFill="1" applyBorder="1" applyAlignment="1">
      <alignment horizontal="center"/>
    </xf>
    <xf numFmtId="0" fontId="45" fillId="2" borderId="1" xfId="0" applyFont="1" applyFill="1" applyBorder="1" applyAlignment="1">
      <alignment horizontal="center"/>
    </xf>
    <xf numFmtId="172" fontId="12" fillId="2" borderId="1" xfId="1" applyNumberFormat="1" applyFont="1" applyFill="1" applyBorder="1" applyAlignment="1">
      <alignment horizontal="center"/>
    </xf>
    <xf numFmtId="172" fontId="12" fillId="2" borderId="1" xfId="1" applyNumberFormat="1" applyFont="1" applyFill="1" applyBorder="1" applyAlignment="1">
      <alignment horizontal="center" vertical="center"/>
    </xf>
    <xf numFmtId="172" fontId="12" fillId="2" borderId="1" xfId="1" applyNumberFormat="1" applyFont="1" applyFill="1" applyBorder="1" applyAlignment="1">
      <alignment vertical="center"/>
    </xf>
    <xf numFmtId="3" fontId="7" fillId="2" borderId="1" xfId="0" applyNumberFormat="1" applyFont="1" applyFill="1" applyBorder="1" applyAlignment="1">
      <alignment horizontal="center" vertical="center" wrapText="1"/>
    </xf>
    <xf numFmtId="0" fontId="12" fillId="3" borderId="1" xfId="0" applyNumberFormat="1" applyFont="1" applyFill="1" applyBorder="1" applyAlignment="1">
      <alignment horizontal="right" vertical="center" wrapText="1"/>
    </xf>
    <xf numFmtId="0" fontId="42" fillId="3" borderId="1" xfId="0" applyNumberFormat="1" applyFont="1" applyFill="1" applyBorder="1" applyAlignment="1">
      <alignment horizontal="center" vertical="center" wrapText="1"/>
    </xf>
    <xf numFmtId="3" fontId="4" fillId="3" borderId="1" xfId="0" applyNumberFormat="1" applyFont="1" applyFill="1" applyBorder="1" applyAlignment="1">
      <alignment horizontal="center" vertical="center" wrapText="1"/>
    </xf>
    <xf numFmtId="172" fontId="12" fillId="0" borderId="1" xfId="1" applyNumberFormat="1" applyFont="1" applyFill="1" applyBorder="1" applyAlignment="1">
      <alignment vertical="center"/>
    </xf>
    <xf numFmtId="3" fontId="39" fillId="3" borderId="4" xfId="0" applyNumberFormat="1" applyFont="1" applyFill="1" applyBorder="1"/>
    <xf numFmtId="0" fontId="4" fillId="2" borderId="14" xfId="0" applyNumberFormat="1" applyFont="1" applyFill="1" applyBorder="1" applyAlignment="1">
      <alignment horizontal="left"/>
    </xf>
    <xf numFmtId="0" fontId="19" fillId="2" borderId="14" xfId="0" applyFont="1" applyFill="1" applyBorder="1"/>
    <xf numFmtId="0" fontId="6" fillId="2" borderId="14" xfId="0" applyFont="1" applyFill="1" applyBorder="1" applyAlignment="1">
      <alignment horizontal="center"/>
    </xf>
    <xf numFmtId="3" fontId="6" fillId="2" borderId="14" xfId="0" applyNumberFormat="1" applyFont="1" applyFill="1" applyBorder="1" applyAlignment="1">
      <alignment horizontal="center"/>
    </xf>
    <xf numFmtId="0" fontId="52" fillId="2" borderId="14" xfId="0" applyFont="1" applyFill="1" applyBorder="1"/>
    <xf numFmtId="172" fontId="6" fillId="2" borderId="14" xfId="1" applyNumberFormat="1" applyFont="1" applyFill="1" applyBorder="1"/>
    <xf numFmtId="0" fontId="53" fillId="0" borderId="1" xfId="7" quotePrefix="1" applyFont="1" applyFill="1" applyBorder="1" applyAlignment="1">
      <alignment horizontal="left" vertical="center" wrapText="1"/>
    </xf>
    <xf numFmtId="0" fontId="53" fillId="0" borderId="1" xfId="7" quotePrefix="1" applyFont="1" applyBorder="1" applyAlignment="1">
      <alignment horizontal="left" vertical="center" wrapText="1"/>
    </xf>
    <xf numFmtId="172" fontId="53" fillId="0" borderId="1" xfId="1" quotePrefix="1" applyNumberFormat="1" applyFont="1" applyFill="1" applyBorder="1" applyAlignment="1">
      <alignment horizontal="center" vertical="center" wrapText="1"/>
    </xf>
    <xf numFmtId="172" fontId="53" fillId="0" borderId="1" xfId="1" quotePrefix="1" applyNumberFormat="1" applyFont="1" applyBorder="1" applyAlignment="1">
      <alignment horizontal="center" vertical="center" wrapText="1"/>
    </xf>
    <xf numFmtId="3" fontId="12" fillId="5" borderId="1" xfId="0" applyNumberFormat="1" applyFont="1" applyFill="1" applyBorder="1" applyAlignment="1">
      <alignment horizontal="center" vertical="center" wrapText="1"/>
    </xf>
    <xf numFmtId="3" fontId="48" fillId="5" borderId="1" xfId="0" applyNumberFormat="1" applyFont="1" applyFill="1" applyBorder="1" applyAlignment="1">
      <alignment horizontal="center" vertical="center" wrapText="1"/>
    </xf>
    <xf numFmtId="0" fontId="8" fillId="5" borderId="2" xfId="1" applyNumberFormat="1" applyFont="1" applyFill="1" applyBorder="1" applyAlignment="1">
      <alignment horizontal="left" vertical="center" wrapText="1"/>
    </xf>
    <xf numFmtId="0" fontId="8" fillId="5" borderId="3" xfId="1" applyNumberFormat="1" applyFont="1" applyFill="1" applyBorder="1" applyAlignment="1">
      <alignment horizontal="left" vertical="center" wrapText="1"/>
    </xf>
    <xf numFmtId="0" fontId="8" fillId="5" borderId="4" xfId="1" applyNumberFormat="1" applyFont="1" applyFill="1" applyBorder="1" applyAlignment="1">
      <alignment horizontal="left" vertical="center" wrapText="1"/>
    </xf>
    <xf numFmtId="0" fontId="55" fillId="5" borderId="2" xfId="0" applyNumberFormat="1" applyFont="1" applyFill="1" applyBorder="1" applyAlignment="1">
      <alignment horizontal="left" vertical="center" wrapText="1"/>
    </xf>
    <xf numFmtId="0" fontId="55" fillId="5" borderId="3" xfId="0" applyNumberFormat="1" applyFont="1" applyFill="1" applyBorder="1" applyAlignment="1">
      <alignment horizontal="left" vertical="center" wrapText="1"/>
    </xf>
    <xf numFmtId="0" fontId="55" fillId="5" borderId="4" xfId="0" applyNumberFormat="1" applyFont="1" applyFill="1" applyBorder="1" applyAlignment="1">
      <alignment horizontal="left" vertical="center" wrapText="1"/>
    </xf>
    <xf numFmtId="43" fontId="8" fillId="5" borderId="2" xfId="1" applyFont="1" applyFill="1" applyBorder="1" applyAlignment="1">
      <alignment horizontal="left" vertical="center" wrapText="1"/>
    </xf>
    <xf numFmtId="43" fontId="8" fillId="5" borderId="3" xfId="1" applyFont="1" applyFill="1" applyBorder="1" applyAlignment="1">
      <alignment horizontal="left" vertical="center" wrapText="1"/>
    </xf>
    <xf numFmtId="43" fontId="8" fillId="5" borderId="4" xfId="1" applyFont="1" applyFill="1" applyBorder="1" applyAlignment="1">
      <alignment horizontal="left" vertical="center" wrapText="1"/>
    </xf>
    <xf numFmtId="0" fontId="8" fillId="3" borderId="2" xfId="0" applyNumberFormat="1" applyFont="1" applyFill="1" applyBorder="1" applyAlignment="1">
      <alignment horizontal="left" vertical="center" wrapText="1"/>
    </xf>
    <xf numFmtId="0" fontId="8" fillId="3" borderId="3" xfId="0" applyNumberFormat="1" applyFont="1" applyFill="1" applyBorder="1" applyAlignment="1">
      <alignment horizontal="left" vertical="center" wrapText="1"/>
    </xf>
    <xf numFmtId="0" fontId="8" fillId="3" borderId="4" xfId="0" applyNumberFormat="1" applyFont="1" applyFill="1" applyBorder="1" applyAlignment="1">
      <alignment horizontal="left" vertical="center" wrapText="1"/>
    </xf>
    <xf numFmtId="0" fontId="8" fillId="2" borderId="2" xfId="0" applyNumberFormat="1" applyFont="1" applyFill="1" applyBorder="1" applyAlignment="1">
      <alignment horizontal="left" vertical="center" wrapText="1"/>
    </xf>
    <xf numFmtId="0" fontId="8" fillId="2" borderId="3" xfId="0" applyNumberFormat="1" applyFont="1" applyFill="1" applyBorder="1" applyAlignment="1">
      <alignment horizontal="left" vertical="center" wrapText="1"/>
    </xf>
    <xf numFmtId="0" fontId="8" fillId="2" borderId="4" xfId="0" applyNumberFormat="1" applyFont="1" applyFill="1" applyBorder="1" applyAlignment="1">
      <alignment horizontal="left" vertical="center" wrapText="1"/>
    </xf>
    <xf numFmtId="0" fontId="54" fillId="3" borderId="2" xfId="0" applyFont="1" applyFill="1" applyBorder="1" applyAlignment="1">
      <alignment horizontal="left" wrapText="1"/>
    </xf>
    <xf numFmtId="0" fontId="54" fillId="3" borderId="3" xfId="0" applyFont="1" applyFill="1" applyBorder="1" applyAlignment="1">
      <alignment horizontal="left" wrapText="1"/>
    </xf>
    <xf numFmtId="0" fontId="54" fillId="3" borderId="4" xfId="0" applyFont="1" applyFill="1" applyBorder="1" applyAlignment="1">
      <alignment horizontal="left" wrapText="1"/>
    </xf>
    <xf numFmtId="0" fontId="12" fillId="2" borderId="0" xfId="0" applyNumberFormat="1" applyFont="1" applyFill="1" applyBorder="1" applyAlignment="1">
      <alignment horizontal="justify" vertical="center" wrapText="1"/>
    </xf>
    <xf numFmtId="0" fontId="12" fillId="2" borderId="15" xfId="0" applyNumberFormat="1" applyFont="1" applyFill="1" applyBorder="1" applyAlignment="1">
      <alignment horizontal="justify" vertical="center" wrapText="1"/>
    </xf>
    <xf numFmtId="43" fontId="8" fillId="3" borderId="1" xfId="1" applyFont="1" applyFill="1" applyBorder="1" applyAlignment="1">
      <alignment horizontal="left" vertical="center" wrapText="1"/>
    </xf>
    <xf numFmtId="43" fontId="8" fillId="3" borderId="2" xfId="1" applyFont="1" applyFill="1" applyBorder="1" applyAlignment="1">
      <alignment horizontal="left" vertical="center" wrapText="1"/>
    </xf>
    <xf numFmtId="43" fontId="8" fillId="3" borderId="3" xfId="1" applyFont="1" applyFill="1" applyBorder="1" applyAlignment="1">
      <alignment horizontal="left" vertical="center" wrapText="1"/>
    </xf>
    <xf numFmtId="43" fontId="8" fillId="3" borderId="4" xfId="1" applyFont="1" applyFill="1" applyBorder="1" applyAlignment="1">
      <alignment horizontal="left" vertical="center" wrapText="1"/>
    </xf>
    <xf numFmtId="3" fontId="8" fillId="3" borderId="2" xfId="0" applyNumberFormat="1" applyFont="1" applyFill="1" applyBorder="1" applyAlignment="1">
      <alignment horizontal="left" vertical="center" wrapText="1"/>
    </xf>
    <xf numFmtId="3" fontId="8" fillId="3" borderId="3" xfId="0" applyNumberFormat="1" applyFont="1" applyFill="1" applyBorder="1" applyAlignment="1">
      <alignment horizontal="left" vertical="center" wrapText="1"/>
    </xf>
    <xf numFmtId="3" fontId="8" fillId="3" borderId="4" xfId="0" applyNumberFormat="1" applyFont="1" applyFill="1" applyBorder="1" applyAlignment="1">
      <alignment horizontal="left" vertical="center" wrapText="1"/>
    </xf>
    <xf numFmtId="0" fontId="7" fillId="2" borderId="0" xfId="0" applyNumberFormat="1" applyFont="1" applyFill="1" applyBorder="1" applyAlignment="1">
      <alignment horizontal="left"/>
    </xf>
    <xf numFmtId="0" fontId="12" fillId="2" borderId="0" xfId="0" applyFont="1" applyFill="1" applyBorder="1" applyAlignment="1">
      <alignment horizontal="justify" vertical="center" wrapText="1"/>
    </xf>
    <xf numFmtId="0" fontId="8" fillId="0" borderId="2" xfId="0" applyNumberFormat="1" applyFont="1" applyFill="1" applyBorder="1" applyAlignment="1">
      <alignment horizontal="left" vertical="center" wrapText="1"/>
    </xf>
    <xf numFmtId="0" fontId="8" fillId="0" borderId="3" xfId="0" applyNumberFormat="1" applyFont="1" applyFill="1" applyBorder="1" applyAlignment="1">
      <alignment horizontal="left" vertical="center" wrapText="1"/>
    </xf>
    <xf numFmtId="0" fontId="8" fillId="0" borderId="4" xfId="0" applyNumberFormat="1" applyFont="1" applyFill="1" applyBorder="1" applyAlignment="1">
      <alignment horizontal="left" vertical="center" wrapText="1"/>
    </xf>
    <xf numFmtId="0" fontId="8" fillId="3" borderId="2" xfId="6" applyFont="1" applyFill="1" applyBorder="1" applyAlignment="1">
      <alignment horizontal="left" vertical="center" wrapText="1"/>
    </xf>
    <xf numFmtId="0" fontId="8" fillId="3" borderId="3" xfId="6" applyFont="1" applyFill="1" applyBorder="1" applyAlignment="1">
      <alignment horizontal="left" vertical="center" wrapText="1"/>
    </xf>
    <xf numFmtId="0" fontId="8" fillId="3" borderId="4" xfId="6" applyFont="1" applyFill="1" applyBorder="1" applyAlignment="1">
      <alignment horizontal="left" vertical="center" wrapText="1"/>
    </xf>
    <xf numFmtId="43" fontId="8" fillId="2" borderId="1" xfId="1" applyFont="1" applyFill="1" applyBorder="1" applyAlignment="1">
      <alignment horizontal="left" vertical="center" wrapText="1"/>
    </xf>
    <xf numFmtId="172" fontId="8" fillId="3" borderId="2" xfId="0" applyNumberFormat="1" applyFont="1" applyFill="1" applyBorder="1" applyAlignment="1">
      <alignment horizontal="left" vertical="center" wrapText="1"/>
    </xf>
    <xf numFmtId="172" fontId="8" fillId="3" borderId="3" xfId="0" applyNumberFormat="1" applyFont="1" applyFill="1" applyBorder="1" applyAlignment="1">
      <alignment horizontal="left" vertical="center" wrapText="1"/>
    </xf>
    <xf numFmtId="172" fontId="8" fillId="3" borderId="4" xfId="0" applyNumberFormat="1" applyFont="1" applyFill="1" applyBorder="1" applyAlignment="1">
      <alignment horizontal="left" vertical="center" wrapText="1"/>
    </xf>
    <xf numFmtId="0" fontId="8" fillId="0" borderId="2" xfId="0" applyFont="1" applyFill="1" applyBorder="1" applyAlignment="1">
      <alignment horizontal="left" vertical="center" wrapText="1"/>
    </xf>
    <xf numFmtId="0" fontId="8" fillId="0" borderId="3" xfId="0" applyFont="1" applyFill="1" applyBorder="1" applyAlignment="1">
      <alignment horizontal="left" vertical="center" wrapText="1"/>
    </xf>
    <xf numFmtId="0" fontId="8" fillId="0" borderId="4" xfId="0" applyFont="1" applyFill="1" applyBorder="1" applyAlignment="1">
      <alignment horizontal="left" vertical="center" wrapText="1"/>
    </xf>
    <xf numFmtId="43" fontId="8" fillId="0" borderId="2" xfId="1" applyFont="1" applyFill="1" applyBorder="1" applyAlignment="1">
      <alignment horizontal="left" vertical="center" wrapText="1"/>
    </xf>
    <xf numFmtId="43" fontId="8" fillId="0" borderId="3" xfId="1" applyFont="1" applyFill="1" applyBorder="1" applyAlignment="1">
      <alignment horizontal="left" vertical="center" wrapText="1"/>
    </xf>
    <xf numFmtId="43" fontId="8" fillId="0" borderId="4" xfId="1" applyFont="1" applyFill="1" applyBorder="1" applyAlignment="1">
      <alignment horizontal="left" vertical="center" wrapText="1"/>
    </xf>
    <xf numFmtId="43" fontId="8" fillId="0" borderId="1" xfId="1" applyFont="1" applyFill="1" applyBorder="1" applyAlignment="1">
      <alignment horizontal="left" vertical="center" wrapText="1"/>
    </xf>
    <xf numFmtId="0" fontId="46" fillId="0" borderId="1" xfId="0" applyNumberFormat="1" applyFont="1" applyFill="1" applyBorder="1" applyAlignment="1">
      <alignment horizontal="center" vertical="center" wrapText="1"/>
    </xf>
    <xf numFmtId="0" fontId="8" fillId="0" borderId="1" xfId="0" applyNumberFormat="1" applyFont="1" applyFill="1" applyBorder="1" applyAlignment="1">
      <alignment horizontal="center" vertical="center" wrapText="1"/>
    </xf>
    <xf numFmtId="172" fontId="8" fillId="0" borderId="1" xfId="1" applyNumberFormat="1" applyFont="1" applyFill="1" applyBorder="1" applyAlignment="1">
      <alignment horizontal="center" vertical="center" wrapText="1"/>
    </xf>
    <xf numFmtId="0" fontId="5" fillId="0" borderId="0" xfId="0" applyNumberFormat="1" applyFont="1" applyFill="1" applyBorder="1" applyAlignment="1">
      <alignment horizontal="center" vertical="center"/>
    </xf>
    <xf numFmtId="0" fontId="2" fillId="0" borderId="0" xfId="0" applyNumberFormat="1" applyFont="1" applyFill="1" applyBorder="1" applyAlignment="1">
      <alignment horizontal="center" vertical="center"/>
    </xf>
    <xf numFmtId="0" fontId="11" fillId="0" borderId="0" xfId="0" applyNumberFormat="1" applyFont="1" applyFill="1" applyBorder="1" applyAlignment="1">
      <alignment horizontal="center" vertical="center"/>
    </xf>
    <xf numFmtId="0" fontId="8" fillId="0" borderId="1" xfId="0" applyFont="1" applyFill="1" applyBorder="1" applyAlignment="1">
      <alignment horizontal="center" vertical="center" wrapText="1"/>
    </xf>
    <xf numFmtId="0" fontId="8" fillId="3" borderId="1" xfId="0" applyNumberFormat="1" applyFont="1" applyFill="1" applyBorder="1" applyAlignment="1">
      <alignment horizontal="left" vertical="center" wrapText="1"/>
    </xf>
    <xf numFmtId="172" fontId="8" fillId="0" borderId="2" xfId="0" applyNumberFormat="1" applyFont="1" applyFill="1" applyBorder="1" applyAlignment="1">
      <alignment horizontal="left" vertical="center" wrapText="1"/>
    </xf>
    <xf numFmtId="172" fontId="8" fillId="0" borderId="3" xfId="0" applyNumberFormat="1" applyFont="1" applyFill="1" applyBorder="1" applyAlignment="1">
      <alignment horizontal="left" vertical="center" wrapText="1"/>
    </xf>
    <xf numFmtId="172" fontId="8" fillId="0" borderId="4" xfId="0" applyNumberFormat="1" applyFont="1" applyFill="1" applyBorder="1" applyAlignment="1">
      <alignment horizontal="left" vertical="center" wrapText="1"/>
    </xf>
    <xf numFmtId="0" fontId="8" fillId="3" borderId="2" xfId="6" applyFont="1" applyFill="1" applyBorder="1" applyAlignment="1">
      <alignment horizontal="left" vertical="center"/>
    </xf>
    <xf numFmtId="0" fontId="8" fillId="3" borderId="3" xfId="6" applyFont="1" applyFill="1" applyBorder="1" applyAlignment="1">
      <alignment horizontal="left" vertical="center"/>
    </xf>
    <xf numFmtId="0" fontId="8" fillId="3" borderId="4" xfId="6" applyFont="1" applyFill="1" applyBorder="1" applyAlignment="1">
      <alignment horizontal="left" vertical="center"/>
    </xf>
    <xf numFmtId="0" fontId="8" fillId="3" borderId="2" xfId="1" applyNumberFormat="1" applyFont="1" applyFill="1" applyBorder="1" applyAlignment="1">
      <alignment horizontal="left" vertical="center" wrapText="1"/>
    </xf>
    <xf numFmtId="0" fontId="8" fillId="3" borderId="3" xfId="1" applyNumberFormat="1" applyFont="1" applyFill="1" applyBorder="1" applyAlignment="1">
      <alignment horizontal="left" vertical="center" wrapText="1"/>
    </xf>
    <xf numFmtId="0" fontId="8" fillId="3" borderId="4" xfId="1" applyNumberFormat="1" applyFont="1" applyFill="1" applyBorder="1" applyAlignment="1">
      <alignment horizontal="left" vertical="center" wrapText="1"/>
    </xf>
    <xf numFmtId="0" fontId="8" fillId="4" borderId="2" xfId="0" applyNumberFormat="1" applyFont="1" applyFill="1" applyBorder="1" applyAlignment="1">
      <alignment horizontal="left" vertical="center" wrapText="1"/>
    </xf>
    <xf numFmtId="0" fontId="8" fillId="4" borderId="3" xfId="0" applyNumberFormat="1" applyFont="1" applyFill="1" applyBorder="1" applyAlignment="1">
      <alignment horizontal="left" vertical="center" wrapText="1"/>
    </xf>
    <xf numFmtId="0" fontId="8" fillId="4" borderId="4" xfId="0" applyNumberFormat="1" applyFont="1" applyFill="1" applyBorder="1" applyAlignment="1">
      <alignment horizontal="left" vertical="center" wrapText="1"/>
    </xf>
    <xf numFmtId="0" fontId="22" fillId="0" borderId="0" xfId="0" applyNumberFormat="1" applyFont="1" applyFill="1" applyBorder="1" applyAlignment="1">
      <alignment horizontal="center" vertical="center" wrapText="1"/>
    </xf>
    <xf numFmtId="3" fontId="8" fillId="0" borderId="2" xfId="0" applyNumberFormat="1" applyFont="1" applyFill="1" applyBorder="1" applyAlignment="1">
      <alignment horizontal="left" vertical="center" wrapText="1"/>
    </xf>
    <xf numFmtId="3" fontId="8" fillId="0" borderId="3" xfId="0" applyNumberFormat="1" applyFont="1" applyFill="1" applyBorder="1" applyAlignment="1">
      <alignment horizontal="left" vertical="center" wrapText="1"/>
    </xf>
    <xf numFmtId="3" fontId="8" fillId="0" borderId="4" xfId="0" applyNumberFormat="1" applyFont="1" applyFill="1" applyBorder="1" applyAlignment="1">
      <alignment horizontal="left" vertical="center" wrapText="1"/>
    </xf>
    <xf numFmtId="0" fontId="8" fillId="2" borderId="2" xfId="0" applyNumberFormat="1" applyFont="1" applyFill="1" applyBorder="1" applyAlignment="1">
      <alignment horizontal="center" vertical="center" wrapText="1"/>
    </xf>
    <xf numFmtId="0" fontId="8" fillId="2" borderId="3" xfId="0" applyNumberFormat="1" applyFont="1" applyFill="1" applyBorder="1" applyAlignment="1">
      <alignment horizontal="center" vertical="center" wrapText="1"/>
    </xf>
    <xf numFmtId="0" fontId="8" fillId="2" borderId="4" xfId="0" applyNumberFormat="1" applyFont="1" applyFill="1" applyBorder="1" applyAlignment="1">
      <alignment horizontal="center" vertical="center" wrapText="1"/>
    </xf>
    <xf numFmtId="0" fontId="21" fillId="2" borderId="0" xfId="0" applyNumberFormat="1" applyFont="1" applyFill="1" applyAlignment="1">
      <alignment horizontal="center" vertical="center" wrapText="1"/>
    </xf>
  </cellXfs>
  <cellStyles count="9">
    <cellStyle name="Comma" xfId="1" builtinId="3"/>
    <cellStyle name="Comma 2" xfId="2"/>
    <cellStyle name="Comma 3" xfId="3"/>
    <cellStyle name="Hyperlink" xfId="4" builtinId="8"/>
    <cellStyle name="Normal" xfId="0" builtinId="0"/>
    <cellStyle name="Normal 2" xfId="5"/>
    <cellStyle name="Normal 4" xfId="6"/>
    <cellStyle name="Normal_Sheet1" xfId="7"/>
    <cellStyle name="Style 1" xfId="8"/>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editAs="oneCell">
    <xdr:from>
      <xdr:col>1</xdr:col>
      <xdr:colOff>1190625</xdr:colOff>
      <xdr:row>3119</xdr:row>
      <xdr:rowOff>0</xdr:rowOff>
    </xdr:from>
    <xdr:to>
      <xdr:col>1</xdr:col>
      <xdr:colOff>1190625</xdr:colOff>
      <xdr:row>3119</xdr:row>
      <xdr:rowOff>28575</xdr:rowOff>
    </xdr:to>
    <xdr:sp macro="" textlink="">
      <xdr:nvSpPr>
        <xdr:cNvPr id="129625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25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25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25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26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26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26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26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26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26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26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26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26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26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27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27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27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27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27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27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27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27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27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27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28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28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28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28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28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28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28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28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28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28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29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29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29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29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29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29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29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29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29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29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30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30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30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30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30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30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30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30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30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30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31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31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31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31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31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31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31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31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31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31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32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32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32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32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32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32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32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32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32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32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33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33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33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33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33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33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33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33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33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33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34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34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34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34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34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34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34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34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34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34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35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35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35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35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35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35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35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35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35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35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36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36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36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36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36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36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36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36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36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36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37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37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37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37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37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37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37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37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37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37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38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38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38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38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38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38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38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38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38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38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39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39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39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39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39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39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39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39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39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39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40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40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40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40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40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40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40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40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40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40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41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41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41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41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41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41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41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41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41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41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42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42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42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42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42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42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42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42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42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42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43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43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43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43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43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43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43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43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43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43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44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44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44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44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44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44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44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44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44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44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45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45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45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45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45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45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45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45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45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45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46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46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46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46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46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46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46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46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46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46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47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47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47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47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47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47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47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47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47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47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48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48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48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48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48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48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48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48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48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48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49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49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49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49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49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49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49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49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49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49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50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50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50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50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50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50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50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50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50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50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51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51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51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51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51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51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51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51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51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51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52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52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52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52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52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52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52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52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52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52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53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53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53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53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53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53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53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53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53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53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54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54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54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54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54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54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54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54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54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54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55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55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55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55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55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55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55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55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55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55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56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56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56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56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56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56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56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56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56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56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57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57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57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57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57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57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57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57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57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57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58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58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58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58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58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58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58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58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58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58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59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59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59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59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59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59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59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59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59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59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60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60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60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60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60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60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60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60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60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60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61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61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61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61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61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61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61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61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61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61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62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62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62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62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62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62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62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62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62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62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63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63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63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63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63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63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63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63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63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63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64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64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64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64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64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64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64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64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64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64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65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65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65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65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65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65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65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65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65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65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66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66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66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66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66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66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66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66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66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66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67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67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67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67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67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67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67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67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67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67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68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68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68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68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68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68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68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68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68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68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69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69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69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69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69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69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69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69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69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69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70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70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70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70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70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70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70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70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70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70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71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71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71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71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71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71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71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71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71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71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72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72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72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72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72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72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72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72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72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72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73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73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73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73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73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73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73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73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73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73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74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74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74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74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74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74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74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74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74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74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75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75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75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75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75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75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75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75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75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75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76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76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76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76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76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76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76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76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76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76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77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77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77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77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77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77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77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77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77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77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78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78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78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78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78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78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78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78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78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78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79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79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79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79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79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79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79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79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79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79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80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80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80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80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80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80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80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80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80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80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81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81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81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81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81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81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81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81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81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81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82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82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82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82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82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82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82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82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82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82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83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83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83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83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83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83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83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83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83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83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84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84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84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84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84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84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84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84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84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84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85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85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85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85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85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85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85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85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85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85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86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86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86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86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86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86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86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86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86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86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87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87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87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87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87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87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87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87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87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87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88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88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88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88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88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88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88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88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88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88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89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89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89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89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89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89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89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89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89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89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90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90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90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90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90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90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90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90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90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90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91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91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91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91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91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91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91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91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91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91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92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92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92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92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92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92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92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92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92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92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93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93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93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93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93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93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93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93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93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93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94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94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94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94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94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94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94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94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94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94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95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95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95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95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95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95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95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95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95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95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96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96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96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96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96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96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96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96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96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96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97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97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97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97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97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97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97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97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97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97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98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98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98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98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98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98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98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98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98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98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99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99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99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99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99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99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99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99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99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699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00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00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00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00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00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00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00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00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00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00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01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01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01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01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01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01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01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01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01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01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02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02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02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02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02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02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02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02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02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02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03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03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03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03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03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03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03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03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03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03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04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04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04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04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04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04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04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04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04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04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05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05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05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05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05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05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05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05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05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05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06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06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06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06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06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06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06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06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06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06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07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07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07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07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07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07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07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07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07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07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08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08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08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08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08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08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08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08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08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08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09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09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09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09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09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09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09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09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09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09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10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10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10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10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10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10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10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10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10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10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11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11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11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11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11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11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11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11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11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11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12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12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12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12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12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12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12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12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12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12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13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13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13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13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13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13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13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13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13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13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14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14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14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14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14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14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14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14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14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14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15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15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15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15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15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15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15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15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15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15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16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16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16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16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16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16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16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16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16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16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17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17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17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17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17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17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17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17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17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17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18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18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18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18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18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18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18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18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18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18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19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19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19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19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19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19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19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19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19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19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20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20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20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20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20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20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20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20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20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20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21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21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21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21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21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21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21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21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21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21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22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22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22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22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22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22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22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22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22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22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23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23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23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23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23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23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23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23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23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23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24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24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24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24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24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24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24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24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24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24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25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25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25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25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25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25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25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25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25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25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26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26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26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26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26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26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26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26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26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26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27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27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27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27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27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27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27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27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27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27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28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28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28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28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28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28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28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28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28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28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29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29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29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29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29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29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29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29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29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29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30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30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30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30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30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30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30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30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30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30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31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31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31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31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31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31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31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31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31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31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32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32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32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32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32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32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32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32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32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32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33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33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33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33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33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33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33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33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33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33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34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34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34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34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34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34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34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34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34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34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35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35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35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35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35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35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35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35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35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35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36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36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36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36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36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36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36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36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36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36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37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37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37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37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37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37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37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37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37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37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38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38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38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38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38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38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38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38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38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38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39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39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39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39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39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39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39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39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39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39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40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40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40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40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40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40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40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40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40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40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41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41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41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41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41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41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41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41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41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41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42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42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42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42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42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42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42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42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42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42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43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43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43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43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43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43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43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43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43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43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44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44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44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44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44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44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446"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447"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448"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449"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450"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451" name="Text Box 82"/>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452" name="Text Box 83"/>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453" name="Text Box 84"/>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454" name="Text Box 85"/>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1190625</xdr:colOff>
      <xdr:row>3119</xdr:row>
      <xdr:rowOff>0</xdr:rowOff>
    </xdr:from>
    <xdr:to>
      <xdr:col>1</xdr:col>
      <xdr:colOff>1190625</xdr:colOff>
      <xdr:row>3119</xdr:row>
      <xdr:rowOff>28575</xdr:rowOff>
    </xdr:to>
    <xdr:sp macro="" textlink="">
      <xdr:nvSpPr>
        <xdr:cNvPr id="1297455" name="Text Box 86"/>
        <xdr:cNvSpPr txBox="1">
          <a:spLocks noChangeArrowheads="1"/>
        </xdr:cNvSpPr>
      </xdr:nvSpPr>
      <xdr:spPr bwMode="auto">
        <a:xfrm>
          <a:off x="1628775" y="867508425"/>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FPT\Downloads\b&#7843;ng%20c&#244;ng%20b&#7889;%20gi&#225;%20t&#7841;i%20s&#7903;%20x&#226;y%20d&#7921;ng%20An%20Giang%2019%2006%202018.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9 06 2018"/>
    </sheetNames>
    <sheetDataSet>
      <sheetData sheetId="0" refreshError="1">
        <row r="309">
          <cell r="E309">
            <v>38181.818181818198</v>
          </cell>
        </row>
        <row r="310">
          <cell r="E310">
            <v>42727.272727272699</v>
          </cell>
        </row>
        <row r="311">
          <cell r="E311">
            <v>46363.636363636397</v>
          </cell>
        </row>
        <row r="312">
          <cell r="E312">
            <v>50000</v>
          </cell>
        </row>
        <row r="313">
          <cell r="E313">
            <v>43636.363636363603</v>
          </cell>
        </row>
        <row r="314">
          <cell r="E314">
            <v>49090.909090909103</v>
          </cell>
        </row>
        <row r="315">
          <cell r="E315">
            <v>53636.363636363603</v>
          </cell>
        </row>
        <row r="316">
          <cell r="E316">
            <v>58181.818181818198</v>
          </cell>
        </row>
        <row r="317">
          <cell r="E317">
            <v>53636.363636363603</v>
          </cell>
        </row>
        <row r="318">
          <cell r="E318">
            <v>60000</v>
          </cell>
        </row>
        <row r="319">
          <cell r="E319">
            <v>66363.636363636397</v>
          </cell>
        </row>
        <row r="320">
          <cell r="E320">
            <v>71818.181818181794</v>
          </cell>
        </row>
        <row r="321">
          <cell r="E321">
            <v>55454.545454545398</v>
          </cell>
        </row>
        <row r="322">
          <cell r="E322">
            <v>61818.181818181802</v>
          </cell>
        </row>
        <row r="323">
          <cell r="E323">
            <v>67272.727272727294</v>
          </cell>
        </row>
        <row r="324">
          <cell r="E324">
            <v>73636.363636363603</v>
          </cell>
        </row>
        <row r="325">
          <cell r="E325">
            <v>94545.4545454545</v>
          </cell>
        </row>
        <row r="326">
          <cell r="E326">
            <v>104545.454545455</v>
          </cell>
        </row>
        <row r="327">
          <cell r="E327">
            <v>113636.363636364</v>
          </cell>
        </row>
        <row r="328">
          <cell r="E328">
            <v>122727.272727273</v>
          </cell>
        </row>
        <row r="329">
          <cell r="E329">
            <v>141818.181818182</v>
          </cell>
        </row>
        <row r="330">
          <cell r="E330">
            <v>70000</v>
          </cell>
        </row>
        <row r="331">
          <cell r="E331">
            <v>78181.818181818206</v>
          </cell>
        </row>
        <row r="332">
          <cell r="E332">
            <v>85454.545454545398</v>
          </cell>
        </row>
        <row r="333">
          <cell r="E333">
            <v>93636.363636363603</v>
          </cell>
        </row>
        <row r="334">
          <cell r="E334">
            <v>101818.181818182</v>
          </cell>
        </row>
        <row r="335">
          <cell r="E335">
            <v>119090.909090909</v>
          </cell>
        </row>
        <row r="336">
          <cell r="E336">
            <v>131818.181818182</v>
          </cell>
        </row>
        <row r="337">
          <cell r="E337">
            <v>142727.272727273</v>
          </cell>
        </row>
        <row r="338">
          <cell r="E338">
            <v>155454.545454545</v>
          </cell>
        </row>
        <row r="339">
          <cell r="E339">
            <v>180000</v>
          </cell>
        </row>
        <row r="340">
          <cell r="E340">
            <v>94545.4545454545</v>
          </cell>
        </row>
        <row r="341">
          <cell r="E341">
            <v>103636.363636364</v>
          </cell>
        </row>
        <row r="342">
          <cell r="E342">
            <v>113636.363636364</v>
          </cell>
        </row>
        <row r="343">
          <cell r="E343">
            <v>122727.272727273</v>
          </cell>
        </row>
        <row r="344">
          <cell r="E344">
            <v>141818.181818182</v>
          </cell>
        </row>
        <row r="345">
          <cell r="E345">
            <v>127272.727272727</v>
          </cell>
        </row>
        <row r="346">
          <cell r="E346">
            <v>139090.909090909</v>
          </cell>
        </row>
        <row r="347">
          <cell r="E347">
            <v>152727.272727273</v>
          </cell>
        </row>
        <row r="348">
          <cell r="E348">
            <v>166363.636363636</v>
          </cell>
        </row>
        <row r="349">
          <cell r="E349">
            <v>192727.272727273</v>
          </cell>
        </row>
        <row r="350">
          <cell r="E350">
            <v>143636.363636364</v>
          </cell>
        </row>
        <row r="351">
          <cell r="E351">
            <v>157272.727272727</v>
          </cell>
        </row>
        <row r="352">
          <cell r="E352">
            <v>171818.181818182</v>
          </cell>
        </row>
        <row r="353">
          <cell r="E353">
            <v>187272.727272727</v>
          </cell>
        </row>
        <row r="354">
          <cell r="E354">
            <v>217272.727272727</v>
          </cell>
        </row>
        <row r="355">
          <cell r="E355">
            <v>276363.636363636</v>
          </cell>
        </row>
        <row r="356">
          <cell r="E356">
            <v>210909.090909091</v>
          </cell>
        </row>
        <row r="357">
          <cell r="E357">
            <v>230909.090909091</v>
          </cell>
        </row>
        <row r="358">
          <cell r="E358">
            <v>251818.181818182</v>
          </cell>
        </row>
        <row r="359">
          <cell r="E359">
            <v>292727.272727273</v>
          </cell>
        </row>
        <row r="360">
          <cell r="E360">
            <v>372727.272727273</v>
          </cell>
        </row>
        <row r="361">
          <cell r="E361">
            <v>290000</v>
          </cell>
        </row>
        <row r="362">
          <cell r="E362">
            <v>316363.636363636</v>
          </cell>
        </row>
        <row r="363">
          <cell r="E363">
            <v>367272.727272727</v>
          </cell>
        </row>
        <row r="364">
          <cell r="E364">
            <v>469090.909090909</v>
          </cell>
        </row>
        <row r="365">
          <cell r="E365">
            <v>191818.181818182</v>
          </cell>
        </row>
        <row r="366">
          <cell r="E366">
            <v>242727.272727273</v>
          </cell>
        </row>
        <row r="367">
          <cell r="E367">
            <v>442727.272727273</v>
          </cell>
        </row>
        <row r="368">
          <cell r="E368">
            <v>566363.636363636</v>
          </cell>
        </row>
        <row r="369">
          <cell r="E369">
            <v>230909.090909091</v>
          </cell>
        </row>
        <row r="370">
          <cell r="E370">
            <v>292727.272727273</v>
          </cell>
        </row>
        <row r="371">
          <cell r="E371">
            <v>318181.818181818</v>
          </cell>
        </row>
        <row r="372">
          <cell r="E372">
            <v>396363.636363636</v>
          </cell>
        </row>
        <row r="373">
          <cell r="E373">
            <v>62727.272727272699</v>
          </cell>
        </row>
        <row r="374">
          <cell r="E374">
            <v>78181.818181818206</v>
          </cell>
        </row>
        <row r="375">
          <cell r="E375">
            <v>79090.909090909103</v>
          </cell>
        </row>
        <row r="376">
          <cell r="E376">
            <v>100000</v>
          </cell>
        </row>
        <row r="377">
          <cell r="E377">
            <v>100909.090909091</v>
          </cell>
        </row>
        <row r="378">
          <cell r="E378">
            <v>126363.636363636</v>
          </cell>
        </row>
        <row r="379">
          <cell r="E379">
            <v>127272.727272727</v>
          </cell>
        </row>
        <row r="380">
          <cell r="E380">
            <v>160909.090909091</v>
          </cell>
        </row>
        <row r="381">
          <cell r="E381">
            <v>145454.545454545</v>
          </cell>
        </row>
        <row r="382">
          <cell r="E382">
            <v>183636.363636364</v>
          </cell>
        </row>
        <row r="383">
          <cell r="E383">
            <v>181818.181818182</v>
          </cell>
        </row>
        <row r="384">
          <cell r="E384">
            <v>230909.090909091</v>
          </cell>
        </row>
        <row r="385">
          <cell r="E385">
            <v>230909.090909091</v>
          </cell>
        </row>
        <row r="386">
          <cell r="E386">
            <v>291818.181818182</v>
          </cell>
        </row>
        <row r="387">
          <cell r="E387">
            <v>373636.363636364</v>
          </cell>
        </row>
        <row r="388">
          <cell r="E388">
            <v>341818.181818182</v>
          </cell>
        </row>
        <row r="389">
          <cell r="E389">
            <v>438181.818181818</v>
          </cell>
        </row>
        <row r="391">
          <cell r="E391">
            <v>82700</v>
          </cell>
        </row>
        <row r="392">
          <cell r="E392">
            <v>89300</v>
          </cell>
        </row>
        <row r="393">
          <cell r="E393">
            <v>95500</v>
          </cell>
        </row>
        <row r="394">
          <cell r="E394">
            <v>101800</v>
          </cell>
        </row>
        <row r="395">
          <cell r="E395">
            <v>108100</v>
          </cell>
        </row>
        <row r="396">
          <cell r="E396">
            <v>121600</v>
          </cell>
        </row>
        <row r="397">
          <cell r="E397">
            <v>132800</v>
          </cell>
        </row>
        <row r="398">
          <cell r="E398">
            <v>140800</v>
          </cell>
        </row>
        <row r="399">
          <cell r="E399">
            <v>151500</v>
          </cell>
        </row>
        <row r="400">
          <cell r="E400">
            <v>156800</v>
          </cell>
        </row>
        <row r="401">
          <cell r="E401">
            <v>161800</v>
          </cell>
        </row>
        <row r="402">
          <cell r="E402">
            <v>171900</v>
          </cell>
        </row>
        <row r="403">
          <cell r="E403">
            <v>186600</v>
          </cell>
        </row>
        <row r="404">
          <cell r="E404">
            <v>105300</v>
          </cell>
        </row>
        <row r="405">
          <cell r="E405">
            <v>113700</v>
          </cell>
        </row>
        <row r="406">
          <cell r="E406">
            <v>121900</v>
          </cell>
        </row>
        <row r="407">
          <cell r="E407">
            <v>130000</v>
          </cell>
        </row>
        <row r="408">
          <cell r="E408">
            <v>138200</v>
          </cell>
        </row>
        <row r="409">
          <cell r="E409">
            <v>155900</v>
          </cell>
        </row>
        <row r="410">
          <cell r="E410">
            <v>170900</v>
          </cell>
        </row>
        <row r="411">
          <cell r="E411">
            <v>181500</v>
          </cell>
        </row>
        <row r="412">
          <cell r="E412">
            <v>195500</v>
          </cell>
        </row>
        <row r="413">
          <cell r="E413">
            <v>202500</v>
          </cell>
        </row>
        <row r="414">
          <cell r="E414">
            <v>209500</v>
          </cell>
        </row>
        <row r="415">
          <cell r="E415">
            <v>223100</v>
          </cell>
        </row>
        <row r="416">
          <cell r="E416">
            <v>243000</v>
          </cell>
        </row>
        <row r="417">
          <cell r="E417">
            <v>133500</v>
          </cell>
        </row>
        <row r="418">
          <cell r="E418">
            <v>144200</v>
          </cell>
        </row>
        <row r="419">
          <cell r="E419">
            <v>154900</v>
          </cell>
        </row>
        <row r="420">
          <cell r="E420">
            <v>165400</v>
          </cell>
        </row>
        <row r="421">
          <cell r="E421">
            <v>175900</v>
          </cell>
        </row>
        <row r="422">
          <cell r="E422">
            <v>198900</v>
          </cell>
        </row>
        <row r="423">
          <cell r="E423">
            <v>218600</v>
          </cell>
        </row>
        <row r="424">
          <cell r="E424">
            <v>232500</v>
          </cell>
        </row>
        <row r="425">
          <cell r="E425">
            <v>251100</v>
          </cell>
        </row>
        <row r="426">
          <cell r="E426">
            <v>260300</v>
          </cell>
        </row>
        <row r="427">
          <cell r="E427">
            <v>269300</v>
          </cell>
        </row>
        <row r="428">
          <cell r="E428">
            <v>287500</v>
          </cell>
        </row>
        <row r="429">
          <cell r="E429">
            <v>314200</v>
          </cell>
        </row>
        <row r="430">
          <cell r="E430">
            <v>331500</v>
          </cell>
        </row>
        <row r="431">
          <cell r="E431">
            <v>348800</v>
          </cell>
        </row>
        <row r="432">
          <cell r="E432">
            <v>382200</v>
          </cell>
        </row>
        <row r="433">
          <cell r="E433">
            <v>398700</v>
          </cell>
        </row>
        <row r="434">
          <cell r="E434">
            <v>414600</v>
          </cell>
        </row>
        <row r="435">
          <cell r="E435">
            <v>422700</v>
          </cell>
        </row>
        <row r="436">
          <cell r="E436">
            <v>169600</v>
          </cell>
        </row>
        <row r="437">
          <cell r="E437">
            <v>183300</v>
          </cell>
        </row>
        <row r="438">
          <cell r="E438">
            <v>196900</v>
          </cell>
        </row>
        <row r="439">
          <cell r="E439">
            <v>210400</v>
          </cell>
        </row>
        <row r="440">
          <cell r="E440">
            <v>223900</v>
          </cell>
        </row>
        <row r="441">
          <cell r="E441">
            <v>253700</v>
          </cell>
        </row>
        <row r="442">
          <cell r="E442">
            <v>279000</v>
          </cell>
        </row>
        <row r="443">
          <cell r="E443">
            <v>297300</v>
          </cell>
        </row>
        <row r="444">
          <cell r="E444">
            <v>321600</v>
          </cell>
        </row>
        <row r="445">
          <cell r="E445">
            <v>333400</v>
          </cell>
        </row>
        <row r="446">
          <cell r="E446">
            <v>345500</v>
          </cell>
        </row>
        <row r="447">
          <cell r="E447">
            <v>369100</v>
          </cell>
        </row>
        <row r="448">
          <cell r="E448">
            <v>404400</v>
          </cell>
        </row>
        <row r="449">
          <cell r="E449">
            <v>427300</v>
          </cell>
        </row>
        <row r="450">
          <cell r="E450">
            <v>450100</v>
          </cell>
        </row>
        <row r="451">
          <cell r="E451">
            <v>495000</v>
          </cell>
        </row>
        <row r="452">
          <cell r="E452">
            <v>516900</v>
          </cell>
        </row>
        <row r="453">
          <cell r="E453">
            <v>538800</v>
          </cell>
        </row>
        <row r="454">
          <cell r="E454">
            <v>549500</v>
          </cell>
        </row>
        <row r="455">
          <cell r="E455">
            <v>194100</v>
          </cell>
        </row>
        <row r="456">
          <cell r="E456">
            <v>209700</v>
          </cell>
        </row>
        <row r="457">
          <cell r="E457">
            <v>225300</v>
          </cell>
        </row>
        <row r="458">
          <cell r="E458">
            <v>240900</v>
          </cell>
        </row>
        <row r="459">
          <cell r="E459">
            <v>256500</v>
          </cell>
        </row>
        <row r="460">
          <cell r="E460">
            <v>290900</v>
          </cell>
        </row>
        <row r="461">
          <cell r="E461">
            <v>320000</v>
          </cell>
        </row>
        <row r="462">
          <cell r="E462">
            <v>341300</v>
          </cell>
        </row>
        <row r="463">
          <cell r="E463">
            <v>369300</v>
          </cell>
        </row>
        <row r="464">
          <cell r="E464">
            <v>383100</v>
          </cell>
        </row>
        <row r="465">
          <cell r="E465">
            <v>397100</v>
          </cell>
        </row>
        <row r="466">
          <cell r="E466">
            <v>424500</v>
          </cell>
        </row>
        <row r="467">
          <cell r="E467">
            <v>465400</v>
          </cell>
        </row>
        <row r="468">
          <cell r="E468">
            <v>492400</v>
          </cell>
        </row>
        <row r="469">
          <cell r="E469">
            <v>518800</v>
          </cell>
        </row>
        <row r="470">
          <cell r="E470">
            <v>571400</v>
          </cell>
        </row>
        <row r="471">
          <cell r="E471">
            <v>597200</v>
          </cell>
        </row>
        <row r="472">
          <cell r="E472">
            <v>622800</v>
          </cell>
        </row>
        <row r="473">
          <cell r="E473">
            <v>635500</v>
          </cell>
        </row>
        <row r="474">
          <cell r="E474">
            <v>242700</v>
          </cell>
        </row>
        <row r="475">
          <cell r="E475">
            <v>262500</v>
          </cell>
        </row>
        <row r="476">
          <cell r="E476">
            <v>282300</v>
          </cell>
        </row>
        <row r="477">
          <cell r="E477">
            <v>301900</v>
          </cell>
        </row>
        <row r="478">
          <cell r="E478">
            <v>321500</v>
          </cell>
        </row>
        <row r="479">
          <cell r="E479">
            <v>365200</v>
          </cell>
        </row>
        <row r="480">
          <cell r="E480">
            <v>402200</v>
          </cell>
        </row>
        <row r="481">
          <cell r="E481">
            <v>429100</v>
          </cell>
        </row>
        <row r="482">
          <cell r="E482">
            <v>464800</v>
          </cell>
        </row>
        <row r="483">
          <cell r="E483">
            <v>482500</v>
          </cell>
        </row>
        <row r="484">
          <cell r="E484">
            <v>500200</v>
          </cell>
        </row>
        <row r="485">
          <cell r="E485">
            <v>535500</v>
          </cell>
        </row>
        <row r="486">
          <cell r="E486">
            <v>587800</v>
          </cell>
        </row>
        <row r="487">
          <cell r="E487">
            <v>622200</v>
          </cell>
        </row>
        <row r="488">
          <cell r="E488">
            <v>656500</v>
          </cell>
        </row>
        <row r="489">
          <cell r="E489">
            <v>717600</v>
          </cell>
        </row>
        <row r="490">
          <cell r="E490">
            <v>724200</v>
          </cell>
        </row>
        <row r="491">
          <cell r="E491">
            <v>757700</v>
          </cell>
        </row>
        <row r="492">
          <cell r="E492">
            <v>790900</v>
          </cell>
        </row>
        <row r="493">
          <cell r="E493">
            <v>807600</v>
          </cell>
        </row>
        <row r="494">
          <cell r="E494">
            <v>824000</v>
          </cell>
        </row>
        <row r="495">
          <cell r="E495">
            <v>853300</v>
          </cell>
        </row>
        <row r="496">
          <cell r="E496">
            <v>914800</v>
          </cell>
        </row>
        <row r="497">
          <cell r="E497">
            <v>307700</v>
          </cell>
        </row>
        <row r="498">
          <cell r="E498">
            <v>332900</v>
          </cell>
        </row>
        <row r="499">
          <cell r="E499">
            <v>358000</v>
          </cell>
        </row>
        <row r="500">
          <cell r="E500">
            <v>383200</v>
          </cell>
        </row>
        <row r="501">
          <cell r="E501">
            <v>408100</v>
          </cell>
        </row>
        <row r="502">
          <cell r="E502">
            <v>464000</v>
          </cell>
        </row>
        <row r="503">
          <cell r="E503">
            <v>511400</v>
          </cell>
        </row>
        <row r="504">
          <cell r="E504">
            <v>546000</v>
          </cell>
        </row>
        <row r="505">
          <cell r="E505">
            <v>592000</v>
          </cell>
        </row>
        <row r="506">
          <cell r="E506">
            <v>614700</v>
          </cell>
        </row>
        <row r="507">
          <cell r="E507">
            <v>637500</v>
          </cell>
        </row>
        <row r="508">
          <cell r="E508">
            <v>682800</v>
          </cell>
        </row>
        <row r="509">
          <cell r="E509">
            <v>750400</v>
          </cell>
        </row>
        <row r="510">
          <cell r="E510">
            <v>795100</v>
          </cell>
        </row>
        <row r="511">
          <cell r="E511">
            <v>839500</v>
          </cell>
        </row>
        <row r="512">
          <cell r="E512">
            <v>919000</v>
          </cell>
        </row>
        <row r="513">
          <cell r="E513">
            <v>927700</v>
          </cell>
        </row>
        <row r="514">
          <cell r="E514">
            <v>971300</v>
          </cell>
        </row>
        <row r="515">
          <cell r="E515">
            <v>1014700</v>
          </cell>
        </row>
        <row r="516">
          <cell r="E516">
            <v>1036300</v>
          </cell>
        </row>
        <row r="517">
          <cell r="E517">
            <v>1057800</v>
          </cell>
        </row>
        <row r="518">
          <cell r="E518">
            <v>1096500</v>
          </cell>
        </row>
        <row r="519">
          <cell r="E519">
            <v>1177300</v>
          </cell>
        </row>
        <row r="520">
          <cell r="E520">
            <v>599700</v>
          </cell>
        </row>
        <row r="521">
          <cell r="E521">
            <v>640800</v>
          </cell>
        </row>
        <row r="522">
          <cell r="E522">
            <v>694800</v>
          </cell>
        </row>
        <row r="523">
          <cell r="E523">
            <v>721800</v>
          </cell>
        </row>
        <row r="524">
          <cell r="E524">
            <v>748700</v>
          </cell>
        </row>
        <row r="525">
          <cell r="E525">
            <v>802100</v>
          </cell>
        </row>
        <row r="526">
          <cell r="E526">
            <v>882000</v>
          </cell>
        </row>
        <row r="527">
          <cell r="E527">
            <v>935000</v>
          </cell>
        </row>
        <row r="528">
          <cell r="E528">
            <v>987700</v>
          </cell>
        </row>
        <row r="529">
          <cell r="E529">
            <v>1081900</v>
          </cell>
        </row>
        <row r="530">
          <cell r="E530">
            <v>1092100</v>
          </cell>
        </row>
        <row r="531">
          <cell r="E531">
            <v>1144000</v>
          </cell>
        </row>
        <row r="532">
          <cell r="E532">
            <v>1195700</v>
          </cell>
        </row>
        <row r="533">
          <cell r="E533">
            <v>1221500</v>
          </cell>
        </row>
        <row r="534">
          <cell r="E534">
            <v>1247100</v>
          </cell>
        </row>
        <row r="535">
          <cell r="E535">
            <v>1293100</v>
          </cell>
        </row>
        <row r="536">
          <cell r="E536">
            <v>1389600</v>
          </cell>
        </row>
        <row r="537">
          <cell r="E537">
            <v>695000</v>
          </cell>
        </row>
        <row r="538">
          <cell r="E538">
            <v>742800</v>
          </cell>
        </row>
        <row r="539">
          <cell r="E539">
            <v>805800</v>
          </cell>
        </row>
        <row r="540">
          <cell r="E540">
            <v>837100</v>
          </cell>
        </row>
        <row r="541">
          <cell r="E541">
            <v>868400</v>
          </cell>
        </row>
        <row r="542">
          <cell r="E542">
            <v>930800</v>
          </cell>
        </row>
        <row r="543">
          <cell r="E543">
            <v>1024100</v>
          </cell>
        </row>
        <row r="544">
          <cell r="E544">
            <v>1085800</v>
          </cell>
        </row>
        <row r="545">
          <cell r="E545">
            <v>1147300</v>
          </cell>
        </row>
        <row r="546">
          <cell r="E546">
            <v>1257400</v>
          </cell>
        </row>
        <row r="547">
          <cell r="E547">
            <v>1269700</v>
          </cell>
        </row>
        <row r="548">
          <cell r="E548">
            <v>1330500</v>
          </cell>
        </row>
        <row r="549">
          <cell r="E549">
            <v>1390900</v>
          </cell>
        </row>
        <row r="550">
          <cell r="E550">
            <v>1421100</v>
          </cell>
        </row>
        <row r="551">
          <cell r="E551">
            <v>1451100</v>
          </cell>
        </row>
        <row r="552">
          <cell r="E552">
            <v>1505200</v>
          </cell>
        </row>
        <row r="553">
          <cell r="E553">
            <v>1618400</v>
          </cell>
        </row>
        <row r="554">
          <cell r="E554">
            <v>854200</v>
          </cell>
        </row>
        <row r="555">
          <cell r="E555">
            <v>887700</v>
          </cell>
        </row>
        <row r="556">
          <cell r="E556">
            <v>921000</v>
          </cell>
        </row>
        <row r="557">
          <cell r="E557">
            <v>987300</v>
          </cell>
        </row>
        <row r="558">
          <cell r="E558">
            <v>1086200</v>
          </cell>
        </row>
        <row r="559">
          <cell r="E559">
            <v>1151900</v>
          </cell>
        </row>
        <row r="560">
          <cell r="E560">
            <v>1217400</v>
          </cell>
        </row>
        <row r="561">
          <cell r="E561">
            <v>1334500</v>
          </cell>
        </row>
        <row r="562">
          <cell r="E562">
            <v>1347400</v>
          </cell>
        </row>
        <row r="563">
          <cell r="E563">
            <v>1412000</v>
          </cell>
        </row>
        <row r="564">
          <cell r="E564">
            <v>1476500</v>
          </cell>
        </row>
        <row r="565">
          <cell r="E565">
            <v>1508500</v>
          </cell>
        </row>
        <row r="566">
          <cell r="E566">
            <v>1540700</v>
          </cell>
        </row>
        <row r="567">
          <cell r="E567">
            <v>1598000</v>
          </cell>
        </row>
        <row r="568">
          <cell r="E568">
            <v>1718900</v>
          </cell>
        </row>
        <row r="569">
          <cell r="E569">
            <v>1844700</v>
          </cell>
        </row>
        <row r="570">
          <cell r="E570">
            <v>2090500</v>
          </cell>
        </row>
        <row r="571">
          <cell r="E571">
            <v>898900</v>
          </cell>
        </row>
        <row r="572">
          <cell r="E572">
            <v>933900</v>
          </cell>
        </row>
        <row r="573">
          <cell r="E573">
            <v>968900</v>
          </cell>
        </row>
        <row r="574">
          <cell r="E574">
            <v>1038900</v>
          </cell>
        </row>
        <row r="575">
          <cell r="E575">
            <v>1143100</v>
          </cell>
        </row>
        <row r="576">
          <cell r="E576">
            <v>1212500</v>
          </cell>
        </row>
        <row r="577">
          <cell r="E577">
            <v>1281500</v>
          </cell>
        </row>
        <row r="578">
          <cell r="E578">
            <v>1405000</v>
          </cell>
        </row>
        <row r="579">
          <cell r="E579">
            <v>1418700</v>
          </cell>
        </row>
        <row r="580">
          <cell r="E580">
            <v>1486800</v>
          </cell>
        </row>
        <row r="581">
          <cell r="E581">
            <v>1554900</v>
          </cell>
        </row>
        <row r="582">
          <cell r="E582">
            <v>1588600</v>
          </cell>
        </row>
        <row r="583">
          <cell r="E583">
            <v>1622500</v>
          </cell>
        </row>
        <row r="584">
          <cell r="E584">
            <v>1683200</v>
          </cell>
        </row>
        <row r="585">
          <cell r="E585">
            <v>1810600</v>
          </cell>
        </row>
        <row r="586">
          <cell r="E586">
            <v>1943900</v>
          </cell>
        </row>
        <row r="587">
          <cell r="E587">
            <v>2203700</v>
          </cell>
        </row>
        <row r="588">
          <cell r="E588">
            <v>1006600</v>
          </cell>
        </row>
        <row r="589">
          <cell r="E589">
            <v>1046000</v>
          </cell>
        </row>
        <row r="590">
          <cell r="E590">
            <v>1085400</v>
          </cell>
        </row>
        <row r="591">
          <cell r="E591">
            <v>1163700</v>
          </cell>
        </row>
        <row r="592">
          <cell r="E592">
            <v>1281100</v>
          </cell>
        </row>
        <row r="593">
          <cell r="E593">
            <v>1359000</v>
          </cell>
        </row>
        <row r="594">
          <cell r="E594">
            <v>1436500</v>
          </cell>
        </row>
        <row r="595">
          <cell r="E595">
            <v>1575500</v>
          </cell>
        </row>
        <row r="596">
          <cell r="E596">
            <v>1591000</v>
          </cell>
        </row>
        <row r="597">
          <cell r="E597">
            <v>1667800</v>
          </cell>
        </row>
        <row r="598">
          <cell r="E598">
            <v>1744500</v>
          </cell>
        </row>
        <row r="599">
          <cell r="E599">
            <v>1782600</v>
          </cell>
        </row>
        <row r="600">
          <cell r="E600">
            <v>1820600</v>
          </cell>
        </row>
        <row r="601">
          <cell r="E601">
            <v>1889200</v>
          </cell>
        </row>
        <row r="602">
          <cell r="E602">
            <v>2033000</v>
          </cell>
        </row>
        <row r="603">
          <cell r="E603">
            <v>2183400</v>
          </cell>
        </row>
        <row r="604">
          <cell r="E604">
            <v>2477300</v>
          </cell>
        </row>
        <row r="605">
          <cell r="E605">
            <v>1184100</v>
          </cell>
        </row>
        <row r="606">
          <cell r="E606">
            <v>1228700</v>
          </cell>
        </row>
        <row r="607">
          <cell r="E607">
            <v>1317900</v>
          </cell>
        </row>
        <row r="608">
          <cell r="E608">
            <v>1451100</v>
          </cell>
        </row>
        <row r="609">
          <cell r="E609">
            <v>1539400</v>
          </cell>
        </row>
        <row r="610">
          <cell r="E610">
            <v>1627700</v>
          </cell>
        </row>
        <row r="611">
          <cell r="E611">
            <v>1785700</v>
          </cell>
        </row>
        <row r="612">
          <cell r="E612">
            <v>1803200</v>
          </cell>
        </row>
        <row r="613">
          <cell r="E613">
            <v>1890600</v>
          </cell>
        </row>
        <row r="614">
          <cell r="E614">
            <v>1977800</v>
          </cell>
        </row>
        <row r="615">
          <cell r="E615">
            <v>2021100</v>
          </cell>
        </row>
        <row r="616">
          <cell r="E616">
            <v>2064600</v>
          </cell>
        </row>
        <row r="617">
          <cell r="E617">
            <v>2142500</v>
          </cell>
        </row>
        <row r="618">
          <cell r="E618">
            <v>2306500</v>
          </cell>
        </row>
        <row r="619">
          <cell r="E619">
            <v>2478000</v>
          </cell>
        </row>
        <row r="620">
          <cell r="E620">
            <v>2813500</v>
          </cell>
        </row>
        <row r="621">
          <cell r="E621">
            <v>1414400</v>
          </cell>
        </row>
        <row r="622">
          <cell r="E622">
            <v>1468100</v>
          </cell>
        </row>
        <row r="623">
          <cell r="E623">
            <v>1574900</v>
          </cell>
        </row>
        <row r="624">
          <cell r="E624">
            <v>1734600</v>
          </cell>
        </row>
        <row r="625">
          <cell r="E625">
            <v>1840900</v>
          </cell>
        </row>
        <row r="626">
          <cell r="E626">
            <v>1946800</v>
          </cell>
        </row>
        <row r="627">
          <cell r="E627">
            <v>2136700</v>
          </cell>
        </row>
        <row r="628">
          <cell r="E628">
            <v>2157800</v>
          </cell>
        </row>
        <row r="629">
          <cell r="E629">
            <v>2263000</v>
          </cell>
        </row>
        <row r="630">
          <cell r="E630">
            <v>2367700</v>
          </cell>
        </row>
        <row r="631">
          <cell r="E631">
            <v>2420100</v>
          </cell>
        </row>
        <row r="632">
          <cell r="E632">
            <v>2472500</v>
          </cell>
        </row>
        <row r="633">
          <cell r="E633">
            <v>2566300</v>
          </cell>
        </row>
        <row r="634">
          <cell r="E634">
            <v>2680800</v>
          </cell>
        </row>
        <row r="635">
          <cell r="E635">
            <v>2763800</v>
          </cell>
        </row>
        <row r="636">
          <cell r="E636">
            <v>2970800</v>
          </cell>
        </row>
        <row r="637">
          <cell r="E637">
            <v>3376500</v>
          </cell>
        </row>
        <row r="638">
          <cell r="E638">
            <v>1848300</v>
          </cell>
        </row>
        <row r="639">
          <cell r="E639">
            <v>1918400</v>
          </cell>
        </row>
        <row r="640">
          <cell r="E640">
            <v>2058600</v>
          </cell>
        </row>
        <row r="641">
          <cell r="E641">
            <v>2268300</v>
          </cell>
        </row>
        <row r="642">
          <cell r="E642">
            <v>2407900</v>
          </cell>
        </row>
        <row r="643">
          <cell r="E643">
            <v>2547200</v>
          </cell>
        </row>
        <row r="644">
          <cell r="E644">
            <v>2797300</v>
          </cell>
        </row>
        <row r="645">
          <cell r="E645">
            <v>2824800</v>
          </cell>
        </row>
        <row r="646">
          <cell r="E646">
            <v>2963500</v>
          </cell>
        </row>
        <row r="647">
          <cell r="E647">
            <v>3101500</v>
          </cell>
        </row>
        <row r="648">
          <cell r="E648">
            <v>3170600</v>
          </cell>
        </row>
        <row r="649">
          <cell r="E649">
            <v>3239600</v>
          </cell>
        </row>
        <row r="650">
          <cell r="E650">
            <v>3363600</v>
          </cell>
        </row>
        <row r="651">
          <cell r="E651">
            <v>3624600</v>
          </cell>
        </row>
        <row r="652">
          <cell r="E652">
            <v>3898200</v>
          </cell>
        </row>
        <row r="653">
          <cell r="E653">
            <v>4435600</v>
          </cell>
        </row>
        <row r="655">
          <cell r="E655">
            <v>57272.727272727301</v>
          </cell>
        </row>
        <row r="656">
          <cell r="E656">
            <v>66363.636363636397</v>
          </cell>
        </row>
        <row r="657">
          <cell r="E657">
            <v>74545.4545454545</v>
          </cell>
        </row>
        <row r="658">
          <cell r="E658">
            <v>81818.181818181794</v>
          </cell>
        </row>
        <row r="659">
          <cell r="E659">
            <v>93636.363636363603</v>
          </cell>
        </row>
        <row r="660">
          <cell r="E660">
            <v>102727.272727273</v>
          </cell>
        </row>
        <row r="661">
          <cell r="E661">
            <v>110000</v>
          </cell>
        </row>
        <row r="662">
          <cell r="E662">
            <v>0</v>
          </cell>
        </row>
        <row r="663">
          <cell r="E663">
            <v>60000</v>
          </cell>
        </row>
        <row r="664">
          <cell r="E664">
            <v>69090.909090909103</v>
          </cell>
        </row>
        <row r="665">
          <cell r="E665">
            <v>79090.909090909103</v>
          </cell>
        </row>
        <row r="666">
          <cell r="E666">
            <v>87272.727272727294</v>
          </cell>
        </row>
        <row r="667">
          <cell r="E667">
            <v>90909.090909090897</v>
          </cell>
        </row>
        <row r="668">
          <cell r="E668">
            <v>97272.727272727294</v>
          </cell>
        </row>
        <row r="669">
          <cell r="E669">
            <v>101818.181818182</v>
          </cell>
        </row>
        <row r="670">
          <cell r="E670">
            <v>108181.818181818</v>
          </cell>
        </row>
        <row r="673">
          <cell r="E673">
            <v>30909.090909090901</v>
          </cell>
        </row>
        <row r="674">
          <cell r="E674">
            <v>36363.636363636397</v>
          </cell>
        </row>
        <row r="675">
          <cell r="E675">
            <v>40909.090909090897</v>
          </cell>
        </row>
        <row r="676">
          <cell r="E676">
            <v>44545.4545454545</v>
          </cell>
        </row>
        <row r="677">
          <cell r="E677">
            <v>50000</v>
          </cell>
        </row>
        <row r="678">
          <cell r="E678">
            <v>44545.4545454545</v>
          </cell>
        </row>
        <row r="679">
          <cell r="E679">
            <v>51818.181818181802</v>
          </cell>
        </row>
        <row r="680">
          <cell r="E680">
            <v>58181.818181818198</v>
          </cell>
        </row>
        <row r="681">
          <cell r="E681">
            <v>63636.363636363603</v>
          </cell>
        </row>
        <row r="682">
          <cell r="E682">
            <v>72727.272727272706</v>
          </cell>
        </row>
        <row r="683">
          <cell r="E683">
            <v>50000</v>
          </cell>
        </row>
        <row r="684">
          <cell r="E684">
            <v>58181.818181818198</v>
          </cell>
        </row>
        <row r="685">
          <cell r="E685">
            <v>63636.363636363603</v>
          </cell>
        </row>
        <row r="686">
          <cell r="E686">
            <v>69090.909090909103</v>
          </cell>
        </row>
        <row r="687">
          <cell r="E687">
            <v>79090.909090909103</v>
          </cell>
        </row>
        <row r="688">
          <cell r="E688">
            <v>53636.363636363603</v>
          </cell>
        </row>
        <row r="689">
          <cell r="E689">
            <v>65454.545454545398</v>
          </cell>
        </row>
        <row r="690">
          <cell r="E690">
            <v>70909.090909090897</v>
          </cell>
        </row>
        <row r="691">
          <cell r="E691">
            <v>77272.727272727294</v>
          </cell>
        </row>
        <row r="692">
          <cell r="E692">
            <v>88181.818181818206</v>
          </cell>
        </row>
        <row r="693">
          <cell r="E693">
            <v>60000</v>
          </cell>
        </row>
        <row r="694">
          <cell r="E694">
            <v>70909.090909090897</v>
          </cell>
        </row>
        <row r="695">
          <cell r="E695">
            <v>79090.909090909103</v>
          </cell>
        </row>
        <row r="696">
          <cell r="E696">
            <v>86363.636363636397</v>
          </cell>
        </row>
        <row r="697">
          <cell r="E697">
            <v>98181.818181818206</v>
          </cell>
        </row>
        <row r="698">
          <cell r="E698">
            <v>69090.909090909103</v>
          </cell>
        </row>
        <row r="699">
          <cell r="E699">
            <v>77272.727272727294</v>
          </cell>
        </row>
        <row r="700">
          <cell r="E700">
            <v>86363.636363636397</v>
          </cell>
        </row>
        <row r="701">
          <cell r="E701">
            <v>93636.363636363603</v>
          </cell>
        </row>
        <row r="702">
          <cell r="E702">
            <v>107272.727272727</v>
          </cell>
        </row>
        <row r="703">
          <cell r="E703">
            <v>90909.090909090897</v>
          </cell>
        </row>
        <row r="704">
          <cell r="E704">
            <v>112727.272727273</v>
          </cell>
        </row>
        <row r="705">
          <cell r="E705">
            <v>105454.545454545</v>
          </cell>
        </row>
        <row r="706">
          <cell r="E706">
            <v>131818.181818182</v>
          </cell>
        </row>
        <row r="707">
          <cell r="E707">
            <v>120909.090909091</v>
          </cell>
        </row>
        <row r="708">
          <cell r="E708">
            <v>150000</v>
          </cell>
        </row>
        <row r="710">
          <cell r="E710">
            <v>57300</v>
          </cell>
        </row>
        <row r="711">
          <cell r="E711">
            <v>62300</v>
          </cell>
        </row>
        <row r="712">
          <cell r="E712">
            <v>65900</v>
          </cell>
        </row>
        <row r="713">
          <cell r="E713">
            <v>70900</v>
          </cell>
        </row>
        <row r="714">
          <cell r="E714">
            <v>77300</v>
          </cell>
        </row>
        <row r="715">
          <cell r="E715">
            <v>90800</v>
          </cell>
        </row>
        <row r="716">
          <cell r="E716">
            <v>96900</v>
          </cell>
        </row>
        <row r="717">
          <cell r="E717">
            <v>106500</v>
          </cell>
        </row>
        <row r="718">
          <cell r="E718">
            <v>115400</v>
          </cell>
        </row>
        <row r="719">
          <cell r="E719">
            <v>121700</v>
          </cell>
        </row>
        <row r="720">
          <cell r="E720">
            <v>126600</v>
          </cell>
        </row>
        <row r="721">
          <cell r="E721">
            <v>134500</v>
          </cell>
        </row>
        <row r="722">
          <cell r="E722">
            <v>147800</v>
          </cell>
        </row>
        <row r="723">
          <cell r="E723">
            <v>72200</v>
          </cell>
        </row>
        <row r="724">
          <cell r="E724">
            <v>78600</v>
          </cell>
        </row>
        <row r="725">
          <cell r="E725">
            <v>83700</v>
          </cell>
        </row>
        <row r="726">
          <cell r="E726">
            <v>89500</v>
          </cell>
        </row>
        <row r="727">
          <cell r="E727">
            <v>95600</v>
          </cell>
        </row>
        <row r="728">
          <cell r="E728">
            <v>114800</v>
          </cell>
        </row>
        <row r="729">
          <cell r="E729">
            <v>122600</v>
          </cell>
        </row>
        <row r="730">
          <cell r="E730">
            <v>134800</v>
          </cell>
        </row>
        <row r="731">
          <cell r="E731">
            <v>146200</v>
          </cell>
        </row>
        <row r="732">
          <cell r="E732">
            <v>152300</v>
          </cell>
        </row>
        <row r="733">
          <cell r="E733">
            <v>160400</v>
          </cell>
        </row>
        <row r="734">
          <cell r="E734">
            <v>172700</v>
          </cell>
        </row>
        <row r="735">
          <cell r="E735">
            <v>187600</v>
          </cell>
        </row>
        <row r="736">
          <cell r="E736">
            <v>90100</v>
          </cell>
        </row>
        <row r="737">
          <cell r="E737">
            <v>97900</v>
          </cell>
        </row>
        <row r="739">
          <cell r="E739">
            <v>114400</v>
          </cell>
        </row>
        <row r="740">
          <cell r="E740">
            <v>120800</v>
          </cell>
        </row>
        <row r="741">
          <cell r="E741">
            <v>143500</v>
          </cell>
        </row>
        <row r="742">
          <cell r="E742">
            <v>155200</v>
          </cell>
        </row>
        <row r="743">
          <cell r="E743">
            <v>170600</v>
          </cell>
        </row>
        <row r="744">
          <cell r="E744">
            <v>185200</v>
          </cell>
        </row>
        <row r="745">
          <cell r="E745">
            <v>195300</v>
          </cell>
        </row>
        <row r="746">
          <cell r="E746">
            <v>200600</v>
          </cell>
        </row>
        <row r="747">
          <cell r="E747">
            <v>216100</v>
          </cell>
        </row>
        <row r="748">
          <cell r="E748">
            <v>238100</v>
          </cell>
        </row>
        <row r="749">
          <cell r="E749">
            <v>253500</v>
          </cell>
        </row>
        <row r="750">
          <cell r="E750">
            <v>267400</v>
          </cell>
        </row>
        <row r="751">
          <cell r="E751">
            <v>300200</v>
          </cell>
        </row>
        <row r="752">
          <cell r="E752">
            <v>311800</v>
          </cell>
        </row>
        <row r="753">
          <cell r="E753">
            <v>326900</v>
          </cell>
        </row>
        <row r="754">
          <cell r="E754">
            <v>332800</v>
          </cell>
        </row>
        <row r="755">
          <cell r="E755">
            <v>114100</v>
          </cell>
        </row>
        <row r="756">
          <cell r="E756">
            <v>123900</v>
          </cell>
        </row>
        <row r="757">
          <cell r="E757">
            <v>135000</v>
          </cell>
        </row>
        <row r="758">
          <cell r="E758">
            <v>143100</v>
          </cell>
        </row>
        <row r="759">
          <cell r="E759">
            <v>153100</v>
          </cell>
        </row>
        <row r="760">
          <cell r="E760">
            <v>182000</v>
          </cell>
        </row>
        <row r="761">
          <cell r="E761">
            <v>196800</v>
          </cell>
        </row>
        <row r="762">
          <cell r="E762">
            <v>216400</v>
          </cell>
        </row>
        <row r="763">
          <cell r="E763">
            <v>235200</v>
          </cell>
        </row>
        <row r="764">
          <cell r="E764">
            <v>245000</v>
          </cell>
        </row>
        <row r="765">
          <cell r="E765">
            <v>254800</v>
          </cell>
        </row>
        <row r="766">
          <cell r="E766">
            <v>274400</v>
          </cell>
        </row>
        <row r="767">
          <cell r="E767">
            <v>302600</v>
          </cell>
        </row>
        <row r="768">
          <cell r="E768">
            <v>322100</v>
          </cell>
        </row>
        <row r="769">
          <cell r="E769">
            <v>340200</v>
          </cell>
        </row>
        <row r="770">
          <cell r="E770">
            <v>377600</v>
          </cell>
        </row>
        <row r="771">
          <cell r="E771">
            <v>397100</v>
          </cell>
        </row>
        <row r="772">
          <cell r="E772">
            <v>416300</v>
          </cell>
        </row>
        <row r="773">
          <cell r="E773">
            <v>424400</v>
          </cell>
        </row>
        <row r="774">
          <cell r="E774">
            <v>130100</v>
          </cell>
        </row>
        <row r="775">
          <cell r="E775">
            <v>141400</v>
          </cell>
        </row>
        <row r="776">
          <cell r="E776">
            <v>152800</v>
          </cell>
        </row>
        <row r="777">
          <cell r="E777">
            <v>163500</v>
          </cell>
        </row>
        <row r="778">
          <cell r="E778">
            <v>174800</v>
          </cell>
        </row>
        <row r="779">
          <cell r="E779">
            <v>207900</v>
          </cell>
        </row>
        <row r="780">
          <cell r="E780">
            <v>224700</v>
          </cell>
        </row>
        <row r="781">
          <cell r="E781">
            <v>247200</v>
          </cell>
        </row>
        <row r="782">
          <cell r="E782">
            <v>268700</v>
          </cell>
        </row>
        <row r="783">
          <cell r="E783">
            <v>280000</v>
          </cell>
        </row>
        <row r="784">
          <cell r="E784">
            <v>291100</v>
          </cell>
        </row>
        <row r="785">
          <cell r="E785">
            <v>313500</v>
          </cell>
        </row>
        <row r="786">
          <cell r="E786">
            <v>346000</v>
          </cell>
        </row>
        <row r="787">
          <cell r="E787">
            <v>368300</v>
          </cell>
        </row>
        <row r="788">
          <cell r="E788">
            <v>389200</v>
          </cell>
        </row>
        <row r="789">
          <cell r="E789">
            <v>432200</v>
          </cell>
        </row>
        <row r="790">
          <cell r="E790">
            <v>454400</v>
          </cell>
        </row>
        <row r="791">
          <cell r="E791">
            <v>476600</v>
          </cell>
        </row>
        <row r="792">
          <cell r="E792">
            <v>486000</v>
          </cell>
        </row>
        <row r="793">
          <cell r="E793">
            <v>161800</v>
          </cell>
        </row>
        <row r="794">
          <cell r="E794">
            <v>175900</v>
          </cell>
        </row>
        <row r="795">
          <cell r="E795">
            <v>190000</v>
          </cell>
        </row>
        <row r="796">
          <cell r="E796">
            <v>204000</v>
          </cell>
        </row>
        <row r="797">
          <cell r="E797">
            <v>217500</v>
          </cell>
        </row>
        <row r="798">
          <cell r="E798">
            <v>258900</v>
          </cell>
        </row>
        <row r="799">
          <cell r="E799">
            <v>280000</v>
          </cell>
        </row>
        <row r="800">
          <cell r="E800">
            <v>307900</v>
          </cell>
        </row>
        <row r="801">
          <cell r="E801">
            <v>335100</v>
          </cell>
        </row>
        <row r="802">
          <cell r="E802">
            <v>348900</v>
          </cell>
        </row>
        <row r="803">
          <cell r="E803">
            <v>362800</v>
          </cell>
        </row>
        <row r="804">
          <cell r="E804">
            <v>390800</v>
          </cell>
        </row>
        <row r="805">
          <cell r="E805">
            <v>431600</v>
          </cell>
        </row>
        <row r="806">
          <cell r="E806">
            <v>459400</v>
          </cell>
        </row>
        <row r="807">
          <cell r="E807">
            <v>485900</v>
          </cell>
        </row>
        <row r="808">
          <cell r="E808">
            <v>540000</v>
          </cell>
        </row>
        <row r="809">
          <cell r="E809">
            <v>567600</v>
          </cell>
        </row>
        <row r="810">
          <cell r="E810">
            <v>595200</v>
          </cell>
        </row>
        <row r="811">
          <cell r="E811">
            <v>607400</v>
          </cell>
        </row>
        <row r="812">
          <cell r="E812">
            <v>621300</v>
          </cell>
        </row>
        <row r="813">
          <cell r="E813">
            <v>647100</v>
          </cell>
        </row>
        <row r="814">
          <cell r="E814">
            <v>700300</v>
          </cell>
        </row>
        <row r="815">
          <cell r="E815">
            <v>205300</v>
          </cell>
        </row>
        <row r="816">
          <cell r="E816">
            <v>223100</v>
          </cell>
        </row>
        <row r="817">
          <cell r="E817">
            <v>240500</v>
          </cell>
        </row>
        <row r="818">
          <cell r="E818">
            <v>258300</v>
          </cell>
        </row>
        <row r="819">
          <cell r="E819">
            <v>276100</v>
          </cell>
        </row>
        <row r="820">
          <cell r="E820">
            <v>328200</v>
          </cell>
        </row>
        <row r="821">
          <cell r="E821">
            <v>354800</v>
          </cell>
        </row>
        <row r="822">
          <cell r="E822">
            <v>390300</v>
          </cell>
        </row>
        <row r="823">
          <cell r="E823">
            <v>424800</v>
          </cell>
        </row>
        <row r="824">
          <cell r="E824">
            <v>442500</v>
          </cell>
        </row>
        <row r="825">
          <cell r="E825">
            <v>460300</v>
          </cell>
        </row>
        <row r="826">
          <cell r="E826">
            <v>495700</v>
          </cell>
        </row>
        <row r="827">
          <cell r="E827">
            <v>547500</v>
          </cell>
        </row>
        <row r="828">
          <cell r="E828">
            <v>582900</v>
          </cell>
        </row>
        <row r="829">
          <cell r="E829">
            <v>616900</v>
          </cell>
        </row>
        <row r="830">
          <cell r="E830">
            <v>686000</v>
          </cell>
        </row>
        <row r="831">
          <cell r="E831">
            <v>721100</v>
          </cell>
        </row>
        <row r="832">
          <cell r="E832">
            <v>756300</v>
          </cell>
        </row>
        <row r="833">
          <cell r="E833">
            <v>772200</v>
          </cell>
        </row>
        <row r="834">
          <cell r="E834">
            <v>789700</v>
          </cell>
        </row>
        <row r="835">
          <cell r="E835">
            <v>823100</v>
          </cell>
        </row>
        <row r="836">
          <cell r="E836">
            <v>891200</v>
          </cell>
        </row>
        <row r="837">
          <cell r="E837">
            <v>415400</v>
          </cell>
        </row>
        <row r="838">
          <cell r="E838">
            <v>456800</v>
          </cell>
        </row>
        <row r="839">
          <cell r="E839">
            <v>497400</v>
          </cell>
        </row>
        <row r="840">
          <cell r="E840">
            <v>518100</v>
          </cell>
        </row>
        <row r="841">
          <cell r="E841">
            <v>538900</v>
          </cell>
        </row>
        <row r="842">
          <cell r="E842">
            <v>580500</v>
          </cell>
        </row>
        <row r="843">
          <cell r="E843">
            <v>641300</v>
          </cell>
        </row>
        <row r="844">
          <cell r="E844">
            <v>682800</v>
          </cell>
        </row>
        <row r="845">
          <cell r="E845">
            <v>722700</v>
          </cell>
        </row>
        <row r="846">
          <cell r="E846">
            <v>804000</v>
          </cell>
        </row>
        <row r="847">
          <cell r="E847">
            <v>845100</v>
          </cell>
        </row>
        <row r="848">
          <cell r="E848">
            <v>886400</v>
          </cell>
        </row>
        <row r="849">
          <cell r="E849">
            <v>905400</v>
          </cell>
        </row>
        <row r="850">
          <cell r="E850">
            <v>925900</v>
          </cell>
        </row>
        <row r="851">
          <cell r="E851">
            <v>965300</v>
          </cell>
        </row>
        <row r="852">
          <cell r="E852">
            <v>1045600</v>
          </cell>
        </row>
        <row r="853">
          <cell r="E853">
            <v>480400</v>
          </cell>
        </row>
        <row r="854">
          <cell r="E854">
            <v>528400</v>
          </cell>
        </row>
        <row r="855">
          <cell r="E855">
            <v>575500</v>
          </cell>
        </row>
        <row r="856">
          <cell r="E856">
            <v>599600</v>
          </cell>
        </row>
        <row r="857">
          <cell r="E857">
            <v>623500</v>
          </cell>
        </row>
        <row r="858">
          <cell r="E858">
            <v>671500</v>
          </cell>
        </row>
        <row r="859">
          <cell r="E859">
            <v>742200</v>
          </cell>
        </row>
        <row r="860">
          <cell r="E860">
            <v>790000</v>
          </cell>
        </row>
        <row r="861">
          <cell r="E861">
            <v>836600</v>
          </cell>
        </row>
        <row r="862">
          <cell r="E862">
            <v>930700</v>
          </cell>
        </row>
        <row r="863">
          <cell r="E863">
            <v>978600</v>
          </cell>
        </row>
        <row r="864">
          <cell r="E864">
            <v>1026300</v>
          </cell>
        </row>
        <row r="865">
          <cell r="E865">
            <v>1048400</v>
          </cell>
        </row>
        <row r="866">
          <cell r="E866">
            <v>1072200</v>
          </cell>
        </row>
        <row r="867">
          <cell r="E867">
            <v>1118100</v>
          </cell>
        </row>
        <row r="868">
          <cell r="E868">
            <v>1211500</v>
          </cell>
        </row>
        <row r="869">
          <cell r="E869">
            <v>610000</v>
          </cell>
        </row>
        <row r="870">
          <cell r="E870">
            <v>635400</v>
          </cell>
        </row>
        <row r="871">
          <cell r="E871">
            <v>660900</v>
          </cell>
        </row>
        <row r="872">
          <cell r="E872">
            <v>711700</v>
          </cell>
        </row>
        <row r="873">
          <cell r="E873">
            <v>788000</v>
          </cell>
        </row>
        <row r="874">
          <cell r="E874">
            <v>837600</v>
          </cell>
        </row>
        <row r="875">
          <cell r="E875">
            <v>888300</v>
          </cell>
        </row>
        <row r="876">
          <cell r="E876">
            <v>986800</v>
          </cell>
        </row>
        <row r="877">
          <cell r="E877">
            <v>1037500</v>
          </cell>
        </row>
        <row r="878">
          <cell r="E878">
            <v>1088100</v>
          </cell>
        </row>
        <row r="879">
          <cell r="E879">
            <v>1111700</v>
          </cell>
        </row>
        <row r="880">
          <cell r="E880">
            <v>1136900</v>
          </cell>
        </row>
        <row r="881">
          <cell r="E881">
            <v>1185800</v>
          </cell>
        </row>
        <row r="882">
          <cell r="E882">
            <v>1284700</v>
          </cell>
        </row>
        <row r="885">
          <cell r="E885">
            <v>641800</v>
          </cell>
        </row>
        <row r="886">
          <cell r="E886">
            <v>668500</v>
          </cell>
        </row>
        <row r="887">
          <cell r="E887">
            <v>695300</v>
          </cell>
        </row>
        <row r="888">
          <cell r="E888">
            <v>748800</v>
          </cell>
        </row>
        <row r="889">
          <cell r="E889">
            <v>827800</v>
          </cell>
        </row>
        <row r="890">
          <cell r="E890">
            <v>881300</v>
          </cell>
        </row>
        <row r="891">
          <cell r="E891">
            <v>933300</v>
          </cell>
        </row>
        <row r="892">
          <cell r="E892">
            <v>1038500</v>
          </cell>
        </row>
        <row r="893">
          <cell r="E893">
            <v>1091600</v>
          </cell>
        </row>
        <row r="894">
          <cell r="E894">
            <v>1145000</v>
          </cell>
        </row>
        <row r="895">
          <cell r="E895">
            <v>1169900</v>
          </cell>
        </row>
        <row r="896">
          <cell r="E896">
            <v>1196500</v>
          </cell>
        </row>
        <row r="897">
          <cell r="E897">
            <v>1247900</v>
          </cell>
        </row>
        <row r="898">
          <cell r="E898">
            <v>1350200</v>
          </cell>
        </row>
        <row r="901">
          <cell r="E901">
            <v>717100</v>
          </cell>
        </row>
        <row r="902">
          <cell r="E902">
            <v>747000</v>
          </cell>
        </row>
        <row r="903">
          <cell r="E903">
            <v>776900</v>
          </cell>
        </row>
        <row r="904">
          <cell r="E904">
            <v>836600</v>
          </cell>
        </row>
        <row r="905">
          <cell r="E905">
            <v>925100</v>
          </cell>
        </row>
        <row r="906">
          <cell r="E906">
            <v>984800</v>
          </cell>
        </row>
        <row r="907">
          <cell r="E907">
            <v>1044400</v>
          </cell>
        </row>
        <row r="908">
          <cell r="E908">
            <v>1160900</v>
          </cell>
        </row>
        <row r="909">
          <cell r="E909">
            <v>1220400</v>
          </cell>
        </row>
        <row r="910">
          <cell r="E910">
            <v>1280000</v>
          </cell>
        </row>
        <row r="911">
          <cell r="E911">
            <v>1308100</v>
          </cell>
        </row>
        <row r="912">
          <cell r="E912">
            <v>1337800</v>
          </cell>
        </row>
        <row r="913">
          <cell r="E913">
            <v>1395500</v>
          </cell>
        </row>
        <row r="914">
          <cell r="E914">
            <v>1512300</v>
          </cell>
        </row>
        <row r="917">
          <cell r="E917">
            <v>858000</v>
          </cell>
        </row>
        <row r="918">
          <cell r="E918">
            <v>892300</v>
          </cell>
        </row>
        <row r="919">
          <cell r="E919">
            <v>961000</v>
          </cell>
        </row>
        <row r="920">
          <cell r="E920">
            <v>1062700</v>
          </cell>
        </row>
        <row r="921">
          <cell r="E921">
            <v>1131300</v>
          </cell>
        </row>
        <row r="922">
          <cell r="E922">
            <v>1199800</v>
          </cell>
        </row>
        <row r="923">
          <cell r="E923">
            <v>1335400</v>
          </cell>
        </row>
        <row r="924">
          <cell r="E924">
            <v>1404000</v>
          </cell>
        </row>
        <row r="925">
          <cell r="E925">
            <v>1472400</v>
          </cell>
        </row>
        <row r="926">
          <cell r="E926">
            <v>1504900</v>
          </cell>
        </row>
        <row r="927">
          <cell r="E927">
            <v>1539100</v>
          </cell>
        </row>
        <row r="928">
          <cell r="E928">
            <v>1607500</v>
          </cell>
        </row>
        <row r="929">
          <cell r="E929">
            <v>1740300</v>
          </cell>
        </row>
        <row r="930">
          <cell r="E930">
            <v>1874600</v>
          </cell>
        </row>
        <row r="931">
          <cell r="E931">
            <v>2144900</v>
          </cell>
        </row>
        <row r="932">
          <cell r="E932">
            <v>1023800</v>
          </cell>
        </row>
        <row r="933">
          <cell r="E933">
            <v>1064700</v>
          </cell>
        </row>
        <row r="934">
          <cell r="E934">
            <v>1146700</v>
          </cell>
        </row>
        <row r="935">
          <cell r="E935">
            <v>1268200</v>
          </cell>
        </row>
        <row r="936">
          <cell r="E936">
            <v>1350000</v>
          </cell>
        </row>
        <row r="937">
          <cell r="E937">
            <v>1431800</v>
          </cell>
        </row>
        <row r="938">
          <cell r="E938">
            <v>1593900</v>
          </cell>
        </row>
        <row r="939">
          <cell r="E939">
            <v>1675800</v>
          </cell>
        </row>
        <row r="940">
          <cell r="E940">
            <v>1757600</v>
          </cell>
        </row>
        <row r="941">
          <cell r="E941">
            <v>1796600</v>
          </cell>
        </row>
        <row r="942">
          <cell r="E942">
            <v>1837500</v>
          </cell>
        </row>
        <row r="943">
          <cell r="E943">
            <v>1919200</v>
          </cell>
        </row>
        <row r="944">
          <cell r="E944">
            <v>2078500</v>
          </cell>
        </row>
        <row r="945">
          <cell r="E945">
            <v>2239300</v>
          </cell>
        </row>
        <row r="946">
          <cell r="E946">
            <v>2562500</v>
          </cell>
        </row>
        <row r="947">
          <cell r="E947">
            <v>1334800</v>
          </cell>
        </row>
        <row r="948">
          <cell r="E948">
            <v>1388100</v>
          </cell>
        </row>
        <row r="949">
          <cell r="E949">
            <v>1494900</v>
          </cell>
        </row>
        <row r="950">
          <cell r="E950">
            <v>1653900</v>
          </cell>
        </row>
        <row r="951">
          <cell r="E951">
            <v>1760500</v>
          </cell>
        </row>
        <row r="952">
          <cell r="E952">
            <v>1867400</v>
          </cell>
        </row>
        <row r="953">
          <cell r="E953">
            <v>2079200</v>
          </cell>
        </row>
        <row r="954">
          <cell r="E954">
            <v>2185800</v>
          </cell>
        </row>
        <row r="955">
          <cell r="E955">
            <v>2292500</v>
          </cell>
        </row>
        <row r="956">
          <cell r="E956">
            <v>2344000</v>
          </cell>
        </row>
        <row r="957">
          <cell r="E957">
            <v>2397300</v>
          </cell>
        </row>
        <row r="958">
          <cell r="E958">
            <v>2503900</v>
          </cell>
        </row>
        <row r="959">
          <cell r="E959">
            <v>2712900</v>
          </cell>
        </row>
        <row r="960">
          <cell r="E960">
            <v>2921400</v>
          </cell>
        </row>
        <row r="961">
          <cell r="E961">
            <v>3341500</v>
          </cell>
        </row>
        <row r="962">
          <cell r="E962">
            <v>1901000</v>
          </cell>
        </row>
        <row r="963">
          <cell r="E963">
            <v>2087600</v>
          </cell>
        </row>
        <row r="964">
          <cell r="E964">
            <v>2108100</v>
          </cell>
        </row>
        <row r="965">
          <cell r="E965">
            <v>2211600</v>
          </cell>
        </row>
        <row r="966">
          <cell r="E966">
            <v>2314600</v>
          </cell>
        </row>
        <row r="967">
          <cell r="E967">
            <v>2366100</v>
          </cell>
        </row>
        <row r="968">
          <cell r="E968">
            <v>2417600</v>
          </cell>
        </row>
        <row r="969">
          <cell r="E969">
            <v>2510200</v>
          </cell>
        </row>
        <row r="970">
          <cell r="E970">
            <v>2705000</v>
          </cell>
        </row>
        <row r="971">
          <cell r="E971">
            <v>2909100</v>
          </cell>
        </row>
        <row r="972">
          <cell r="E972">
            <v>3310200</v>
          </cell>
        </row>
      </sheetData>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V3807"/>
  <sheetViews>
    <sheetView tabSelected="1" view="pageBreakPreview" topLeftCell="A1234" zoomScaleNormal="55" zoomScaleSheetLayoutView="100" zoomScalePageLayoutView="40" workbookViewId="0">
      <selection activeCell="B1343" sqref="B1343"/>
    </sheetView>
  </sheetViews>
  <sheetFormatPr defaultColWidth="8.7109375" defaultRowHeight="15" x14ac:dyDescent="0.25"/>
  <cols>
    <col min="1" max="1" width="6.5703125" style="31" customWidth="1"/>
    <col min="2" max="2" width="89.28515625" style="31" customWidth="1"/>
    <col min="3" max="3" width="11.5703125" style="31" hidden="1" customWidth="1"/>
    <col min="4" max="4" width="15.85546875" style="31" hidden="1" customWidth="1"/>
    <col min="5" max="5" width="16.140625" style="31" hidden="1" customWidth="1"/>
    <col min="6" max="6" width="15" style="31" hidden="1" customWidth="1"/>
    <col min="7" max="7" width="9.5703125" style="67" hidden="1" customWidth="1"/>
    <col min="8" max="8" width="16.140625" style="67" hidden="1" customWidth="1"/>
    <col min="9" max="9" width="14.42578125" style="67" hidden="1" customWidth="1"/>
    <col min="10" max="10" width="10.140625" style="67" hidden="1" customWidth="1"/>
    <col min="11" max="11" width="11.7109375" style="59" customWidth="1"/>
    <col min="12" max="12" width="15.5703125" style="61" bestFit="1" customWidth="1"/>
    <col min="13" max="13" width="15.28515625" style="61" customWidth="1"/>
    <col min="14" max="14" width="15.42578125" style="61" customWidth="1"/>
    <col min="15" max="16" width="15.7109375" style="31" customWidth="1"/>
    <col min="17" max="17" width="11.42578125" style="31" bestFit="1" customWidth="1"/>
    <col min="18" max="18" width="18.28515625" style="31" customWidth="1"/>
    <col min="19" max="20" width="8.7109375" style="31"/>
    <col min="21" max="21" width="9" style="31" bestFit="1" customWidth="1"/>
    <col min="22" max="16384" width="8.7109375" style="31"/>
  </cols>
  <sheetData>
    <row r="1" spans="1:16" ht="18" customHeight="1" x14ac:dyDescent="0.25">
      <c r="A1" s="341" t="s">
        <v>1321</v>
      </c>
      <c r="B1" s="341"/>
      <c r="C1" s="341"/>
      <c r="D1" s="341"/>
      <c r="E1" s="341"/>
      <c r="F1" s="341"/>
      <c r="G1" s="341"/>
      <c r="H1" s="341"/>
      <c r="I1" s="341"/>
      <c r="J1" s="341"/>
      <c r="K1" s="341"/>
      <c r="L1" s="341"/>
      <c r="M1" s="341"/>
      <c r="N1" s="341"/>
    </row>
    <row r="2" spans="1:16" ht="18.75" x14ac:dyDescent="0.25">
      <c r="A2" s="342" t="s">
        <v>3492</v>
      </c>
      <c r="B2" s="342"/>
      <c r="C2" s="342"/>
      <c r="D2" s="342"/>
      <c r="E2" s="342"/>
      <c r="F2" s="342"/>
      <c r="G2" s="342"/>
      <c r="H2" s="342"/>
      <c r="I2" s="342"/>
      <c r="J2" s="342"/>
      <c r="K2" s="342"/>
      <c r="L2" s="342"/>
      <c r="M2" s="342"/>
      <c r="N2" s="342"/>
    </row>
    <row r="3" spans="1:16" ht="18.75" x14ac:dyDescent="0.25">
      <c r="A3" s="342" t="s">
        <v>0</v>
      </c>
      <c r="B3" s="342"/>
      <c r="C3" s="342"/>
      <c r="D3" s="342"/>
      <c r="E3" s="342"/>
      <c r="F3" s="342"/>
      <c r="G3" s="342"/>
      <c r="H3" s="342"/>
      <c r="I3" s="342"/>
      <c r="J3" s="342"/>
      <c r="K3" s="342"/>
      <c r="L3" s="342"/>
      <c r="M3" s="342"/>
      <c r="N3" s="342"/>
    </row>
    <row r="4" spans="1:16" ht="30" customHeight="1" x14ac:dyDescent="0.25">
      <c r="A4" s="343" t="s">
        <v>3551</v>
      </c>
      <c r="B4" s="343"/>
      <c r="C4" s="343"/>
      <c r="D4" s="343"/>
      <c r="E4" s="343"/>
      <c r="F4" s="343"/>
      <c r="G4" s="343"/>
      <c r="H4" s="343"/>
      <c r="I4" s="343"/>
      <c r="J4" s="343"/>
      <c r="K4" s="343"/>
      <c r="L4" s="343"/>
      <c r="M4" s="343"/>
      <c r="N4" s="343"/>
    </row>
    <row r="5" spans="1:16" ht="20.100000000000001" customHeight="1" x14ac:dyDescent="0.25">
      <c r="A5" s="1"/>
      <c r="B5" s="2"/>
      <c r="C5" s="2"/>
      <c r="D5" s="2"/>
      <c r="E5" s="2"/>
      <c r="F5" s="2"/>
    </row>
    <row r="6" spans="1:16" ht="24.75" customHeight="1" x14ac:dyDescent="0.25">
      <c r="A6" s="344" t="s">
        <v>1</v>
      </c>
      <c r="B6" s="339" t="s">
        <v>2</v>
      </c>
      <c r="C6" s="339" t="s">
        <v>3</v>
      </c>
      <c r="D6" s="339" t="s">
        <v>2776</v>
      </c>
      <c r="E6" s="339"/>
      <c r="F6" s="339"/>
      <c r="G6" s="338" t="s">
        <v>3</v>
      </c>
      <c r="H6" s="338" t="s">
        <v>4</v>
      </c>
      <c r="I6" s="338"/>
      <c r="J6" s="338"/>
      <c r="K6" s="339" t="s">
        <v>3</v>
      </c>
      <c r="L6" s="340" t="s">
        <v>4</v>
      </c>
      <c r="M6" s="340"/>
      <c r="N6" s="340"/>
    </row>
    <row r="7" spans="1:16" ht="72" customHeight="1" x14ac:dyDescent="0.25">
      <c r="A7" s="344"/>
      <c r="B7" s="339"/>
      <c r="C7" s="339"/>
      <c r="D7" s="339" t="s">
        <v>5</v>
      </c>
      <c r="E7" s="339" t="s">
        <v>6</v>
      </c>
      <c r="F7" s="339"/>
      <c r="G7" s="338"/>
      <c r="H7" s="338" t="s">
        <v>5</v>
      </c>
      <c r="I7" s="338" t="s">
        <v>6</v>
      </c>
      <c r="J7" s="338"/>
      <c r="K7" s="339"/>
      <c r="L7" s="340" t="s">
        <v>5</v>
      </c>
      <c r="M7" s="340" t="s">
        <v>6</v>
      </c>
      <c r="N7" s="340"/>
    </row>
    <row r="8" spans="1:16" ht="54" customHeight="1" x14ac:dyDescent="0.25">
      <c r="A8" s="344"/>
      <c r="B8" s="339"/>
      <c r="C8" s="339"/>
      <c r="D8" s="339"/>
      <c r="E8" s="4" t="s">
        <v>7</v>
      </c>
      <c r="F8" s="4" t="s">
        <v>8</v>
      </c>
      <c r="G8" s="338"/>
      <c r="H8" s="338"/>
      <c r="I8" s="143" t="s">
        <v>7</v>
      </c>
      <c r="J8" s="143" t="s">
        <v>8</v>
      </c>
      <c r="K8" s="339"/>
      <c r="L8" s="340"/>
      <c r="M8" s="62" t="s">
        <v>7</v>
      </c>
      <c r="N8" s="62" t="s">
        <v>8</v>
      </c>
    </row>
    <row r="9" spans="1:16" s="79" customFormat="1" ht="42.75" customHeight="1" x14ac:dyDescent="0.3">
      <c r="A9" s="216" t="s">
        <v>9</v>
      </c>
      <c r="B9" s="301" t="s">
        <v>10</v>
      </c>
      <c r="C9" s="302"/>
      <c r="D9" s="302"/>
      <c r="E9" s="302"/>
      <c r="F9" s="302"/>
      <c r="G9" s="302"/>
      <c r="H9" s="302"/>
      <c r="I9" s="302"/>
      <c r="J9" s="302"/>
      <c r="K9" s="302"/>
      <c r="L9" s="302"/>
      <c r="M9" s="302"/>
      <c r="N9" s="303"/>
    </row>
    <row r="10" spans="1:16" s="79" customFormat="1" ht="26.25" customHeight="1" x14ac:dyDescent="0.3">
      <c r="A10" s="216"/>
      <c r="B10" s="301" t="s">
        <v>11</v>
      </c>
      <c r="C10" s="302"/>
      <c r="D10" s="302"/>
      <c r="E10" s="302"/>
      <c r="F10" s="302"/>
      <c r="G10" s="302"/>
      <c r="H10" s="302"/>
      <c r="I10" s="302"/>
      <c r="J10" s="302"/>
      <c r="K10" s="302"/>
      <c r="L10" s="302"/>
      <c r="M10" s="302"/>
      <c r="N10" s="303"/>
    </row>
    <row r="11" spans="1:16" s="79" customFormat="1" ht="52.5" customHeight="1" x14ac:dyDescent="0.3">
      <c r="A11" s="216"/>
      <c r="B11" s="301" t="s">
        <v>3260</v>
      </c>
      <c r="C11" s="302"/>
      <c r="D11" s="302"/>
      <c r="E11" s="302"/>
      <c r="F11" s="302"/>
      <c r="G11" s="302"/>
      <c r="H11" s="302"/>
      <c r="I11" s="302"/>
      <c r="J11" s="302"/>
      <c r="K11" s="302"/>
      <c r="L11" s="302"/>
      <c r="M11" s="302"/>
      <c r="N11" s="303"/>
    </row>
    <row r="12" spans="1:16" s="176" customFormat="1" ht="26.25" customHeight="1" x14ac:dyDescent="0.3">
      <c r="A12" s="6">
        <v>1</v>
      </c>
      <c r="B12" s="7" t="s">
        <v>2504</v>
      </c>
      <c r="C12" s="8" t="s">
        <v>351</v>
      </c>
      <c r="D12" s="15">
        <v>282700</v>
      </c>
      <c r="E12" s="10"/>
      <c r="F12" s="10"/>
      <c r="G12" s="106" t="s">
        <v>1061</v>
      </c>
      <c r="H12" s="33"/>
      <c r="I12" s="68"/>
      <c r="J12" s="68"/>
      <c r="K12" s="8" t="s">
        <v>351</v>
      </c>
      <c r="L12" s="15">
        <f>D12</f>
        <v>282700</v>
      </c>
      <c r="M12" s="63"/>
      <c r="N12" s="63"/>
    </row>
    <row r="13" spans="1:16" s="176" customFormat="1" ht="36" customHeight="1" x14ac:dyDescent="0.3">
      <c r="A13" s="6">
        <f>A12+1</f>
        <v>2</v>
      </c>
      <c r="B13" s="7" t="s">
        <v>3259</v>
      </c>
      <c r="C13" s="8" t="s">
        <v>351</v>
      </c>
      <c r="D13" s="15">
        <v>277200</v>
      </c>
      <c r="E13" s="10"/>
      <c r="F13" s="10"/>
      <c r="G13" s="106" t="s">
        <v>1061</v>
      </c>
      <c r="H13" s="33"/>
      <c r="I13" s="68"/>
      <c r="J13" s="68"/>
      <c r="K13" s="8" t="s">
        <v>351</v>
      </c>
      <c r="L13" s="15">
        <f t="shared" ref="L13:L20" si="0">D13</f>
        <v>277200</v>
      </c>
      <c r="M13" s="63"/>
      <c r="N13" s="63"/>
      <c r="O13" s="4" t="s">
        <v>376</v>
      </c>
      <c r="P13" s="4" t="s">
        <v>377</v>
      </c>
    </row>
    <row r="14" spans="1:16" s="176" customFormat="1" ht="26.25" customHeight="1" x14ac:dyDescent="0.3">
      <c r="A14" s="6">
        <f>A13+1</f>
        <v>3</v>
      </c>
      <c r="B14" s="7" t="s">
        <v>2324</v>
      </c>
      <c r="C14" s="8" t="s">
        <v>351</v>
      </c>
      <c r="D14" s="15">
        <v>214500</v>
      </c>
      <c r="E14" s="10"/>
      <c r="F14" s="10"/>
      <c r="G14" s="106" t="s">
        <v>1061</v>
      </c>
      <c r="H14" s="33"/>
      <c r="I14" s="68"/>
      <c r="J14" s="68"/>
      <c r="K14" s="8" t="s">
        <v>351</v>
      </c>
      <c r="L14" s="15">
        <f t="shared" si="0"/>
        <v>214500</v>
      </c>
      <c r="M14" s="63"/>
      <c r="N14" s="63"/>
      <c r="O14" s="34"/>
      <c r="P14" s="34"/>
    </row>
    <row r="15" spans="1:16" s="176" customFormat="1" ht="27.95" customHeight="1" x14ac:dyDescent="0.3">
      <c r="A15" s="6">
        <f t="shared" ref="A15:A20" si="1">A14+1</f>
        <v>4</v>
      </c>
      <c r="B15" s="7" t="s">
        <v>3248</v>
      </c>
      <c r="C15" s="8" t="s">
        <v>351</v>
      </c>
      <c r="D15" s="15">
        <v>199100</v>
      </c>
      <c r="E15" s="10"/>
      <c r="F15" s="10"/>
      <c r="G15" s="106" t="s">
        <v>1061</v>
      </c>
      <c r="H15" s="33"/>
      <c r="I15" s="68"/>
      <c r="J15" s="68"/>
      <c r="K15" s="8" t="s">
        <v>351</v>
      </c>
      <c r="L15" s="15">
        <f t="shared" si="0"/>
        <v>199100</v>
      </c>
      <c r="M15" s="63"/>
      <c r="N15" s="63"/>
      <c r="O15" s="35"/>
      <c r="P15" s="35"/>
    </row>
    <row r="16" spans="1:16" s="176" customFormat="1" ht="27.95" customHeight="1" x14ac:dyDescent="0.3">
      <c r="A16" s="6">
        <f t="shared" si="1"/>
        <v>5</v>
      </c>
      <c r="B16" s="7" t="s">
        <v>3249</v>
      </c>
      <c r="C16" s="8" t="s">
        <v>351</v>
      </c>
      <c r="D16" s="15">
        <v>184800</v>
      </c>
      <c r="E16" s="10"/>
      <c r="F16" s="10"/>
      <c r="G16" s="106" t="s">
        <v>1061</v>
      </c>
      <c r="H16" s="33"/>
      <c r="I16" s="68"/>
      <c r="J16" s="68"/>
      <c r="K16" s="8" t="s">
        <v>351</v>
      </c>
      <c r="L16" s="15">
        <f t="shared" si="0"/>
        <v>184800</v>
      </c>
      <c r="M16" s="63"/>
      <c r="N16" s="63"/>
      <c r="O16" s="35"/>
      <c r="P16" s="35"/>
    </row>
    <row r="17" spans="1:16" s="176" customFormat="1" ht="27.95" customHeight="1" x14ac:dyDescent="0.3">
      <c r="A17" s="6">
        <f t="shared" si="1"/>
        <v>6</v>
      </c>
      <c r="B17" s="7" t="s">
        <v>3252</v>
      </c>
      <c r="C17" s="8" t="s">
        <v>351</v>
      </c>
      <c r="D17" s="15">
        <v>176000</v>
      </c>
      <c r="E17" s="10"/>
      <c r="F17" s="10"/>
      <c r="G17" s="106" t="s">
        <v>1061</v>
      </c>
      <c r="H17" s="33"/>
      <c r="I17" s="68"/>
      <c r="J17" s="68"/>
      <c r="K17" s="8" t="s">
        <v>351</v>
      </c>
      <c r="L17" s="15">
        <f t="shared" si="0"/>
        <v>176000</v>
      </c>
      <c r="M17" s="63"/>
      <c r="N17" s="63"/>
      <c r="O17" s="35"/>
      <c r="P17" s="35"/>
    </row>
    <row r="18" spans="1:16" s="176" customFormat="1" ht="27.95" customHeight="1" x14ac:dyDescent="0.3">
      <c r="A18" s="6">
        <f t="shared" si="1"/>
        <v>7</v>
      </c>
      <c r="B18" s="7" t="s">
        <v>2578</v>
      </c>
      <c r="C18" s="8" t="s">
        <v>351</v>
      </c>
      <c r="D18" s="15">
        <v>178200</v>
      </c>
      <c r="E18" s="10"/>
      <c r="F18" s="10"/>
      <c r="G18" s="106"/>
      <c r="H18" s="33"/>
      <c r="I18" s="68"/>
      <c r="J18" s="68"/>
      <c r="K18" s="8" t="s">
        <v>351</v>
      </c>
      <c r="L18" s="15">
        <f t="shared" si="0"/>
        <v>178200</v>
      </c>
      <c r="M18" s="63"/>
      <c r="N18" s="63"/>
      <c r="O18" s="35"/>
      <c r="P18" s="35"/>
    </row>
    <row r="19" spans="1:16" s="176" customFormat="1" ht="27.95" customHeight="1" x14ac:dyDescent="0.3">
      <c r="A19" s="6">
        <f t="shared" si="1"/>
        <v>8</v>
      </c>
      <c r="B19" s="7" t="s">
        <v>3254</v>
      </c>
      <c r="C19" s="8" t="s">
        <v>351</v>
      </c>
      <c r="D19" s="15">
        <v>128700</v>
      </c>
      <c r="E19" s="10"/>
      <c r="F19" s="10"/>
      <c r="G19" s="106"/>
      <c r="H19" s="33"/>
      <c r="I19" s="68"/>
      <c r="J19" s="68"/>
      <c r="K19" s="8" t="s">
        <v>351</v>
      </c>
      <c r="L19" s="15">
        <f t="shared" si="0"/>
        <v>128700</v>
      </c>
      <c r="M19" s="63"/>
      <c r="N19" s="63"/>
      <c r="O19" s="35"/>
      <c r="P19" s="35"/>
    </row>
    <row r="20" spans="1:16" s="176" customFormat="1" ht="27.95" customHeight="1" x14ac:dyDescent="0.3">
      <c r="A20" s="6">
        <f t="shared" si="1"/>
        <v>9</v>
      </c>
      <c r="B20" s="7" t="s">
        <v>3258</v>
      </c>
      <c r="C20" s="8" t="s">
        <v>351</v>
      </c>
      <c r="D20" s="15">
        <v>250800</v>
      </c>
      <c r="E20" s="10"/>
      <c r="F20" s="10"/>
      <c r="G20" s="106" t="s">
        <v>1061</v>
      </c>
      <c r="H20" s="33"/>
      <c r="I20" s="68"/>
      <c r="J20" s="68"/>
      <c r="K20" s="8" t="s">
        <v>351</v>
      </c>
      <c r="L20" s="15">
        <f t="shared" si="0"/>
        <v>250800</v>
      </c>
      <c r="M20" s="63"/>
      <c r="N20" s="63"/>
      <c r="O20" s="35"/>
      <c r="P20" s="35"/>
    </row>
    <row r="21" spans="1:16" s="79" customFormat="1" ht="27.95" customHeight="1" x14ac:dyDescent="0.3">
      <c r="A21" s="175"/>
      <c r="B21" s="229" t="s">
        <v>16</v>
      </c>
      <c r="C21" s="238"/>
      <c r="D21" s="78"/>
      <c r="E21" s="78"/>
      <c r="F21" s="78"/>
      <c r="G21" s="239"/>
      <c r="H21" s="220"/>
      <c r="I21" s="220"/>
      <c r="J21" s="220"/>
      <c r="K21" s="214"/>
      <c r="L21" s="215"/>
      <c r="M21" s="215"/>
      <c r="N21" s="215"/>
      <c r="O21" s="77"/>
      <c r="P21" s="77"/>
    </row>
    <row r="22" spans="1:16" s="79" customFormat="1" ht="57" customHeight="1" x14ac:dyDescent="0.3">
      <c r="A22" s="216"/>
      <c r="B22" s="301" t="s">
        <v>3247</v>
      </c>
      <c r="C22" s="302"/>
      <c r="D22" s="302"/>
      <c r="E22" s="302"/>
      <c r="F22" s="302"/>
      <c r="G22" s="302"/>
      <c r="H22" s="302"/>
      <c r="I22" s="302"/>
      <c r="J22" s="302"/>
      <c r="K22" s="302"/>
      <c r="L22" s="302"/>
      <c r="M22" s="302"/>
      <c r="N22" s="303"/>
    </row>
    <row r="23" spans="1:16" s="176" customFormat="1" ht="27.95" customHeight="1" x14ac:dyDescent="0.3">
      <c r="A23" s="6">
        <f>A22+1</f>
        <v>1</v>
      </c>
      <c r="B23" s="7" t="s">
        <v>3250</v>
      </c>
      <c r="C23" s="8" t="s">
        <v>351</v>
      </c>
      <c r="D23" s="15">
        <v>269500</v>
      </c>
      <c r="E23" s="10"/>
      <c r="F23" s="10"/>
      <c r="G23" s="106" t="s">
        <v>1061</v>
      </c>
      <c r="H23" s="33"/>
      <c r="I23" s="68"/>
      <c r="J23" s="68"/>
      <c r="K23" s="8" t="s">
        <v>351</v>
      </c>
      <c r="L23" s="15">
        <f>D23</f>
        <v>269500</v>
      </c>
      <c r="M23" s="63"/>
      <c r="N23" s="63"/>
      <c r="O23" s="35"/>
      <c r="P23" s="35"/>
    </row>
    <row r="24" spans="1:16" s="176" customFormat="1" ht="27.95" customHeight="1" x14ac:dyDescent="0.3">
      <c r="A24" s="6">
        <f t="shared" ref="A24:A38" si="2">A23+1</f>
        <v>2</v>
      </c>
      <c r="B24" s="7" t="s">
        <v>3251</v>
      </c>
      <c r="C24" s="8" t="s">
        <v>351</v>
      </c>
      <c r="D24" s="15">
        <v>264000</v>
      </c>
      <c r="E24" s="10"/>
      <c r="F24" s="10"/>
      <c r="G24" s="106" t="s">
        <v>1061</v>
      </c>
      <c r="H24" s="33"/>
      <c r="I24" s="68"/>
      <c r="J24" s="68"/>
      <c r="K24" s="8" t="s">
        <v>351</v>
      </c>
      <c r="L24" s="15">
        <f t="shared" ref="L24:L38" si="3">D24</f>
        <v>264000</v>
      </c>
      <c r="M24" s="63"/>
      <c r="N24" s="63"/>
      <c r="O24" s="35"/>
      <c r="P24" s="35"/>
    </row>
    <row r="25" spans="1:16" s="176" customFormat="1" ht="27.95" customHeight="1" x14ac:dyDescent="0.3">
      <c r="A25" s="6">
        <f t="shared" si="2"/>
        <v>3</v>
      </c>
      <c r="B25" s="7" t="s">
        <v>12</v>
      </c>
      <c r="C25" s="8" t="s">
        <v>351</v>
      </c>
      <c r="D25" s="15">
        <v>264000</v>
      </c>
      <c r="E25" s="10"/>
      <c r="F25" s="10"/>
      <c r="G25" s="106" t="s">
        <v>1061</v>
      </c>
      <c r="H25" s="33"/>
      <c r="I25" s="259"/>
      <c r="J25" s="68"/>
      <c r="K25" s="8" t="s">
        <v>351</v>
      </c>
      <c r="L25" s="15">
        <f t="shared" si="3"/>
        <v>264000</v>
      </c>
      <c r="M25" s="63"/>
      <c r="N25" s="63"/>
      <c r="O25" s="35"/>
      <c r="P25" s="35"/>
    </row>
    <row r="26" spans="1:16" s="176" customFormat="1" ht="27.95" customHeight="1" x14ac:dyDescent="0.3">
      <c r="A26" s="6">
        <f t="shared" si="2"/>
        <v>4</v>
      </c>
      <c r="B26" s="7" t="s">
        <v>2324</v>
      </c>
      <c r="C26" s="8" t="s">
        <v>351</v>
      </c>
      <c r="D26" s="15">
        <v>211200</v>
      </c>
      <c r="E26" s="10"/>
      <c r="F26" s="10"/>
      <c r="G26" s="106" t="s">
        <v>1061</v>
      </c>
      <c r="H26" s="33"/>
      <c r="I26" s="68"/>
      <c r="J26" s="68"/>
      <c r="K26" s="8" t="s">
        <v>351</v>
      </c>
      <c r="L26" s="15">
        <f t="shared" si="3"/>
        <v>211200</v>
      </c>
      <c r="M26" s="63"/>
      <c r="N26" s="63"/>
      <c r="O26" s="35"/>
      <c r="P26" s="35"/>
    </row>
    <row r="27" spans="1:16" s="176" customFormat="1" ht="27.95" customHeight="1" x14ac:dyDescent="0.3">
      <c r="A27" s="6">
        <f t="shared" si="2"/>
        <v>5</v>
      </c>
      <c r="B27" s="7" t="s">
        <v>3248</v>
      </c>
      <c r="C27" s="8" t="s">
        <v>351</v>
      </c>
      <c r="D27" s="15">
        <v>198000</v>
      </c>
      <c r="E27" s="10"/>
      <c r="F27" s="10"/>
      <c r="G27" s="106" t="s">
        <v>1061</v>
      </c>
      <c r="H27" s="33"/>
      <c r="I27" s="68"/>
      <c r="J27" s="68"/>
      <c r="K27" s="8" t="s">
        <v>351</v>
      </c>
      <c r="L27" s="15">
        <f t="shared" si="3"/>
        <v>198000</v>
      </c>
      <c r="M27" s="63"/>
      <c r="N27" s="63"/>
      <c r="O27" s="35"/>
      <c r="P27" s="35"/>
    </row>
    <row r="28" spans="1:16" s="176" customFormat="1" ht="27.95" customHeight="1" x14ac:dyDescent="0.3">
      <c r="A28" s="6">
        <f t="shared" si="2"/>
        <v>6</v>
      </c>
      <c r="B28" s="7" t="s">
        <v>2502</v>
      </c>
      <c r="C28" s="8" t="s">
        <v>351</v>
      </c>
      <c r="D28" s="15">
        <v>220000</v>
      </c>
      <c r="E28" s="10"/>
      <c r="F28" s="10"/>
      <c r="G28" s="106" t="s">
        <v>1061</v>
      </c>
      <c r="H28" s="33"/>
      <c r="I28" s="68"/>
      <c r="J28" s="68"/>
      <c r="K28" s="8" t="s">
        <v>351</v>
      </c>
      <c r="L28" s="15">
        <f t="shared" si="3"/>
        <v>220000</v>
      </c>
      <c r="M28" s="63"/>
      <c r="N28" s="63"/>
      <c r="O28" s="35"/>
      <c r="P28" s="35"/>
    </row>
    <row r="29" spans="1:16" s="176" customFormat="1" ht="27.95" customHeight="1" x14ac:dyDescent="0.3">
      <c r="A29" s="6">
        <f t="shared" si="2"/>
        <v>7</v>
      </c>
      <c r="B29" s="7" t="s">
        <v>3249</v>
      </c>
      <c r="C29" s="8" t="s">
        <v>351</v>
      </c>
      <c r="D29" s="15">
        <v>173800</v>
      </c>
      <c r="E29" s="10"/>
      <c r="F29" s="10"/>
      <c r="G29" s="106" t="s">
        <v>1061</v>
      </c>
      <c r="H29" s="33"/>
      <c r="I29" s="68"/>
      <c r="J29" s="68"/>
      <c r="K29" s="8" t="s">
        <v>351</v>
      </c>
      <c r="L29" s="15">
        <f t="shared" si="3"/>
        <v>173800</v>
      </c>
      <c r="M29" s="63"/>
      <c r="N29" s="63"/>
      <c r="O29" s="35"/>
      <c r="P29" s="35"/>
    </row>
    <row r="30" spans="1:16" s="176" customFormat="1" ht="27.95" customHeight="1" x14ac:dyDescent="0.3">
      <c r="A30" s="6">
        <f t="shared" si="2"/>
        <v>8</v>
      </c>
      <c r="B30" s="7" t="s">
        <v>3252</v>
      </c>
      <c r="C30" s="8" t="s">
        <v>351</v>
      </c>
      <c r="D30" s="15">
        <v>162800</v>
      </c>
      <c r="E30" s="10"/>
      <c r="F30" s="10"/>
      <c r="G30" s="106" t="s">
        <v>1061</v>
      </c>
      <c r="H30" s="33"/>
      <c r="I30" s="68"/>
      <c r="J30" s="68"/>
      <c r="K30" s="8" t="s">
        <v>351</v>
      </c>
      <c r="L30" s="15">
        <f t="shared" si="3"/>
        <v>162800</v>
      </c>
      <c r="M30" s="63"/>
      <c r="N30" s="63"/>
      <c r="O30" s="35"/>
      <c r="P30" s="35"/>
    </row>
    <row r="31" spans="1:16" s="176" customFormat="1" ht="27.95" customHeight="1" x14ac:dyDescent="0.3">
      <c r="A31" s="6">
        <f t="shared" si="2"/>
        <v>9</v>
      </c>
      <c r="B31" s="7" t="s">
        <v>2503</v>
      </c>
      <c r="C31" s="8" t="s">
        <v>351</v>
      </c>
      <c r="D31" s="15">
        <v>143000</v>
      </c>
      <c r="E31" s="10"/>
      <c r="F31" s="10"/>
      <c r="G31" s="106"/>
      <c r="H31" s="33"/>
      <c r="I31" s="68"/>
      <c r="J31" s="68"/>
      <c r="K31" s="8" t="s">
        <v>351</v>
      </c>
      <c r="L31" s="15">
        <f t="shared" si="3"/>
        <v>143000</v>
      </c>
      <c r="M31" s="63"/>
      <c r="N31" s="63"/>
      <c r="O31" s="35"/>
      <c r="P31" s="35"/>
    </row>
    <row r="32" spans="1:16" s="176" customFormat="1" ht="27.95" customHeight="1" x14ac:dyDescent="0.3">
      <c r="A32" s="6">
        <f t="shared" si="2"/>
        <v>10</v>
      </c>
      <c r="B32" s="7" t="s">
        <v>3253</v>
      </c>
      <c r="C32" s="8" t="s">
        <v>351</v>
      </c>
      <c r="D32" s="15">
        <v>105600</v>
      </c>
      <c r="E32" s="10"/>
      <c r="F32" s="10"/>
      <c r="G32" s="106"/>
      <c r="H32" s="33"/>
      <c r="I32" s="68"/>
      <c r="J32" s="68"/>
      <c r="K32" s="8" t="s">
        <v>351</v>
      </c>
      <c r="L32" s="15">
        <f t="shared" si="3"/>
        <v>105600</v>
      </c>
      <c r="M32" s="63"/>
      <c r="N32" s="63"/>
      <c r="O32" s="35"/>
      <c r="P32" s="35"/>
    </row>
    <row r="33" spans="1:16" s="176" customFormat="1" ht="27.95" customHeight="1" x14ac:dyDescent="0.3">
      <c r="A33" s="6">
        <f t="shared" si="2"/>
        <v>11</v>
      </c>
      <c r="B33" s="7" t="s">
        <v>2578</v>
      </c>
      <c r="C33" s="8" t="s">
        <v>351</v>
      </c>
      <c r="D33" s="15">
        <v>176000</v>
      </c>
      <c r="E33" s="10"/>
      <c r="F33" s="10"/>
      <c r="G33" s="106"/>
      <c r="H33" s="33"/>
      <c r="I33" s="68"/>
      <c r="J33" s="68"/>
      <c r="K33" s="8" t="s">
        <v>351</v>
      </c>
      <c r="L33" s="15">
        <f t="shared" si="3"/>
        <v>176000</v>
      </c>
      <c r="M33" s="63"/>
      <c r="N33" s="63"/>
      <c r="O33" s="35"/>
      <c r="P33" s="35"/>
    </row>
    <row r="34" spans="1:16" s="176" customFormat="1" ht="27.95" customHeight="1" x14ac:dyDescent="0.3">
      <c r="A34" s="6">
        <f t="shared" si="2"/>
        <v>12</v>
      </c>
      <c r="B34" s="7" t="s">
        <v>3254</v>
      </c>
      <c r="C34" s="8" t="s">
        <v>351</v>
      </c>
      <c r="D34" s="15">
        <v>121000</v>
      </c>
      <c r="E34" s="10"/>
      <c r="F34" s="10"/>
      <c r="G34" s="106"/>
      <c r="H34" s="33"/>
      <c r="I34" s="68"/>
      <c r="J34" s="68"/>
      <c r="K34" s="8" t="s">
        <v>351</v>
      </c>
      <c r="L34" s="15">
        <f t="shared" si="3"/>
        <v>121000</v>
      </c>
      <c r="M34" s="63"/>
      <c r="N34" s="63"/>
      <c r="O34" s="35"/>
      <c r="P34" s="35"/>
    </row>
    <row r="35" spans="1:16" s="176" customFormat="1" ht="27.95" customHeight="1" x14ac:dyDescent="0.3">
      <c r="A35" s="6">
        <f t="shared" si="2"/>
        <v>13</v>
      </c>
      <c r="B35" s="7" t="s">
        <v>3255</v>
      </c>
      <c r="C35" s="8" t="s">
        <v>351</v>
      </c>
      <c r="D35" s="15">
        <v>132000</v>
      </c>
      <c r="E35" s="10"/>
      <c r="F35" s="10"/>
      <c r="G35" s="106"/>
      <c r="H35" s="33"/>
      <c r="I35" s="68"/>
      <c r="J35" s="68"/>
      <c r="K35" s="8" t="s">
        <v>351</v>
      </c>
      <c r="L35" s="15">
        <f t="shared" si="3"/>
        <v>132000</v>
      </c>
      <c r="M35" s="63"/>
      <c r="N35" s="63"/>
      <c r="O35" s="35"/>
      <c r="P35" s="35"/>
    </row>
    <row r="36" spans="1:16" s="176" customFormat="1" ht="27.95" customHeight="1" x14ac:dyDescent="0.3">
      <c r="A36" s="6">
        <f t="shared" si="2"/>
        <v>14</v>
      </c>
      <c r="B36" s="7" t="s">
        <v>3256</v>
      </c>
      <c r="C36" s="8" t="s">
        <v>351</v>
      </c>
      <c r="D36" s="15">
        <v>170500</v>
      </c>
      <c r="E36" s="10"/>
      <c r="F36" s="10"/>
      <c r="G36" s="106"/>
      <c r="H36" s="33"/>
      <c r="I36" s="68"/>
      <c r="J36" s="68"/>
      <c r="K36" s="8" t="s">
        <v>351</v>
      </c>
      <c r="L36" s="15">
        <f t="shared" si="3"/>
        <v>170500</v>
      </c>
      <c r="M36" s="63"/>
      <c r="N36" s="63"/>
      <c r="O36" s="35"/>
      <c r="P36" s="35"/>
    </row>
    <row r="37" spans="1:16" s="176" customFormat="1" ht="27.95" customHeight="1" x14ac:dyDescent="0.3">
      <c r="A37" s="6">
        <f t="shared" si="2"/>
        <v>15</v>
      </c>
      <c r="B37" s="7" t="s">
        <v>3257</v>
      </c>
      <c r="C37" s="8" t="s">
        <v>351</v>
      </c>
      <c r="D37" s="15">
        <v>242000</v>
      </c>
      <c r="E37" s="10"/>
      <c r="F37" s="10"/>
      <c r="G37" s="106"/>
      <c r="H37" s="33"/>
      <c r="I37" s="68"/>
      <c r="J37" s="68"/>
      <c r="K37" s="8" t="s">
        <v>351</v>
      </c>
      <c r="L37" s="15">
        <f t="shared" si="3"/>
        <v>242000</v>
      </c>
      <c r="M37" s="63"/>
      <c r="N37" s="63"/>
      <c r="O37" s="35"/>
      <c r="P37" s="35"/>
    </row>
    <row r="38" spans="1:16" s="176" customFormat="1" ht="27.95" customHeight="1" x14ac:dyDescent="0.3">
      <c r="A38" s="6">
        <f t="shared" si="2"/>
        <v>16</v>
      </c>
      <c r="B38" s="7" t="s">
        <v>3258</v>
      </c>
      <c r="C38" s="8" t="s">
        <v>351</v>
      </c>
      <c r="D38" s="15">
        <v>250800</v>
      </c>
      <c r="E38" s="10"/>
      <c r="F38" s="10"/>
      <c r="G38" s="106" t="s">
        <v>1061</v>
      </c>
      <c r="H38" s="33"/>
      <c r="I38" s="68"/>
      <c r="J38" s="68"/>
      <c r="K38" s="8" t="s">
        <v>351</v>
      </c>
      <c r="L38" s="15">
        <f t="shared" si="3"/>
        <v>250800</v>
      </c>
      <c r="M38" s="63"/>
      <c r="N38" s="63"/>
      <c r="O38" s="35"/>
      <c r="P38" s="35"/>
    </row>
    <row r="39" spans="1:16" s="79" customFormat="1" ht="56.25" customHeight="1" x14ac:dyDescent="0.3">
      <c r="A39" s="175"/>
      <c r="B39" s="301" t="s">
        <v>2557</v>
      </c>
      <c r="C39" s="302"/>
      <c r="D39" s="302"/>
      <c r="E39" s="302"/>
      <c r="F39" s="302"/>
      <c r="G39" s="302"/>
      <c r="H39" s="302"/>
      <c r="I39" s="302"/>
      <c r="J39" s="302"/>
      <c r="K39" s="302"/>
      <c r="L39" s="302"/>
      <c r="M39" s="302"/>
      <c r="N39" s="303"/>
      <c r="O39" s="77"/>
      <c r="P39" s="77"/>
    </row>
    <row r="40" spans="1:16" s="176" customFormat="1" ht="24" customHeight="1" x14ac:dyDescent="0.3">
      <c r="A40" s="6">
        <v>1</v>
      </c>
      <c r="B40" s="7" t="s">
        <v>15</v>
      </c>
      <c r="C40" s="8" t="s">
        <v>351</v>
      </c>
      <c r="D40" s="15">
        <v>162273</v>
      </c>
      <c r="E40" s="9"/>
      <c r="F40" s="12"/>
      <c r="G40" s="106" t="s">
        <v>1061</v>
      </c>
      <c r="H40" s="15">
        <f>D40</f>
        <v>162273</v>
      </c>
      <c r="I40" s="69"/>
      <c r="J40" s="69"/>
      <c r="K40" s="8" t="s">
        <v>351</v>
      </c>
      <c r="L40" s="15">
        <v>200000</v>
      </c>
      <c r="M40" s="63"/>
      <c r="N40" s="63"/>
      <c r="O40" s="35"/>
      <c r="P40" s="35"/>
    </row>
    <row r="41" spans="1:16" s="176" customFormat="1" ht="24" customHeight="1" x14ac:dyDescent="0.3">
      <c r="A41" s="6">
        <f t="shared" ref="A41:A46" si="4">A40+1</f>
        <v>2</v>
      </c>
      <c r="B41" s="7" t="s">
        <v>14</v>
      </c>
      <c r="C41" s="8" t="s">
        <v>351</v>
      </c>
      <c r="D41" s="15">
        <v>168364</v>
      </c>
      <c r="E41" s="9"/>
      <c r="F41" s="9"/>
      <c r="G41" s="106" t="s">
        <v>1061</v>
      </c>
      <c r="H41" s="15">
        <v>168818</v>
      </c>
      <c r="I41" s="69"/>
      <c r="J41" s="69"/>
      <c r="K41" s="8" t="s">
        <v>351</v>
      </c>
      <c r="L41" s="15">
        <v>185700</v>
      </c>
      <c r="M41" s="63"/>
      <c r="N41" s="63"/>
      <c r="O41" s="35"/>
      <c r="P41" s="35"/>
    </row>
    <row r="42" spans="1:16" s="176" customFormat="1" ht="24" customHeight="1" x14ac:dyDescent="0.3">
      <c r="A42" s="6">
        <f t="shared" si="4"/>
        <v>3</v>
      </c>
      <c r="B42" s="7" t="s">
        <v>13</v>
      </c>
      <c r="C42" s="8" t="s">
        <v>351</v>
      </c>
      <c r="D42" s="15">
        <v>168364</v>
      </c>
      <c r="E42" s="9"/>
      <c r="F42" s="9"/>
      <c r="G42" s="106" t="s">
        <v>1061</v>
      </c>
      <c r="H42" s="15">
        <v>173364</v>
      </c>
      <c r="I42" s="69"/>
      <c r="J42" s="69"/>
      <c r="K42" s="8" t="s">
        <v>351</v>
      </c>
      <c r="L42" s="15">
        <v>196000</v>
      </c>
      <c r="M42" s="63"/>
      <c r="N42" s="63"/>
      <c r="O42" s="35"/>
      <c r="P42" s="35"/>
    </row>
    <row r="43" spans="1:16" s="176" customFormat="1" ht="24" customHeight="1" x14ac:dyDescent="0.3">
      <c r="A43" s="6">
        <f t="shared" si="4"/>
        <v>4</v>
      </c>
      <c r="B43" s="7" t="s">
        <v>392</v>
      </c>
      <c r="C43" s="8" t="s">
        <v>351</v>
      </c>
      <c r="D43" s="15">
        <v>235000</v>
      </c>
      <c r="E43" s="9"/>
      <c r="F43" s="9"/>
      <c r="G43" s="106" t="s">
        <v>1061</v>
      </c>
      <c r="H43" s="15">
        <v>235909</v>
      </c>
      <c r="I43" s="69"/>
      <c r="J43" s="69"/>
      <c r="K43" s="8" t="s">
        <v>351</v>
      </c>
      <c r="L43" s="15">
        <v>275000</v>
      </c>
      <c r="M43" s="63"/>
      <c r="N43" s="63"/>
      <c r="O43" s="35"/>
      <c r="P43" s="35"/>
    </row>
    <row r="44" spans="1:16" s="176" customFormat="1" ht="24" customHeight="1" x14ac:dyDescent="0.3">
      <c r="A44" s="6">
        <f t="shared" si="4"/>
        <v>5</v>
      </c>
      <c r="B44" s="29" t="s">
        <v>393</v>
      </c>
      <c r="C44" s="28" t="s">
        <v>351</v>
      </c>
      <c r="D44" s="30">
        <v>136364</v>
      </c>
      <c r="E44" s="9"/>
      <c r="F44" s="9"/>
      <c r="G44" s="107" t="s">
        <v>1061</v>
      </c>
      <c r="H44" s="15">
        <v>137273</v>
      </c>
      <c r="I44" s="69"/>
      <c r="J44" s="69"/>
      <c r="K44" s="28" t="s">
        <v>351</v>
      </c>
      <c r="L44" s="15">
        <v>160000</v>
      </c>
      <c r="M44" s="63"/>
      <c r="N44" s="63"/>
      <c r="O44" s="35"/>
      <c r="P44" s="35"/>
    </row>
    <row r="45" spans="1:16" s="176" customFormat="1" ht="24" customHeight="1" x14ac:dyDescent="0.3">
      <c r="A45" s="6">
        <f t="shared" si="4"/>
        <v>6</v>
      </c>
      <c r="B45" s="7" t="s">
        <v>18</v>
      </c>
      <c r="C45" s="8" t="s">
        <v>351</v>
      </c>
      <c r="D45" s="15">
        <v>136364</v>
      </c>
      <c r="E45" s="9"/>
      <c r="F45" s="9"/>
      <c r="G45" s="106" t="s">
        <v>1061</v>
      </c>
      <c r="H45" s="15">
        <v>155000</v>
      </c>
      <c r="I45" s="69"/>
      <c r="J45" s="69"/>
      <c r="K45" s="8" t="s">
        <v>351</v>
      </c>
      <c r="L45" s="15">
        <v>170500</v>
      </c>
      <c r="M45" s="63"/>
      <c r="N45" s="63"/>
      <c r="O45" s="35"/>
      <c r="P45" s="35"/>
    </row>
    <row r="46" spans="1:16" s="176" customFormat="1" ht="24" customHeight="1" x14ac:dyDescent="0.3">
      <c r="A46" s="6">
        <f t="shared" si="4"/>
        <v>7</v>
      </c>
      <c r="B46" s="7" t="s">
        <v>17</v>
      </c>
      <c r="C46" s="8" t="s">
        <v>351</v>
      </c>
      <c r="D46" s="15">
        <v>86364</v>
      </c>
      <c r="E46" s="9"/>
      <c r="F46" s="9"/>
      <c r="G46" s="106" t="s">
        <v>1061</v>
      </c>
      <c r="H46" s="15">
        <v>95500</v>
      </c>
      <c r="I46" s="69"/>
      <c r="J46" s="69"/>
      <c r="K46" s="8" t="s">
        <v>351</v>
      </c>
      <c r="L46" s="15">
        <v>112000</v>
      </c>
      <c r="M46" s="63"/>
      <c r="N46" s="63"/>
      <c r="O46" s="35"/>
      <c r="P46" s="35"/>
    </row>
    <row r="47" spans="1:16" s="79" customFormat="1" ht="56.25" customHeight="1" x14ac:dyDescent="0.3">
      <c r="A47" s="175"/>
      <c r="B47" s="301" t="s">
        <v>2590</v>
      </c>
      <c r="C47" s="302"/>
      <c r="D47" s="302"/>
      <c r="E47" s="302"/>
      <c r="F47" s="302"/>
      <c r="G47" s="302"/>
      <c r="H47" s="302"/>
      <c r="I47" s="302"/>
      <c r="J47" s="302"/>
      <c r="K47" s="302"/>
      <c r="L47" s="302"/>
      <c r="M47" s="302"/>
      <c r="N47" s="303"/>
      <c r="O47" s="77"/>
      <c r="P47" s="77"/>
    </row>
    <row r="48" spans="1:16" s="176" customFormat="1" ht="24.6" customHeight="1" x14ac:dyDescent="0.3">
      <c r="A48" s="28">
        <v>1</v>
      </c>
      <c r="B48" s="29" t="s">
        <v>2591</v>
      </c>
      <c r="C48" s="28" t="s">
        <v>2566</v>
      </c>
      <c r="D48" s="30">
        <v>275000</v>
      </c>
      <c r="E48" s="9"/>
      <c r="F48" s="9"/>
      <c r="G48" s="107" t="s">
        <v>2567</v>
      </c>
      <c r="H48" s="69"/>
      <c r="I48" s="69"/>
      <c r="J48" s="69"/>
      <c r="K48" s="28" t="s">
        <v>2566</v>
      </c>
      <c r="L48" s="15">
        <v>280500</v>
      </c>
      <c r="M48" s="63"/>
      <c r="N48" s="63"/>
      <c r="O48" s="35"/>
      <c r="P48" s="35"/>
    </row>
    <row r="49" spans="1:16" s="176" customFormat="1" ht="24.6" customHeight="1" x14ac:dyDescent="0.3">
      <c r="A49" s="28">
        <f>A48+1</f>
        <v>2</v>
      </c>
      <c r="B49" s="29" t="s">
        <v>2568</v>
      </c>
      <c r="C49" s="28" t="s">
        <v>2566</v>
      </c>
      <c r="D49" s="30">
        <v>264000</v>
      </c>
      <c r="E49" s="9"/>
      <c r="F49" s="9"/>
      <c r="G49" s="107" t="s">
        <v>2567</v>
      </c>
      <c r="H49" s="69"/>
      <c r="I49" s="69"/>
      <c r="J49" s="69"/>
      <c r="K49" s="28" t="s">
        <v>2566</v>
      </c>
      <c r="L49" s="15">
        <v>269500</v>
      </c>
      <c r="M49" s="63"/>
      <c r="N49" s="63"/>
      <c r="O49" s="35"/>
      <c r="P49" s="35"/>
    </row>
    <row r="50" spans="1:16" s="176" customFormat="1" ht="24.6" customHeight="1" x14ac:dyDescent="0.3">
      <c r="A50" s="28">
        <f t="shared" ref="A50:A77" si="5">A49+1</f>
        <v>3</v>
      </c>
      <c r="B50" s="29" t="s">
        <v>2569</v>
      </c>
      <c r="C50" s="28" t="s">
        <v>2566</v>
      </c>
      <c r="D50" s="30">
        <v>198000</v>
      </c>
      <c r="E50" s="9"/>
      <c r="F50" s="9"/>
      <c r="G50" s="107" t="s">
        <v>2567</v>
      </c>
      <c r="H50" s="69"/>
      <c r="I50" s="69"/>
      <c r="J50" s="69"/>
      <c r="K50" s="28" t="s">
        <v>2566</v>
      </c>
      <c r="L50" s="15">
        <v>209000</v>
      </c>
      <c r="M50" s="63"/>
      <c r="N50" s="63"/>
      <c r="O50" s="35"/>
      <c r="P50" s="35"/>
    </row>
    <row r="51" spans="1:16" s="176" customFormat="1" ht="24.6" customHeight="1" x14ac:dyDescent="0.3">
      <c r="A51" s="28">
        <f t="shared" si="5"/>
        <v>4</v>
      </c>
      <c r="B51" s="29" t="s">
        <v>2570</v>
      </c>
      <c r="C51" s="28" t="s">
        <v>2566</v>
      </c>
      <c r="D51" s="30">
        <v>231000</v>
      </c>
      <c r="E51" s="9"/>
      <c r="F51" s="9"/>
      <c r="G51" s="107" t="s">
        <v>2567</v>
      </c>
      <c r="H51" s="69"/>
      <c r="I51" s="69"/>
      <c r="J51" s="69"/>
      <c r="K51" s="28" t="s">
        <v>2566</v>
      </c>
      <c r="L51" s="15">
        <v>242000</v>
      </c>
      <c r="M51" s="63"/>
      <c r="N51" s="63"/>
      <c r="O51" s="35"/>
      <c r="P51" s="35"/>
    </row>
    <row r="52" spans="1:16" s="176" customFormat="1" ht="24.6" customHeight="1" x14ac:dyDescent="0.3">
      <c r="A52" s="28">
        <f t="shared" si="5"/>
        <v>5</v>
      </c>
      <c r="B52" s="29" t="s">
        <v>2571</v>
      </c>
      <c r="C52" s="28" t="s">
        <v>2566</v>
      </c>
      <c r="D52" s="30">
        <v>181500</v>
      </c>
      <c r="E52" s="9"/>
      <c r="F52" s="9"/>
      <c r="G52" s="107" t="s">
        <v>2567</v>
      </c>
      <c r="H52" s="69"/>
      <c r="I52" s="69"/>
      <c r="J52" s="69"/>
      <c r="K52" s="28" t="s">
        <v>2566</v>
      </c>
      <c r="L52" s="15">
        <v>192500</v>
      </c>
      <c r="M52" s="63"/>
      <c r="N52" s="63"/>
      <c r="O52" s="35"/>
      <c r="P52" s="35"/>
    </row>
    <row r="53" spans="1:16" s="176" customFormat="1" ht="24.6" customHeight="1" x14ac:dyDescent="0.3">
      <c r="A53" s="28">
        <f t="shared" si="5"/>
        <v>6</v>
      </c>
      <c r="B53" s="29" t="s">
        <v>2572</v>
      </c>
      <c r="C53" s="28" t="s">
        <v>373</v>
      </c>
      <c r="D53" s="30">
        <v>194700</v>
      </c>
      <c r="E53" s="9"/>
      <c r="F53" s="9"/>
      <c r="G53" s="107" t="s">
        <v>373</v>
      </c>
      <c r="H53" s="69"/>
      <c r="I53" s="69"/>
      <c r="J53" s="69"/>
      <c r="K53" s="28" t="s">
        <v>373</v>
      </c>
      <c r="L53" s="15">
        <v>205700</v>
      </c>
      <c r="M53" s="63"/>
      <c r="N53" s="63"/>
      <c r="O53" s="35"/>
      <c r="P53" s="35"/>
    </row>
    <row r="54" spans="1:16" s="176" customFormat="1" ht="24.6" customHeight="1" x14ac:dyDescent="0.3">
      <c r="A54" s="28">
        <f t="shared" si="5"/>
        <v>7</v>
      </c>
      <c r="B54" s="29" t="s">
        <v>2573</v>
      </c>
      <c r="C54" s="28" t="s">
        <v>2566</v>
      </c>
      <c r="D54" s="30">
        <v>183700</v>
      </c>
      <c r="E54" s="9"/>
      <c r="F54" s="9"/>
      <c r="G54" s="107" t="s">
        <v>2567</v>
      </c>
      <c r="H54" s="69"/>
      <c r="I54" s="69"/>
      <c r="J54" s="69"/>
      <c r="K54" s="28" t="s">
        <v>2566</v>
      </c>
      <c r="L54" s="15">
        <v>194700</v>
      </c>
      <c r="M54" s="63"/>
      <c r="N54" s="63"/>
      <c r="O54" s="35"/>
      <c r="P54" s="35"/>
    </row>
    <row r="55" spans="1:16" s="176" customFormat="1" ht="24.6" customHeight="1" x14ac:dyDescent="0.3">
      <c r="A55" s="28">
        <f t="shared" si="5"/>
        <v>8</v>
      </c>
      <c r="B55" s="29" t="s">
        <v>2574</v>
      </c>
      <c r="C55" s="28" t="s">
        <v>2566</v>
      </c>
      <c r="D55" s="30">
        <v>195800</v>
      </c>
      <c r="E55" s="9"/>
      <c r="F55" s="9"/>
      <c r="G55" s="107" t="s">
        <v>2567</v>
      </c>
      <c r="H55" s="69"/>
      <c r="I55" s="69"/>
      <c r="J55" s="69"/>
      <c r="K55" s="28" t="s">
        <v>2566</v>
      </c>
      <c r="L55" s="15">
        <v>212300</v>
      </c>
      <c r="M55" s="63"/>
      <c r="N55" s="63"/>
      <c r="O55" s="35"/>
      <c r="P55" s="35"/>
    </row>
    <row r="56" spans="1:16" s="176" customFormat="1" ht="24.6" customHeight="1" x14ac:dyDescent="0.3">
      <c r="A56" s="28">
        <f t="shared" si="5"/>
        <v>9</v>
      </c>
      <c r="B56" s="29" t="s">
        <v>2575</v>
      </c>
      <c r="C56" s="28" t="s">
        <v>2566</v>
      </c>
      <c r="D56" s="30">
        <v>170500</v>
      </c>
      <c r="E56" s="9"/>
      <c r="F56" s="9"/>
      <c r="G56" s="107" t="s">
        <v>2567</v>
      </c>
      <c r="H56" s="69"/>
      <c r="I56" s="69"/>
      <c r="J56" s="69"/>
      <c r="K56" s="28" t="s">
        <v>2566</v>
      </c>
      <c r="L56" s="15">
        <v>187000</v>
      </c>
      <c r="M56" s="63"/>
      <c r="N56" s="63"/>
      <c r="O56" s="35"/>
      <c r="P56" s="35"/>
    </row>
    <row r="57" spans="1:16" s="176" customFormat="1" ht="24.6" customHeight="1" x14ac:dyDescent="0.3">
      <c r="A57" s="28">
        <f t="shared" si="5"/>
        <v>10</v>
      </c>
      <c r="B57" s="29" t="s">
        <v>2576</v>
      </c>
      <c r="C57" s="28" t="s">
        <v>2566</v>
      </c>
      <c r="D57" s="30">
        <v>165000</v>
      </c>
      <c r="E57" s="9"/>
      <c r="F57" s="9"/>
      <c r="G57" s="107" t="s">
        <v>2567</v>
      </c>
      <c r="H57" s="69"/>
      <c r="I57" s="69"/>
      <c r="J57" s="69"/>
      <c r="K57" s="28" t="s">
        <v>2566</v>
      </c>
      <c r="L57" s="15">
        <v>181500</v>
      </c>
      <c r="M57" s="63"/>
      <c r="N57" s="63"/>
      <c r="O57" s="35"/>
      <c r="P57" s="35"/>
    </row>
    <row r="58" spans="1:16" s="176" customFormat="1" ht="24" customHeight="1" x14ac:dyDescent="0.3">
      <c r="A58" s="28">
        <f t="shared" si="5"/>
        <v>11</v>
      </c>
      <c r="B58" s="29" t="s">
        <v>2577</v>
      </c>
      <c r="C58" s="28" t="s">
        <v>2566</v>
      </c>
      <c r="D58" s="30">
        <v>145200</v>
      </c>
      <c r="E58" s="9"/>
      <c r="F58" s="9"/>
      <c r="G58" s="107" t="s">
        <v>2567</v>
      </c>
      <c r="H58" s="69"/>
      <c r="I58" s="69"/>
      <c r="J58" s="69"/>
      <c r="K58" s="28" t="s">
        <v>2566</v>
      </c>
      <c r="L58" s="15">
        <v>145200</v>
      </c>
      <c r="M58" s="63"/>
      <c r="N58" s="63"/>
      <c r="O58" s="35"/>
      <c r="P58" s="35"/>
    </row>
    <row r="59" spans="1:16" s="176" customFormat="1" ht="24" customHeight="1" x14ac:dyDescent="0.3">
      <c r="A59" s="28">
        <f t="shared" si="5"/>
        <v>12</v>
      </c>
      <c r="B59" s="29" t="s">
        <v>2578</v>
      </c>
      <c r="C59" s="28" t="s">
        <v>2566</v>
      </c>
      <c r="D59" s="30">
        <v>173800</v>
      </c>
      <c r="E59" s="9"/>
      <c r="F59" s="9"/>
      <c r="G59" s="107" t="s">
        <v>2567</v>
      </c>
      <c r="H59" s="69"/>
      <c r="I59" s="69"/>
      <c r="J59" s="69"/>
      <c r="K59" s="28" t="s">
        <v>2566</v>
      </c>
      <c r="L59" s="15">
        <v>190300</v>
      </c>
      <c r="M59" s="63"/>
      <c r="N59" s="63"/>
      <c r="O59" s="35"/>
      <c r="P59" s="35"/>
    </row>
    <row r="60" spans="1:16" s="176" customFormat="1" ht="24" customHeight="1" x14ac:dyDescent="0.3">
      <c r="A60" s="28">
        <f t="shared" si="5"/>
        <v>13</v>
      </c>
      <c r="B60" s="29" t="s">
        <v>2579</v>
      </c>
      <c r="C60" s="28" t="s">
        <v>2566</v>
      </c>
      <c r="D60" s="30">
        <v>198000</v>
      </c>
      <c r="E60" s="9"/>
      <c r="F60" s="9"/>
      <c r="G60" s="107" t="s">
        <v>2567</v>
      </c>
      <c r="H60" s="69"/>
      <c r="I60" s="69"/>
      <c r="J60" s="69"/>
      <c r="K60" s="28" t="s">
        <v>2566</v>
      </c>
      <c r="L60" s="15">
        <v>209000</v>
      </c>
      <c r="M60" s="63"/>
      <c r="N60" s="63"/>
      <c r="O60" s="35"/>
      <c r="P60" s="35"/>
    </row>
    <row r="61" spans="1:16" s="176" customFormat="1" ht="24" customHeight="1" x14ac:dyDescent="0.3">
      <c r="A61" s="28">
        <f t="shared" si="5"/>
        <v>14</v>
      </c>
      <c r="B61" s="29" t="s">
        <v>2580</v>
      </c>
      <c r="C61" s="28" t="s">
        <v>2566</v>
      </c>
      <c r="D61" s="30">
        <v>243100</v>
      </c>
      <c r="E61" s="9"/>
      <c r="F61" s="9"/>
      <c r="G61" s="107" t="s">
        <v>2567</v>
      </c>
      <c r="H61" s="69"/>
      <c r="I61" s="69"/>
      <c r="J61" s="69"/>
      <c r="K61" s="28" t="s">
        <v>2566</v>
      </c>
      <c r="L61" s="15">
        <v>265100</v>
      </c>
      <c r="M61" s="63"/>
      <c r="N61" s="63"/>
      <c r="O61" s="35"/>
      <c r="P61" s="35"/>
    </row>
    <row r="62" spans="1:16" s="176" customFormat="1" ht="24" customHeight="1" x14ac:dyDescent="0.3">
      <c r="A62" s="28">
        <f t="shared" si="5"/>
        <v>15</v>
      </c>
      <c r="B62" s="29" t="s">
        <v>2581</v>
      </c>
      <c r="C62" s="28" t="s">
        <v>2566</v>
      </c>
      <c r="D62" s="30">
        <v>192500</v>
      </c>
      <c r="E62" s="9"/>
      <c r="F62" s="9"/>
      <c r="G62" s="107" t="s">
        <v>2567</v>
      </c>
      <c r="H62" s="69"/>
      <c r="I62" s="69"/>
      <c r="J62" s="69"/>
      <c r="K62" s="28" t="s">
        <v>2566</v>
      </c>
      <c r="L62" s="15">
        <v>192500</v>
      </c>
      <c r="M62" s="63"/>
      <c r="N62" s="63"/>
      <c r="O62" s="35"/>
      <c r="P62" s="35"/>
    </row>
    <row r="63" spans="1:16" s="176" customFormat="1" ht="24" customHeight="1" x14ac:dyDescent="0.3">
      <c r="A63" s="28">
        <f t="shared" si="5"/>
        <v>16</v>
      </c>
      <c r="B63" s="29" t="s">
        <v>2582</v>
      </c>
      <c r="C63" s="28" t="s">
        <v>2566</v>
      </c>
      <c r="D63" s="30">
        <v>192500</v>
      </c>
      <c r="E63" s="9"/>
      <c r="F63" s="9"/>
      <c r="G63" s="107" t="s">
        <v>2567</v>
      </c>
      <c r="H63" s="69"/>
      <c r="I63" s="69"/>
      <c r="J63" s="69"/>
      <c r="K63" s="28" t="s">
        <v>2566</v>
      </c>
      <c r="L63" s="15">
        <v>192500</v>
      </c>
      <c r="M63" s="63"/>
      <c r="N63" s="63"/>
      <c r="O63" s="35"/>
      <c r="P63" s="35"/>
    </row>
    <row r="64" spans="1:16" s="176" customFormat="1" ht="24" customHeight="1" x14ac:dyDescent="0.3">
      <c r="A64" s="28">
        <f t="shared" si="5"/>
        <v>17</v>
      </c>
      <c r="B64" s="29" t="s">
        <v>2583</v>
      </c>
      <c r="C64" s="28" t="s">
        <v>2566</v>
      </c>
      <c r="D64" s="30">
        <v>110000</v>
      </c>
      <c r="E64" s="9"/>
      <c r="F64" s="9"/>
      <c r="G64" s="107" t="s">
        <v>2567</v>
      </c>
      <c r="H64" s="69"/>
      <c r="I64" s="69"/>
      <c r="J64" s="69"/>
      <c r="K64" s="28" t="s">
        <v>2566</v>
      </c>
      <c r="L64" s="15">
        <f>D64</f>
        <v>110000</v>
      </c>
      <c r="M64" s="63"/>
      <c r="N64" s="63"/>
      <c r="O64" s="35"/>
      <c r="P64" s="35"/>
    </row>
    <row r="65" spans="1:16" s="176" customFormat="1" ht="24" customHeight="1" x14ac:dyDescent="0.3">
      <c r="A65" s="28">
        <f t="shared" si="5"/>
        <v>18</v>
      </c>
      <c r="B65" s="29" t="s">
        <v>2584</v>
      </c>
      <c r="C65" s="28" t="s">
        <v>2566</v>
      </c>
      <c r="D65" s="30">
        <v>291500</v>
      </c>
      <c r="E65" s="9"/>
      <c r="F65" s="9"/>
      <c r="G65" s="107" t="s">
        <v>2567</v>
      </c>
      <c r="H65" s="69"/>
      <c r="I65" s="69"/>
      <c r="J65" s="69"/>
      <c r="K65" s="28" t="s">
        <v>2566</v>
      </c>
      <c r="L65" s="15">
        <v>302500</v>
      </c>
      <c r="M65" s="63"/>
      <c r="N65" s="63"/>
      <c r="O65" s="35"/>
      <c r="P65" s="35"/>
    </row>
    <row r="66" spans="1:16" s="176" customFormat="1" ht="24" customHeight="1" x14ac:dyDescent="0.3">
      <c r="A66" s="28">
        <f t="shared" si="5"/>
        <v>19</v>
      </c>
      <c r="B66" s="29" t="s">
        <v>2585</v>
      </c>
      <c r="C66" s="28" t="s">
        <v>2566</v>
      </c>
      <c r="D66" s="30">
        <v>280500</v>
      </c>
      <c r="E66" s="9"/>
      <c r="F66" s="9"/>
      <c r="G66" s="107" t="s">
        <v>2567</v>
      </c>
      <c r="H66" s="69"/>
      <c r="I66" s="69"/>
      <c r="J66" s="69"/>
      <c r="K66" s="28" t="s">
        <v>2566</v>
      </c>
      <c r="L66" s="15">
        <v>291500</v>
      </c>
      <c r="M66" s="63"/>
      <c r="N66" s="63"/>
      <c r="O66" s="35"/>
      <c r="P66" s="35"/>
    </row>
    <row r="67" spans="1:16" s="176" customFormat="1" ht="24" customHeight="1" x14ac:dyDescent="0.3">
      <c r="A67" s="28">
        <f t="shared" si="5"/>
        <v>20</v>
      </c>
      <c r="B67" s="29" t="s">
        <v>2586</v>
      </c>
      <c r="C67" s="28" t="s">
        <v>2566</v>
      </c>
      <c r="D67" s="30">
        <v>297000</v>
      </c>
      <c r="E67" s="9"/>
      <c r="F67" s="9"/>
      <c r="G67" s="107" t="s">
        <v>2567</v>
      </c>
      <c r="H67" s="69"/>
      <c r="I67" s="69"/>
      <c r="J67" s="69"/>
      <c r="K67" s="28" t="s">
        <v>2566</v>
      </c>
      <c r="L67" s="15">
        <v>308000</v>
      </c>
      <c r="M67" s="63"/>
      <c r="N67" s="63"/>
      <c r="O67" s="35"/>
      <c r="P67" s="35"/>
    </row>
    <row r="68" spans="1:16" s="176" customFormat="1" ht="24" customHeight="1" x14ac:dyDescent="0.3">
      <c r="A68" s="28">
        <f t="shared" si="5"/>
        <v>21</v>
      </c>
      <c r="B68" s="29" t="s">
        <v>2587</v>
      </c>
      <c r="C68" s="28" t="s">
        <v>2566</v>
      </c>
      <c r="D68" s="30">
        <v>330000</v>
      </c>
      <c r="E68" s="9"/>
      <c r="F68" s="9"/>
      <c r="G68" s="107" t="s">
        <v>2567</v>
      </c>
      <c r="H68" s="69"/>
      <c r="I68" s="69"/>
      <c r="J68" s="69"/>
      <c r="K68" s="28" t="s">
        <v>2566</v>
      </c>
      <c r="L68" s="15">
        <v>341000</v>
      </c>
      <c r="M68" s="63"/>
      <c r="N68" s="63"/>
      <c r="O68" s="35"/>
      <c r="P68" s="35"/>
    </row>
    <row r="69" spans="1:16" s="176" customFormat="1" ht="24" customHeight="1" x14ac:dyDescent="0.3">
      <c r="A69" s="28">
        <f t="shared" si="5"/>
        <v>22</v>
      </c>
      <c r="B69" s="29" t="s">
        <v>2588</v>
      </c>
      <c r="C69" s="28" t="s">
        <v>2566</v>
      </c>
      <c r="D69" s="30">
        <v>302500</v>
      </c>
      <c r="E69" s="9"/>
      <c r="F69" s="9"/>
      <c r="G69" s="107" t="s">
        <v>2567</v>
      </c>
      <c r="H69" s="69"/>
      <c r="I69" s="69"/>
      <c r="J69" s="69"/>
      <c r="K69" s="28" t="s">
        <v>2566</v>
      </c>
      <c r="L69" s="15">
        <v>313500</v>
      </c>
      <c r="M69" s="63"/>
      <c r="N69" s="63"/>
      <c r="O69" s="35"/>
      <c r="P69" s="35"/>
    </row>
    <row r="70" spans="1:16" s="176" customFormat="1" ht="24" customHeight="1" x14ac:dyDescent="0.3">
      <c r="A70" s="28">
        <f t="shared" si="5"/>
        <v>23</v>
      </c>
      <c r="B70" s="29" t="s">
        <v>2589</v>
      </c>
      <c r="C70" s="28" t="s">
        <v>2566</v>
      </c>
      <c r="D70" s="30">
        <v>242000</v>
      </c>
      <c r="E70" s="9"/>
      <c r="F70" s="9"/>
      <c r="G70" s="107" t="s">
        <v>2567</v>
      </c>
      <c r="H70" s="69"/>
      <c r="I70" s="69"/>
      <c r="J70" s="69"/>
      <c r="K70" s="28" t="s">
        <v>2566</v>
      </c>
      <c r="L70" s="15">
        <v>242000</v>
      </c>
      <c r="M70" s="63"/>
      <c r="N70" s="63"/>
      <c r="O70" s="35"/>
      <c r="P70" s="35"/>
    </row>
    <row r="71" spans="1:16" s="176" customFormat="1" ht="24" customHeight="1" x14ac:dyDescent="0.3">
      <c r="A71" s="28">
        <f t="shared" si="5"/>
        <v>24</v>
      </c>
      <c r="B71" s="29" t="s">
        <v>2592</v>
      </c>
      <c r="C71" s="28" t="s">
        <v>2566</v>
      </c>
      <c r="D71" s="30">
        <v>242000</v>
      </c>
      <c r="E71" s="9"/>
      <c r="F71" s="9"/>
      <c r="G71" s="107" t="s">
        <v>2567</v>
      </c>
      <c r="H71" s="69"/>
      <c r="I71" s="69"/>
      <c r="J71" s="69"/>
      <c r="K71" s="28" t="s">
        <v>2566</v>
      </c>
      <c r="L71" s="15">
        <v>242000</v>
      </c>
      <c r="M71" s="63"/>
      <c r="N71" s="63"/>
      <c r="O71" s="35"/>
      <c r="P71" s="35"/>
    </row>
    <row r="72" spans="1:16" s="176" customFormat="1" ht="24.6" customHeight="1" x14ac:dyDescent="0.3">
      <c r="A72" s="28">
        <f t="shared" si="5"/>
        <v>25</v>
      </c>
      <c r="B72" s="29" t="s">
        <v>2593</v>
      </c>
      <c r="C72" s="28"/>
      <c r="D72" s="30"/>
      <c r="E72" s="9"/>
      <c r="F72" s="9"/>
      <c r="G72" s="107"/>
      <c r="H72" s="69"/>
      <c r="I72" s="69"/>
      <c r="J72" s="69"/>
      <c r="K72" s="28" t="s">
        <v>2566</v>
      </c>
      <c r="L72" s="15">
        <v>236500</v>
      </c>
      <c r="M72" s="63"/>
      <c r="N72" s="63"/>
      <c r="O72" s="35"/>
      <c r="P72" s="35"/>
    </row>
    <row r="73" spans="1:16" s="176" customFormat="1" ht="24.6" customHeight="1" x14ac:dyDescent="0.3">
      <c r="A73" s="28">
        <f t="shared" si="5"/>
        <v>26</v>
      </c>
      <c r="B73" s="29" t="s">
        <v>2594</v>
      </c>
      <c r="C73" s="28"/>
      <c r="D73" s="30"/>
      <c r="E73" s="9"/>
      <c r="F73" s="9"/>
      <c r="G73" s="107"/>
      <c r="H73" s="69"/>
      <c r="I73" s="69"/>
      <c r="J73" s="69"/>
      <c r="K73" s="28" t="s">
        <v>2566</v>
      </c>
      <c r="L73" s="15">
        <v>236500</v>
      </c>
      <c r="M73" s="63"/>
      <c r="N73" s="63"/>
      <c r="O73" s="35"/>
      <c r="P73" s="35"/>
    </row>
    <row r="74" spans="1:16" s="176" customFormat="1" ht="24.6" customHeight="1" x14ac:dyDescent="0.3">
      <c r="A74" s="28">
        <f t="shared" si="5"/>
        <v>27</v>
      </c>
      <c r="B74" s="29" t="s">
        <v>2595</v>
      </c>
      <c r="C74" s="28"/>
      <c r="D74" s="30"/>
      <c r="E74" s="9"/>
      <c r="F74" s="9"/>
      <c r="G74" s="107"/>
      <c r="H74" s="69"/>
      <c r="I74" s="69"/>
      <c r="J74" s="69"/>
      <c r="K74" s="28" t="s">
        <v>2566</v>
      </c>
      <c r="L74" s="15">
        <v>236500</v>
      </c>
      <c r="M74" s="63"/>
      <c r="N74" s="63"/>
      <c r="O74" s="35"/>
      <c r="P74" s="35"/>
    </row>
    <row r="75" spans="1:16" s="176" customFormat="1" ht="24.6" customHeight="1" x14ac:dyDescent="0.3">
      <c r="A75" s="28">
        <f t="shared" si="5"/>
        <v>28</v>
      </c>
      <c r="B75" s="29" t="s">
        <v>2596</v>
      </c>
      <c r="C75" s="28" t="s">
        <v>2566</v>
      </c>
      <c r="D75" s="30">
        <v>275000</v>
      </c>
      <c r="E75" s="9"/>
      <c r="F75" s="9"/>
      <c r="G75" s="107" t="s">
        <v>2567</v>
      </c>
      <c r="H75" s="69"/>
      <c r="I75" s="69"/>
      <c r="J75" s="69"/>
      <c r="K75" s="28" t="s">
        <v>2566</v>
      </c>
      <c r="L75" s="15">
        <v>165000</v>
      </c>
      <c r="M75" s="63"/>
      <c r="N75" s="63"/>
      <c r="O75" s="35"/>
      <c r="P75" s="35"/>
    </row>
    <row r="76" spans="1:16" s="176" customFormat="1" ht="24" customHeight="1" x14ac:dyDescent="0.3">
      <c r="A76" s="28">
        <f t="shared" si="5"/>
        <v>29</v>
      </c>
      <c r="B76" s="29" t="s">
        <v>2597</v>
      </c>
      <c r="C76" s="28" t="s">
        <v>2566</v>
      </c>
      <c r="D76" s="30">
        <v>330000</v>
      </c>
      <c r="E76" s="9"/>
      <c r="F76" s="9"/>
      <c r="G76" s="107" t="s">
        <v>2567</v>
      </c>
      <c r="H76" s="69"/>
      <c r="I76" s="69"/>
      <c r="J76" s="69"/>
      <c r="K76" s="28" t="s">
        <v>2566</v>
      </c>
      <c r="L76" s="15">
        <v>264000</v>
      </c>
      <c r="M76" s="63"/>
      <c r="N76" s="63"/>
      <c r="O76" s="35"/>
      <c r="P76" s="35"/>
    </row>
    <row r="77" spans="1:16" s="176" customFormat="1" ht="24" customHeight="1" x14ac:dyDescent="0.3">
      <c r="A77" s="28">
        <f t="shared" si="5"/>
        <v>30</v>
      </c>
      <c r="B77" s="29" t="s">
        <v>2597</v>
      </c>
      <c r="C77" s="28" t="s">
        <v>2566</v>
      </c>
      <c r="D77" s="30">
        <v>330000</v>
      </c>
      <c r="E77" s="9"/>
      <c r="F77" s="9"/>
      <c r="G77" s="107" t="s">
        <v>2567</v>
      </c>
      <c r="H77" s="69"/>
      <c r="I77" s="69"/>
      <c r="J77" s="69"/>
      <c r="K77" s="28" t="s">
        <v>2566</v>
      </c>
      <c r="L77" s="15">
        <v>247500</v>
      </c>
      <c r="M77" s="63"/>
      <c r="N77" s="63"/>
      <c r="O77" s="35"/>
      <c r="P77" s="35"/>
    </row>
    <row r="78" spans="1:16" s="79" customFormat="1" ht="24" customHeight="1" x14ac:dyDescent="0.3">
      <c r="A78" s="158" t="s">
        <v>19</v>
      </c>
      <c r="B78" s="301" t="s">
        <v>407</v>
      </c>
      <c r="C78" s="302"/>
      <c r="D78" s="302"/>
      <c r="E78" s="302"/>
      <c r="F78" s="302"/>
      <c r="G78" s="302"/>
      <c r="H78" s="302"/>
      <c r="I78" s="302"/>
      <c r="J78" s="302"/>
      <c r="K78" s="302"/>
      <c r="L78" s="302"/>
      <c r="M78" s="302"/>
      <c r="N78" s="303"/>
      <c r="O78" s="77"/>
      <c r="P78" s="77"/>
    </row>
    <row r="79" spans="1:16" s="79" customFormat="1" ht="58.5" customHeight="1" x14ac:dyDescent="0.3">
      <c r="A79" s="218"/>
      <c r="B79" s="301" t="s">
        <v>983</v>
      </c>
      <c r="C79" s="302"/>
      <c r="D79" s="302"/>
      <c r="E79" s="302"/>
      <c r="F79" s="302"/>
      <c r="G79" s="302"/>
      <c r="H79" s="302"/>
      <c r="I79" s="302"/>
      <c r="J79" s="302"/>
      <c r="K79" s="302"/>
      <c r="L79" s="302"/>
      <c r="M79" s="302"/>
      <c r="N79" s="303"/>
      <c r="O79" s="77"/>
      <c r="P79" s="77"/>
    </row>
    <row r="80" spans="1:16" s="176" customFormat="1" ht="24" customHeight="1" x14ac:dyDescent="0.3">
      <c r="A80" s="8">
        <v>1</v>
      </c>
      <c r="B80" s="7" t="s">
        <v>405</v>
      </c>
      <c r="C80" s="8" t="s">
        <v>373</v>
      </c>
      <c r="D80" s="15">
        <v>55000</v>
      </c>
      <c r="E80" s="9"/>
      <c r="F80" s="12"/>
      <c r="G80" s="106" t="s">
        <v>373</v>
      </c>
      <c r="H80" s="104"/>
      <c r="I80" s="69"/>
      <c r="J80" s="69"/>
      <c r="K80" s="8" t="s">
        <v>373</v>
      </c>
      <c r="L80" s="15">
        <v>66000</v>
      </c>
      <c r="M80" s="63"/>
      <c r="N80" s="63"/>
      <c r="O80" s="35"/>
      <c r="P80" s="35"/>
    </row>
    <row r="81" spans="1:16" s="176" customFormat="1" ht="24" customHeight="1" x14ac:dyDescent="0.3">
      <c r="A81" s="8">
        <v>2</v>
      </c>
      <c r="B81" s="7" t="s">
        <v>406</v>
      </c>
      <c r="C81" s="8" t="s">
        <v>373</v>
      </c>
      <c r="D81" s="15">
        <v>88000</v>
      </c>
      <c r="E81" s="9"/>
      <c r="F81" s="12"/>
      <c r="G81" s="106" t="s">
        <v>373</v>
      </c>
      <c r="H81" s="104"/>
      <c r="I81" s="69"/>
      <c r="J81" s="69"/>
      <c r="K81" s="8" t="s">
        <v>373</v>
      </c>
      <c r="L81" s="15">
        <f>D81</f>
        <v>88000</v>
      </c>
      <c r="M81" s="63"/>
      <c r="N81" s="63"/>
      <c r="O81" s="35"/>
      <c r="P81" s="35"/>
    </row>
    <row r="82" spans="1:16" s="79" customFormat="1" ht="53.25" customHeight="1" x14ac:dyDescent="0.3">
      <c r="A82" s="218"/>
      <c r="B82" s="301" t="s">
        <v>984</v>
      </c>
      <c r="C82" s="302"/>
      <c r="D82" s="302"/>
      <c r="E82" s="302"/>
      <c r="F82" s="302"/>
      <c r="G82" s="302"/>
      <c r="H82" s="302"/>
      <c r="I82" s="302"/>
      <c r="J82" s="302"/>
      <c r="K82" s="302"/>
      <c r="L82" s="302"/>
      <c r="M82" s="302"/>
      <c r="N82" s="303"/>
      <c r="O82" s="77"/>
      <c r="P82" s="77"/>
    </row>
    <row r="83" spans="1:16" s="176" customFormat="1" ht="22.5" customHeight="1" x14ac:dyDescent="0.3">
      <c r="A83" s="8">
        <v>1</v>
      </c>
      <c r="B83" s="7" t="s">
        <v>405</v>
      </c>
      <c r="C83" s="8" t="s">
        <v>373</v>
      </c>
      <c r="D83" s="15">
        <v>37750</v>
      </c>
      <c r="E83" s="9"/>
      <c r="F83" s="12"/>
      <c r="G83" s="106" t="s">
        <v>373</v>
      </c>
      <c r="H83" s="104"/>
      <c r="I83" s="69"/>
      <c r="J83" s="69"/>
      <c r="K83" s="8" t="s">
        <v>373</v>
      </c>
      <c r="L83" s="15">
        <v>55000</v>
      </c>
      <c r="M83" s="63"/>
      <c r="N83" s="63"/>
      <c r="O83" s="35"/>
      <c r="P83" s="35"/>
    </row>
    <row r="84" spans="1:16" s="176" customFormat="1" ht="22.5" customHeight="1" x14ac:dyDescent="0.3">
      <c r="A84" s="8">
        <v>2</v>
      </c>
      <c r="B84" s="7" t="s">
        <v>406</v>
      </c>
      <c r="C84" s="8" t="s">
        <v>373</v>
      </c>
      <c r="D84" s="15">
        <v>47750</v>
      </c>
      <c r="E84" s="9"/>
      <c r="F84" s="12"/>
      <c r="G84" s="106" t="s">
        <v>373</v>
      </c>
      <c r="H84" s="104"/>
      <c r="I84" s="69"/>
      <c r="J84" s="69"/>
      <c r="K84" s="8" t="s">
        <v>373</v>
      </c>
      <c r="L84" s="15">
        <v>88000</v>
      </c>
      <c r="M84" s="63"/>
      <c r="N84" s="63"/>
      <c r="O84" s="35"/>
      <c r="P84" s="35"/>
    </row>
    <row r="85" spans="1:16" s="79" customFormat="1" ht="54" customHeight="1" x14ac:dyDescent="0.3">
      <c r="A85" s="218"/>
      <c r="B85" s="301" t="s">
        <v>982</v>
      </c>
      <c r="C85" s="302"/>
      <c r="D85" s="302"/>
      <c r="E85" s="302"/>
      <c r="F85" s="302"/>
      <c r="G85" s="302"/>
      <c r="H85" s="302"/>
      <c r="I85" s="302"/>
      <c r="J85" s="302"/>
      <c r="K85" s="302"/>
      <c r="L85" s="302"/>
      <c r="M85" s="302"/>
      <c r="N85" s="303"/>
      <c r="O85" s="77"/>
      <c r="P85" s="77"/>
    </row>
    <row r="86" spans="1:16" s="176" customFormat="1" ht="24" customHeight="1" x14ac:dyDescent="0.3">
      <c r="A86" s="8">
        <v>1</v>
      </c>
      <c r="B86" s="7" t="s">
        <v>405</v>
      </c>
      <c r="C86" s="8" t="s">
        <v>373</v>
      </c>
      <c r="D86" s="15">
        <v>65560</v>
      </c>
      <c r="E86" s="9"/>
      <c r="F86" s="12"/>
      <c r="G86" s="106" t="s">
        <v>373</v>
      </c>
      <c r="H86" s="104"/>
      <c r="I86" s="69"/>
      <c r="J86" s="69"/>
      <c r="K86" s="8" t="s">
        <v>373</v>
      </c>
      <c r="L86" s="15">
        <f>D86</f>
        <v>65560</v>
      </c>
      <c r="M86" s="63"/>
      <c r="N86" s="63"/>
      <c r="O86" s="35"/>
      <c r="P86" s="35"/>
    </row>
    <row r="87" spans="1:16" s="37" customFormat="1" ht="32.25" customHeight="1" x14ac:dyDescent="0.3">
      <c r="A87" s="8">
        <v>2</v>
      </c>
      <c r="B87" s="7" t="s">
        <v>406</v>
      </c>
      <c r="C87" s="8" t="s">
        <v>373</v>
      </c>
      <c r="D87" s="15">
        <v>88000</v>
      </c>
      <c r="E87" s="9"/>
      <c r="F87" s="12"/>
      <c r="G87" s="106" t="s">
        <v>373</v>
      </c>
      <c r="H87" s="104"/>
      <c r="I87" s="69"/>
      <c r="J87" s="69"/>
      <c r="K87" s="8" t="s">
        <v>373</v>
      </c>
      <c r="L87" s="15">
        <f>D87</f>
        <v>88000</v>
      </c>
      <c r="M87" s="63"/>
      <c r="N87" s="63"/>
      <c r="O87" s="105"/>
      <c r="P87" s="105"/>
    </row>
    <row r="88" spans="1:16" s="141" customFormat="1" ht="52.5" customHeight="1" x14ac:dyDescent="0.3">
      <c r="A88" s="218"/>
      <c r="B88" s="301" t="s">
        <v>981</v>
      </c>
      <c r="C88" s="302"/>
      <c r="D88" s="302"/>
      <c r="E88" s="302"/>
      <c r="F88" s="302"/>
      <c r="G88" s="302"/>
      <c r="H88" s="302"/>
      <c r="I88" s="302"/>
      <c r="J88" s="302"/>
      <c r="K88" s="302"/>
      <c r="L88" s="302"/>
      <c r="M88" s="302"/>
      <c r="N88" s="303"/>
      <c r="O88" s="185"/>
      <c r="P88" s="185"/>
    </row>
    <row r="89" spans="1:16" s="176" customFormat="1" ht="24" customHeight="1" x14ac:dyDescent="0.3">
      <c r="A89" s="8">
        <v>1</v>
      </c>
      <c r="B89" s="7" t="s">
        <v>405</v>
      </c>
      <c r="C89" s="8" t="s">
        <v>373</v>
      </c>
      <c r="D89" s="15">
        <v>20500</v>
      </c>
      <c r="E89" s="9"/>
      <c r="F89" s="12"/>
      <c r="G89" s="106" t="s">
        <v>373</v>
      </c>
      <c r="H89" s="104"/>
      <c r="I89" s="69"/>
      <c r="J89" s="69"/>
      <c r="K89" s="8" t="s">
        <v>373</v>
      </c>
      <c r="L89" s="15">
        <v>70000</v>
      </c>
      <c r="M89" s="63"/>
      <c r="N89" s="63"/>
      <c r="O89" s="35"/>
      <c r="P89" s="35"/>
    </row>
    <row r="90" spans="1:16" s="176" customFormat="1" ht="42" hidden="1" customHeight="1" x14ac:dyDescent="0.3">
      <c r="A90" s="6"/>
      <c r="B90" s="321" t="s">
        <v>980</v>
      </c>
      <c r="C90" s="322"/>
      <c r="D90" s="322"/>
      <c r="E90" s="322"/>
      <c r="F90" s="322"/>
      <c r="G90" s="322"/>
      <c r="H90" s="322"/>
      <c r="I90" s="322"/>
      <c r="J90" s="322"/>
      <c r="K90" s="322"/>
      <c r="L90" s="322"/>
      <c r="M90" s="322"/>
      <c r="N90" s="323"/>
      <c r="O90" s="35"/>
      <c r="P90" s="35"/>
    </row>
    <row r="91" spans="1:16" s="176" customFormat="1" ht="24" hidden="1" customHeight="1" x14ac:dyDescent="0.3">
      <c r="A91" s="6"/>
      <c r="B91" s="5" t="s">
        <v>480</v>
      </c>
      <c r="C91" s="8"/>
      <c r="D91" s="15"/>
      <c r="E91" s="9"/>
      <c r="F91" s="12"/>
      <c r="G91" s="106"/>
      <c r="H91" s="104"/>
      <c r="I91" s="69"/>
      <c r="J91" s="69"/>
      <c r="K91" s="8"/>
      <c r="L91" s="15"/>
      <c r="M91" s="63"/>
      <c r="N91" s="63"/>
      <c r="O91" s="35"/>
      <c r="P91" s="35"/>
    </row>
    <row r="92" spans="1:16" s="176" customFormat="1" ht="24" hidden="1" customHeight="1" x14ac:dyDescent="0.3">
      <c r="A92" s="8">
        <v>1</v>
      </c>
      <c r="B92" s="7" t="s">
        <v>450</v>
      </c>
      <c r="C92" s="8" t="s">
        <v>373</v>
      </c>
      <c r="D92" s="15">
        <v>66000</v>
      </c>
      <c r="E92" s="9"/>
      <c r="F92" s="12"/>
      <c r="G92" s="106" t="s">
        <v>373</v>
      </c>
      <c r="H92" s="104"/>
      <c r="I92" s="69"/>
      <c r="J92" s="69"/>
      <c r="K92" s="8" t="s">
        <v>373</v>
      </c>
      <c r="L92" s="15">
        <v>110000</v>
      </c>
      <c r="M92" s="63"/>
      <c r="N92" s="63"/>
      <c r="O92" s="35"/>
      <c r="P92" s="35"/>
    </row>
    <row r="93" spans="1:16" s="176" customFormat="1" ht="24" hidden="1" customHeight="1" x14ac:dyDescent="0.3">
      <c r="A93" s="8">
        <v>2</v>
      </c>
      <c r="B93" s="7" t="s">
        <v>406</v>
      </c>
      <c r="C93" s="8" t="s">
        <v>373</v>
      </c>
      <c r="D93" s="15">
        <v>77000</v>
      </c>
      <c r="E93" s="9"/>
      <c r="F93" s="12"/>
      <c r="G93" s="106" t="s">
        <v>373</v>
      </c>
      <c r="H93" s="104"/>
      <c r="I93" s="69"/>
      <c r="J93" s="69"/>
      <c r="K93" s="8" t="s">
        <v>373</v>
      </c>
      <c r="L93" s="15">
        <v>110000</v>
      </c>
      <c r="M93" s="63"/>
      <c r="N93" s="63"/>
      <c r="O93" s="35"/>
      <c r="P93" s="35"/>
    </row>
    <row r="94" spans="1:16" s="176" customFormat="1" ht="24" hidden="1" customHeight="1" x14ac:dyDescent="0.3">
      <c r="A94" s="6"/>
      <c r="B94" s="5" t="s">
        <v>481</v>
      </c>
      <c r="C94" s="8"/>
      <c r="D94" s="15"/>
      <c r="E94" s="9"/>
      <c r="F94" s="12"/>
      <c r="G94" s="106"/>
      <c r="H94" s="104"/>
      <c r="I94" s="69"/>
      <c r="J94" s="69"/>
      <c r="K94" s="8"/>
      <c r="L94" s="15"/>
      <c r="M94" s="63"/>
      <c r="N94" s="63"/>
      <c r="O94" s="35"/>
      <c r="P94" s="35"/>
    </row>
    <row r="95" spans="1:16" s="176" customFormat="1" ht="33" hidden="1" x14ac:dyDescent="0.3">
      <c r="A95" s="8">
        <v>1</v>
      </c>
      <c r="B95" s="7" t="s">
        <v>406</v>
      </c>
      <c r="C95" s="8" t="s">
        <v>373</v>
      </c>
      <c r="D95" s="15">
        <v>170500</v>
      </c>
      <c r="E95" s="9"/>
      <c r="F95" s="12"/>
      <c r="G95" s="106" t="s">
        <v>373</v>
      </c>
      <c r="H95" s="104"/>
      <c r="I95" s="69"/>
      <c r="J95" s="69"/>
      <c r="K95" s="8" t="s">
        <v>373</v>
      </c>
      <c r="L95" s="15">
        <v>110000</v>
      </c>
      <c r="M95" s="63"/>
      <c r="N95" s="63"/>
      <c r="O95" s="35"/>
      <c r="P95" s="35"/>
    </row>
    <row r="96" spans="1:16" s="176" customFormat="1" ht="17.25" hidden="1" x14ac:dyDescent="0.3">
      <c r="A96" s="6"/>
      <c r="B96" s="5" t="s">
        <v>482</v>
      </c>
      <c r="C96" s="8"/>
      <c r="D96" s="15"/>
      <c r="E96" s="9"/>
      <c r="F96" s="12"/>
      <c r="G96" s="106"/>
      <c r="H96" s="104"/>
      <c r="I96" s="69"/>
      <c r="J96" s="69"/>
      <c r="K96" s="8"/>
      <c r="L96" s="15"/>
      <c r="M96" s="63"/>
      <c r="N96" s="63"/>
      <c r="O96" s="35"/>
      <c r="P96" s="35"/>
    </row>
    <row r="97" spans="1:16" s="176" customFormat="1" ht="24" hidden="1" customHeight="1" x14ac:dyDescent="0.3">
      <c r="A97" s="8">
        <v>1</v>
      </c>
      <c r="B97" s="7" t="s">
        <v>406</v>
      </c>
      <c r="C97" s="8" t="s">
        <v>373</v>
      </c>
      <c r="D97" s="15">
        <v>220000</v>
      </c>
      <c r="E97" s="9"/>
      <c r="F97" s="12"/>
      <c r="G97" s="106" t="s">
        <v>373</v>
      </c>
      <c r="H97" s="104"/>
      <c r="I97" s="69"/>
      <c r="J97" s="69"/>
      <c r="K97" s="8" t="s">
        <v>373</v>
      </c>
      <c r="L97" s="15">
        <f>D97</f>
        <v>220000</v>
      </c>
      <c r="M97" s="63"/>
      <c r="N97" s="63"/>
      <c r="O97" s="35"/>
      <c r="P97" s="35"/>
    </row>
    <row r="98" spans="1:16" s="176" customFormat="1" ht="42" hidden="1" customHeight="1" x14ac:dyDescent="0.3">
      <c r="A98" s="6"/>
      <c r="B98" s="321" t="s">
        <v>483</v>
      </c>
      <c r="C98" s="322"/>
      <c r="D98" s="322"/>
      <c r="E98" s="322"/>
      <c r="F98" s="322"/>
      <c r="G98" s="322"/>
      <c r="H98" s="322"/>
      <c r="I98" s="322"/>
      <c r="J98" s="322"/>
      <c r="K98" s="322"/>
      <c r="L98" s="322"/>
      <c r="M98" s="322"/>
      <c r="N98" s="323"/>
      <c r="O98" s="35"/>
      <c r="P98" s="35"/>
    </row>
    <row r="99" spans="1:16" s="176" customFormat="1" ht="21.75" hidden="1" customHeight="1" x14ac:dyDescent="0.3">
      <c r="A99" s="8">
        <v>1</v>
      </c>
      <c r="B99" s="7" t="s">
        <v>405</v>
      </c>
      <c r="C99" s="8" t="s">
        <v>373</v>
      </c>
      <c r="D99" s="15">
        <v>77000</v>
      </c>
      <c r="E99" s="9"/>
      <c r="F99" s="12"/>
      <c r="G99" s="106" t="s">
        <v>373</v>
      </c>
      <c r="H99" s="104"/>
      <c r="I99" s="69"/>
      <c r="J99" s="69"/>
      <c r="K99" s="8" t="s">
        <v>373</v>
      </c>
      <c r="L99" s="15">
        <v>110000</v>
      </c>
      <c r="M99" s="63"/>
      <c r="N99" s="63"/>
      <c r="O99" s="35"/>
      <c r="P99" s="35"/>
    </row>
    <row r="100" spans="1:16" s="79" customFormat="1" ht="60" customHeight="1" x14ac:dyDescent="0.3">
      <c r="A100" s="218"/>
      <c r="B100" s="301" t="s">
        <v>979</v>
      </c>
      <c r="C100" s="302"/>
      <c r="D100" s="302"/>
      <c r="E100" s="302"/>
      <c r="F100" s="302"/>
      <c r="G100" s="302"/>
      <c r="H100" s="302"/>
      <c r="I100" s="302"/>
      <c r="J100" s="302"/>
      <c r="K100" s="302"/>
      <c r="L100" s="302"/>
      <c r="M100" s="302"/>
      <c r="N100" s="303"/>
      <c r="O100" s="77"/>
      <c r="P100" s="77"/>
    </row>
    <row r="101" spans="1:16" s="176" customFormat="1" ht="19.5" customHeight="1" x14ac:dyDescent="0.3">
      <c r="A101" s="8">
        <v>1</v>
      </c>
      <c r="B101" s="7" t="s">
        <v>451</v>
      </c>
      <c r="C101" s="8" t="s">
        <v>373</v>
      </c>
      <c r="D101" s="15">
        <v>63750</v>
      </c>
      <c r="E101" s="9"/>
      <c r="F101" s="12"/>
      <c r="G101" s="106" t="s">
        <v>373</v>
      </c>
      <c r="H101" s="104"/>
      <c r="I101" s="69"/>
      <c r="J101" s="69"/>
      <c r="K101" s="8" t="s">
        <v>373</v>
      </c>
      <c r="L101" s="15">
        <v>64000</v>
      </c>
      <c r="M101" s="63"/>
      <c r="N101" s="63"/>
      <c r="O101" s="35"/>
      <c r="P101" s="35"/>
    </row>
    <row r="102" spans="1:16" s="79" customFormat="1" ht="92.25" customHeight="1" x14ac:dyDescent="0.3">
      <c r="A102" s="237"/>
      <c r="B102" s="301" t="s">
        <v>2327</v>
      </c>
      <c r="C102" s="302"/>
      <c r="D102" s="302"/>
      <c r="E102" s="302"/>
      <c r="F102" s="302"/>
      <c r="G102" s="302"/>
      <c r="H102" s="302"/>
      <c r="I102" s="302"/>
      <c r="J102" s="302"/>
      <c r="K102" s="302"/>
      <c r="L102" s="302"/>
      <c r="M102" s="302"/>
      <c r="N102" s="303"/>
      <c r="O102" s="77"/>
      <c r="P102" s="77"/>
    </row>
    <row r="103" spans="1:16" s="176" customFormat="1" ht="24" customHeight="1" x14ac:dyDescent="0.3">
      <c r="A103" s="8">
        <v>1</v>
      </c>
      <c r="B103" s="7" t="s">
        <v>405</v>
      </c>
      <c r="C103" s="8" t="s">
        <v>373</v>
      </c>
      <c r="D103" s="15"/>
      <c r="E103" s="9"/>
      <c r="F103" s="12"/>
      <c r="G103" s="106" t="s">
        <v>373</v>
      </c>
      <c r="H103" s="104">
        <v>90060</v>
      </c>
      <c r="I103" s="69"/>
      <c r="J103" s="69"/>
      <c r="K103" s="8" t="s">
        <v>373</v>
      </c>
      <c r="L103" s="15">
        <f>H103</f>
        <v>90060</v>
      </c>
      <c r="M103" s="63"/>
      <c r="N103" s="63"/>
      <c r="O103" s="35"/>
      <c r="P103" s="35"/>
    </row>
    <row r="104" spans="1:16" s="79" customFormat="1" ht="24" customHeight="1" x14ac:dyDescent="0.3">
      <c r="A104" s="158" t="s">
        <v>21</v>
      </c>
      <c r="B104" s="345" t="s">
        <v>22</v>
      </c>
      <c r="C104" s="345"/>
      <c r="D104" s="345"/>
      <c r="E104" s="345"/>
      <c r="F104" s="345"/>
      <c r="G104" s="213"/>
      <c r="H104" s="213"/>
      <c r="I104" s="213"/>
      <c r="J104" s="213"/>
      <c r="K104" s="214"/>
      <c r="L104" s="236"/>
      <c r="M104" s="215"/>
      <c r="N104" s="215"/>
      <c r="O104" s="77"/>
      <c r="P104" s="77"/>
    </row>
    <row r="105" spans="1:16" s="79" customFormat="1" ht="36.75" customHeight="1" x14ac:dyDescent="0.3">
      <c r="A105" s="175"/>
      <c r="B105" s="301" t="s">
        <v>3478</v>
      </c>
      <c r="C105" s="302"/>
      <c r="D105" s="302"/>
      <c r="E105" s="302"/>
      <c r="F105" s="302"/>
      <c r="G105" s="302"/>
      <c r="H105" s="302"/>
      <c r="I105" s="302"/>
      <c r="J105" s="302"/>
      <c r="K105" s="302"/>
      <c r="L105" s="302"/>
      <c r="M105" s="302"/>
      <c r="N105" s="303"/>
      <c r="O105" s="76"/>
      <c r="P105" s="76"/>
    </row>
    <row r="106" spans="1:16" s="176" customFormat="1" ht="39.75" customHeight="1" x14ac:dyDescent="0.3">
      <c r="A106" s="6">
        <v>1</v>
      </c>
      <c r="B106" s="7" t="s">
        <v>978</v>
      </c>
      <c r="C106" s="8" t="s">
        <v>23</v>
      </c>
      <c r="D106" s="14"/>
      <c r="E106" s="9">
        <v>13909091</v>
      </c>
      <c r="F106" s="9"/>
      <c r="G106" s="106" t="s">
        <v>23</v>
      </c>
      <c r="H106" s="111"/>
      <c r="I106" s="9">
        <v>14090909</v>
      </c>
      <c r="J106" s="69"/>
      <c r="K106" s="8" t="str">
        <f>C106</f>
        <v>đ/tấn</v>
      </c>
      <c r="L106" s="15"/>
      <c r="M106" s="15">
        <v>14090909</v>
      </c>
      <c r="N106" s="63"/>
      <c r="O106" s="35"/>
      <c r="P106" s="35"/>
    </row>
    <row r="107" spans="1:16" s="79" customFormat="1" ht="36" customHeight="1" x14ac:dyDescent="0.3">
      <c r="A107" s="175"/>
      <c r="B107" s="301" t="s">
        <v>2501</v>
      </c>
      <c r="C107" s="302"/>
      <c r="D107" s="302"/>
      <c r="E107" s="302"/>
      <c r="F107" s="302"/>
      <c r="G107" s="302"/>
      <c r="H107" s="302"/>
      <c r="I107" s="302"/>
      <c r="J107" s="302"/>
      <c r="K107" s="302"/>
      <c r="L107" s="302"/>
      <c r="M107" s="302"/>
      <c r="N107" s="303"/>
      <c r="O107" s="77"/>
      <c r="P107" s="77"/>
    </row>
    <row r="108" spans="1:16" s="176" customFormat="1" ht="22.5" customHeight="1" x14ac:dyDescent="0.3">
      <c r="A108" s="6">
        <v>1</v>
      </c>
      <c r="B108" s="7" t="s">
        <v>24</v>
      </c>
      <c r="C108" s="8" t="s">
        <v>23</v>
      </c>
      <c r="D108" s="9">
        <v>1600000</v>
      </c>
      <c r="E108" s="9"/>
      <c r="F108" s="15"/>
      <c r="G108" s="106" t="s">
        <v>23</v>
      </c>
      <c r="H108" s="9">
        <v>1600000</v>
      </c>
      <c r="I108" s="33"/>
      <c r="J108" s="69"/>
      <c r="K108" s="8" t="str">
        <f>C108</f>
        <v>đ/tấn</v>
      </c>
      <c r="L108" s="15">
        <f>H108</f>
        <v>1600000</v>
      </c>
      <c r="M108" s="15"/>
      <c r="N108" s="63"/>
      <c r="O108" s="35"/>
      <c r="P108" s="35"/>
    </row>
    <row r="109" spans="1:16" s="176" customFormat="1" ht="22.5" customHeight="1" x14ac:dyDescent="0.3">
      <c r="A109" s="6">
        <f>+A108+1</f>
        <v>2</v>
      </c>
      <c r="B109" s="7" t="s">
        <v>25</v>
      </c>
      <c r="C109" s="8" t="s">
        <v>23</v>
      </c>
      <c r="D109" s="9">
        <v>1650000</v>
      </c>
      <c r="E109" s="9"/>
      <c r="F109" s="15"/>
      <c r="G109" s="106" t="s">
        <v>23</v>
      </c>
      <c r="H109" s="9">
        <v>1650000</v>
      </c>
      <c r="I109" s="33"/>
      <c r="J109" s="69"/>
      <c r="K109" s="8" t="str">
        <f>C109</f>
        <v>đ/tấn</v>
      </c>
      <c r="L109" s="15">
        <f>H109</f>
        <v>1650000</v>
      </c>
      <c r="M109" s="15"/>
      <c r="N109" s="63"/>
      <c r="O109" s="35"/>
      <c r="P109" s="35"/>
    </row>
    <row r="110" spans="1:16" s="176" customFormat="1" ht="22.5" customHeight="1" x14ac:dyDescent="0.3">
      <c r="A110" s="6">
        <f>+A109+1</f>
        <v>3</v>
      </c>
      <c r="B110" s="7" t="s">
        <v>26</v>
      </c>
      <c r="C110" s="8" t="s">
        <v>23</v>
      </c>
      <c r="D110" s="9">
        <v>1700000</v>
      </c>
      <c r="E110" s="9"/>
      <c r="F110" s="15"/>
      <c r="G110" s="106" t="s">
        <v>23</v>
      </c>
      <c r="H110" s="9">
        <v>1700000</v>
      </c>
      <c r="I110" s="33"/>
      <c r="J110" s="69"/>
      <c r="K110" s="8" t="str">
        <f>C110</f>
        <v>đ/tấn</v>
      </c>
      <c r="L110" s="15">
        <f>H110</f>
        <v>1700000</v>
      </c>
      <c r="M110" s="15"/>
      <c r="N110" s="63"/>
      <c r="O110" s="35"/>
      <c r="P110" s="35"/>
    </row>
    <row r="111" spans="1:16" s="79" customFormat="1" ht="56.25" customHeight="1" x14ac:dyDescent="0.3">
      <c r="A111" s="175"/>
      <c r="B111" s="301" t="s">
        <v>2558</v>
      </c>
      <c r="C111" s="302"/>
      <c r="D111" s="302"/>
      <c r="E111" s="302"/>
      <c r="F111" s="302"/>
      <c r="G111" s="302"/>
      <c r="H111" s="302"/>
      <c r="I111" s="302"/>
      <c r="J111" s="302"/>
      <c r="K111" s="302"/>
      <c r="L111" s="302"/>
      <c r="M111" s="302"/>
      <c r="N111" s="303"/>
      <c r="O111" s="77"/>
      <c r="P111" s="77"/>
    </row>
    <row r="112" spans="1:16" s="176" customFormat="1" ht="24.6" customHeight="1" x14ac:dyDescent="0.3">
      <c r="A112" s="6">
        <v>1</v>
      </c>
      <c r="B112" s="7" t="s">
        <v>27</v>
      </c>
      <c r="C112" s="8" t="s">
        <v>351</v>
      </c>
      <c r="D112" s="9">
        <v>1190000</v>
      </c>
      <c r="E112" s="10"/>
      <c r="F112" s="10"/>
      <c r="G112" s="106" t="s">
        <v>1061</v>
      </c>
      <c r="H112" s="9">
        <v>1190000</v>
      </c>
      <c r="I112" s="69"/>
      <c r="J112" s="69"/>
      <c r="K112" s="8" t="str">
        <f t="shared" ref="K112:K118" si="6">C112</f>
        <v>đ/m3</v>
      </c>
      <c r="L112" s="15">
        <f>H112</f>
        <v>1190000</v>
      </c>
      <c r="M112" s="63"/>
      <c r="N112" s="63"/>
      <c r="O112" s="35"/>
      <c r="P112" s="35"/>
    </row>
    <row r="113" spans="1:16" s="176" customFormat="1" ht="24.6" customHeight="1" x14ac:dyDescent="0.3">
      <c r="A113" s="6">
        <f t="shared" ref="A113:A118" si="7">+A112+1</f>
        <v>2</v>
      </c>
      <c r="B113" s="7" t="s">
        <v>28</v>
      </c>
      <c r="C113" s="8" t="s">
        <v>351</v>
      </c>
      <c r="D113" s="9">
        <v>1280000</v>
      </c>
      <c r="E113" s="10"/>
      <c r="F113" s="10"/>
      <c r="G113" s="106" t="s">
        <v>1061</v>
      </c>
      <c r="H113" s="9">
        <v>1280000</v>
      </c>
      <c r="I113" s="69"/>
      <c r="J113" s="69"/>
      <c r="K113" s="8" t="str">
        <f t="shared" si="6"/>
        <v>đ/m3</v>
      </c>
      <c r="L113" s="15">
        <f t="shared" ref="L113:L118" si="8">H113</f>
        <v>1280000</v>
      </c>
      <c r="M113" s="63"/>
      <c r="N113" s="63"/>
      <c r="O113" s="35"/>
      <c r="P113" s="35"/>
    </row>
    <row r="114" spans="1:16" s="176" customFormat="1" ht="24.6" customHeight="1" x14ac:dyDescent="0.3">
      <c r="A114" s="6">
        <f t="shared" si="7"/>
        <v>3</v>
      </c>
      <c r="B114" s="7" t="s">
        <v>29</v>
      </c>
      <c r="C114" s="8" t="s">
        <v>351</v>
      </c>
      <c r="D114" s="9">
        <v>1370000</v>
      </c>
      <c r="E114" s="10"/>
      <c r="F114" s="10"/>
      <c r="G114" s="106" t="s">
        <v>1061</v>
      </c>
      <c r="H114" s="9">
        <v>1370000</v>
      </c>
      <c r="I114" s="69"/>
      <c r="J114" s="69"/>
      <c r="K114" s="8" t="str">
        <f t="shared" si="6"/>
        <v>đ/m3</v>
      </c>
      <c r="L114" s="15">
        <f t="shared" si="8"/>
        <v>1370000</v>
      </c>
      <c r="M114" s="63"/>
      <c r="N114" s="63"/>
      <c r="O114" s="35"/>
      <c r="P114" s="35"/>
    </row>
    <row r="115" spans="1:16" s="176" customFormat="1" ht="24.6" customHeight="1" x14ac:dyDescent="0.3">
      <c r="A115" s="6">
        <f t="shared" si="7"/>
        <v>4</v>
      </c>
      <c r="B115" s="7" t="s">
        <v>30</v>
      </c>
      <c r="C115" s="8" t="s">
        <v>351</v>
      </c>
      <c r="D115" s="9">
        <v>1460000</v>
      </c>
      <c r="E115" s="10"/>
      <c r="F115" s="10"/>
      <c r="G115" s="106" t="s">
        <v>1061</v>
      </c>
      <c r="H115" s="9">
        <v>1460000</v>
      </c>
      <c r="I115" s="69"/>
      <c r="J115" s="69"/>
      <c r="K115" s="8" t="str">
        <f t="shared" si="6"/>
        <v>đ/m3</v>
      </c>
      <c r="L115" s="15">
        <f t="shared" si="8"/>
        <v>1460000</v>
      </c>
      <c r="M115" s="63"/>
      <c r="N115" s="63"/>
      <c r="O115" s="35"/>
      <c r="P115" s="35"/>
    </row>
    <row r="116" spans="1:16" s="176" customFormat="1" ht="24.6" customHeight="1" x14ac:dyDescent="0.3">
      <c r="A116" s="6">
        <f t="shared" si="7"/>
        <v>5</v>
      </c>
      <c r="B116" s="7" t="s">
        <v>31</v>
      </c>
      <c r="C116" s="8" t="s">
        <v>351</v>
      </c>
      <c r="D116" s="9">
        <v>1550000</v>
      </c>
      <c r="E116" s="10"/>
      <c r="F116" s="10"/>
      <c r="G116" s="106" t="s">
        <v>1061</v>
      </c>
      <c r="H116" s="9">
        <v>1550000</v>
      </c>
      <c r="I116" s="69"/>
      <c r="J116" s="69"/>
      <c r="K116" s="8" t="str">
        <f t="shared" si="6"/>
        <v>đ/m3</v>
      </c>
      <c r="L116" s="15">
        <f t="shared" si="8"/>
        <v>1550000</v>
      </c>
      <c r="M116" s="63"/>
      <c r="N116" s="63"/>
      <c r="O116" s="35"/>
      <c r="P116" s="35"/>
    </row>
    <row r="117" spans="1:16" s="176" customFormat="1" ht="24.6" customHeight="1" x14ac:dyDescent="0.3">
      <c r="A117" s="6">
        <f t="shared" si="7"/>
        <v>6</v>
      </c>
      <c r="B117" s="7" t="s">
        <v>32</v>
      </c>
      <c r="C117" s="8" t="s">
        <v>351</v>
      </c>
      <c r="D117" s="9">
        <v>1640000</v>
      </c>
      <c r="E117" s="10"/>
      <c r="F117" s="10"/>
      <c r="G117" s="106" t="s">
        <v>1061</v>
      </c>
      <c r="H117" s="9">
        <v>1640000</v>
      </c>
      <c r="I117" s="69"/>
      <c r="J117" s="69"/>
      <c r="K117" s="8" t="str">
        <f t="shared" si="6"/>
        <v>đ/m3</v>
      </c>
      <c r="L117" s="15">
        <f t="shared" si="8"/>
        <v>1640000</v>
      </c>
      <c r="M117" s="63"/>
      <c r="N117" s="63"/>
      <c r="O117" s="35"/>
      <c r="P117" s="35"/>
    </row>
    <row r="118" spans="1:16" s="176" customFormat="1" ht="24.6" customHeight="1" x14ac:dyDescent="0.3">
      <c r="A118" s="6">
        <f t="shared" si="7"/>
        <v>7</v>
      </c>
      <c r="B118" s="7" t="s">
        <v>33</v>
      </c>
      <c r="C118" s="8" t="s">
        <v>351</v>
      </c>
      <c r="D118" s="9">
        <v>1730000</v>
      </c>
      <c r="E118" s="10"/>
      <c r="F118" s="10"/>
      <c r="G118" s="106" t="s">
        <v>1061</v>
      </c>
      <c r="H118" s="9">
        <v>1730000</v>
      </c>
      <c r="I118" s="69"/>
      <c r="J118" s="69"/>
      <c r="K118" s="8" t="str">
        <f t="shared" si="6"/>
        <v>đ/m3</v>
      </c>
      <c r="L118" s="15">
        <f t="shared" si="8"/>
        <v>1730000</v>
      </c>
      <c r="M118" s="63"/>
      <c r="N118" s="63"/>
      <c r="O118" s="35"/>
      <c r="P118" s="35"/>
    </row>
    <row r="119" spans="1:16" s="176" customFormat="1" ht="38.25" customHeight="1" x14ac:dyDescent="0.3">
      <c r="A119" s="6"/>
      <c r="B119" s="301" t="s">
        <v>3475</v>
      </c>
      <c r="C119" s="302"/>
      <c r="D119" s="302"/>
      <c r="E119" s="302"/>
      <c r="F119" s="302"/>
      <c r="G119" s="302"/>
      <c r="H119" s="302"/>
      <c r="I119" s="302"/>
      <c r="J119" s="302"/>
      <c r="K119" s="302"/>
      <c r="L119" s="302"/>
      <c r="M119" s="302"/>
      <c r="N119" s="303"/>
      <c r="O119" s="35"/>
      <c r="P119" s="35"/>
    </row>
    <row r="120" spans="1:16" s="176" customFormat="1" ht="24.6" customHeight="1" x14ac:dyDescent="0.3">
      <c r="A120" s="6">
        <f>A119+1</f>
        <v>1</v>
      </c>
      <c r="B120" s="7" t="s">
        <v>2454</v>
      </c>
      <c r="C120" s="8" t="s">
        <v>23</v>
      </c>
      <c r="D120" s="15">
        <v>1550000</v>
      </c>
      <c r="E120" s="10"/>
      <c r="F120" s="10"/>
      <c r="G120" s="106"/>
      <c r="H120" s="9"/>
      <c r="I120" s="69"/>
      <c r="J120" s="69"/>
      <c r="K120" s="8" t="str">
        <f t="shared" ref="K120:L123" si="9">C120</f>
        <v>đ/tấn</v>
      </c>
      <c r="L120" s="15">
        <f t="shared" si="9"/>
        <v>1550000</v>
      </c>
      <c r="M120" s="63"/>
      <c r="N120" s="63"/>
      <c r="O120" s="35"/>
      <c r="P120" s="35"/>
    </row>
    <row r="121" spans="1:16" s="176" customFormat="1" ht="24.6" customHeight="1" x14ac:dyDescent="0.3">
      <c r="A121" s="6">
        <f>A120+1</f>
        <v>2</v>
      </c>
      <c r="B121" s="7" t="s">
        <v>25</v>
      </c>
      <c r="C121" s="8" t="s">
        <v>23</v>
      </c>
      <c r="D121" s="15">
        <v>1500000</v>
      </c>
      <c r="E121" s="10"/>
      <c r="F121" s="10"/>
      <c r="G121" s="106"/>
      <c r="H121" s="9"/>
      <c r="I121" s="69"/>
      <c r="J121" s="69"/>
      <c r="K121" s="8" t="str">
        <f t="shared" si="9"/>
        <v>đ/tấn</v>
      </c>
      <c r="L121" s="15">
        <f t="shared" si="9"/>
        <v>1500000</v>
      </c>
      <c r="M121" s="63"/>
      <c r="N121" s="63"/>
      <c r="O121" s="35"/>
      <c r="P121" s="35"/>
    </row>
    <row r="122" spans="1:16" s="176" customFormat="1" ht="24.6" customHeight="1" x14ac:dyDescent="0.3">
      <c r="A122" s="6">
        <f>A121+1</f>
        <v>3</v>
      </c>
      <c r="B122" s="7" t="s">
        <v>24</v>
      </c>
      <c r="C122" s="8" t="s">
        <v>23</v>
      </c>
      <c r="D122" s="15">
        <v>1450000</v>
      </c>
      <c r="E122" s="10"/>
      <c r="F122" s="10"/>
      <c r="G122" s="106"/>
      <c r="H122" s="9"/>
      <c r="I122" s="69"/>
      <c r="J122" s="69"/>
      <c r="K122" s="8" t="str">
        <f t="shared" si="9"/>
        <v>đ/tấn</v>
      </c>
      <c r="L122" s="15">
        <f t="shared" si="9"/>
        <v>1450000</v>
      </c>
      <c r="M122" s="63"/>
      <c r="N122" s="63"/>
      <c r="O122" s="35"/>
      <c r="P122" s="35"/>
    </row>
    <row r="123" spans="1:16" s="176" customFormat="1" ht="24.6" customHeight="1" x14ac:dyDescent="0.3">
      <c r="A123" s="6">
        <f>A122+1</f>
        <v>4</v>
      </c>
      <c r="B123" s="7" t="s">
        <v>2642</v>
      </c>
      <c r="C123" s="8" t="s">
        <v>23</v>
      </c>
      <c r="D123" s="15">
        <v>1250000</v>
      </c>
      <c r="E123" s="10"/>
      <c r="F123" s="10"/>
      <c r="G123" s="106"/>
      <c r="H123" s="9"/>
      <c r="I123" s="69"/>
      <c r="J123" s="69"/>
      <c r="K123" s="8" t="str">
        <f t="shared" si="9"/>
        <v>đ/tấn</v>
      </c>
      <c r="L123" s="15">
        <f t="shared" si="9"/>
        <v>1250000</v>
      </c>
      <c r="M123" s="63"/>
      <c r="N123" s="63"/>
      <c r="O123" s="35"/>
      <c r="P123" s="35"/>
    </row>
    <row r="124" spans="1:16" s="79" customFormat="1" ht="47.25" customHeight="1" x14ac:dyDescent="0.3">
      <c r="A124" s="175"/>
      <c r="B124" s="301" t="s">
        <v>3522</v>
      </c>
      <c r="C124" s="302"/>
      <c r="D124" s="302"/>
      <c r="E124" s="302"/>
      <c r="F124" s="302"/>
      <c r="G124" s="302"/>
      <c r="H124" s="302"/>
      <c r="I124" s="302"/>
      <c r="J124" s="302"/>
      <c r="K124" s="302"/>
      <c r="L124" s="302"/>
      <c r="M124" s="302"/>
      <c r="N124" s="303"/>
      <c r="O124" s="77"/>
      <c r="P124" s="77"/>
    </row>
    <row r="125" spans="1:16" s="176" customFormat="1" ht="24.6" customHeight="1" x14ac:dyDescent="0.3">
      <c r="A125" s="6">
        <f>A124+1</f>
        <v>1</v>
      </c>
      <c r="B125" s="7" t="s">
        <v>2454</v>
      </c>
      <c r="C125" s="8" t="s">
        <v>23</v>
      </c>
      <c r="D125" s="15">
        <v>1550000</v>
      </c>
      <c r="E125" s="10"/>
      <c r="F125" s="10"/>
      <c r="G125" s="106"/>
      <c r="H125" s="9"/>
      <c r="I125" s="69"/>
      <c r="J125" s="69"/>
      <c r="K125" s="8" t="str">
        <f t="shared" ref="K125:L127" si="10">C125</f>
        <v>đ/tấn</v>
      </c>
      <c r="L125" s="15">
        <f t="shared" si="10"/>
        <v>1550000</v>
      </c>
      <c r="M125" s="63"/>
      <c r="N125" s="63"/>
      <c r="O125" s="35"/>
      <c r="P125" s="35"/>
    </row>
    <row r="126" spans="1:16" s="176" customFormat="1" ht="24.6" customHeight="1" x14ac:dyDescent="0.3">
      <c r="A126" s="6">
        <f>A125+1</f>
        <v>2</v>
      </c>
      <c r="B126" s="7" t="s">
        <v>25</v>
      </c>
      <c r="C126" s="8" t="s">
        <v>23</v>
      </c>
      <c r="D126" s="15">
        <v>1500000</v>
      </c>
      <c r="E126" s="10"/>
      <c r="F126" s="10"/>
      <c r="G126" s="106"/>
      <c r="H126" s="9"/>
      <c r="I126" s="69"/>
      <c r="J126" s="69"/>
      <c r="K126" s="8" t="str">
        <f t="shared" si="10"/>
        <v>đ/tấn</v>
      </c>
      <c r="L126" s="15">
        <f t="shared" si="10"/>
        <v>1500000</v>
      </c>
      <c r="M126" s="63"/>
      <c r="N126" s="63"/>
      <c r="O126" s="35"/>
      <c r="P126" s="35"/>
    </row>
    <row r="127" spans="1:16" s="176" customFormat="1" ht="24.6" customHeight="1" x14ac:dyDescent="0.3">
      <c r="A127" s="6">
        <f>A126+1</f>
        <v>3</v>
      </c>
      <c r="B127" s="7" t="s">
        <v>24</v>
      </c>
      <c r="C127" s="8" t="s">
        <v>23</v>
      </c>
      <c r="D127" s="15">
        <v>1450000</v>
      </c>
      <c r="E127" s="10"/>
      <c r="F127" s="10"/>
      <c r="G127" s="106"/>
      <c r="H127" s="9"/>
      <c r="I127" s="69"/>
      <c r="J127" s="69"/>
      <c r="K127" s="8" t="str">
        <f t="shared" si="10"/>
        <v>đ/tấn</v>
      </c>
      <c r="L127" s="15">
        <f t="shared" si="10"/>
        <v>1450000</v>
      </c>
      <c r="M127" s="63"/>
      <c r="N127" s="63"/>
      <c r="O127" s="35"/>
      <c r="P127" s="35"/>
    </row>
    <row r="128" spans="1:16" s="176" customFormat="1" ht="41.25" customHeight="1" x14ac:dyDescent="0.3">
      <c r="A128" s="6"/>
      <c r="B128" s="301" t="s">
        <v>3455</v>
      </c>
      <c r="C128" s="302"/>
      <c r="D128" s="302"/>
      <c r="E128" s="302"/>
      <c r="F128" s="302"/>
      <c r="G128" s="302"/>
      <c r="H128" s="302"/>
      <c r="I128" s="302"/>
      <c r="J128" s="302"/>
      <c r="K128" s="302"/>
      <c r="L128" s="302"/>
      <c r="M128" s="302"/>
      <c r="N128" s="303"/>
      <c r="O128" s="35"/>
      <c r="P128" s="35"/>
    </row>
    <row r="129" spans="1:16" s="176" customFormat="1" ht="24.6" customHeight="1" x14ac:dyDescent="0.3">
      <c r="A129" s="6"/>
      <c r="B129" s="268" t="s">
        <v>3456</v>
      </c>
      <c r="C129" s="237"/>
      <c r="D129" s="236"/>
      <c r="E129" s="275"/>
      <c r="F129" s="275"/>
      <c r="G129" s="276"/>
      <c r="H129" s="78"/>
      <c r="I129" s="213"/>
      <c r="J129" s="213"/>
      <c r="K129" s="79"/>
      <c r="L129" s="79"/>
      <c r="M129" s="79"/>
      <c r="N129" s="215"/>
      <c r="O129" s="35"/>
      <c r="P129" s="35"/>
    </row>
    <row r="130" spans="1:16" s="176" customFormat="1" ht="24.6" customHeight="1" x14ac:dyDescent="0.3">
      <c r="A130" s="6">
        <v>1</v>
      </c>
      <c r="B130" s="7" t="s">
        <v>3458</v>
      </c>
      <c r="C130" s="8"/>
      <c r="D130" s="15"/>
      <c r="E130" s="10"/>
      <c r="F130" s="10"/>
      <c r="G130" s="106"/>
      <c r="H130" s="9"/>
      <c r="I130" s="69"/>
      <c r="J130" s="69"/>
      <c r="K130" s="8" t="s">
        <v>23</v>
      </c>
      <c r="L130" s="15"/>
      <c r="M130" s="63">
        <v>3840000</v>
      </c>
      <c r="N130" s="63"/>
      <c r="O130" s="35"/>
      <c r="P130" s="35"/>
    </row>
    <row r="131" spans="1:16" s="176" customFormat="1" ht="24.6" customHeight="1" x14ac:dyDescent="0.3">
      <c r="A131" s="6">
        <v>2</v>
      </c>
      <c r="B131" s="7" t="s">
        <v>3459</v>
      </c>
      <c r="C131" s="8"/>
      <c r="D131" s="15"/>
      <c r="E131" s="10"/>
      <c r="F131" s="10"/>
      <c r="G131" s="106"/>
      <c r="H131" s="9"/>
      <c r="I131" s="69"/>
      <c r="J131" s="69"/>
      <c r="K131" s="8" t="s">
        <v>23</v>
      </c>
      <c r="L131" s="15"/>
      <c r="M131" s="63">
        <v>3840000</v>
      </c>
      <c r="N131" s="63"/>
      <c r="O131" s="35"/>
      <c r="P131" s="35"/>
    </row>
    <row r="132" spans="1:16" s="176" customFormat="1" ht="24.6" customHeight="1" x14ac:dyDescent="0.3">
      <c r="A132" s="6"/>
      <c r="B132" s="268" t="s">
        <v>3457</v>
      </c>
      <c r="C132" s="237"/>
      <c r="D132" s="236"/>
      <c r="E132" s="275"/>
      <c r="F132" s="275"/>
      <c r="G132" s="276"/>
      <c r="H132" s="78"/>
      <c r="I132" s="213"/>
      <c r="J132" s="213"/>
      <c r="K132" s="76"/>
      <c r="L132" s="76"/>
      <c r="M132" s="76"/>
      <c r="N132" s="215"/>
      <c r="O132" s="35"/>
      <c r="P132" s="35"/>
    </row>
    <row r="133" spans="1:16" s="176" customFormat="1" ht="24.6" customHeight="1" x14ac:dyDescent="0.3">
      <c r="A133" s="6">
        <v>1</v>
      </c>
      <c r="B133" s="7" t="s">
        <v>3460</v>
      </c>
      <c r="C133" s="8"/>
      <c r="D133" s="15"/>
      <c r="E133" s="10"/>
      <c r="F133" s="10"/>
      <c r="G133" s="106"/>
      <c r="H133" s="9"/>
      <c r="I133" s="69"/>
      <c r="J133" s="69"/>
      <c r="K133" s="8" t="s">
        <v>23</v>
      </c>
      <c r="L133" s="15"/>
      <c r="M133" s="63">
        <v>2630000</v>
      </c>
      <c r="N133" s="63"/>
      <c r="O133" s="35"/>
      <c r="P133" s="35"/>
    </row>
    <row r="134" spans="1:16" s="79" customFormat="1" ht="24.6" customHeight="1" x14ac:dyDescent="0.3">
      <c r="A134" s="158" t="s">
        <v>34</v>
      </c>
      <c r="B134" s="312" t="s">
        <v>35</v>
      </c>
      <c r="C134" s="312"/>
      <c r="D134" s="312"/>
      <c r="E134" s="312"/>
      <c r="F134" s="312"/>
      <c r="G134" s="213"/>
      <c r="H134" s="213"/>
      <c r="I134" s="213"/>
      <c r="J134" s="213"/>
      <c r="K134" s="214"/>
      <c r="L134" s="215"/>
      <c r="M134" s="215"/>
      <c r="N134" s="215"/>
      <c r="O134" s="77"/>
      <c r="P134" s="77"/>
    </row>
    <row r="135" spans="1:16" s="79" customFormat="1" ht="36" customHeight="1" x14ac:dyDescent="0.3">
      <c r="A135" s="175"/>
      <c r="B135" s="301" t="s">
        <v>2265</v>
      </c>
      <c r="C135" s="302"/>
      <c r="D135" s="302"/>
      <c r="E135" s="302"/>
      <c r="F135" s="302"/>
      <c r="G135" s="302"/>
      <c r="H135" s="302"/>
      <c r="I135" s="302"/>
      <c r="J135" s="302"/>
      <c r="K135" s="302"/>
      <c r="L135" s="302"/>
      <c r="M135" s="302"/>
      <c r="N135" s="303"/>
      <c r="O135" s="77"/>
      <c r="P135" s="77"/>
    </row>
    <row r="136" spans="1:16" s="176" customFormat="1" ht="17.25" x14ac:dyDescent="0.3">
      <c r="A136" s="6"/>
      <c r="B136" s="186" t="s">
        <v>2259</v>
      </c>
      <c r="C136" s="187"/>
      <c r="D136" s="187"/>
      <c r="E136" s="187"/>
      <c r="F136" s="187"/>
      <c r="G136" s="187"/>
      <c r="H136" s="187"/>
      <c r="I136" s="187"/>
      <c r="J136" s="187"/>
      <c r="K136" s="187"/>
      <c r="L136" s="187"/>
      <c r="M136" s="187"/>
      <c r="N136" s="188"/>
      <c r="O136" s="35"/>
      <c r="P136" s="35"/>
    </row>
    <row r="137" spans="1:16" s="176" customFormat="1" ht="17.25" x14ac:dyDescent="0.3">
      <c r="A137" s="6">
        <v>1</v>
      </c>
      <c r="B137" s="7" t="s">
        <v>2246</v>
      </c>
      <c r="C137" s="8"/>
      <c r="D137" s="9"/>
      <c r="E137" s="9"/>
      <c r="F137" s="9"/>
      <c r="G137" s="106"/>
      <c r="H137" s="69"/>
      <c r="I137" s="69"/>
      <c r="J137" s="69"/>
      <c r="K137" s="8" t="s">
        <v>2018</v>
      </c>
      <c r="L137" s="34"/>
      <c r="M137" s="15">
        <v>4450000</v>
      </c>
      <c r="N137" s="63"/>
      <c r="O137" s="35"/>
      <c r="P137" s="35"/>
    </row>
    <row r="138" spans="1:16" s="176" customFormat="1" ht="17.25" x14ac:dyDescent="0.3">
      <c r="A138" s="6"/>
      <c r="B138" s="7" t="s">
        <v>2247</v>
      </c>
      <c r="C138" s="8"/>
      <c r="D138" s="9"/>
      <c r="E138" s="9"/>
      <c r="F138" s="9"/>
      <c r="G138" s="106"/>
      <c r="H138" s="69"/>
      <c r="I138" s="69"/>
      <c r="J138" s="69"/>
      <c r="K138" s="8" t="s">
        <v>95</v>
      </c>
      <c r="L138" s="34"/>
      <c r="M138" s="15">
        <v>3700000</v>
      </c>
      <c r="N138" s="63"/>
      <c r="O138" s="35"/>
      <c r="P138" s="35"/>
    </row>
    <row r="139" spans="1:16" s="176" customFormat="1" ht="17.25" x14ac:dyDescent="0.3">
      <c r="A139" s="6"/>
      <c r="B139" s="7" t="s">
        <v>2248</v>
      </c>
      <c r="C139" s="8"/>
      <c r="D139" s="9"/>
      <c r="E139" s="9"/>
      <c r="F139" s="9"/>
      <c r="G139" s="106"/>
      <c r="H139" s="69"/>
      <c r="I139" s="69"/>
      <c r="J139" s="69"/>
      <c r="K139" s="8" t="s">
        <v>95</v>
      </c>
      <c r="L139" s="34"/>
      <c r="M139" s="15">
        <v>750000</v>
      </c>
      <c r="N139" s="63"/>
      <c r="O139" s="35"/>
      <c r="P139" s="35"/>
    </row>
    <row r="140" spans="1:16" s="176" customFormat="1" ht="17.25" x14ac:dyDescent="0.3">
      <c r="A140" s="6">
        <v>2</v>
      </c>
      <c r="B140" s="7" t="s">
        <v>2249</v>
      </c>
      <c r="C140" s="8"/>
      <c r="D140" s="9"/>
      <c r="E140" s="9"/>
      <c r="F140" s="9"/>
      <c r="G140" s="106"/>
      <c r="H140" s="69"/>
      <c r="I140" s="69"/>
      <c r="J140" s="69"/>
      <c r="K140" s="8" t="s">
        <v>2018</v>
      </c>
      <c r="L140" s="34"/>
      <c r="M140" s="15">
        <v>2110000</v>
      </c>
      <c r="N140" s="63"/>
      <c r="O140" s="35"/>
      <c r="P140" s="35"/>
    </row>
    <row r="141" spans="1:16" s="176" customFormat="1" ht="17.25" x14ac:dyDescent="0.3">
      <c r="A141" s="6"/>
      <c r="B141" s="7" t="s">
        <v>2250</v>
      </c>
      <c r="C141" s="8"/>
      <c r="D141" s="9"/>
      <c r="E141" s="9"/>
      <c r="F141" s="9"/>
      <c r="G141" s="106"/>
      <c r="H141" s="69"/>
      <c r="I141" s="69"/>
      <c r="J141" s="69"/>
      <c r="K141" s="8" t="s">
        <v>95</v>
      </c>
      <c r="L141" s="34"/>
      <c r="M141" s="15">
        <v>1690000</v>
      </c>
      <c r="N141" s="63"/>
      <c r="O141" s="35"/>
      <c r="P141" s="35"/>
    </row>
    <row r="142" spans="1:16" s="176" customFormat="1" ht="17.25" x14ac:dyDescent="0.3">
      <c r="A142" s="6"/>
      <c r="B142" s="7" t="s">
        <v>2248</v>
      </c>
      <c r="C142" s="8"/>
      <c r="D142" s="9"/>
      <c r="E142" s="9"/>
      <c r="F142" s="9"/>
      <c r="G142" s="106"/>
      <c r="H142" s="69"/>
      <c r="I142" s="69"/>
      <c r="J142" s="69"/>
      <c r="K142" s="8" t="s">
        <v>95</v>
      </c>
      <c r="L142" s="34"/>
      <c r="M142" s="15">
        <v>420000</v>
      </c>
      <c r="N142" s="63"/>
      <c r="O142" s="35"/>
      <c r="P142" s="35"/>
    </row>
    <row r="143" spans="1:16" s="176" customFormat="1" ht="17.25" x14ac:dyDescent="0.3">
      <c r="A143" s="6">
        <v>3</v>
      </c>
      <c r="B143" s="7" t="s">
        <v>2251</v>
      </c>
      <c r="C143" s="8"/>
      <c r="D143" s="9"/>
      <c r="E143" s="9"/>
      <c r="F143" s="9"/>
      <c r="G143" s="106"/>
      <c r="H143" s="69"/>
      <c r="I143" s="69"/>
      <c r="J143" s="69"/>
      <c r="K143" s="8" t="s">
        <v>2018</v>
      </c>
      <c r="L143" s="34"/>
      <c r="M143" s="15">
        <v>1370000</v>
      </c>
      <c r="N143" s="63"/>
      <c r="O143" s="35"/>
      <c r="P143" s="35"/>
    </row>
    <row r="144" spans="1:16" s="176" customFormat="1" ht="17.25" x14ac:dyDescent="0.3">
      <c r="A144" s="6"/>
      <c r="B144" s="7" t="s">
        <v>2247</v>
      </c>
      <c r="C144" s="8"/>
      <c r="D144" s="9"/>
      <c r="E144" s="9"/>
      <c r="F144" s="9"/>
      <c r="G144" s="106"/>
      <c r="H144" s="69"/>
      <c r="I144" s="69"/>
      <c r="J144" s="69"/>
      <c r="K144" s="8" t="s">
        <v>95</v>
      </c>
      <c r="L144" s="34"/>
      <c r="M144" s="15">
        <v>770000</v>
      </c>
      <c r="N144" s="63"/>
      <c r="O144" s="35"/>
      <c r="P144" s="35"/>
    </row>
    <row r="145" spans="1:16" s="176" customFormat="1" ht="17.25" x14ac:dyDescent="0.3">
      <c r="A145" s="6"/>
      <c r="B145" s="7" t="s">
        <v>2248</v>
      </c>
      <c r="C145" s="8"/>
      <c r="D145" s="9"/>
      <c r="E145" s="9"/>
      <c r="F145" s="9"/>
      <c r="G145" s="106"/>
      <c r="H145" s="69"/>
      <c r="I145" s="69"/>
      <c r="J145" s="69"/>
      <c r="K145" s="8" t="s">
        <v>95</v>
      </c>
      <c r="L145" s="34"/>
      <c r="M145" s="15">
        <v>300000</v>
      </c>
      <c r="N145" s="63"/>
      <c r="O145" s="35"/>
      <c r="P145" s="35"/>
    </row>
    <row r="146" spans="1:16" s="176" customFormat="1" ht="17.25" x14ac:dyDescent="0.3">
      <c r="A146" s="6">
        <v>4</v>
      </c>
      <c r="B146" s="7" t="s">
        <v>2252</v>
      </c>
      <c r="C146" s="8"/>
      <c r="D146" s="9"/>
      <c r="E146" s="9"/>
      <c r="F146" s="9"/>
      <c r="G146" s="106"/>
      <c r="H146" s="69"/>
      <c r="I146" s="69"/>
      <c r="J146" s="69"/>
      <c r="K146" s="8" t="s">
        <v>2018</v>
      </c>
      <c r="L146" s="34"/>
      <c r="M146" s="15">
        <v>1270000</v>
      </c>
      <c r="N146" s="63"/>
      <c r="O146" s="35"/>
      <c r="P146" s="35"/>
    </row>
    <row r="147" spans="1:16" s="176" customFormat="1" ht="17.25" x14ac:dyDescent="0.3">
      <c r="A147" s="6"/>
      <c r="B147" s="7" t="s">
        <v>2247</v>
      </c>
      <c r="C147" s="8"/>
      <c r="D147" s="9"/>
      <c r="E147" s="9"/>
      <c r="F147" s="9"/>
      <c r="G147" s="106"/>
      <c r="H147" s="69"/>
      <c r="I147" s="69"/>
      <c r="J147" s="69"/>
      <c r="K147" s="8" t="s">
        <v>95</v>
      </c>
      <c r="L147" s="34"/>
      <c r="M147" s="15">
        <v>710000</v>
      </c>
      <c r="N147" s="63"/>
      <c r="O147" s="35"/>
      <c r="P147" s="35"/>
    </row>
    <row r="148" spans="1:16" s="176" customFormat="1" ht="17.25" x14ac:dyDescent="0.3">
      <c r="A148" s="6"/>
      <c r="B148" s="7" t="s">
        <v>2248</v>
      </c>
      <c r="C148" s="8"/>
      <c r="D148" s="9"/>
      <c r="E148" s="9"/>
      <c r="F148" s="9"/>
      <c r="G148" s="106"/>
      <c r="H148" s="69"/>
      <c r="I148" s="69"/>
      <c r="J148" s="69"/>
      <c r="K148" s="8" t="s">
        <v>95</v>
      </c>
      <c r="L148" s="34"/>
      <c r="M148" s="15">
        <v>280000</v>
      </c>
      <c r="N148" s="63"/>
      <c r="O148" s="35"/>
      <c r="P148" s="35"/>
    </row>
    <row r="149" spans="1:16" s="176" customFormat="1" ht="17.25" x14ac:dyDescent="0.3">
      <c r="A149" s="6">
        <v>5</v>
      </c>
      <c r="B149" s="7" t="s">
        <v>2253</v>
      </c>
      <c r="C149" s="8"/>
      <c r="D149" s="9"/>
      <c r="E149" s="9"/>
      <c r="F149" s="9"/>
      <c r="G149" s="106"/>
      <c r="H149" s="69"/>
      <c r="I149" s="69"/>
      <c r="J149" s="69"/>
      <c r="K149" s="8" t="s">
        <v>2018</v>
      </c>
      <c r="L149" s="34"/>
      <c r="M149" s="15">
        <v>1690000</v>
      </c>
      <c r="N149" s="63"/>
      <c r="O149" s="35"/>
      <c r="P149" s="35"/>
    </row>
    <row r="150" spans="1:16" s="176" customFormat="1" ht="17.25" x14ac:dyDescent="0.3">
      <c r="A150" s="6"/>
      <c r="B150" s="7" t="s">
        <v>2247</v>
      </c>
      <c r="C150" s="8"/>
      <c r="D150" s="9"/>
      <c r="E150" s="9"/>
      <c r="F150" s="9"/>
      <c r="G150" s="106"/>
      <c r="H150" s="69"/>
      <c r="I150" s="69"/>
      <c r="J150" s="69"/>
      <c r="K150" s="8" t="s">
        <v>95</v>
      </c>
      <c r="L150" s="34"/>
      <c r="M150" s="15">
        <v>1030000</v>
      </c>
      <c r="N150" s="63"/>
      <c r="O150" s="35"/>
      <c r="P150" s="35"/>
    </row>
    <row r="151" spans="1:16" s="176" customFormat="1" ht="17.25" x14ac:dyDescent="0.3">
      <c r="A151" s="6"/>
      <c r="B151" s="7" t="s">
        <v>2248</v>
      </c>
      <c r="C151" s="8"/>
      <c r="D151" s="9"/>
      <c r="E151" s="9"/>
      <c r="F151" s="9"/>
      <c r="G151" s="106"/>
      <c r="H151" s="69"/>
      <c r="I151" s="69"/>
      <c r="J151" s="69"/>
      <c r="K151" s="8" t="s">
        <v>95</v>
      </c>
      <c r="L151" s="34"/>
      <c r="M151" s="15">
        <v>330000</v>
      </c>
      <c r="N151" s="63"/>
      <c r="O151" s="35"/>
      <c r="P151" s="35"/>
    </row>
    <row r="152" spans="1:16" s="176" customFormat="1" ht="17.25" x14ac:dyDescent="0.3">
      <c r="A152" s="6">
        <v>6</v>
      </c>
      <c r="B152" s="7" t="s">
        <v>2254</v>
      </c>
      <c r="C152" s="8"/>
      <c r="D152" s="9"/>
      <c r="E152" s="9"/>
      <c r="F152" s="9"/>
      <c r="G152" s="106"/>
      <c r="H152" s="69"/>
      <c r="I152" s="69"/>
      <c r="J152" s="69"/>
      <c r="K152" s="8" t="s">
        <v>2018</v>
      </c>
      <c r="L152" s="34"/>
      <c r="M152" s="15">
        <v>1600000</v>
      </c>
      <c r="N152" s="63"/>
      <c r="O152" s="35"/>
      <c r="P152" s="35"/>
    </row>
    <row r="153" spans="1:16" s="176" customFormat="1" ht="17.25" x14ac:dyDescent="0.3">
      <c r="A153" s="6"/>
      <c r="B153" s="7" t="s">
        <v>2247</v>
      </c>
      <c r="C153" s="8"/>
      <c r="D153" s="9"/>
      <c r="E153" s="9"/>
      <c r="F153" s="9"/>
      <c r="G153" s="106"/>
      <c r="H153" s="69"/>
      <c r="I153" s="69"/>
      <c r="J153" s="69"/>
      <c r="K153" s="8" t="s">
        <v>95</v>
      </c>
      <c r="L153" s="34"/>
      <c r="M153" s="15">
        <v>960000</v>
      </c>
      <c r="N153" s="63"/>
      <c r="O153" s="35"/>
      <c r="P153" s="35"/>
    </row>
    <row r="154" spans="1:16" s="176" customFormat="1" ht="17.25" x14ac:dyDescent="0.3">
      <c r="A154" s="6"/>
      <c r="B154" s="7" t="s">
        <v>2248</v>
      </c>
      <c r="C154" s="8"/>
      <c r="D154" s="9"/>
      <c r="E154" s="9"/>
      <c r="F154" s="9"/>
      <c r="G154" s="106"/>
      <c r="H154" s="69"/>
      <c r="I154" s="69"/>
      <c r="J154" s="69"/>
      <c r="K154" s="8" t="s">
        <v>95</v>
      </c>
      <c r="L154" s="34"/>
      <c r="M154" s="15">
        <v>320000</v>
      </c>
      <c r="N154" s="63"/>
      <c r="O154" s="35"/>
      <c r="P154" s="35"/>
    </row>
    <row r="155" spans="1:16" s="176" customFormat="1" ht="17.25" x14ac:dyDescent="0.3">
      <c r="A155" s="6">
        <v>7</v>
      </c>
      <c r="B155" s="7" t="s">
        <v>2255</v>
      </c>
      <c r="C155" s="8"/>
      <c r="D155" s="9"/>
      <c r="E155" s="9"/>
      <c r="F155" s="9"/>
      <c r="G155" s="106"/>
      <c r="H155" s="69"/>
      <c r="I155" s="69"/>
      <c r="J155" s="69"/>
      <c r="K155" s="8" t="s">
        <v>2018</v>
      </c>
      <c r="L155" s="34"/>
      <c r="M155" s="15">
        <v>1920000</v>
      </c>
      <c r="N155" s="63"/>
      <c r="O155" s="35"/>
      <c r="P155" s="35"/>
    </row>
    <row r="156" spans="1:16" s="176" customFormat="1" ht="17.25" x14ac:dyDescent="0.3">
      <c r="A156" s="6"/>
      <c r="B156" s="7" t="s">
        <v>2247</v>
      </c>
      <c r="C156" s="8"/>
      <c r="D156" s="9"/>
      <c r="E156" s="9"/>
      <c r="F156" s="9"/>
      <c r="G156" s="106"/>
      <c r="H156" s="69"/>
      <c r="I156" s="69"/>
      <c r="J156" s="69"/>
      <c r="K156" s="8" t="s">
        <v>95</v>
      </c>
      <c r="L156" s="34"/>
      <c r="M156" s="15">
        <v>1080000</v>
      </c>
      <c r="N156" s="63"/>
      <c r="O156" s="35"/>
      <c r="P156" s="35"/>
    </row>
    <row r="157" spans="1:16" s="176" customFormat="1" ht="17.25" x14ac:dyDescent="0.3">
      <c r="A157" s="6"/>
      <c r="B157" s="7" t="s">
        <v>2248</v>
      </c>
      <c r="C157" s="8"/>
      <c r="D157" s="9"/>
      <c r="E157" s="9"/>
      <c r="F157" s="9"/>
      <c r="G157" s="106"/>
      <c r="H157" s="69"/>
      <c r="I157" s="69"/>
      <c r="J157" s="69"/>
      <c r="K157" s="8" t="s">
        <v>95</v>
      </c>
      <c r="L157" s="34"/>
      <c r="M157" s="15">
        <v>420000</v>
      </c>
      <c r="N157" s="63"/>
      <c r="O157" s="35"/>
      <c r="P157" s="35"/>
    </row>
    <row r="158" spans="1:16" s="176" customFormat="1" ht="17.25" x14ac:dyDescent="0.3">
      <c r="A158" s="6">
        <v>8</v>
      </c>
      <c r="B158" s="7" t="s">
        <v>2258</v>
      </c>
      <c r="C158" s="8"/>
      <c r="D158" s="9"/>
      <c r="E158" s="9"/>
      <c r="F158" s="9"/>
      <c r="G158" s="106"/>
      <c r="H158" s="69"/>
      <c r="I158" s="69"/>
      <c r="J158" s="69"/>
      <c r="K158" s="8" t="s">
        <v>2018</v>
      </c>
      <c r="L158" s="34"/>
      <c r="M158" s="15">
        <v>1820000</v>
      </c>
      <c r="N158" s="63"/>
      <c r="O158" s="35"/>
      <c r="P158" s="35"/>
    </row>
    <row r="159" spans="1:16" s="176" customFormat="1" ht="17.25" x14ac:dyDescent="0.3">
      <c r="A159" s="6"/>
      <c r="B159" s="7" t="s">
        <v>2247</v>
      </c>
      <c r="C159" s="8"/>
      <c r="D159" s="9"/>
      <c r="E159" s="9"/>
      <c r="F159" s="9"/>
      <c r="G159" s="106"/>
      <c r="H159" s="69"/>
      <c r="I159" s="69"/>
      <c r="J159" s="69"/>
      <c r="K159" s="8" t="s">
        <v>95</v>
      </c>
      <c r="L159" s="34"/>
      <c r="M159" s="15">
        <v>1060000</v>
      </c>
      <c r="N159" s="63"/>
      <c r="O159" s="35"/>
      <c r="P159" s="35"/>
    </row>
    <row r="160" spans="1:16" s="176" customFormat="1" ht="17.25" x14ac:dyDescent="0.3">
      <c r="A160" s="6"/>
      <c r="B160" s="7" t="s">
        <v>2248</v>
      </c>
      <c r="C160" s="8"/>
      <c r="D160" s="9"/>
      <c r="E160" s="9"/>
      <c r="F160" s="9"/>
      <c r="G160" s="106"/>
      <c r="H160" s="69"/>
      <c r="I160" s="69"/>
      <c r="J160" s="69"/>
      <c r="K160" s="8" t="s">
        <v>95</v>
      </c>
      <c r="L160" s="34"/>
      <c r="M160" s="15">
        <v>380000</v>
      </c>
      <c r="N160" s="63"/>
      <c r="O160" s="35"/>
      <c r="P160" s="35"/>
    </row>
    <row r="161" spans="1:16" s="176" customFormat="1" ht="17.25" x14ac:dyDescent="0.3">
      <c r="A161" s="6">
        <v>9</v>
      </c>
      <c r="B161" s="7" t="s">
        <v>2256</v>
      </c>
      <c r="C161" s="8"/>
      <c r="D161" s="9"/>
      <c r="E161" s="9"/>
      <c r="F161" s="9"/>
      <c r="G161" s="106"/>
      <c r="H161" s="69"/>
      <c r="I161" s="69"/>
      <c r="J161" s="69"/>
      <c r="K161" s="8" t="s">
        <v>2018</v>
      </c>
      <c r="L161" s="34"/>
      <c r="M161" s="15">
        <v>2130000</v>
      </c>
      <c r="N161" s="63"/>
      <c r="O161" s="35"/>
      <c r="P161" s="35"/>
    </row>
    <row r="162" spans="1:16" s="176" customFormat="1" ht="17.25" x14ac:dyDescent="0.3">
      <c r="A162" s="6"/>
      <c r="B162" s="7" t="s">
        <v>2247</v>
      </c>
      <c r="C162" s="8"/>
      <c r="D162" s="9"/>
      <c r="E162" s="9"/>
      <c r="F162" s="9"/>
      <c r="G162" s="106"/>
      <c r="H162" s="69"/>
      <c r="I162" s="69"/>
      <c r="J162" s="69"/>
      <c r="K162" s="8" t="s">
        <v>95</v>
      </c>
      <c r="L162" s="34"/>
      <c r="M162" s="15">
        <v>1150000</v>
      </c>
      <c r="N162" s="63"/>
      <c r="O162" s="35"/>
      <c r="P162" s="35"/>
    </row>
    <row r="163" spans="1:16" s="176" customFormat="1" ht="17.25" x14ac:dyDescent="0.3">
      <c r="A163" s="6"/>
      <c r="B163" s="7" t="s">
        <v>2248</v>
      </c>
      <c r="C163" s="8"/>
      <c r="D163" s="9"/>
      <c r="E163" s="9"/>
      <c r="F163" s="9"/>
      <c r="G163" s="106"/>
      <c r="H163" s="69"/>
      <c r="I163" s="69"/>
      <c r="J163" s="69"/>
      <c r="K163" s="8" t="s">
        <v>95</v>
      </c>
      <c r="L163" s="34"/>
      <c r="M163" s="15">
        <v>490000</v>
      </c>
      <c r="N163" s="63"/>
      <c r="O163" s="35"/>
      <c r="P163" s="35"/>
    </row>
    <row r="164" spans="1:16" s="176" customFormat="1" ht="17.25" x14ac:dyDescent="0.3">
      <c r="A164" s="6">
        <v>10</v>
      </c>
      <c r="B164" s="7" t="s">
        <v>2257</v>
      </c>
      <c r="C164" s="8"/>
      <c r="D164" s="9"/>
      <c r="E164" s="9"/>
      <c r="F164" s="9"/>
      <c r="G164" s="106"/>
      <c r="H164" s="69"/>
      <c r="I164" s="69"/>
      <c r="J164" s="69"/>
      <c r="K164" s="8" t="s">
        <v>2018</v>
      </c>
      <c r="L164" s="34"/>
      <c r="M164" s="35">
        <v>1990000</v>
      </c>
      <c r="N164" s="63"/>
      <c r="O164" s="35"/>
      <c r="P164" s="35"/>
    </row>
    <row r="165" spans="1:16" s="176" customFormat="1" ht="17.25" x14ac:dyDescent="0.3">
      <c r="A165" s="6"/>
      <c r="B165" s="7" t="s">
        <v>2247</v>
      </c>
      <c r="C165" s="8"/>
      <c r="D165" s="9"/>
      <c r="E165" s="9"/>
      <c r="F165" s="9"/>
      <c r="G165" s="106"/>
      <c r="H165" s="69"/>
      <c r="I165" s="69"/>
      <c r="J165" s="69"/>
      <c r="K165" s="8" t="s">
        <v>95</v>
      </c>
      <c r="L165" s="34"/>
      <c r="M165" s="35">
        <v>1110000</v>
      </c>
      <c r="N165" s="63"/>
      <c r="O165" s="35"/>
      <c r="P165" s="35"/>
    </row>
    <row r="166" spans="1:16" s="176" customFormat="1" ht="17.25" x14ac:dyDescent="0.3">
      <c r="A166" s="6"/>
      <c r="B166" s="7" t="s">
        <v>2248</v>
      </c>
      <c r="C166" s="8"/>
      <c r="D166" s="9"/>
      <c r="E166" s="9"/>
      <c r="F166" s="9"/>
      <c r="G166" s="106"/>
      <c r="H166" s="69"/>
      <c r="I166" s="69"/>
      <c r="J166" s="69"/>
      <c r="K166" s="8" t="s">
        <v>95</v>
      </c>
      <c r="L166" s="34"/>
      <c r="M166" s="35">
        <v>440000</v>
      </c>
      <c r="N166" s="63"/>
      <c r="O166" s="35"/>
      <c r="P166" s="35"/>
    </row>
    <row r="167" spans="1:16" s="176" customFormat="1" ht="17.25" x14ac:dyDescent="0.3">
      <c r="A167" s="6"/>
      <c r="B167" s="5" t="s">
        <v>2260</v>
      </c>
      <c r="C167" s="8"/>
      <c r="D167" s="9"/>
      <c r="E167" s="9"/>
      <c r="F167" s="9"/>
      <c r="G167" s="106"/>
      <c r="H167" s="69"/>
      <c r="I167" s="69"/>
      <c r="J167" s="69"/>
      <c r="K167" s="8"/>
      <c r="L167" s="34"/>
      <c r="M167" s="35"/>
      <c r="N167" s="63"/>
      <c r="O167" s="35"/>
      <c r="P167" s="35"/>
    </row>
    <row r="168" spans="1:16" s="176" customFormat="1" ht="17.25" x14ac:dyDescent="0.3">
      <c r="A168" s="6">
        <v>1</v>
      </c>
      <c r="B168" s="7" t="s">
        <v>2261</v>
      </c>
      <c r="C168" s="8"/>
      <c r="D168" s="9"/>
      <c r="E168" s="9"/>
      <c r="F168" s="9"/>
      <c r="G168" s="106"/>
      <c r="H168" s="69"/>
      <c r="I168" s="69"/>
      <c r="J168" s="69"/>
      <c r="K168" s="8" t="s">
        <v>749</v>
      </c>
      <c r="L168" s="34"/>
      <c r="M168" s="35">
        <v>2100000</v>
      </c>
      <c r="N168" s="63"/>
      <c r="O168" s="35"/>
      <c r="P168" s="35"/>
    </row>
    <row r="169" spans="1:16" s="176" customFormat="1" ht="17.25" x14ac:dyDescent="0.3">
      <c r="A169" s="6">
        <v>2</v>
      </c>
      <c r="B169" s="7" t="s">
        <v>2263</v>
      </c>
      <c r="C169" s="8"/>
      <c r="D169" s="9"/>
      <c r="E169" s="9"/>
      <c r="F169" s="9"/>
      <c r="G169" s="106"/>
      <c r="H169" s="69"/>
      <c r="I169" s="69"/>
      <c r="J169" s="69"/>
      <c r="K169" s="8" t="s">
        <v>749</v>
      </c>
      <c r="L169" s="34"/>
      <c r="M169" s="35">
        <v>2600000</v>
      </c>
      <c r="N169" s="63"/>
      <c r="O169" s="35"/>
      <c r="P169" s="35"/>
    </row>
    <row r="170" spans="1:16" s="176" customFormat="1" ht="17.25" x14ac:dyDescent="0.3">
      <c r="A170" s="6">
        <v>3</v>
      </c>
      <c r="B170" s="7" t="s">
        <v>2264</v>
      </c>
      <c r="C170" s="8"/>
      <c r="D170" s="9"/>
      <c r="E170" s="9"/>
      <c r="F170" s="9"/>
      <c r="G170" s="106"/>
      <c r="H170" s="69"/>
      <c r="I170" s="69"/>
      <c r="J170" s="69"/>
      <c r="K170" s="8" t="s">
        <v>749</v>
      </c>
      <c r="L170" s="34"/>
      <c r="M170" s="35">
        <v>3100000</v>
      </c>
      <c r="N170" s="63"/>
      <c r="O170" s="35"/>
      <c r="P170" s="35"/>
    </row>
    <row r="171" spans="1:16" s="176" customFormat="1" ht="17.25" x14ac:dyDescent="0.3">
      <c r="A171" s="6"/>
      <c r="B171" s="5" t="s">
        <v>2262</v>
      </c>
      <c r="C171" s="8"/>
      <c r="D171" s="9"/>
      <c r="E171" s="9"/>
      <c r="F171" s="9"/>
      <c r="G171" s="106"/>
      <c r="H171" s="69"/>
      <c r="I171" s="69"/>
      <c r="J171" s="69"/>
      <c r="K171" s="8" t="s">
        <v>95</v>
      </c>
      <c r="L171" s="34"/>
      <c r="M171" s="35">
        <v>4000000</v>
      </c>
      <c r="N171" s="63"/>
      <c r="O171" s="35"/>
      <c r="P171" s="35"/>
    </row>
    <row r="172" spans="1:16" s="79" customFormat="1" ht="27.75" customHeight="1" x14ac:dyDescent="0.3">
      <c r="A172" s="158" t="s">
        <v>36</v>
      </c>
      <c r="B172" s="312" t="s">
        <v>37</v>
      </c>
      <c r="C172" s="312"/>
      <c r="D172" s="312"/>
      <c r="E172" s="312"/>
      <c r="F172" s="312"/>
      <c r="G172" s="213"/>
      <c r="H172" s="213"/>
      <c r="I172" s="213"/>
      <c r="J172" s="213"/>
      <c r="K172" s="214"/>
      <c r="L172" s="215"/>
      <c r="M172" s="215"/>
      <c r="N172" s="215"/>
      <c r="O172" s="76"/>
      <c r="P172" s="76"/>
    </row>
    <row r="173" spans="1:16" s="79" customFormat="1" ht="37.5" customHeight="1" x14ac:dyDescent="0.3">
      <c r="A173" s="175"/>
      <c r="B173" s="301" t="s">
        <v>3493</v>
      </c>
      <c r="C173" s="302"/>
      <c r="D173" s="302"/>
      <c r="E173" s="302"/>
      <c r="F173" s="302"/>
      <c r="G173" s="302"/>
      <c r="H173" s="302"/>
      <c r="I173" s="302"/>
      <c r="J173" s="302"/>
      <c r="K173" s="302"/>
      <c r="L173" s="302"/>
      <c r="M173" s="302"/>
      <c r="N173" s="303"/>
      <c r="O173" s="77"/>
      <c r="P173" s="77"/>
    </row>
    <row r="174" spans="1:16" s="176" customFormat="1" ht="22.5" customHeight="1" x14ac:dyDescent="0.3">
      <c r="A174" s="13" t="s">
        <v>2758</v>
      </c>
      <c r="B174" s="5" t="s">
        <v>2759</v>
      </c>
      <c r="C174" s="11"/>
      <c r="D174" s="16"/>
      <c r="E174" s="16"/>
      <c r="F174" s="16"/>
      <c r="G174" s="69"/>
      <c r="H174" s="69"/>
      <c r="I174" s="69"/>
      <c r="J174" s="69"/>
      <c r="K174" s="60"/>
      <c r="L174" s="63"/>
      <c r="M174" s="63"/>
      <c r="N174" s="63"/>
      <c r="O174" s="35"/>
      <c r="P174" s="35"/>
    </row>
    <row r="175" spans="1:16" s="176" customFormat="1" ht="22.5" customHeight="1" x14ac:dyDescent="0.3">
      <c r="A175" s="13">
        <v>1</v>
      </c>
      <c r="B175" s="5" t="s">
        <v>40</v>
      </c>
      <c r="C175" s="11"/>
      <c r="D175" s="9"/>
      <c r="E175" s="9"/>
      <c r="F175" s="9"/>
      <c r="G175" s="69"/>
      <c r="H175" s="69"/>
      <c r="I175" s="69"/>
      <c r="J175" s="69"/>
      <c r="K175" s="60"/>
      <c r="L175" s="63"/>
      <c r="M175" s="63"/>
      <c r="N175" s="63"/>
      <c r="O175" s="35"/>
      <c r="P175" s="35"/>
    </row>
    <row r="176" spans="1:16" s="176" customFormat="1" ht="22.5" customHeight="1" x14ac:dyDescent="0.3">
      <c r="A176" s="6"/>
      <c r="B176" s="250" t="s">
        <v>2760</v>
      </c>
      <c r="C176" s="8" t="s">
        <v>39</v>
      </c>
      <c r="D176" s="9">
        <v>293200</v>
      </c>
      <c r="E176" s="9"/>
      <c r="F176" s="9"/>
      <c r="G176" s="106" t="str">
        <f>C176</f>
        <v>đ/m</v>
      </c>
      <c r="H176" s="33">
        <v>265000</v>
      </c>
      <c r="I176" s="69"/>
      <c r="J176" s="69"/>
      <c r="K176" s="8" t="str">
        <f t="shared" ref="K176:K190" si="11">C176</f>
        <v>đ/m</v>
      </c>
      <c r="L176" s="15">
        <v>265000</v>
      </c>
      <c r="M176" s="63"/>
      <c r="N176" s="63"/>
      <c r="O176" s="35"/>
      <c r="P176" s="35"/>
    </row>
    <row r="177" spans="1:16" s="176" customFormat="1" ht="22.5" customHeight="1" x14ac:dyDescent="0.3">
      <c r="A177" s="6"/>
      <c r="B177" s="250" t="s">
        <v>2761</v>
      </c>
      <c r="C177" s="8" t="s">
        <v>39</v>
      </c>
      <c r="D177" s="9">
        <v>305100</v>
      </c>
      <c r="E177" s="9"/>
      <c r="F177" s="9"/>
      <c r="G177" s="106" t="str">
        <f>C177</f>
        <v>đ/m</v>
      </c>
      <c r="H177" s="33">
        <v>276000</v>
      </c>
      <c r="I177" s="69"/>
      <c r="J177" s="69"/>
      <c r="K177" s="8" t="str">
        <f t="shared" si="11"/>
        <v>đ/m</v>
      </c>
      <c r="L177" s="15">
        <v>276000</v>
      </c>
      <c r="M177" s="63"/>
      <c r="N177" s="63"/>
      <c r="O177" s="35"/>
      <c r="P177" s="35"/>
    </row>
    <row r="178" spans="1:16" s="176" customFormat="1" ht="22.5" customHeight="1" x14ac:dyDescent="0.3">
      <c r="A178" s="6"/>
      <c r="B178" s="250" t="s">
        <v>2762</v>
      </c>
      <c r="C178" s="8" t="s">
        <v>39</v>
      </c>
      <c r="D178" s="9">
        <v>318500</v>
      </c>
      <c r="E178" s="9"/>
      <c r="F178" s="9"/>
      <c r="G178" s="106" t="str">
        <f>C178</f>
        <v>đ/m</v>
      </c>
      <c r="H178" s="33">
        <v>286000</v>
      </c>
      <c r="I178" s="69"/>
      <c r="J178" s="69"/>
      <c r="K178" s="8" t="str">
        <f t="shared" si="11"/>
        <v>đ/m</v>
      </c>
      <c r="L178" s="15">
        <v>286000</v>
      </c>
      <c r="M178" s="63"/>
      <c r="N178" s="63"/>
      <c r="O178" s="35"/>
      <c r="P178" s="35"/>
    </row>
    <row r="179" spans="1:16" s="176" customFormat="1" ht="17.25" x14ac:dyDescent="0.3">
      <c r="A179" s="13">
        <v>2</v>
      </c>
      <c r="B179" s="5" t="s">
        <v>41</v>
      </c>
      <c r="C179" s="11"/>
      <c r="D179" s="9"/>
      <c r="E179" s="9"/>
      <c r="F179" s="9"/>
      <c r="G179" s="69"/>
      <c r="H179" s="33"/>
      <c r="I179" s="69"/>
      <c r="J179" s="69"/>
      <c r="K179" s="8"/>
      <c r="L179" s="15"/>
      <c r="M179" s="63"/>
      <c r="N179" s="63"/>
      <c r="O179" s="34"/>
      <c r="P179" s="34"/>
    </row>
    <row r="180" spans="1:16" s="176" customFormat="1" ht="19.5" x14ac:dyDescent="0.3">
      <c r="A180" s="6"/>
      <c r="B180" s="250" t="s">
        <v>2760</v>
      </c>
      <c r="C180" s="8" t="s">
        <v>39</v>
      </c>
      <c r="D180" s="9">
        <v>452500</v>
      </c>
      <c r="E180" s="9"/>
      <c r="F180" s="9"/>
      <c r="G180" s="106" t="str">
        <f t="shared" ref="G180:G214" si="12">C180</f>
        <v>đ/m</v>
      </c>
      <c r="H180" s="33">
        <v>410000</v>
      </c>
      <c r="I180" s="69"/>
      <c r="J180" s="69"/>
      <c r="K180" s="8" t="str">
        <f t="shared" si="11"/>
        <v>đ/m</v>
      </c>
      <c r="L180" s="15">
        <v>410000</v>
      </c>
      <c r="M180" s="63"/>
      <c r="N180" s="63"/>
      <c r="O180" s="34"/>
      <c r="P180" s="34"/>
    </row>
    <row r="181" spans="1:16" s="176" customFormat="1" ht="20.45" customHeight="1" x14ac:dyDescent="0.3">
      <c r="A181" s="6"/>
      <c r="B181" s="250" t="s">
        <v>2761</v>
      </c>
      <c r="C181" s="8" t="s">
        <v>39</v>
      </c>
      <c r="D181" s="9">
        <v>496500</v>
      </c>
      <c r="E181" s="9"/>
      <c r="F181" s="9"/>
      <c r="G181" s="106" t="str">
        <f t="shared" si="12"/>
        <v>đ/m</v>
      </c>
      <c r="H181" s="33">
        <v>449000</v>
      </c>
      <c r="I181" s="69"/>
      <c r="J181" s="69"/>
      <c r="K181" s="8" t="str">
        <f t="shared" si="11"/>
        <v>đ/m</v>
      </c>
      <c r="L181" s="15">
        <v>449000</v>
      </c>
      <c r="M181" s="63"/>
      <c r="N181" s="63"/>
      <c r="O181" s="35"/>
      <c r="P181" s="35"/>
    </row>
    <row r="182" spans="1:16" s="176" customFormat="1" ht="20.45" customHeight="1" x14ac:dyDescent="0.3">
      <c r="A182" s="6"/>
      <c r="B182" s="250" t="s">
        <v>2763</v>
      </c>
      <c r="C182" s="8" t="s">
        <v>39</v>
      </c>
      <c r="D182" s="9">
        <v>529200</v>
      </c>
      <c r="E182" s="9"/>
      <c r="F182" s="9"/>
      <c r="G182" s="106" t="str">
        <f t="shared" si="12"/>
        <v>đ/m</v>
      </c>
      <c r="H182" s="33">
        <v>480000</v>
      </c>
      <c r="I182" s="69"/>
      <c r="J182" s="69"/>
      <c r="K182" s="8" t="str">
        <f t="shared" si="11"/>
        <v>đ/m</v>
      </c>
      <c r="L182" s="15">
        <v>480000</v>
      </c>
      <c r="M182" s="63"/>
      <c r="N182" s="63"/>
      <c r="O182" s="35"/>
      <c r="P182" s="35"/>
    </row>
    <row r="183" spans="1:16" s="176" customFormat="1" ht="20.45" customHeight="1" x14ac:dyDescent="0.3">
      <c r="A183" s="6">
        <v>3</v>
      </c>
      <c r="B183" s="5" t="s">
        <v>42</v>
      </c>
      <c r="C183" s="11"/>
      <c r="D183" s="9"/>
      <c r="E183" s="9"/>
      <c r="F183" s="9"/>
      <c r="G183" s="106">
        <f t="shared" si="12"/>
        <v>0</v>
      </c>
      <c r="H183" s="33"/>
      <c r="I183" s="69"/>
      <c r="J183" s="69"/>
      <c r="K183" s="60"/>
      <c r="L183" s="63"/>
      <c r="M183" s="63"/>
      <c r="N183" s="63"/>
      <c r="O183" s="35"/>
      <c r="P183" s="35"/>
    </row>
    <row r="184" spans="1:16" s="176" customFormat="1" ht="20.45" customHeight="1" x14ac:dyDescent="0.3">
      <c r="A184" s="6"/>
      <c r="B184" s="250" t="s">
        <v>2760</v>
      </c>
      <c r="C184" s="8" t="s">
        <v>39</v>
      </c>
      <c r="D184" s="9">
        <v>723500</v>
      </c>
      <c r="E184" s="9"/>
      <c r="F184" s="9"/>
      <c r="G184" s="106" t="str">
        <f t="shared" si="12"/>
        <v>đ/m</v>
      </c>
      <c r="H184" s="33">
        <v>653000</v>
      </c>
      <c r="I184" s="69"/>
      <c r="J184" s="69"/>
      <c r="K184" s="8" t="str">
        <f t="shared" si="11"/>
        <v>đ/m</v>
      </c>
      <c r="L184" s="15">
        <v>653000</v>
      </c>
      <c r="M184" s="63"/>
      <c r="N184" s="63"/>
      <c r="O184" s="35"/>
      <c r="P184" s="35"/>
    </row>
    <row r="185" spans="1:16" s="176" customFormat="1" ht="20.45" customHeight="1" x14ac:dyDescent="0.3">
      <c r="A185" s="6"/>
      <c r="B185" s="250" t="s">
        <v>2761</v>
      </c>
      <c r="C185" s="8" t="s">
        <v>39</v>
      </c>
      <c r="D185" s="9">
        <v>798500</v>
      </c>
      <c r="E185" s="9"/>
      <c r="F185" s="9"/>
      <c r="G185" s="106" t="str">
        <f t="shared" si="12"/>
        <v>đ/m</v>
      </c>
      <c r="H185" s="33">
        <v>722000</v>
      </c>
      <c r="I185" s="69"/>
      <c r="J185" s="69"/>
      <c r="K185" s="8" t="str">
        <f t="shared" si="11"/>
        <v>đ/m</v>
      </c>
      <c r="L185" s="15">
        <v>722000</v>
      </c>
      <c r="M185" s="63"/>
      <c r="N185" s="63"/>
      <c r="O185" s="35"/>
      <c r="P185" s="35"/>
    </row>
    <row r="186" spans="1:16" s="176" customFormat="1" ht="20.45" customHeight="1" x14ac:dyDescent="0.3">
      <c r="A186" s="6"/>
      <c r="B186" s="250" t="s">
        <v>2763</v>
      </c>
      <c r="C186" s="8" t="s">
        <v>39</v>
      </c>
      <c r="D186" s="9">
        <v>897700</v>
      </c>
      <c r="E186" s="9"/>
      <c r="F186" s="9"/>
      <c r="G186" s="106" t="str">
        <f t="shared" si="12"/>
        <v>đ/m</v>
      </c>
      <c r="H186" s="33">
        <v>811000</v>
      </c>
      <c r="I186" s="69"/>
      <c r="J186" s="69"/>
      <c r="K186" s="8" t="str">
        <f t="shared" si="11"/>
        <v>đ/m</v>
      </c>
      <c r="L186" s="15">
        <v>811000</v>
      </c>
      <c r="M186" s="63"/>
      <c r="N186" s="63"/>
      <c r="O186" s="35"/>
      <c r="P186" s="35"/>
    </row>
    <row r="187" spans="1:16" s="176" customFormat="1" ht="20.45" customHeight="1" x14ac:dyDescent="0.3">
      <c r="A187" s="6">
        <v>4</v>
      </c>
      <c r="B187" s="5" t="s">
        <v>43</v>
      </c>
      <c r="C187" s="11"/>
      <c r="D187" s="9"/>
      <c r="E187" s="9"/>
      <c r="F187" s="9"/>
      <c r="G187" s="106">
        <f t="shared" si="12"/>
        <v>0</v>
      </c>
      <c r="H187" s="33"/>
      <c r="I187" s="69"/>
      <c r="J187" s="69"/>
      <c r="K187" s="60"/>
      <c r="L187" s="63"/>
      <c r="M187" s="63"/>
      <c r="N187" s="63"/>
      <c r="O187" s="35"/>
      <c r="P187" s="35"/>
    </row>
    <row r="188" spans="1:16" s="176" customFormat="1" ht="24.75" customHeight="1" x14ac:dyDescent="0.3">
      <c r="A188" s="6"/>
      <c r="B188" s="250" t="s">
        <v>2760</v>
      </c>
      <c r="C188" s="8" t="s">
        <v>39</v>
      </c>
      <c r="D188" s="9">
        <v>1146600</v>
      </c>
      <c r="E188" s="9"/>
      <c r="F188" s="9"/>
      <c r="G188" s="106" t="str">
        <f t="shared" si="12"/>
        <v>đ/m</v>
      </c>
      <c r="H188" s="33">
        <v>1057000</v>
      </c>
      <c r="I188" s="69"/>
      <c r="J188" s="69"/>
      <c r="K188" s="8" t="str">
        <f t="shared" si="11"/>
        <v>đ/m</v>
      </c>
      <c r="L188" s="15">
        <v>1057000</v>
      </c>
      <c r="M188" s="63"/>
      <c r="N188" s="63"/>
      <c r="O188" s="35"/>
      <c r="P188" s="35"/>
    </row>
    <row r="189" spans="1:16" s="176" customFormat="1" ht="20.45" customHeight="1" x14ac:dyDescent="0.3">
      <c r="A189" s="6"/>
      <c r="B189" s="250" t="s">
        <v>2761</v>
      </c>
      <c r="C189" s="8" t="s">
        <v>39</v>
      </c>
      <c r="D189" s="9">
        <v>1261500</v>
      </c>
      <c r="E189" s="9"/>
      <c r="F189" s="9"/>
      <c r="G189" s="106" t="str">
        <f t="shared" si="12"/>
        <v>đ/m</v>
      </c>
      <c r="H189" s="33">
        <v>1163000</v>
      </c>
      <c r="I189" s="69"/>
      <c r="J189" s="69"/>
      <c r="K189" s="8" t="str">
        <f t="shared" si="11"/>
        <v>đ/m</v>
      </c>
      <c r="L189" s="15">
        <v>1163000</v>
      </c>
      <c r="M189" s="63"/>
      <c r="N189" s="63"/>
      <c r="O189" s="35"/>
      <c r="P189" s="35"/>
    </row>
    <row r="190" spans="1:16" s="176" customFormat="1" ht="20.45" customHeight="1" x14ac:dyDescent="0.3">
      <c r="A190" s="6"/>
      <c r="B190" s="250" t="s">
        <v>2763</v>
      </c>
      <c r="C190" s="8" t="s">
        <v>39</v>
      </c>
      <c r="D190" s="9">
        <v>1424600</v>
      </c>
      <c r="E190" s="9"/>
      <c r="F190" s="9"/>
      <c r="G190" s="106" t="str">
        <f t="shared" si="12"/>
        <v>đ/m</v>
      </c>
      <c r="H190" s="33">
        <v>1278000</v>
      </c>
      <c r="I190" s="69"/>
      <c r="J190" s="69"/>
      <c r="K190" s="8" t="str">
        <f t="shared" si="11"/>
        <v>đ/m</v>
      </c>
      <c r="L190" s="15">
        <v>1278000</v>
      </c>
      <c r="M190" s="63"/>
      <c r="N190" s="63"/>
      <c r="O190" s="35"/>
      <c r="P190" s="35"/>
    </row>
    <row r="191" spans="1:16" s="176" customFormat="1" ht="20.45" customHeight="1" x14ac:dyDescent="0.3">
      <c r="A191" s="6">
        <v>5</v>
      </c>
      <c r="B191" s="5" t="s">
        <v>44</v>
      </c>
      <c r="C191" s="11"/>
      <c r="D191" s="9"/>
      <c r="E191" s="9"/>
      <c r="F191" s="9"/>
      <c r="G191" s="106">
        <f t="shared" si="12"/>
        <v>0</v>
      </c>
      <c r="H191" s="33"/>
      <c r="I191" s="69"/>
      <c r="J191" s="69"/>
      <c r="K191" s="60"/>
      <c r="L191" s="63"/>
      <c r="M191" s="63"/>
      <c r="N191" s="63"/>
      <c r="O191" s="35"/>
      <c r="P191" s="35"/>
    </row>
    <row r="192" spans="1:16" s="176" customFormat="1" ht="24.75" customHeight="1" x14ac:dyDescent="0.3">
      <c r="A192" s="6"/>
      <c r="B192" s="250" t="s">
        <v>2760</v>
      </c>
      <c r="C192" s="8" t="s">
        <v>39</v>
      </c>
      <c r="D192" s="9">
        <v>2208400</v>
      </c>
      <c r="E192" s="9"/>
      <c r="F192" s="9"/>
      <c r="G192" s="106" t="str">
        <f t="shared" si="12"/>
        <v>đ/m</v>
      </c>
      <c r="H192" s="33">
        <v>1988000</v>
      </c>
      <c r="I192" s="69"/>
      <c r="J192" s="69"/>
      <c r="K192" s="8" t="str">
        <f>C192</f>
        <v>đ/m</v>
      </c>
      <c r="L192" s="15">
        <v>1988000</v>
      </c>
      <c r="M192" s="63"/>
      <c r="N192" s="63"/>
      <c r="O192" s="35"/>
      <c r="P192" s="35"/>
    </row>
    <row r="193" spans="1:16" s="176" customFormat="1" ht="20.45" customHeight="1" x14ac:dyDescent="0.3">
      <c r="A193" s="6"/>
      <c r="B193" s="250" t="s">
        <v>2761</v>
      </c>
      <c r="C193" s="8" t="s">
        <v>39</v>
      </c>
      <c r="D193" s="9">
        <v>2298700</v>
      </c>
      <c r="E193" s="9"/>
      <c r="F193" s="9"/>
      <c r="G193" s="106" t="str">
        <f t="shared" si="12"/>
        <v>đ/m</v>
      </c>
      <c r="H193" s="33">
        <v>2069000</v>
      </c>
      <c r="I193" s="69"/>
      <c r="J193" s="69"/>
      <c r="K193" s="8" t="str">
        <f>C193</f>
        <v>đ/m</v>
      </c>
      <c r="L193" s="15">
        <v>2069000</v>
      </c>
      <c r="M193" s="63"/>
      <c r="N193" s="63"/>
      <c r="O193" s="35"/>
      <c r="P193" s="35"/>
    </row>
    <row r="194" spans="1:16" s="176" customFormat="1" ht="20.45" customHeight="1" x14ac:dyDescent="0.3">
      <c r="A194" s="6"/>
      <c r="B194" s="250" t="s">
        <v>2763</v>
      </c>
      <c r="C194" s="8" t="s">
        <v>39</v>
      </c>
      <c r="D194" s="9">
        <v>2437900</v>
      </c>
      <c r="E194" s="9"/>
      <c r="F194" s="9"/>
      <c r="G194" s="106" t="str">
        <f t="shared" si="12"/>
        <v>đ/m</v>
      </c>
      <c r="H194" s="33">
        <v>2195000</v>
      </c>
      <c r="I194" s="69"/>
      <c r="J194" s="69"/>
      <c r="K194" s="8" t="str">
        <f>C194</f>
        <v>đ/m</v>
      </c>
      <c r="L194" s="15">
        <v>2195000</v>
      </c>
      <c r="M194" s="63"/>
      <c r="N194" s="63"/>
      <c r="O194" s="35"/>
      <c r="P194" s="35"/>
    </row>
    <row r="195" spans="1:16" s="176" customFormat="1" ht="20.45" customHeight="1" x14ac:dyDescent="0.3">
      <c r="A195" s="6">
        <v>6</v>
      </c>
      <c r="B195" s="5" t="s">
        <v>2751</v>
      </c>
      <c r="C195" s="11"/>
      <c r="D195" s="9"/>
      <c r="E195" s="9"/>
      <c r="F195" s="9"/>
      <c r="G195" s="106">
        <f t="shared" si="12"/>
        <v>0</v>
      </c>
      <c r="H195" s="33"/>
      <c r="I195" s="69"/>
      <c r="J195" s="69"/>
      <c r="K195" s="60"/>
      <c r="L195" s="63"/>
      <c r="M195" s="63"/>
      <c r="N195" s="63"/>
      <c r="O195" s="35"/>
      <c r="P195" s="35"/>
    </row>
    <row r="196" spans="1:16" s="176" customFormat="1" ht="24.75" customHeight="1" x14ac:dyDescent="0.3">
      <c r="A196" s="6"/>
      <c r="B196" s="250" t="s">
        <v>2760</v>
      </c>
      <c r="C196" s="8" t="s">
        <v>39</v>
      </c>
      <c r="D196" s="9">
        <v>2716600</v>
      </c>
      <c r="E196" s="9"/>
      <c r="F196" s="9"/>
      <c r="G196" s="106" t="str">
        <f t="shared" si="12"/>
        <v>đ/m</v>
      </c>
      <c r="H196" s="33">
        <v>2445000</v>
      </c>
      <c r="I196" s="69"/>
      <c r="J196" s="69"/>
      <c r="K196" s="8" t="str">
        <f>C196</f>
        <v>đ/m</v>
      </c>
      <c r="L196" s="15">
        <v>2445000</v>
      </c>
      <c r="M196" s="63"/>
      <c r="N196" s="63"/>
      <c r="O196" s="35"/>
      <c r="P196" s="35"/>
    </row>
    <row r="197" spans="1:16" s="176" customFormat="1" ht="21.95" customHeight="1" x14ac:dyDescent="0.3">
      <c r="A197" s="6"/>
      <c r="B197" s="250" t="s">
        <v>2761</v>
      </c>
      <c r="C197" s="8" t="s">
        <v>39</v>
      </c>
      <c r="D197" s="9">
        <v>2890800</v>
      </c>
      <c r="E197" s="9"/>
      <c r="F197" s="9"/>
      <c r="G197" s="106" t="str">
        <f t="shared" si="12"/>
        <v>đ/m</v>
      </c>
      <c r="H197" s="33">
        <v>2602000</v>
      </c>
      <c r="I197" s="69"/>
      <c r="J197" s="69"/>
      <c r="K197" s="8" t="str">
        <f>C197</f>
        <v>đ/m</v>
      </c>
      <c r="L197" s="15">
        <v>2602000</v>
      </c>
      <c r="M197" s="63"/>
      <c r="N197" s="63"/>
      <c r="O197" s="35"/>
      <c r="P197" s="35"/>
    </row>
    <row r="198" spans="1:16" s="176" customFormat="1" ht="21.95" customHeight="1" x14ac:dyDescent="0.3">
      <c r="A198" s="6"/>
      <c r="B198" s="250" t="s">
        <v>2763</v>
      </c>
      <c r="C198" s="8" t="s">
        <v>39</v>
      </c>
      <c r="D198" s="9">
        <v>3134900</v>
      </c>
      <c r="E198" s="9"/>
      <c r="F198" s="9"/>
      <c r="G198" s="106" t="str">
        <f t="shared" si="12"/>
        <v>đ/m</v>
      </c>
      <c r="H198" s="33">
        <v>2822000</v>
      </c>
      <c r="I198" s="69"/>
      <c r="J198" s="69"/>
      <c r="K198" s="8" t="str">
        <f>C198</f>
        <v>đ/m</v>
      </c>
      <c r="L198" s="15">
        <v>2822000</v>
      </c>
      <c r="M198" s="63"/>
      <c r="N198" s="63"/>
      <c r="O198" s="35"/>
      <c r="P198" s="35"/>
    </row>
    <row r="199" spans="1:16" s="176" customFormat="1" ht="21.95" customHeight="1" x14ac:dyDescent="0.3">
      <c r="A199" s="13" t="s">
        <v>2764</v>
      </c>
      <c r="B199" s="5" t="s">
        <v>45</v>
      </c>
      <c r="C199" s="11"/>
      <c r="D199" s="9"/>
      <c r="E199" s="9"/>
      <c r="F199" s="9"/>
      <c r="G199" s="106">
        <f t="shared" si="12"/>
        <v>0</v>
      </c>
      <c r="H199" s="33"/>
      <c r="I199" s="69"/>
      <c r="J199" s="69"/>
      <c r="K199" s="60"/>
      <c r="L199" s="63"/>
      <c r="M199" s="63"/>
      <c r="N199" s="63"/>
      <c r="O199" s="35"/>
      <c r="P199" s="35"/>
    </row>
    <row r="200" spans="1:16" s="176" customFormat="1" ht="24.75" customHeight="1" x14ac:dyDescent="0.3">
      <c r="A200" s="6">
        <v>1</v>
      </c>
      <c r="B200" s="7" t="s">
        <v>46</v>
      </c>
      <c r="C200" s="8" t="s">
        <v>38</v>
      </c>
      <c r="D200" s="9">
        <v>140000</v>
      </c>
      <c r="E200" s="9"/>
      <c r="F200" s="9"/>
      <c r="G200" s="106" t="str">
        <f t="shared" si="12"/>
        <v>đ/cái</v>
      </c>
      <c r="H200" s="33">
        <f>D200</f>
        <v>140000</v>
      </c>
      <c r="I200" s="69"/>
      <c r="J200" s="69"/>
      <c r="K200" s="8" t="str">
        <f>C200</f>
        <v>đ/cái</v>
      </c>
      <c r="L200" s="15">
        <f t="shared" ref="L200:L220" si="13">D200</f>
        <v>140000</v>
      </c>
      <c r="M200" s="63"/>
      <c r="N200" s="63"/>
      <c r="O200" s="35"/>
      <c r="P200" s="35"/>
    </row>
    <row r="201" spans="1:16" s="176" customFormat="1" ht="21.95" customHeight="1" x14ac:dyDescent="0.3">
      <c r="A201" s="6">
        <f>+A200+1</f>
        <v>2</v>
      </c>
      <c r="B201" s="7" t="s">
        <v>47</v>
      </c>
      <c r="C201" s="8" t="s">
        <v>38</v>
      </c>
      <c r="D201" s="9">
        <v>203000</v>
      </c>
      <c r="E201" s="9"/>
      <c r="F201" s="9"/>
      <c r="G201" s="106" t="str">
        <f t="shared" si="12"/>
        <v>đ/cái</v>
      </c>
      <c r="H201" s="33">
        <f t="shared" ref="H201:H220" si="14">D201</f>
        <v>203000</v>
      </c>
      <c r="I201" s="69"/>
      <c r="J201" s="69"/>
      <c r="K201" s="8" t="str">
        <f>C201</f>
        <v>đ/cái</v>
      </c>
      <c r="L201" s="15">
        <f t="shared" si="13"/>
        <v>203000</v>
      </c>
      <c r="M201" s="63"/>
      <c r="N201" s="63"/>
      <c r="O201" s="35"/>
      <c r="P201" s="35"/>
    </row>
    <row r="202" spans="1:16" s="176" customFormat="1" ht="21.95" customHeight="1" x14ac:dyDescent="0.3">
      <c r="A202" s="6">
        <f>+A201+1</f>
        <v>3</v>
      </c>
      <c r="B202" s="7" t="s">
        <v>48</v>
      </c>
      <c r="C202" s="8" t="s">
        <v>38</v>
      </c>
      <c r="D202" s="9">
        <v>250000</v>
      </c>
      <c r="E202" s="9"/>
      <c r="F202" s="9"/>
      <c r="G202" s="106" t="str">
        <f t="shared" si="12"/>
        <v>đ/cái</v>
      </c>
      <c r="H202" s="33">
        <f t="shared" si="14"/>
        <v>250000</v>
      </c>
      <c r="I202" s="69"/>
      <c r="J202" s="69"/>
      <c r="K202" s="8" t="str">
        <f>C202</f>
        <v>đ/cái</v>
      </c>
      <c r="L202" s="15">
        <f t="shared" si="13"/>
        <v>250000</v>
      </c>
      <c r="M202" s="63"/>
      <c r="N202" s="63"/>
      <c r="O202" s="35"/>
      <c r="P202" s="35"/>
    </row>
    <row r="203" spans="1:16" s="176" customFormat="1" ht="21.95" customHeight="1" x14ac:dyDescent="0.3">
      <c r="A203" s="6">
        <f>+A202+1</f>
        <v>4</v>
      </c>
      <c r="B203" s="7" t="s">
        <v>49</v>
      </c>
      <c r="C203" s="8" t="s">
        <v>38</v>
      </c>
      <c r="D203" s="9">
        <v>310000</v>
      </c>
      <c r="E203" s="9"/>
      <c r="F203" s="9"/>
      <c r="G203" s="106" t="str">
        <f t="shared" si="12"/>
        <v>đ/cái</v>
      </c>
      <c r="H203" s="33">
        <f t="shared" si="14"/>
        <v>310000</v>
      </c>
      <c r="I203" s="69"/>
      <c r="J203" s="69"/>
      <c r="K203" s="8" t="str">
        <f>C203</f>
        <v>đ/cái</v>
      </c>
      <c r="L203" s="15">
        <f t="shared" si="13"/>
        <v>310000</v>
      </c>
      <c r="M203" s="63"/>
      <c r="N203" s="63"/>
      <c r="O203" s="35"/>
      <c r="P203" s="35"/>
    </row>
    <row r="204" spans="1:16" s="176" customFormat="1" ht="21.95" customHeight="1" x14ac:dyDescent="0.3">
      <c r="A204" s="6">
        <f>+A203+1</f>
        <v>5</v>
      </c>
      <c r="B204" s="7" t="s">
        <v>2329</v>
      </c>
      <c r="C204" s="8" t="s">
        <v>38</v>
      </c>
      <c r="D204" s="9">
        <v>310000</v>
      </c>
      <c r="E204" s="9"/>
      <c r="F204" s="9"/>
      <c r="G204" s="106" t="str">
        <f>C204</f>
        <v>đ/cái</v>
      </c>
      <c r="H204" s="33">
        <f>D204</f>
        <v>310000</v>
      </c>
      <c r="I204" s="69"/>
      <c r="J204" s="69"/>
      <c r="K204" s="8" t="str">
        <f>C204</f>
        <v>đ/cái</v>
      </c>
      <c r="L204" s="15">
        <v>581800</v>
      </c>
      <c r="M204" s="63"/>
      <c r="N204" s="63"/>
      <c r="O204" s="35"/>
      <c r="P204" s="35"/>
    </row>
    <row r="205" spans="1:16" s="176" customFormat="1" ht="24.75" customHeight="1" x14ac:dyDescent="0.3">
      <c r="A205" s="13" t="s">
        <v>2765</v>
      </c>
      <c r="B205" s="5" t="s">
        <v>50</v>
      </c>
      <c r="C205" s="11"/>
      <c r="D205" s="9"/>
      <c r="E205" s="9"/>
      <c r="F205" s="9"/>
      <c r="G205" s="106">
        <f t="shared" si="12"/>
        <v>0</v>
      </c>
      <c r="H205" s="33">
        <f t="shared" si="14"/>
        <v>0</v>
      </c>
      <c r="I205" s="69"/>
      <c r="J205" s="69"/>
      <c r="K205" s="60"/>
      <c r="L205" s="63"/>
      <c r="M205" s="63"/>
      <c r="N205" s="63"/>
      <c r="O205" s="35"/>
      <c r="P205" s="35"/>
    </row>
    <row r="206" spans="1:16" s="176" customFormat="1" ht="21.95" customHeight="1" x14ac:dyDescent="0.3">
      <c r="A206" s="6">
        <v>1</v>
      </c>
      <c r="B206" s="7" t="s">
        <v>51</v>
      </c>
      <c r="C206" s="8" t="s">
        <v>52</v>
      </c>
      <c r="D206" s="9">
        <v>33500</v>
      </c>
      <c r="E206" s="9"/>
      <c r="F206" s="9"/>
      <c r="G206" s="106" t="str">
        <f t="shared" si="12"/>
        <v>đ/sợi</v>
      </c>
      <c r="H206" s="33">
        <f t="shared" si="14"/>
        <v>33500</v>
      </c>
      <c r="I206" s="69"/>
      <c r="J206" s="69"/>
      <c r="K206" s="8" t="str">
        <f t="shared" ref="K206:K214" si="15">C206</f>
        <v>đ/sợi</v>
      </c>
      <c r="L206" s="15">
        <f t="shared" si="13"/>
        <v>33500</v>
      </c>
      <c r="M206" s="63"/>
      <c r="N206" s="63"/>
      <c r="O206" s="35"/>
      <c r="P206" s="35"/>
    </row>
    <row r="207" spans="1:16" s="176" customFormat="1" ht="21.95" customHeight="1" x14ac:dyDescent="0.3">
      <c r="A207" s="6">
        <f t="shared" ref="A207:A214" si="16">+A206+1</f>
        <v>2</v>
      </c>
      <c r="B207" s="7" t="s">
        <v>53</v>
      </c>
      <c r="C207" s="8" t="s">
        <v>52</v>
      </c>
      <c r="D207" s="9">
        <v>37800</v>
      </c>
      <c r="E207" s="9"/>
      <c r="F207" s="9"/>
      <c r="G207" s="106" t="str">
        <f t="shared" si="12"/>
        <v>đ/sợi</v>
      </c>
      <c r="H207" s="33">
        <f t="shared" si="14"/>
        <v>37800</v>
      </c>
      <c r="I207" s="69"/>
      <c r="J207" s="69"/>
      <c r="K207" s="8" t="str">
        <f t="shared" si="15"/>
        <v>đ/sợi</v>
      </c>
      <c r="L207" s="15">
        <f t="shared" si="13"/>
        <v>37800</v>
      </c>
      <c r="M207" s="63"/>
      <c r="N207" s="63"/>
      <c r="O207" s="35"/>
      <c r="P207" s="35"/>
    </row>
    <row r="208" spans="1:16" s="176" customFormat="1" ht="21.95" customHeight="1" x14ac:dyDescent="0.3">
      <c r="A208" s="6">
        <f t="shared" si="16"/>
        <v>3</v>
      </c>
      <c r="B208" s="7" t="s">
        <v>54</v>
      </c>
      <c r="C208" s="8" t="s">
        <v>52</v>
      </c>
      <c r="D208" s="9">
        <v>47500</v>
      </c>
      <c r="E208" s="9"/>
      <c r="F208" s="9"/>
      <c r="G208" s="106" t="str">
        <f t="shared" si="12"/>
        <v>đ/sợi</v>
      </c>
      <c r="H208" s="33">
        <f t="shared" si="14"/>
        <v>47500</v>
      </c>
      <c r="I208" s="69"/>
      <c r="J208" s="69"/>
      <c r="K208" s="8" t="str">
        <f t="shared" si="15"/>
        <v>đ/sợi</v>
      </c>
      <c r="L208" s="15">
        <f t="shared" si="13"/>
        <v>47500</v>
      </c>
      <c r="M208" s="63"/>
      <c r="N208" s="63"/>
      <c r="O208" s="35"/>
      <c r="P208" s="35"/>
    </row>
    <row r="209" spans="1:16" s="176" customFormat="1" ht="21.95" customHeight="1" x14ac:dyDescent="0.3">
      <c r="A209" s="6">
        <f t="shared" si="16"/>
        <v>4</v>
      </c>
      <c r="B209" s="7" t="s">
        <v>55</v>
      </c>
      <c r="C209" s="8" t="s">
        <v>52</v>
      </c>
      <c r="D209" s="9">
        <v>58400</v>
      </c>
      <c r="E209" s="9"/>
      <c r="F209" s="9"/>
      <c r="G209" s="106" t="str">
        <f t="shared" si="12"/>
        <v>đ/sợi</v>
      </c>
      <c r="H209" s="33">
        <f t="shared" si="14"/>
        <v>58400</v>
      </c>
      <c r="I209" s="69"/>
      <c r="J209" s="69"/>
      <c r="K209" s="8" t="str">
        <f t="shared" si="15"/>
        <v>đ/sợi</v>
      </c>
      <c r="L209" s="15">
        <f t="shared" si="13"/>
        <v>58400</v>
      </c>
      <c r="M209" s="63"/>
      <c r="N209" s="63"/>
      <c r="O209" s="35"/>
      <c r="P209" s="35"/>
    </row>
    <row r="210" spans="1:16" s="176" customFormat="1" ht="24.75" customHeight="1" x14ac:dyDescent="0.3">
      <c r="A210" s="6">
        <f t="shared" si="16"/>
        <v>5</v>
      </c>
      <c r="B210" s="7" t="s">
        <v>56</v>
      </c>
      <c r="C210" s="8" t="s">
        <v>52</v>
      </c>
      <c r="D210" s="9">
        <v>68200</v>
      </c>
      <c r="E210" s="9"/>
      <c r="F210" s="9"/>
      <c r="G210" s="106" t="str">
        <f t="shared" si="12"/>
        <v>đ/sợi</v>
      </c>
      <c r="H210" s="33">
        <f t="shared" si="14"/>
        <v>68200</v>
      </c>
      <c r="I210" s="69"/>
      <c r="J210" s="69"/>
      <c r="K210" s="8" t="str">
        <f t="shared" si="15"/>
        <v>đ/sợi</v>
      </c>
      <c r="L210" s="15">
        <f t="shared" si="13"/>
        <v>68200</v>
      </c>
      <c r="M210" s="63"/>
      <c r="N210" s="63"/>
      <c r="O210" s="35"/>
      <c r="P210" s="35"/>
    </row>
    <row r="211" spans="1:16" s="176" customFormat="1" ht="21.95" customHeight="1" x14ac:dyDescent="0.3">
      <c r="A211" s="6">
        <f t="shared" si="16"/>
        <v>6</v>
      </c>
      <c r="B211" s="7" t="s">
        <v>2752</v>
      </c>
      <c r="C211" s="8" t="s">
        <v>52</v>
      </c>
      <c r="D211" s="9">
        <v>79100</v>
      </c>
      <c r="E211" s="9"/>
      <c r="F211" s="9"/>
      <c r="G211" s="106" t="str">
        <f t="shared" si="12"/>
        <v>đ/sợi</v>
      </c>
      <c r="H211" s="33">
        <f t="shared" si="14"/>
        <v>79100</v>
      </c>
      <c r="I211" s="69"/>
      <c r="J211" s="69"/>
      <c r="K211" s="8" t="str">
        <f t="shared" si="15"/>
        <v>đ/sợi</v>
      </c>
      <c r="L211" s="15">
        <f t="shared" si="13"/>
        <v>79100</v>
      </c>
      <c r="M211" s="63"/>
      <c r="N211" s="63"/>
      <c r="O211" s="35"/>
      <c r="P211" s="35"/>
    </row>
    <row r="212" spans="1:16" s="176" customFormat="1" ht="21.95" customHeight="1" x14ac:dyDescent="0.3">
      <c r="A212" s="6">
        <f t="shared" si="16"/>
        <v>7</v>
      </c>
      <c r="B212" s="7" t="s">
        <v>57</v>
      </c>
      <c r="C212" s="8" t="s">
        <v>52</v>
      </c>
      <c r="D212" s="9">
        <v>94400</v>
      </c>
      <c r="E212" s="9"/>
      <c r="F212" s="9"/>
      <c r="G212" s="106" t="str">
        <f t="shared" si="12"/>
        <v>đ/sợi</v>
      </c>
      <c r="H212" s="33">
        <f t="shared" si="14"/>
        <v>94400</v>
      </c>
      <c r="I212" s="69"/>
      <c r="J212" s="69"/>
      <c r="K212" s="8" t="str">
        <f t="shared" si="15"/>
        <v>đ/sợi</v>
      </c>
      <c r="L212" s="15">
        <f t="shared" si="13"/>
        <v>94400</v>
      </c>
      <c r="M212" s="63"/>
      <c r="N212" s="63"/>
      <c r="O212" s="35"/>
      <c r="P212" s="35"/>
    </row>
    <row r="213" spans="1:16" s="176" customFormat="1" ht="21.95" customHeight="1" x14ac:dyDescent="0.3">
      <c r="A213" s="6">
        <f t="shared" si="16"/>
        <v>8</v>
      </c>
      <c r="B213" s="7" t="s">
        <v>58</v>
      </c>
      <c r="C213" s="8" t="s">
        <v>52</v>
      </c>
      <c r="D213" s="9">
        <v>107000</v>
      </c>
      <c r="E213" s="9"/>
      <c r="F213" s="9"/>
      <c r="G213" s="106" t="str">
        <f t="shared" si="12"/>
        <v>đ/sợi</v>
      </c>
      <c r="H213" s="33">
        <f t="shared" si="14"/>
        <v>107000</v>
      </c>
      <c r="I213" s="69"/>
      <c r="J213" s="69"/>
      <c r="K213" s="8" t="str">
        <f t="shared" si="15"/>
        <v>đ/sợi</v>
      </c>
      <c r="L213" s="15">
        <f t="shared" si="13"/>
        <v>107000</v>
      </c>
      <c r="M213" s="63"/>
      <c r="N213" s="63"/>
      <c r="O213" s="35"/>
      <c r="P213" s="35"/>
    </row>
    <row r="214" spans="1:16" s="176" customFormat="1" ht="21.95" customHeight="1" x14ac:dyDescent="0.3">
      <c r="A214" s="6">
        <f t="shared" si="16"/>
        <v>9</v>
      </c>
      <c r="B214" s="7" t="s">
        <v>59</v>
      </c>
      <c r="C214" s="8" t="s">
        <v>52</v>
      </c>
      <c r="D214" s="9">
        <v>118000</v>
      </c>
      <c r="E214" s="9"/>
      <c r="F214" s="9"/>
      <c r="G214" s="106" t="str">
        <f t="shared" si="12"/>
        <v>đ/sợi</v>
      </c>
      <c r="H214" s="33">
        <f t="shared" si="14"/>
        <v>118000</v>
      </c>
      <c r="I214" s="69"/>
      <c r="J214" s="69"/>
      <c r="K214" s="8" t="str">
        <f t="shared" si="15"/>
        <v>đ/sợi</v>
      </c>
      <c r="L214" s="15">
        <f t="shared" si="13"/>
        <v>118000</v>
      </c>
      <c r="M214" s="63"/>
      <c r="N214" s="63"/>
      <c r="O214" s="35"/>
      <c r="P214" s="35"/>
    </row>
    <row r="215" spans="1:16" s="176" customFormat="1" ht="21.95" customHeight="1" x14ac:dyDescent="0.3">
      <c r="A215" s="13" t="s">
        <v>2766</v>
      </c>
      <c r="B215" s="321" t="s">
        <v>2767</v>
      </c>
      <c r="C215" s="322"/>
      <c r="D215" s="322"/>
      <c r="E215" s="322"/>
      <c r="F215" s="322"/>
      <c r="G215" s="322"/>
      <c r="H215" s="322"/>
      <c r="I215" s="322"/>
      <c r="J215" s="322"/>
      <c r="K215" s="322"/>
      <c r="L215" s="322"/>
      <c r="M215" s="322"/>
      <c r="N215" s="323"/>
      <c r="O215" s="35"/>
      <c r="P215" s="35"/>
    </row>
    <row r="216" spans="1:16" s="176" customFormat="1" ht="21.95" customHeight="1" x14ac:dyDescent="0.3">
      <c r="A216" s="6">
        <v>1</v>
      </c>
      <c r="B216" s="7" t="s">
        <v>2753</v>
      </c>
      <c r="C216" s="8" t="s">
        <v>39</v>
      </c>
      <c r="D216" s="9">
        <v>47600</v>
      </c>
      <c r="E216" s="9"/>
      <c r="F216" s="9"/>
      <c r="G216" s="106" t="s">
        <v>39</v>
      </c>
      <c r="H216" s="33">
        <f t="shared" si="14"/>
        <v>47600</v>
      </c>
      <c r="I216" s="69"/>
      <c r="J216" s="69"/>
      <c r="K216" s="8" t="str">
        <f>C216</f>
        <v>đ/m</v>
      </c>
      <c r="L216" s="15">
        <f t="shared" si="13"/>
        <v>47600</v>
      </c>
      <c r="M216" s="63"/>
      <c r="N216" s="63"/>
      <c r="O216" s="35"/>
      <c r="P216" s="35"/>
    </row>
    <row r="217" spans="1:16" s="176" customFormat="1" ht="21.95" customHeight="1" x14ac:dyDescent="0.3">
      <c r="A217" s="6">
        <f>+A216+1</f>
        <v>2</v>
      </c>
      <c r="B217" s="7" t="s">
        <v>2754</v>
      </c>
      <c r="C217" s="8" t="s">
        <v>39</v>
      </c>
      <c r="D217" s="9">
        <v>64900</v>
      </c>
      <c r="E217" s="9"/>
      <c r="F217" s="9"/>
      <c r="G217" s="106" t="s">
        <v>39</v>
      </c>
      <c r="H217" s="33">
        <f t="shared" si="14"/>
        <v>64900</v>
      </c>
      <c r="I217" s="69"/>
      <c r="J217" s="69"/>
      <c r="K217" s="8" t="str">
        <f>C217</f>
        <v>đ/m</v>
      </c>
      <c r="L217" s="15">
        <f t="shared" si="13"/>
        <v>64900</v>
      </c>
      <c r="M217" s="63"/>
      <c r="N217" s="63"/>
      <c r="O217" s="35"/>
      <c r="P217" s="35"/>
    </row>
    <row r="218" spans="1:16" s="176" customFormat="1" ht="21.95" customHeight="1" x14ac:dyDescent="0.3">
      <c r="A218" s="6">
        <f>+A217+1</f>
        <v>3</v>
      </c>
      <c r="B218" s="7" t="s">
        <v>2755</v>
      </c>
      <c r="C218" s="8" t="s">
        <v>39</v>
      </c>
      <c r="D218" s="9">
        <v>88500</v>
      </c>
      <c r="E218" s="9"/>
      <c r="F218" s="9"/>
      <c r="G218" s="106" t="s">
        <v>39</v>
      </c>
      <c r="H218" s="33">
        <f t="shared" si="14"/>
        <v>88500</v>
      </c>
      <c r="I218" s="69"/>
      <c r="J218" s="69"/>
      <c r="K218" s="8" t="str">
        <f>C218</f>
        <v>đ/m</v>
      </c>
      <c r="L218" s="15">
        <f t="shared" si="13"/>
        <v>88500</v>
      </c>
      <c r="M218" s="63"/>
      <c r="N218" s="63"/>
      <c r="O218" s="35"/>
      <c r="P218" s="35"/>
    </row>
    <row r="219" spans="1:16" s="176" customFormat="1" ht="21.95" customHeight="1" x14ac:dyDescent="0.3">
      <c r="A219" s="6">
        <f>+A218+1</f>
        <v>4</v>
      </c>
      <c r="B219" s="7" t="s">
        <v>2756</v>
      </c>
      <c r="C219" s="8" t="s">
        <v>39</v>
      </c>
      <c r="D219" s="9">
        <v>181900</v>
      </c>
      <c r="E219" s="9"/>
      <c r="F219" s="9"/>
      <c r="G219" s="106" t="s">
        <v>39</v>
      </c>
      <c r="H219" s="33">
        <f>D219</f>
        <v>181900</v>
      </c>
      <c r="I219" s="69"/>
      <c r="J219" s="69"/>
      <c r="K219" s="8" t="str">
        <f>C219</f>
        <v>đ/m</v>
      </c>
      <c r="L219" s="15">
        <f>D219</f>
        <v>181900</v>
      </c>
      <c r="M219" s="63"/>
      <c r="N219" s="63"/>
      <c r="O219" s="35"/>
      <c r="P219" s="35"/>
    </row>
    <row r="220" spans="1:16" s="176" customFormat="1" ht="21.95" customHeight="1" x14ac:dyDescent="0.3">
      <c r="A220" s="6">
        <f>+A219+1</f>
        <v>5</v>
      </c>
      <c r="B220" s="7" t="s">
        <v>2757</v>
      </c>
      <c r="C220" s="8" t="s">
        <v>39</v>
      </c>
      <c r="D220" s="9">
        <v>186400</v>
      </c>
      <c r="E220" s="9"/>
      <c r="F220" s="9"/>
      <c r="G220" s="106" t="s">
        <v>39</v>
      </c>
      <c r="H220" s="33">
        <f t="shared" si="14"/>
        <v>186400</v>
      </c>
      <c r="I220" s="69"/>
      <c r="J220" s="69"/>
      <c r="K220" s="8" t="str">
        <f>C220</f>
        <v>đ/m</v>
      </c>
      <c r="L220" s="15">
        <f t="shared" si="13"/>
        <v>186400</v>
      </c>
      <c r="M220" s="63"/>
      <c r="N220" s="63"/>
      <c r="O220" s="35"/>
      <c r="P220" s="35"/>
    </row>
    <row r="221" spans="1:16" s="79" customFormat="1" ht="45.75" customHeight="1" x14ac:dyDescent="0.3">
      <c r="A221" s="175"/>
      <c r="B221" s="301" t="s">
        <v>2391</v>
      </c>
      <c r="C221" s="302"/>
      <c r="D221" s="302"/>
      <c r="E221" s="302"/>
      <c r="F221" s="302"/>
      <c r="G221" s="302"/>
      <c r="H221" s="302"/>
      <c r="I221" s="302"/>
      <c r="J221" s="302"/>
      <c r="K221" s="302"/>
      <c r="L221" s="302"/>
      <c r="M221" s="302"/>
      <c r="N221" s="303"/>
      <c r="O221" s="77"/>
      <c r="P221" s="77"/>
    </row>
    <row r="222" spans="1:16" s="176" customFormat="1" ht="21.95" customHeight="1" x14ac:dyDescent="0.3">
      <c r="A222" s="8">
        <v>1</v>
      </c>
      <c r="B222" s="7" t="s">
        <v>60</v>
      </c>
      <c r="C222" s="8" t="s">
        <v>39</v>
      </c>
      <c r="D222" s="9">
        <v>59285</v>
      </c>
      <c r="E222" s="9"/>
      <c r="F222" s="9"/>
      <c r="G222" s="106" t="s">
        <v>39</v>
      </c>
      <c r="H222" s="33"/>
      <c r="I222" s="69"/>
      <c r="J222" s="69"/>
      <c r="K222" s="8" t="str">
        <f>C222</f>
        <v>đ/m</v>
      </c>
      <c r="L222" s="15">
        <v>56398</v>
      </c>
      <c r="M222" s="63"/>
      <c r="N222" s="63"/>
      <c r="O222" s="35"/>
      <c r="P222" s="35"/>
    </row>
    <row r="223" spans="1:16" s="176" customFormat="1" ht="21.95" customHeight="1" x14ac:dyDescent="0.3">
      <c r="A223" s="8">
        <f>+A222+1</f>
        <v>2</v>
      </c>
      <c r="B223" s="7" t="s">
        <v>61</v>
      </c>
      <c r="C223" s="8" t="s">
        <v>39</v>
      </c>
      <c r="D223" s="9">
        <v>72586</v>
      </c>
      <c r="E223" s="9"/>
      <c r="F223" s="9"/>
      <c r="G223" s="106" t="s">
        <v>39</v>
      </c>
      <c r="H223" s="33"/>
      <c r="I223" s="69"/>
      <c r="J223" s="69"/>
      <c r="K223" s="8" t="str">
        <f>C223</f>
        <v>đ/m</v>
      </c>
      <c r="L223" s="15">
        <v>69411</v>
      </c>
      <c r="M223" s="63"/>
      <c r="N223" s="63"/>
      <c r="O223" s="35"/>
      <c r="P223" s="35"/>
    </row>
    <row r="224" spans="1:16" s="176" customFormat="1" ht="21.95" customHeight="1" x14ac:dyDescent="0.3">
      <c r="A224" s="8">
        <f>+A223+1</f>
        <v>3</v>
      </c>
      <c r="B224" s="7" t="s">
        <v>62</v>
      </c>
      <c r="C224" s="8" t="s">
        <v>39</v>
      </c>
      <c r="D224" s="9">
        <v>99826</v>
      </c>
      <c r="E224" s="9"/>
      <c r="F224" s="9"/>
      <c r="G224" s="106" t="s">
        <v>39</v>
      </c>
      <c r="H224" s="33"/>
      <c r="I224" s="69"/>
      <c r="J224" s="69"/>
      <c r="K224" s="8" t="str">
        <f>C224</f>
        <v>đ/m</v>
      </c>
      <c r="L224" s="15">
        <v>95990</v>
      </c>
      <c r="M224" s="63"/>
      <c r="N224" s="63"/>
      <c r="O224" s="35"/>
      <c r="P224" s="35"/>
    </row>
    <row r="225" spans="1:16" s="176" customFormat="1" ht="21.95" customHeight="1" x14ac:dyDescent="0.3">
      <c r="A225" s="8">
        <f>+A224+1</f>
        <v>4</v>
      </c>
      <c r="B225" s="7" t="s">
        <v>539</v>
      </c>
      <c r="C225" s="8" t="s">
        <v>39</v>
      </c>
      <c r="D225" s="9">
        <v>204649</v>
      </c>
      <c r="E225" s="9"/>
      <c r="F225" s="9"/>
      <c r="G225" s="106" t="s">
        <v>39</v>
      </c>
      <c r="H225" s="33"/>
      <c r="I225" s="69"/>
      <c r="J225" s="69"/>
      <c r="K225" s="8" t="str">
        <f>C225</f>
        <v>đ/m</v>
      </c>
      <c r="L225" s="15">
        <v>212388</v>
      </c>
      <c r="M225" s="63"/>
      <c r="N225" s="63"/>
      <c r="O225" s="35"/>
      <c r="P225" s="35"/>
    </row>
    <row r="226" spans="1:16" s="176" customFormat="1" ht="21.95" customHeight="1" x14ac:dyDescent="0.3">
      <c r="A226" s="8">
        <f>+A225+1</f>
        <v>5</v>
      </c>
      <c r="B226" s="7" t="s">
        <v>2392</v>
      </c>
      <c r="C226" s="8" t="s">
        <v>39</v>
      </c>
      <c r="D226" s="9">
        <v>204649</v>
      </c>
      <c r="E226" s="9"/>
      <c r="F226" s="9"/>
      <c r="G226" s="106" t="s">
        <v>39</v>
      </c>
      <c r="H226" s="33"/>
      <c r="I226" s="69"/>
      <c r="J226" s="69"/>
      <c r="K226" s="8" t="str">
        <f>C226</f>
        <v>đ/m</v>
      </c>
      <c r="L226" s="15">
        <v>260021</v>
      </c>
      <c r="M226" s="63"/>
      <c r="N226" s="63"/>
      <c r="O226" s="35"/>
      <c r="P226" s="35"/>
    </row>
    <row r="227" spans="1:16" s="79" customFormat="1" ht="48" customHeight="1" x14ac:dyDescent="0.3">
      <c r="A227" s="218"/>
      <c r="B227" s="301" t="s">
        <v>2559</v>
      </c>
      <c r="C227" s="302"/>
      <c r="D227" s="302"/>
      <c r="E227" s="302"/>
      <c r="F227" s="302"/>
      <c r="G227" s="302"/>
      <c r="H227" s="302"/>
      <c r="I227" s="302"/>
      <c r="J227" s="302"/>
      <c r="K227" s="302"/>
      <c r="L227" s="302"/>
      <c r="M227" s="302"/>
      <c r="N227" s="303"/>
      <c r="O227" s="77"/>
      <c r="P227" s="77"/>
    </row>
    <row r="228" spans="1:16" s="176" customFormat="1" ht="21.95" customHeight="1" x14ac:dyDescent="0.3">
      <c r="A228" s="11"/>
      <c r="B228" s="5" t="s">
        <v>63</v>
      </c>
      <c r="C228" s="8"/>
      <c r="D228" s="10"/>
      <c r="E228" s="10"/>
      <c r="F228" s="10"/>
      <c r="G228" s="69"/>
      <c r="H228" s="69"/>
      <c r="I228" s="69"/>
      <c r="J228" s="69"/>
      <c r="K228" s="60"/>
      <c r="L228" s="63"/>
      <c r="M228" s="63"/>
      <c r="N228" s="63"/>
      <c r="O228" s="35"/>
      <c r="P228" s="35"/>
    </row>
    <row r="229" spans="1:16" s="176" customFormat="1" ht="21.95" customHeight="1" x14ac:dyDescent="0.3">
      <c r="A229" s="3">
        <v>1</v>
      </c>
      <c r="B229" s="5" t="s">
        <v>40</v>
      </c>
      <c r="C229" s="8"/>
      <c r="D229" s="10"/>
      <c r="E229" s="10"/>
      <c r="F229" s="10"/>
      <c r="G229" s="69"/>
      <c r="H229" s="69"/>
      <c r="I229" s="69"/>
      <c r="J229" s="69"/>
      <c r="K229" s="60"/>
      <c r="L229" s="63"/>
      <c r="M229" s="63"/>
      <c r="N229" s="63"/>
      <c r="O229" s="35"/>
      <c r="P229" s="35"/>
    </row>
    <row r="230" spans="1:16" s="176" customFormat="1" ht="21.95" customHeight="1" x14ac:dyDescent="0.3">
      <c r="A230" s="11"/>
      <c r="B230" s="250" t="s">
        <v>2760</v>
      </c>
      <c r="C230" s="8" t="s">
        <v>39</v>
      </c>
      <c r="D230" s="9">
        <v>270000</v>
      </c>
      <c r="E230" s="34"/>
      <c r="F230" s="10"/>
      <c r="G230" s="106" t="s">
        <v>39</v>
      </c>
      <c r="H230" s="9">
        <v>270000</v>
      </c>
      <c r="I230" s="69"/>
      <c r="J230" s="69"/>
      <c r="K230" s="8" t="str">
        <f>C230</f>
        <v>đ/m</v>
      </c>
      <c r="L230" s="15">
        <f>H230</f>
        <v>270000</v>
      </c>
      <c r="M230" s="63"/>
      <c r="N230" s="63"/>
      <c r="O230" s="35"/>
      <c r="P230" s="35"/>
    </row>
    <row r="231" spans="1:16" s="176" customFormat="1" ht="21.95" customHeight="1" x14ac:dyDescent="0.3">
      <c r="A231" s="11"/>
      <c r="B231" s="250" t="s">
        <v>2761</v>
      </c>
      <c r="C231" s="8" t="s">
        <v>39</v>
      </c>
      <c r="D231" s="9">
        <v>286364</v>
      </c>
      <c r="E231" s="34"/>
      <c r="F231" s="10"/>
      <c r="G231" s="106" t="s">
        <v>39</v>
      </c>
      <c r="H231" s="9">
        <v>286364</v>
      </c>
      <c r="I231" s="69"/>
      <c r="J231" s="69"/>
      <c r="K231" s="8" t="str">
        <f t="shared" ref="K231:K252" si="17">C231</f>
        <v>đ/m</v>
      </c>
      <c r="L231" s="15">
        <f t="shared" ref="L231:L252" si="18">H231</f>
        <v>286364</v>
      </c>
      <c r="M231" s="63"/>
      <c r="N231" s="63"/>
      <c r="O231" s="35"/>
      <c r="P231" s="35"/>
    </row>
    <row r="232" spans="1:16" s="176" customFormat="1" ht="21.95" customHeight="1" x14ac:dyDescent="0.3">
      <c r="A232" s="11"/>
      <c r="B232" s="250" t="s">
        <v>2763</v>
      </c>
      <c r="C232" s="8" t="s">
        <v>39</v>
      </c>
      <c r="D232" s="9">
        <v>300000</v>
      </c>
      <c r="E232" s="34"/>
      <c r="F232" s="10"/>
      <c r="G232" s="106" t="s">
        <v>39</v>
      </c>
      <c r="H232" s="9">
        <v>300000</v>
      </c>
      <c r="I232" s="69"/>
      <c r="J232" s="69"/>
      <c r="K232" s="8" t="str">
        <f t="shared" si="17"/>
        <v>đ/m</v>
      </c>
      <c r="L232" s="15">
        <f t="shared" si="18"/>
        <v>300000</v>
      </c>
      <c r="M232" s="63"/>
      <c r="N232" s="63"/>
      <c r="O232" s="35"/>
      <c r="P232" s="35"/>
    </row>
    <row r="233" spans="1:16" s="176" customFormat="1" ht="24.75" customHeight="1" x14ac:dyDescent="0.3">
      <c r="A233" s="3">
        <v>2</v>
      </c>
      <c r="B233" s="5" t="s">
        <v>64</v>
      </c>
      <c r="C233" s="8"/>
      <c r="D233" s="9"/>
      <c r="E233" s="34"/>
      <c r="F233" s="10"/>
      <c r="G233" s="106"/>
      <c r="H233" s="33"/>
      <c r="I233" s="69"/>
      <c r="J233" s="69"/>
      <c r="K233" s="8"/>
      <c r="L233" s="15"/>
      <c r="M233" s="63"/>
      <c r="N233" s="63"/>
      <c r="O233" s="34"/>
      <c r="P233" s="34"/>
    </row>
    <row r="234" spans="1:16" s="176" customFormat="1" ht="24" customHeight="1" x14ac:dyDescent="0.3">
      <c r="A234" s="11"/>
      <c r="B234" s="250" t="s">
        <v>2760</v>
      </c>
      <c r="C234" s="8" t="s">
        <v>39</v>
      </c>
      <c r="D234" s="9">
        <v>420000</v>
      </c>
      <c r="E234" s="34"/>
      <c r="F234" s="10"/>
      <c r="G234" s="106" t="s">
        <v>39</v>
      </c>
      <c r="H234" s="9">
        <v>420000</v>
      </c>
      <c r="I234" s="69"/>
      <c r="J234" s="69"/>
      <c r="K234" s="8" t="str">
        <f t="shared" si="17"/>
        <v>đ/m</v>
      </c>
      <c r="L234" s="15">
        <f t="shared" si="18"/>
        <v>420000</v>
      </c>
      <c r="M234" s="63"/>
      <c r="N234" s="63"/>
      <c r="O234" s="34"/>
      <c r="P234" s="34"/>
    </row>
    <row r="235" spans="1:16" s="176" customFormat="1" ht="24" customHeight="1" x14ac:dyDescent="0.3">
      <c r="A235" s="11"/>
      <c r="B235" s="250" t="s">
        <v>2761</v>
      </c>
      <c r="C235" s="8" t="s">
        <v>39</v>
      </c>
      <c r="D235" s="9">
        <v>470000</v>
      </c>
      <c r="E235" s="34"/>
      <c r="F235" s="10"/>
      <c r="G235" s="106" t="s">
        <v>39</v>
      </c>
      <c r="H235" s="9">
        <v>470000</v>
      </c>
      <c r="I235" s="69"/>
      <c r="J235" s="69"/>
      <c r="K235" s="8" t="str">
        <f t="shared" si="17"/>
        <v>đ/m</v>
      </c>
      <c r="L235" s="15">
        <f t="shared" si="18"/>
        <v>470000</v>
      </c>
      <c r="M235" s="63"/>
      <c r="N235" s="63"/>
      <c r="O235" s="35"/>
      <c r="P235" s="35"/>
    </row>
    <row r="236" spans="1:16" s="176" customFormat="1" ht="24" customHeight="1" x14ac:dyDescent="0.3">
      <c r="A236" s="11"/>
      <c r="B236" s="250" t="s">
        <v>2763</v>
      </c>
      <c r="C236" s="8" t="s">
        <v>39</v>
      </c>
      <c r="D236" s="9">
        <v>500000</v>
      </c>
      <c r="E236" s="34"/>
      <c r="F236" s="10"/>
      <c r="G236" s="106" t="s">
        <v>39</v>
      </c>
      <c r="H236" s="9">
        <v>500000</v>
      </c>
      <c r="I236" s="69"/>
      <c r="J236" s="69"/>
      <c r="K236" s="8" t="str">
        <f t="shared" si="17"/>
        <v>đ/m</v>
      </c>
      <c r="L236" s="15">
        <f t="shared" si="18"/>
        <v>500000</v>
      </c>
      <c r="M236" s="63"/>
      <c r="N236" s="63"/>
      <c r="O236" s="35"/>
      <c r="P236" s="35"/>
    </row>
    <row r="237" spans="1:16" s="176" customFormat="1" ht="24" customHeight="1" x14ac:dyDescent="0.3">
      <c r="A237" s="3">
        <v>3</v>
      </c>
      <c r="B237" s="5" t="s">
        <v>42</v>
      </c>
      <c r="C237" s="8"/>
      <c r="D237" s="9"/>
      <c r="E237" s="34"/>
      <c r="F237" s="10"/>
      <c r="G237" s="106"/>
      <c r="H237" s="33"/>
      <c r="I237" s="69"/>
      <c r="J237" s="69"/>
      <c r="K237" s="8"/>
      <c r="L237" s="15"/>
      <c r="M237" s="63"/>
      <c r="N237" s="63"/>
      <c r="O237" s="35"/>
      <c r="P237" s="35"/>
    </row>
    <row r="238" spans="1:16" s="176" customFormat="1" ht="24" customHeight="1" x14ac:dyDescent="0.3">
      <c r="A238" s="11"/>
      <c r="B238" s="250" t="s">
        <v>2760</v>
      </c>
      <c r="C238" s="8" t="s">
        <v>39</v>
      </c>
      <c r="D238" s="9">
        <v>670000</v>
      </c>
      <c r="E238" s="34"/>
      <c r="F238" s="10"/>
      <c r="G238" s="106" t="s">
        <v>39</v>
      </c>
      <c r="H238" s="9">
        <v>670000</v>
      </c>
      <c r="I238" s="69"/>
      <c r="J238" s="69"/>
      <c r="K238" s="8" t="str">
        <f t="shared" si="17"/>
        <v>đ/m</v>
      </c>
      <c r="L238" s="15">
        <f t="shared" si="18"/>
        <v>670000</v>
      </c>
      <c r="M238" s="63"/>
      <c r="N238" s="63"/>
      <c r="O238" s="35"/>
      <c r="P238" s="35"/>
    </row>
    <row r="239" spans="1:16" s="176" customFormat="1" ht="24" customHeight="1" x14ac:dyDescent="0.3">
      <c r="A239" s="11"/>
      <c r="B239" s="250" t="s">
        <v>2761</v>
      </c>
      <c r="C239" s="8" t="s">
        <v>39</v>
      </c>
      <c r="D239" s="9">
        <v>740000</v>
      </c>
      <c r="E239" s="34"/>
      <c r="F239" s="10"/>
      <c r="G239" s="106" t="s">
        <v>39</v>
      </c>
      <c r="H239" s="9">
        <v>740000</v>
      </c>
      <c r="I239" s="69"/>
      <c r="J239" s="69"/>
      <c r="K239" s="8" t="str">
        <f t="shared" si="17"/>
        <v>đ/m</v>
      </c>
      <c r="L239" s="15">
        <f t="shared" si="18"/>
        <v>740000</v>
      </c>
      <c r="M239" s="63"/>
      <c r="N239" s="63"/>
      <c r="O239" s="35"/>
      <c r="P239" s="35"/>
    </row>
    <row r="240" spans="1:16" s="176" customFormat="1" ht="24" customHeight="1" x14ac:dyDescent="0.3">
      <c r="A240" s="11"/>
      <c r="B240" s="250" t="s">
        <v>2763</v>
      </c>
      <c r="C240" s="8" t="s">
        <v>39</v>
      </c>
      <c r="D240" s="9">
        <v>860000</v>
      </c>
      <c r="E240" s="34"/>
      <c r="F240" s="10"/>
      <c r="G240" s="106" t="s">
        <v>39</v>
      </c>
      <c r="H240" s="9">
        <v>860000</v>
      </c>
      <c r="I240" s="69"/>
      <c r="J240" s="69"/>
      <c r="K240" s="8" t="str">
        <f t="shared" si="17"/>
        <v>đ/m</v>
      </c>
      <c r="L240" s="15">
        <f t="shared" si="18"/>
        <v>860000</v>
      </c>
      <c r="M240" s="63"/>
      <c r="N240" s="63"/>
      <c r="O240" s="35"/>
      <c r="P240" s="35"/>
    </row>
    <row r="241" spans="1:16" s="176" customFormat="1" ht="24" customHeight="1" x14ac:dyDescent="0.3">
      <c r="A241" s="3">
        <v>4</v>
      </c>
      <c r="B241" s="5" t="s">
        <v>65</v>
      </c>
      <c r="C241" s="8"/>
      <c r="D241" s="9"/>
      <c r="E241" s="34"/>
      <c r="F241" s="10"/>
      <c r="G241" s="106"/>
      <c r="H241" s="33"/>
      <c r="I241" s="69"/>
      <c r="J241" s="69"/>
      <c r="K241" s="8"/>
      <c r="L241" s="15"/>
      <c r="M241" s="63"/>
      <c r="N241" s="63"/>
      <c r="O241" s="35"/>
      <c r="P241" s="35"/>
    </row>
    <row r="242" spans="1:16" s="176" customFormat="1" ht="24" customHeight="1" x14ac:dyDescent="0.3">
      <c r="A242" s="11"/>
      <c r="B242" s="250" t="s">
        <v>2760</v>
      </c>
      <c r="C242" s="8" t="s">
        <v>39</v>
      </c>
      <c r="D242" s="9">
        <v>1080000</v>
      </c>
      <c r="E242" s="34"/>
      <c r="F242" s="10"/>
      <c r="G242" s="106" t="s">
        <v>39</v>
      </c>
      <c r="H242" s="9">
        <v>1080000</v>
      </c>
      <c r="I242" s="69"/>
      <c r="J242" s="69"/>
      <c r="K242" s="8" t="str">
        <f t="shared" si="17"/>
        <v>đ/m</v>
      </c>
      <c r="L242" s="15">
        <f t="shared" si="18"/>
        <v>1080000</v>
      </c>
      <c r="M242" s="63"/>
      <c r="N242" s="63"/>
      <c r="O242" s="35"/>
      <c r="P242" s="35"/>
    </row>
    <row r="243" spans="1:16" s="176" customFormat="1" ht="24" customHeight="1" x14ac:dyDescent="0.3">
      <c r="A243" s="11"/>
      <c r="B243" s="250" t="s">
        <v>2761</v>
      </c>
      <c r="C243" s="8" t="s">
        <v>39</v>
      </c>
      <c r="D243" s="9">
        <v>1172727</v>
      </c>
      <c r="E243" s="34"/>
      <c r="F243" s="10"/>
      <c r="G243" s="106" t="s">
        <v>39</v>
      </c>
      <c r="H243" s="9">
        <v>1172727</v>
      </c>
      <c r="I243" s="69"/>
      <c r="J243" s="69"/>
      <c r="K243" s="8" t="str">
        <f t="shared" si="17"/>
        <v>đ/m</v>
      </c>
      <c r="L243" s="15">
        <f t="shared" si="18"/>
        <v>1172727</v>
      </c>
      <c r="M243" s="63"/>
      <c r="N243" s="63"/>
      <c r="O243" s="35"/>
      <c r="P243" s="35"/>
    </row>
    <row r="244" spans="1:16" s="176" customFormat="1" ht="24" customHeight="1" x14ac:dyDescent="0.3">
      <c r="A244" s="11"/>
      <c r="B244" s="250" t="s">
        <v>2763</v>
      </c>
      <c r="C244" s="8" t="s">
        <v>39</v>
      </c>
      <c r="D244" s="9">
        <v>1350000</v>
      </c>
      <c r="E244" s="34"/>
      <c r="F244" s="10"/>
      <c r="G244" s="106" t="s">
        <v>39</v>
      </c>
      <c r="H244" s="9">
        <v>1350000</v>
      </c>
      <c r="I244" s="69"/>
      <c r="J244" s="69"/>
      <c r="K244" s="8" t="str">
        <f t="shared" si="17"/>
        <v>đ/m</v>
      </c>
      <c r="L244" s="15">
        <f t="shared" si="18"/>
        <v>1350000</v>
      </c>
      <c r="M244" s="63"/>
      <c r="N244" s="63"/>
      <c r="O244" s="35"/>
      <c r="P244" s="35"/>
    </row>
    <row r="245" spans="1:16" s="176" customFormat="1" ht="24" customHeight="1" x14ac:dyDescent="0.3">
      <c r="A245" s="11">
        <v>5</v>
      </c>
      <c r="B245" s="5" t="s">
        <v>66</v>
      </c>
      <c r="C245" s="8"/>
      <c r="D245" s="9"/>
      <c r="E245" s="34"/>
      <c r="F245" s="10"/>
      <c r="G245" s="106"/>
      <c r="H245" s="33"/>
      <c r="I245" s="69"/>
      <c r="J245" s="69"/>
      <c r="K245" s="8"/>
      <c r="L245" s="15"/>
      <c r="M245" s="63"/>
      <c r="N245" s="63"/>
      <c r="O245" s="35"/>
      <c r="P245" s="35"/>
    </row>
    <row r="246" spans="1:16" s="176" customFormat="1" ht="24" customHeight="1" x14ac:dyDescent="0.3">
      <c r="A246" s="11"/>
      <c r="B246" s="250" t="s">
        <v>2760</v>
      </c>
      <c r="C246" s="8" t="s">
        <v>39</v>
      </c>
      <c r="D246" s="9">
        <v>2100000</v>
      </c>
      <c r="E246" s="34"/>
      <c r="F246" s="10"/>
      <c r="G246" s="106" t="s">
        <v>39</v>
      </c>
      <c r="H246" s="9">
        <v>2100000</v>
      </c>
      <c r="I246" s="69"/>
      <c r="J246" s="69"/>
      <c r="K246" s="8" t="str">
        <f t="shared" si="17"/>
        <v>đ/m</v>
      </c>
      <c r="L246" s="15">
        <f t="shared" si="18"/>
        <v>2100000</v>
      </c>
      <c r="M246" s="63"/>
      <c r="N246" s="63"/>
      <c r="O246" s="35"/>
      <c r="P246" s="35"/>
    </row>
    <row r="247" spans="1:16" s="176" customFormat="1" ht="24" customHeight="1" x14ac:dyDescent="0.3">
      <c r="A247" s="11"/>
      <c r="B247" s="250" t="s">
        <v>2761</v>
      </c>
      <c r="C247" s="8" t="s">
        <v>39</v>
      </c>
      <c r="D247" s="9">
        <v>2150000</v>
      </c>
      <c r="E247" s="34"/>
      <c r="F247" s="10"/>
      <c r="G247" s="106" t="s">
        <v>39</v>
      </c>
      <c r="H247" s="9">
        <v>2150000</v>
      </c>
      <c r="I247" s="69"/>
      <c r="J247" s="69"/>
      <c r="K247" s="8" t="str">
        <f t="shared" si="17"/>
        <v>đ/m</v>
      </c>
      <c r="L247" s="15">
        <f t="shared" si="18"/>
        <v>2150000</v>
      </c>
      <c r="M247" s="63"/>
      <c r="N247" s="63"/>
      <c r="O247" s="35"/>
      <c r="P247" s="35"/>
    </row>
    <row r="248" spans="1:16" s="176" customFormat="1" ht="24" customHeight="1" x14ac:dyDescent="0.3">
      <c r="A248" s="11"/>
      <c r="B248" s="250" t="s">
        <v>2763</v>
      </c>
      <c r="C248" s="8" t="s">
        <v>39</v>
      </c>
      <c r="D248" s="9">
        <v>2300000</v>
      </c>
      <c r="E248" s="34"/>
      <c r="F248" s="10"/>
      <c r="G248" s="106" t="s">
        <v>39</v>
      </c>
      <c r="H248" s="9">
        <v>2300000</v>
      </c>
      <c r="I248" s="69"/>
      <c r="J248" s="69"/>
      <c r="K248" s="8" t="str">
        <f t="shared" si="17"/>
        <v>đ/m</v>
      </c>
      <c r="L248" s="15">
        <f t="shared" si="18"/>
        <v>2300000</v>
      </c>
      <c r="M248" s="63"/>
      <c r="N248" s="63"/>
      <c r="O248" s="35"/>
      <c r="P248" s="35"/>
    </row>
    <row r="249" spans="1:16" s="176" customFormat="1" ht="24" customHeight="1" x14ac:dyDescent="0.3">
      <c r="A249" s="3">
        <v>6</v>
      </c>
      <c r="B249" s="5" t="s">
        <v>67</v>
      </c>
      <c r="C249" s="8"/>
      <c r="D249" s="9"/>
      <c r="E249" s="34"/>
      <c r="F249" s="10"/>
      <c r="G249" s="106"/>
      <c r="H249" s="33"/>
      <c r="I249" s="69"/>
      <c r="J249" s="69"/>
      <c r="K249" s="8"/>
      <c r="L249" s="15"/>
      <c r="M249" s="63"/>
      <c r="N249" s="63"/>
      <c r="O249" s="35"/>
      <c r="P249" s="35"/>
    </row>
    <row r="250" spans="1:16" s="176" customFormat="1" ht="24" customHeight="1" x14ac:dyDescent="0.3">
      <c r="A250" s="6"/>
      <c r="B250" s="250" t="s">
        <v>2760</v>
      </c>
      <c r="C250" s="8" t="s">
        <v>39</v>
      </c>
      <c r="D250" s="9">
        <v>2500000</v>
      </c>
      <c r="E250" s="17"/>
      <c r="F250" s="18"/>
      <c r="G250" s="106" t="s">
        <v>39</v>
      </c>
      <c r="H250" s="9">
        <v>2500000</v>
      </c>
      <c r="I250" s="17"/>
      <c r="J250" s="69"/>
      <c r="K250" s="8" t="str">
        <f t="shared" si="17"/>
        <v>đ/m</v>
      </c>
      <c r="L250" s="15">
        <f t="shared" si="18"/>
        <v>2500000</v>
      </c>
      <c r="M250" s="63"/>
      <c r="N250" s="63"/>
      <c r="O250" s="35"/>
      <c r="P250" s="35"/>
    </row>
    <row r="251" spans="1:16" s="176" customFormat="1" ht="24" customHeight="1" x14ac:dyDescent="0.3">
      <c r="A251" s="6"/>
      <c r="B251" s="250" t="s">
        <v>2761</v>
      </c>
      <c r="C251" s="8" t="s">
        <v>39</v>
      </c>
      <c r="D251" s="9">
        <v>2700000</v>
      </c>
      <c r="E251" s="17"/>
      <c r="F251" s="18"/>
      <c r="G251" s="106" t="s">
        <v>39</v>
      </c>
      <c r="H251" s="9">
        <v>2700000</v>
      </c>
      <c r="I251" s="17"/>
      <c r="J251" s="69"/>
      <c r="K251" s="8" t="str">
        <f t="shared" si="17"/>
        <v>đ/m</v>
      </c>
      <c r="L251" s="15">
        <f t="shared" si="18"/>
        <v>2700000</v>
      </c>
      <c r="M251" s="63"/>
      <c r="N251" s="63"/>
      <c r="O251" s="35"/>
      <c r="P251" s="35"/>
    </row>
    <row r="252" spans="1:16" s="176" customFormat="1" ht="24" customHeight="1" x14ac:dyDescent="0.3">
      <c r="A252" s="6"/>
      <c r="B252" s="250" t="s">
        <v>2763</v>
      </c>
      <c r="C252" s="8" t="s">
        <v>39</v>
      </c>
      <c r="D252" s="9">
        <v>2950000</v>
      </c>
      <c r="E252" s="17"/>
      <c r="F252" s="18"/>
      <c r="G252" s="106" t="s">
        <v>39</v>
      </c>
      <c r="H252" s="9">
        <v>2950000</v>
      </c>
      <c r="I252" s="17"/>
      <c r="J252" s="69"/>
      <c r="K252" s="8" t="str">
        <f t="shared" si="17"/>
        <v>đ/m</v>
      </c>
      <c r="L252" s="15">
        <f t="shared" si="18"/>
        <v>2950000</v>
      </c>
      <c r="M252" s="63"/>
      <c r="N252" s="63"/>
      <c r="O252" s="35"/>
      <c r="P252" s="35"/>
    </row>
    <row r="253" spans="1:16" s="79" customFormat="1" ht="49.5" customHeight="1" x14ac:dyDescent="0.3">
      <c r="A253" s="175"/>
      <c r="B253" s="301" t="s">
        <v>3523</v>
      </c>
      <c r="C253" s="302"/>
      <c r="D253" s="302"/>
      <c r="E253" s="302"/>
      <c r="F253" s="302"/>
      <c r="G253" s="302"/>
      <c r="H253" s="302"/>
      <c r="I253" s="302"/>
      <c r="J253" s="302"/>
      <c r="K253" s="302"/>
      <c r="L253" s="302"/>
      <c r="M253" s="302"/>
      <c r="N253" s="303"/>
      <c r="O253" s="77"/>
      <c r="P253" s="77"/>
    </row>
    <row r="254" spans="1:16" s="176" customFormat="1" ht="22.5" customHeight="1" x14ac:dyDescent="0.3">
      <c r="A254" s="6"/>
      <c r="B254" s="186" t="s">
        <v>2450</v>
      </c>
      <c r="C254" s="187"/>
      <c r="D254" s="187"/>
      <c r="E254" s="187"/>
      <c r="F254" s="187"/>
      <c r="G254" s="187"/>
      <c r="H254" s="187"/>
      <c r="I254" s="187"/>
      <c r="J254" s="187"/>
      <c r="K254" s="187"/>
      <c r="L254" s="187"/>
      <c r="M254" s="187"/>
      <c r="N254" s="188"/>
      <c r="O254" s="35"/>
      <c r="P254" s="35"/>
    </row>
    <row r="255" spans="1:16" s="176" customFormat="1" ht="24" customHeight="1" x14ac:dyDescent="0.3">
      <c r="A255" s="6">
        <f>+A253+1</f>
        <v>1</v>
      </c>
      <c r="B255" s="7" t="s">
        <v>3497</v>
      </c>
      <c r="C255" s="8" t="s">
        <v>2012</v>
      </c>
      <c r="D255" s="9"/>
      <c r="E255" s="17"/>
      <c r="F255" s="18"/>
      <c r="G255" s="106"/>
      <c r="H255" s="9"/>
      <c r="I255" s="17"/>
      <c r="J255" s="69"/>
      <c r="K255" s="8" t="str">
        <f t="shared" ref="K255:K274" si="19">C255</f>
        <v>md</v>
      </c>
      <c r="L255" s="15">
        <v>220000</v>
      </c>
      <c r="M255" s="63"/>
      <c r="N255" s="63"/>
      <c r="O255" s="35"/>
      <c r="P255" s="35"/>
    </row>
    <row r="256" spans="1:16" s="176" customFormat="1" ht="24" customHeight="1" x14ac:dyDescent="0.3">
      <c r="A256" s="6">
        <f t="shared" ref="A256:A274" si="20">+A255+1</f>
        <v>2</v>
      </c>
      <c r="B256" s="7" t="s">
        <v>3498</v>
      </c>
      <c r="C256" s="8" t="s">
        <v>2012</v>
      </c>
      <c r="D256" s="9"/>
      <c r="E256" s="17"/>
      <c r="F256" s="18"/>
      <c r="G256" s="106"/>
      <c r="H256" s="9"/>
      <c r="I256" s="17"/>
      <c r="J256" s="69"/>
      <c r="K256" s="8" t="str">
        <f t="shared" si="19"/>
        <v>md</v>
      </c>
      <c r="L256" s="15">
        <v>275000</v>
      </c>
      <c r="M256" s="63"/>
      <c r="N256" s="63"/>
      <c r="O256" s="35"/>
      <c r="P256" s="35"/>
    </row>
    <row r="257" spans="1:16" s="176" customFormat="1" ht="24" customHeight="1" x14ac:dyDescent="0.3">
      <c r="A257" s="6">
        <f t="shared" si="20"/>
        <v>3</v>
      </c>
      <c r="B257" s="7" t="s">
        <v>3499</v>
      </c>
      <c r="C257" s="8" t="s">
        <v>2012</v>
      </c>
      <c r="D257" s="9"/>
      <c r="E257" s="17"/>
      <c r="F257" s="18"/>
      <c r="G257" s="106"/>
      <c r="H257" s="9"/>
      <c r="I257" s="17"/>
      <c r="J257" s="69"/>
      <c r="K257" s="8" t="str">
        <f t="shared" si="19"/>
        <v>md</v>
      </c>
      <c r="L257" s="15">
        <v>360000</v>
      </c>
      <c r="M257" s="63"/>
      <c r="N257" s="63"/>
      <c r="O257" s="35"/>
      <c r="P257" s="35"/>
    </row>
    <row r="258" spans="1:16" s="176" customFormat="1" ht="24" customHeight="1" x14ac:dyDescent="0.3">
      <c r="A258" s="6">
        <f t="shared" si="20"/>
        <v>4</v>
      </c>
      <c r="B258" s="7" t="s">
        <v>3500</v>
      </c>
      <c r="C258" s="8" t="s">
        <v>2012</v>
      </c>
      <c r="D258" s="9"/>
      <c r="E258" s="17"/>
      <c r="F258" s="18"/>
      <c r="G258" s="106"/>
      <c r="H258" s="9"/>
      <c r="I258" s="17"/>
      <c r="J258" s="69"/>
      <c r="K258" s="8" t="str">
        <f t="shared" si="19"/>
        <v>md</v>
      </c>
      <c r="L258" s="15">
        <v>575000</v>
      </c>
      <c r="M258" s="63"/>
      <c r="N258" s="63"/>
      <c r="O258" s="35"/>
      <c r="P258" s="35"/>
    </row>
    <row r="259" spans="1:16" s="176" customFormat="1" ht="27" customHeight="1" x14ac:dyDescent="0.3">
      <c r="A259" s="6"/>
      <c r="B259" s="5" t="s">
        <v>2451</v>
      </c>
      <c r="C259" s="8"/>
      <c r="D259" s="9"/>
      <c r="E259" s="17"/>
      <c r="F259" s="18"/>
      <c r="G259" s="106"/>
      <c r="H259" s="9"/>
      <c r="I259" s="17"/>
      <c r="J259" s="69"/>
      <c r="K259" s="8"/>
      <c r="L259" s="15"/>
      <c r="M259" s="63"/>
      <c r="N259" s="63"/>
      <c r="O259" s="35"/>
      <c r="P259" s="35"/>
    </row>
    <row r="260" spans="1:16" s="176" customFormat="1" ht="39.75" customHeight="1" x14ac:dyDescent="0.3">
      <c r="A260" s="6">
        <f t="shared" si="20"/>
        <v>1</v>
      </c>
      <c r="B260" s="7" t="s">
        <v>3501</v>
      </c>
      <c r="C260" s="8" t="s">
        <v>780</v>
      </c>
      <c r="D260" s="9"/>
      <c r="E260" s="17"/>
      <c r="F260" s="18"/>
      <c r="G260" s="106"/>
      <c r="H260" s="9"/>
      <c r="I260" s="17"/>
      <c r="J260" s="69"/>
      <c r="K260" s="8" t="str">
        <f t="shared" si="19"/>
        <v>m</v>
      </c>
      <c r="L260" s="15">
        <v>240000</v>
      </c>
      <c r="M260" s="63"/>
      <c r="N260" s="63"/>
      <c r="O260" s="35"/>
      <c r="P260" s="35"/>
    </row>
    <row r="261" spans="1:16" s="176" customFormat="1" ht="39" customHeight="1" x14ac:dyDescent="0.3">
      <c r="A261" s="6">
        <f t="shared" si="20"/>
        <v>2</v>
      </c>
      <c r="B261" s="7" t="s">
        <v>3502</v>
      </c>
      <c r="C261" s="8" t="s">
        <v>780</v>
      </c>
      <c r="D261" s="9"/>
      <c r="E261" s="17"/>
      <c r="F261" s="18"/>
      <c r="G261" s="106"/>
      <c r="H261" s="9"/>
      <c r="I261" s="17"/>
      <c r="J261" s="69"/>
      <c r="K261" s="8" t="str">
        <f t="shared" si="19"/>
        <v>m</v>
      </c>
      <c r="L261" s="15">
        <v>250000</v>
      </c>
      <c r="M261" s="63"/>
      <c r="N261" s="63"/>
      <c r="O261" s="35"/>
      <c r="P261" s="35"/>
    </row>
    <row r="262" spans="1:16" s="176" customFormat="1" ht="39.75" customHeight="1" x14ac:dyDescent="0.3">
      <c r="A262" s="6">
        <f t="shared" si="20"/>
        <v>3</v>
      </c>
      <c r="B262" s="7" t="s">
        <v>3503</v>
      </c>
      <c r="C262" s="8" t="s">
        <v>780</v>
      </c>
      <c r="D262" s="9"/>
      <c r="E262" s="17"/>
      <c r="F262" s="18"/>
      <c r="G262" s="106"/>
      <c r="H262" s="9"/>
      <c r="I262" s="17"/>
      <c r="J262" s="69"/>
      <c r="K262" s="8" t="str">
        <f t="shared" si="19"/>
        <v>m</v>
      </c>
      <c r="L262" s="15">
        <v>260000</v>
      </c>
      <c r="M262" s="63"/>
      <c r="N262" s="63"/>
      <c r="O262" s="35"/>
      <c r="P262" s="35"/>
    </row>
    <row r="263" spans="1:16" s="176" customFormat="1" ht="42.75" customHeight="1" x14ac:dyDescent="0.3">
      <c r="A263" s="6">
        <f t="shared" si="20"/>
        <v>4</v>
      </c>
      <c r="B263" s="7" t="s">
        <v>3504</v>
      </c>
      <c r="C263" s="8" t="s">
        <v>780</v>
      </c>
      <c r="D263" s="9"/>
      <c r="E263" s="17"/>
      <c r="F263" s="18"/>
      <c r="G263" s="106"/>
      <c r="H263" s="9"/>
      <c r="I263" s="17"/>
      <c r="J263" s="69"/>
      <c r="K263" s="8" t="str">
        <f t="shared" si="19"/>
        <v>m</v>
      </c>
      <c r="L263" s="15">
        <v>263000</v>
      </c>
      <c r="M263" s="63"/>
      <c r="N263" s="63"/>
      <c r="O263" s="35"/>
      <c r="P263" s="35"/>
    </row>
    <row r="264" spans="1:16" s="176" customFormat="1" ht="39" customHeight="1" x14ac:dyDescent="0.3">
      <c r="A264" s="6">
        <f t="shared" si="20"/>
        <v>5</v>
      </c>
      <c r="B264" s="7" t="s">
        <v>3505</v>
      </c>
      <c r="C264" s="8" t="s">
        <v>780</v>
      </c>
      <c r="D264" s="9"/>
      <c r="E264" s="17"/>
      <c r="F264" s="18"/>
      <c r="G264" s="106"/>
      <c r="H264" s="9"/>
      <c r="I264" s="17"/>
      <c r="J264" s="69"/>
      <c r="K264" s="8" t="str">
        <f t="shared" si="19"/>
        <v>m</v>
      </c>
      <c r="L264" s="15">
        <v>273000</v>
      </c>
      <c r="M264" s="63"/>
      <c r="N264" s="63"/>
      <c r="O264" s="35"/>
      <c r="P264" s="35"/>
    </row>
    <row r="265" spans="1:16" s="176" customFormat="1" ht="36" customHeight="1" x14ac:dyDescent="0.3">
      <c r="A265" s="6">
        <f t="shared" si="20"/>
        <v>6</v>
      </c>
      <c r="B265" s="7" t="s">
        <v>3506</v>
      </c>
      <c r="C265" s="8" t="s">
        <v>780</v>
      </c>
      <c r="D265" s="9"/>
      <c r="E265" s="17"/>
      <c r="F265" s="18"/>
      <c r="G265" s="106"/>
      <c r="H265" s="9"/>
      <c r="I265" s="17"/>
      <c r="J265" s="69"/>
      <c r="K265" s="8" t="str">
        <f t="shared" si="19"/>
        <v>m</v>
      </c>
      <c r="L265" s="15">
        <v>280000</v>
      </c>
      <c r="M265" s="63"/>
      <c r="N265" s="63"/>
      <c r="O265" s="35"/>
      <c r="P265" s="35"/>
    </row>
    <row r="266" spans="1:16" s="176" customFormat="1" ht="36" customHeight="1" x14ac:dyDescent="0.3">
      <c r="A266" s="6">
        <f t="shared" si="20"/>
        <v>7</v>
      </c>
      <c r="B266" s="7" t="s">
        <v>3507</v>
      </c>
      <c r="C266" s="8" t="s">
        <v>780</v>
      </c>
      <c r="D266" s="9"/>
      <c r="E266" s="17"/>
      <c r="F266" s="18"/>
      <c r="G266" s="106"/>
      <c r="H266" s="9"/>
      <c r="I266" s="17"/>
      <c r="J266" s="69"/>
      <c r="K266" s="8" t="str">
        <f t="shared" si="19"/>
        <v>m</v>
      </c>
      <c r="L266" s="15">
        <v>405000</v>
      </c>
      <c r="M266" s="63"/>
      <c r="N266" s="63"/>
      <c r="O266" s="35"/>
      <c r="P266" s="35"/>
    </row>
    <row r="267" spans="1:16" s="176" customFormat="1" ht="37.5" customHeight="1" x14ac:dyDescent="0.3">
      <c r="A267" s="6">
        <f t="shared" si="20"/>
        <v>8</v>
      </c>
      <c r="B267" s="7" t="s">
        <v>3508</v>
      </c>
      <c r="C267" s="8" t="s">
        <v>780</v>
      </c>
      <c r="D267" s="9"/>
      <c r="E267" s="17"/>
      <c r="F267" s="18"/>
      <c r="G267" s="106"/>
      <c r="H267" s="9"/>
      <c r="I267" s="17"/>
      <c r="J267" s="69"/>
      <c r="K267" s="8" t="str">
        <f t="shared" si="19"/>
        <v>m</v>
      </c>
      <c r="L267" s="15">
        <v>445000</v>
      </c>
      <c r="M267" s="63"/>
      <c r="N267" s="63"/>
      <c r="O267" s="35"/>
      <c r="P267" s="35"/>
    </row>
    <row r="268" spans="1:16" s="176" customFormat="1" ht="37.5" customHeight="1" x14ac:dyDescent="0.3">
      <c r="A268" s="6">
        <f t="shared" si="20"/>
        <v>9</v>
      </c>
      <c r="B268" s="7" t="s">
        <v>3509</v>
      </c>
      <c r="C268" s="8" t="s">
        <v>780</v>
      </c>
      <c r="D268" s="9"/>
      <c r="E268" s="17"/>
      <c r="F268" s="18"/>
      <c r="G268" s="106"/>
      <c r="H268" s="9"/>
      <c r="I268" s="17"/>
      <c r="J268" s="69"/>
      <c r="K268" s="8" t="str">
        <f t="shared" si="19"/>
        <v>m</v>
      </c>
      <c r="L268" s="15">
        <v>480000</v>
      </c>
      <c r="M268" s="63"/>
      <c r="N268" s="63"/>
      <c r="O268" s="35"/>
      <c r="P268" s="35"/>
    </row>
    <row r="269" spans="1:16" s="176" customFormat="1" ht="39" customHeight="1" x14ac:dyDescent="0.3">
      <c r="A269" s="6">
        <f t="shared" si="20"/>
        <v>10</v>
      </c>
      <c r="B269" s="7" t="s">
        <v>3510</v>
      </c>
      <c r="C269" s="8" t="s">
        <v>780</v>
      </c>
      <c r="D269" s="9"/>
      <c r="E269" s="17"/>
      <c r="F269" s="18"/>
      <c r="G269" s="106"/>
      <c r="H269" s="9"/>
      <c r="I269" s="17"/>
      <c r="J269" s="69"/>
      <c r="K269" s="8" t="str">
        <f t="shared" si="19"/>
        <v>m</v>
      </c>
      <c r="L269" s="15">
        <v>650000</v>
      </c>
      <c r="M269" s="63"/>
      <c r="N269" s="63"/>
      <c r="O269" s="35"/>
      <c r="P269" s="35"/>
    </row>
    <row r="270" spans="1:16" s="176" customFormat="1" ht="41.25" customHeight="1" x14ac:dyDescent="0.3">
      <c r="A270" s="6">
        <f t="shared" si="20"/>
        <v>11</v>
      </c>
      <c r="B270" s="7" t="s">
        <v>3511</v>
      </c>
      <c r="C270" s="8" t="s">
        <v>780</v>
      </c>
      <c r="D270" s="9"/>
      <c r="E270" s="17"/>
      <c r="F270" s="18"/>
      <c r="G270" s="106"/>
      <c r="H270" s="9"/>
      <c r="I270" s="17"/>
      <c r="J270" s="69"/>
      <c r="K270" s="8" t="str">
        <f t="shared" si="19"/>
        <v>m</v>
      </c>
      <c r="L270" s="15">
        <v>720000</v>
      </c>
      <c r="M270" s="63"/>
      <c r="N270" s="63"/>
      <c r="O270" s="35"/>
      <c r="P270" s="35"/>
    </row>
    <row r="271" spans="1:16" s="176" customFormat="1" ht="41.25" customHeight="1" x14ac:dyDescent="0.3">
      <c r="A271" s="6">
        <f t="shared" si="20"/>
        <v>12</v>
      </c>
      <c r="B271" s="7" t="s">
        <v>3512</v>
      </c>
      <c r="C271" s="8" t="s">
        <v>780</v>
      </c>
      <c r="D271" s="9"/>
      <c r="E271" s="17"/>
      <c r="F271" s="18"/>
      <c r="G271" s="106"/>
      <c r="H271" s="9"/>
      <c r="I271" s="17"/>
      <c r="J271" s="69"/>
      <c r="K271" s="8" t="str">
        <f t="shared" si="19"/>
        <v>m</v>
      </c>
      <c r="L271" s="15">
        <v>808000</v>
      </c>
      <c r="M271" s="63"/>
      <c r="N271" s="63"/>
      <c r="O271" s="35"/>
      <c r="P271" s="35"/>
    </row>
    <row r="272" spans="1:16" s="176" customFormat="1" ht="40.5" customHeight="1" x14ac:dyDescent="0.3">
      <c r="A272" s="6">
        <f t="shared" si="20"/>
        <v>13</v>
      </c>
      <c r="B272" s="7" t="s">
        <v>3513</v>
      </c>
      <c r="C272" s="8" t="s">
        <v>780</v>
      </c>
      <c r="D272" s="9"/>
      <c r="E272" s="17"/>
      <c r="F272" s="18"/>
      <c r="G272" s="106"/>
      <c r="H272" s="9"/>
      <c r="I272" s="17"/>
      <c r="J272" s="69"/>
      <c r="K272" s="8" t="str">
        <f t="shared" si="19"/>
        <v>m</v>
      </c>
      <c r="L272" s="15">
        <v>1050000</v>
      </c>
      <c r="M272" s="63"/>
      <c r="N272" s="63"/>
      <c r="O272" s="35"/>
      <c r="P272" s="35"/>
    </row>
    <row r="273" spans="1:16" s="176" customFormat="1" ht="38.25" customHeight="1" x14ac:dyDescent="0.3">
      <c r="A273" s="6">
        <f t="shared" si="20"/>
        <v>14</v>
      </c>
      <c r="B273" s="7" t="s">
        <v>3514</v>
      </c>
      <c r="C273" s="8" t="s">
        <v>780</v>
      </c>
      <c r="D273" s="9"/>
      <c r="E273" s="17"/>
      <c r="F273" s="18"/>
      <c r="G273" s="106"/>
      <c r="H273" s="9"/>
      <c r="I273" s="17"/>
      <c r="J273" s="69"/>
      <c r="K273" s="8" t="str">
        <f t="shared" si="19"/>
        <v>m</v>
      </c>
      <c r="L273" s="15">
        <v>1160000</v>
      </c>
      <c r="M273" s="63"/>
      <c r="N273" s="63"/>
      <c r="O273" s="35"/>
      <c r="P273" s="35"/>
    </row>
    <row r="274" spans="1:16" s="176" customFormat="1" ht="39" customHeight="1" x14ac:dyDescent="0.3">
      <c r="A274" s="6">
        <f t="shared" si="20"/>
        <v>15</v>
      </c>
      <c r="B274" s="7" t="s">
        <v>3515</v>
      </c>
      <c r="C274" s="8" t="s">
        <v>780</v>
      </c>
      <c r="D274" s="9"/>
      <c r="E274" s="17"/>
      <c r="F274" s="18"/>
      <c r="G274" s="106"/>
      <c r="H274" s="9"/>
      <c r="I274" s="17"/>
      <c r="J274" s="69"/>
      <c r="K274" s="8" t="str">
        <f t="shared" si="19"/>
        <v>m</v>
      </c>
      <c r="L274" s="15">
        <v>1270000</v>
      </c>
      <c r="M274" s="63"/>
      <c r="N274" s="63"/>
      <c r="O274" s="35"/>
      <c r="P274" s="35"/>
    </row>
    <row r="275" spans="1:16" s="79" customFormat="1" ht="42.75" customHeight="1" x14ac:dyDescent="0.3">
      <c r="A275" s="175"/>
      <c r="B275" s="301" t="s">
        <v>3482</v>
      </c>
      <c r="C275" s="302"/>
      <c r="D275" s="302"/>
      <c r="E275" s="302"/>
      <c r="F275" s="302"/>
      <c r="G275" s="302"/>
      <c r="H275" s="302"/>
      <c r="I275" s="302"/>
      <c r="J275" s="302"/>
      <c r="K275" s="302"/>
      <c r="L275" s="302"/>
      <c r="M275" s="302"/>
      <c r="N275" s="303"/>
      <c r="O275" s="77"/>
      <c r="P275" s="77"/>
    </row>
    <row r="276" spans="1:16" s="176" customFormat="1" ht="24" customHeight="1" x14ac:dyDescent="0.3">
      <c r="A276" s="6"/>
      <c r="B276" s="5" t="s">
        <v>3483</v>
      </c>
      <c r="C276" s="8"/>
      <c r="D276" s="9"/>
      <c r="E276" s="17"/>
      <c r="F276" s="18"/>
      <c r="G276" s="106"/>
      <c r="H276" s="9"/>
      <c r="I276" s="17"/>
      <c r="J276" s="69"/>
      <c r="K276" s="8"/>
      <c r="L276" s="15"/>
      <c r="M276" s="63"/>
      <c r="N276" s="63"/>
      <c r="O276" s="35"/>
      <c r="P276" s="35"/>
    </row>
    <row r="277" spans="1:16" s="176" customFormat="1" ht="24" customHeight="1" x14ac:dyDescent="0.3">
      <c r="A277" s="6">
        <v>1</v>
      </c>
      <c r="B277" s="7" t="s">
        <v>2313</v>
      </c>
      <c r="C277" s="8" t="s">
        <v>92</v>
      </c>
      <c r="D277" s="9"/>
      <c r="E277" s="15">
        <v>11625000</v>
      </c>
      <c r="F277" s="18"/>
      <c r="G277" s="106"/>
      <c r="H277" s="9"/>
      <c r="I277" s="258">
        <f>E277*0.9</f>
        <v>10462500</v>
      </c>
      <c r="J277" s="69"/>
      <c r="K277" s="8" t="str">
        <f t="shared" ref="K277:K292" si="21">C277</f>
        <v>đ/bộ</v>
      </c>
      <c r="L277" s="15"/>
      <c r="M277" s="63">
        <f>I277</f>
        <v>10462500</v>
      </c>
      <c r="N277" s="63">
        <f>M277</f>
        <v>10462500</v>
      </c>
      <c r="O277" s="35"/>
      <c r="P277" s="35"/>
    </row>
    <row r="278" spans="1:16" s="176" customFormat="1" ht="24" customHeight="1" x14ac:dyDescent="0.3">
      <c r="A278" s="6">
        <f>+A277+1</f>
        <v>2</v>
      </c>
      <c r="B278" s="7" t="s">
        <v>2314</v>
      </c>
      <c r="C278" s="8" t="s">
        <v>92</v>
      </c>
      <c r="D278" s="9"/>
      <c r="E278" s="15">
        <v>11674000</v>
      </c>
      <c r="F278" s="18"/>
      <c r="G278" s="106"/>
      <c r="H278" s="9"/>
      <c r="I278" s="258">
        <f t="shared" ref="I278:I292" si="22">E278*0.9</f>
        <v>10506600</v>
      </c>
      <c r="J278" s="69"/>
      <c r="K278" s="8" t="str">
        <f t="shared" si="21"/>
        <v>đ/bộ</v>
      </c>
      <c r="L278" s="15"/>
      <c r="M278" s="63">
        <f t="shared" ref="M278:M292" si="23">I278</f>
        <v>10506600</v>
      </c>
      <c r="N278" s="63">
        <f t="shared" ref="N278:N292" si="24">M278</f>
        <v>10506600</v>
      </c>
      <c r="O278" s="35"/>
      <c r="P278" s="35"/>
    </row>
    <row r="279" spans="1:16" s="176" customFormat="1" ht="33.75" customHeight="1" x14ac:dyDescent="0.3">
      <c r="A279" s="6">
        <f>+A278+1</f>
        <v>3</v>
      </c>
      <c r="B279" s="7" t="s">
        <v>2321</v>
      </c>
      <c r="C279" s="8" t="s">
        <v>92</v>
      </c>
      <c r="D279" s="9"/>
      <c r="E279" s="15">
        <v>9085000</v>
      </c>
      <c r="F279" s="18"/>
      <c r="G279" s="106"/>
      <c r="H279" s="9"/>
      <c r="I279" s="258">
        <f t="shared" si="22"/>
        <v>8176500</v>
      </c>
      <c r="J279" s="69"/>
      <c r="K279" s="8" t="str">
        <f t="shared" si="21"/>
        <v>đ/bộ</v>
      </c>
      <c r="L279" s="15"/>
      <c r="M279" s="63">
        <f t="shared" si="23"/>
        <v>8176500</v>
      </c>
      <c r="N279" s="63">
        <f t="shared" si="24"/>
        <v>8176500</v>
      </c>
      <c r="O279" s="35"/>
      <c r="P279" s="35"/>
    </row>
    <row r="280" spans="1:16" s="176" customFormat="1" ht="33.75" customHeight="1" x14ac:dyDescent="0.3">
      <c r="A280" s="6"/>
      <c r="B280" s="5" t="s">
        <v>3486</v>
      </c>
      <c r="C280" s="8"/>
      <c r="D280" s="9"/>
      <c r="E280" s="15"/>
      <c r="F280" s="18"/>
      <c r="G280" s="106"/>
      <c r="H280" s="9"/>
      <c r="I280" s="258"/>
      <c r="J280" s="69"/>
      <c r="K280" s="8"/>
      <c r="L280" s="15"/>
      <c r="M280" s="63"/>
      <c r="N280" s="63"/>
      <c r="O280" s="35"/>
      <c r="P280" s="35"/>
    </row>
    <row r="281" spans="1:16" s="176" customFormat="1" ht="42.75" customHeight="1" x14ac:dyDescent="0.3">
      <c r="A281" s="6">
        <v>1</v>
      </c>
      <c r="B281" s="7" t="s">
        <v>3487</v>
      </c>
      <c r="C281" s="8" t="s">
        <v>3489</v>
      </c>
      <c r="D281" s="9"/>
      <c r="E281" s="15">
        <v>46031000</v>
      </c>
      <c r="F281" s="18"/>
      <c r="G281" s="106"/>
      <c r="H281" s="9"/>
      <c r="I281" s="258">
        <f t="shared" si="22"/>
        <v>41427900</v>
      </c>
      <c r="J281" s="69"/>
      <c r="K281" s="8" t="str">
        <f t="shared" si="21"/>
        <v>ck</v>
      </c>
      <c r="L281" s="15"/>
      <c r="M281" s="278">
        <f t="shared" si="23"/>
        <v>41427900</v>
      </c>
      <c r="N281" s="278">
        <f>M281</f>
        <v>41427900</v>
      </c>
      <c r="O281" s="35"/>
      <c r="P281" s="35"/>
    </row>
    <row r="282" spans="1:16" s="176" customFormat="1" ht="33.75" customHeight="1" x14ac:dyDescent="0.3">
      <c r="A282" s="6">
        <v>2</v>
      </c>
      <c r="B282" s="7" t="s">
        <v>3488</v>
      </c>
      <c r="C282" s="8" t="s">
        <v>3489</v>
      </c>
      <c r="D282" s="9"/>
      <c r="E282" s="15">
        <v>54439000</v>
      </c>
      <c r="F282" s="18"/>
      <c r="G282" s="106"/>
      <c r="H282" s="9"/>
      <c r="I282" s="258">
        <f t="shared" si="22"/>
        <v>48995100</v>
      </c>
      <c r="J282" s="69"/>
      <c r="K282" s="8" t="str">
        <f t="shared" si="21"/>
        <v>ck</v>
      </c>
      <c r="L282" s="15"/>
      <c r="M282" s="278">
        <f t="shared" si="23"/>
        <v>48995100</v>
      </c>
      <c r="N282" s="278">
        <f>M282</f>
        <v>48995100</v>
      </c>
      <c r="O282" s="35"/>
      <c r="P282" s="35"/>
    </row>
    <row r="283" spans="1:16" s="176" customFormat="1" ht="41.25" customHeight="1" x14ac:dyDescent="0.3">
      <c r="A283" s="6"/>
      <c r="B283" s="5" t="s">
        <v>3484</v>
      </c>
      <c r="C283" s="8"/>
      <c r="D283" s="9"/>
      <c r="E283" s="34"/>
      <c r="F283" s="18"/>
      <c r="G283" s="106"/>
      <c r="H283" s="9"/>
      <c r="I283" s="252"/>
      <c r="J283" s="69"/>
      <c r="K283" s="8"/>
      <c r="L283" s="15"/>
      <c r="M283" s="63"/>
      <c r="N283" s="63"/>
      <c r="O283" s="35"/>
      <c r="P283" s="35"/>
    </row>
    <row r="284" spans="1:16" s="176" customFormat="1" ht="33" x14ac:dyDescent="0.3">
      <c r="A284" s="6">
        <v>1</v>
      </c>
      <c r="B284" s="7" t="s">
        <v>2319</v>
      </c>
      <c r="C284" s="8" t="s">
        <v>39</v>
      </c>
      <c r="D284" s="9"/>
      <c r="E284" s="156">
        <v>2306000</v>
      </c>
      <c r="F284" s="18"/>
      <c r="G284" s="106"/>
      <c r="H284" s="9"/>
      <c r="I284" s="252">
        <f t="shared" si="22"/>
        <v>2075400</v>
      </c>
      <c r="J284" s="69"/>
      <c r="K284" s="8" t="str">
        <f t="shared" si="21"/>
        <v>đ/m</v>
      </c>
      <c r="L284" s="15"/>
      <c r="M284" s="63">
        <f t="shared" si="23"/>
        <v>2075400</v>
      </c>
      <c r="N284" s="63">
        <f t="shared" si="24"/>
        <v>2075400</v>
      </c>
      <c r="O284" s="35"/>
      <c r="P284" s="35"/>
    </row>
    <row r="285" spans="1:16" s="176" customFormat="1" ht="33" x14ac:dyDescent="0.3">
      <c r="A285" s="6">
        <f>+A284+1</f>
        <v>2</v>
      </c>
      <c r="B285" s="7" t="s">
        <v>2320</v>
      </c>
      <c r="C285" s="8" t="s">
        <v>39</v>
      </c>
      <c r="D285" s="9"/>
      <c r="E285" s="156">
        <v>3009000</v>
      </c>
      <c r="F285" s="18"/>
      <c r="G285" s="106"/>
      <c r="H285" s="9"/>
      <c r="I285" s="252">
        <f t="shared" si="22"/>
        <v>2708100</v>
      </c>
      <c r="J285" s="69"/>
      <c r="K285" s="8" t="str">
        <f t="shared" si="21"/>
        <v>đ/m</v>
      </c>
      <c r="L285" s="15"/>
      <c r="M285" s="63">
        <f t="shared" si="23"/>
        <v>2708100</v>
      </c>
      <c r="N285" s="63">
        <f t="shared" si="24"/>
        <v>2708100</v>
      </c>
      <c r="O285" s="35"/>
      <c r="P285" s="35"/>
    </row>
    <row r="286" spans="1:16" s="176" customFormat="1" ht="24" customHeight="1" x14ac:dyDescent="0.3">
      <c r="A286" s="6">
        <f>+A285+1</f>
        <v>3</v>
      </c>
      <c r="B286" s="7" t="s">
        <v>2315</v>
      </c>
      <c r="C286" s="8" t="s">
        <v>39</v>
      </c>
      <c r="D286" s="9"/>
      <c r="E286" s="156">
        <v>2467000</v>
      </c>
      <c r="F286" s="18"/>
      <c r="G286" s="106"/>
      <c r="H286" s="9"/>
      <c r="I286" s="252">
        <f t="shared" si="22"/>
        <v>2220300</v>
      </c>
      <c r="J286" s="69"/>
      <c r="K286" s="8" t="str">
        <f t="shared" si="21"/>
        <v>đ/m</v>
      </c>
      <c r="L286" s="15"/>
      <c r="M286" s="63">
        <f t="shared" si="23"/>
        <v>2220300</v>
      </c>
      <c r="N286" s="63">
        <f t="shared" si="24"/>
        <v>2220300</v>
      </c>
      <c r="O286" s="35"/>
      <c r="P286" s="35"/>
    </row>
    <row r="287" spans="1:16" s="176" customFormat="1" ht="24" customHeight="1" x14ac:dyDescent="0.3">
      <c r="A287" s="6">
        <f>+A286+1</f>
        <v>4</v>
      </c>
      <c r="B287" s="7" t="s">
        <v>2316</v>
      </c>
      <c r="C287" s="8" t="s">
        <v>39</v>
      </c>
      <c r="D287" s="9"/>
      <c r="E287" s="156">
        <v>3451000</v>
      </c>
      <c r="F287" s="18"/>
      <c r="G287" s="106"/>
      <c r="H287" s="9"/>
      <c r="I287" s="252">
        <f t="shared" si="22"/>
        <v>3105900</v>
      </c>
      <c r="J287" s="69"/>
      <c r="K287" s="8" t="str">
        <f t="shared" si="21"/>
        <v>đ/m</v>
      </c>
      <c r="L287" s="15"/>
      <c r="M287" s="63">
        <f t="shared" si="23"/>
        <v>3105900</v>
      </c>
      <c r="N287" s="63">
        <f t="shared" si="24"/>
        <v>3105900</v>
      </c>
      <c r="O287" s="35"/>
      <c r="P287" s="35"/>
    </row>
    <row r="288" spans="1:16" s="37" customFormat="1" ht="24" customHeight="1" x14ac:dyDescent="0.3">
      <c r="A288" s="13"/>
      <c r="B288" s="5" t="s">
        <v>3485</v>
      </c>
      <c r="C288" s="8"/>
      <c r="D288" s="18"/>
      <c r="E288" s="17"/>
      <c r="F288" s="18"/>
      <c r="G288" s="244"/>
      <c r="H288" s="18"/>
      <c r="I288" s="252"/>
      <c r="J288" s="155"/>
      <c r="K288" s="4"/>
      <c r="L288" s="156"/>
      <c r="M288" s="63"/>
      <c r="N288" s="63"/>
      <c r="O288" s="105"/>
      <c r="P288" s="35"/>
    </row>
    <row r="289" spans="1:22" s="37" customFormat="1" ht="24" customHeight="1" x14ac:dyDescent="0.3">
      <c r="A289" s="6">
        <v>1</v>
      </c>
      <c r="B289" s="7" t="s">
        <v>2655</v>
      </c>
      <c r="C289" s="8" t="s">
        <v>2656</v>
      </c>
      <c r="D289" s="18"/>
      <c r="E289" s="156">
        <v>932000</v>
      </c>
      <c r="F289" s="18"/>
      <c r="G289" s="247"/>
      <c r="H289" s="18"/>
      <c r="I289" s="252">
        <f t="shared" si="22"/>
        <v>838800</v>
      </c>
      <c r="J289" s="155"/>
      <c r="K289" s="8" t="str">
        <f>C289</f>
        <v>đ/md</v>
      </c>
      <c r="L289" s="156"/>
      <c r="M289" s="63">
        <f t="shared" si="23"/>
        <v>838800</v>
      </c>
      <c r="N289" s="63">
        <f t="shared" si="24"/>
        <v>838800</v>
      </c>
      <c r="O289" s="105"/>
      <c r="P289" s="35"/>
    </row>
    <row r="290" spans="1:22" s="37" customFormat="1" ht="24" customHeight="1" x14ac:dyDescent="0.3">
      <c r="A290" s="6">
        <v>2</v>
      </c>
      <c r="B290" s="7" t="s">
        <v>2657</v>
      </c>
      <c r="C290" s="8" t="s">
        <v>2656</v>
      </c>
      <c r="D290" s="18"/>
      <c r="E290" s="156">
        <v>1257000</v>
      </c>
      <c r="F290" s="18"/>
      <c r="G290" s="247"/>
      <c r="H290" s="18"/>
      <c r="I290" s="252">
        <f t="shared" si="22"/>
        <v>1131300</v>
      </c>
      <c r="J290" s="155"/>
      <c r="K290" s="8" t="str">
        <f>C290</f>
        <v>đ/md</v>
      </c>
      <c r="L290" s="156"/>
      <c r="M290" s="63">
        <f t="shared" si="23"/>
        <v>1131300</v>
      </c>
      <c r="N290" s="63">
        <f t="shared" si="24"/>
        <v>1131300</v>
      </c>
      <c r="O290" s="105"/>
      <c r="P290" s="35"/>
    </row>
    <row r="291" spans="1:22" s="176" customFormat="1" ht="24" customHeight="1" x14ac:dyDescent="0.3">
      <c r="A291" s="6">
        <v>3</v>
      </c>
      <c r="B291" s="7" t="s">
        <v>2317</v>
      </c>
      <c r="C291" s="8" t="s">
        <v>2656</v>
      </c>
      <c r="D291" s="9"/>
      <c r="E291" s="156">
        <v>1765000</v>
      </c>
      <c r="F291" s="18"/>
      <c r="G291" s="106"/>
      <c r="H291" s="9"/>
      <c r="I291" s="252">
        <f t="shared" si="22"/>
        <v>1588500</v>
      </c>
      <c r="J291" s="69"/>
      <c r="K291" s="8" t="str">
        <f>C291</f>
        <v>đ/md</v>
      </c>
      <c r="L291" s="15"/>
      <c r="M291" s="63">
        <f t="shared" si="23"/>
        <v>1588500</v>
      </c>
      <c r="N291" s="63">
        <f t="shared" si="24"/>
        <v>1588500</v>
      </c>
      <c r="O291" s="35"/>
      <c r="P291" s="35"/>
    </row>
    <row r="292" spans="1:22" s="176" customFormat="1" ht="24" customHeight="1" x14ac:dyDescent="0.3">
      <c r="A292" s="6">
        <v>4</v>
      </c>
      <c r="B292" s="7" t="s">
        <v>2318</v>
      </c>
      <c r="C292" s="8" t="s">
        <v>2656</v>
      </c>
      <c r="D292" s="9"/>
      <c r="E292" s="156">
        <v>3484000</v>
      </c>
      <c r="F292" s="18"/>
      <c r="G292" s="106"/>
      <c r="H292" s="9"/>
      <c r="I292" s="252">
        <f t="shared" si="22"/>
        <v>3135600</v>
      </c>
      <c r="J292" s="69"/>
      <c r="K292" s="8" t="str">
        <f t="shared" si="21"/>
        <v>đ/md</v>
      </c>
      <c r="L292" s="15"/>
      <c r="M292" s="63">
        <f t="shared" si="23"/>
        <v>3135600</v>
      </c>
      <c r="N292" s="63">
        <f t="shared" si="24"/>
        <v>3135600</v>
      </c>
      <c r="O292" s="35"/>
      <c r="P292" s="35"/>
    </row>
    <row r="293" spans="1:22" s="79" customFormat="1" ht="24" customHeight="1" x14ac:dyDescent="0.3">
      <c r="A293" s="158" t="s">
        <v>68</v>
      </c>
      <c r="B293" s="217" t="s">
        <v>69</v>
      </c>
      <c r="C293" s="218"/>
      <c r="D293" s="76"/>
      <c r="E293" s="76"/>
      <c r="F293" s="219"/>
      <c r="G293" s="213"/>
      <c r="H293" s="213"/>
      <c r="I293" s="213"/>
      <c r="J293" s="213"/>
      <c r="K293" s="214"/>
      <c r="L293" s="215"/>
      <c r="M293" s="215"/>
      <c r="N293" s="215"/>
      <c r="O293" s="77"/>
      <c r="P293" s="77"/>
    </row>
    <row r="294" spans="1:22" s="79" customFormat="1" ht="24" customHeight="1" x14ac:dyDescent="0.3">
      <c r="A294" s="175"/>
      <c r="B294" s="301" t="s">
        <v>2560</v>
      </c>
      <c r="C294" s="302"/>
      <c r="D294" s="302"/>
      <c r="E294" s="302"/>
      <c r="F294" s="302"/>
      <c r="G294" s="302"/>
      <c r="H294" s="302"/>
      <c r="I294" s="302"/>
      <c r="J294" s="302"/>
      <c r="K294" s="302"/>
      <c r="L294" s="302"/>
      <c r="M294" s="302"/>
      <c r="N294" s="303"/>
      <c r="O294" s="77"/>
      <c r="P294" s="77"/>
    </row>
    <row r="295" spans="1:22" s="176" customFormat="1" ht="24" customHeight="1" x14ac:dyDescent="0.3">
      <c r="A295" s="6">
        <v>1</v>
      </c>
      <c r="B295" s="7" t="s">
        <v>70</v>
      </c>
      <c r="C295" s="8" t="s">
        <v>71</v>
      </c>
      <c r="D295" s="9">
        <v>68182</v>
      </c>
      <c r="E295" s="17"/>
      <c r="F295" s="18"/>
      <c r="G295" s="106" t="s">
        <v>71</v>
      </c>
      <c r="H295" s="9">
        <v>68182</v>
      </c>
      <c r="I295" s="17"/>
      <c r="J295" s="69"/>
      <c r="K295" s="8" t="str">
        <f>C295</f>
        <v>đ/bao</v>
      </c>
      <c r="L295" s="15">
        <f>H295</f>
        <v>68182</v>
      </c>
      <c r="M295" s="63"/>
      <c r="N295" s="63"/>
      <c r="O295" s="35"/>
      <c r="P295" s="35"/>
    </row>
    <row r="296" spans="1:22" s="176" customFormat="1" ht="24" customHeight="1" x14ac:dyDescent="0.3">
      <c r="A296" s="6">
        <f t="shared" ref="A296:A301" si="25">+A295+1</f>
        <v>2</v>
      </c>
      <c r="B296" s="7" t="s">
        <v>72</v>
      </c>
      <c r="C296" s="8" t="s">
        <v>71</v>
      </c>
      <c r="D296" s="9">
        <v>70909</v>
      </c>
      <c r="E296" s="17"/>
      <c r="F296" s="18"/>
      <c r="G296" s="106" t="s">
        <v>71</v>
      </c>
      <c r="H296" s="9">
        <v>70909</v>
      </c>
      <c r="I296" s="17"/>
      <c r="J296" s="69"/>
      <c r="K296" s="8" t="str">
        <f>C296</f>
        <v>đ/bao</v>
      </c>
      <c r="L296" s="15">
        <f>H296</f>
        <v>70909</v>
      </c>
      <c r="M296" s="63"/>
      <c r="N296" s="63"/>
      <c r="O296" s="35"/>
      <c r="P296" s="35"/>
    </row>
    <row r="297" spans="1:22" s="176" customFormat="1" ht="24" customHeight="1" x14ac:dyDescent="0.3">
      <c r="A297" s="6">
        <f t="shared" si="25"/>
        <v>3</v>
      </c>
      <c r="B297" s="7" t="s">
        <v>73</v>
      </c>
      <c r="C297" s="8" t="s">
        <v>71</v>
      </c>
      <c r="D297" s="9"/>
      <c r="E297" s="9">
        <v>138182</v>
      </c>
      <c r="F297" s="18"/>
      <c r="G297" s="106" t="s">
        <v>71</v>
      </c>
      <c r="H297" s="9"/>
      <c r="I297" s="9">
        <v>143636</v>
      </c>
      <c r="J297" s="69"/>
      <c r="K297" s="8" t="s">
        <v>71</v>
      </c>
      <c r="L297" s="15"/>
      <c r="M297" s="15">
        <f>I297</f>
        <v>143636</v>
      </c>
      <c r="N297" s="63"/>
      <c r="O297" s="35"/>
      <c r="P297" s="35"/>
    </row>
    <row r="298" spans="1:22" s="176" customFormat="1" ht="21.95" customHeight="1" x14ac:dyDescent="0.3">
      <c r="A298" s="6">
        <f t="shared" si="25"/>
        <v>4</v>
      </c>
      <c r="B298" s="7" t="s">
        <v>74</v>
      </c>
      <c r="C298" s="8" t="s">
        <v>71</v>
      </c>
      <c r="D298" s="9"/>
      <c r="E298" s="9">
        <v>81818</v>
      </c>
      <c r="F298" s="18"/>
      <c r="G298" s="106" t="s">
        <v>71</v>
      </c>
      <c r="H298" s="9"/>
      <c r="I298" s="9">
        <v>81818</v>
      </c>
      <c r="J298" s="69"/>
      <c r="K298" s="8" t="s">
        <v>71</v>
      </c>
      <c r="L298" s="63"/>
      <c r="M298" s="15">
        <f>I298</f>
        <v>81818</v>
      </c>
      <c r="N298" s="63"/>
      <c r="O298" s="35"/>
      <c r="P298" s="35"/>
    </row>
    <row r="299" spans="1:22" s="176" customFormat="1" ht="17.25" x14ac:dyDescent="0.3">
      <c r="A299" s="6">
        <f t="shared" si="25"/>
        <v>5</v>
      </c>
      <c r="B299" s="7" t="s">
        <v>447</v>
      </c>
      <c r="C299" s="8" t="s">
        <v>71</v>
      </c>
      <c r="D299" s="9"/>
      <c r="E299" s="9">
        <v>77273</v>
      </c>
      <c r="F299" s="18"/>
      <c r="G299" s="106" t="s">
        <v>71</v>
      </c>
      <c r="H299" s="9"/>
      <c r="I299" s="9">
        <v>77273</v>
      </c>
      <c r="J299" s="69"/>
      <c r="K299" s="8" t="s">
        <v>71</v>
      </c>
      <c r="L299" s="63"/>
      <c r="M299" s="15">
        <f>I299</f>
        <v>77273</v>
      </c>
      <c r="N299" s="63"/>
      <c r="O299" s="35"/>
      <c r="P299" s="35"/>
    </row>
    <row r="300" spans="1:22" s="176" customFormat="1" ht="24" customHeight="1" x14ac:dyDescent="0.3">
      <c r="A300" s="6">
        <f t="shared" si="25"/>
        <v>6</v>
      </c>
      <c r="B300" s="7" t="s">
        <v>448</v>
      </c>
      <c r="C300" s="8" t="s">
        <v>71</v>
      </c>
      <c r="D300" s="9"/>
      <c r="E300" s="9">
        <v>79545</v>
      </c>
      <c r="F300" s="18"/>
      <c r="G300" s="106" t="s">
        <v>71</v>
      </c>
      <c r="H300" s="9"/>
      <c r="I300" s="9">
        <v>79545</v>
      </c>
      <c r="J300" s="69"/>
      <c r="K300" s="8" t="s">
        <v>71</v>
      </c>
      <c r="L300" s="63"/>
      <c r="M300" s="15">
        <f>I300</f>
        <v>79545</v>
      </c>
      <c r="N300" s="63"/>
      <c r="O300" s="35"/>
      <c r="P300" s="35"/>
    </row>
    <row r="301" spans="1:22" s="176" customFormat="1" ht="24" customHeight="1" x14ac:dyDescent="0.3">
      <c r="A301" s="6">
        <f t="shared" si="25"/>
        <v>7</v>
      </c>
      <c r="B301" s="7" t="s">
        <v>449</v>
      </c>
      <c r="C301" s="8" t="s">
        <v>71</v>
      </c>
      <c r="D301" s="9"/>
      <c r="E301" s="9">
        <v>71136</v>
      </c>
      <c r="F301" s="18"/>
      <c r="G301" s="106" t="s">
        <v>71</v>
      </c>
      <c r="H301" s="9"/>
      <c r="I301" s="9">
        <v>71136</v>
      </c>
      <c r="J301" s="69"/>
      <c r="K301" s="8" t="s">
        <v>71</v>
      </c>
      <c r="L301" s="63"/>
      <c r="M301" s="15">
        <f>I301</f>
        <v>71136</v>
      </c>
      <c r="N301" s="63"/>
      <c r="O301" s="35"/>
      <c r="P301" s="35"/>
    </row>
    <row r="302" spans="1:22" s="79" customFormat="1" ht="33.75" customHeight="1" x14ac:dyDescent="0.3">
      <c r="A302" s="175"/>
      <c r="B302" s="313" t="s">
        <v>3347</v>
      </c>
      <c r="C302" s="314"/>
      <c r="D302" s="314"/>
      <c r="E302" s="314"/>
      <c r="F302" s="314"/>
      <c r="G302" s="314"/>
      <c r="H302" s="314"/>
      <c r="I302" s="314"/>
      <c r="J302" s="314"/>
      <c r="K302" s="314"/>
      <c r="L302" s="314"/>
      <c r="M302" s="314"/>
      <c r="N302" s="315"/>
      <c r="O302" s="77"/>
      <c r="P302" s="77"/>
    </row>
    <row r="303" spans="1:22" s="176" customFormat="1" ht="24" customHeight="1" x14ac:dyDescent="0.3">
      <c r="A303" s="6">
        <v>1</v>
      </c>
      <c r="B303" s="7" t="s">
        <v>75</v>
      </c>
      <c r="C303" s="8" t="s">
        <v>2658</v>
      </c>
      <c r="D303" s="33">
        <v>1530000</v>
      </c>
      <c r="E303" s="9"/>
      <c r="F303" s="9"/>
      <c r="G303" s="9" t="s">
        <v>71</v>
      </c>
      <c r="H303" s="9">
        <f>((D303/1000)*50)*0.9</f>
        <v>68850</v>
      </c>
      <c r="I303" s="69"/>
      <c r="J303" s="69"/>
      <c r="K303" s="6" t="str">
        <f t="shared" ref="K303:L306" si="26">G303</f>
        <v>đ/bao</v>
      </c>
      <c r="L303" s="9">
        <f t="shared" si="26"/>
        <v>68850</v>
      </c>
      <c r="M303" s="63"/>
      <c r="N303" s="63"/>
      <c r="O303" s="35"/>
      <c r="P303" s="35"/>
      <c r="Q303" s="249"/>
      <c r="R303" s="249"/>
      <c r="S303" s="249"/>
      <c r="T303" s="249"/>
      <c r="U303" s="248"/>
      <c r="V303" s="248"/>
    </row>
    <row r="304" spans="1:22" s="176" customFormat="1" ht="24" customHeight="1" x14ac:dyDescent="0.3">
      <c r="A304" s="6">
        <f>+A303+1</f>
        <v>2</v>
      </c>
      <c r="B304" s="7" t="s">
        <v>76</v>
      </c>
      <c r="C304" s="8" t="s">
        <v>2658</v>
      </c>
      <c r="D304" s="33">
        <v>1410000</v>
      </c>
      <c r="E304" s="9"/>
      <c r="F304" s="9"/>
      <c r="G304" s="9" t="s">
        <v>71</v>
      </c>
      <c r="H304" s="9">
        <f>((D304/1000)*50)*0.9</f>
        <v>63450</v>
      </c>
      <c r="I304" s="69"/>
      <c r="J304" s="69"/>
      <c r="K304" s="6" t="str">
        <f t="shared" si="26"/>
        <v>đ/bao</v>
      </c>
      <c r="L304" s="9">
        <f>H304</f>
        <v>63450</v>
      </c>
      <c r="M304" s="63"/>
      <c r="N304" s="63"/>
      <c r="O304" s="35"/>
      <c r="P304" s="35"/>
    </row>
    <row r="305" spans="1:16" s="176" customFormat="1" ht="24" customHeight="1" x14ac:dyDescent="0.3">
      <c r="A305" s="6">
        <f>+A304+1</f>
        <v>3</v>
      </c>
      <c r="B305" s="7" t="s">
        <v>2325</v>
      </c>
      <c r="C305" s="8" t="s">
        <v>2658</v>
      </c>
      <c r="D305" s="33">
        <v>1550000</v>
      </c>
      <c r="E305" s="9"/>
      <c r="F305" s="9"/>
      <c r="G305" s="9" t="s">
        <v>71</v>
      </c>
      <c r="H305" s="9">
        <f>((D305/1000)*50)*0.9</f>
        <v>69750</v>
      </c>
      <c r="I305" s="69"/>
      <c r="J305" s="69"/>
      <c r="K305" s="6" t="str">
        <f t="shared" si="26"/>
        <v>đ/bao</v>
      </c>
      <c r="L305" s="9">
        <f t="shared" si="26"/>
        <v>69750</v>
      </c>
      <c r="M305" s="63"/>
      <c r="N305" s="63"/>
      <c r="O305" s="35"/>
      <c r="P305" s="35"/>
    </row>
    <row r="306" spans="1:16" s="176" customFormat="1" ht="24" customHeight="1" x14ac:dyDescent="0.3">
      <c r="A306" s="6">
        <f>+A305+1</f>
        <v>4</v>
      </c>
      <c r="B306" s="7" t="s">
        <v>2403</v>
      </c>
      <c r="C306" s="8" t="s">
        <v>2658</v>
      </c>
      <c r="D306" s="33">
        <v>1560000</v>
      </c>
      <c r="E306" s="9"/>
      <c r="F306" s="9"/>
      <c r="G306" s="9" t="s">
        <v>71</v>
      </c>
      <c r="H306" s="9">
        <f>((D306/1000)*50)*0.9</f>
        <v>70200</v>
      </c>
      <c r="I306" s="69"/>
      <c r="J306" s="69"/>
      <c r="K306" s="6" t="str">
        <f t="shared" si="26"/>
        <v>đ/bao</v>
      </c>
      <c r="L306" s="9">
        <f t="shared" si="26"/>
        <v>70200</v>
      </c>
      <c r="M306" s="63"/>
      <c r="N306" s="63"/>
      <c r="O306" s="35"/>
      <c r="P306" s="35"/>
    </row>
    <row r="307" spans="1:16" s="176" customFormat="1" ht="24" customHeight="1" x14ac:dyDescent="0.3">
      <c r="A307" s="175"/>
      <c r="B307" s="313" t="s">
        <v>3479</v>
      </c>
      <c r="C307" s="314"/>
      <c r="D307" s="314"/>
      <c r="E307" s="314"/>
      <c r="F307" s="314"/>
      <c r="G307" s="314"/>
      <c r="H307" s="314"/>
      <c r="I307" s="314"/>
      <c r="J307" s="314"/>
      <c r="K307" s="314"/>
      <c r="L307" s="314"/>
      <c r="M307" s="314"/>
      <c r="N307" s="315"/>
      <c r="O307" s="35"/>
      <c r="P307" s="35"/>
    </row>
    <row r="308" spans="1:16" s="176" customFormat="1" ht="24" customHeight="1" x14ac:dyDescent="0.3">
      <c r="A308" s="6"/>
      <c r="B308" s="7" t="s">
        <v>3480</v>
      </c>
      <c r="C308" s="8" t="s">
        <v>71</v>
      </c>
      <c r="D308" s="33">
        <v>85000</v>
      </c>
      <c r="E308" s="9"/>
      <c r="F308" s="9"/>
      <c r="G308" s="9"/>
      <c r="H308" s="9"/>
      <c r="I308" s="69"/>
      <c r="J308" s="69"/>
      <c r="K308" s="8" t="s">
        <v>71</v>
      </c>
      <c r="L308" s="9"/>
      <c r="M308" s="63">
        <f>D308*0.9</f>
        <v>76500</v>
      </c>
      <c r="N308" s="63"/>
      <c r="O308" s="35"/>
      <c r="P308" s="35"/>
    </row>
    <row r="309" spans="1:16" s="176" customFormat="1" ht="24" customHeight="1" x14ac:dyDescent="0.3">
      <c r="A309" s="6"/>
      <c r="B309" s="7" t="s">
        <v>3481</v>
      </c>
      <c r="C309" s="8" t="s">
        <v>23</v>
      </c>
      <c r="D309" s="33">
        <v>1500000</v>
      </c>
      <c r="E309" s="9"/>
      <c r="F309" s="9"/>
      <c r="G309" s="9"/>
      <c r="H309" s="9">
        <f>D309*0.9</f>
        <v>1350000</v>
      </c>
      <c r="I309" s="69"/>
      <c r="J309" s="69"/>
      <c r="K309" s="8" t="s">
        <v>23</v>
      </c>
      <c r="L309" s="9"/>
      <c r="M309" s="63">
        <f>H309</f>
        <v>1350000</v>
      </c>
      <c r="N309" s="63"/>
      <c r="O309" s="35"/>
      <c r="P309" s="35"/>
    </row>
    <row r="310" spans="1:16" s="79" customFormat="1" ht="24" customHeight="1" x14ac:dyDescent="0.3">
      <c r="A310" s="175"/>
      <c r="B310" s="301" t="s">
        <v>3496</v>
      </c>
      <c r="C310" s="302"/>
      <c r="D310" s="302"/>
      <c r="E310" s="302"/>
      <c r="F310" s="302"/>
      <c r="G310" s="302"/>
      <c r="H310" s="302"/>
      <c r="I310" s="302"/>
      <c r="J310" s="302"/>
      <c r="K310" s="302"/>
      <c r="L310" s="302"/>
      <c r="M310" s="302"/>
      <c r="N310" s="303"/>
      <c r="O310" s="77"/>
      <c r="P310" s="77"/>
    </row>
    <row r="311" spans="1:16" s="176" customFormat="1" ht="24.75" customHeight="1" x14ac:dyDescent="0.3">
      <c r="A311" s="6">
        <v>1</v>
      </c>
      <c r="B311" s="7" t="s">
        <v>77</v>
      </c>
      <c r="C311" s="8" t="s">
        <v>71</v>
      </c>
      <c r="D311" s="9"/>
      <c r="E311" s="9">
        <v>78500</v>
      </c>
      <c r="F311" s="9">
        <v>88000</v>
      </c>
      <c r="G311" s="106" t="s">
        <v>71</v>
      </c>
      <c r="H311" s="9">
        <v>81000</v>
      </c>
      <c r="I311" s="9">
        <v>90500</v>
      </c>
      <c r="J311" s="33"/>
      <c r="K311" s="8" t="str">
        <f>C311</f>
        <v>đ/bao</v>
      </c>
      <c r="L311" s="15"/>
      <c r="M311" s="15">
        <f>H311</f>
        <v>81000</v>
      </c>
      <c r="N311" s="15">
        <f>I311</f>
        <v>90500</v>
      </c>
      <c r="O311" s="34"/>
      <c r="P311" s="34"/>
    </row>
    <row r="312" spans="1:16" s="176" customFormat="1" ht="36" customHeight="1" x14ac:dyDescent="0.3">
      <c r="A312" s="218"/>
      <c r="B312" s="301" t="s">
        <v>3476</v>
      </c>
      <c r="C312" s="302"/>
      <c r="D312" s="302"/>
      <c r="E312" s="302"/>
      <c r="F312" s="302"/>
      <c r="G312" s="302"/>
      <c r="H312" s="302"/>
      <c r="I312" s="302"/>
      <c r="J312" s="302"/>
      <c r="K312" s="302"/>
      <c r="L312" s="302"/>
      <c r="M312" s="302"/>
      <c r="N312" s="303"/>
      <c r="O312" s="34"/>
      <c r="P312" s="34"/>
    </row>
    <row r="313" spans="1:16" s="176" customFormat="1" ht="24.75" customHeight="1" x14ac:dyDescent="0.3">
      <c r="A313" s="6">
        <v>1</v>
      </c>
      <c r="B313" s="7" t="s">
        <v>3473</v>
      </c>
      <c r="C313" s="8" t="s">
        <v>71</v>
      </c>
      <c r="D313" s="9"/>
      <c r="E313" s="9">
        <v>84000</v>
      </c>
      <c r="F313" s="9">
        <f>E313</f>
        <v>84000</v>
      </c>
      <c r="G313" s="106" t="s">
        <v>71</v>
      </c>
      <c r="H313" s="9">
        <v>81000</v>
      </c>
      <c r="I313" s="9">
        <v>90500</v>
      </c>
      <c r="J313" s="33"/>
      <c r="K313" s="8" t="str">
        <f>C313</f>
        <v>đ/bao</v>
      </c>
      <c r="L313" s="15"/>
      <c r="M313" s="15">
        <f>F313*0.9</f>
        <v>75600</v>
      </c>
      <c r="N313" s="15"/>
      <c r="O313" s="34"/>
      <c r="P313" s="34"/>
    </row>
    <row r="314" spans="1:16" s="79" customFormat="1" ht="24" customHeight="1" x14ac:dyDescent="0.3">
      <c r="A314" s="218"/>
      <c r="B314" s="301" t="s">
        <v>2387</v>
      </c>
      <c r="C314" s="302"/>
      <c r="D314" s="302"/>
      <c r="E314" s="302"/>
      <c r="F314" s="302"/>
      <c r="G314" s="302"/>
      <c r="H314" s="302"/>
      <c r="I314" s="302"/>
      <c r="J314" s="302"/>
      <c r="K314" s="302"/>
      <c r="L314" s="302"/>
      <c r="M314" s="302"/>
      <c r="N314" s="303"/>
      <c r="O314" s="77"/>
      <c r="P314" s="77"/>
    </row>
    <row r="315" spans="1:16" s="176" customFormat="1" ht="24" customHeight="1" x14ac:dyDescent="0.3">
      <c r="A315" s="6">
        <v>1</v>
      </c>
      <c r="B315" s="7" t="s">
        <v>452</v>
      </c>
      <c r="C315" s="8" t="s">
        <v>71</v>
      </c>
      <c r="D315" s="9"/>
      <c r="E315" s="9">
        <v>86000</v>
      </c>
      <c r="F315" s="9">
        <v>88000</v>
      </c>
      <c r="G315" s="106" t="s">
        <v>71</v>
      </c>
      <c r="H315" s="69"/>
      <c r="I315" s="33"/>
      <c r="J315" s="33"/>
      <c r="K315" s="8" t="str">
        <f>C315</f>
        <v>đ/bao</v>
      </c>
      <c r="L315" s="15"/>
      <c r="M315" s="15">
        <f>E315</f>
        <v>86000</v>
      </c>
      <c r="N315" s="15">
        <f>F315</f>
        <v>88000</v>
      </c>
      <c r="O315" s="35"/>
      <c r="P315" s="35"/>
    </row>
    <row r="316" spans="1:16" s="79" customFormat="1" ht="46.5" customHeight="1" x14ac:dyDescent="0.3">
      <c r="A316" s="175"/>
      <c r="B316" s="313" t="s">
        <v>2326</v>
      </c>
      <c r="C316" s="314"/>
      <c r="D316" s="314"/>
      <c r="E316" s="314"/>
      <c r="F316" s="314"/>
      <c r="G316" s="314"/>
      <c r="H316" s="314"/>
      <c r="I316" s="314"/>
      <c r="J316" s="314"/>
      <c r="K316" s="314"/>
      <c r="L316" s="314"/>
      <c r="M316" s="314"/>
      <c r="N316" s="315"/>
      <c r="O316" s="77"/>
      <c r="P316" s="77"/>
    </row>
    <row r="317" spans="1:16" s="176" customFormat="1" ht="21.75" customHeight="1" x14ac:dyDescent="0.3">
      <c r="A317" s="6">
        <v>1</v>
      </c>
      <c r="B317" s="7" t="s">
        <v>748</v>
      </c>
      <c r="C317" s="8" t="s">
        <v>71</v>
      </c>
      <c r="D317" s="9"/>
      <c r="E317" s="9">
        <f>80000/1.1</f>
        <v>72727.272727272721</v>
      </c>
      <c r="F317" s="9"/>
      <c r="G317" s="106" t="s">
        <v>71</v>
      </c>
      <c r="H317" s="33"/>
      <c r="I317" s="33"/>
      <c r="J317" s="33"/>
      <c r="K317" s="8" t="str">
        <f>C317</f>
        <v>đ/bao</v>
      </c>
      <c r="L317" s="15">
        <f>E317</f>
        <v>72727.272727272721</v>
      </c>
      <c r="M317" s="15"/>
      <c r="N317" s="15"/>
      <c r="O317" s="34"/>
      <c r="P317" s="34"/>
    </row>
    <row r="318" spans="1:16" s="79" customFormat="1" ht="21.6" customHeight="1" x14ac:dyDescent="0.3">
      <c r="A318" s="158" t="s">
        <v>78</v>
      </c>
      <c r="B318" s="217" t="s">
        <v>79</v>
      </c>
      <c r="C318" s="218"/>
      <c r="D318" s="219"/>
      <c r="E318" s="219"/>
      <c r="F318" s="219"/>
      <c r="G318" s="213"/>
      <c r="H318" s="220"/>
      <c r="I318" s="213"/>
      <c r="J318" s="213"/>
      <c r="K318" s="214"/>
      <c r="L318" s="215"/>
      <c r="M318" s="215"/>
      <c r="N318" s="215"/>
      <c r="O318" s="77"/>
      <c r="P318" s="77"/>
    </row>
    <row r="319" spans="1:16" s="79" customFormat="1" ht="24" customHeight="1" x14ac:dyDescent="0.3">
      <c r="A319" s="175"/>
      <c r="B319" s="301" t="s">
        <v>3346</v>
      </c>
      <c r="C319" s="302"/>
      <c r="D319" s="302"/>
      <c r="E319" s="302"/>
      <c r="F319" s="302"/>
      <c r="G319" s="302"/>
      <c r="H319" s="302"/>
      <c r="I319" s="302"/>
      <c r="J319" s="302"/>
      <c r="K319" s="302"/>
      <c r="L319" s="302"/>
      <c r="M319" s="302"/>
      <c r="N319" s="303"/>
      <c r="O319" s="77"/>
      <c r="P319" s="77"/>
    </row>
    <row r="320" spans="1:16" s="176" customFormat="1" ht="24" customHeight="1" x14ac:dyDescent="0.3">
      <c r="A320" s="6">
        <v>1</v>
      </c>
      <c r="B320" s="7" t="s">
        <v>81</v>
      </c>
      <c r="C320" s="8" t="s">
        <v>80</v>
      </c>
      <c r="D320" s="33">
        <v>14550</v>
      </c>
      <c r="E320" s="9"/>
      <c r="F320" s="9"/>
      <c r="G320" s="106" t="s">
        <v>80</v>
      </c>
      <c r="H320" s="9">
        <v>14650</v>
      </c>
      <c r="I320" s="33"/>
      <c r="J320" s="33"/>
      <c r="K320" s="8" t="str">
        <f t="shared" ref="K320:K325" si="27">C320</f>
        <v>đ/kg</v>
      </c>
      <c r="L320" s="15">
        <v>12350</v>
      </c>
      <c r="M320" s="15"/>
      <c r="N320" s="15"/>
      <c r="O320" s="35"/>
      <c r="P320" s="35"/>
    </row>
    <row r="321" spans="1:16" s="176" customFormat="1" ht="24" customHeight="1" x14ac:dyDescent="0.3">
      <c r="A321" s="6">
        <f>+A320+1</f>
        <v>2</v>
      </c>
      <c r="B321" s="7" t="s">
        <v>82</v>
      </c>
      <c r="C321" s="8" t="s">
        <v>80</v>
      </c>
      <c r="D321" s="33">
        <v>14500</v>
      </c>
      <c r="E321" s="9"/>
      <c r="F321" s="9"/>
      <c r="G321" s="106" t="s">
        <v>80</v>
      </c>
      <c r="H321" s="9">
        <v>14600</v>
      </c>
      <c r="I321" s="33"/>
      <c r="J321" s="33"/>
      <c r="K321" s="8" t="str">
        <f t="shared" si="27"/>
        <v>đ/kg</v>
      </c>
      <c r="L321" s="15">
        <v>12300</v>
      </c>
      <c r="M321" s="15"/>
      <c r="N321" s="15"/>
      <c r="O321" s="35"/>
      <c r="P321" s="35"/>
    </row>
    <row r="322" spans="1:16" s="176" customFormat="1" ht="24" customHeight="1" x14ac:dyDescent="0.3">
      <c r="A322" s="6">
        <v>3</v>
      </c>
      <c r="B322" s="7" t="s">
        <v>83</v>
      </c>
      <c r="C322" s="8" t="s">
        <v>80</v>
      </c>
      <c r="D322" s="33">
        <v>14450</v>
      </c>
      <c r="E322" s="9"/>
      <c r="F322" s="9"/>
      <c r="G322" s="106" t="s">
        <v>80</v>
      </c>
      <c r="H322" s="9">
        <v>14550</v>
      </c>
      <c r="I322" s="33"/>
      <c r="J322" s="33"/>
      <c r="K322" s="8" t="str">
        <f t="shared" si="27"/>
        <v>đ/kg</v>
      </c>
      <c r="L322" s="15">
        <v>12250</v>
      </c>
      <c r="M322" s="15"/>
      <c r="N322" s="15"/>
      <c r="O322" s="35"/>
      <c r="P322" s="35"/>
    </row>
    <row r="323" spans="1:16" s="176" customFormat="1" ht="24" customHeight="1" x14ac:dyDescent="0.3">
      <c r="A323" s="6">
        <v>4</v>
      </c>
      <c r="B323" s="7" t="s">
        <v>2408</v>
      </c>
      <c r="C323" s="8" t="s">
        <v>80</v>
      </c>
      <c r="D323" s="33">
        <v>14300</v>
      </c>
      <c r="E323" s="9"/>
      <c r="F323" s="9"/>
      <c r="G323" s="106" t="s">
        <v>80</v>
      </c>
      <c r="H323" s="9">
        <v>14400</v>
      </c>
      <c r="I323" s="33"/>
      <c r="J323" s="33"/>
      <c r="K323" s="8" t="str">
        <f t="shared" si="27"/>
        <v>đ/kg</v>
      </c>
      <c r="L323" s="15">
        <v>12100</v>
      </c>
      <c r="M323" s="15"/>
      <c r="N323" s="15"/>
      <c r="O323" s="35"/>
      <c r="P323" s="35"/>
    </row>
    <row r="324" spans="1:16" s="176" customFormat="1" ht="24" customHeight="1" x14ac:dyDescent="0.3">
      <c r="A324" s="6">
        <v>5</v>
      </c>
      <c r="B324" s="7" t="s">
        <v>2410</v>
      </c>
      <c r="C324" s="8" t="s">
        <v>80</v>
      </c>
      <c r="D324" s="33">
        <v>14300</v>
      </c>
      <c r="E324" s="9"/>
      <c r="F324" s="9"/>
      <c r="G324" s="106" t="s">
        <v>80</v>
      </c>
      <c r="H324" s="9">
        <v>14400</v>
      </c>
      <c r="I324" s="33"/>
      <c r="J324" s="33"/>
      <c r="K324" s="8" t="str">
        <f t="shared" si="27"/>
        <v>đ/kg</v>
      </c>
      <c r="L324" s="15">
        <v>12100</v>
      </c>
      <c r="M324" s="15"/>
      <c r="N324" s="15"/>
      <c r="O324" s="35"/>
      <c r="P324" s="35"/>
    </row>
    <row r="325" spans="1:16" s="176" customFormat="1" ht="24" customHeight="1" x14ac:dyDescent="0.3">
      <c r="A325" s="6">
        <v>6</v>
      </c>
      <c r="B325" s="7" t="s">
        <v>2409</v>
      </c>
      <c r="C325" s="8" t="s">
        <v>80</v>
      </c>
      <c r="D325" s="33">
        <v>14300</v>
      </c>
      <c r="E325" s="9"/>
      <c r="F325" s="9"/>
      <c r="G325" s="106" t="s">
        <v>80</v>
      </c>
      <c r="H325" s="9">
        <v>14400</v>
      </c>
      <c r="I325" s="33"/>
      <c r="J325" s="33"/>
      <c r="K325" s="8" t="str">
        <f t="shared" si="27"/>
        <v>đ/kg</v>
      </c>
      <c r="L325" s="15">
        <v>12100</v>
      </c>
      <c r="M325" s="15"/>
      <c r="N325" s="15"/>
      <c r="O325" s="35"/>
      <c r="P325" s="35"/>
    </row>
    <row r="326" spans="1:16" s="79" customFormat="1" ht="24.95" customHeight="1" x14ac:dyDescent="0.3">
      <c r="A326" s="175"/>
      <c r="B326" s="301" t="s">
        <v>2393</v>
      </c>
      <c r="C326" s="302"/>
      <c r="D326" s="302"/>
      <c r="E326" s="302"/>
      <c r="F326" s="302"/>
      <c r="G326" s="302"/>
      <c r="H326" s="302"/>
      <c r="I326" s="302"/>
      <c r="J326" s="302"/>
      <c r="K326" s="302"/>
      <c r="L326" s="302"/>
      <c r="M326" s="302"/>
      <c r="N326" s="303"/>
      <c r="O326" s="77"/>
      <c r="P326" s="77"/>
    </row>
    <row r="327" spans="1:16" s="176" customFormat="1" ht="24.95" customHeight="1" x14ac:dyDescent="0.3">
      <c r="A327" s="6">
        <v>1</v>
      </c>
      <c r="B327" s="7" t="s">
        <v>2394</v>
      </c>
      <c r="C327" s="8" t="s">
        <v>80</v>
      </c>
      <c r="D327" s="9">
        <v>14455</v>
      </c>
      <c r="E327" s="9"/>
      <c r="F327" s="9"/>
      <c r="G327" s="106" t="s">
        <v>80</v>
      </c>
      <c r="H327" s="9">
        <v>14273</v>
      </c>
      <c r="I327" s="33"/>
      <c r="J327" s="33"/>
      <c r="K327" s="8" t="s">
        <v>80</v>
      </c>
      <c r="L327" s="15"/>
      <c r="M327" s="15">
        <v>16170</v>
      </c>
      <c r="N327" s="15">
        <v>16170</v>
      </c>
      <c r="O327" s="35"/>
      <c r="P327" s="35"/>
    </row>
    <row r="328" spans="1:16" s="176" customFormat="1" ht="24.95" customHeight="1" x14ac:dyDescent="0.3">
      <c r="A328" s="6">
        <f t="shared" ref="A328:A335" si="28">A327+1</f>
        <v>2</v>
      </c>
      <c r="B328" s="7" t="s">
        <v>2395</v>
      </c>
      <c r="C328" s="8" t="s">
        <v>80</v>
      </c>
      <c r="D328" s="9">
        <v>14455</v>
      </c>
      <c r="E328" s="9"/>
      <c r="F328" s="9"/>
      <c r="G328" s="106" t="s">
        <v>80</v>
      </c>
      <c r="H328" s="9">
        <v>14273</v>
      </c>
      <c r="I328" s="33"/>
      <c r="J328" s="33"/>
      <c r="K328" s="8" t="s">
        <v>80</v>
      </c>
      <c r="L328" s="15"/>
      <c r="M328" s="15">
        <v>16115</v>
      </c>
      <c r="N328" s="15">
        <v>16115</v>
      </c>
      <c r="O328" s="35"/>
      <c r="P328" s="35"/>
    </row>
    <row r="329" spans="1:16" s="176" customFormat="1" ht="24.95" customHeight="1" x14ac:dyDescent="0.3">
      <c r="A329" s="6">
        <f t="shared" si="28"/>
        <v>3</v>
      </c>
      <c r="B329" s="7" t="s">
        <v>2396</v>
      </c>
      <c r="C329" s="8" t="s">
        <v>80</v>
      </c>
      <c r="D329" s="9">
        <v>14455</v>
      </c>
      <c r="E329" s="9"/>
      <c r="F329" s="9"/>
      <c r="G329" s="106" t="s">
        <v>80</v>
      </c>
      <c r="H329" s="9">
        <v>14273</v>
      </c>
      <c r="I329" s="33"/>
      <c r="J329" s="33"/>
      <c r="K329" s="8" t="s">
        <v>80</v>
      </c>
      <c r="L329" s="15"/>
      <c r="M329" s="15">
        <v>16060</v>
      </c>
      <c r="N329" s="15">
        <v>16060</v>
      </c>
      <c r="O329" s="35"/>
      <c r="P329" s="35"/>
    </row>
    <row r="330" spans="1:16" s="176" customFormat="1" ht="24.95" customHeight="1" x14ac:dyDescent="0.3">
      <c r="A330" s="6">
        <f t="shared" si="28"/>
        <v>4</v>
      </c>
      <c r="B330" s="7" t="s">
        <v>2397</v>
      </c>
      <c r="C330" s="8" t="s">
        <v>80</v>
      </c>
      <c r="D330" s="9">
        <v>14455</v>
      </c>
      <c r="E330" s="9"/>
      <c r="F330" s="9"/>
      <c r="G330" s="106" t="s">
        <v>80</v>
      </c>
      <c r="H330" s="9">
        <v>14273</v>
      </c>
      <c r="I330" s="33"/>
      <c r="J330" s="33"/>
      <c r="K330" s="8" t="s">
        <v>80</v>
      </c>
      <c r="L330" s="15"/>
      <c r="M330" s="15">
        <v>15895</v>
      </c>
      <c r="N330" s="15">
        <v>15895</v>
      </c>
      <c r="O330" s="35"/>
      <c r="P330" s="35"/>
    </row>
    <row r="331" spans="1:16" s="176" customFormat="1" ht="24.95" customHeight="1" x14ac:dyDescent="0.3">
      <c r="A331" s="6">
        <f t="shared" si="28"/>
        <v>5</v>
      </c>
      <c r="B331" s="7" t="s">
        <v>2398</v>
      </c>
      <c r="C331" s="8" t="s">
        <v>80</v>
      </c>
      <c r="D331" s="9">
        <v>14455</v>
      </c>
      <c r="E331" s="9"/>
      <c r="F331" s="9"/>
      <c r="G331" s="106" t="s">
        <v>80</v>
      </c>
      <c r="H331" s="9">
        <v>14273</v>
      </c>
      <c r="I331" s="33"/>
      <c r="J331" s="33"/>
      <c r="K331" s="8" t="s">
        <v>80</v>
      </c>
      <c r="L331" s="15"/>
      <c r="M331" s="15">
        <v>15840</v>
      </c>
      <c r="N331" s="15">
        <v>15840</v>
      </c>
      <c r="O331" s="35"/>
      <c r="P331" s="35"/>
    </row>
    <row r="332" spans="1:16" s="176" customFormat="1" ht="24.95" customHeight="1" x14ac:dyDescent="0.3">
      <c r="A332" s="6">
        <f t="shared" si="28"/>
        <v>6</v>
      </c>
      <c r="B332" s="7" t="s">
        <v>2399</v>
      </c>
      <c r="C332" s="8" t="s">
        <v>80</v>
      </c>
      <c r="D332" s="9">
        <v>14455</v>
      </c>
      <c r="E332" s="9"/>
      <c r="F332" s="9"/>
      <c r="G332" s="106" t="s">
        <v>80</v>
      </c>
      <c r="H332" s="9">
        <v>14273</v>
      </c>
      <c r="I332" s="33"/>
      <c r="J332" s="33"/>
      <c r="K332" s="8" t="s">
        <v>80</v>
      </c>
      <c r="L332" s="15"/>
      <c r="M332" s="15">
        <v>16115</v>
      </c>
      <c r="N332" s="15">
        <v>16115</v>
      </c>
      <c r="O332" s="35"/>
      <c r="P332" s="35"/>
    </row>
    <row r="333" spans="1:16" s="176" customFormat="1" ht="24.95" customHeight="1" x14ac:dyDescent="0.3">
      <c r="A333" s="6">
        <f t="shared" si="28"/>
        <v>7</v>
      </c>
      <c r="B333" s="7" t="s">
        <v>2400</v>
      </c>
      <c r="C333" s="8" t="s">
        <v>80</v>
      </c>
      <c r="D333" s="9"/>
      <c r="E333" s="9"/>
      <c r="F333" s="9"/>
      <c r="G333" s="106"/>
      <c r="H333" s="9"/>
      <c r="I333" s="33"/>
      <c r="J333" s="33"/>
      <c r="K333" s="8" t="s">
        <v>80</v>
      </c>
      <c r="L333" s="15"/>
      <c r="M333" s="15">
        <v>15895</v>
      </c>
      <c r="N333" s="15">
        <v>15895</v>
      </c>
      <c r="O333" s="35"/>
      <c r="P333" s="35"/>
    </row>
    <row r="334" spans="1:16" s="176" customFormat="1" ht="24.95" customHeight="1" x14ac:dyDescent="0.3">
      <c r="A334" s="6">
        <f t="shared" si="28"/>
        <v>8</v>
      </c>
      <c r="B334" s="7" t="s">
        <v>2401</v>
      </c>
      <c r="C334" s="8" t="s">
        <v>80</v>
      </c>
      <c r="D334" s="9">
        <v>14455</v>
      </c>
      <c r="E334" s="9"/>
      <c r="F334" s="9"/>
      <c r="G334" s="106" t="s">
        <v>80</v>
      </c>
      <c r="H334" s="9">
        <v>14273</v>
      </c>
      <c r="I334" s="33"/>
      <c r="J334" s="33"/>
      <c r="K334" s="8" t="s">
        <v>80</v>
      </c>
      <c r="L334" s="15"/>
      <c r="M334" s="15">
        <v>16225</v>
      </c>
      <c r="N334" s="15">
        <v>16225</v>
      </c>
      <c r="O334" s="35"/>
      <c r="P334" s="35"/>
    </row>
    <row r="335" spans="1:16" s="176" customFormat="1" ht="24.95" customHeight="1" x14ac:dyDescent="0.3">
      <c r="A335" s="6">
        <f t="shared" si="28"/>
        <v>9</v>
      </c>
      <c r="B335" s="7" t="s">
        <v>2402</v>
      </c>
      <c r="C335" s="8" t="s">
        <v>80</v>
      </c>
      <c r="D335" s="9"/>
      <c r="E335" s="9"/>
      <c r="F335" s="9"/>
      <c r="G335" s="106"/>
      <c r="H335" s="9"/>
      <c r="I335" s="33"/>
      <c r="J335" s="33"/>
      <c r="K335" s="8" t="s">
        <v>80</v>
      </c>
      <c r="L335" s="15"/>
      <c r="M335" s="15">
        <v>16005</v>
      </c>
      <c r="N335" s="15">
        <v>16005</v>
      </c>
      <c r="O335" s="35"/>
      <c r="P335" s="35"/>
    </row>
    <row r="336" spans="1:16" s="79" customFormat="1" ht="57" customHeight="1" x14ac:dyDescent="0.3">
      <c r="A336" s="175"/>
      <c r="B336" s="301" t="s">
        <v>2554</v>
      </c>
      <c r="C336" s="302"/>
      <c r="D336" s="302"/>
      <c r="E336" s="302"/>
      <c r="F336" s="302"/>
      <c r="G336" s="302"/>
      <c r="H336" s="302"/>
      <c r="I336" s="302"/>
      <c r="J336" s="302"/>
      <c r="K336" s="302"/>
      <c r="L336" s="302"/>
      <c r="M336" s="302"/>
      <c r="N336" s="303"/>
      <c r="O336" s="77"/>
      <c r="P336" s="77"/>
    </row>
    <row r="337" spans="1:16" s="176" customFormat="1" ht="24.95" customHeight="1" x14ac:dyDescent="0.3">
      <c r="A337" s="6"/>
      <c r="B337" s="5" t="s">
        <v>85</v>
      </c>
      <c r="C337" s="11"/>
      <c r="D337" s="16"/>
      <c r="E337" s="9"/>
      <c r="F337" s="9"/>
      <c r="G337" s="69"/>
      <c r="H337" s="69"/>
      <c r="I337" s="69"/>
      <c r="J337" s="69"/>
      <c r="K337" s="60"/>
      <c r="L337" s="63"/>
      <c r="M337" s="63"/>
      <c r="N337" s="63"/>
      <c r="O337" s="35"/>
      <c r="P337" s="35"/>
    </row>
    <row r="338" spans="1:16" s="176" customFormat="1" ht="24.95" customHeight="1" x14ac:dyDescent="0.3">
      <c r="A338" s="6">
        <v>1</v>
      </c>
      <c r="B338" s="19" t="s">
        <v>86</v>
      </c>
      <c r="C338" s="8" t="s">
        <v>80</v>
      </c>
      <c r="D338" s="15">
        <v>24600</v>
      </c>
      <c r="E338" s="9"/>
      <c r="F338" s="9"/>
      <c r="G338" s="108" t="s">
        <v>80</v>
      </c>
      <c r="H338" s="104">
        <v>23700</v>
      </c>
      <c r="I338" s="33"/>
      <c r="J338" s="33"/>
      <c r="K338" s="8" t="str">
        <f>C338</f>
        <v>đ/kg</v>
      </c>
      <c r="L338" s="15">
        <v>23000</v>
      </c>
      <c r="M338" s="15"/>
      <c r="N338" s="15"/>
      <c r="O338" s="35"/>
      <c r="P338" s="35"/>
    </row>
    <row r="339" spans="1:16" s="176" customFormat="1" ht="24.95" customHeight="1" x14ac:dyDescent="0.3">
      <c r="A339" s="6">
        <f>+A338+1</f>
        <v>2</v>
      </c>
      <c r="B339" s="19" t="s">
        <v>87</v>
      </c>
      <c r="C339" s="8" t="s">
        <v>80</v>
      </c>
      <c r="D339" s="15">
        <v>23800</v>
      </c>
      <c r="E339" s="9"/>
      <c r="F339" s="9"/>
      <c r="G339" s="108" t="s">
        <v>80</v>
      </c>
      <c r="H339" s="104">
        <v>22900</v>
      </c>
      <c r="I339" s="33"/>
      <c r="J339" s="33"/>
      <c r="K339" s="8" t="str">
        <f>C339</f>
        <v>đ/kg</v>
      </c>
      <c r="L339" s="15">
        <v>23000</v>
      </c>
      <c r="M339" s="15"/>
      <c r="N339" s="15"/>
      <c r="O339" s="35"/>
      <c r="P339" s="35"/>
    </row>
    <row r="340" spans="1:16" s="176" customFormat="1" ht="24.95" customHeight="1" x14ac:dyDescent="0.3">
      <c r="A340" s="6">
        <f>+A339+1</f>
        <v>3</v>
      </c>
      <c r="B340" s="19" t="s">
        <v>88</v>
      </c>
      <c r="C340" s="8" t="s">
        <v>80</v>
      </c>
      <c r="D340" s="15">
        <v>23800</v>
      </c>
      <c r="E340" s="9"/>
      <c r="F340" s="9"/>
      <c r="G340" s="108" t="s">
        <v>80</v>
      </c>
      <c r="H340" s="104">
        <v>22900</v>
      </c>
      <c r="I340" s="33"/>
      <c r="J340" s="33"/>
      <c r="K340" s="8" t="str">
        <f>C340</f>
        <v>đ/kg</v>
      </c>
      <c r="L340" s="15">
        <v>23000</v>
      </c>
      <c r="M340" s="15"/>
      <c r="N340" s="15"/>
      <c r="O340" s="35"/>
      <c r="P340" s="35"/>
    </row>
    <row r="341" spans="1:16" s="176" customFormat="1" ht="32.450000000000003" customHeight="1" x14ac:dyDescent="0.3">
      <c r="A341" s="6">
        <f>+A340+1</f>
        <v>4</v>
      </c>
      <c r="B341" s="19" t="s">
        <v>89</v>
      </c>
      <c r="C341" s="8" t="s">
        <v>80</v>
      </c>
      <c r="D341" s="15">
        <v>24000</v>
      </c>
      <c r="E341" s="9"/>
      <c r="F341" s="9"/>
      <c r="G341" s="108" t="s">
        <v>80</v>
      </c>
      <c r="H341" s="104">
        <v>23300</v>
      </c>
      <c r="I341" s="33"/>
      <c r="J341" s="33"/>
      <c r="K341" s="8" t="str">
        <f>C341</f>
        <v>đ/kg</v>
      </c>
      <c r="L341" s="15">
        <v>23400</v>
      </c>
      <c r="M341" s="15"/>
      <c r="N341" s="15"/>
      <c r="O341" s="34"/>
      <c r="P341" s="34"/>
    </row>
    <row r="342" spans="1:16" s="176" customFormat="1" ht="24.95" customHeight="1" x14ac:dyDescent="0.3">
      <c r="A342" s="6"/>
      <c r="B342" s="5" t="s">
        <v>90</v>
      </c>
      <c r="C342" s="4"/>
      <c r="D342" s="15"/>
      <c r="E342" s="12"/>
      <c r="F342" s="12"/>
      <c r="G342" s="69"/>
      <c r="H342" s="104"/>
      <c r="I342" s="69"/>
      <c r="J342" s="69"/>
      <c r="K342" s="60"/>
      <c r="L342" s="15"/>
      <c r="M342" s="15"/>
      <c r="N342" s="63"/>
      <c r="O342" s="34"/>
      <c r="P342" s="34"/>
    </row>
    <row r="343" spans="1:16" s="176" customFormat="1" ht="24.95" customHeight="1" x14ac:dyDescent="0.3">
      <c r="A343" s="6">
        <f>A341+1</f>
        <v>5</v>
      </c>
      <c r="B343" s="19" t="s">
        <v>479</v>
      </c>
      <c r="C343" s="8" t="s">
        <v>80</v>
      </c>
      <c r="D343" s="15">
        <v>19200</v>
      </c>
      <c r="E343" s="9"/>
      <c r="F343" s="9"/>
      <c r="G343" s="106" t="s">
        <v>80</v>
      </c>
      <c r="H343" s="104">
        <v>18900</v>
      </c>
      <c r="I343" s="69"/>
      <c r="J343" s="69"/>
      <c r="K343" s="8" t="str">
        <f>C343</f>
        <v>đ/kg</v>
      </c>
      <c r="L343" s="15">
        <v>18600</v>
      </c>
      <c r="M343" s="15"/>
      <c r="N343" s="63"/>
      <c r="O343" s="35"/>
      <c r="P343" s="35"/>
    </row>
    <row r="344" spans="1:16" s="79" customFormat="1" ht="38.25" customHeight="1" x14ac:dyDescent="0.3">
      <c r="A344" s="175"/>
      <c r="B344" s="301" t="s">
        <v>3345</v>
      </c>
      <c r="C344" s="302"/>
      <c r="D344" s="302"/>
      <c r="E344" s="302"/>
      <c r="F344" s="302"/>
      <c r="G344" s="302"/>
      <c r="H344" s="302"/>
      <c r="I344" s="302"/>
      <c r="J344" s="302"/>
      <c r="K344" s="302"/>
      <c r="L344" s="302"/>
      <c r="M344" s="302"/>
      <c r="N344" s="303"/>
      <c r="O344" s="77"/>
      <c r="P344" s="77"/>
    </row>
    <row r="345" spans="1:16" s="176" customFormat="1" ht="24.95" customHeight="1" x14ac:dyDescent="0.3">
      <c r="A345" s="6">
        <v>1</v>
      </c>
      <c r="B345" s="19" t="s">
        <v>2643</v>
      </c>
      <c r="C345" s="6" t="s">
        <v>80</v>
      </c>
      <c r="D345" s="9"/>
      <c r="E345" s="33">
        <v>15210</v>
      </c>
      <c r="F345" s="9"/>
      <c r="G345" s="108" t="s">
        <v>80</v>
      </c>
      <c r="H345" s="33"/>
      <c r="I345" s="33">
        <v>15210</v>
      </c>
      <c r="J345" s="69"/>
      <c r="K345" s="8" t="str">
        <f t="shared" ref="K345:K352" si="29">C345</f>
        <v>đ/kg</v>
      </c>
      <c r="L345" s="15"/>
      <c r="M345" s="15">
        <v>12790</v>
      </c>
      <c r="N345" s="63"/>
      <c r="O345" s="35"/>
      <c r="P345" s="35"/>
    </row>
    <row r="346" spans="1:16" s="176" customFormat="1" ht="24.95" customHeight="1" x14ac:dyDescent="0.3">
      <c r="A346" s="6">
        <f t="shared" ref="A346:A362" si="30">+A345+1</f>
        <v>2</v>
      </c>
      <c r="B346" s="19" t="s">
        <v>2644</v>
      </c>
      <c r="C346" s="6" t="s">
        <v>80</v>
      </c>
      <c r="D346" s="9"/>
      <c r="E346" s="33">
        <v>15140</v>
      </c>
      <c r="F346" s="9"/>
      <c r="G346" s="108" t="s">
        <v>80</v>
      </c>
      <c r="H346" s="33"/>
      <c r="I346" s="33">
        <v>15140</v>
      </c>
      <c r="J346" s="69"/>
      <c r="K346" s="8" t="str">
        <f t="shared" si="29"/>
        <v>đ/kg</v>
      </c>
      <c r="L346" s="15"/>
      <c r="M346" s="15">
        <v>12740</v>
      </c>
      <c r="N346" s="63"/>
      <c r="O346" s="35"/>
      <c r="P346" s="35"/>
    </row>
    <row r="347" spans="1:16" s="176" customFormat="1" ht="24.95" customHeight="1" x14ac:dyDescent="0.3">
      <c r="A347" s="6">
        <f t="shared" si="30"/>
        <v>3</v>
      </c>
      <c r="B347" s="19" t="s">
        <v>91</v>
      </c>
      <c r="C347" s="6" t="s">
        <v>80</v>
      </c>
      <c r="D347" s="9"/>
      <c r="E347" s="33">
        <v>15390</v>
      </c>
      <c r="F347" s="9"/>
      <c r="G347" s="108" t="s">
        <v>80</v>
      </c>
      <c r="H347" s="33"/>
      <c r="I347" s="33">
        <v>15290</v>
      </c>
      <c r="J347" s="69"/>
      <c r="K347" s="8" t="str">
        <f t="shared" si="29"/>
        <v>đ/kg</v>
      </c>
      <c r="L347" s="15"/>
      <c r="M347" s="15">
        <v>14490</v>
      </c>
      <c r="N347" s="63"/>
      <c r="O347" s="34"/>
      <c r="P347" s="34"/>
    </row>
    <row r="348" spans="1:16" s="176" customFormat="1" ht="24.95" customHeight="1" x14ac:dyDescent="0.3">
      <c r="A348" s="6">
        <f t="shared" si="30"/>
        <v>4</v>
      </c>
      <c r="B348" s="19" t="s">
        <v>2645</v>
      </c>
      <c r="C348" s="6" t="s">
        <v>80</v>
      </c>
      <c r="D348" s="9"/>
      <c r="E348" s="33">
        <v>14990</v>
      </c>
      <c r="F348" s="9"/>
      <c r="G348" s="108" t="s">
        <v>80</v>
      </c>
      <c r="H348" s="33"/>
      <c r="I348" s="33">
        <v>14990</v>
      </c>
      <c r="J348" s="69"/>
      <c r="K348" s="8" t="str">
        <f t="shared" si="29"/>
        <v>đ/kg</v>
      </c>
      <c r="L348" s="15"/>
      <c r="M348" s="15">
        <v>12740</v>
      </c>
      <c r="N348" s="63"/>
      <c r="O348" s="35"/>
      <c r="P348" s="35"/>
    </row>
    <row r="349" spans="1:16" s="176" customFormat="1" ht="24.95" customHeight="1" x14ac:dyDescent="0.3">
      <c r="A349" s="6">
        <f t="shared" si="30"/>
        <v>5</v>
      </c>
      <c r="B349" s="19" t="s">
        <v>2646</v>
      </c>
      <c r="C349" s="6" t="s">
        <v>80</v>
      </c>
      <c r="D349" s="9"/>
      <c r="E349" s="33">
        <v>15170</v>
      </c>
      <c r="F349" s="9"/>
      <c r="G349" s="108" t="s">
        <v>80</v>
      </c>
      <c r="H349" s="33"/>
      <c r="I349" s="33">
        <v>15170</v>
      </c>
      <c r="J349" s="69"/>
      <c r="K349" s="8" t="str">
        <f t="shared" si="29"/>
        <v>đ/kg</v>
      </c>
      <c r="L349" s="15"/>
      <c r="M349" s="15">
        <v>12920</v>
      </c>
      <c r="N349" s="63"/>
      <c r="O349" s="35"/>
      <c r="P349" s="35"/>
    </row>
    <row r="350" spans="1:16" s="176" customFormat="1" ht="24.95" customHeight="1" x14ac:dyDescent="0.3">
      <c r="A350" s="6">
        <f t="shared" si="30"/>
        <v>6</v>
      </c>
      <c r="B350" s="19" t="s">
        <v>2647</v>
      </c>
      <c r="C350" s="6" t="s">
        <v>80</v>
      </c>
      <c r="D350" s="9"/>
      <c r="E350" s="33">
        <v>15170</v>
      </c>
      <c r="F350" s="9"/>
      <c r="G350" s="108" t="s">
        <v>80</v>
      </c>
      <c r="H350" s="33"/>
      <c r="I350" s="33">
        <v>15170</v>
      </c>
      <c r="J350" s="69"/>
      <c r="K350" s="8" t="str">
        <f>C350</f>
        <v>đ/kg</v>
      </c>
      <c r="L350" s="15"/>
      <c r="M350" s="15">
        <v>13470</v>
      </c>
      <c r="N350" s="63"/>
      <c r="O350" s="35"/>
      <c r="P350" s="35"/>
    </row>
    <row r="351" spans="1:16" s="176" customFormat="1" ht="24.95" customHeight="1" x14ac:dyDescent="0.3">
      <c r="A351" s="6">
        <f t="shared" si="30"/>
        <v>7</v>
      </c>
      <c r="B351" s="19" t="s">
        <v>352</v>
      </c>
      <c r="C351" s="6" t="s">
        <v>80</v>
      </c>
      <c r="D351" s="9"/>
      <c r="E351" s="33">
        <v>14790</v>
      </c>
      <c r="F351" s="9"/>
      <c r="G351" s="108" t="s">
        <v>80</v>
      </c>
      <c r="H351" s="33"/>
      <c r="I351" s="33">
        <v>14790</v>
      </c>
      <c r="J351" s="69"/>
      <c r="K351" s="8" t="str">
        <f t="shared" si="29"/>
        <v>đ/kg</v>
      </c>
      <c r="L351" s="15"/>
      <c r="M351" s="15">
        <v>12590</v>
      </c>
      <c r="N351" s="63"/>
      <c r="O351" s="35"/>
      <c r="P351" s="35"/>
    </row>
    <row r="352" spans="1:16" s="176" customFormat="1" ht="24.95" customHeight="1" x14ac:dyDescent="0.3">
      <c r="A352" s="6">
        <f t="shared" si="30"/>
        <v>8</v>
      </c>
      <c r="B352" s="19" t="s">
        <v>353</v>
      </c>
      <c r="C352" s="6" t="s">
        <v>80</v>
      </c>
      <c r="D352" s="9"/>
      <c r="E352" s="33">
        <v>14970</v>
      </c>
      <c r="F352" s="9"/>
      <c r="G352" s="108" t="s">
        <v>80</v>
      </c>
      <c r="H352" s="33"/>
      <c r="I352" s="33">
        <v>14970</v>
      </c>
      <c r="J352" s="69"/>
      <c r="K352" s="8" t="str">
        <f t="shared" si="29"/>
        <v>đ/kg</v>
      </c>
      <c r="L352" s="15"/>
      <c r="M352" s="15">
        <v>12770</v>
      </c>
      <c r="N352" s="63"/>
      <c r="O352" s="35"/>
      <c r="P352" s="35"/>
    </row>
    <row r="353" spans="1:16" s="176" customFormat="1" ht="24.95" customHeight="1" x14ac:dyDescent="0.3">
      <c r="A353" s="6">
        <f t="shared" si="30"/>
        <v>9</v>
      </c>
      <c r="B353" s="19" t="s">
        <v>2648</v>
      </c>
      <c r="C353" s="6" t="s">
        <v>80</v>
      </c>
      <c r="D353" s="9"/>
      <c r="E353" s="33">
        <v>14970</v>
      </c>
      <c r="F353" s="9"/>
      <c r="G353" s="108" t="s">
        <v>80</v>
      </c>
      <c r="H353" s="33"/>
      <c r="I353" s="33">
        <v>14970</v>
      </c>
      <c r="J353" s="69"/>
      <c r="K353" s="8" t="str">
        <f t="shared" ref="K353:K362" si="31">C353</f>
        <v>đ/kg</v>
      </c>
      <c r="L353" s="15"/>
      <c r="M353" s="15">
        <v>13070</v>
      </c>
      <c r="N353" s="63"/>
      <c r="O353" s="35"/>
      <c r="P353" s="35"/>
    </row>
    <row r="354" spans="1:16" s="176" customFormat="1" ht="24.95" customHeight="1" x14ac:dyDescent="0.3">
      <c r="A354" s="6">
        <f t="shared" si="30"/>
        <v>10</v>
      </c>
      <c r="B354" s="19" t="s">
        <v>2243</v>
      </c>
      <c r="C354" s="6" t="s">
        <v>80</v>
      </c>
      <c r="D354" s="9"/>
      <c r="E354" s="33">
        <v>15170</v>
      </c>
      <c r="F354" s="9"/>
      <c r="G354" s="108" t="s">
        <v>80</v>
      </c>
      <c r="H354" s="33"/>
      <c r="I354" s="33">
        <v>15170</v>
      </c>
      <c r="J354" s="69"/>
      <c r="K354" s="6" t="str">
        <f t="shared" si="31"/>
        <v>đ/kg</v>
      </c>
      <c r="L354" s="15"/>
      <c r="M354" s="15">
        <v>12970</v>
      </c>
      <c r="N354" s="63"/>
      <c r="O354" s="35"/>
      <c r="P354" s="35"/>
    </row>
    <row r="355" spans="1:16" s="176" customFormat="1" ht="24.95" customHeight="1" x14ac:dyDescent="0.3">
      <c r="A355" s="6">
        <f t="shared" si="30"/>
        <v>11</v>
      </c>
      <c r="B355" s="19" t="s">
        <v>2244</v>
      </c>
      <c r="C355" s="6" t="s">
        <v>80</v>
      </c>
      <c r="D355" s="9"/>
      <c r="E355" s="33">
        <v>15470</v>
      </c>
      <c r="F355" s="9"/>
      <c r="G355" s="108" t="s">
        <v>80</v>
      </c>
      <c r="H355" s="33"/>
      <c r="I355" s="33">
        <v>15470</v>
      </c>
      <c r="J355" s="69"/>
      <c r="K355" s="6" t="str">
        <f t="shared" si="31"/>
        <v>đ/kg</v>
      </c>
      <c r="L355" s="15"/>
      <c r="M355" s="15">
        <v>13270</v>
      </c>
      <c r="N355" s="63"/>
      <c r="O355" s="35"/>
      <c r="P355" s="35"/>
    </row>
    <row r="356" spans="1:16" s="176" customFormat="1" ht="24.95" customHeight="1" x14ac:dyDescent="0.3">
      <c r="A356" s="6">
        <f t="shared" si="30"/>
        <v>12</v>
      </c>
      <c r="B356" s="19" t="s">
        <v>2649</v>
      </c>
      <c r="C356" s="6" t="s">
        <v>80</v>
      </c>
      <c r="D356" s="9"/>
      <c r="E356" s="33">
        <v>15270</v>
      </c>
      <c r="F356" s="9"/>
      <c r="G356" s="108" t="s">
        <v>80</v>
      </c>
      <c r="H356" s="33"/>
      <c r="I356" s="33">
        <v>15270</v>
      </c>
      <c r="J356" s="69"/>
      <c r="K356" s="6" t="str">
        <f t="shared" si="31"/>
        <v>đ/kg</v>
      </c>
      <c r="L356" s="15"/>
      <c r="M356" s="15">
        <v>13070</v>
      </c>
      <c r="N356" s="63"/>
      <c r="O356" s="35"/>
      <c r="P356" s="35"/>
    </row>
    <row r="357" spans="1:16" s="176" customFormat="1" ht="24.95" customHeight="1" x14ac:dyDescent="0.3">
      <c r="A357" s="6">
        <f t="shared" si="30"/>
        <v>13</v>
      </c>
      <c r="B357" s="19" t="s">
        <v>2245</v>
      </c>
      <c r="C357" s="6" t="s">
        <v>80</v>
      </c>
      <c r="D357" s="9"/>
      <c r="E357" s="33">
        <v>15570</v>
      </c>
      <c r="F357" s="9"/>
      <c r="G357" s="108" t="s">
        <v>80</v>
      </c>
      <c r="H357" s="33"/>
      <c r="I357" s="33">
        <v>15570</v>
      </c>
      <c r="J357" s="69"/>
      <c r="K357" s="6" t="str">
        <f t="shared" si="31"/>
        <v>đ/kg</v>
      </c>
      <c r="L357" s="15"/>
      <c r="M357" s="15">
        <v>13370</v>
      </c>
      <c r="N357" s="63"/>
      <c r="O357" s="35"/>
      <c r="P357" s="35"/>
    </row>
    <row r="358" spans="1:16" s="176" customFormat="1" ht="24.95" customHeight="1" x14ac:dyDescent="0.3">
      <c r="A358" s="6">
        <f t="shared" si="30"/>
        <v>14</v>
      </c>
      <c r="B358" s="19" t="s">
        <v>2650</v>
      </c>
      <c r="C358" s="6" t="s">
        <v>80</v>
      </c>
      <c r="D358" s="9"/>
      <c r="E358" s="33"/>
      <c r="F358" s="9"/>
      <c r="G358" s="108"/>
      <c r="H358" s="33"/>
      <c r="I358" s="33"/>
      <c r="J358" s="69"/>
      <c r="K358" s="6" t="str">
        <f t="shared" si="31"/>
        <v>đ/kg</v>
      </c>
      <c r="L358" s="15"/>
      <c r="M358" s="15">
        <v>12970</v>
      </c>
      <c r="N358" s="63"/>
      <c r="O358" s="35"/>
      <c r="P358" s="35"/>
    </row>
    <row r="359" spans="1:16" s="176" customFormat="1" ht="24.95" customHeight="1" x14ac:dyDescent="0.3">
      <c r="A359" s="6">
        <f t="shared" si="30"/>
        <v>15</v>
      </c>
      <c r="B359" s="19" t="s">
        <v>2651</v>
      </c>
      <c r="C359" s="6" t="s">
        <v>80</v>
      </c>
      <c r="D359" s="9"/>
      <c r="E359" s="33"/>
      <c r="F359" s="9"/>
      <c r="G359" s="108"/>
      <c r="H359" s="33"/>
      <c r="I359" s="33"/>
      <c r="J359" s="69"/>
      <c r="K359" s="8" t="str">
        <f t="shared" si="31"/>
        <v>đ/kg</v>
      </c>
      <c r="L359" s="15"/>
      <c r="M359" s="15">
        <v>12870</v>
      </c>
      <c r="N359" s="63"/>
      <c r="O359" s="35"/>
      <c r="P359" s="35"/>
    </row>
    <row r="360" spans="1:16" s="176" customFormat="1" ht="24.95" customHeight="1" x14ac:dyDescent="0.3">
      <c r="A360" s="6">
        <f t="shared" si="30"/>
        <v>16</v>
      </c>
      <c r="B360" s="19" t="s">
        <v>2652</v>
      </c>
      <c r="C360" s="6" t="s">
        <v>80</v>
      </c>
      <c r="D360" s="9"/>
      <c r="E360" s="33"/>
      <c r="F360" s="9"/>
      <c r="G360" s="108"/>
      <c r="H360" s="33"/>
      <c r="I360" s="33"/>
      <c r="J360" s="69"/>
      <c r="K360" s="8" t="str">
        <f t="shared" si="31"/>
        <v>đ/kg</v>
      </c>
      <c r="L360" s="15"/>
      <c r="M360" s="15">
        <v>13070</v>
      </c>
      <c r="N360" s="63"/>
      <c r="O360" s="35"/>
      <c r="P360" s="35"/>
    </row>
    <row r="361" spans="1:16" s="176" customFormat="1" ht="24.95" customHeight="1" x14ac:dyDescent="0.3">
      <c r="A361" s="6">
        <f t="shared" si="30"/>
        <v>17</v>
      </c>
      <c r="B361" s="19" t="s">
        <v>2653</v>
      </c>
      <c r="C361" s="6" t="s">
        <v>80</v>
      </c>
      <c r="D361" s="9"/>
      <c r="E361" s="33"/>
      <c r="F361" s="9"/>
      <c r="G361" s="108"/>
      <c r="H361" s="33"/>
      <c r="I361" s="33"/>
      <c r="J361" s="69"/>
      <c r="K361" s="8" t="str">
        <f t="shared" si="31"/>
        <v>đ/kg</v>
      </c>
      <c r="L361" s="15"/>
      <c r="M361" s="15">
        <v>13670</v>
      </c>
      <c r="N361" s="63"/>
      <c r="O361" s="35"/>
      <c r="P361" s="35"/>
    </row>
    <row r="362" spans="1:16" s="176" customFormat="1" ht="24.95" customHeight="1" x14ac:dyDescent="0.3">
      <c r="A362" s="6">
        <f t="shared" si="30"/>
        <v>18</v>
      </c>
      <c r="B362" s="19" t="s">
        <v>2654</v>
      </c>
      <c r="C362" s="6" t="s">
        <v>80</v>
      </c>
      <c r="D362" s="9"/>
      <c r="E362" s="33"/>
      <c r="F362" s="9"/>
      <c r="G362" s="108"/>
      <c r="H362" s="33"/>
      <c r="I362" s="33"/>
      <c r="J362" s="69"/>
      <c r="K362" s="8" t="str">
        <f t="shared" si="31"/>
        <v>đ/kg</v>
      </c>
      <c r="L362" s="15"/>
      <c r="M362" s="15">
        <v>13770</v>
      </c>
      <c r="N362" s="63"/>
      <c r="O362" s="35"/>
      <c r="P362" s="35"/>
    </row>
    <row r="363" spans="1:16" s="79" customFormat="1" ht="36.75" customHeight="1" x14ac:dyDescent="0.3">
      <c r="A363" s="158"/>
      <c r="B363" s="316" t="s">
        <v>2526</v>
      </c>
      <c r="C363" s="317"/>
      <c r="D363" s="317"/>
      <c r="E363" s="317"/>
      <c r="F363" s="317"/>
      <c r="G363" s="317"/>
      <c r="H363" s="317"/>
      <c r="I363" s="317"/>
      <c r="J363" s="317"/>
      <c r="K363" s="317"/>
      <c r="L363" s="317"/>
      <c r="M363" s="317"/>
      <c r="N363" s="318"/>
      <c r="O363" s="77"/>
      <c r="P363" s="77"/>
    </row>
    <row r="364" spans="1:16" s="37" customFormat="1" ht="24.95" customHeight="1" x14ac:dyDescent="0.3">
      <c r="A364" s="13"/>
      <c r="B364" s="22" t="s">
        <v>2017</v>
      </c>
      <c r="C364" s="13"/>
      <c r="D364" s="18"/>
      <c r="E364" s="116"/>
      <c r="F364" s="18"/>
      <c r="G364" s="154"/>
      <c r="H364" s="116"/>
      <c r="J364" s="155"/>
      <c r="K364" s="4"/>
      <c r="L364" s="156"/>
      <c r="N364" s="157"/>
      <c r="O364" s="105"/>
      <c r="P364" s="105"/>
    </row>
    <row r="365" spans="1:16" s="176" customFormat="1" ht="24.95" customHeight="1" x14ac:dyDescent="0.3">
      <c r="A365" s="6">
        <v>1</v>
      </c>
      <c r="B365" s="19" t="s">
        <v>2016</v>
      </c>
      <c r="C365" s="6" t="s">
        <v>2015</v>
      </c>
      <c r="D365" s="9"/>
      <c r="E365" s="33"/>
      <c r="F365" s="9"/>
      <c r="G365" s="108"/>
      <c r="H365" s="33"/>
      <c r="I365" s="15">
        <f>'[1]19 06 2018'!E309</f>
        <v>38181.818181818198</v>
      </c>
      <c r="J365" s="69"/>
      <c r="K365" s="8" t="str">
        <f t="shared" ref="K365:K428" si="32">C365</f>
        <v>d/cây</v>
      </c>
      <c r="L365" s="8"/>
      <c r="M365" s="15">
        <f t="shared" ref="M365:M396" si="33">I365</f>
        <v>38181.818181818198</v>
      </c>
      <c r="N365" s="63"/>
      <c r="O365" s="35"/>
      <c r="P365" s="35"/>
    </row>
    <row r="366" spans="1:16" s="176" customFormat="1" ht="24.95" customHeight="1" x14ac:dyDescent="0.3">
      <c r="A366" s="6">
        <f t="shared" ref="A366:A429" si="34">+A365+1</f>
        <v>2</v>
      </c>
      <c r="B366" s="19" t="s">
        <v>1336</v>
      </c>
      <c r="C366" s="6" t="s">
        <v>2015</v>
      </c>
      <c r="D366" s="9"/>
      <c r="E366" s="33"/>
      <c r="F366" s="9"/>
      <c r="G366" s="108"/>
      <c r="H366" s="33"/>
      <c r="I366" s="15">
        <f>'[1]19 06 2018'!E310</f>
        <v>42727.272727272699</v>
      </c>
      <c r="J366" s="69"/>
      <c r="K366" s="8" t="str">
        <f t="shared" si="32"/>
        <v>d/cây</v>
      </c>
      <c r="L366" s="8"/>
      <c r="M366" s="15">
        <f t="shared" si="33"/>
        <v>42727.272727272699</v>
      </c>
      <c r="N366" s="63"/>
      <c r="O366" s="35"/>
      <c r="P366" s="35"/>
    </row>
    <row r="367" spans="1:16" s="176" customFormat="1" ht="24.95" customHeight="1" x14ac:dyDescent="0.3">
      <c r="A367" s="6">
        <f t="shared" si="34"/>
        <v>3</v>
      </c>
      <c r="B367" s="19" t="s">
        <v>1337</v>
      </c>
      <c r="C367" s="6" t="s">
        <v>2015</v>
      </c>
      <c r="D367" s="9"/>
      <c r="E367" s="33"/>
      <c r="F367" s="9"/>
      <c r="G367" s="108"/>
      <c r="H367" s="33"/>
      <c r="I367" s="15">
        <f>'[1]19 06 2018'!E311</f>
        <v>46363.636363636397</v>
      </c>
      <c r="J367" s="69"/>
      <c r="K367" s="8" t="str">
        <f t="shared" si="32"/>
        <v>d/cây</v>
      </c>
      <c r="L367" s="8"/>
      <c r="M367" s="15">
        <f t="shared" si="33"/>
        <v>46363.636363636397</v>
      </c>
      <c r="N367" s="63"/>
      <c r="O367" s="35"/>
      <c r="P367" s="35"/>
    </row>
    <row r="368" spans="1:16" s="37" customFormat="1" ht="17.25" x14ac:dyDescent="0.3">
      <c r="A368" s="6">
        <f t="shared" si="34"/>
        <v>4</v>
      </c>
      <c r="B368" s="19" t="s">
        <v>1338</v>
      </c>
      <c r="C368" s="6" t="s">
        <v>2015</v>
      </c>
      <c r="D368" s="9"/>
      <c r="E368" s="33"/>
      <c r="F368" s="9"/>
      <c r="G368" s="108"/>
      <c r="H368" s="33"/>
      <c r="I368" s="15">
        <f>'[1]19 06 2018'!E312</f>
        <v>50000</v>
      </c>
      <c r="J368" s="69"/>
      <c r="K368" s="8" t="str">
        <f t="shared" si="32"/>
        <v>d/cây</v>
      </c>
      <c r="L368" s="8"/>
      <c r="M368" s="15">
        <f t="shared" si="33"/>
        <v>50000</v>
      </c>
      <c r="N368" s="63"/>
      <c r="O368" s="105"/>
      <c r="P368" s="105"/>
    </row>
    <row r="369" spans="1:16" s="176" customFormat="1" ht="24.95" customHeight="1" x14ac:dyDescent="0.3">
      <c r="A369" s="6">
        <f t="shared" si="34"/>
        <v>5</v>
      </c>
      <c r="B369" s="19" t="s">
        <v>1339</v>
      </c>
      <c r="C369" s="6" t="s">
        <v>2015</v>
      </c>
      <c r="D369" s="9"/>
      <c r="E369" s="33"/>
      <c r="F369" s="9"/>
      <c r="G369" s="108"/>
      <c r="H369" s="33"/>
      <c r="I369" s="15">
        <f>'[1]19 06 2018'!E313</f>
        <v>43636.363636363603</v>
      </c>
      <c r="J369" s="69"/>
      <c r="K369" s="8" t="str">
        <f t="shared" si="32"/>
        <v>d/cây</v>
      </c>
      <c r="L369" s="8"/>
      <c r="M369" s="15">
        <f t="shared" si="33"/>
        <v>43636.363636363603</v>
      </c>
      <c r="N369" s="63"/>
      <c r="O369" s="35"/>
      <c r="P369" s="35"/>
    </row>
    <row r="370" spans="1:16" s="176" customFormat="1" ht="24.95" customHeight="1" x14ac:dyDescent="0.3">
      <c r="A370" s="6">
        <f t="shared" si="34"/>
        <v>6</v>
      </c>
      <c r="B370" s="19" t="s">
        <v>1340</v>
      </c>
      <c r="C370" s="6" t="s">
        <v>2015</v>
      </c>
      <c r="D370" s="9"/>
      <c r="E370" s="33"/>
      <c r="F370" s="9"/>
      <c r="G370" s="108"/>
      <c r="H370" s="33"/>
      <c r="I370" s="15">
        <f>'[1]19 06 2018'!E314</f>
        <v>49090.909090909103</v>
      </c>
      <c r="J370" s="69"/>
      <c r="K370" s="8" t="str">
        <f t="shared" si="32"/>
        <v>d/cây</v>
      </c>
      <c r="L370" s="8"/>
      <c r="M370" s="15">
        <f t="shared" si="33"/>
        <v>49090.909090909103</v>
      </c>
      <c r="N370" s="63"/>
      <c r="O370" s="35"/>
      <c r="P370" s="35"/>
    </row>
    <row r="371" spans="1:16" s="176" customFormat="1" ht="24.95" customHeight="1" x14ac:dyDescent="0.3">
      <c r="A371" s="6">
        <f t="shared" si="34"/>
        <v>7</v>
      </c>
      <c r="B371" s="19" t="s">
        <v>1341</v>
      </c>
      <c r="C371" s="6" t="s">
        <v>2015</v>
      </c>
      <c r="D371" s="9"/>
      <c r="E371" s="33"/>
      <c r="F371" s="9"/>
      <c r="G371" s="108"/>
      <c r="H371" s="33"/>
      <c r="I371" s="15">
        <f>'[1]19 06 2018'!E315</f>
        <v>53636.363636363603</v>
      </c>
      <c r="J371" s="69"/>
      <c r="K371" s="8" t="str">
        <f t="shared" si="32"/>
        <v>d/cây</v>
      </c>
      <c r="L371" s="8"/>
      <c r="M371" s="15">
        <f t="shared" si="33"/>
        <v>53636.363636363603</v>
      </c>
      <c r="N371" s="63"/>
      <c r="O371" s="35"/>
      <c r="P371" s="35"/>
    </row>
    <row r="372" spans="1:16" s="176" customFormat="1" ht="24.95" customHeight="1" x14ac:dyDescent="0.3">
      <c r="A372" s="6">
        <f t="shared" si="34"/>
        <v>8</v>
      </c>
      <c r="B372" s="19" t="s">
        <v>1342</v>
      </c>
      <c r="C372" s="6" t="s">
        <v>2015</v>
      </c>
      <c r="D372" s="9"/>
      <c r="E372" s="33"/>
      <c r="F372" s="9"/>
      <c r="G372" s="108"/>
      <c r="H372" s="33"/>
      <c r="I372" s="15">
        <f>'[1]19 06 2018'!E316</f>
        <v>58181.818181818198</v>
      </c>
      <c r="J372" s="69"/>
      <c r="K372" s="8" t="str">
        <f t="shared" si="32"/>
        <v>d/cây</v>
      </c>
      <c r="L372" s="8"/>
      <c r="M372" s="15">
        <f t="shared" si="33"/>
        <v>58181.818181818198</v>
      </c>
      <c r="N372" s="63"/>
      <c r="O372" s="35"/>
      <c r="P372" s="35"/>
    </row>
    <row r="373" spans="1:16" s="176" customFormat="1" ht="24.95" customHeight="1" x14ac:dyDescent="0.3">
      <c r="A373" s="6">
        <f t="shared" si="34"/>
        <v>9</v>
      </c>
      <c r="B373" s="19" t="s">
        <v>1343</v>
      </c>
      <c r="C373" s="6" t="s">
        <v>2015</v>
      </c>
      <c r="D373" s="9"/>
      <c r="E373" s="33"/>
      <c r="F373" s="9"/>
      <c r="G373" s="108"/>
      <c r="H373" s="33"/>
      <c r="I373" s="15">
        <f>'[1]19 06 2018'!E317</f>
        <v>53636.363636363603</v>
      </c>
      <c r="J373" s="69"/>
      <c r="K373" s="8" t="str">
        <f t="shared" si="32"/>
        <v>d/cây</v>
      </c>
      <c r="L373" s="8"/>
      <c r="M373" s="15">
        <f t="shared" si="33"/>
        <v>53636.363636363603</v>
      </c>
      <c r="N373" s="63"/>
      <c r="O373" s="35"/>
      <c r="P373" s="35"/>
    </row>
    <row r="374" spans="1:16" s="176" customFormat="1" ht="24.95" customHeight="1" x14ac:dyDescent="0.3">
      <c r="A374" s="6">
        <f t="shared" si="34"/>
        <v>10</v>
      </c>
      <c r="B374" s="19" t="s">
        <v>1344</v>
      </c>
      <c r="C374" s="6" t="s">
        <v>2015</v>
      </c>
      <c r="D374" s="9"/>
      <c r="E374" s="33"/>
      <c r="F374" s="9"/>
      <c r="G374" s="108"/>
      <c r="H374" s="33"/>
      <c r="I374" s="15">
        <f>'[1]19 06 2018'!E318</f>
        <v>60000</v>
      </c>
      <c r="J374" s="69"/>
      <c r="K374" s="8" t="str">
        <f t="shared" si="32"/>
        <v>d/cây</v>
      </c>
      <c r="L374" s="8"/>
      <c r="M374" s="15">
        <f t="shared" si="33"/>
        <v>60000</v>
      </c>
      <c r="N374" s="63"/>
      <c r="O374" s="35"/>
      <c r="P374" s="35"/>
    </row>
    <row r="375" spans="1:16" s="176" customFormat="1" ht="24.95" customHeight="1" x14ac:dyDescent="0.3">
      <c r="A375" s="6">
        <f t="shared" si="34"/>
        <v>11</v>
      </c>
      <c r="B375" s="19" t="s">
        <v>1345</v>
      </c>
      <c r="C375" s="6" t="s">
        <v>2015</v>
      </c>
      <c r="D375" s="9"/>
      <c r="E375" s="33"/>
      <c r="F375" s="9"/>
      <c r="G375" s="108"/>
      <c r="H375" s="33"/>
      <c r="I375" s="15">
        <f>'[1]19 06 2018'!E319</f>
        <v>66363.636363636397</v>
      </c>
      <c r="J375" s="69"/>
      <c r="K375" s="8" t="str">
        <f t="shared" si="32"/>
        <v>d/cây</v>
      </c>
      <c r="L375" s="8"/>
      <c r="M375" s="15">
        <f t="shared" si="33"/>
        <v>66363.636363636397</v>
      </c>
      <c r="N375" s="63"/>
      <c r="O375" s="35"/>
      <c r="P375" s="35"/>
    </row>
    <row r="376" spans="1:16" s="176" customFormat="1" ht="24.95" customHeight="1" x14ac:dyDescent="0.3">
      <c r="A376" s="6">
        <f t="shared" si="34"/>
        <v>12</v>
      </c>
      <c r="B376" s="19" t="s">
        <v>1346</v>
      </c>
      <c r="C376" s="6" t="s">
        <v>2015</v>
      </c>
      <c r="D376" s="9"/>
      <c r="E376" s="33"/>
      <c r="F376" s="9"/>
      <c r="G376" s="108"/>
      <c r="H376" s="33"/>
      <c r="I376" s="15">
        <f>'[1]19 06 2018'!E320</f>
        <v>71818.181818181794</v>
      </c>
      <c r="J376" s="69"/>
      <c r="K376" s="8" t="str">
        <f t="shared" si="32"/>
        <v>d/cây</v>
      </c>
      <c r="L376" s="8"/>
      <c r="M376" s="15">
        <f t="shared" si="33"/>
        <v>71818.181818181794</v>
      </c>
      <c r="N376" s="63"/>
      <c r="O376" s="35"/>
      <c r="P376" s="35"/>
    </row>
    <row r="377" spans="1:16" s="176" customFormat="1" ht="24.95" customHeight="1" x14ac:dyDescent="0.3">
      <c r="A377" s="6">
        <f t="shared" si="34"/>
        <v>13</v>
      </c>
      <c r="B377" s="19" t="s">
        <v>1347</v>
      </c>
      <c r="C377" s="6" t="s">
        <v>2015</v>
      </c>
      <c r="D377" s="9"/>
      <c r="E377" s="33"/>
      <c r="F377" s="9"/>
      <c r="G377" s="108"/>
      <c r="H377" s="33"/>
      <c r="I377" s="15">
        <f>'[1]19 06 2018'!E321</f>
        <v>55454.545454545398</v>
      </c>
      <c r="J377" s="69"/>
      <c r="K377" s="8" t="str">
        <f t="shared" si="32"/>
        <v>d/cây</v>
      </c>
      <c r="L377" s="8"/>
      <c r="M377" s="15">
        <f t="shared" si="33"/>
        <v>55454.545454545398</v>
      </c>
      <c r="N377" s="63"/>
      <c r="O377" s="35"/>
      <c r="P377" s="35"/>
    </row>
    <row r="378" spans="1:16" s="176" customFormat="1" ht="24.95" customHeight="1" x14ac:dyDescent="0.3">
      <c r="A378" s="6">
        <f t="shared" si="34"/>
        <v>14</v>
      </c>
      <c r="B378" s="19" t="s">
        <v>1348</v>
      </c>
      <c r="C378" s="6" t="s">
        <v>2015</v>
      </c>
      <c r="D378" s="9"/>
      <c r="E378" s="33"/>
      <c r="F378" s="9"/>
      <c r="G378" s="108"/>
      <c r="H378" s="33"/>
      <c r="I378" s="15">
        <f>'[1]19 06 2018'!E322</f>
        <v>61818.181818181802</v>
      </c>
      <c r="J378" s="69"/>
      <c r="K378" s="8" t="str">
        <f t="shared" si="32"/>
        <v>d/cây</v>
      </c>
      <c r="L378" s="8"/>
      <c r="M378" s="15">
        <f t="shared" si="33"/>
        <v>61818.181818181802</v>
      </c>
      <c r="N378" s="63"/>
      <c r="O378" s="35"/>
      <c r="P378" s="35"/>
    </row>
    <row r="379" spans="1:16" s="176" customFormat="1" ht="24.95" customHeight="1" x14ac:dyDescent="0.3">
      <c r="A379" s="6">
        <f t="shared" si="34"/>
        <v>15</v>
      </c>
      <c r="B379" s="19" t="s">
        <v>1349</v>
      </c>
      <c r="C379" s="6" t="s">
        <v>2015</v>
      </c>
      <c r="D379" s="9"/>
      <c r="E379" s="33"/>
      <c r="F379" s="9"/>
      <c r="G379" s="108"/>
      <c r="H379" s="33"/>
      <c r="I379" s="15">
        <f>'[1]19 06 2018'!E323</f>
        <v>67272.727272727294</v>
      </c>
      <c r="J379" s="69"/>
      <c r="K379" s="8" t="str">
        <f t="shared" si="32"/>
        <v>d/cây</v>
      </c>
      <c r="L379" s="15"/>
      <c r="M379" s="15">
        <f t="shared" si="33"/>
        <v>67272.727272727294</v>
      </c>
      <c r="N379" s="63"/>
      <c r="O379" s="35"/>
      <c r="P379" s="35"/>
    </row>
    <row r="380" spans="1:16" s="176" customFormat="1" ht="24.95" customHeight="1" x14ac:dyDescent="0.3">
      <c r="A380" s="6">
        <f t="shared" si="34"/>
        <v>16</v>
      </c>
      <c r="B380" s="19" t="s">
        <v>1350</v>
      </c>
      <c r="C380" s="6" t="s">
        <v>2015</v>
      </c>
      <c r="D380" s="9"/>
      <c r="E380" s="33"/>
      <c r="F380" s="9"/>
      <c r="G380" s="108"/>
      <c r="H380" s="33"/>
      <c r="I380" s="15">
        <f>'[1]19 06 2018'!E324</f>
        <v>73636.363636363603</v>
      </c>
      <c r="J380" s="69"/>
      <c r="K380" s="8" t="str">
        <f t="shared" si="32"/>
        <v>d/cây</v>
      </c>
      <c r="L380" s="15"/>
      <c r="M380" s="15">
        <f t="shared" si="33"/>
        <v>73636.363636363603</v>
      </c>
      <c r="N380" s="63"/>
      <c r="O380" s="35"/>
      <c r="P380" s="35"/>
    </row>
    <row r="381" spans="1:16" s="176" customFormat="1" ht="24.95" customHeight="1" x14ac:dyDescent="0.3">
      <c r="A381" s="6">
        <f t="shared" si="34"/>
        <v>17</v>
      </c>
      <c r="B381" s="19" t="s">
        <v>1351</v>
      </c>
      <c r="C381" s="6" t="s">
        <v>2015</v>
      </c>
      <c r="D381" s="9"/>
      <c r="E381" s="33"/>
      <c r="F381" s="9"/>
      <c r="G381" s="108"/>
      <c r="H381" s="33"/>
      <c r="I381" s="15">
        <f>'[1]19 06 2018'!E325</f>
        <v>94545.4545454545</v>
      </c>
      <c r="J381" s="69"/>
      <c r="K381" s="8" t="str">
        <f t="shared" si="32"/>
        <v>d/cây</v>
      </c>
      <c r="L381" s="15"/>
      <c r="M381" s="15">
        <f t="shared" si="33"/>
        <v>94545.4545454545</v>
      </c>
      <c r="N381" s="63"/>
      <c r="O381" s="35"/>
      <c r="P381" s="35"/>
    </row>
    <row r="382" spans="1:16" s="176" customFormat="1" ht="24.95" customHeight="1" x14ac:dyDescent="0.3">
      <c r="A382" s="6">
        <f t="shared" si="34"/>
        <v>18</v>
      </c>
      <c r="B382" s="19" t="s">
        <v>1352</v>
      </c>
      <c r="C382" s="6" t="s">
        <v>2015</v>
      </c>
      <c r="D382" s="9"/>
      <c r="E382" s="33"/>
      <c r="F382" s="9"/>
      <c r="G382" s="108"/>
      <c r="H382" s="33"/>
      <c r="I382" s="15">
        <f>'[1]19 06 2018'!E326</f>
        <v>104545.454545455</v>
      </c>
      <c r="J382" s="69"/>
      <c r="K382" s="8" t="str">
        <f t="shared" si="32"/>
        <v>d/cây</v>
      </c>
      <c r="L382" s="15"/>
      <c r="M382" s="15">
        <f t="shared" si="33"/>
        <v>104545.454545455</v>
      </c>
      <c r="N382" s="63"/>
      <c r="O382" s="35"/>
      <c r="P382" s="35"/>
    </row>
    <row r="383" spans="1:16" s="176" customFormat="1" ht="24.95" customHeight="1" x14ac:dyDescent="0.3">
      <c r="A383" s="6">
        <f t="shared" si="34"/>
        <v>19</v>
      </c>
      <c r="B383" s="19" t="s">
        <v>1353</v>
      </c>
      <c r="C383" s="6" t="s">
        <v>2015</v>
      </c>
      <c r="D383" s="9"/>
      <c r="E383" s="33"/>
      <c r="F383" s="9"/>
      <c r="G383" s="108"/>
      <c r="H383" s="33"/>
      <c r="I383" s="15">
        <f>'[1]19 06 2018'!E327</f>
        <v>113636.363636364</v>
      </c>
      <c r="J383" s="69"/>
      <c r="K383" s="8" t="str">
        <f t="shared" si="32"/>
        <v>d/cây</v>
      </c>
      <c r="L383" s="15"/>
      <c r="M383" s="15">
        <f t="shared" si="33"/>
        <v>113636.363636364</v>
      </c>
      <c r="N383" s="63"/>
      <c r="O383" s="35"/>
      <c r="P383" s="35"/>
    </row>
    <row r="384" spans="1:16" s="176" customFormat="1" ht="24.95" customHeight="1" x14ac:dyDescent="0.3">
      <c r="A384" s="6">
        <f t="shared" si="34"/>
        <v>20</v>
      </c>
      <c r="B384" s="19" t="s">
        <v>1354</v>
      </c>
      <c r="C384" s="6" t="s">
        <v>2015</v>
      </c>
      <c r="D384" s="9"/>
      <c r="E384" s="33"/>
      <c r="F384" s="9"/>
      <c r="G384" s="108"/>
      <c r="H384" s="33"/>
      <c r="I384" s="15">
        <f>'[1]19 06 2018'!E328</f>
        <v>122727.272727273</v>
      </c>
      <c r="J384" s="69"/>
      <c r="K384" s="8" t="str">
        <f t="shared" si="32"/>
        <v>d/cây</v>
      </c>
      <c r="L384" s="15"/>
      <c r="M384" s="15">
        <f t="shared" si="33"/>
        <v>122727.272727273</v>
      </c>
      <c r="N384" s="63"/>
      <c r="O384" s="35"/>
      <c r="P384" s="35"/>
    </row>
    <row r="385" spans="1:16" s="176" customFormat="1" ht="24.95" customHeight="1" x14ac:dyDescent="0.3">
      <c r="A385" s="6">
        <f t="shared" si="34"/>
        <v>21</v>
      </c>
      <c r="B385" s="19" t="s">
        <v>1355</v>
      </c>
      <c r="C385" s="6" t="s">
        <v>2015</v>
      </c>
      <c r="D385" s="9"/>
      <c r="E385" s="33"/>
      <c r="F385" s="9"/>
      <c r="G385" s="108"/>
      <c r="H385" s="33"/>
      <c r="I385" s="15">
        <f>'[1]19 06 2018'!E329</f>
        <v>141818.181818182</v>
      </c>
      <c r="J385" s="69"/>
      <c r="K385" s="8" t="str">
        <f t="shared" si="32"/>
        <v>d/cây</v>
      </c>
      <c r="L385" s="15"/>
      <c r="M385" s="15">
        <f t="shared" si="33"/>
        <v>141818.181818182</v>
      </c>
      <c r="N385" s="63"/>
      <c r="O385" s="35"/>
      <c r="P385" s="35"/>
    </row>
    <row r="386" spans="1:16" s="176" customFormat="1" ht="24.95" customHeight="1" x14ac:dyDescent="0.3">
      <c r="A386" s="6">
        <f t="shared" si="34"/>
        <v>22</v>
      </c>
      <c r="B386" s="19" t="s">
        <v>1356</v>
      </c>
      <c r="C386" s="6" t="s">
        <v>2015</v>
      </c>
      <c r="D386" s="9"/>
      <c r="E386" s="33"/>
      <c r="F386" s="9"/>
      <c r="G386" s="108"/>
      <c r="H386" s="33"/>
      <c r="I386" s="15">
        <f>'[1]19 06 2018'!E330</f>
        <v>70000</v>
      </c>
      <c r="J386" s="69"/>
      <c r="K386" s="8" t="str">
        <f t="shared" si="32"/>
        <v>d/cây</v>
      </c>
      <c r="L386" s="15"/>
      <c r="M386" s="15">
        <f t="shared" si="33"/>
        <v>70000</v>
      </c>
      <c r="N386" s="63"/>
      <c r="O386" s="35"/>
      <c r="P386" s="35"/>
    </row>
    <row r="387" spans="1:16" s="176" customFormat="1" ht="24.95" customHeight="1" x14ac:dyDescent="0.3">
      <c r="A387" s="6">
        <f t="shared" si="34"/>
        <v>23</v>
      </c>
      <c r="B387" s="19" t="s">
        <v>1357</v>
      </c>
      <c r="C387" s="6" t="s">
        <v>2015</v>
      </c>
      <c r="D387" s="9"/>
      <c r="E387" s="33"/>
      <c r="F387" s="9"/>
      <c r="G387" s="108"/>
      <c r="H387" s="33"/>
      <c r="I387" s="15">
        <f>'[1]19 06 2018'!E331</f>
        <v>78181.818181818206</v>
      </c>
      <c r="J387" s="69"/>
      <c r="K387" s="8" t="str">
        <f t="shared" si="32"/>
        <v>d/cây</v>
      </c>
      <c r="L387" s="15"/>
      <c r="M387" s="15">
        <f t="shared" si="33"/>
        <v>78181.818181818206</v>
      </c>
      <c r="N387" s="63"/>
      <c r="O387" s="35"/>
      <c r="P387" s="35"/>
    </row>
    <row r="388" spans="1:16" s="176" customFormat="1" ht="24.95" customHeight="1" x14ac:dyDescent="0.3">
      <c r="A388" s="6">
        <f t="shared" si="34"/>
        <v>24</v>
      </c>
      <c r="B388" s="19" t="s">
        <v>1358</v>
      </c>
      <c r="C388" s="6" t="s">
        <v>2015</v>
      </c>
      <c r="D388" s="9"/>
      <c r="E388" s="33"/>
      <c r="F388" s="9"/>
      <c r="G388" s="108"/>
      <c r="H388" s="33"/>
      <c r="I388" s="15">
        <f>'[1]19 06 2018'!E332</f>
        <v>85454.545454545398</v>
      </c>
      <c r="J388" s="69"/>
      <c r="K388" s="8" t="str">
        <f t="shared" si="32"/>
        <v>d/cây</v>
      </c>
      <c r="L388" s="15"/>
      <c r="M388" s="15">
        <f t="shared" si="33"/>
        <v>85454.545454545398</v>
      </c>
      <c r="N388" s="63"/>
      <c r="O388" s="35"/>
      <c r="P388" s="35"/>
    </row>
    <row r="389" spans="1:16" s="176" customFormat="1" ht="24.95" customHeight="1" x14ac:dyDescent="0.3">
      <c r="A389" s="6">
        <f t="shared" si="34"/>
        <v>25</v>
      </c>
      <c r="B389" s="19" t="s">
        <v>1359</v>
      </c>
      <c r="C389" s="6" t="s">
        <v>2015</v>
      </c>
      <c r="D389" s="9"/>
      <c r="E389" s="33"/>
      <c r="F389" s="9"/>
      <c r="G389" s="108"/>
      <c r="H389" s="33"/>
      <c r="I389" s="15">
        <f>'[1]19 06 2018'!E333</f>
        <v>93636.363636363603</v>
      </c>
      <c r="J389" s="69"/>
      <c r="K389" s="8" t="str">
        <f t="shared" si="32"/>
        <v>d/cây</v>
      </c>
      <c r="L389" s="15"/>
      <c r="M389" s="15">
        <f t="shared" si="33"/>
        <v>93636.363636363603</v>
      </c>
      <c r="N389" s="63"/>
      <c r="O389" s="35"/>
      <c r="P389" s="35"/>
    </row>
    <row r="390" spans="1:16" s="176" customFormat="1" ht="24.95" customHeight="1" x14ac:dyDescent="0.3">
      <c r="A390" s="6">
        <f t="shared" si="34"/>
        <v>26</v>
      </c>
      <c r="B390" s="19" t="s">
        <v>1360</v>
      </c>
      <c r="C390" s="6" t="s">
        <v>2015</v>
      </c>
      <c r="D390" s="9"/>
      <c r="E390" s="33"/>
      <c r="F390" s="9"/>
      <c r="G390" s="108"/>
      <c r="H390" s="33"/>
      <c r="I390" s="15">
        <f>'[1]19 06 2018'!E334</f>
        <v>101818.181818182</v>
      </c>
      <c r="J390" s="69"/>
      <c r="K390" s="8" t="str">
        <f t="shared" si="32"/>
        <v>d/cây</v>
      </c>
      <c r="L390" s="15"/>
      <c r="M390" s="15">
        <f t="shared" si="33"/>
        <v>101818.181818182</v>
      </c>
      <c r="N390" s="63"/>
      <c r="O390" s="35"/>
      <c r="P390" s="35"/>
    </row>
    <row r="391" spans="1:16" s="176" customFormat="1" ht="24.95" customHeight="1" x14ac:dyDescent="0.3">
      <c r="A391" s="6">
        <f t="shared" si="34"/>
        <v>27</v>
      </c>
      <c r="B391" s="19" t="s">
        <v>1361</v>
      </c>
      <c r="C391" s="6" t="s">
        <v>2015</v>
      </c>
      <c r="D391" s="9"/>
      <c r="E391" s="33"/>
      <c r="F391" s="9"/>
      <c r="G391" s="108"/>
      <c r="H391" s="33"/>
      <c r="I391" s="15">
        <f>'[1]19 06 2018'!E335</f>
        <v>119090.909090909</v>
      </c>
      <c r="J391" s="69"/>
      <c r="K391" s="8" t="str">
        <f t="shared" si="32"/>
        <v>d/cây</v>
      </c>
      <c r="L391" s="15"/>
      <c r="M391" s="15">
        <f t="shared" si="33"/>
        <v>119090.909090909</v>
      </c>
      <c r="N391" s="63"/>
      <c r="O391" s="35"/>
      <c r="P391" s="35"/>
    </row>
    <row r="392" spans="1:16" s="176" customFormat="1" ht="24.95" customHeight="1" x14ac:dyDescent="0.3">
      <c r="A392" s="6">
        <f t="shared" si="34"/>
        <v>28</v>
      </c>
      <c r="B392" s="19" t="s">
        <v>1362</v>
      </c>
      <c r="C392" s="6" t="s">
        <v>2015</v>
      </c>
      <c r="D392" s="9"/>
      <c r="E392" s="33"/>
      <c r="F392" s="9"/>
      <c r="G392" s="108"/>
      <c r="H392" s="33"/>
      <c r="I392" s="15">
        <f>'[1]19 06 2018'!E336</f>
        <v>131818.181818182</v>
      </c>
      <c r="J392" s="69"/>
      <c r="K392" s="8" t="str">
        <f t="shared" si="32"/>
        <v>d/cây</v>
      </c>
      <c r="L392" s="15"/>
      <c r="M392" s="15">
        <f t="shared" si="33"/>
        <v>131818.181818182</v>
      </c>
      <c r="N392" s="63"/>
      <c r="O392" s="35"/>
      <c r="P392" s="35"/>
    </row>
    <row r="393" spans="1:16" s="176" customFormat="1" ht="24.95" customHeight="1" x14ac:dyDescent="0.3">
      <c r="A393" s="6">
        <f t="shared" si="34"/>
        <v>29</v>
      </c>
      <c r="B393" s="19" t="s">
        <v>1363</v>
      </c>
      <c r="C393" s="6" t="s">
        <v>2015</v>
      </c>
      <c r="D393" s="9"/>
      <c r="E393" s="33"/>
      <c r="F393" s="9"/>
      <c r="G393" s="108"/>
      <c r="H393" s="33"/>
      <c r="I393" s="15">
        <f>'[1]19 06 2018'!E337</f>
        <v>142727.272727273</v>
      </c>
      <c r="J393" s="69"/>
      <c r="K393" s="8" t="str">
        <f t="shared" si="32"/>
        <v>d/cây</v>
      </c>
      <c r="L393" s="15"/>
      <c r="M393" s="15">
        <f t="shared" si="33"/>
        <v>142727.272727273</v>
      </c>
      <c r="N393" s="63"/>
      <c r="O393" s="35"/>
      <c r="P393" s="35"/>
    </row>
    <row r="394" spans="1:16" s="176" customFormat="1" ht="24.95" customHeight="1" x14ac:dyDescent="0.3">
      <c r="A394" s="6">
        <f t="shared" si="34"/>
        <v>30</v>
      </c>
      <c r="B394" s="19" t="s">
        <v>1364</v>
      </c>
      <c r="C394" s="6" t="s">
        <v>2015</v>
      </c>
      <c r="D394" s="9"/>
      <c r="E394" s="33"/>
      <c r="F394" s="9"/>
      <c r="G394" s="108"/>
      <c r="H394" s="33"/>
      <c r="I394" s="15">
        <f>'[1]19 06 2018'!E338</f>
        <v>155454.545454545</v>
      </c>
      <c r="J394" s="69"/>
      <c r="K394" s="8" t="str">
        <f t="shared" si="32"/>
        <v>d/cây</v>
      </c>
      <c r="L394" s="15"/>
      <c r="M394" s="15">
        <f t="shared" si="33"/>
        <v>155454.545454545</v>
      </c>
      <c r="N394" s="63"/>
      <c r="O394" s="35"/>
      <c r="P394" s="35"/>
    </row>
    <row r="395" spans="1:16" s="176" customFormat="1" ht="24.95" customHeight="1" x14ac:dyDescent="0.3">
      <c r="A395" s="6">
        <f t="shared" si="34"/>
        <v>31</v>
      </c>
      <c r="B395" s="19" t="s">
        <v>1365</v>
      </c>
      <c r="C395" s="6" t="s">
        <v>2015</v>
      </c>
      <c r="D395" s="9"/>
      <c r="E395" s="33"/>
      <c r="F395" s="9"/>
      <c r="G395" s="108"/>
      <c r="H395" s="33"/>
      <c r="I395" s="15">
        <f>'[1]19 06 2018'!E339</f>
        <v>180000</v>
      </c>
      <c r="J395" s="69"/>
      <c r="K395" s="8" t="str">
        <f t="shared" si="32"/>
        <v>d/cây</v>
      </c>
      <c r="L395" s="15"/>
      <c r="M395" s="15">
        <f t="shared" si="33"/>
        <v>180000</v>
      </c>
      <c r="N395" s="63"/>
      <c r="O395" s="35"/>
      <c r="P395" s="35"/>
    </row>
    <row r="396" spans="1:16" s="176" customFormat="1" ht="24.95" customHeight="1" x14ac:dyDescent="0.3">
      <c r="A396" s="6">
        <f t="shared" si="34"/>
        <v>32</v>
      </c>
      <c r="B396" s="19" t="s">
        <v>1366</v>
      </c>
      <c r="C396" s="6" t="s">
        <v>2015</v>
      </c>
      <c r="D396" s="9"/>
      <c r="E396" s="33"/>
      <c r="F396" s="9"/>
      <c r="G396" s="108"/>
      <c r="H396" s="33"/>
      <c r="I396" s="15">
        <f>'[1]19 06 2018'!E340</f>
        <v>94545.4545454545</v>
      </c>
      <c r="J396" s="69"/>
      <c r="K396" s="8" t="str">
        <f t="shared" si="32"/>
        <v>d/cây</v>
      </c>
      <c r="L396" s="15"/>
      <c r="M396" s="15">
        <f t="shared" si="33"/>
        <v>94545.4545454545</v>
      </c>
      <c r="N396" s="63"/>
      <c r="O396" s="35"/>
      <c r="P396" s="35"/>
    </row>
    <row r="397" spans="1:16" s="176" customFormat="1" ht="24.95" customHeight="1" x14ac:dyDescent="0.3">
      <c r="A397" s="6">
        <f t="shared" si="34"/>
        <v>33</v>
      </c>
      <c r="B397" s="19" t="s">
        <v>1367</v>
      </c>
      <c r="C397" s="6" t="s">
        <v>2015</v>
      </c>
      <c r="D397" s="9"/>
      <c r="E397" s="33"/>
      <c r="F397" s="9"/>
      <c r="G397" s="108"/>
      <c r="H397" s="33"/>
      <c r="I397" s="15">
        <f>'[1]19 06 2018'!E341</f>
        <v>103636.363636364</v>
      </c>
      <c r="J397" s="69"/>
      <c r="K397" s="8" t="str">
        <f t="shared" si="32"/>
        <v>d/cây</v>
      </c>
      <c r="L397" s="15"/>
      <c r="M397" s="15">
        <f t="shared" ref="M397:M428" si="35">I397</f>
        <v>103636.363636364</v>
      </c>
      <c r="N397" s="63"/>
      <c r="O397" s="35"/>
      <c r="P397" s="35"/>
    </row>
    <row r="398" spans="1:16" s="176" customFormat="1" ht="24.95" customHeight="1" x14ac:dyDescent="0.3">
      <c r="A398" s="6">
        <f t="shared" si="34"/>
        <v>34</v>
      </c>
      <c r="B398" s="19" t="s">
        <v>1368</v>
      </c>
      <c r="C398" s="6" t="s">
        <v>2015</v>
      </c>
      <c r="D398" s="9"/>
      <c r="E398" s="33"/>
      <c r="F398" s="9"/>
      <c r="G398" s="108"/>
      <c r="H398" s="33"/>
      <c r="I398" s="15">
        <f>'[1]19 06 2018'!E342</f>
        <v>113636.363636364</v>
      </c>
      <c r="J398" s="69"/>
      <c r="K398" s="8" t="str">
        <f t="shared" si="32"/>
        <v>d/cây</v>
      </c>
      <c r="L398" s="15"/>
      <c r="M398" s="15">
        <f t="shared" si="35"/>
        <v>113636.363636364</v>
      </c>
      <c r="N398" s="63"/>
      <c r="O398" s="35"/>
      <c r="P398" s="35"/>
    </row>
    <row r="399" spans="1:16" s="176" customFormat="1" ht="24.95" customHeight="1" x14ac:dyDescent="0.3">
      <c r="A399" s="6">
        <f t="shared" si="34"/>
        <v>35</v>
      </c>
      <c r="B399" s="19" t="s">
        <v>1369</v>
      </c>
      <c r="C399" s="6" t="s">
        <v>2015</v>
      </c>
      <c r="D399" s="9"/>
      <c r="E399" s="33"/>
      <c r="F399" s="9"/>
      <c r="G399" s="108"/>
      <c r="H399" s="33"/>
      <c r="I399" s="15">
        <f>'[1]19 06 2018'!E343</f>
        <v>122727.272727273</v>
      </c>
      <c r="J399" s="69"/>
      <c r="K399" s="8" t="str">
        <f t="shared" si="32"/>
        <v>d/cây</v>
      </c>
      <c r="L399" s="15"/>
      <c r="M399" s="15">
        <f t="shared" si="35"/>
        <v>122727.272727273</v>
      </c>
      <c r="N399" s="63"/>
      <c r="O399" s="35"/>
      <c r="P399" s="35"/>
    </row>
    <row r="400" spans="1:16" s="176" customFormat="1" ht="24.95" customHeight="1" x14ac:dyDescent="0.3">
      <c r="A400" s="6">
        <f t="shared" si="34"/>
        <v>36</v>
      </c>
      <c r="B400" s="19" t="s">
        <v>1370</v>
      </c>
      <c r="C400" s="6" t="s">
        <v>2015</v>
      </c>
      <c r="D400" s="9"/>
      <c r="E400" s="33"/>
      <c r="F400" s="9"/>
      <c r="G400" s="108"/>
      <c r="H400" s="33"/>
      <c r="I400" s="15">
        <f>'[1]19 06 2018'!E344</f>
        <v>141818.181818182</v>
      </c>
      <c r="J400" s="69"/>
      <c r="K400" s="8" t="str">
        <f t="shared" si="32"/>
        <v>d/cây</v>
      </c>
      <c r="L400" s="15"/>
      <c r="M400" s="15">
        <f t="shared" si="35"/>
        <v>141818.181818182</v>
      </c>
      <c r="N400" s="63"/>
      <c r="O400" s="35"/>
      <c r="P400" s="35"/>
    </row>
    <row r="401" spans="1:16" s="176" customFormat="1" ht="24.95" customHeight="1" x14ac:dyDescent="0.3">
      <c r="A401" s="6">
        <f t="shared" si="34"/>
        <v>37</v>
      </c>
      <c r="B401" s="19" t="s">
        <v>1371</v>
      </c>
      <c r="C401" s="6" t="s">
        <v>2015</v>
      </c>
      <c r="D401" s="9"/>
      <c r="E401" s="33"/>
      <c r="F401" s="9"/>
      <c r="G401" s="108"/>
      <c r="H401" s="33"/>
      <c r="I401" s="15">
        <f>'[1]19 06 2018'!E345</f>
        <v>127272.727272727</v>
      </c>
      <c r="J401" s="69"/>
      <c r="K401" s="8" t="str">
        <f t="shared" si="32"/>
        <v>d/cây</v>
      </c>
      <c r="L401" s="15"/>
      <c r="M401" s="15">
        <f t="shared" si="35"/>
        <v>127272.727272727</v>
      </c>
      <c r="N401" s="63"/>
      <c r="O401" s="35"/>
      <c r="P401" s="35"/>
    </row>
    <row r="402" spans="1:16" s="176" customFormat="1" ht="24.95" customHeight="1" x14ac:dyDescent="0.3">
      <c r="A402" s="6">
        <f t="shared" si="34"/>
        <v>38</v>
      </c>
      <c r="B402" s="19" t="s">
        <v>1372</v>
      </c>
      <c r="C402" s="6" t="s">
        <v>2015</v>
      </c>
      <c r="D402" s="9"/>
      <c r="E402" s="33"/>
      <c r="F402" s="9"/>
      <c r="G402" s="108"/>
      <c r="H402" s="33"/>
      <c r="I402" s="15">
        <f>'[1]19 06 2018'!E346</f>
        <v>139090.909090909</v>
      </c>
      <c r="J402" s="69"/>
      <c r="K402" s="8" t="str">
        <f t="shared" si="32"/>
        <v>d/cây</v>
      </c>
      <c r="L402" s="15"/>
      <c r="M402" s="15">
        <f t="shared" si="35"/>
        <v>139090.909090909</v>
      </c>
      <c r="N402" s="63"/>
      <c r="O402" s="35"/>
      <c r="P402" s="35"/>
    </row>
    <row r="403" spans="1:16" s="176" customFormat="1" ht="24.95" customHeight="1" x14ac:dyDescent="0.3">
      <c r="A403" s="6">
        <f t="shared" si="34"/>
        <v>39</v>
      </c>
      <c r="B403" s="19" t="s">
        <v>1373</v>
      </c>
      <c r="C403" s="6" t="s">
        <v>2015</v>
      </c>
      <c r="D403" s="9"/>
      <c r="E403" s="33"/>
      <c r="F403" s="9"/>
      <c r="G403" s="108"/>
      <c r="H403" s="33"/>
      <c r="I403" s="15">
        <f>'[1]19 06 2018'!E347</f>
        <v>152727.272727273</v>
      </c>
      <c r="J403" s="69"/>
      <c r="K403" s="8" t="str">
        <f t="shared" si="32"/>
        <v>d/cây</v>
      </c>
      <c r="L403" s="15"/>
      <c r="M403" s="15">
        <f t="shared" si="35"/>
        <v>152727.272727273</v>
      </c>
      <c r="N403" s="63"/>
      <c r="O403" s="35"/>
      <c r="P403" s="35"/>
    </row>
    <row r="404" spans="1:16" s="176" customFormat="1" ht="24.95" customHeight="1" x14ac:dyDescent="0.3">
      <c r="A404" s="6">
        <f t="shared" si="34"/>
        <v>40</v>
      </c>
      <c r="B404" s="19" t="s">
        <v>1374</v>
      </c>
      <c r="C404" s="6" t="s">
        <v>2015</v>
      </c>
      <c r="D404" s="9"/>
      <c r="E404" s="33"/>
      <c r="F404" s="9"/>
      <c r="G404" s="108"/>
      <c r="H404" s="33"/>
      <c r="I404" s="15">
        <f>'[1]19 06 2018'!E348</f>
        <v>166363.636363636</v>
      </c>
      <c r="J404" s="69"/>
      <c r="K404" s="8" t="str">
        <f t="shared" si="32"/>
        <v>d/cây</v>
      </c>
      <c r="L404" s="15"/>
      <c r="M404" s="15">
        <f t="shared" si="35"/>
        <v>166363.636363636</v>
      </c>
      <c r="N404" s="63"/>
      <c r="O404" s="35"/>
      <c r="P404" s="35"/>
    </row>
    <row r="405" spans="1:16" s="176" customFormat="1" ht="24.95" customHeight="1" x14ac:dyDescent="0.3">
      <c r="A405" s="6">
        <f t="shared" si="34"/>
        <v>41</v>
      </c>
      <c r="B405" s="19" t="s">
        <v>1375</v>
      </c>
      <c r="C405" s="6" t="s">
        <v>2015</v>
      </c>
      <c r="D405" s="9"/>
      <c r="E405" s="33"/>
      <c r="F405" s="9"/>
      <c r="G405" s="108"/>
      <c r="H405" s="33"/>
      <c r="I405" s="15">
        <f>'[1]19 06 2018'!E349</f>
        <v>192727.272727273</v>
      </c>
      <c r="J405" s="69"/>
      <c r="K405" s="8" t="str">
        <f t="shared" si="32"/>
        <v>d/cây</v>
      </c>
      <c r="L405" s="15"/>
      <c r="M405" s="15">
        <f t="shared" si="35"/>
        <v>192727.272727273</v>
      </c>
      <c r="N405" s="63"/>
      <c r="O405" s="35"/>
      <c r="P405" s="35"/>
    </row>
    <row r="406" spans="1:16" s="176" customFormat="1" ht="24.95" customHeight="1" x14ac:dyDescent="0.3">
      <c r="A406" s="6">
        <f t="shared" si="34"/>
        <v>42</v>
      </c>
      <c r="B406" s="19" t="s">
        <v>1376</v>
      </c>
      <c r="C406" s="6" t="s">
        <v>2015</v>
      </c>
      <c r="D406" s="9"/>
      <c r="E406" s="33"/>
      <c r="F406" s="9"/>
      <c r="G406" s="108"/>
      <c r="H406" s="33"/>
      <c r="I406" s="15">
        <f>'[1]19 06 2018'!E350</f>
        <v>143636.363636364</v>
      </c>
      <c r="J406" s="69"/>
      <c r="K406" s="8" t="str">
        <f t="shared" si="32"/>
        <v>d/cây</v>
      </c>
      <c r="L406" s="15"/>
      <c r="M406" s="15">
        <f t="shared" si="35"/>
        <v>143636.363636364</v>
      </c>
      <c r="N406" s="63"/>
      <c r="O406" s="35"/>
      <c r="P406" s="35"/>
    </row>
    <row r="407" spans="1:16" s="176" customFormat="1" ht="24.95" customHeight="1" x14ac:dyDescent="0.3">
      <c r="A407" s="6">
        <f t="shared" si="34"/>
        <v>43</v>
      </c>
      <c r="B407" s="19" t="s">
        <v>1377</v>
      </c>
      <c r="C407" s="6" t="s">
        <v>2015</v>
      </c>
      <c r="D407" s="9"/>
      <c r="E407" s="33"/>
      <c r="F407" s="9"/>
      <c r="G407" s="108"/>
      <c r="H407" s="33"/>
      <c r="I407" s="15">
        <f>'[1]19 06 2018'!E351</f>
        <v>157272.727272727</v>
      </c>
      <c r="J407" s="69"/>
      <c r="K407" s="8" t="str">
        <f t="shared" si="32"/>
        <v>d/cây</v>
      </c>
      <c r="L407" s="15"/>
      <c r="M407" s="15">
        <f t="shared" si="35"/>
        <v>157272.727272727</v>
      </c>
      <c r="N407" s="63"/>
      <c r="O407" s="35"/>
      <c r="P407" s="35"/>
    </row>
    <row r="408" spans="1:16" s="176" customFormat="1" ht="24.95" customHeight="1" x14ac:dyDescent="0.3">
      <c r="A408" s="6">
        <f t="shared" si="34"/>
        <v>44</v>
      </c>
      <c r="B408" s="19" t="s">
        <v>1378</v>
      </c>
      <c r="C408" s="6" t="s">
        <v>2015</v>
      </c>
      <c r="D408" s="9"/>
      <c r="E408" s="33"/>
      <c r="F408" s="9"/>
      <c r="G408" s="108"/>
      <c r="H408" s="33"/>
      <c r="I408" s="15">
        <f>'[1]19 06 2018'!E352</f>
        <v>171818.181818182</v>
      </c>
      <c r="J408" s="69"/>
      <c r="K408" s="8" t="str">
        <f t="shared" si="32"/>
        <v>d/cây</v>
      </c>
      <c r="L408" s="15"/>
      <c r="M408" s="15">
        <f t="shared" si="35"/>
        <v>171818.181818182</v>
      </c>
      <c r="N408" s="63"/>
      <c r="O408" s="35"/>
      <c r="P408" s="35"/>
    </row>
    <row r="409" spans="1:16" s="176" customFormat="1" ht="24.95" customHeight="1" x14ac:dyDescent="0.3">
      <c r="A409" s="6">
        <f t="shared" si="34"/>
        <v>45</v>
      </c>
      <c r="B409" s="19" t="s">
        <v>1379</v>
      </c>
      <c r="C409" s="6" t="s">
        <v>2015</v>
      </c>
      <c r="D409" s="9"/>
      <c r="E409" s="33"/>
      <c r="F409" s="9"/>
      <c r="G409" s="108"/>
      <c r="H409" s="33"/>
      <c r="I409" s="15">
        <f>'[1]19 06 2018'!E353</f>
        <v>187272.727272727</v>
      </c>
      <c r="J409" s="69"/>
      <c r="K409" s="8" t="str">
        <f t="shared" si="32"/>
        <v>d/cây</v>
      </c>
      <c r="L409" s="15"/>
      <c r="M409" s="15">
        <f t="shared" si="35"/>
        <v>187272.727272727</v>
      </c>
      <c r="N409" s="63"/>
      <c r="O409" s="35"/>
      <c r="P409" s="35"/>
    </row>
    <row r="410" spans="1:16" s="176" customFormat="1" ht="24.95" customHeight="1" x14ac:dyDescent="0.3">
      <c r="A410" s="6">
        <f t="shared" si="34"/>
        <v>46</v>
      </c>
      <c r="B410" s="19" t="s">
        <v>1380</v>
      </c>
      <c r="C410" s="6" t="s">
        <v>2015</v>
      </c>
      <c r="D410" s="9"/>
      <c r="E410" s="33"/>
      <c r="F410" s="9"/>
      <c r="G410" s="108"/>
      <c r="H410" s="33"/>
      <c r="I410" s="15">
        <f>'[1]19 06 2018'!E354</f>
        <v>217272.727272727</v>
      </c>
      <c r="J410" s="69"/>
      <c r="K410" s="8" t="str">
        <f t="shared" si="32"/>
        <v>d/cây</v>
      </c>
      <c r="L410" s="15"/>
      <c r="M410" s="15">
        <f t="shared" si="35"/>
        <v>217272.727272727</v>
      </c>
      <c r="N410" s="63"/>
      <c r="O410" s="35"/>
      <c r="P410" s="35"/>
    </row>
    <row r="411" spans="1:16" s="176" customFormat="1" ht="24.95" customHeight="1" x14ac:dyDescent="0.3">
      <c r="A411" s="6">
        <f t="shared" si="34"/>
        <v>47</v>
      </c>
      <c r="B411" s="19" t="s">
        <v>1381</v>
      </c>
      <c r="C411" s="6" t="s">
        <v>2015</v>
      </c>
      <c r="D411" s="9"/>
      <c r="E411" s="33"/>
      <c r="F411" s="9"/>
      <c r="G411" s="108"/>
      <c r="H411" s="33"/>
      <c r="I411" s="15">
        <f>'[1]19 06 2018'!E355</f>
        <v>276363.636363636</v>
      </c>
      <c r="J411" s="69"/>
      <c r="K411" s="8" t="str">
        <f t="shared" si="32"/>
        <v>d/cây</v>
      </c>
      <c r="L411" s="15"/>
      <c r="M411" s="15">
        <f t="shared" si="35"/>
        <v>276363.636363636</v>
      </c>
      <c r="N411" s="63"/>
      <c r="O411" s="35"/>
      <c r="P411" s="35"/>
    </row>
    <row r="412" spans="1:16" s="176" customFormat="1" ht="24.95" customHeight="1" x14ac:dyDescent="0.3">
      <c r="A412" s="6">
        <f t="shared" si="34"/>
        <v>48</v>
      </c>
      <c r="B412" s="19" t="s">
        <v>1382</v>
      </c>
      <c r="C412" s="6" t="s">
        <v>2015</v>
      </c>
      <c r="D412" s="9"/>
      <c r="E412" s="33"/>
      <c r="F412" s="9"/>
      <c r="G412" s="108"/>
      <c r="H412" s="33"/>
      <c r="I412" s="15">
        <f>'[1]19 06 2018'!E356</f>
        <v>210909.090909091</v>
      </c>
      <c r="J412" s="69"/>
      <c r="K412" s="8" t="str">
        <f t="shared" si="32"/>
        <v>d/cây</v>
      </c>
      <c r="L412" s="15"/>
      <c r="M412" s="15">
        <f t="shared" si="35"/>
        <v>210909.090909091</v>
      </c>
      <c r="N412" s="63"/>
      <c r="O412" s="35"/>
      <c r="P412" s="35"/>
    </row>
    <row r="413" spans="1:16" s="176" customFormat="1" ht="24.95" customHeight="1" x14ac:dyDescent="0.3">
      <c r="A413" s="6">
        <f t="shared" si="34"/>
        <v>49</v>
      </c>
      <c r="B413" s="19" t="s">
        <v>1383</v>
      </c>
      <c r="C413" s="6" t="s">
        <v>2015</v>
      </c>
      <c r="D413" s="9"/>
      <c r="E413" s="33"/>
      <c r="F413" s="9"/>
      <c r="G413" s="108"/>
      <c r="H413" s="33"/>
      <c r="I413" s="15">
        <f>'[1]19 06 2018'!E357</f>
        <v>230909.090909091</v>
      </c>
      <c r="J413" s="69"/>
      <c r="K413" s="8" t="str">
        <f t="shared" si="32"/>
        <v>d/cây</v>
      </c>
      <c r="L413" s="15"/>
      <c r="M413" s="15">
        <f t="shared" si="35"/>
        <v>230909.090909091</v>
      </c>
      <c r="N413" s="63"/>
      <c r="O413" s="35"/>
      <c r="P413" s="35"/>
    </row>
    <row r="414" spans="1:16" s="176" customFormat="1" ht="24.95" customHeight="1" x14ac:dyDescent="0.3">
      <c r="A414" s="6">
        <f t="shared" si="34"/>
        <v>50</v>
      </c>
      <c r="B414" s="19" t="s">
        <v>1384</v>
      </c>
      <c r="C414" s="6" t="s">
        <v>2015</v>
      </c>
      <c r="D414" s="9"/>
      <c r="E414" s="33"/>
      <c r="F414" s="9"/>
      <c r="G414" s="108"/>
      <c r="H414" s="33"/>
      <c r="I414" s="15">
        <f>'[1]19 06 2018'!E358</f>
        <v>251818.181818182</v>
      </c>
      <c r="J414" s="69"/>
      <c r="K414" s="8" t="str">
        <f t="shared" si="32"/>
        <v>d/cây</v>
      </c>
      <c r="L414" s="15"/>
      <c r="M414" s="15">
        <f t="shared" si="35"/>
        <v>251818.181818182</v>
      </c>
      <c r="N414" s="63"/>
      <c r="O414" s="35"/>
      <c r="P414" s="35"/>
    </row>
    <row r="415" spans="1:16" s="176" customFormat="1" ht="24.95" customHeight="1" x14ac:dyDescent="0.3">
      <c r="A415" s="6">
        <f t="shared" si="34"/>
        <v>51</v>
      </c>
      <c r="B415" s="19" t="s">
        <v>1385</v>
      </c>
      <c r="C415" s="6" t="s">
        <v>2015</v>
      </c>
      <c r="D415" s="9"/>
      <c r="E415" s="33"/>
      <c r="F415" s="9"/>
      <c r="G415" s="108"/>
      <c r="H415" s="33"/>
      <c r="I415" s="15">
        <f>'[1]19 06 2018'!E359</f>
        <v>292727.272727273</v>
      </c>
      <c r="J415" s="69"/>
      <c r="K415" s="8" t="str">
        <f t="shared" si="32"/>
        <v>d/cây</v>
      </c>
      <c r="L415" s="15"/>
      <c r="M415" s="15">
        <f t="shared" si="35"/>
        <v>292727.272727273</v>
      </c>
      <c r="N415" s="63"/>
      <c r="O415" s="35"/>
      <c r="P415" s="35"/>
    </row>
    <row r="416" spans="1:16" s="176" customFormat="1" ht="24.95" customHeight="1" x14ac:dyDescent="0.3">
      <c r="A416" s="6">
        <f t="shared" si="34"/>
        <v>52</v>
      </c>
      <c r="B416" s="19" t="s">
        <v>1386</v>
      </c>
      <c r="C416" s="6" t="s">
        <v>2015</v>
      </c>
      <c r="D416" s="9"/>
      <c r="E416" s="33"/>
      <c r="F416" s="9"/>
      <c r="G416" s="108"/>
      <c r="H416" s="33"/>
      <c r="I416" s="15">
        <f>'[1]19 06 2018'!E360</f>
        <v>372727.272727273</v>
      </c>
      <c r="J416" s="69"/>
      <c r="K416" s="8" t="str">
        <f t="shared" si="32"/>
        <v>d/cây</v>
      </c>
      <c r="L416" s="15"/>
      <c r="M416" s="15">
        <f t="shared" si="35"/>
        <v>372727.272727273</v>
      </c>
      <c r="N416" s="63"/>
      <c r="O416" s="35"/>
      <c r="P416" s="35"/>
    </row>
    <row r="417" spans="1:16" s="176" customFormat="1" ht="24.95" customHeight="1" x14ac:dyDescent="0.3">
      <c r="A417" s="6">
        <f t="shared" si="34"/>
        <v>53</v>
      </c>
      <c r="B417" s="19" t="s">
        <v>1387</v>
      </c>
      <c r="C417" s="6" t="s">
        <v>2015</v>
      </c>
      <c r="D417" s="9"/>
      <c r="E417" s="33"/>
      <c r="F417" s="9"/>
      <c r="G417" s="108"/>
      <c r="H417" s="33"/>
      <c r="I417" s="15">
        <f>'[1]19 06 2018'!E361</f>
        <v>290000</v>
      </c>
      <c r="J417" s="69"/>
      <c r="K417" s="8" t="str">
        <f t="shared" si="32"/>
        <v>d/cây</v>
      </c>
      <c r="L417" s="15"/>
      <c r="M417" s="15">
        <f t="shared" si="35"/>
        <v>290000</v>
      </c>
      <c r="N417" s="63"/>
      <c r="O417" s="35"/>
      <c r="P417" s="35"/>
    </row>
    <row r="418" spans="1:16" s="176" customFormat="1" ht="24.95" customHeight="1" x14ac:dyDescent="0.3">
      <c r="A418" s="6">
        <f t="shared" si="34"/>
        <v>54</v>
      </c>
      <c r="B418" s="19" t="s">
        <v>1388</v>
      </c>
      <c r="C418" s="6" t="s">
        <v>2015</v>
      </c>
      <c r="D418" s="9"/>
      <c r="E418" s="33"/>
      <c r="F418" s="9"/>
      <c r="G418" s="108"/>
      <c r="H418" s="33"/>
      <c r="I418" s="15">
        <f>'[1]19 06 2018'!E362</f>
        <v>316363.636363636</v>
      </c>
      <c r="J418" s="69"/>
      <c r="K418" s="8" t="str">
        <f t="shared" si="32"/>
        <v>d/cây</v>
      </c>
      <c r="L418" s="15"/>
      <c r="M418" s="15">
        <f t="shared" si="35"/>
        <v>316363.636363636</v>
      </c>
      <c r="N418" s="63"/>
      <c r="O418" s="35"/>
      <c r="P418" s="35"/>
    </row>
    <row r="419" spans="1:16" s="176" customFormat="1" ht="24.95" customHeight="1" x14ac:dyDescent="0.3">
      <c r="A419" s="6">
        <f t="shared" si="34"/>
        <v>55</v>
      </c>
      <c r="B419" s="19" t="s">
        <v>1389</v>
      </c>
      <c r="C419" s="6" t="s">
        <v>2015</v>
      </c>
      <c r="D419" s="9"/>
      <c r="E419" s="33"/>
      <c r="F419" s="9"/>
      <c r="G419" s="108"/>
      <c r="H419" s="33"/>
      <c r="I419" s="15">
        <f>'[1]19 06 2018'!E363</f>
        <v>367272.727272727</v>
      </c>
      <c r="J419" s="69"/>
      <c r="K419" s="8" t="str">
        <f t="shared" si="32"/>
        <v>d/cây</v>
      </c>
      <c r="L419" s="15"/>
      <c r="M419" s="15">
        <f t="shared" si="35"/>
        <v>367272.727272727</v>
      </c>
      <c r="N419" s="63"/>
      <c r="O419" s="35"/>
      <c r="P419" s="35"/>
    </row>
    <row r="420" spans="1:16" s="176" customFormat="1" ht="24.95" customHeight="1" x14ac:dyDescent="0.3">
      <c r="A420" s="6">
        <f t="shared" si="34"/>
        <v>56</v>
      </c>
      <c r="B420" s="19" t="s">
        <v>1390</v>
      </c>
      <c r="C420" s="6" t="s">
        <v>2015</v>
      </c>
      <c r="D420" s="9"/>
      <c r="E420" s="33"/>
      <c r="F420" s="9"/>
      <c r="G420" s="108"/>
      <c r="H420" s="33"/>
      <c r="I420" s="15">
        <f>'[1]19 06 2018'!E364</f>
        <v>469090.909090909</v>
      </c>
      <c r="J420" s="69"/>
      <c r="K420" s="8" t="str">
        <f t="shared" si="32"/>
        <v>d/cây</v>
      </c>
      <c r="L420" s="15"/>
      <c r="M420" s="15">
        <f t="shared" si="35"/>
        <v>469090.909090909</v>
      </c>
      <c r="N420" s="63"/>
      <c r="O420" s="35"/>
      <c r="P420" s="35"/>
    </row>
    <row r="421" spans="1:16" s="176" customFormat="1" ht="24.95" customHeight="1" x14ac:dyDescent="0.3">
      <c r="A421" s="6">
        <f t="shared" si="34"/>
        <v>57</v>
      </c>
      <c r="B421" s="19" t="s">
        <v>1391</v>
      </c>
      <c r="C421" s="6" t="s">
        <v>2015</v>
      </c>
      <c r="D421" s="9"/>
      <c r="E421" s="33"/>
      <c r="F421" s="9"/>
      <c r="G421" s="108"/>
      <c r="H421" s="33"/>
      <c r="I421" s="15">
        <f>'[1]19 06 2018'!E365</f>
        <v>191818.181818182</v>
      </c>
      <c r="J421" s="69"/>
      <c r="K421" s="8" t="str">
        <f t="shared" si="32"/>
        <v>d/cây</v>
      </c>
      <c r="L421" s="15"/>
      <c r="M421" s="15">
        <f t="shared" si="35"/>
        <v>191818.181818182</v>
      </c>
      <c r="N421" s="63"/>
      <c r="O421" s="35"/>
      <c r="P421" s="35"/>
    </row>
    <row r="422" spans="1:16" s="176" customFormat="1" ht="24.95" customHeight="1" x14ac:dyDescent="0.3">
      <c r="A422" s="6">
        <f t="shared" si="34"/>
        <v>58</v>
      </c>
      <c r="B422" s="19" t="s">
        <v>1392</v>
      </c>
      <c r="C422" s="6" t="s">
        <v>2015</v>
      </c>
      <c r="D422" s="9"/>
      <c r="E422" s="33"/>
      <c r="F422" s="9"/>
      <c r="G422" s="108"/>
      <c r="H422" s="33"/>
      <c r="I422" s="15">
        <f>'[1]19 06 2018'!E366</f>
        <v>242727.272727273</v>
      </c>
      <c r="J422" s="69"/>
      <c r="K422" s="8" t="str">
        <f t="shared" si="32"/>
        <v>d/cây</v>
      </c>
      <c r="L422" s="15"/>
      <c r="M422" s="15">
        <f t="shared" si="35"/>
        <v>242727.272727273</v>
      </c>
      <c r="N422" s="63"/>
      <c r="O422" s="35"/>
      <c r="P422" s="35"/>
    </row>
    <row r="423" spans="1:16" s="176" customFormat="1" ht="24.95" customHeight="1" x14ac:dyDescent="0.3">
      <c r="A423" s="6">
        <f t="shared" si="34"/>
        <v>59</v>
      </c>
      <c r="B423" s="19" t="s">
        <v>1393</v>
      </c>
      <c r="C423" s="6" t="s">
        <v>2015</v>
      </c>
      <c r="D423" s="9"/>
      <c r="E423" s="33"/>
      <c r="F423" s="9"/>
      <c r="G423" s="108"/>
      <c r="H423" s="33"/>
      <c r="I423" s="15">
        <f>'[1]19 06 2018'!E367</f>
        <v>442727.272727273</v>
      </c>
      <c r="J423" s="69"/>
      <c r="K423" s="8" t="str">
        <f t="shared" si="32"/>
        <v>d/cây</v>
      </c>
      <c r="L423" s="15"/>
      <c r="M423" s="15">
        <f t="shared" si="35"/>
        <v>442727.272727273</v>
      </c>
      <c r="N423" s="63"/>
      <c r="O423" s="35"/>
      <c r="P423" s="35"/>
    </row>
    <row r="424" spans="1:16" s="176" customFormat="1" ht="24.95" customHeight="1" x14ac:dyDescent="0.3">
      <c r="A424" s="6">
        <f t="shared" si="34"/>
        <v>60</v>
      </c>
      <c r="B424" s="19" t="s">
        <v>1394</v>
      </c>
      <c r="C424" s="6" t="s">
        <v>2015</v>
      </c>
      <c r="D424" s="9"/>
      <c r="E424" s="33"/>
      <c r="F424" s="9"/>
      <c r="G424" s="108"/>
      <c r="H424" s="33"/>
      <c r="I424" s="15">
        <f>'[1]19 06 2018'!E368</f>
        <v>566363.636363636</v>
      </c>
      <c r="J424" s="69"/>
      <c r="K424" s="8" t="str">
        <f t="shared" si="32"/>
        <v>d/cây</v>
      </c>
      <c r="L424" s="15"/>
      <c r="M424" s="15">
        <f t="shared" si="35"/>
        <v>566363.636363636</v>
      </c>
      <c r="N424" s="63"/>
      <c r="O424" s="35"/>
      <c r="P424" s="35"/>
    </row>
    <row r="425" spans="1:16" s="176" customFormat="1" ht="24.95" customHeight="1" x14ac:dyDescent="0.3">
      <c r="A425" s="6">
        <f t="shared" si="34"/>
        <v>61</v>
      </c>
      <c r="B425" s="19" t="s">
        <v>1395</v>
      </c>
      <c r="C425" s="6" t="s">
        <v>2015</v>
      </c>
      <c r="D425" s="9"/>
      <c r="E425" s="33"/>
      <c r="F425" s="9"/>
      <c r="G425" s="108"/>
      <c r="H425" s="33"/>
      <c r="I425" s="15">
        <f>'[1]19 06 2018'!E369</f>
        <v>230909.090909091</v>
      </c>
      <c r="J425" s="69"/>
      <c r="K425" s="8" t="str">
        <f t="shared" si="32"/>
        <v>d/cây</v>
      </c>
      <c r="L425" s="15"/>
      <c r="M425" s="15">
        <f t="shared" si="35"/>
        <v>230909.090909091</v>
      </c>
      <c r="N425" s="63"/>
      <c r="O425" s="35"/>
      <c r="P425" s="35"/>
    </row>
    <row r="426" spans="1:16" s="176" customFormat="1" ht="24.95" customHeight="1" x14ac:dyDescent="0.3">
      <c r="A426" s="6">
        <f t="shared" si="34"/>
        <v>62</v>
      </c>
      <c r="B426" s="19" t="s">
        <v>1396</v>
      </c>
      <c r="C426" s="6" t="s">
        <v>2015</v>
      </c>
      <c r="D426" s="9"/>
      <c r="E426" s="33"/>
      <c r="F426" s="9"/>
      <c r="G426" s="108"/>
      <c r="H426" s="33"/>
      <c r="I426" s="15">
        <f>'[1]19 06 2018'!E370</f>
        <v>292727.272727273</v>
      </c>
      <c r="J426" s="69"/>
      <c r="K426" s="8" t="str">
        <f t="shared" si="32"/>
        <v>d/cây</v>
      </c>
      <c r="L426" s="15"/>
      <c r="M426" s="15">
        <f t="shared" si="35"/>
        <v>292727.272727273</v>
      </c>
      <c r="N426" s="63"/>
      <c r="O426" s="35"/>
      <c r="P426" s="35"/>
    </row>
    <row r="427" spans="1:16" s="176" customFormat="1" ht="24.95" customHeight="1" x14ac:dyDescent="0.3">
      <c r="A427" s="6">
        <f t="shared" si="34"/>
        <v>63</v>
      </c>
      <c r="B427" s="19" t="s">
        <v>1397</v>
      </c>
      <c r="C427" s="6" t="s">
        <v>2015</v>
      </c>
      <c r="D427" s="9"/>
      <c r="E427" s="33"/>
      <c r="F427" s="9"/>
      <c r="G427" s="108"/>
      <c r="H427" s="33"/>
      <c r="I427" s="15">
        <f>'[1]19 06 2018'!E371</f>
        <v>318181.818181818</v>
      </c>
      <c r="J427" s="69"/>
      <c r="K427" s="8" t="str">
        <f t="shared" si="32"/>
        <v>d/cây</v>
      </c>
      <c r="L427" s="15"/>
      <c r="M427" s="15">
        <f t="shared" si="35"/>
        <v>318181.818181818</v>
      </c>
      <c r="N427" s="63"/>
      <c r="O427" s="35"/>
      <c r="P427" s="35"/>
    </row>
    <row r="428" spans="1:16" s="176" customFormat="1" ht="24.95" customHeight="1" x14ac:dyDescent="0.3">
      <c r="A428" s="6">
        <f t="shared" si="34"/>
        <v>64</v>
      </c>
      <c r="B428" s="19" t="s">
        <v>1398</v>
      </c>
      <c r="C428" s="6" t="s">
        <v>2015</v>
      </c>
      <c r="D428" s="9"/>
      <c r="E428" s="33"/>
      <c r="F428" s="9"/>
      <c r="G428" s="108"/>
      <c r="H428" s="33"/>
      <c r="I428" s="15">
        <f>'[1]19 06 2018'!E372</f>
        <v>396363.636363636</v>
      </c>
      <c r="J428" s="69"/>
      <c r="K428" s="8" t="str">
        <f t="shared" si="32"/>
        <v>d/cây</v>
      </c>
      <c r="L428" s="15"/>
      <c r="M428" s="15">
        <f t="shared" si="35"/>
        <v>396363.636363636</v>
      </c>
      <c r="N428" s="63"/>
      <c r="O428" s="35"/>
      <c r="P428" s="35"/>
    </row>
    <row r="429" spans="1:16" s="176" customFormat="1" ht="24.95" customHeight="1" x14ac:dyDescent="0.3">
      <c r="A429" s="6">
        <f t="shared" si="34"/>
        <v>65</v>
      </c>
      <c r="B429" s="19" t="s">
        <v>1399</v>
      </c>
      <c r="C429" s="6" t="s">
        <v>2015</v>
      </c>
      <c r="D429" s="9"/>
      <c r="E429" s="33"/>
      <c r="F429" s="9"/>
      <c r="G429" s="108"/>
      <c r="H429" s="33"/>
      <c r="I429" s="15">
        <f>'[1]19 06 2018'!E373</f>
        <v>62727.272727272699</v>
      </c>
      <c r="J429" s="69"/>
      <c r="K429" s="8" t="str">
        <f t="shared" ref="K429:K492" si="36">C429</f>
        <v>d/cây</v>
      </c>
      <c r="L429" s="15"/>
      <c r="M429" s="15">
        <f t="shared" ref="M429:M445" si="37">I429</f>
        <v>62727.272727272699</v>
      </c>
      <c r="N429" s="63"/>
      <c r="O429" s="35"/>
      <c r="P429" s="35"/>
    </row>
    <row r="430" spans="1:16" s="176" customFormat="1" ht="24.95" customHeight="1" x14ac:dyDescent="0.3">
      <c r="A430" s="6">
        <f t="shared" ref="A430:A445" si="38">+A429+1</f>
        <v>66</v>
      </c>
      <c r="B430" s="19" t="s">
        <v>1400</v>
      </c>
      <c r="C430" s="6" t="s">
        <v>2015</v>
      </c>
      <c r="D430" s="9"/>
      <c r="E430" s="33"/>
      <c r="F430" s="9"/>
      <c r="G430" s="108"/>
      <c r="H430" s="33"/>
      <c r="I430" s="15">
        <f>'[1]19 06 2018'!E374</f>
        <v>78181.818181818206</v>
      </c>
      <c r="J430" s="69"/>
      <c r="K430" s="8" t="str">
        <f t="shared" si="36"/>
        <v>d/cây</v>
      </c>
      <c r="L430" s="15"/>
      <c r="M430" s="15">
        <f t="shared" si="37"/>
        <v>78181.818181818206</v>
      </c>
      <c r="N430" s="63"/>
      <c r="O430" s="35"/>
      <c r="P430" s="35"/>
    </row>
    <row r="431" spans="1:16" s="176" customFormat="1" ht="24.95" customHeight="1" x14ac:dyDescent="0.3">
      <c r="A431" s="6">
        <f t="shared" si="38"/>
        <v>67</v>
      </c>
      <c r="B431" s="19" t="s">
        <v>1401</v>
      </c>
      <c r="C431" s="6" t="s">
        <v>2015</v>
      </c>
      <c r="D431" s="9"/>
      <c r="E431" s="33"/>
      <c r="F431" s="9"/>
      <c r="G431" s="108"/>
      <c r="H431" s="33"/>
      <c r="I431" s="15">
        <f>'[1]19 06 2018'!E375</f>
        <v>79090.909090909103</v>
      </c>
      <c r="J431" s="69"/>
      <c r="K431" s="8" t="str">
        <f t="shared" si="36"/>
        <v>d/cây</v>
      </c>
      <c r="L431" s="15"/>
      <c r="M431" s="15">
        <f t="shared" si="37"/>
        <v>79090.909090909103</v>
      </c>
      <c r="N431" s="63"/>
      <c r="O431" s="35"/>
      <c r="P431" s="35"/>
    </row>
    <row r="432" spans="1:16" s="176" customFormat="1" ht="24.95" customHeight="1" x14ac:dyDescent="0.3">
      <c r="A432" s="6">
        <f t="shared" si="38"/>
        <v>68</v>
      </c>
      <c r="B432" s="19" t="s">
        <v>1402</v>
      </c>
      <c r="C432" s="6" t="s">
        <v>2015</v>
      </c>
      <c r="D432" s="9"/>
      <c r="E432" s="33"/>
      <c r="F432" s="9"/>
      <c r="G432" s="108"/>
      <c r="H432" s="33"/>
      <c r="I432" s="15">
        <f>'[1]19 06 2018'!E376</f>
        <v>100000</v>
      </c>
      <c r="J432" s="69"/>
      <c r="K432" s="8" t="str">
        <f t="shared" si="36"/>
        <v>d/cây</v>
      </c>
      <c r="L432" s="15"/>
      <c r="M432" s="15">
        <f t="shared" si="37"/>
        <v>100000</v>
      </c>
      <c r="N432" s="63"/>
      <c r="O432" s="35"/>
      <c r="P432" s="35"/>
    </row>
    <row r="433" spans="1:16" s="176" customFormat="1" ht="24.95" customHeight="1" x14ac:dyDescent="0.3">
      <c r="A433" s="6">
        <f t="shared" si="38"/>
        <v>69</v>
      </c>
      <c r="B433" s="19" t="s">
        <v>1403</v>
      </c>
      <c r="C433" s="6" t="s">
        <v>2015</v>
      </c>
      <c r="D433" s="9"/>
      <c r="E433" s="33"/>
      <c r="F433" s="9"/>
      <c r="G433" s="108"/>
      <c r="H433" s="33"/>
      <c r="I433" s="15">
        <f>'[1]19 06 2018'!E377</f>
        <v>100909.090909091</v>
      </c>
      <c r="J433" s="69"/>
      <c r="K433" s="8" t="str">
        <f t="shared" si="36"/>
        <v>d/cây</v>
      </c>
      <c r="L433" s="15"/>
      <c r="M433" s="15">
        <f t="shared" si="37"/>
        <v>100909.090909091</v>
      </c>
      <c r="N433" s="63"/>
      <c r="O433" s="35"/>
      <c r="P433" s="35"/>
    </row>
    <row r="434" spans="1:16" s="176" customFormat="1" ht="24.95" customHeight="1" x14ac:dyDescent="0.3">
      <c r="A434" s="6">
        <f t="shared" si="38"/>
        <v>70</v>
      </c>
      <c r="B434" s="19" t="s">
        <v>1404</v>
      </c>
      <c r="C434" s="6" t="s">
        <v>2015</v>
      </c>
      <c r="D434" s="9"/>
      <c r="E434" s="33"/>
      <c r="F434" s="9"/>
      <c r="G434" s="108"/>
      <c r="H434" s="33"/>
      <c r="I434" s="15">
        <f>'[1]19 06 2018'!E378</f>
        <v>126363.636363636</v>
      </c>
      <c r="J434" s="69"/>
      <c r="K434" s="8" t="str">
        <f t="shared" si="36"/>
        <v>d/cây</v>
      </c>
      <c r="L434" s="15"/>
      <c r="M434" s="15">
        <f t="shared" si="37"/>
        <v>126363.636363636</v>
      </c>
      <c r="N434" s="63"/>
      <c r="O434" s="35"/>
      <c r="P434" s="35"/>
    </row>
    <row r="435" spans="1:16" s="176" customFormat="1" ht="24.95" customHeight="1" x14ac:dyDescent="0.3">
      <c r="A435" s="6">
        <f t="shared" si="38"/>
        <v>71</v>
      </c>
      <c r="B435" s="19" t="s">
        <v>1405</v>
      </c>
      <c r="C435" s="6" t="s">
        <v>2015</v>
      </c>
      <c r="D435" s="9"/>
      <c r="E435" s="33"/>
      <c r="F435" s="9"/>
      <c r="G435" s="108"/>
      <c r="H435" s="33"/>
      <c r="I435" s="15">
        <f>'[1]19 06 2018'!E379</f>
        <v>127272.727272727</v>
      </c>
      <c r="J435" s="69"/>
      <c r="K435" s="8" t="str">
        <f t="shared" si="36"/>
        <v>d/cây</v>
      </c>
      <c r="L435" s="15"/>
      <c r="M435" s="15">
        <f t="shared" si="37"/>
        <v>127272.727272727</v>
      </c>
      <c r="N435" s="63"/>
      <c r="O435" s="35"/>
      <c r="P435" s="35"/>
    </row>
    <row r="436" spans="1:16" s="176" customFormat="1" ht="24.95" customHeight="1" x14ac:dyDescent="0.3">
      <c r="A436" s="6">
        <f t="shared" si="38"/>
        <v>72</v>
      </c>
      <c r="B436" s="19" t="s">
        <v>1406</v>
      </c>
      <c r="C436" s="6" t="s">
        <v>2015</v>
      </c>
      <c r="D436" s="9"/>
      <c r="E436" s="33"/>
      <c r="F436" s="9"/>
      <c r="G436" s="108"/>
      <c r="H436" s="33"/>
      <c r="I436" s="15">
        <f>'[1]19 06 2018'!E380</f>
        <v>160909.090909091</v>
      </c>
      <c r="J436" s="69"/>
      <c r="K436" s="8" t="str">
        <f t="shared" si="36"/>
        <v>d/cây</v>
      </c>
      <c r="L436" s="15"/>
      <c r="M436" s="15">
        <f t="shared" si="37"/>
        <v>160909.090909091</v>
      </c>
      <c r="N436" s="63"/>
      <c r="O436" s="35"/>
      <c r="P436" s="35"/>
    </row>
    <row r="437" spans="1:16" s="176" customFormat="1" ht="24.95" customHeight="1" x14ac:dyDescent="0.3">
      <c r="A437" s="6">
        <f t="shared" si="38"/>
        <v>73</v>
      </c>
      <c r="B437" s="19" t="s">
        <v>1407</v>
      </c>
      <c r="C437" s="6" t="s">
        <v>2015</v>
      </c>
      <c r="D437" s="9"/>
      <c r="E437" s="33"/>
      <c r="F437" s="9"/>
      <c r="G437" s="108"/>
      <c r="H437" s="33"/>
      <c r="I437" s="15">
        <f>'[1]19 06 2018'!E381</f>
        <v>145454.545454545</v>
      </c>
      <c r="J437" s="69"/>
      <c r="K437" s="8" t="str">
        <f t="shared" si="36"/>
        <v>d/cây</v>
      </c>
      <c r="L437" s="15"/>
      <c r="M437" s="15">
        <f t="shared" si="37"/>
        <v>145454.545454545</v>
      </c>
      <c r="N437" s="63"/>
      <c r="O437" s="35"/>
      <c r="P437" s="35"/>
    </row>
    <row r="438" spans="1:16" s="176" customFormat="1" ht="24.95" customHeight="1" x14ac:dyDescent="0.3">
      <c r="A438" s="6">
        <f t="shared" si="38"/>
        <v>74</v>
      </c>
      <c r="B438" s="19" t="s">
        <v>1408</v>
      </c>
      <c r="C438" s="6" t="s">
        <v>2015</v>
      </c>
      <c r="D438" s="9"/>
      <c r="E438" s="33"/>
      <c r="F438" s="9"/>
      <c r="G438" s="108"/>
      <c r="H438" s="33"/>
      <c r="I438" s="15">
        <f>'[1]19 06 2018'!E382</f>
        <v>183636.363636364</v>
      </c>
      <c r="J438" s="69"/>
      <c r="K438" s="8" t="str">
        <f t="shared" si="36"/>
        <v>d/cây</v>
      </c>
      <c r="L438" s="15"/>
      <c r="M438" s="15">
        <f t="shared" si="37"/>
        <v>183636.363636364</v>
      </c>
      <c r="N438" s="63"/>
      <c r="O438" s="35"/>
      <c r="P438" s="35"/>
    </row>
    <row r="439" spans="1:16" s="176" customFormat="1" ht="24.95" customHeight="1" x14ac:dyDescent="0.3">
      <c r="A439" s="6">
        <f t="shared" si="38"/>
        <v>75</v>
      </c>
      <c r="B439" s="19" t="s">
        <v>1409</v>
      </c>
      <c r="C439" s="6" t="s">
        <v>2015</v>
      </c>
      <c r="D439" s="9"/>
      <c r="E439" s="33"/>
      <c r="F439" s="9"/>
      <c r="G439" s="108"/>
      <c r="H439" s="33"/>
      <c r="I439" s="15">
        <f>'[1]19 06 2018'!E383</f>
        <v>181818.181818182</v>
      </c>
      <c r="J439" s="69"/>
      <c r="K439" s="8" t="str">
        <f t="shared" si="36"/>
        <v>d/cây</v>
      </c>
      <c r="L439" s="15"/>
      <c r="M439" s="15">
        <f t="shared" si="37"/>
        <v>181818.181818182</v>
      </c>
      <c r="N439" s="63"/>
      <c r="O439" s="35"/>
      <c r="P439" s="35"/>
    </row>
    <row r="440" spans="1:16" s="176" customFormat="1" ht="24.95" customHeight="1" x14ac:dyDescent="0.3">
      <c r="A440" s="6">
        <f t="shared" si="38"/>
        <v>76</v>
      </c>
      <c r="B440" s="19" t="s">
        <v>1410</v>
      </c>
      <c r="C440" s="6" t="s">
        <v>2015</v>
      </c>
      <c r="D440" s="9"/>
      <c r="E440" s="33"/>
      <c r="F440" s="9"/>
      <c r="G440" s="108"/>
      <c r="H440" s="33"/>
      <c r="I440" s="15">
        <f>'[1]19 06 2018'!E384</f>
        <v>230909.090909091</v>
      </c>
      <c r="J440" s="69"/>
      <c r="K440" s="8" t="str">
        <f t="shared" si="36"/>
        <v>d/cây</v>
      </c>
      <c r="L440" s="15"/>
      <c r="M440" s="15">
        <f t="shared" si="37"/>
        <v>230909.090909091</v>
      </c>
      <c r="N440" s="63"/>
      <c r="O440" s="35"/>
      <c r="P440" s="35"/>
    </row>
    <row r="441" spans="1:16" s="176" customFormat="1" ht="24.95" customHeight="1" x14ac:dyDescent="0.3">
      <c r="A441" s="6">
        <f t="shared" si="38"/>
        <v>77</v>
      </c>
      <c r="B441" s="19" t="s">
        <v>1411</v>
      </c>
      <c r="C441" s="6" t="s">
        <v>2015</v>
      </c>
      <c r="D441" s="9"/>
      <c r="E441" s="33"/>
      <c r="F441" s="9"/>
      <c r="G441" s="108"/>
      <c r="H441" s="33"/>
      <c r="I441" s="15">
        <f>'[1]19 06 2018'!E385</f>
        <v>230909.090909091</v>
      </c>
      <c r="J441" s="69"/>
      <c r="K441" s="8" t="str">
        <f t="shared" si="36"/>
        <v>d/cây</v>
      </c>
      <c r="L441" s="15"/>
      <c r="M441" s="15">
        <f t="shared" si="37"/>
        <v>230909.090909091</v>
      </c>
      <c r="N441" s="63"/>
      <c r="O441" s="35"/>
      <c r="P441" s="35"/>
    </row>
    <row r="442" spans="1:16" s="176" customFormat="1" ht="24.95" customHeight="1" x14ac:dyDescent="0.3">
      <c r="A442" s="6">
        <f t="shared" si="38"/>
        <v>78</v>
      </c>
      <c r="B442" s="19" t="s">
        <v>1412</v>
      </c>
      <c r="C442" s="6" t="s">
        <v>2015</v>
      </c>
      <c r="D442" s="9"/>
      <c r="E442" s="33"/>
      <c r="F442" s="9"/>
      <c r="G442" s="108"/>
      <c r="H442" s="33"/>
      <c r="I442" s="15">
        <f>'[1]19 06 2018'!E386</f>
        <v>291818.181818182</v>
      </c>
      <c r="J442" s="69"/>
      <c r="K442" s="8" t="str">
        <f t="shared" si="36"/>
        <v>d/cây</v>
      </c>
      <c r="L442" s="15"/>
      <c r="M442" s="15">
        <f t="shared" si="37"/>
        <v>291818.181818182</v>
      </c>
      <c r="N442" s="63"/>
      <c r="O442" s="35"/>
      <c r="P442" s="35"/>
    </row>
    <row r="443" spans="1:16" s="176" customFormat="1" ht="24.95" customHeight="1" x14ac:dyDescent="0.3">
      <c r="A443" s="6">
        <f t="shared" si="38"/>
        <v>79</v>
      </c>
      <c r="B443" s="19" t="s">
        <v>1413</v>
      </c>
      <c r="C443" s="6" t="s">
        <v>2015</v>
      </c>
      <c r="D443" s="9"/>
      <c r="E443" s="33"/>
      <c r="F443" s="9"/>
      <c r="G443" s="108"/>
      <c r="H443" s="33"/>
      <c r="I443" s="15">
        <f>'[1]19 06 2018'!E387</f>
        <v>373636.363636364</v>
      </c>
      <c r="J443" s="69"/>
      <c r="K443" s="8" t="str">
        <f t="shared" si="36"/>
        <v>d/cây</v>
      </c>
      <c r="L443" s="15"/>
      <c r="M443" s="15">
        <f t="shared" si="37"/>
        <v>373636.363636364</v>
      </c>
      <c r="N443" s="63"/>
      <c r="O443" s="35"/>
      <c r="P443" s="35"/>
    </row>
    <row r="444" spans="1:16" s="176" customFormat="1" ht="24.95" customHeight="1" x14ac:dyDescent="0.3">
      <c r="A444" s="6">
        <f t="shared" si="38"/>
        <v>80</v>
      </c>
      <c r="B444" s="19" t="s">
        <v>1414</v>
      </c>
      <c r="C444" s="6" t="s">
        <v>2015</v>
      </c>
      <c r="D444" s="9"/>
      <c r="E444" s="33"/>
      <c r="F444" s="9"/>
      <c r="G444" s="108"/>
      <c r="H444" s="33"/>
      <c r="I444" s="15">
        <f>'[1]19 06 2018'!E388</f>
        <v>341818.181818182</v>
      </c>
      <c r="J444" s="69"/>
      <c r="K444" s="8" t="str">
        <f t="shared" si="36"/>
        <v>d/cây</v>
      </c>
      <c r="L444" s="15"/>
      <c r="M444" s="15">
        <f t="shared" si="37"/>
        <v>341818.181818182</v>
      </c>
      <c r="N444" s="63"/>
      <c r="O444" s="35"/>
      <c r="P444" s="35"/>
    </row>
    <row r="445" spans="1:16" s="176" customFormat="1" ht="24.95" customHeight="1" x14ac:dyDescent="0.3">
      <c r="A445" s="6">
        <f t="shared" si="38"/>
        <v>81</v>
      </c>
      <c r="B445" s="19" t="s">
        <v>1415</v>
      </c>
      <c r="C445" s="6" t="s">
        <v>2015</v>
      </c>
      <c r="D445" s="9"/>
      <c r="E445" s="33"/>
      <c r="F445" s="9"/>
      <c r="G445" s="108"/>
      <c r="H445" s="33"/>
      <c r="I445" s="15">
        <f>'[1]19 06 2018'!E389</f>
        <v>438181.818181818</v>
      </c>
      <c r="J445" s="69"/>
      <c r="K445" s="8" t="str">
        <f t="shared" si="36"/>
        <v>d/cây</v>
      </c>
      <c r="L445" s="15"/>
      <c r="M445" s="15">
        <f t="shared" si="37"/>
        <v>438181.818181818</v>
      </c>
      <c r="N445" s="63"/>
      <c r="O445" s="35"/>
      <c r="P445" s="35"/>
    </row>
    <row r="446" spans="1:16" s="176" customFormat="1" ht="24.95" customHeight="1" x14ac:dyDescent="0.3">
      <c r="A446" s="6"/>
      <c r="B446" s="22" t="s">
        <v>1416</v>
      </c>
      <c r="C446" s="6"/>
      <c r="D446" s="9"/>
      <c r="E446" s="33"/>
      <c r="F446" s="9"/>
      <c r="G446" s="108"/>
      <c r="H446" s="33"/>
      <c r="I446" s="15"/>
      <c r="J446" s="69"/>
      <c r="K446" s="8"/>
      <c r="L446" s="15"/>
      <c r="M446" s="15"/>
      <c r="N446" s="63"/>
      <c r="O446" s="35"/>
      <c r="P446" s="35"/>
    </row>
    <row r="447" spans="1:16" s="176" customFormat="1" ht="24.95" customHeight="1" x14ac:dyDescent="0.3">
      <c r="A447" s="6">
        <f>A445+1</f>
        <v>82</v>
      </c>
      <c r="B447" s="19" t="s">
        <v>1417</v>
      </c>
      <c r="C447" s="6" t="s">
        <v>2015</v>
      </c>
      <c r="D447" s="9"/>
      <c r="E447" s="33"/>
      <c r="F447" s="9"/>
      <c r="G447" s="108"/>
      <c r="H447" s="33"/>
      <c r="I447" s="15">
        <f>'[1]19 06 2018'!E391</f>
        <v>82700</v>
      </c>
      <c r="J447" s="69"/>
      <c r="K447" s="8" t="str">
        <f t="shared" si="36"/>
        <v>d/cây</v>
      </c>
      <c r="L447" s="15"/>
      <c r="M447" s="15">
        <f t="shared" ref="M447:M510" si="39">I447</f>
        <v>82700</v>
      </c>
      <c r="N447" s="63"/>
      <c r="O447" s="35"/>
      <c r="P447" s="35"/>
    </row>
    <row r="448" spans="1:16" s="176" customFormat="1" ht="24.95" customHeight="1" x14ac:dyDescent="0.3">
      <c r="A448" s="6">
        <f t="shared" ref="A448:A511" si="40">+A447+1</f>
        <v>83</v>
      </c>
      <c r="B448" s="19" t="s">
        <v>1418</v>
      </c>
      <c r="C448" s="6" t="s">
        <v>2015</v>
      </c>
      <c r="D448" s="9"/>
      <c r="E448" s="33"/>
      <c r="F448" s="9"/>
      <c r="G448" s="108"/>
      <c r="H448" s="33"/>
      <c r="I448" s="15">
        <f>'[1]19 06 2018'!E392</f>
        <v>89300</v>
      </c>
      <c r="J448" s="69"/>
      <c r="K448" s="8" t="str">
        <f t="shared" si="36"/>
        <v>d/cây</v>
      </c>
      <c r="L448" s="15"/>
      <c r="M448" s="15">
        <f t="shared" si="39"/>
        <v>89300</v>
      </c>
      <c r="N448" s="63"/>
      <c r="O448" s="35"/>
      <c r="P448" s="35"/>
    </row>
    <row r="449" spans="1:16" s="176" customFormat="1" ht="24.95" customHeight="1" x14ac:dyDescent="0.3">
      <c r="A449" s="6">
        <f t="shared" si="40"/>
        <v>84</v>
      </c>
      <c r="B449" s="19" t="s">
        <v>1419</v>
      </c>
      <c r="C449" s="6" t="s">
        <v>2015</v>
      </c>
      <c r="D449" s="9"/>
      <c r="E449" s="33"/>
      <c r="F449" s="9"/>
      <c r="G449" s="108"/>
      <c r="H449" s="33"/>
      <c r="I449" s="15">
        <f>'[1]19 06 2018'!E393</f>
        <v>95500</v>
      </c>
      <c r="J449" s="69"/>
      <c r="K449" s="8" t="str">
        <f t="shared" si="36"/>
        <v>d/cây</v>
      </c>
      <c r="L449" s="15"/>
      <c r="M449" s="15">
        <f t="shared" si="39"/>
        <v>95500</v>
      </c>
      <c r="N449" s="63"/>
      <c r="O449" s="35"/>
      <c r="P449" s="35"/>
    </row>
    <row r="450" spans="1:16" s="176" customFormat="1" ht="24.95" customHeight="1" x14ac:dyDescent="0.3">
      <c r="A450" s="6">
        <f t="shared" si="40"/>
        <v>85</v>
      </c>
      <c r="B450" s="19" t="s">
        <v>1420</v>
      </c>
      <c r="C450" s="6" t="s">
        <v>2015</v>
      </c>
      <c r="D450" s="9"/>
      <c r="E450" s="33"/>
      <c r="F450" s="9"/>
      <c r="G450" s="108"/>
      <c r="H450" s="33"/>
      <c r="I450" s="15">
        <f>'[1]19 06 2018'!E394</f>
        <v>101800</v>
      </c>
      <c r="J450" s="69"/>
      <c r="K450" s="8" t="str">
        <f t="shared" si="36"/>
        <v>d/cây</v>
      </c>
      <c r="L450" s="15"/>
      <c r="M450" s="15">
        <f t="shared" si="39"/>
        <v>101800</v>
      </c>
      <c r="N450" s="63"/>
      <c r="O450" s="35"/>
      <c r="P450" s="35"/>
    </row>
    <row r="451" spans="1:16" s="176" customFormat="1" ht="24.95" customHeight="1" x14ac:dyDescent="0.3">
      <c r="A451" s="6">
        <f t="shared" si="40"/>
        <v>86</v>
      </c>
      <c r="B451" s="19" t="s">
        <v>1421</v>
      </c>
      <c r="C451" s="6" t="s">
        <v>2015</v>
      </c>
      <c r="D451" s="9"/>
      <c r="E451" s="33"/>
      <c r="F451" s="9"/>
      <c r="G451" s="108"/>
      <c r="H451" s="33"/>
      <c r="I451" s="15">
        <f>'[1]19 06 2018'!E395</f>
        <v>108100</v>
      </c>
      <c r="J451" s="69"/>
      <c r="K451" s="8" t="str">
        <f t="shared" si="36"/>
        <v>d/cây</v>
      </c>
      <c r="L451" s="15"/>
      <c r="M451" s="15">
        <f t="shared" si="39"/>
        <v>108100</v>
      </c>
      <c r="N451" s="63"/>
      <c r="O451" s="35"/>
      <c r="P451" s="35"/>
    </row>
    <row r="452" spans="1:16" s="176" customFormat="1" ht="24.95" customHeight="1" x14ac:dyDescent="0.3">
      <c r="A452" s="6">
        <f t="shared" si="40"/>
        <v>87</v>
      </c>
      <c r="B452" s="19" t="s">
        <v>1422</v>
      </c>
      <c r="C452" s="6" t="s">
        <v>2015</v>
      </c>
      <c r="D452" s="9"/>
      <c r="E452" s="33"/>
      <c r="F452" s="9"/>
      <c r="G452" s="108"/>
      <c r="H452" s="33"/>
      <c r="I452" s="15">
        <f>'[1]19 06 2018'!E396</f>
        <v>121600</v>
      </c>
      <c r="J452" s="69"/>
      <c r="K452" s="8" t="str">
        <f t="shared" si="36"/>
        <v>d/cây</v>
      </c>
      <c r="L452" s="15"/>
      <c r="M452" s="15">
        <f t="shared" si="39"/>
        <v>121600</v>
      </c>
      <c r="N452" s="63"/>
      <c r="O452" s="35"/>
      <c r="P452" s="35"/>
    </row>
    <row r="453" spans="1:16" s="176" customFormat="1" ht="24.95" customHeight="1" x14ac:dyDescent="0.3">
      <c r="A453" s="6">
        <f t="shared" si="40"/>
        <v>88</v>
      </c>
      <c r="B453" s="19" t="s">
        <v>1423</v>
      </c>
      <c r="C453" s="6" t="s">
        <v>2015</v>
      </c>
      <c r="D453" s="9"/>
      <c r="E453" s="33"/>
      <c r="F453" s="9"/>
      <c r="G453" s="108"/>
      <c r="H453" s="33"/>
      <c r="I453" s="15">
        <f>'[1]19 06 2018'!E397</f>
        <v>132800</v>
      </c>
      <c r="J453" s="69"/>
      <c r="K453" s="8" t="str">
        <f t="shared" si="36"/>
        <v>d/cây</v>
      </c>
      <c r="L453" s="15"/>
      <c r="M453" s="15">
        <f t="shared" si="39"/>
        <v>132800</v>
      </c>
      <c r="N453" s="63"/>
      <c r="O453" s="35"/>
      <c r="P453" s="35"/>
    </row>
    <row r="454" spans="1:16" s="176" customFormat="1" ht="24.95" customHeight="1" x14ac:dyDescent="0.3">
      <c r="A454" s="6">
        <f t="shared" si="40"/>
        <v>89</v>
      </c>
      <c r="B454" s="19" t="s">
        <v>1424</v>
      </c>
      <c r="C454" s="6" t="s">
        <v>2015</v>
      </c>
      <c r="D454" s="9"/>
      <c r="E454" s="33"/>
      <c r="F454" s="9"/>
      <c r="G454" s="108"/>
      <c r="H454" s="33"/>
      <c r="I454" s="15">
        <f>'[1]19 06 2018'!E398</f>
        <v>140800</v>
      </c>
      <c r="J454" s="69"/>
      <c r="K454" s="8" t="str">
        <f t="shared" si="36"/>
        <v>d/cây</v>
      </c>
      <c r="L454" s="15"/>
      <c r="M454" s="15">
        <f t="shared" si="39"/>
        <v>140800</v>
      </c>
      <c r="N454" s="63"/>
      <c r="O454" s="35"/>
      <c r="P454" s="35"/>
    </row>
    <row r="455" spans="1:16" s="176" customFormat="1" ht="24.95" customHeight="1" x14ac:dyDescent="0.3">
      <c r="A455" s="6">
        <f t="shared" si="40"/>
        <v>90</v>
      </c>
      <c r="B455" s="19" t="s">
        <v>1425</v>
      </c>
      <c r="C455" s="6" t="s">
        <v>2015</v>
      </c>
      <c r="D455" s="9"/>
      <c r="E455" s="33"/>
      <c r="F455" s="9"/>
      <c r="G455" s="108"/>
      <c r="H455" s="33"/>
      <c r="I455" s="15">
        <f>'[1]19 06 2018'!E399</f>
        <v>151500</v>
      </c>
      <c r="J455" s="69"/>
      <c r="K455" s="8" t="str">
        <f t="shared" si="36"/>
        <v>d/cây</v>
      </c>
      <c r="L455" s="15"/>
      <c r="M455" s="15">
        <f t="shared" si="39"/>
        <v>151500</v>
      </c>
      <c r="N455" s="63"/>
      <c r="O455" s="35"/>
      <c r="P455" s="35"/>
    </row>
    <row r="456" spans="1:16" s="176" customFormat="1" ht="24.95" customHeight="1" x14ac:dyDescent="0.3">
      <c r="A456" s="6">
        <f t="shared" si="40"/>
        <v>91</v>
      </c>
      <c r="B456" s="19" t="s">
        <v>1426</v>
      </c>
      <c r="C456" s="6" t="s">
        <v>2015</v>
      </c>
      <c r="D456" s="9"/>
      <c r="E456" s="33"/>
      <c r="F456" s="9"/>
      <c r="G456" s="108"/>
      <c r="H456" s="33"/>
      <c r="I456" s="15">
        <f>'[1]19 06 2018'!E400</f>
        <v>156800</v>
      </c>
      <c r="J456" s="69"/>
      <c r="K456" s="8" t="str">
        <f t="shared" si="36"/>
        <v>d/cây</v>
      </c>
      <c r="L456" s="15"/>
      <c r="M456" s="15">
        <f t="shared" si="39"/>
        <v>156800</v>
      </c>
      <c r="N456" s="63"/>
      <c r="O456" s="35"/>
      <c r="P456" s="35"/>
    </row>
    <row r="457" spans="1:16" s="176" customFormat="1" ht="24.95" customHeight="1" x14ac:dyDescent="0.3">
      <c r="A457" s="6">
        <f t="shared" si="40"/>
        <v>92</v>
      </c>
      <c r="B457" s="19" t="s">
        <v>1427</v>
      </c>
      <c r="C457" s="6" t="s">
        <v>2015</v>
      </c>
      <c r="D457" s="9"/>
      <c r="E457" s="33"/>
      <c r="F457" s="9"/>
      <c r="G457" s="108"/>
      <c r="H457" s="33"/>
      <c r="I457" s="15">
        <f>'[1]19 06 2018'!E401</f>
        <v>161800</v>
      </c>
      <c r="J457" s="69"/>
      <c r="K457" s="8" t="str">
        <f t="shared" si="36"/>
        <v>d/cây</v>
      </c>
      <c r="L457" s="15"/>
      <c r="M457" s="15">
        <f t="shared" si="39"/>
        <v>161800</v>
      </c>
      <c r="N457" s="63"/>
      <c r="O457" s="35"/>
      <c r="P457" s="35"/>
    </row>
    <row r="458" spans="1:16" s="176" customFormat="1" ht="24.95" customHeight="1" x14ac:dyDescent="0.3">
      <c r="A458" s="6">
        <f t="shared" si="40"/>
        <v>93</v>
      </c>
      <c r="B458" s="19" t="s">
        <v>1428</v>
      </c>
      <c r="C458" s="6" t="s">
        <v>2015</v>
      </c>
      <c r="D458" s="9"/>
      <c r="E458" s="33"/>
      <c r="F458" s="9"/>
      <c r="G458" s="108"/>
      <c r="H458" s="33"/>
      <c r="I458" s="15">
        <f>'[1]19 06 2018'!E402</f>
        <v>171900</v>
      </c>
      <c r="J458" s="69"/>
      <c r="K458" s="8" t="str">
        <f t="shared" si="36"/>
        <v>d/cây</v>
      </c>
      <c r="L458" s="15"/>
      <c r="M458" s="15">
        <f t="shared" si="39"/>
        <v>171900</v>
      </c>
      <c r="N458" s="63"/>
      <c r="O458" s="35"/>
      <c r="P458" s="35"/>
    </row>
    <row r="459" spans="1:16" s="176" customFormat="1" ht="24.95" customHeight="1" x14ac:dyDescent="0.3">
      <c r="A459" s="6">
        <f t="shared" si="40"/>
        <v>94</v>
      </c>
      <c r="B459" s="19" t="s">
        <v>1429</v>
      </c>
      <c r="C459" s="6" t="s">
        <v>2015</v>
      </c>
      <c r="D459" s="9"/>
      <c r="E459" s="33"/>
      <c r="F459" s="9"/>
      <c r="G459" s="108"/>
      <c r="H459" s="33"/>
      <c r="I459" s="15">
        <f>'[1]19 06 2018'!E403</f>
        <v>186600</v>
      </c>
      <c r="J459" s="69"/>
      <c r="K459" s="8" t="str">
        <f t="shared" si="36"/>
        <v>d/cây</v>
      </c>
      <c r="L459" s="15"/>
      <c r="M459" s="15">
        <f t="shared" si="39"/>
        <v>186600</v>
      </c>
      <c r="N459" s="63"/>
      <c r="O459" s="35"/>
      <c r="P459" s="35"/>
    </row>
    <row r="460" spans="1:16" s="176" customFormat="1" ht="24.95" customHeight="1" x14ac:dyDescent="0.3">
      <c r="A460" s="6">
        <f t="shared" si="40"/>
        <v>95</v>
      </c>
      <c r="B460" s="19" t="s">
        <v>1430</v>
      </c>
      <c r="C460" s="6" t="s">
        <v>2015</v>
      </c>
      <c r="D460" s="9"/>
      <c r="E460" s="33"/>
      <c r="F460" s="9"/>
      <c r="G460" s="108"/>
      <c r="H460" s="33"/>
      <c r="I460" s="15">
        <f>'[1]19 06 2018'!E404</f>
        <v>105300</v>
      </c>
      <c r="J460" s="69"/>
      <c r="K460" s="8" t="str">
        <f t="shared" si="36"/>
        <v>d/cây</v>
      </c>
      <c r="L460" s="15"/>
      <c r="M460" s="15">
        <f t="shared" si="39"/>
        <v>105300</v>
      </c>
      <c r="N460" s="63"/>
      <c r="O460" s="35"/>
      <c r="P460" s="35"/>
    </row>
    <row r="461" spans="1:16" s="176" customFormat="1" ht="24.95" customHeight="1" x14ac:dyDescent="0.3">
      <c r="A461" s="6">
        <f t="shared" si="40"/>
        <v>96</v>
      </c>
      <c r="B461" s="19" t="s">
        <v>1431</v>
      </c>
      <c r="C461" s="6" t="s">
        <v>2015</v>
      </c>
      <c r="D461" s="9"/>
      <c r="E461" s="33"/>
      <c r="F461" s="9"/>
      <c r="G461" s="108"/>
      <c r="H461" s="33"/>
      <c r="I461" s="15">
        <f>'[1]19 06 2018'!E405</f>
        <v>113700</v>
      </c>
      <c r="J461" s="69"/>
      <c r="K461" s="8" t="str">
        <f t="shared" si="36"/>
        <v>d/cây</v>
      </c>
      <c r="L461" s="15"/>
      <c r="M461" s="15">
        <f t="shared" si="39"/>
        <v>113700</v>
      </c>
      <c r="N461" s="63"/>
      <c r="O461" s="35"/>
      <c r="P461" s="35"/>
    </row>
    <row r="462" spans="1:16" s="176" customFormat="1" ht="24.95" customHeight="1" x14ac:dyDescent="0.3">
      <c r="A462" s="6">
        <f t="shared" si="40"/>
        <v>97</v>
      </c>
      <c r="B462" s="19" t="s">
        <v>1432</v>
      </c>
      <c r="C462" s="6" t="s">
        <v>2015</v>
      </c>
      <c r="D462" s="9"/>
      <c r="E462" s="33"/>
      <c r="F462" s="9"/>
      <c r="G462" s="108"/>
      <c r="H462" s="33"/>
      <c r="I462" s="15">
        <f>'[1]19 06 2018'!E406</f>
        <v>121900</v>
      </c>
      <c r="J462" s="69"/>
      <c r="K462" s="8" t="str">
        <f t="shared" si="36"/>
        <v>d/cây</v>
      </c>
      <c r="L462" s="15"/>
      <c r="M462" s="15">
        <f t="shared" si="39"/>
        <v>121900</v>
      </c>
      <c r="N462" s="63"/>
      <c r="O462" s="35"/>
      <c r="P462" s="35"/>
    </row>
    <row r="463" spans="1:16" s="176" customFormat="1" ht="24.95" customHeight="1" x14ac:dyDescent="0.3">
      <c r="A463" s="6">
        <f t="shared" si="40"/>
        <v>98</v>
      </c>
      <c r="B463" s="19" t="s">
        <v>1433</v>
      </c>
      <c r="C463" s="6" t="s">
        <v>2015</v>
      </c>
      <c r="D463" s="9"/>
      <c r="E463" s="33"/>
      <c r="F463" s="9"/>
      <c r="G463" s="108"/>
      <c r="H463" s="33"/>
      <c r="I463" s="15">
        <f>'[1]19 06 2018'!E407</f>
        <v>130000</v>
      </c>
      <c r="J463" s="69"/>
      <c r="K463" s="8" t="str">
        <f t="shared" si="36"/>
        <v>d/cây</v>
      </c>
      <c r="L463" s="15"/>
      <c r="M463" s="15">
        <f t="shared" si="39"/>
        <v>130000</v>
      </c>
      <c r="N463" s="63"/>
      <c r="O463" s="35"/>
      <c r="P463" s="35"/>
    </row>
    <row r="464" spans="1:16" s="176" customFormat="1" ht="24.95" customHeight="1" x14ac:dyDescent="0.3">
      <c r="A464" s="6">
        <f t="shared" si="40"/>
        <v>99</v>
      </c>
      <c r="B464" s="19" t="s">
        <v>1434</v>
      </c>
      <c r="C464" s="6" t="s">
        <v>2015</v>
      </c>
      <c r="D464" s="9"/>
      <c r="E464" s="33"/>
      <c r="F464" s="9"/>
      <c r="G464" s="108"/>
      <c r="H464" s="33"/>
      <c r="I464" s="15">
        <f>'[1]19 06 2018'!E408</f>
        <v>138200</v>
      </c>
      <c r="J464" s="69"/>
      <c r="K464" s="8" t="str">
        <f t="shared" si="36"/>
        <v>d/cây</v>
      </c>
      <c r="L464" s="15"/>
      <c r="M464" s="15">
        <f t="shared" si="39"/>
        <v>138200</v>
      </c>
      <c r="N464" s="63"/>
      <c r="O464" s="35"/>
      <c r="P464" s="35"/>
    </row>
    <row r="465" spans="1:16" s="176" customFormat="1" ht="24.95" customHeight="1" x14ac:dyDescent="0.3">
      <c r="A465" s="6">
        <f t="shared" si="40"/>
        <v>100</v>
      </c>
      <c r="B465" s="19" t="s">
        <v>1435</v>
      </c>
      <c r="C465" s="6" t="s">
        <v>2015</v>
      </c>
      <c r="D465" s="9"/>
      <c r="E465" s="33"/>
      <c r="F465" s="9"/>
      <c r="G465" s="108"/>
      <c r="H465" s="33"/>
      <c r="I465" s="15">
        <f>'[1]19 06 2018'!E409</f>
        <v>155900</v>
      </c>
      <c r="J465" s="69"/>
      <c r="K465" s="8" t="str">
        <f t="shared" si="36"/>
        <v>d/cây</v>
      </c>
      <c r="L465" s="15"/>
      <c r="M465" s="15">
        <f t="shared" si="39"/>
        <v>155900</v>
      </c>
      <c r="N465" s="63"/>
      <c r="O465" s="35"/>
      <c r="P465" s="35"/>
    </row>
    <row r="466" spans="1:16" s="176" customFormat="1" ht="24.95" customHeight="1" x14ac:dyDescent="0.3">
      <c r="A466" s="6">
        <f t="shared" si="40"/>
        <v>101</v>
      </c>
      <c r="B466" s="19" t="s">
        <v>1436</v>
      </c>
      <c r="C466" s="6" t="s">
        <v>2015</v>
      </c>
      <c r="D466" s="9"/>
      <c r="E466" s="33"/>
      <c r="F466" s="9"/>
      <c r="G466" s="108"/>
      <c r="H466" s="33"/>
      <c r="I466" s="15">
        <f>'[1]19 06 2018'!E410</f>
        <v>170900</v>
      </c>
      <c r="J466" s="69"/>
      <c r="K466" s="8" t="str">
        <f t="shared" si="36"/>
        <v>d/cây</v>
      </c>
      <c r="L466" s="15"/>
      <c r="M466" s="15">
        <f t="shared" si="39"/>
        <v>170900</v>
      </c>
      <c r="N466" s="63"/>
      <c r="O466" s="35"/>
      <c r="P466" s="35"/>
    </row>
    <row r="467" spans="1:16" s="176" customFormat="1" ht="24.95" customHeight="1" x14ac:dyDescent="0.3">
      <c r="A467" s="6">
        <f t="shared" si="40"/>
        <v>102</v>
      </c>
      <c r="B467" s="19" t="s">
        <v>1437</v>
      </c>
      <c r="C467" s="6" t="s">
        <v>2015</v>
      </c>
      <c r="D467" s="9"/>
      <c r="E467" s="33"/>
      <c r="F467" s="9"/>
      <c r="G467" s="108"/>
      <c r="H467" s="33"/>
      <c r="I467" s="15">
        <f>'[1]19 06 2018'!E411</f>
        <v>181500</v>
      </c>
      <c r="J467" s="69"/>
      <c r="K467" s="8" t="str">
        <f t="shared" si="36"/>
        <v>d/cây</v>
      </c>
      <c r="L467" s="15"/>
      <c r="M467" s="15">
        <f t="shared" si="39"/>
        <v>181500</v>
      </c>
      <c r="N467" s="63"/>
      <c r="O467" s="35"/>
      <c r="P467" s="35"/>
    </row>
    <row r="468" spans="1:16" s="176" customFormat="1" ht="24.95" customHeight="1" x14ac:dyDescent="0.3">
      <c r="A468" s="6">
        <f t="shared" si="40"/>
        <v>103</v>
      </c>
      <c r="B468" s="19" t="s">
        <v>1438</v>
      </c>
      <c r="C468" s="6" t="s">
        <v>2015</v>
      </c>
      <c r="D468" s="9"/>
      <c r="E468" s="33"/>
      <c r="F468" s="9"/>
      <c r="G468" s="108"/>
      <c r="H468" s="33"/>
      <c r="I468" s="15">
        <f>'[1]19 06 2018'!E412</f>
        <v>195500</v>
      </c>
      <c r="J468" s="69"/>
      <c r="K468" s="8" t="str">
        <f t="shared" si="36"/>
        <v>d/cây</v>
      </c>
      <c r="L468" s="15"/>
      <c r="M468" s="15">
        <f t="shared" si="39"/>
        <v>195500</v>
      </c>
      <c r="N468" s="63"/>
      <c r="O468" s="35"/>
      <c r="P468" s="35"/>
    </row>
    <row r="469" spans="1:16" s="176" customFormat="1" ht="24.95" customHeight="1" x14ac:dyDescent="0.3">
      <c r="A469" s="6">
        <f t="shared" si="40"/>
        <v>104</v>
      </c>
      <c r="B469" s="19" t="s">
        <v>1439</v>
      </c>
      <c r="C469" s="6" t="s">
        <v>2015</v>
      </c>
      <c r="D469" s="9"/>
      <c r="E469" s="33"/>
      <c r="F469" s="9"/>
      <c r="G469" s="108"/>
      <c r="H469" s="33"/>
      <c r="I469" s="15">
        <f>'[1]19 06 2018'!E413</f>
        <v>202500</v>
      </c>
      <c r="J469" s="69"/>
      <c r="K469" s="8" t="str">
        <f t="shared" si="36"/>
        <v>d/cây</v>
      </c>
      <c r="L469" s="15"/>
      <c r="M469" s="15">
        <f t="shared" si="39"/>
        <v>202500</v>
      </c>
      <c r="N469" s="63"/>
      <c r="O469" s="35"/>
      <c r="P469" s="35"/>
    </row>
    <row r="470" spans="1:16" s="176" customFormat="1" ht="24.95" customHeight="1" x14ac:dyDescent="0.3">
      <c r="A470" s="6">
        <f t="shared" si="40"/>
        <v>105</v>
      </c>
      <c r="B470" s="19" t="s">
        <v>1440</v>
      </c>
      <c r="C470" s="6" t="s">
        <v>2015</v>
      </c>
      <c r="D470" s="9"/>
      <c r="E470" s="33"/>
      <c r="F470" s="9"/>
      <c r="G470" s="108"/>
      <c r="H470" s="33"/>
      <c r="I470" s="15">
        <f>'[1]19 06 2018'!E414</f>
        <v>209500</v>
      </c>
      <c r="J470" s="69"/>
      <c r="K470" s="8" t="str">
        <f t="shared" si="36"/>
        <v>d/cây</v>
      </c>
      <c r="L470" s="15"/>
      <c r="M470" s="15">
        <f t="shared" si="39"/>
        <v>209500</v>
      </c>
      <c r="N470" s="63"/>
      <c r="O470" s="35"/>
      <c r="P470" s="35"/>
    </row>
    <row r="471" spans="1:16" s="176" customFormat="1" ht="24.95" customHeight="1" x14ac:dyDescent="0.3">
      <c r="A471" s="6">
        <f t="shared" si="40"/>
        <v>106</v>
      </c>
      <c r="B471" s="19" t="s">
        <v>1441</v>
      </c>
      <c r="C471" s="6" t="s">
        <v>2015</v>
      </c>
      <c r="D471" s="9"/>
      <c r="E471" s="33"/>
      <c r="F471" s="9"/>
      <c r="G471" s="108"/>
      <c r="H471" s="33"/>
      <c r="I471" s="15">
        <f>'[1]19 06 2018'!E415</f>
        <v>223100</v>
      </c>
      <c r="J471" s="69"/>
      <c r="K471" s="8" t="str">
        <f t="shared" si="36"/>
        <v>d/cây</v>
      </c>
      <c r="L471" s="15"/>
      <c r="M471" s="15">
        <f t="shared" si="39"/>
        <v>223100</v>
      </c>
      <c r="N471" s="63"/>
      <c r="O471" s="35"/>
      <c r="P471" s="35"/>
    </row>
    <row r="472" spans="1:16" s="176" customFormat="1" ht="24.95" customHeight="1" x14ac:dyDescent="0.3">
      <c r="A472" s="6">
        <f t="shared" si="40"/>
        <v>107</v>
      </c>
      <c r="B472" s="19" t="s">
        <v>1442</v>
      </c>
      <c r="C472" s="6" t="s">
        <v>2015</v>
      </c>
      <c r="D472" s="9"/>
      <c r="E472" s="33"/>
      <c r="F472" s="9"/>
      <c r="G472" s="108"/>
      <c r="H472" s="33"/>
      <c r="I472" s="15">
        <f>'[1]19 06 2018'!E416</f>
        <v>243000</v>
      </c>
      <c r="J472" s="69"/>
      <c r="K472" s="8" t="str">
        <f t="shared" si="36"/>
        <v>d/cây</v>
      </c>
      <c r="L472" s="15"/>
      <c r="M472" s="15">
        <f t="shared" si="39"/>
        <v>243000</v>
      </c>
      <c r="N472" s="63"/>
      <c r="O472" s="35"/>
      <c r="P472" s="35"/>
    </row>
    <row r="473" spans="1:16" s="176" customFormat="1" ht="24.95" customHeight="1" x14ac:dyDescent="0.3">
      <c r="A473" s="6">
        <f t="shared" si="40"/>
        <v>108</v>
      </c>
      <c r="B473" s="19" t="s">
        <v>1443</v>
      </c>
      <c r="C473" s="6" t="s">
        <v>2015</v>
      </c>
      <c r="D473" s="9"/>
      <c r="E473" s="33"/>
      <c r="F473" s="9"/>
      <c r="G473" s="108"/>
      <c r="H473" s="33"/>
      <c r="I473" s="15">
        <f>'[1]19 06 2018'!E417</f>
        <v>133500</v>
      </c>
      <c r="J473" s="69"/>
      <c r="K473" s="8" t="str">
        <f t="shared" si="36"/>
        <v>d/cây</v>
      </c>
      <c r="L473" s="15"/>
      <c r="M473" s="15">
        <f t="shared" si="39"/>
        <v>133500</v>
      </c>
      <c r="N473" s="63"/>
      <c r="O473" s="35"/>
      <c r="P473" s="35"/>
    </row>
    <row r="474" spans="1:16" s="176" customFormat="1" ht="24.95" customHeight="1" x14ac:dyDescent="0.3">
      <c r="A474" s="6">
        <f t="shared" si="40"/>
        <v>109</v>
      </c>
      <c r="B474" s="19" t="s">
        <v>1444</v>
      </c>
      <c r="C474" s="6" t="s">
        <v>2015</v>
      </c>
      <c r="D474" s="9"/>
      <c r="E474" s="33"/>
      <c r="F474" s="9"/>
      <c r="G474" s="108"/>
      <c r="H474" s="33"/>
      <c r="I474" s="15">
        <f>'[1]19 06 2018'!E418</f>
        <v>144200</v>
      </c>
      <c r="J474" s="69"/>
      <c r="K474" s="8" t="str">
        <f t="shared" si="36"/>
        <v>d/cây</v>
      </c>
      <c r="L474" s="15"/>
      <c r="M474" s="15">
        <f t="shared" si="39"/>
        <v>144200</v>
      </c>
      <c r="N474" s="63"/>
      <c r="O474" s="35"/>
      <c r="P474" s="35"/>
    </row>
    <row r="475" spans="1:16" s="176" customFormat="1" ht="24.95" customHeight="1" x14ac:dyDescent="0.3">
      <c r="A475" s="6">
        <f t="shared" si="40"/>
        <v>110</v>
      </c>
      <c r="B475" s="19" t="s">
        <v>1445</v>
      </c>
      <c r="C475" s="6" t="s">
        <v>2015</v>
      </c>
      <c r="D475" s="9"/>
      <c r="E475" s="33"/>
      <c r="F475" s="9"/>
      <c r="G475" s="108"/>
      <c r="H475" s="33"/>
      <c r="I475" s="15">
        <f>'[1]19 06 2018'!E419</f>
        <v>154900</v>
      </c>
      <c r="J475" s="69"/>
      <c r="K475" s="8" t="str">
        <f t="shared" si="36"/>
        <v>d/cây</v>
      </c>
      <c r="L475" s="15"/>
      <c r="M475" s="15">
        <f t="shared" si="39"/>
        <v>154900</v>
      </c>
      <c r="N475" s="63"/>
      <c r="O475" s="35"/>
      <c r="P475" s="35"/>
    </row>
    <row r="476" spans="1:16" s="176" customFormat="1" ht="24.95" customHeight="1" x14ac:dyDescent="0.3">
      <c r="A476" s="6">
        <f t="shared" si="40"/>
        <v>111</v>
      </c>
      <c r="B476" s="19" t="s">
        <v>1446</v>
      </c>
      <c r="C476" s="6" t="s">
        <v>2015</v>
      </c>
      <c r="D476" s="9"/>
      <c r="E476" s="33"/>
      <c r="F476" s="9"/>
      <c r="G476" s="108"/>
      <c r="H476" s="33"/>
      <c r="I476" s="15">
        <f>'[1]19 06 2018'!E420</f>
        <v>165400</v>
      </c>
      <c r="J476" s="69"/>
      <c r="K476" s="8" t="str">
        <f t="shared" si="36"/>
        <v>d/cây</v>
      </c>
      <c r="L476" s="15"/>
      <c r="M476" s="15">
        <f t="shared" si="39"/>
        <v>165400</v>
      </c>
      <c r="N476" s="63"/>
      <c r="O476" s="35"/>
      <c r="P476" s="35"/>
    </row>
    <row r="477" spans="1:16" s="176" customFormat="1" ht="24.95" customHeight="1" x14ac:dyDescent="0.3">
      <c r="A477" s="6">
        <f t="shared" si="40"/>
        <v>112</v>
      </c>
      <c r="B477" s="19" t="s">
        <v>1447</v>
      </c>
      <c r="C477" s="6" t="s">
        <v>2015</v>
      </c>
      <c r="D477" s="9"/>
      <c r="E477" s="33"/>
      <c r="F477" s="9"/>
      <c r="G477" s="108"/>
      <c r="H477" s="33"/>
      <c r="I477" s="15">
        <f>'[1]19 06 2018'!E421</f>
        <v>175900</v>
      </c>
      <c r="J477" s="69"/>
      <c r="K477" s="8" t="str">
        <f t="shared" si="36"/>
        <v>d/cây</v>
      </c>
      <c r="L477" s="15"/>
      <c r="M477" s="15">
        <f t="shared" si="39"/>
        <v>175900</v>
      </c>
      <c r="N477" s="63"/>
      <c r="O477" s="35"/>
      <c r="P477" s="35"/>
    </row>
    <row r="478" spans="1:16" s="176" customFormat="1" ht="24.95" customHeight="1" x14ac:dyDescent="0.3">
      <c r="A478" s="6">
        <f t="shared" si="40"/>
        <v>113</v>
      </c>
      <c r="B478" s="19" t="s">
        <v>1448</v>
      </c>
      <c r="C478" s="6" t="s">
        <v>2015</v>
      </c>
      <c r="D478" s="9"/>
      <c r="E478" s="33"/>
      <c r="F478" s="9"/>
      <c r="G478" s="108"/>
      <c r="H478" s="33"/>
      <c r="I478" s="15">
        <f>'[1]19 06 2018'!E422</f>
        <v>198900</v>
      </c>
      <c r="J478" s="69"/>
      <c r="K478" s="8" t="str">
        <f t="shared" si="36"/>
        <v>d/cây</v>
      </c>
      <c r="L478" s="15"/>
      <c r="M478" s="15">
        <f t="shared" si="39"/>
        <v>198900</v>
      </c>
      <c r="N478" s="63"/>
      <c r="O478" s="35"/>
      <c r="P478" s="35"/>
    </row>
    <row r="479" spans="1:16" s="176" customFormat="1" ht="24.95" customHeight="1" x14ac:dyDescent="0.3">
      <c r="A479" s="6">
        <f t="shared" si="40"/>
        <v>114</v>
      </c>
      <c r="B479" s="19" t="s">
        <v>1449</v>
      </c>
      <c r="C479" s="6" t="s">
        <v>2015</v>
      </c>
      <c r="D479" s="9"/>
      <c r="E479" s="33"/>
      <c r="F479" s="9"/>
      <c r="G479" s="108"/>
      <c r="H479" s="33"/>
      <c r="I479" s="15">
        <f>'[1]19 06 2018'!E423</f>
        <v>218600</v>
      </c>
      <c r="J479" s="69"/>
      <c r="K479" s="8" t="str">
        <f t="shared" si="36"/>
        <v>d/cây</v>
      </c>
      <c r="L479" s="15"/>
      <c r="M479" s="15">
        <f t="shared" si="39"/>
        <v>218600</v>
      </c>
      <c r="N479" s="63"/>
      <c r="O479" s="35"/>
      <c r="P479" s="35"/>
    </row>
    <row r="480" spans="1:16" s="176" customFormat="1" ht="24.95" customHeight="1" x14ac:dyDescent="0.3">
      <c r="A480" s="6">
        <f t="shared" si="40"/>
        <v>115</v>
      </c>
      <c r="B480" s="19" t="s">
        <v>1450</v>
      </c>
      <c r="C480" s="6" t="s">
        <v>2015</v>
      </c>
      <c r="D480" s="9"/>
      <c r="E480" s="33"/>
      <c r="F480" s="9"/>
      <c r="G480" s="108"/>
      <c r="H480" s="33"/>
      <c r="I480" s="15">
        <f>'[1]19 06 2018'!E424</f>
        <v>232500</v>
      </c>
      <c r="J480" s="69"/>
      <c r="K480" s="8" t="str">
        <f t="shared" si="36"/>
        <v>d/cây</v>
      </c>
      <c r="L480" s="15"/>
      <c r="M480" s="15">
        <f t="shared" si="39"/>
        <v>232500</v>
      </c>
      <c r="N480" s="63"/>
      <c r="O480" s="35"/>
      <c r="P480" s="35"/>
    </row>
    <row r="481" spans="1:16" s="176" customFormat="1" ht="24.95" customHeight="1" x14ac:dyDescent="0.3">
      <c r="A481" s="6">
        <f t="shared" si="40"/>
        <v>116</v>
      </c>
      <c r="B481" s="19" t="s">
        <v>1451</v>
      </c>
      <c r="C481" s="6" t="s">
        <v>2015</v>
      </c>
      <c r="D481" s="9"/>
      <c r="E481" s="33"/>
      <c r="F481" s="9"/>
      <c r="G481" s="108"/>
      <c r="H481" s="33"/>
      <c r="I481" s="15">
        <f>'[1]19 06 2018'!E425</f>
        <v>251100</v>
      </c>
      <c r="J481" s="69"/>
      <c r="K481" s="8" t="str">
        <f t="shared" si="36"/>
        <v>d/cây</v>
      </c>
      <c r="L481" s="15"/>
      <c r="M481" s="15">
        <f t="shared" si="39"/>
        <v>251100</v>
      </c>
      <c r="N481" s="63"/>
      <c r="O481" s="35"/>
      <c r="P481" s="35"/>
    </row>
    <row r="482" spans="1:16" s="176" customFormat="1" ht="24.95" customHeight="1" x14ac:dyDescent="0.3">
      <c r="A482" s="6">
        <f t="shared" si="40"/>
        <v>117</v>
      </c>
      <c r="B482" s="19" t="s">
        <v>1452</v>
      </c>
      <c r="C482" s="6" t="s">
        <v>2015</v>
      </c>
      <c r="D482" s="9"/>
      <c r="E482" s="33"/>
      <c r="F482" s="9"/>
      <c r="G482" s="108"/>
      <c r="H482" s="33"/>
      <c r="I482" s="15">
        <f>'[1]19 06 2018'!E426</f>
        <v>260300</v>
      </c>
      <c r="J482" s="69"/>
      <c r="K482" s="8" t="str">
        <f t="shared" si="36"/>
        <v>d/cây</v>
      </c>
      <c r="L482" s="15"/>
      <c r="M482" s="15">
        <f t="shared" si="39"/>
        <v>260300</v>
      </c>
      <c r="N482" s="63"/>
      <c r="O482" s="35"/>
      <c r="P482" s="35"/>
    </row>
    <row r="483" spans="1:16" s="176" customFormat="1" ht="24.95" customHeight="1" x14ac:dyDescent="0.3">
      <c r="A483" s="6">
        <f t="shared" si="40"/>
        <v>118</v>
      </c>
      <c r="B483" s="19" t="s">
        <v>1453</v>
      </c>
      <c r="C483" s="6" t="s">
        <v>2015</v>
      </c>
      <c r="D483" s="9"/>
      <c r="E483" s="33"/>
      <c r="F483" s="9"/>
      <c r="G483" s="108"/>
      <c r="H483" s="33"/>
      <c r="I483" s="15">
        <f>'[1]19 06 2018'!E427</f>
        <v>269300</v>
      </c>
      <c r="J483" s="69"/>
      <c r="K483" s="8" t="str">
        <f t="shared" si="36"/>
        <v>d/cây</v>
      </c>
      <c r="L483" s="15"/>
      <c r="M483" s="15">
        <f t="shared" si="39"/>
        <v>269300</v>
      </c>
      <c r="N483" s="63"/>
      <c r="O483" s="35"/>
      <c r="P483" s="35"/>
    </row>
    <row r="484" spans="1:16" s="176" customFormat="1" ht="24.95" customHeight="1" x14ac:dyDescent="0.3">
      <c r="A484" s="6">
        <f t="shared" si="40"/>
        <v>119</v>
      </c>
      <c r="B484" s="19" t="s">
        <v>1454</v>
      </c>
      <c r="C484" s="6" t="s">
        <v>2015</v>
      </c>
      <c r="D484" s="9"/>
      <c r="E484" s="33"/>
      <c r="F484" s="9"/>
      <c r="G484" s="108"/>
      <c r="H484" s="33"/>
      <c r="I484" s="15">
        <f>'[1]19 06 2018'!E428</f>
        <v>287500</v>
      </c>
      <c r="J484" s="69"/>
      <c r="K484" s="8" t="str">
        <f t="shared" si="36"/>
        <v>d/cây</v>
      </c>
      <c r="L484" s="15"/>
      <c r="M484" s="15">
        <f t="shared" si="39"/>
        <v>287500</v>
      </c>
      <c r="N484" s="63"/>
      <c r="O484" s="35"/>
      <c r="P484" s="35"/>
    </row>
    <row r="485" spans="1:16" s="176" customFormat="1" ht="24.95" customHeight="1" x14ac:dyDescent="0.3">
      <c r="A485" s="6">
        <f t="shared" si="40"/>
        <v>120</v>
      </c>
      <c r="B485" s="19" t="s">
        <v>1455</v>
      </c>
      <c r="C485" s="6" t="s">
        <v>2015</v>
      </c>
      <c r="D485" s="9"/>
      <c r="E485" s="33"/>
      <c r="F485" s="9"/>
      <c r="G485" s="108"/>
      <c r="H485" s="33"/>
      <c r="I485" s="15">
        <f>'[1]19 06 2018'!E429</f>
        <v>314200</v>
      </c>
      <c r="J485" s="69"/>
      <c r="K485" s="8" t="str">
        <f t="shared" si="36"/>
        <v>d/cây</v>
      </c>
      <c r="L485" s="15"/>
      <c r="M485" s="15">
        <f t="shared" si="39"/>
        <v>314200</v>
      </c>
      <c r="N485" s="63"/>
      <c r="O485" s="35"/>
      <c r="P485" s="35"/>
    </row>
    <row r="486" spans="1:16" s="176" customFormat="1" ht="24.95" customHeight="1" x14ac:dyDescent="0.3">
      <c r="A486" s="6">
        <f t="shared" si="40"/>
        <v>121</v>
      </c>
      <c r="B486" s="19" t="s">
        <v>1456</v>
      </c>
      <c r="C486" s="6" t="s">
        <v>2015</v>
      </c>
      <c r="D486" s="9"/>
      <c r="E486" s="33"/>
      <c r="F486" s="9"/>
      <c r="G486" s="108"/>
      <c r="H486" s="33"/>
      <c r="I486" s="15">
        <f>'[1]19 06 2018'!E430</f>
        <v>331500</v>
      </c>
      <c r="J486" s="69"/>
      <c r="K486" s="8" t="str">
        <f t="shared" si="36"/>
        <v>d/cây</v>
      </c>
      <c r="L486" s="15"/>
      <c r="M486" s="15">
        <f t="shared" si="39"/>
        <v>331500</v>
      </c>
      <c r="N486" s="63"/>
      <c r="O486" s="35"/>
      <c r="P486" s="35"/>
    </row>
    <row r="487" spans="1:16" s="176" customFormat="1" ht="24.95" customHeight="1" x14ac:dyDescent="0.3">
      <c r="A487" s="6">
        <f t="shared" si="40"/>
        <v>122</v>
      </c>
      <c r="B487" s="19" t="s">
        <v>1457</v>
      </c>
      <c r="C487" s="6" t="s">
        <v>2015</v>
      </c>
      <c r="D487" s="9"/>
      <c r="E487" s="33"/>
      <c r="F487" s="9"/>
      <c r="G487" s="108"/>
      <c r="H487" s="33"/>
      <c r="I487" s="15">
        <f>'[1]19 06 2018'!E431</f>
        <v>348800</v>
      </c>
      <c r="J487" s="69"/>
      <c r="K487" s="8" t="str">
        <f t="shared" si="36"/>
        <v>d/cây</v>
      </c>
      <c r="L487" s="15"/>
      <c r="M487" s="15">
        <f t="shared" si="39"/>
        <v>348800</v>
      </c>
      <c r="N487" s="63"/>
      <c r="O487" s="35"/>
      <c r="P487" s="35"/>
    </row>
    <row r="488" spans="1:16" s="176" customFormat="1" ht="24.95" customHeight="1" x14ac:dyDescent="0.3">
      <c r="A488" s="6">
        <f t="shared" si="40"/>
        <v>123</v>
      </c>
      <c r="B488" s="19" t="s">
        <v>1458</v>
      </c>
      <c r="C488" s="6" t="s">
        <v>2015</v>
      </c>
      <c r="D488" s="9"/>
      <c r="E488" s="33"/>
      <c r="F488" s="9"/>
      <c r="G488" s="108"/>
      <c r="H488" s="33"/>
      <c r="I488" s="15">
        <f>'[1]19 06 2018'!E432</f>
        <v>382200</v>
      </c>
      <c r="J488" s="69"/>
      <c r="K488" s="8" t="str">
        <f t="shared" si="36"/>
        <v>d/cây</v>
      </c>
      <c r="L488" s="15"/>
      <c r="M488" s="15">
        <f t="shared" si="39"/>
        <v>382200</v>
      </c>
      <c r="N488" s="63"/>
      <c r="O488" s="35"/>
      <c r="P488" s="35"/>
    </row>
    <row r="489" spans="1:16" s="176" customFormat="1" ht="24.95" customHeight="1" x14ac:dyDescent="0.3">
      <c r="A489" s="6">
        <f t="shared" si="40"/>
        <v>124</v>
      </c>
      <c r="B489" s="19" t="s">
        <v>1459</v>
      </c>
      <c r="C489" s="6" t="s">
        <v>2015</v>
      </c>
      <c r="D489" s="9"/>
      <c r="E489" s="33"/>
      <c r="F489" s="9"/>
      <c r="G489" s="108"/>
      <c r="H489" s="33"/>
      <c r="I489" s="15">
        <f>'[1]19 06 2018'!E433</f>
        <v>398700</v>
      </c>
      <c r="J489" s="69"/>
      <c r="K489" s="8" t="str">
        <f t="shared" si="36"/>
        <v>d/cây</v>
      </c>
      <c r="L489" s="15"/>
      <c r="M489" s="15">
        <f t="shared" si="39"/>
        <v>398700</v>
      </c>
      <c r="N489" s="63"/>
      <c r="O489" s="35"/>
      <c r="P489" s="35"/>
    </row>
    <row r="490" spans="1:16" s="176" customFormat="1" ht="24.95" customHeight="1" x14ac:dyDescent="0.3">
      <c r="A490" s="6">
        <f t="shared" si="40"/>
        <v>125</v>
      </c>
      <c r="B490" s="19" t="s">
        <v>1460</v>
      </c>
      <c r="C490" s="6" t="s">
        <v>2015</v>
      </c>
      <c r="D490" s="9"/>
      <c r="E490" s="33"/>
      <c r="F490" s="9"/>
      <c r="G490" s="108"/>
      <c r="H490" s="33"/>
      <c r="I490" s="15">
        <f>'[1]19 06 2018'!E434</f>
        <v>414600</v>
      </c>
      <c r="J490" s="69"/>
      <c r="K490" s="8" t="str">
        <f t="shared" si="36"/>
        <v>d/cây</v>
      </c>
      <c r="L490" s="15"/>
      <c r="M490" s="15">
        <f t="shared" si="39"/>
        <v>414600</v>
      </c>
      <c r="N490" s="63"/>
      <c r="O490" s="35"/>
      <c r="P490" s="35"/>
    </row>
    <row r="491" spans="1:16" s="176" customFormat="1" ht="24.95" customHeight="1" x14ac:dyDescent="0.3">
      <c r="A491" s="6">
        <f t="shared" si="40"/>
        <v>126</v>
      </c>
      <c r="B491" s="19" t="s">
        <v>1461</v>
      </c>
      <c r="C491" s="6" t="s">
        <v>2015</v>
      </c>
      <c r="D491" s="9"/>
      <c r="E491" s="33"/>
      <c r="F491" s="9"/>
      <c r="G491" s="108"/>
      <c r="H491" s="33"/>
      <c r="I491" s="15">
        <f>'[1]19 06 2018'!E435</f>
        <v>422700</v>
      </c>
      <c r="J491" s="69"/>
      <c r="K491" s="8" t="str">
        <f t="shared" si="36"/>
        <v>d/cây</v>
      </c>
      <c r="L491" s="15"/>
      <c r="M491" s="15">
        <f t="shared" si="39"/>
        <v>422700</v>
      </c>
      <c r="N491" s="63"/>
      <c r="O491" s="35"/>
      <c r="P491" s="35"/>
    </row>
    <row r="492" spans="1:16" s="176" customFormat="1" ht="24.95" customHeight="1" x14ac:dyDescent="0.3">
      <c r="A492" s="6">
        <f t="shared" si="40"/>
        <v>127</v>
      </c>
      <c r="B492" s="19" t="s">
        <v>1462</v>
      </c>
      <c r="C492" s="6" t="s">
        <v>2015</v>
      </c>
      <c r="D492" s="9"/>
      <c r="E492" s="33"/>
      <c r="F492" s="9"/>
      <c r="G492" s="108"/>
      <c r="H492" s="33"/>
      <c r="I492" s="15">
        <f>'[1]19 06 2018'!E436</f>
        <v>169600</v>
      </c>
      <c r="J492" s="69"/>
      <c r="K492" s="8" t="str">
        <f t="shared" si="36"/>
        <v>d/cây</v>
      </c>
      <c r="L492" s="15"/>
      <c r="M492" s="15">
        <f t="shared" si="39"/>
        <v>169600</v>
      </c>
      <c r="N492" s="63"/>
      <c r="O492" s="35"/>
      <c r="P492" s="35"/>
    </row>
    <row r="493" spans="1:16" s="176" customFormat="1" ht="24.95" customHeight="1" x14ac:dyDescent="0.3">
      <c r="A493" s="6">
        <f t="shared" si="40"/>
        <v>128</v>
      </c>
      <c r="B493" s="19" t="s">
        <v>1463</v>
      </c>
      <c r="C493" s="6" t="s">
        <v>2015</v>
      </c>
      <c r="D493" s="9"/>
      <c r="E493" s="33"/>
      <c r="F493" s="9"/>
      <c r="G493" s="108"/>
      <c r="H493" s="33"/>
      <c r="I493" s="15">
        <f>'[1]19 06 2018'!E437</f>
        <v>183300</v>
      </c>
      <c r="J493" s="69"/>
      <c r="K493" s="8" t="str">
        <f t="shared" ref="K493:K556" si="41">C493</f>
        <v>d/cây</v>
      </c>
      <c r="L493" s="15"/>
      <c r="M493" s="15">
        <f t="shared" si="39"/>
        <v>183300</v>
      </c>
      <c r="N493" s="63"/>
      <c r="O493" s="35"/>
      <c r="P493" s="35"/>
    </row>
    <row r="494" spans="1:16" s="176" customFormat="1" ht="24.95" customHeight="1" x14ac:dyDescent="0.3">
      <c r="A494" s="6">
        <f t="shared" si="40"/>
        <v>129</v>
      </c>
      <c r="B494" s="19" t="s">
        <v>1464</v>
      </c>
      <c r="C494" s="6" t="s">
        <v>2015</v>
      </c>
      <c r="D494" s="9"/>
      <c r="E494" s="33"/>
      <c r="F494" s="9"/>
      <c r="G494" s="108"/>
      <c r="H494" s="33"/>
      <c r="I494" s="15">
        <f>'[1]19 06 2018'!E438</f>
        <v>196900</v>
      </c>
      <c r="J494" s="69"/>
      <c r="K494" s="8" t="str">
        <f t="shared" si="41"/>
        <v>d/cây</v>
      </c>
      <c r="L494" s="15"/>
      <c r="M494" s="15">
        <f t="shared" si="39"/>
        <v>196900</v>
      </c>
      <c r="N494" s="63"/>
      <c r="O494" s="35"/>
      <c r="P494" s="35"/>
    </row>
    <row r="495" spans="1:16" s="176" customFormat="1" ht="24.95" customHeight="1" x14ac:dyDescent="0.3">
      <c r="A495" s="6">
        <f t="shared" si="40"/>
        <v>130</v>
      </c>
      <c r="B495" s="19" t="s">
        <v>1465</v>
      </c>
      <c r="C495" s="6" t="s">
        <v>2015</v>
      </c>
      <c r="D495" s="9"/>
      <c r="E495" s="33"/>
      <c r="F495" s="9"/>
      <c r="G495" s="108"/>
      <c r="H495" s="33"/>
      <c r="I495" s="15">
        <f>'[1]19 06 2018'!E439</f>
        <v>210400</v>
      </c>
      <c r="J495" s="69"/>
      <c r="K495" s="8" t="str">
        <f t="shared" si="41"/>
        <v>d/cây</v>
      </c>
      <c r="L495" s="15"/>
      <c r="M495" s="15">
        <f t="shared" si="39"/>
        <v>210400</v>
      </c>
      <c r="N495" s="63"/>
      <c r="O495" s="35"/>
      <c r="P495" s="35"/>
    </row>
    <row r="496" spans="1:16" s="176" customFormat="1" ht="24.95" customHeight="1" x14ac:dyDescent="0.3">
      <c r="A496" s="6">
        <f t="shared" si="40"/>
        <v>131</v>
      </c>
      <c r="B496" s="19" t="s">
        <v>1466</v>
      </c>
      <c r="C496" s="6" t="s">
        <v>2015</v>
      </c>
      <c r="D496" s="9"/>
      <c r="E496" s="33"/>
      <c r="F496" s="9"/>
      <c r="G496" s="108"/>
      <c r="H496" s="33"/>
      <c r="I496" s="15">
        <f>'[1]19 06 2018'!E440</f>
        <v>223900</v>
      </c>
      <c r="J496" s="69"/>
      <c r="K496" s="8" t="str">
        <f t="shared" si="41"/>
        <v>d/cây</v>
      </c>
      <c r="L496" s="15"/>
      <c r="M496" s="15">
        <f t="shared" si="39"/>
        <v>223900</v>
      </c>
      <c r="N496" s="63"/>
      <c r="O496" s="35"/>
      <c r="P496" s="35"/>
    </row>
    <row r="497" spans="1:16" s="176" customFormat="1" ht="24.95" customHeight="1" x14ac:dyDescent="0.3">
      <c r="A497" s="6">
        <f t="shared" si="40"/>
        <v>132</v>
      </c>
      <c r="B497" s="19" t="s">
        <v>1467</v>
      </c>
      <c r="C497" s="6" t="s">
        <v>2015</v>
      </c>
      <c r="D497" s="9"/>
      <c r="E497" s="33"/>
      <c r="F497" s="9"/>
      <c r="G497" s="108"/>
      <c r="H497" s="33"/>
      <c r="I497" s="15">
        <f>'[1]19 06 2018'!E441</f>
        <v>253700</v>
      </c>
      <c r="J497" s="69"/>
      <c r="K497" s="8" t="str">
        <f t="shared" si="41"/>
        <v>d/cây</v>
      </c>
      <c r="L497" s="15"/>
      <c r="M497" s="15">
        <f t="shared" si="39"/>
        <v>253700</v>
      </c>
      <c r="N497" s="63"/>
      <c r="O497" s="35"/>
      <c r="P497" s="35"/>
    </row>
    <row r="498" spans="1:16" s="176" customFormat="1" ht="24.95" customHeight="1" x14ac:dyDescent="0.3">
      <c r="A498" s="6">
        <f t="shared" si="40"/>
        <v>133</v>
      </c>
      <c r="B498" s="19" t="s">
        <v>1468</v>
      </c>
      <c r="C498" s="6" t="s">
        <v>2015</v>
      </c>
      <c r="D498" s="9"/>
      <c r="E498" s="33"/>
      <c r="F498" s="9"/>
      <c r="G498" s="108"/>
      <c r="H498" s="33"/>
      <c r="I498" s="15">
        <f>'[1]19 06 2018'!E442</f>
        <v>279000</v>
      </c>
      <c r="J498" s="69"/>
      <c r="K498" s="8" t="str">
        <f t="shared" si="41"/>
        <v>d/cây</v>
      </c>
      <c r="L498" s="15"/>
      <c r="M498" s="15">
        <f t="shared" si="39"/>
        <v>279000</v>
      </c>
      <c r="N498" s="63"/>
      <c r="O498" s="35"/>
      <c r="P498" s="35"/>
    </row>
    <row r="499" spans="1:16" s="176" customFormat="1" ht="24.95" customHeight="1" x14ac:dyDescent="0.3">
      <c r="A499" s="6">
        <f t="shared" si="40"/>
        <v>134</v>
      </c>
      <c r="B499" s="19" t="s">
        <v>1469</v>
      </c>
      <c r="C499" s="6" t="s">
        <v>2015</v>
      </c>
      <c r="D499" s="9"/>
      <c r="E499" s="33"/>
      <c r="F499" s="9"/>
      <c r="G499" s="108"/>
      <c r="H499" s="33"/>
      <c r="I499" s="15">
        <f>'[1]19 06 2018'!E443</f>
        <v>297300</v>
      </c>
      <c r="J499" s="69"/>
      <c r="K499" s="8" t="str">
        <f t="shared" si="41"/>
        <v>d/cây</v>
      </c>
      <c r="L499" s="15"/>
      <c r="M499" s="15">
        <f t="shared" si="39"/>
        <v>297300</v>
      </c>
      <c r="N499" s="63"/>
      <c r="O499" s="35"/>
      <c r="P499" s="35"/>
    </row>
    <row r="500" spans="1:16" s="176" customFormat="1" ht="24.95" customHeight="1" x14ac:dyDescent="0.3">
      <c r="A500" s="6">
        <f t="shared" si="40"/>
        <v>135</v>
      </c>
      <c r="B500" s="19" t="s">
        <v>1470</v>
      </c>
      <c r="C500" s="6" t="s">
        <v>2015</v>
      </c>
      <c r="D500" s="9"/>
      <c r="E500" s="33"/>
      <c r="F500" s="9"/>
      <c r="G500" s="108"/>
      <c r="H500" s="33"/>
      <c r="I500" s="15">
        <f>'[1]19 06 2018'!E444</f>
        <v>321600</v>
      </c>
      <c r="J500" s="69"/>
      <c r="K500" s="8" t="str">
        <f t="shared" si="41"/>
        <v>d/cây</v>
      </c>
      <c r="L500" s="15"/>
      <c r="M500" s="15">
        <f t="shared" si="39"/>
        <v>321600</v>
      </c>
      <c r="N500" s="63"/>
      <c r="O500" s="35"/>
      <c r="P500" s="35"/>
    </row>
    <row r="501" spans="1:16" s="176" customFormat="1" ht="24.95" customHeight="1" x14ac:dyDescent="0.3">
      <c r="A501" s="6">
        <f t="shared" si="40"/>
        <v>136</v>
      </c>
      <c r="B501" s="19" t="s">
        <v>1471</v>
      </c>
      <c r="C501" s="6" t="s">
        <v>2015</v>
      </c>
      <c r="D501" s="9"/>
      <c r="E501" s="33"/>
      <c r="F501" s="9"/>
      <c r="G501" s="108"/>
      <c r="H501" s="33"/>
      <c r="I501" s="15">
        <f>'[1]19 06 2018'!E445</f>
        <v>333400</v>
      </c>
      <c r="J501" s="69"/>
      <c r="K501" s="8" t="str">
        <f t="shared" si="41"/>
        <v>d/cây</v>
      </c>
      <c r="L501" s="15"/>
      <c r="M501" s="15">
        <f t="shared" si="39"/>
        <v>333400</v>
      </c>
      <c r="N501" s="63"/>
      <c r="O501" s="35"/>
      <c r="P501" s="35"/>
    </row>
    <row r="502" spans="1:16" s="176" customFormat="1" ht="24.95" customHeight="1" x14ac:dyDescent="0.3">
      <c r="A502" s="6">
        <f t="shared" si="40"/>
        <v>137</v>
      </c>
      <c r="B502" s="19" t="s">
        <v>1472</v>
      </c>
      <c r="C502" s="6" t="s">
        <v>2015</v>
      </c>
      <c r="D502" s="9"/>
      <c r="E502" s="33"/>
      <c r="F502" s="9"/>
      <c r="G502" s="108"/>
      <c r="H502" s="33"/>
      <c r="I502" s="15">
        <f>'[1]19 06 2018'!E446</f>
        <v>345500</v>
      </c>
      <c r="J502" s="69"/>
      <c r="K502" s="8" t="str">
        <f t="shared" si="41"/>
        <v>d/cây</v>
      </c>
      <c r="L502" s="15"/>
      <c r="M502" s="15">
        <f t="shared" si="39"/>
        <v>345500</v>
      </c>
      <c r="N502" s="63"/>
      <c r="O502" s="35"/>
      <c r="P502" s="35"/>
    </row>
    <row r="503" spans="1:16" s="176" customFormat="1" ht="24.95" customHeight="1" x14ac:dyDescent="0.3">
      <c r="A503" s="6">
        <f t="shared" si="40"/>
        <v>138</v>
      </c>
      <c r="B503" s="19" t="s">
        <v>1473</v>
      </c>
      <c r="C503" s="6" t="s">
        <v>2015</v>
      </c>
      <c r="D503" s="9"/>
      <c r="E503" s="33"/>
      <c r="F503" s="9"/>
      <c r="G503" s="108"/>
      <c r="H503" s="33"/>
      <c r="I503" s="15">
        <f>'[1]19 06 2018'!E447</f>
        <v>369100</v>
      </c>
      <c r="J503" s="69"/>
      <c r="K503" s="8" t="str">
        <f t="shared" si="41"/>
        <v>d/cây</v>
      </c>
      <c r="L503" s="15"/>
      <c r="M503" s="15">
        <f t="shared" si="39"/>
        <v>369100</v>
      </c>
      <c r="N503" s="63"/>
      <c r="O503" s="35"/>
      <c r="P503" s="35"/>
    </row>
    <row r="504" spans="1:16" s="176" customFormat="1" ht="24.95" customHeight="1" x14ac:dyDescent="0.3">
      <c r="A504" s="6">
        <f t="shared" si="40"/>
        <v>139</v>
      </c>
      <c r="B504" s="19" t="s">
        <v>1474</v>
      </c>
      <c r="C504" s="6" t="s">
        <v>2015</v>
      </c>
      <c r="D504" s="9"/>
      <c r="E504" s="33"/>
      <c r="F504" s="9"/>
      <c r="G504" s="108"/>
      <c r="H504" s="33"/>
      <c r="I504" s="15">
        <f>'[1]19 06 2018'!E448</f>
        <v>404400</v>
      </c>
      <c r="J504" s="69"/>
      <c r="K504" s="8" t="str">
        <f t="shared" si="41"/>
        <v>d/cây</v>
      </c>
      <c r="L504" s="15"/>
      <c r="M504" s="15">
        <f t="shared" si="39"/>
        <v>404400</v>
      </c>
      <c r="N504" s="63"/>
      <c r="O504" s="35"/>
      <c r="P504" s="35"/>
    </row>
    <row r="505" spans="1:16" s="176" customFormat="1" ht="24.95" customHeight="1" x14ac:dyDescent="0.3">
      <c r="A505" s="6">
        <f t="shared" si="40"/>
        <v>140</v>
      </c>
      <c r="B505" s="19" t="s">
        <v>1475</v>
      </c>
      <c r="C505" s="6" t="s">
        <v>2015</v>
      </c>
      <c r="D505" s="9"/>
      <c r="E505" s="33"/>
      <c r="F505" s="9"/>
      <c r="G505" s="108"/>
      <c r="H505" s="33"/>
      <c r="I505" s="15">
        <f>'[1]19 06 2018'!E449</f>
        <v>427300</v>
      </c>
      <c r="J505" s="69"/>
      <c r="K505" s="8" t="str">
        <f t="shared" si="41"/>
        <v>d/cây</v>
      </c>
      <c r="L505" s="15"/>
      <c r="M505" s="15">
        <f t="shared" si="39"/>
        <v>427300</v>
      </c>
      <c r="N505" s="63"/>
      <c r="O505" s="35"/>
      <c r="P505" s="35"/>
    </row>
    <row r="506" spans="1:16" s="176" customFormat="1" ht="24.95" customHeight="1" x14ac:dyDescent="0.3">
      <c r="A506" s="6">
        <f t="shared" si="40"/>
        <v>141</v>
      </c>
      <c r="B506" s="19" t="s">
        <v>1476</v>
      </c>
      <c r="C506" s="6" t="s">
        <v>2015</v>
      </c>
      <c r="D506" s="9"/>
      <c r="E506" s="33"/>
      <c r="F506" s="9"/>
      <c r="G506" s="108"/>
      <c r="H506" s="33"/>
      <c r="I506" s="15">
        <f>'[1]19 06 2018'!E450</f>
        <v>450100</v>
      </c>
      <c r="J506" s="69"/>
      <c r="K506" s="8" t="str">
        <f t="shared" si="41"/>
        <v>d/cây</v>
      </c>
      <c r="L506" s="15"/>
      <c r="M506" s="15">
        <f t="shared" si="39"/>
        <v>450100</v>
      </c>
      <c r="N506" s="63"/>
      <c r="O506" s="35"/>
      <c r="P506" s="35"/>
    </row>
    <row r="507" spans="1:16" s="176" customFormat="1" ht="24.95" customHeight="1" x14ac:dyDescent="0.3">
      <c r="A507" s="6">
        <f t="shared" si="40"/>
        <v>142</v>
      </c>
      <c r="B507" s="19" t="s">
        <v>1477</v>
      </c>
      <c r="C507" s="6" t="s">
        <v>2015</v>
      </c>
      <c r="D507" s="9"/>
      <c r="E507" s="33"/>
      <c r="F507" s="9"/>
      <c r="G507" s="108"/>
      <c r="H507" s="33"/>
      <c r="I507" s="15">
        <f>'[1]19 06 2018'!E451</f>
        <v>495000</v>
      </c>
      <c r="J507" s="69"/>
      <c r="K507" s="8" t="str">
        <f t="shared" si="41"/>
        <v>d/cây</v>
      </c>
      <c r="L507" s="15"/>
      <c r="M507" s="15">
        <f t="shared" si="39"/>
        <v>495000</v>
      </c>
      <c r="N507" s="63"/>
      <c r="O507" s="35"/>
      <c r="P507" s="35"/>
    </row>
    <row r="508" spans="1:16" s="176" customFormat="1" ht="24.95" customHeight="1" x14ac:dyDescent="0.3">
      <c r="A508" s="6">
        <f t="shared" si="40"/>
        <v>143</v>
      </c>
      <c r="B508" s="19" t="s">
        <v>1478</v>
      </c>
      <c r="C508" s="6" t="s">
        <v>2015</v>
      </c>
      <c r="D508" s="9"/>
      <c r="E508" s="33"/>
      <c r="F508" s="9"/>
      <c r="G508" s="108"/>
      <c r="H508" s="33"/>
      <c r="I508" s="15">
        <f>'[1]19 06 2018'!E452</f>
        <v>516900</v>
      </c>
      <c r="J508" s="69"/>
      <c r="K508" s="8" t="str">
        <f t="shared" si="41"/>
        <v>d/cây</v>
      </c>
      <c r="L508" s="15"/>
      <c r="M508" s="15">
        <f t="shared" si="39"/>
        <v>516900</v>
      </c>
      <c r="N508" s="63"/>
      <c r="O508" s="35"/>
      <c r="P508" s="35"/>
    </row>
    <row r="509" spans="1:16" s="176" customFormat="1" ht="24.95" customHeight="1" x14ac:dyDescent="0.3">
      <c r="A509" s="6">
        <f t="shared" si="40"/>
        <v>144</v>
      </c>
      <c r="B509" s="19" t="s">
        <v>1479</v>
      </c>
      <c r="C509" s="6" t="s">
        <v>2015</v>
      </c>
      <c r="D509" s="9"/>
      <c r="E509" s="33"/>
      <c r="F509" s="9"/>
      <c r="G509" s="108"/>
      <c r="H509" s="33"/>
      <c r="I509" s="15">
        <f>'[1]19 06 2018'!E453</f>
        <v>538800</v>
      </c>
      <c r="J509" s="69"/>
      <c r="K509" s="8" t="str">
        <f t="shared" si="41"/>
        <v>d/cây</v>
      </c>
      <c r="L509" s="15"/>
      <c r="M509" s="15">
        <f t="shared" si="39"/>
        <v>538800</v>
      </c>
      <c r="N509" s="63"/>
      <c r="O509" s="35"/>
      <c r="P509" s="35"/>
    </row>
    <row r="510" spans="1:16" s="176" customFormat="1" ht="24.95" customHeight="1" x14ac:dyDescent="0.3">
      <c r="A510" s="6">
        <f t="shared" si="40"/>
        <v>145</v>
      </c>
      <c r="B510" s="19" t="s">
        <v>1480</v>
      </c>
      <c r="C510" s="6" t="s">
        <v>2015</v>
      </c>
      <c r="D510" s="9"/>
      <c r="E510" s="33"/>
      <c r="F510" s="9"/>
      <c r="G510" s="108"/>
      <c r="H510" s="33"/>
      <c r="I510" s="15">
        <f>'[1]19 06 2018'!E454</f>
        <v>549500</v>
      </c>
      <c r="J510" s="69"/>
      <c r="K510" s="8" t="str">
        <f t="shared" si="41"/>
        <v>d/cây</v>
      </c>
      <c r="L510" s="15"/>
      <c r="M510" s="15">
        <f t="shared" si="39"/>
        <v>549500</v>
      </c>
      <c r="N510" s="63"/>
      <c r="O510" s="35"/>
      <c r="P510" s="35"/>
    </row>
    <row r="511" spans="1:16" s="176" customFormat="1" ht="24.95" customHeight="1" x14ac:dyDescent="0.3">
      <c r="A511" s="6">
        <f t="shared" si="40"/>
        <v>146</v>
      </c>
      <c r="B511" s="19" t="s">
        <v>1481</v>
      </c>
      <c r="C511" s="6" t="s">
        <v>2015</v>
      </c>
      <c r="D511" s="9"/>
      <c r="E511" s="33"/>
      <c r="F511" s="9"/>
      <c r="G511" s="108"/>
      <c r="H511" s="33"/>
      <c r="I511" s="15">
        <f>'[1]19 06 2018'!E455</f>
        <v>194100</v>
      </c>
      <c r="J511" s="69"/>
      <c r="K511" s="8" t="str">
        <f t="shared" si="41"/>
        <v>d/cây</v>
      </c>
      <c r="L511" s="15"/>
      <c r="M511" s="15">
        <f t="shared" ref="M511:M574" si="42">I511</f>
        <v>194100</v>
      </c>
      <c r="N511" s="63"/>
      <c r="O511" s="35"/>
      <c r="P511" s="35"/>
    </row>
    <row r="512" spans="1:16" s="176" customFormat="1" ht="24.95" customHeight="1" x14ac:dyDescent="0.3">
      <c r="A512" s="6">
        <f t="shared" ref="A512:A575" si="43">+A511+1</f>
        <v>147</v>
      </c>
      <c r="B512" s="19" t="s">
        <v>1482</v>
      </c>
      <c r="C512" s="6" t="s">
        <v>2015</v>
      </c>
      <c r="D512" s="9"/>
      <c r="E512" s="33"/>
      <c r="F512" s="9"/>
      <c r="G512" s="108"/>
      <c r="H512" s="33"/>
      <c r="I512" s="15">
        <f>'[1]19 06 2018'!E456</f>
        <v>209700</v>
      </c>
      <c r="J512" s="69"/>
      <c r="K512" s="8" t="str">
        <f t="shared" si="41"/>
        <v>d/cây</v>
      </c>
      <c r="L512" s="15"/>
      <c r="M512" s="15">
        <f t="shared" si="42"/>
        <v>209700</v>
      </c>
      <c r="N512" s="63"/>
      <c r="O512" s="35"/>
      <c r="P512" s="35"/>
    </row>
    <row r="513" spans="1:16" s="176" customFormat="1" ht="24.95" customHeight="1" x14ac:dyDescent="0.3">
      <c r="A513" s="6">
        <f t="shared" si="43"/>
        <v>148</v>
      </c>
      <c r="B513" s="19" t="s">
        <v>1483</v>
      </c>
      <c r="C513" s="6" t="s">
        <v>2015</v>
      </c>
      <c r="D513" s="9"/>
      <c r="E513" s="33"/>
      <c r="F513" s="9"/>
      <c r="G513" s="108"/>
      <c r="H513" s="33"/>
      <c r="I513" s="15">
        <f>'[1]19 06 2018'!E457</f>
        <v>225300</v>
      </c>
      <c r="J513" s="69"/>
      <c r="K513" s="8" t="str">
        <f t="shared" si="41"/>
        <v>d/cây</v>
      </c>
      <c r="L513" s="15"/>
      <c r="M513" s="15">
        <f t="shared" si="42"/>
        <v>225300</v>
      </c>
      <c r="N513" s="63"/>
      <c r="O513" s="35"/>
      <c r="P513" s="35"/>
    </row>
    <row r="514" spans="1:16" s="176" customFormat="1" ht="24.95" customHeight="1" x14ac:dyDescent="0.3">
      <c r="A514" s="6">
        <f t="shared" si="43"/>
        <v>149</v>
      </c>
      <c r="B514" s="19" t="s">
        <v>1484</v>
      </c>
      <c r="C514" s="6" t="s">
        <v>2015</v>
      </c>
      <c r="D514" s="9"/>
      <c r="E514" s="33"/>
      <c r="F514" s="9"/>
      <c r="G514" s="108"/>
      <c r="H514" s="33"/>
      <c r="I514" s="15">
        <f>'[1]19 06 2018'!E458</f>
        <v>240900</v>
      </c>
      <c r="J514" s="69"/>
      <c r="K514" s="8" t="str">
        <f t="shared" si="41"/>
        <v>d/cây</v>
      </c>
      <c r="L514" s="15"/>
      <c r="M514" s="15">
        <f t="shared" si="42"/>
        <v>240900</v>
      </c>
      <c r="N514" s="63"/>
      <c r="O514" s="35"/>
      <c r="P514" s="35"/>
    </row>
    <row r="515" spans="1:16" s="176" customFormat="1" ht="24.95" customHeight="1" x14ac:dyDescent="0.3">
      <c r="A515" s="6">
        <f t="shared" si="43"/>
        <v>150</v>
      </c>
      <c r="B515" s="19" t="s">
        <v>1485</v>
      </c>
      <c r="C515" s="6" t="s">
        <v>2015</v>
      </c>
      <c r="D515" s="9"/>
      <c r="E515" s="33"/>
      <c r="F515" s="9"/>
      <c r="G515" s="108"/>
      <c r="H515" s="33"/>
      <c r="I515" s="15">
        <f>'[1]19 06 2018'!E459</f>
        <v>256500</v>
      </c>
      <c r="J515" s="69"/>
      <c r="K515" s="8" t="str">
        <f t="shared" si="41"/>
        <v>d/cây</v>
      </c>
      <c r="L515" s="15"/>
      <c r="M515" s="15">
        <f t="shared" si="42"/>
        <v>256500</v>
      </c>
      <c r="N515" s="63"/>
      <c r="O515" s="35"/>
      <c r="P515" s="35"/>
    </row>
    <row r="516" spans="1:16" s="176" customFormat="1" ht="24.95" customHeight="1" x14ac:dyDescent="0.3">
      <c r="A516" s="6">
        <f t="shared" si="43"/>
        <v>151</v>
      </c>
      <c r="B516" s="19" t="s">
        <v>1486</v>
      </c>
      <c r="C516" s="6" t="s">
        <v>2015</v>
      </c>
      <c r="D516" s="9"/>
      <c r="E516" s="33"/>
      <c r="F516" s="9"/>
      <c r="G516" s="108"/>
      <c r="H516" s="33"/>
      <c r="I516" s="15">
        <f>'[1]19 06 2018'!E460</f>
        <v>290900</v>
      </c>
      <c r="J516" s="69"/>
      <c r="K516" s="8" t="str">
        <f t="shared" si="41"/>
        <v>d/cây</v>
      </c>
      <c r="L516" s="15"/>
      <c r="M516" s="15">
        <f t="shared" si="42"/>
        <v>290900</v>
      </c>
      <c r="N516" s="63"/>
      <c r="O516" s="35"/>
      <c r="P516" s="35"/>
    </row>
    <row r="517" spans="1:16" s="176" customFormat="1" ht="24.95" customHeight="1" x14ac:dyDescent="0.3">
      <c r="A517" s="6">
        <f t="shared" si="43"/>
        <v>152</v>
      </c>
      <c r="B517" s="19" t="s">
        <v>1487</v>
      </c>
      <c r="C517" s="6" t="s">
        <v>2015</v>
      </c>
      <c r="D517" s="9"/>
      <c r="E517" s="33"/>
      <c r="F517" s="9"/>
      <c r="G517" s="108"/>
      <c r="H517" s="33"/>
      <c r="I517" s="15">
        <f>'[1]19 06 2018'!E461</f>
        <v>320000</v>
      </c>
      <c r="J517" s="69"/>
      <c r="K517" s="8" t="str">
        <f t="shared" si="41"/>
        <v>d/cây</v>
      </c>
      <c r="L517" s="15"/>
      <c r="M517" s="15">
        <f t="shared" si="42"/>
        <v>320000</v>
      </c>
      <c r="N517" s="63"/>
      <c r="O517" s="35"/>
      <c r="P517" s="35"/>
    </row>
    <row r="518" spans="1:16" s="176" customFormat="1" ht="24.95" customHeight="1" x14ac:dyDescent="0.3">
      <c r="A518" s="6">
        <f t="shared" si="43"/>
        <v>153</v>
      </c>
      <c r="B518" s="19" t="s">
        <v>1488</v>
      </c>
      <c r="C518" s="6" t="s">
        <v>2015</v>
      </c>
      <c r="D518" s="9"/>
      <c r="E518" s="33"/>
      <c r="F518" s="9"/>
      <c r="G518" s="108"/>
      <c r="H518" s="33"/>
      <c r="I518" s="15">
        <f>'[1]19 06 2018'!E462</f>
        <v>341300</v>
      </c>
      <c r="J518" s="69"/>
      <c r="K518" s="8" t="str">
        <f t="shared" si="41"/>
        <v>d/cây</v>
      </c>
      <c r="L518" s="15"/>
      <c r="M518" s="15">
        <f t="shared" si="42"/>
        <v>341300</v>
      </c>
      <c r="N518" s="63"/>
      <c r="O518" s="35"/>
      <c r="P518" s="35"/>
    </row>
    <row r="519" spans="1:16" s="176" customFormat="1" ht="24.95" customHeight="1" x14ac:dyDescent="0.3">
      <c r="A519" s="6">
        <f t="shared" si="43"/>
        <v>154</v>
      </c>
      <c r="B519" s="19" t="s">
        <v>1489</v>
      </c>
      <c r="C519" s="6" t="s">
        <v>2015</v>
      </c>
      <c r="D519" s="9"/>
      <c r="E519" s="33"/>
      <c r="F519" s="9"/>
      <c r="G519" s="108"/>
      <c r="H519" s="33"/>
      <c r="I519" s="15">
        <f>'[1]19 06 2018'!E463</f>
        <v>369300</v>
      </c>
      <c r="J519" s="69"/>
      <c r="K519" s="8" t="str">
        <f t="shared" si="41"/>
        <v>d/cây</v>
      </c>
      <c r="L519" s="15"/>
      <c r="M519" s="15">
        <f t="shared" si="42"/>
        <v>369300</v>
      </c>
      <c r="N519" s="63"/>
      <c r="O519" s="35"/>
      <c r="P519" s="35"/>
    </row>
    <row r="520" spans="1:16" s="176" customFormat="1" ht="24.95" customHeight="1" x14ac:dyDescent="0.3">
      <c r="A520" s="6">
        <f t="shared" si="43"/>
        <v>155</v>
      </c>
      <c r="B520" s="19" t="s">
        <v>1490</v>
      </c>
      <c r="C520" s="6" t="s">
        <v>2015</v>
      </c>
      <c r="D520" s="9"/>
      <c r="E520" s="33"/>
      <c r="F520" s="9"/>
      <c r="G520" s="108"/>
      <c r="H520" s="33"/>
      <c r="I520" s="15">
        <f>'[1]19 06 2018'!E464</f>
        <v>383100</v>
      </c>
      <c r="J520" s="69"/>
      <c r="K520" s="8" t="str">
        <f t="shared" si="41"/>
        <v>d/cây</v>
      </c>
      <c r="L520" s="15"/>
      <c r="M520" s="15">
        <f t="shared" si="42"/>
        <v>383100</v>
      </c>
      <c r="N520" s="63"/>
      <c r="O520" s="35"/>
      <c r="P520" s="35"/>
    </row>
    <row r="521" spans="1:16" s="176" customFormat="1" ht="24.95" customHeight="1" x14ac:dyDescent="0.3">
      <c r="A521" s="6">
        <f t="shared" si="43"/>
        <v>156</v>
      </c>
      <c r="B521" s="19" t="s">
        <v>1491</v>
      </c>
      <c r="C521" s="6" t="s">
        <v>2015</v>
      </c>
      <c r="D521" s="9"/>
      <c r="E521" s="33"/>
      <c r="F521" s="9"/>
      <c r="G521" s="108"/>
      <c r="H521" s="33"/>
      <c r="I521" s="15">
        <f>'[1]19 06 2018'!E465</f>
        <v>397100</v>
      </c>
      <c r="J521" s="69"/>
      <c r="K521" s="8" t="str">
        <f t="shared" si="41"/>
        <v>d/cây</v>
      </c>
      <c r="L521" s="15"/>
      <c r="M521" s="15">
        <f t="shared" si="42"/>
        <v>397100</v>
      </c>
      <c r="N521" s="63"/>
      <c r="O521" s="35"/>
      <c r="P521" s="35"/>
    </row>
    <row r="522" spans="1:16" s="176" customFormat="1" ht="24.95" customHeight="1" x14ac:dyDescent="0.3">
      <c r="A522" s="6">
        <f t="shared" si="43"/>
        <v>157</v>
      </c>
      <c r="B522" s="19" t="s">
        <v>1492</v>
      </c>
      <c r="C522" s="6" t="s">
        <v>2015</v>
      </c>
      <c r="D522" s="9"/>
      <c r="E522" s="33"/>
      <c r="F522" s="9"/>
      <c r="G522" s="108"/>
      <c r="H522" s="33"/>
      <c r="I522" s="15">
        <f>'[1]19 06 2018'!E466</f>
        <v>424500</v>
      </c>
      <c r="J522" s="69"/>
      <c r="K522" s="8" t="str">
        <f t="shared" si="41"/>
        <v>d/cây</v>
      </c>
      <c r="L522" s="15"/>
      <c r="M522" s="15">
        <f t="shared" si="42"/>
        <v>424500</v>
      </c>
      <c r="N522" s="63"/>
      <c r="O522" s="35"/>
      <c r="P522" s="35"/>
    </row>
    <row r="523" spans="1:16" s="176" customFormat="1" ht="24.95" customHeight="1" x14ac:dyDescent="0.3">
      <c r="A523" s="6">
        <f t="shared" si="43"/>
        <v>158</v>
      </c>
      <c r="B523" s="19" t="s">
        <v>1493</v>
      </c>
      <c r="C523" s="6" t="s">
        <v>2015</v>
      </c>
      <c r="D523" s="9"/>
      <c r="E523" s="33"/>
      <c r="F523" s="9"/>
      <c r="G523" s="108"/>
      <c r="H523" s="33"/>
      <c r="I523" s="15">
        <f>'[1]19 06 2018'!E467</f>
        <v>465400</v>
      </c>
      <c r="J523" s="69"/>
      <c r="K523" s="8" t="str">
        <f t="shared" si="41"/>
        <v>d/cây</v>
      </c>
      <c r="L523" s="15"/>
      <c r="M523" s="15">
        <f t="shared" si="42"/>
        <v>465400</v>
      </c>
      <c r="N523" s="63"/>
      <c r="O523" s="35"/>
      <c r="P523" s="35"/>
    </row>
    <row r="524" spans="1:16" s="176" customFormat="1" ht="24.95" customHeight="1" x14ac:dyDescent="0.3">
      <c r="A524" s="6">
        <f t="shared" si="43"/>
        <v>159</v>
      </c>
      <c r="B524" s="19" t="s">
        <v>1494</v>
      </c>
      <c r="C524" s="6" t="s">
        <v>2015</v>
      </c>
      <c r="D524" s="9"/>
      <c r="E524" s="33"/>
      <c r="F524" s="9"/>
      <c r="G524" s="108"/>
      <c r="H524" s="33"/>
      <c r="I524" s="15">
        <f>'[1]19 06 2018'!E468</f>
        <v>492400</v>
      </c>
      <c r="J524" s="69"/>
      <c r="K524" s="8" t="str">
        <f t="shared" si="41"/>
        <v>d/cây</v>
      </c>
      <c r="L524" s="15"/>
      <c r="M524" s="15">
        <f t="shared" si="42"/>
        <v>492400</v>
      </c>
      <c r="N524" s="63"/>
      <c r="O524" s="35"/>
      <c r="P524" s="35"/>
    </row>
    <row r="525" spans="1:16" s="176" customFormat="1" ht="24.95" customHeight="1" x14ac:dyDescent="0.3">
      <c r="A525" s="6">
        <f t="shared" si="43"/>
        <v>160</v>
      </c>
      <c r="B525" s="19" t="s">
        <v>1495</v>
      </c>
      <c r="C525" s="6" t="s">
        <v>2015</v>
      </c>
      <c r="D525" s="9"/>
      <c r="E525" s="33"/>
      <c r="F525" s="9"/>
      <c r="G525" s="108"/>
      <c r="H525" s="33"/>
      <c r="I525" s="15">
        <f>'[1]19 06 2018'!E469</f>
        <v>518800</v>
      </c>
      <c r="J525" s="69"/>
      <c r="K525" s="8" t="str">
        <f t="shared" si="41"/>
        <v>d/cây</v>
      </c>
      <c r="L525" s="15"/>
      <c r="M525" s="15">
        <f t="shared" si="42"/>
        <v>518800</v>
      </c>
      <c r="N525" s="63"/>
      <c r="O525" s="35"/>
      <c r="P525" s="35"/>
    </row>
    <row r="526" spans="1:16" s="176" customFormat="1" ht="24.95" customHeight="1" x14ac:dyDescent="0.3">
      <c r="A526" s="6">
        <f t="shared" si="43"/>
        <v>161</v>
      </c>
      <c r="B526" s="19" t="s">
        <v>1496</v>
      </c>
      <c r="C526" s="6" t="s">
        <v>2015</v>
      </c>
      <c r="D526" s="9"/>
      <c r="E526" s="33"/>
      <c r="F526" s="9"/>
      <c r="G526" s="108"/>
      <c r="H526" s="33"/>
      <c r="I526" s="15">
        <f>'[1]19 06 2018'!E470</f>
        <v>571400</v>
      </c>
      <c r="J526" s="69"/>
      <c r="K526" s="8" t="str">
        <f t="shared" si="41"/>
        <v>d/cây</v>
      </c>
      <c r="L526" s="15"/>
      <c r="M526" s="15">
        <f t="shared" si="42"/>
        <v>571400</v>
      </c>
      <c r="N526" s="63"/>
      <c r="O526" s="35"/>
      <c r="P526" s="35"/>
    </row>
    <row r="527" spans="1:16" s="176" customFormat="1" ht="24.95" customHeight="1" x14ac:dyDescent="0.3">
      <c r="A527" s="6">
        <f t="shared" si="43"/>
        <v>162</v>
      </c>
      <c r="B527" s="19" t="s">
        <v>1497</v>
      </c>
      <c r="C527" s="6" t="s">
        <v>2015</v>
      </c>
      <c r="D527" s="9"/>
      <c r="E527" s="33"/>
      <c r="F527" s="9"/>
      <c r="G527" s="108"/>
      <c r="H527" s="33"/>
      <c r="I527" s="15">
        <f>'[1]19 06 2018'!E471</f>
        <v>597200</v>
      </c>
      <c r="J527" s="69"/>
      <c r="K527" s="8" t="str">
        <f t="shared" si="41"/>
        <v>d/cây</v>
      </c>
      <c r="L527" s="15"/>
      <c r="M527" s="15">
        <f t="shared" si="42"/>
        <v>597200</v>
      </c>
      <c r="N527" s="63"/>
      <c r="O527" s="35"/>
      <c r="P527" s="35"/>
    </row>
    <row r="528" spans="1:16" s="176" customFormat="1" ht="24.95" customHeight="1" x14ac:dyDescent="0.3">
      <c r="A528" s="6">
        <f t="shared" si="43"/>
        <v>163</v>
      </c>
      <c r="B528" s="19" t="s">
        <v>1498</v>
      </c>
      <c r="C528" s="6" t="s">
        <v>2015</v>
      </c>
      <c r="D528" s="9"/>
      <c r="E528" s="33"/>
      <c r="F528" s="9"/>
      <c r="G528" s="108"/>
      <c r="H528" s="33"/>
      <c r="I528" s="15">
        <f>'[1]19 06 2018'!E472</f>
        <v>622800</v>
      </c>
      <c r="J528" s="69"/>
      <c r="K528" s="8" t="str">
        <f t="shared" si="41"/>
        <v>d/cây</v>
      </c>
      <c r="L528" s="15"/>
      <c r="M528" s="15">
        <f t="shared" si="42"/>
        <v>622800</v>
      </c>
      <c r="N528" s="63"/>
      <c r="O528" s="35"/>
      <c r="P528" s="35"/>
    </row>
    <row r="529" spans="1:16" s="176" customFormat="1" ht="24.95" customHeight="1" x14ac:dyDescent="0.3">
      <c r="A529" s="6">
        <f t="shared" si="43"/>
        <v>164</v>
      </c>
      <c r="B529" s="19" t="s">
        <v>1499</v>
      </c>
      <c r="C529" s="6" t="s">
        <v>2015</v>
      </c>
      <c r="D529" s="9"/>
      <c r="E529" s="33"/>
      <c r="F529" s="9"/>
      <c r="G529" s="108"/>
      <c r="H529" s="33"/>
      <c r="I529" s="15">
        <f>'[1]19 06 2018'!E473</f>
        <v>635500</v>
      </c>
      <c r="J529" s="69"/>
      <c r="K529" s="8" t="str">
        <f t="shared" si="41"/>
        <v>d/cây</v>
      </c>
      <c r="L529" s="15"/>
      <c r="M529" s="15">
        <f t="shared" si="42"/>
        <v>635500</v>
      </c>
      <c r="N529" s="63"/>
      <c r="O529" s="35"/>
      <c r="P529" s="35"/>
    </row>
    <row r="530" spans="1:16" s="176" customFormat="1" ht="24.95" customHeight="1" x14ac:dyDescent="0.3">
      <c r="A530" s="6">
        <f t="shared" si="43"/>
        <v>165</v>
      </c>
      <c r="B530" s="19" t="s">
        <v>1500</v>
      </c>
      <c r="C530" s="6" t="s">
        <v>2015</v>
      </c>
      <c r="D530" s="9"/>
      <c r="E530" s="33"/>
      <c r="F530" s="9"/>
      <c r="G530" s="108"/>
      <c r="H530" s="33"/>
      <c r="I530" s="15">
        <f>'[1]19 06 2018'!E474</f>
        <v>242700</v>
      </c>
      <c r="J530" s="69"/>
      <c r="K530" s="8" t="str">
        <f t="shared" si="41"/>
        <v>d/cây</v>
      </c>
      <c r="L530" s="15"/>
      <c r="M530" s="15">
        <f t="shared" si="42"/>
        <v>242700</v>
      </c>
      <c r="N530" s="63"/>
      <c r="O530" s="35"/>
      <c r="P530" s="35"/>
    </row>
    <row r="531" spans="1:16" s="176" customFormat="1" ht="24.95" customHeight="1" x14ac:dyDescent="0.3">
      <c r="A531" s="6">
        <f t="shared" si="43"/>
        <v>166</v>
      </c>
      <c r="B531" s="19" t="s">
        <v>1501</v>
      </c>
      <c r="C531" s="6" t="s">
        <v>2015</v>
      </c>
      <c r="D531" s="9"/>
      <c r="E531" s="33"/>
      <c r="F531" s="9"/>
      <c r="G531" s="108"/>
      <c r="H531" s="33"/>
      <c r="I531" s="15">
        <f>'[1]19 06 2018'!E475</f>
        <v>262500</v>
      </c>
      <c r="J531" s="69"/>
      <c r="K531" s="8" t="str">
        <f t="shared" si="41"/>
        <v>d/cây</v>
      </c>
      <c r="L531" s="15"/>
      <c r="M531" s="15">
        <f t="shared" si="42"/>
        <v>262500</v>
      </c>
      <c r="N531" s="63"/>
      <c r="O531" s="35"/>
      <c r="P531" s="35"/>
    </row>
    <row r="532" spans="1:16" s="176" customFormat="1" ht="24.95" customHeight="1" x14ac:dyDescent="0.3">
      <c r="A532" s="6">
        <f t="shared" si="43"/>
        <v>167</v>
      </c>
      <c r="B532" s="19" t="s">
        <v>1502</v>
      </c>
      <c r="C532" s="6" t="s">
        <v>2015</v>
      </c>
      <c r="D532" s="9"/>
      <c r="E532" s="33"/>
      <c r="F532" s="9"/>
      <c r="G532" s="108"/>
      <c r="H532" s="33"/>
      <c r="I532" s="15">
        <f>'[1]19 06 2018'!E476</f>
        <v>282300</v>
      </c>
      <c r="J532" s="69"/>
      <c r="K532" s="8" t="str">
        <f t="shared" si="41"/>
        <v>d/cây</v>
      </c>
      <c r="L532" s="15"/>
      <c r="M532" s="15">
        <f t="shared" si="42"/>
        <v>282300</v>
      </c>
      <c r="N532" s="63"/>
      <c r="O532" s="35"/>
      <c r="P532" s="35"/>
    </row>
    <row r="533" spans="1:16" s="176" customFormat="1" ht="24.95" customHeight="1" x14ac:dyDescent="0.3">
      <c r="A533" s="6">
        <f t="shared" si="43"/>
        <v>168</v>
      </c>
      <c r="B533" s="19" t="s">
        <v>1503</v>
      </c>
      <c r="C533" s="6" t="s">
        <v>2015</v>
      </c>
      <c r="D533" s="9"/>
      <c r="E533" s="33"/>
      <c r="F533" s="9"/>
      <c r="G533" s="108"/>
      <c r="H533" s="33"/>
      <c r="I533" s="15">
        <f>'[1]19 06 2018'!E477</f>
        <v>301900</v>
      </c>
      <c r="J533" s="69"/>
      <c r="K533" s="8" t="str">
        <f t="shared" si="41"/>
        <v>d/cây</v>
      </c>
      <c r="L533" s="15"/>
      <c r="M533" s="15">
        <f t="shared" si="42"/>
        <v>301900</v>
      </c>
      <c r="N533" s="63"/>
      <c r="O533" s="35"/>
      <c r="P533" s="35"/>
    </row>
    <row r="534" spans="1:16" s="176" customFormat="1" ht="24.95" customHeight="1" x14ac:dyDescent="0.3">
      <c r="A534" s="6">
        <f t="shared" si="43"/>
        <v>169</v>
      </c>
      <c r="B534" s="19" t="s">
        <v>1504</v>
      </c>
      <c r="C534" s="6" t="s">
        <v>2015</v>
      </c>
      <c r="D534" s="9"/>
      <c r="E534" s="33"/>
      <c r="F534" s="9"/>
      <c r="G534" s="108"/>
      <c r="H534" s="33"/>
      <c r="I534" s="15">
        <f>'[1]19 06 2018'!E478</f>
        <v>321500</v>
      </c>
      <c r="J534" s="69"/>
      <c r="K534" s="8" t="str">
        <f t="shared" si="41"/>
        <v>d/cây</v>
      </c>
      <c r="L534" s="15"/>
      <c r="M534" s="15">
        <f t="shared" si="42"/>
        <v>321500</v>
      </c>
      <c r="N534" s="63"/>
      <c r="O534" s="35"/>
      <c r="P534" s="35"/>
    </row>
    <row r="535" spans="1:16" s="176" customFormat="1" ht="24.95" customHeight="1" x14ac:dyDescent="0.3">
      <c r="A535" s="6">
        <f t="shared" si="43"/>
        <v>170</v>
      </c>
      <c r="B535" s="19" t="s">
        <v>1505</v>
      </c>
      <c r="C535" s="6" t="s">
        <v>2015</v>
      </c>
      <c r="D535" s="9"/>
      <c r="E535" s="33"/>
      <c r="F535" s="9"/>
      <c r="G535" s="108"/>
      <c r="H535" s="33"/>
      <c r="I535" s="15">
        <f>'[1]19 06 2018'!E479</f>
        <v>365200</v>
      </c>
      <c r="J535" s="69"/>
      <c r="K535" s="8" t="str">
        <f t="shared" si="41"/>
        <v>d/cây</v>
      </c>
      <c r="L535" s="15"/>
      <c r="M535" s="15">
        <f t="shared" si="42"/>
        <v>365200</v>
      </c>
      <c r="N535" s="63"/>
      <c r="O535" s="35"/>
      <c r="P535" s="35"/>
    </row>
    <row r="536" spans="1:16" s="176" customFormat="1" ht="24.95" customHeight="1" x14ac:dyDescent="0.3">
      <c r="A536" s="6">
        <f t="shared" si="43"/>
        <v>171</v>
      </c>
      <c r="B536" s="19" t="s">
        <v>1506</v>
      </c>
      <c r="C536" s="6" t="s">
        <v>2015</v>
      </c>
      <c r="D536" s="9"/>
      <c r="E536" s="33"/>
      <c r="F536" s="9"/>
      <c r="G536" s="108"/>
      <c r="H536" s="33"/>
      <c r="I536" s="15">
        <f>'[1]19 06 2018'!E480</f>
        <v>402200</v>
      </c>
      <c r="J536" s="69"/>
      <c r="K536" s="8" t="str">
        <f t="shared" si="41"/>
        <v>d/cây</v>
      </c>
      <c r="L536" s="15"/>
      <c r="M536" s="15">
        <f t="shared" si="42"/>
        <v>402200</v>
      </c>
      <c r="N536" s="63"/>
      <c r="O536" s="35"/>
      <c r="P536" s="35"/>
    </row>
    <row r="537" spans="1:16" s="176" customFormat="1" ht="24.95" customHeight="1" x14ac:dyDescent="0.3">
      <c r="A537" s="6">
        <f t="shared" si="43"/>
        <v>172</v>
      </c>
      <c r="B537" s="19" t="s">
        <v>1507</v>
      </c>
      <c r="C537" s="6" t="s">
        <v>2015</v>
      </c>
      <c r="D537" s="9"/>
      <c r="E537" s="33"/>
      <c r="F537" s="9"/>
      <c r="G537" s="108"/>
      <c r="H537" s="33"/>
      <c r="I537" s="15">
        <f>'[1]19 06 2018'!E481</f>
        <v>429100</v>
      </c>
      <c r="J537" s="69"/>
      <c r="K537" s="8" t="str">
        <f t="shared" si="41"/>
        <v>d/cây</v>
      </c>
      <c r="L537" s="15"/>
      <c r="M537" s="15">
        <f t="shared" si="42"/>
        <v>429100</v>
      </c>
      <c r="N537" s="63"/>
      <c r="O537" s="35"/>
      <c r="P537" s="35"/>
    </row>
    <row r="538" spans="1:16" s="176" customFormat="1" ht="24.95" customHeight="1" x14ac:dyDescent="0.3">
      <c r="A538" s="6">
        <f t="shared" si="43"/>
        <v>173</v>
      </c>
      <c r="B538" s="19" t="s">
        <v>1508</v>
      </c>
      <c r="C538" s="6" t="s">
        <v>2015</v>
      </c>
      <c r="D538" s="9"/>
      <c r="E538" s="33"/>
      <c r="F538" s="9"/>
      <c r="G538" s="108"/>
      <c r="H538" s="33"/>
      <c r="I538" s="15">
        <f>'[1]19 06 2018'!E482</f>
        <v>464800</v>
      </c>
      <c r="J538" s="69"/>
      <c r="K538" s="8" t="str">
        <f t="shared" si="41"/>
        <v>d/cây</v>
      </c>
      <c r="L538" s="15"/>
      <c r="M538" s="15">
        <f t="shared" si="42"/>
        <v>464800</v>
      </c>
      <c r="N538" s="63"/>
      <c r="O538" s="35"/>
      <c r="P538" s="35"/>
    </row>
    <row r="539" spans="1:16" s="176" customFormat="1" ht="24.95" customHeight="1" x14ac:dyDescent="0.3">
      <c r="A539" s="6">
        <f t="shared" si="43"/>
        <v>174</v>
      </c>
      <c r="B539" s="19" t="s">
        <v>1509</v>
      </c>
      <c r="C539" s="6" t="s">
        <v>2015</v>
      </c>
      <c r="D539" s="9"/>
      <c r="E539" s="33"/>
      <c r="F539" s="9"/>
      <c r="G539" s="108"/>
      <c r="H539" s="33"/>
      <c r="I539" s="15">
        <f>'[1]19 06 2018'!E483</f>
        <v>482500</v>
      </c>
      <c r="J539" s="69"/>
      <c r="K539" s="8" t="str">
        <f t="shared" si="41"/>
        <v>d/cây</v>
      </c>
      <c r="L539" s="15"/>
      <c r="M539" s="15">
        <f t="shared" si="42"/>
        <v>482500</v>
      </c>
      <c r="N539" s="63"/>
      <c r="O539" s="35"/>
      <c r="P539" s="35"/>
    </row>
    <row r="540" spans="1:16" s="176" customFormat="1" ht="24.95" customHeight="1" x14ac:dyDescent="0.3">
      <c r="A540" s="6">
        <f t="shared" si="43"/>
        <v>175</v>
      </c>
      <c r="B540" s="19" t="s">
        <v>1510</v>
      </c>
      <c r="C540" s="6" t="s">
        <v>2015</v>
      </c>
      <c r="D540" s="9"/>
      <c r="E540" s="33"/>
      <c r="F540" s="9"/>
      <c r="G540" s="108"/>
      <c r="H540" s="33"/>
      <c r="I540" s="15">
        <f>'[1]19 06 2018'!E484</f>
        <v>500200</v>
      </c>
      <c r="J540" s="69"/>
      <c r="K540" s="8" t="str">
        <f t="shared" si="41"/>
        <v>d/cây</v>
      </c>
      <c r="L540" s="15"/>
      <c r="M540" s="15">
        <f t="shared" si="42"/>
        <v>500200</v>
      </c>
      <c r="N540" s="63"/>
      <c r="O540" s="35"/>
      <c r="P540" s="35"/>
    </row>
    <row r="541" spans="1:16" s="176" customFormat="1" ht="24.95" customHeight="1" x14ac:dyDescent="0.3">
      <c r="A541" s="6">
        <f t="shared" si="43"/>
        <v>176</v>
      </c>
      <c r="B541" s="19" t="s">
        <v>1511</v>
      </c>
      <c r="C541" s="6" t="s">
        <v>2015</v>
      </c>
      <c r="D541" s="9"/>
      <c r="E541" s="33"/>
      <c r="F541" s="9"/>
      <c r="G541" s="108"/>
      <c r="H541" s="33"/>
      <c r="I541" s="15">
        <f>'[1]19 06 2018'!E485</f>
        <v>535500</v>
      </c>
      <c r="J541" s="69"/>
      <c r="K541" s="8" t="str">
        <f t="shared" si="41"/>
        <v>d/cây</v>
      </c>
      <c r="L541" s="15"/>
      <c r="M541" s="15">
        <f t="shared" si="42"/>
        <v>535500</v>
      </c>
      <c r="N541" s="63"/>
      <c r="O541" s="35"/>
      <c r="P541" s="35"/>
    </row>
    <row r="542" spans="1:16" s="176" customFormat="1" ht="24.95" customHeight="1" x14ac:dyDescent="0.3">
      <c r="A542" s="6">
        <f t="shared" si="43"/>
        <v>177</v>
      </c>
      <c r="B542" s="19" t="s">
        <v>1512</v>
      </c>
      <c r="C542" s="6" t="s">
        <v>2015</v>
      </c>
      <c r="D542" s="9"/>
      <c r="E542" s="33"/>
      <c r="F542" s="9"/>
      <c r="G542" s="108"/>
      <c r="H542" s="33"/>
      <c r="I542" s="15">
        <f>'[1]19 06 2018'!E486</f>
        <v>587800</v>
      </c>
      <c r="J542" s="69"/>
      <c r="K542" s="8" t="str">
        <f t="shared" si="41"/>
        <v>d/cây</v>
      </c>
      <c r="L542" s="15"/>
      <c r="M542" s="15">
        <f t="shared" si="42"/>
        <v>587800</v>
      </c>
      <c r="N542" s="63"/>
      <c r="O542" s="35"/>
      <c r="P542" s="35"/>
    </row>
    <row r="543" spans="1:16" s="176" customFormat="1" ht="24.95" customHeight="1" x14ac:dyDescent="0.3">
      <c r="A543" s="6">
        <f t="shared" si="43"/>
        <v>178</v>
      </c>
      <c r="B543" s="19" t="s">
        <v>1513</v>
      </c>
      <c r="C543" s="6" t="s">
        <v>2015</v>
      </c>
      <c r="D543" s="9"/>
      <c r="E543" s="33"/>
      <c r="F543" s="9"/>
      <c r="G543" s="108"/>
      <c r="H543" s="33"/>
      <c r="I543" s="15">
        <f>'[1]19 06 2018'!E487</f>
        <v>622200</v>
      </c>
      <c r="J543" s="69"/>
      <c r="K543" s="8" t="str">
        <f t="shared" si="41"/>
        <v>d/cây</v>
      </c>
      <c r="L543" s="15"/>
      <c r="M543" s="15">
        <f t="shared" si="42"/>
        <v>622200</v>
      </c>
      <c r="N543" s="63"/>
      <c r="O543" s="35"/>
      <c r="P543" s="35"/>
    </row>
    <row r="544" spans="1:16" s="176" customFormat="1" ht="24.95" customHeight="1" x14ac:dyDescent="0.3">
      <c r="A544" s="6">
        <f t="shared" si="43"/>
        <v>179</v>
      </c>
      <c r="B544" s="19" t="s">
        <v>1514</v>
      </c>
      <c r="C544" s="6" t="s">
        <v>2015</v>
      </c>
      <c r="D544" s="9"/>
      <c r="E544" s="33"/>
      <c r="F544" s="9"/>
      <c r="G544" s="108"/>
      <c r="H544" s="33"/>
      <c r="I544" s="15">
        <f>'[1]19 06 2018'!E488</f>
        <v>656500</v>
      </c>
      <c r="J544" s="69"/>
      <c r="K544" s="8" t="str">
        <f t="shared" si="41"/>
        <v>d/cây</v>
      </c>
      <c r="L544" s="15"/>
      <c r="M544" s="15">
        <f t="shared" si="42"/>
        <v>656500</v>
      </c>
      <c r="N544" s="63"/>
      <c r="O544" s="35"/>
      <c r="P544" s="35"/>
    </row>
    <row r="545" spans="1:16" s="176" customFormat="1" ht="24.95" customHeight="1" x14ac:dyDescent="0.3">
      <c r="A545" s="6">
        <f t="shared" si="43"/>
        <v>180</v>
      </c>
      <c r="B545" s="19" t="s">
        <v>1515</v>
      </c>
      <c r="C545" s="6" t="s">
        <v>2015</v>
      </c>
      <c r="D545" s="9"/>
      <c r="E545" s="33"/>
      <c r="F545" s="9"/>
      <c r="G545" s="108"/>
      <c r="H545" s="33"/>
      <c r="I545" s="15">
        <f>'[1]19 06 2018'!E489</f>
        <v>717600</v>
      </c>
      <c r="J545" s="69"/>
      <c r="K545" s="8" t="str">
        <f t="shared" si="41"/>
        <v>d/cây</v>
      </c>
      <c r="L545" s="15"/>
      <c r="M545" s="15">
        <f t="shared" si="42"/>
        <v>717600</v>
      </c>
      <c r="N545" s="63"/>
      <c r="O545" s="35"/>
      <c r="P545" s="35"/>
    </row>
    <row r="546" spans="1:16" s="176" customFormat="1" ht="24.95" customHeight="1" x14ac:dyDescent="0.3">
      <c r="A546" s="6">
        <f t="shared" si="43"/>
        <v>181</v>
      </c>
      <c r="B546" s="19" t="s">
        <v>1516</v>
      </c>
      <c r="C546" s="6" t="s">
        <v>2015</v>
      </c>
      <c r="D546" s="9"/>
      <c r="E546" s="33"/>
      <c r="F546" s="9"/>
      <c r="G546" s="108"/>
      <c r="H546" s="33"/>
      <c r="I546" s="15">
        <f>'[1]19 06 2018'!E490</f>
        <v>724200</v>
      </c>
      <c r="J546" s="69"/>
      <c r="K546" s="8" t="str">
        <f t="shared" si="41"/>
        <v>d/cây</v>
      </c>
      <c r="L546" s="15"/>
      <c r="M546" s="15">
        <f t="shared" si="42"/>
        <v>724200</v>
      </c>
      <c r="N546" s="63"/>
      <c r="O546" s="35"/>
      <c r="P546" s="35"/>
    </row>
    <row r="547" spans="1:16" s="176" customFormat="1" ht="24.95" customHeight="1" x14ac:dyDescent="0.3">
      <c r="A547" s="6">
        <f t="shared" si="43"/>
        <v>182</v>
      </c>
      <c r="B547" s="19" t="s">
        <v>1517</v>
      </c>
      <c r="C547" s="6" t="s">
        <v>2015</v>
      </c>
      <c r="D547" s="9"/>
      <c r="E547" s="33"/>
      <c r="F547" s="9"/>
      <c r="G547" s="108"/>
      <c r="H547" s="33"/>
      <c r="I547" s="15">
        <f>'[1]19 06 2018'!E491</f>
        <v>757700</v>
      </c>
      <c r="J547" s="69"/>
      <c r="K547" s="8" t="str">
        <f t="shared" si="41"/>
        <v>d/cây</v>
      </c>
      <c r="L547" s="15"/>
      <c r="M547" s="15">
        <f t="shared" si="42"/>
        <v>757700</v>
      </c>
      <c r="N547" s="63"/>
      <c r="O547" s="35"/>
      <c r="P547" s="35"/>
    </row>
    <row r="548" spans="1:16" s="176" customFormat="1" ht="24.95" customHeight="1" x14ac:dyDescent="0.3">
      <c r="A548" s="6">
        <f t="shared" si="43"/>
        <v>183</v>
      </c>
      <c r="B548" s="19" t="s">
        <v>1518</v>
      </c>
      <c r="C548" s="6" t="s">
        <v>2015</v>
      </c>
      <c r="D548" s="9"/>
      <c r="E548" s="33"/>
      <c r="F548" s="9"/>
      <c r="G548" s="108"/>
      <c r="H548" s="33"/>
      <c r="I548" s="15">
        <f>'[1]19 06 2018'!E492</f>
        <v>790900</v>
      </c>
      <c r="J548" s="69"/>
      <c r="K548" s="8" t="str">
        <f t="shared" si="41"/>
        <v>d/cây</v>
      </c>
      <c r="L548" s="15"/>
      <c r="M548" s="15">
        <f t="shared" si="42"/>
        <v>790900</v>
      </c>
      <c r="N548" s="63"/>
      <c r="O548" s="35"/>
      <c r="P548" s="35"/>
    </row>
    <row r="549" spans="1:16" s="176" customFormat="1" ht="24.95" customHeight="1" x14ac:dyDescent="0.3">
      <c r="A549" s="6">
        <f t="shared" si="43"/>
        <v>184</v>
      </c>
      <c r="B549" s="19" t="s">
        <v>1519</v>
      </c>
      <c r="C549" s="6" t="s">
        <v>2015</v>
      </c>
      <c r="D549" s="9"/>
      <c r="E549" s="33"/>
      <c r="F549" s="9"/>
      <c r="G549" s="108"/>
      <c r="H549" s="33"/>
      <c r="I549" s="15">
        <f>'[1]19 06 2018'!E493</f>
        <v>807600</v>
      </c>
      <c r="J549" s="69"/>
      <c r="K549" s="8" t="str">
        <f t="shared" si="41"/>
        <v>d/cây</v>
      </c>
      <c r="L549" s="15"/>
      <c r="M549" s="15">
        <f t="shared" si="42"/>
        <v>807600</v>
      </c>
      <c r="N549" s="63"/>
      <c r="O549" s="35"/>
      <c r="P549" s="35"/>
    </row>
    <row r="550" spans="1:16" s="176" customFormat="1" ht="24.95" customHeight="1" x14ac:dyDescent="0.3">
      <c r="A550" s="6">
        <f t="shared" si="43"/>
        <v>185</v>
      </c>
      <c r="B550" s="19" t="s">
        <v>1520</v>
      </c>
      <c r="C550" s="6" t="s">
        <v>2015</v>
      </c>
      <c r="D550" s="9"/>
      <c r="E550" s="33"/>
      <c r="F550" s="9"/>
      <c r="G550" s="108"/>
      <c r="H550" s="33"/>
      <c r="I550" s="15">
        <f>'[1]19 06 2018'!E494</f>
        <v>824000</v>
      </c>
      <c r="J550" s="69"/>
      <c r="K550" s="8" t="str">
        <f t="shared" si="41"/>
        <v>d/cây</v>
      </c>
      <c r="L550" s="15"/>
      <c r="M550" s="15">
        <f t="shared" si="42"/>
        <v>824000</v>
      </c>
      <c r="N550" s="63"/>
      <c r="O550" s="35"/>
      <c r="P550" s="35"/>
    </row>
    <row r="551" spans="1:16" s="176" customFormat="1" ht="24.95" customHeight="1" x14ac:dyDescent="0.3">
      <c r="A551" s="6">
        <f t="shared" si="43"/>
        <v>186</v>
      </c>
      <c r="B551" s="19" t="s">
        <v>1521</v>
      </c>
      <c r="C551" s="6" t="s">
        <v>2015</v>
      </c>
      <c r="D551" s="9"/>
      <c r="E551" s="33"/>
      <c r="F551" s="9"/>
      <c r="G551" s="108"/>
      <c r="H551" s="33"/>
      <c r="I551" s="15">
        <f>'[1]19 06 2018'!E495</f>
        <v>853300</v>
      </c>
      <c r="J551" s="69"/>
      <c r="K551" s="8" t="str">
        <f t="shared" si="41"/>
        <v>d/cây</v>
      </c>
      <c r="L551" s="15"/>
      <c r="M551" s="15">
        <f t="shared" si="42"/>
        <v>853300</v>
      </c>
      <c r="N551" s="63"/>
      <c r="O551" s="35"/>
      <c r="P551" s="35"/>
    </row>
    <row r="552" spans="1:16" s="176" customFormat="1" ht="24.95" customHeight="1" x14ac:dyDescent="0.3">
      <c r="A552" s="6">
        <f t="shared" si="43"/>
        <v>187</v>
      </c>
      <c r="B552" s="19" t="s">
        <v>1522</v>
      </c>
      <c r="C552" s="6" t="s">
        <v>2015</v>
      </c>
      <c r="D552" s="9"/>
      <c r="E552" s="33"/>
      <c r="F552" s="9"/>
      <c r="G552" s="108"/>
      <c r="H552" s="33"/>
      <c r="I552" s="15">
        <f>'[1]19 06 2018'!E496</f>
        <v>914800</v>
      </c>
      <c r="J552" s="69"/>
      <c r="K552" s="8" t="str">
        <f t="shared" si="41"/>
        <v>d/cây</v>
      </c>
      <c r="L552" s="15"/>
      <c r="M552" s="15">
        <f t="shared" si="42"/>
        <v>914800</v>
      </c>
      <c r="N552" s="63"/>
      <c r="O552" s="35"/>
      <c r="P552" s="35"/>
    </row>
    <row r="553" spans="1:16" s="176" customFormat="1" ht="24.95" customHeight="1" x14ac:dyDescent="0.3">
      <c r="A553" s="6">
        <f t="shared" si="43"/>
        <v>188</v>
      </c>
      <c r="B553" s="19" t="s">
        <v>1523</v>
      </c>
      <c r="C553" s="6" t="s">
        <v>2015</v>
      </c>
      <c r="D553" s="9"/>
      <c r="E553" s="33"/>
      <c r="F553" s="9"/>
      <c r="G553" s="108"/>
      <c r="H553" s="33"/>
      <c r="I553" s="15">
        <f>'[1]19 06 2018'!E497</f>
        <v>307700</v>
      </c>
      <c r="J553" s="69"/>
      <c r="K553" s="8" t="str">
        <f t="shared" si="41"/>
        <v>d/cây</v>
      </c>
      <c r="L553" s="15"/>
      <c r="M553" s="15">
        <f t="shared" si="42"/>
        <v>307700</v>
      </c>
      <c r="N553" s="63"/>
      <c r="O553" s="35"/>
      <c r="P553" s="35"/>
    </row>
    <row r="554" spans="1:16" s="176" customFormat="1" ht="24.95" customHeight="1" x14ac:dyDescent="0.3">
      <c r="A554" s="6">
        <f t="shared" si="43"/>
        <v>189</v>
      </c>
      <c r="B554" s="19" t="s">
        <v>1524</v>
      </c>
      <c r="C554" s="6" t="s">
        <v>2015</v>
      </c>
      <c r="D554" s="9"/>
      <c r="E554" s="33"/>
      <c r="F554" s="9"/>
      <c r="G554" s="108"/>
      <c r="H554" s="33"/>
      <c r="I554" s="15">
        <f>'[1]19 06 2018'!E498</f>
        <v>332900</v>
      </c>
      <c r="J554" s="69"/>
      <c r="K554" s="8" t="str">
        <f t="shared" si="41"/>
        <v>d/cây</v>
      </c>
      <c r="L554" s="15"/>
      <c r="M554" s="15">
        <f t="shared" si="42"/>
        <v>332900</v>
      </c>
      <c r="N554" s="63"/>
      <c r="O554" s="35"/>
      <c r="P554" s="35"/>
    </row>
    <row r="555" spans="1:16" s="176" customFormat="1" ht="24.95" customHeight="1" x14ac:dyDescent="0.3">
      <c r="A555" s="6">
        <f t="shared" si="43"/>
        <v>190</v>
      </c>
      <c r="B555" s="19" t="s">
        <v>1525</v>
      </c>
      <c r="C555" s="6" t="s">
        <v>2015</v>
      </c>
      <c r="D555" s="9"/>
      <c r="E555" s="33"/>
      <c r="F555" s="9"/>
      <c r="G555" s="108"/>
      <c r="H555" s="33"/>
      <c r="I555" s="15">
        <f>'[1]19 06 2018'!E499</f>
        <v>358000</v>
      </c>
      <c r="J555" s="69"/>
      <c r="K555" s="8" t="str">
        <f t="shared" si="41"/>
        <v>d/cây</v>
      </c>
      <c r="L555" s="15"/>
      <c r="M555" s="15">
        <f t="shared" si="42"/>
        <v>358000</v>
      </c>
      <c r="N555" s="63"/>
      <c r="O555" s="35"/>
      <c r="P555" s="35"/>
    </row>
    <row r="556" spans="1:16" s="176" customFormat="1" ht="24.95" customHeight="1" x14ac:dyDescent="0.3">
      <c r="A556" s="6">
        <f t="shared" si="43"/>
        <v>191</v>
      </c>
      <c r="B556" s="19" t="s">
        <v>1526</v>
      </c>
      <c r="C556" s="6" t="s">
        <v>2015</v>
      </c>
      <c r="D556" s="9"/>
      <c r="E556" s="33"/>
      <c r="F556" s="9"/>
      <c r="G556" s="108"/>
      <c r="H556" s="33"/>
      <c r="I556" s="15">
        <f>'[1]19 06 2018'!E500</f>
        <v>383200</v>
      </c>
      <c r="J556" s="69"/>
      <c r="K556" s="8" t="str">
        <f t="shared" si="41"/>
        <v>d/cây</v>
      </c>
      <c r="L556" s="15"/>
      <c r="M556" s="15">
        <f t="shared" si="42"/>
        <v>383200</v>
      </c>
      <c r="N556" s="63"/>
      <c r="O556" s="35"/>
      <c r="P556" s="35"/>
    </row>
    <row r="557" spans="1:16" s="176" customFormat="1" ht="24.95" customHeight="1" x14ac:dyDescent="0.3">
      <c r="A557" s="6">
        <f t="shared" si="43"/>
        <v>192</v>
      </c>
      <c r="B557" s="19" t="s">
        <v>1527</v>
      </c>
      <c r="C557" s="6" t="s">
        <v>2015</v>
      </c>
      <c r="D557" s="9"/>
      <c r="E557" s="33"/>
      <c r="F557" s="9"/>
      <c r="G557" s="108"/>
      <c r="H557" s="33"/>
      <c r="I557" s="15">
        <f>'[1]19 06 2018'!E501</f>
        <v>408100</v>
      </c>
      <c r="J557" s="69"/>
      <c r="K557" s="8" t="str">
        <f t="shared" ref="K557:K620" si="44">C557</f>
        <v>d/cây</v>
      </c>
      <c r="L557" s="15"/>
      <c r="M557" s="15">
        <f t="shared" si="42"/>
        <v>408100</v>
      </c>
      <c r="N557" s="63"/>
      <c r="O557" s="35"/>
      <c r="P557" s="35"/>
    </row>
    <row r="558" spans="1:16" s="176" customFormat="1" ht="24.95" customHeight="1" x14ac:dyDescent="0.3">
      <c r="A558" s="6">
        <f t="shared" si="43"/>
        <v>193</v>
      </c>
      <c r="B558" s="19" t="s">
        <v>1528</v>
      </c>
      <c r="C558" s="6" t="s">
        <v>2015</v>
      </c>
      <c r="D558" s="9"/>
      <c r="E558" s="33"/>
      <c r="F558" s="9"/>
      <c r="G558" s="108"/>
      <c r="H558" s="33"/>
      <c r="I558" s="15">
        <f>'[1]19 06 2018'!E502</f>
        <v>464000</v>
      </c>
      <c r="J558" s="69"/>
      <c r="K558" s="8" t="str">
        <f t="shared" si="44"/>
        <v>d/cây</v>
      </c>
      <c r="L558" s="15"/>
      <c r="M558" s="15">
        <f t="shared" si="42"/>
        <v>464000</v>
      </c>
      <c r="N558" s="63"/>
      <c r="O558" s="35"/>
      <c r="P558" s="35"/>
    </row>
    <row r="559" spans="1:16" s="176" customFormat="1" ht="24.95" customHeight="1" x14ac:dyDescent="0.3">
      <c r="A559" s="6">
        <f t="shared" si="43"/>
        <v>194</v>
      </c>
      <c r="B559" s="19" t="s">
        <v>1529</v>
      </c>
      <c r="C559" s="6" t="s">
        <v>2015</v>
      </c>
      <c r="D559" s="9"/>
      <c r="E559" s="33"/>
      <c r="F559" s="9"/>
      <c r="G559" s="108"/>
      <c r="H559" s="33"/>
      <c r="I559" s="15">
        <f>'[1]19 06 2018'!E503</f>
        <v>511400</v>
      </c>
      <c r="J559" s="69"/>
      <c r="K559" s="8" t="str">
        <f t="shared" si="44"/>
        <v>d/cây</v>
      </c>
      <c r="L559" s="15"/>
      <c r="M559" s="15">
        <f t="shared" si="42"/>
        <v>511400</v>
      </c>
      <c r="N559" s="63"/>
      <c r="O559" s="35"/>
      <c r="P559" s="35"/>
    </row>
    <row r="560" spans="1:16" s="176" customFormat="1" ht="24.95" customHeight="1" x14ac:dyDescent="0.3">
      <c r="A560" s="6">
        <f t="shared" si="43"/>
        <v>195</v>
      </c>
      <c r="B560" s="19" t="s">
        <v>1530</v>
      </c>
      <c r="C560" s="6" t="s">
        <v>2015</v>
      </c>
      <c r="D560" s="9"/>
      <c r="E560" s="33"/>
      <c r="F560" s="9"/>
      <c r="G560" s="108"/>
      <c r="H560" s="33"/>
      <c r="I560" s="15">
        <f>'[1]19 06 2018'!E504</f>
        <v>546000</v>
      </c>
      <c r="J560" s="69"/>
      <c r="K560" s="8" t="str">
        <f t="shared" si="44"/>
        <v>d/cây</v>
      </c>
      <c r="L560" s="15"/>
      <c r="M560" s="15">
        <f t="shared" si="42"/>
        <v>546000</v>
      </c>
      <c r="N560" s="63"/>
      <c r="O560" s="35"/>
      <c r="P560" s="35"/>
    </row>
    <row r="561" spans="1:16" s="176" customFormat="1" ht="24.95" customHeight="1" x14ac:dyDescent="0.3">
      <c r="A561" s="6">
        <f t="shared" si="43"/>
        <v>196</v>
      </c>
      <c r="B561" s="19" t="s">
        <v>1531</v>
      </c>
      <c r="C561" s="6" t="s">
        <v>2015</v>
      </c>
      <c r="D561" s="9"/>
      <c r="E561" s="33"/>
      <c r="F561" s="9"/>
      <c r="G561" s="108"/>
      <c r="H561" s="33"/>
      <c r="I561" s="15">
        <f>'[1]19 06 2018'!E505</f>
        <v>592000</v>
      </c>
      <c r="J561" s="69"/>
      <c r="K561" s="8" t="str">
        <f t="shared" si="44"/>
        <v>d/cây</v>
      </c>
      <c r="L561" s="15"/>
      <c r="M561" s="15">
        <f t="shared" si="42"/>
        <v>592000</v>
      </c>
      <c r="N561" s="63"/>
      <c r="O561" s="35"/>
      <c r="P561" s="35"/>
    </row>
    <row r="562" spans="1:16" s="176" customFormat="1" ht="24.95" customHeight="1" x14ac:dyDescent="0.3">
      <c r="A562" s="6">
        <f t="shared" si="43"/>
        <v>197</v>
      </c>
      <c r="B562" s="19" t="s">
        <v>1532</v>
      </c>
      <c r="C562" s="6" t="s">
        <v>2015</v>
      </c>
      <c r="D562" s="9"/>
      <c r="E562" s="33"/>
      <c r="F562" s="9"/>
      <c r="G562" s="108"/>
      <c r="H562" s="33"/>
      <c r="I562" s="15">
        <f>'[1]19 06 2018'!E506</f>
        <v>614700</v>
      </c>
      <c r="J562" s="69"/>
      <c r="K562" s="8" t="str">
        <f t="shared" si="44"/>
        <v>d/cây</v>
      </c>
      <c r="L562" s="15"/>
      <c r="M562" s="15">
        <f t="shared" si="42"/>
        <v>614700</v>
      </c>
      <c r="N562" s="63"/>
      <c r="O562" s="35"/>
      <c r="P562" s="35"/>
    </row>
    <row r="563" spans="1:16" s="176" customFormat="1" ht="24.95" customHeight="1" x14ac:dyDescent="0.3">
      <c r="A563" s="6">
        <f t="shared" si="43"/>
        <v>198</v>
      </c>
      <c r="B563" s="19" t="s">
        <v>1533</v>
      </c>
      <c r="C563" s="6" t="s">
        <v>2015</v>
      </c>
      <c r="D563" s="9"/>
      <c r="E563" s="33"/>
      <c r="F563" s="9"/>
      <c r="G563" s="108"/>
      <c r="H563" s="33"/>
      <c r="I563" s="15">
        <f>'[1]19 06 2018'!E507</f>
        <v>637500</v>
      </c>
      <c r="J563" s="69"/>
      <c r="K563" s="8" t="str">
        <f t="shared" si="44"/>
        <v>d/cây</v>
      </c>
      <c r="L563" s="15"/>
      <c r="M563" s="15">
        <f t="shared" si="42"/>
        <v>637500</v>
      </c>
      <c r="N563" s="63"/>
      <c r="O563" s="35"/>
      <c r="P563" s="35"/>
    </row>
    <row r="564" spans="1:16" s="176" customFormat="1" ht="24.95" customHeight="1" x14ac:dyDescent="0.3">
      <c r="A564" s="6">
        <f t="shared" si="43"/>
        <v>199</v>
      </c>
      <c r="B564" s="19" t="s">
        <v>1534</v>
      </c>
      <c r="C564" s="6" t="s">
        <v>2015</v>
      </c>
      <c r="D564" s="9"/>
      <c r="E564" s="33"/>
      <c r="F564" s="9"/>
      <c r="G564" s="108"/>
      <c r="H564" s="33"/>
      <c r="I564" s="15">
        <f>'[1]19 06 2018'!E508</f>
        <v>682800</v>
      </c>
      <c r="J564" s="69"/>
      <c r="K564" s="8" t="str">
        <f t="shared" si="44"/>
        <v>d/cây</v>
      </c>
      <c r="L564" s="15"/>
      <c r="M564" s="15">
        <f t="shared" si="42"/>
        <v>682800</v>
      </c>
      <c r="N564" s="63"/>
      <c r="O564" s="35"/>
      <c r="P564" s="35"/>
    </row>
    <row r="565" spans="1:16" s="176" customFormat="1" ht="24.95" customHeight="1" x14ac:dyDescent="0.3">
      <c r="A565" s="6">
        <f t="shared" si="43"/>
        <v>200</v>
      </c>
      <c r="B565" s="19" t="s">
        <v>1535</v>
      </c>
      <c r="C565" s="6" t="s">
        <v>2015</v>
      </c>
      <c r="D565" s="9"/>
      <c r="E565" s="33"/>
      <c r="F565" s="9"/>
      <c r="G565" s="108"/>
      <c r="H565" s="33"/>
      <c r="I565" s="15">
        <f>'[1]19 06 2018'!E509</f>
        <v>750400</v>
      </c>
      <c r="J565" s="69"/>
      <c r="K565" s="8" t="str">
        <f t="shared" si="44"/>
        <v>d/cây</v>
      </c>
      <c r="L565" s="15"/>
      <c r="M565" s="15">
        <f t="shared" si="42"/>
        <v>750400</v>
      </c>
      <c r="N565" s="63"/>
      <c r="O565" s="35"/>
      <c r="P565" s="35"/>
    </row>
    <row r="566" spans="1:16" s="176" customFormat="1" ht="24.95" customHeight="1" x14ac:dyDescent="0.3">
      <c r="A566" s="6">
        <f t="shared" si="43"/>
        <v>201</v>
      </c>
      <c r="B566" s="19" t="s">
        <v>1536</v>
      </c>
      <c r="C566" s="6" t="s">
        <v>2015</v>
      </c>
      <c r="D566" s="9"/>
      <c r="E566" s="33"/>
      <c r="F566" s="9"/>
      <c r="G566" s="108"/>
      <c r="H566" s="33"/>
      <c r="I566" s="15">
        <f>'[1]19 06 2018'!E510</f>
        <v>795100</v>
      </c>
      <c r="J566" s="69"/>
      <c r="K566" s="8" t="str">
        <f t="shared" si="44"/>
        <v>d/cây</v>
      </c>
      <c r="L566" s="15"/>
      <c r="M566" s="15">
        <f t="shared" si="42"/>
        <v>795100</v>
      </c>
      <c r="N566" s="63"/>
      <c r="O566" s="35"/>
      <c r="P566" s="35"/>
    </row>
    <row r="567" spans="1:16" s="176" customFormat="1" ht="24.95" customHeight="1" x14ac:dyDescent="0.3">
      <c r="A567" s="6">
        <f t="shared" si="43"/>
        <v>202</v>
      </c>
      <c r="B567" s="19" t="s">
        <v>1537</v>
      </c>
      <c r="C567" s="6" t="s">
        <v>2015</v>
      </c>
      <c r="D567" s="9"/>
      <c r="E567" s="33"/>
      <c r="F567" s="9"/>
      <c r="G567" s="108"/>
      <c r="H567" s="33"/>
      <c r="I567" s="15">
        <f>'[1]19 06 2018'!E511</f>
        <v>839500</v>
      </c>
      <c r="J567" s="69"/>
      <c r="K567" s="8" t="str">
        <f t="shared" si="44"/>
        <v>d/cây</v>
      </c>
      <c r="L567" s="15"/>
      <c r="M567" s="15">
        <f t="shared" si="42"/>
        <v>839500</v>
      </c>
      <c r="N567" s="63"/>
      <c r="O567" s="35"/>
      <c r="P567" s="35"/>
    </row>
    <row r="568" spans="1:16" s="176" customFormat="1" ht="24.95" customHeight="1" x14ac:dyDescent="0.3">
      <c r="A568" s="6">
        <f t="shared" si="43"/>
        <v>203</v>
      </c>
      <c r="B568" s="19" t="s">
        <v>1538</v>
      </c>
      <c r="C568" s="6" t="s">
        <v>2015</v>
      </c>
      <c r="D568" s="9"/>
      <c r="E568" s="33"/>
      <c r="F568" s="9"/>
      <c r="G568" s="108"/>
      <c r="H568" s="33"/>
      <c r="I568" s="15">
        <f>'[1]19 06 2018'!E512</f>
        <v>919000</v>
      </c>
      <c r="J568" s="69"/>
      <c r="K568" s="8" t="str">
        <f t="shared" si="44"/>
        <v>d/cây</v>
      </c>
      <c r="L568" s="15"/>
      <c r="M568" s="15">
        <f t="shared" si="42"/>
        <v>919000</v>
      </c>
      <c r="N568" s="63"/>
      <c r="O568" s="35"/>
      <c r="P568" s="35"/>
    </row>
    <row r="569" spans="1:16" s="176" customFormat="1" ht="24.95" customHeight="1" x14ac:dyDescent="0.3">
      <c r="A569" s="6">
        <f t="shared" si="43"/>
        <v>204</v>
      </c>
      <c r="B569" s="19" t="s">
        <v>1539</v>
      </c>
      <c r="C569" s="6" t="s">
        <v>2015</v>
      </c>
      <c r="D569" s="9"/>
      <c r="E569" s="33"/>
      <c r="F569" s="9"/>
      <c r="G569" s="108"/>
      <c r="H569" s="33"/>
      <c r="I569" s="15">
        <f>'[1]19 06 2018'!E513</f>
        <v>927700</v>
      </c>
      <c r="J569" s="69"/>
      <c r="K569" s="8" t="str">
        <f t="shared" si="44"/>
        <v>d/cây</v>
      </c>
      <c r="L569" s="15"/>
      <c r="M569" s="15">
        <f t="shared" si="42"/>
        <v>927700</v>
      </c>
      <c r="N569" s="63"/>
      <c r="O569" s="35"/>
      <c r="P569" s="35"/>
    </row>
    <row r="570" spans="1:16" s="176" customFormat="1" ht="24.95" customHeight="1" x14ac:dyDescent="0.3">
      <c r="A570" s="6">
        <f t="shared" si="43"/>
        <v>205</v>
      </c>
      <c r="B570" s="19" t="s">
        <v>1540</v>
      </c>
      <c r="C570" s="6" t="s">
        <v>2015</v>
      </c>
      <c r="D570" s="9"/>
      <c r="E570" s="33"/>
      <c r="F570" s="9"/>
      <c r="G570" s="108"/>
      <c r="H570" s="33"/>
      <c r="I570" s="15">
        <f>'[1]19 06 2018'!E514</f>
        <v>971300</v>
      </c>
      <c r="J570" s="69"/>
      <c r="K570" s="8" t="str">
        <f t="shared" si="44"/>
        <v>d/cây</v>
      </c>
      <c r="L570" s="15"/>
      <c r="M570" s="15">
        <f t="shared" si="42"/>
        <v>971300</v>
      </c>
      <c r="N570" s="63"/>
      <c r="O570" s="35"/>
      <c r="P570" s="35"/>
    </row>
    <row r="571" spans="1:16" s="176" customFormat="1" ht="24.95" customHeight="1" x14ac:dyDescent="0.3">
      <c r="A571" s="6">
        <f t="shared" si="43"/>
        <v>206</v>
      </c>
      <c r="B571" s="19" t="s">
        <v>1541</v>
      </c>
      <c r="C571" s="6" t="s">
        <v>2015</v>
      </c>
      <c r="D571" s="9"/>
      <c r="E571" s="33"/>
      <c r="F571" s="9"/>
      <c r="G571" s="108"/>
      <c r="H571" s="33"/>
      <c r="I571" s="15">
        <f>'[1]19 06 2018'!E515</f>
        <v>1014700</v>
      </c>
      <c r="J571" s="69"/>
      <c r="K571" s="8" t="str">
        <f t="shared" si="44"/>
        <v>d/cây</v>
      </c>
      <c r="L571" s="15"/>
      <c r="M571" s="15">
        <f t="shared" si="42"/>
        <v>1014700</v>
      </c>
      <c r="N571" s="63"/>
      <c r="O571" s="35"/>
      <c r="P571" s="35"/>
    </row>
    <row r="572" spans="1:16" s="176" customFormat="1" ht="24.95" customHeight="1" x14ac:dyDescent="0.3">
      <c r="A572" s="6">
        <f t="shared" si="43"/>
        <v>207</v>
      </c>
      <c r="B572" s="19" t="s">
        <v>1542</v>
      </c>
      <c r="C572" s="6" t="s">
        <v>2015</v>
      </c>
      <c r="D572" s="9"/>
      <c r="E572" s="33"/>
      <c r="F572" s="9"/>
      <c r="G572" s="108"/>
      <c r="H572" s="33"/>
      <c r="I572" s="15">
        <f>'[1]19 06 2018'!E516</f>
        <v>1036300</v>
      </c>
      <c r="J572" s="69"/>
      <c r="K572" s="8" t="str">
        <f t="shared" si="44"/>
        <v>d/cây</v>
      </c>
      <c r="L572" s="15"/>
      <c r="M572" s="15">
        <f t="shared" si="42"/>
        <v>1036300</v>
      </c>
      <c r="N572" s="63"/>
      <c r="O572" s="35"/>
      <c r="P572" s="35"/>
    </row>
    <row r="573" spans="1:16" s="176" customFormat="1" ht="24.95" customHeight="1" x14ac:dyDescent="0.3">
      <c r="A573" s="6">
        <f t="shared" si="43"/>
        <v>208</v>
      </c>
      <c r="B573" s="19" t="s">
        <v>1543</v>
      </c>
      <c r="C573" s="6" t="s">
        <v>2015</v>
      </c>
      <c r="D573" s="9"/>
      <c r="E573" s="33"/>
      <c r="F573" s="9"/>
      <c r="G573" s="108"/>
      <c r="H573" s="33"/>
      <c r="I573" s="15">
        <f>'[1]19 06 2018'!E517</f>
        <v>1057800</v>
      </c>
      <c r="J573" s="69"/>
      <c r="K573" s="8" t="str">
        <f t="shared" si="44"/>
        <v>d/cây</v>
      </c>
      <c r="L573" s="15"/>
      <c r="M573" s="15">
        <f t="shared" si="42"/>
        <v>1057800</v>
      </c>
      <c r="N573" s="63"/>
      <c r="O573" s="35"/>
      <c r="P573" s="35"/>
    </row>
    <row r="574" spans="1:16" s="176" customFormat="1" ht="24.95" customHeight="1" x14ac:dyDescent="0.3">
      <c r="A574" s="6">
        <f t="shared" si="43"/>
        <v>209</v>
      </c>
      <c r="B574" s="19" t="s">
        <v>1544</v>
      </c>
      <c r="C574" s="6" t="s">
        <v>2015</v>
      </c>
      <c r="D574" s="9"/>
      <c r="E574" s="33"/>
      <c r="F574" s="9"/>
      <c r="G574" s="108"/>
      <c r="H574" s="33"/>
      <c r="I574" s="15">
        <f>'[1]19 06 2018'!E518</f>
        <v>1096500</v>
      </c>
      <c r="J574" s="69"/>
      <c r="K574" s="8" t="str">
        <f t="shared" si="44"/>
        <v>d/cây</v>
      </c>
      <c r="L574" s="15"/>
      <c r="M574" s="15">
        <f t="shared" si="42"/>
        <v>1096500</v>
      </c>
      <c r="N574" s="63"/>
      <c r="O574" s="35"/>
      <c r="P574" s="35"/>
    </row>
    <row r="575" spans="1:16" s="176" customFormat="1" ht="24.95" customHeight="1" x14ac:dyDescent="0.3">
      <c r="A575" s="6">
        <f t="shared" si="43"/>
        <v>210</v>
      </c>
      <c r="B575" s="19" t="s">
        <v>1545</v>
      </c>
      <c r="C575" s="6" t="s">
        <v>2015</v>
      </c>
      <c r="D575" s="9"/>
      <c r="E575" s="33"/>
      <c r="F575" s="9"/>
      <c r="G575" s="108"/>
      <c r="H575" s="33"/>
      <c r="I575" s="15">
        <f>'[1]19 06 2018'!E519</f>
        <v>1177300</v>
      </c>
      <c r="J575" s="69"/>
      <c r="K575" s="8" t="str">
        <f t="shared" si="44"/>
        <v>d/cây</v>
      </c>
      <c r="L575" s="15"/>
      <c r="M575" s="15">
        <f t="shared" ref="M575:M638" si="45">I575</f>
        <v>1177300</v>
      </c>
      <c r="N575" s="63"/>
      <c r="O575" s="35"/>
      <c r="P575" s="35"/>
    </row>
    <row r="576" spans="1:16" s="176" customFormat="1" ht="24.95" customHeight="1" x14ac:dyDescent="0.3">
      <c r="A576" s="6">
        <f t="shared" ref="A576:A639" si="46">+A575+1</f>
        <v>211</v>
      </c>
      <c r="B576" s="19" t="s">
        <v>1546</v>
      </c>
      <c r="C576" s="6" t="s">
        <v>2015</v>
      </c>
      <c r="D576" s="9"/>
      <c r="E576" s="33"/>
      <c r="F576" s="9"/>
      <c r="G576" s="108"/>
      <c r="H576" s="33"/>
      <c r="I576" s="15">
        <f>'[1]19 06 2018'!E520</f>
        <v>599700</v>
      </c>
      <c r="J576" s="69"/>
      <c r="K576" s="8" t="str">
        <f t="shared" si="44"/>
        <v>d/cây</v>
      </c>
      <c r="L576" s="15"/>
      <c r="M576" s="15">
        <f t="shared" si="45"/>
        <v>599700</v>
      </c>
      <c r="N576" s="63"/>
      <c r="O576" s="35"/>
      <c r="P576" s="35"/>
    </row>
    <row r="577" spans="1:16" s="176" customFormat="1" ht="24.95" customHeight="1" x14ac:dyDescent="0.3">
      <c r="A577" s="6">
        <f t="shared" si="46"/>
        <v>212</v>
      </c>
      <c r="B577" s="19" t="s">
        <v>1547</v>
      </c>
      <c r="C577" s="6" t="s">
        <v>2015</v>
      </c>
      <c r="D577" s="9"/>
      <c r="E577" s="33"/>
      <c r="F577" s="9"/>
      <c r="G577" s="108"/>
      <c r="H577" s="33"/>
      <c r="I577" s="15">
        <f>'[1]19 06 2018'!E521</f>
        <v>640800</v>
      </c>
      <c r="J577" s="69"/>
      <c r="K577" s="8" t="str">
        <f t="shared" si="44"/>
        <v>d/cây</v>
      </c>
      <c r="L577" s="15"/>
      <c r="M577" s="15">
        <f t="shared" si="45"/>
        <v>640800</v>
      </c>
      <c r="N577" s="63"/>
      <c r="O577" s="35"/>
      <c r="P577" s="35"/>
    </row>
    <row r="578" spans="1:16" s="176" customFormat="1" ht="24.95" customHeight="1" x14ac:dyDescent="0.3">
      <c r="A578" s="6">
        <f t="shared" si="46"/>
        <v>213</v>
      </c>
      <c r="B578" s="19" t="s">
        <v>1548</v>
      </c>
      <c r="C578" s="6" t="s">
        <v>2015</v>
      </c>
      <c r="D578" s="9"/>
      <c r="E578" s="33"/>
      <c r="F578" s="9"/>
      <c r="G578" s="108"/>
      <c r="H578" s="33"/>
      <c r="I578" s="15">
        <f>'[1]19 06 2018'!E522</f>
        <v>694800</v>
      </c>
      <c r="J578" s="69"/>
      <c r="K578" s="8" t="str">
        <f t="shared" si="44"/>
        <v>d/cây</v>
      </c>
      <c r="L578" s="15"/>
      <c r="M578" s="15">
        <f t="shared" si="45"/>
        <v>694800</v>
      </c>
      <c r="N578" s="63"/>
      <c r="O578" s="35"/>
      <c r="P578" s="35"/>
    </row>
    <row r="579" spans="1:16" s="176" customFormat="1" ht="24.95" customHeight="1" x14ac:dyDescent="0.3">
      <c r="A579" s="6">
        <f t="shared" si="46"/>
        <v>214</v>
      </c>
      <c r="B579" s="19" t="s">
        <v>1549</v>
      </c>
      <c r="C579" s="6" t="s">
        <v>2015</v>
      </c>
      <c r="D579" s="9"/>
      <c r="E579" s="33"/>
      <c r="F579" s="9"/>
      <c r="G579" s="108"/>
      <c r="H579" s="33"/>
      <c r="I579" s="15">
        <f>'[1]19 06 2018'!E523</f>
        <v>721800</v>
      </c>
      <c r="J579" s="69"/>
      <c r="K579" s="8" t="str">
        <f t="shared" si="44"/>
        <v>d/cây</v>
      </c>
      <c r="L579" s="15"/>
      <c r="M579" s="15">
        <f t="shared" si="45"/>
        <v>721800</v>
      </c>
      <c r="N579" s="63"/>
      <c r="O579" s="35"/>
      <c r="P579" s="35"/>
    </row>
    <row r="580" spans="1:16" s="176" customFormat="1" ht="24.95" customHeight="1" x14ac:dyDescent="0.3">
      <c r="A580" s="6">
        <f t="shared" si="46"/>
        <v>215</v>
      </c>
      <c r="B580" s="19" t="s">
        <v>1550</v>
      </c>
      <c r="C580" s="6" t="s">
        <v>2015</v>
      </c>
      <c r="D580" s="9"/>
      <c r="E580" s="33"/>
      <c r="F580" s="9"/>
      <c r="G580" s="108"/>
      <c r="H580" s="33"/>
      <c r="I580" s="15">
        <f>'[1]19 06 2018'!E524</f>
        <v>748700</v>
      </c>
      <c r="J580" s="69"/>
      <c r="K580" s="8" t="str">
        <f t="shared" si="44"/>
        <v>d/cây</v>
      </c>
      <c r="L580" s="15"/>
      <c r="M580" s="15">
        <f t="shared" si="45"/>
        <v>748700</v>
      </c>
      <c r="N580" s="63"/>
      <c r="O580" s="35"/>
      <c r="P580" s="35"/>
    </row>
    <row r="581" spans="1:16" s="176" customFormat="1" ht="24.95" customHeight="1" x14ac:dyDescent="0.3">
      <c r="A581" s="6">
        <f t="shared" si="46"/>
        <v>216</v>
      </c>
      <c r="B581" s="19" t="s">
        <v>1551</v>
      </c>
      <c r="C581" s="6" t="s">
        <v>2015</v>
      </c>
      <c r="D581" s="9"/>
      <c r="E581" s="33"/>
      <c r="F581" s="9"/>
      <c r="G581" s="108"/>
      <c r="H581" s="33"/>
      <c r="I581" s="15">
        <f>'[1]19 06 2018'!E525</f>
        <v>802100</v>
      </c>
      <c r="J581" s="69"/>
      <c r="K581" s="8" t="str">
        <f t="shared" si="44"/>
        <v>d/cây</v>
      </c>
      <c r="L581" s="15"/>
      <c r="M581" s="15">
        <f t="shared" si="45"/>
        <v>802100</v>
      </c>
      <c r="N581" s="63"/>
      <c r="O581" s="35"/>
      <c r="P581" s="35"/>
    </row>
    <row r="582" spans="1:16" s="176" customFormat="1" ht="24.95" customHeight="1" x14ac:dyDescent="0.3">
      <c r="A582" s="6">
        <f t="shared" si="46"/>
        <v>217</v>
      </c>
      <c r="B582" s="19" t="s">
        <v>1552</v>
      </c>
      <c r="C582" s="6" t="s">
        <v>2015</v>
      </c>
      <c r="D582" s="9"/>
      <c r="E582" s="33"/>
      <c r="F582" s="9"/>
      <c r="G582" s="108"/>
      <c r="H582" s="33"/>
      <c r="I582" s="15">
        <f>'[1]19 06 2018'!E526</f>
        <v>882000</v>
      </c>
      <c r="J582" s="69"/>
      <c r="K582" s="8" t="str">
        <f t="shared" si="44"/>
        <v>d/cây</v>
      </c>
      <c r="L582" s="15"/>
      <c r="M582" s="15">
        <f t="shared" si="45"/>
        <v>882000</v>
      </c>
      <c r="N582" s="63"/>
      <c r="O582" s="35"/>
      <c r="P582" s="35"/>
    </row>
    <row r="583" spans="1:16" s="176" customFormat="1" ht="24.95" customHeight="1" x14ac:dyDescent="0.3">
      <c r="A583" s="6">
        <f t="shared" si="46"/>
        <v>218</v>
      </c>
      <c r="B583" s="19" t="s">
        <v>1553</v>
      </c>
      <c r="C583" s="6" t="s">
        <v>2015</v>
      </c>
      <c r="D583" s="9"/>
      <c r="E583" s="33"/>
      <c r="F583" s="9"/>
      <c r="G583" s="108"/>
      <c r="H583" s="33"/>
      <c r="I583" s="15">
        <f>'[1]19 06 2018'!E527</f>
        <v>935000</v>
      </c>
      <c r="J583" s="69"/>
      <c r="K583" s="8" t="str">
        <f t="shared" si="44"/>
        <v>d/cây</v>
      </c>
      <c r="L583" s="15"/>
      <c r="M583" s="15">
        <f t="shared" si="45"/>
        <v>935000</v>
      </c>
      <c r="N583" s="63"/>
      <c r="O583" s="35"/>
      <c r="P583" s="35"/>
    </row>
    <row r="584" spans="1:16" s="176" customFormat="1" ht="24.95" customHeight="1" x14ac:dyDescent="0.3">
      <c r="A584" s="6">
        <f t="shared" si="46"/>
        <v>219</v>
      </c>
      <c r="B584" s="19" t="s">
        <v>1554</v>
      </c>
      <c r="C584" s="6" t="s">
        <v>2015</v>
      </c>
      <c r="D584" s="9"/>
      <c r="E584" s="33"/>
      <c r="F584" s="9"/>
      <c r="G584" s="108"/>
      <c r="H584" s="33"/>
      <c r="I584" s="15">
        <f>'[1]19 06 2018'!E528</f>
        <v>987700</v>
      </c>
      <c r="J584" s="69"/>
      <c r="K584" s="8" t="str">
        <f t="shared" si="44"/>
        <v>d/cây</v>
      </c>
      <c r="L584" s="15"/>
      <c r="M584" s="15">
        <f t="shared" si="45"/>
        <v>987700</v>
      </c>
      <c r="N584" s="63"/>
      <c r="O584" s="35"/>
      <c r="P584" s="35"/>
    </row>
    <row r="585" spans="1:16" s="176" customFormat="1" ht="24.95" customHeight="1" x14ac:dyDescent="0.3">
      <c r="A585" s="6">
        <f t="shared" si="46"/>
        <v>220</v>
      </c>
      <c r="B585" s="19" t="s">
        <v>1555</v>
      </c>
      <c r="C585" s="6" t="s">
        <v>2015</v>
      </c>
      <c r="D585" s="9"/>
      <c r="E585" s="33"/>
      <c r="F585" s="9"/>
      <c r="G585" s="108"/>
      <c r="H585" s="33"/>
      <c r="I585" s="15">
        <f>'[1]19 06 2018'!E529</f>
        <v>1081900</v>
      </c>
      <c r="J585" s="69"/>
      <c r="K585" s="8" t="str">
        <f t="shared" si="44"/>
        <v>d/cây</v>
      </c>
      <c r="L585" s="15"/>
      <c r="M585" s="15">
        <f t="shared" si="45"/>
        <v>1081900</v>
      </c>
      <c r="N585" s="63"/>
      <c r="O585" s="35"/>
      <c r="P585" s="35"/>
    </row>
    <row r="586" spans="1:16" s="176" customFormat="1" ht="24.95" customHeight="1" x14ac:dyDescent="0.3">
      <c r="A586" s="6">
        <f t="shared" si="46"/>
        <v>221</v>
      </c>
      <c r="B586" s="19" t="s">
        <v>1556</v>
      </c>
      <c r="C586" s="6" t="s">
        <v>2015</v>
      </c>
      <c r="D586" s="9"/>
      <c r="E586" s="33"/>
      <c r="F586" s="9"/>
      <c r="G586" s="108"/>
      <c r="H586" s="33"/>
      <c r="I586" s="15">
        <f>'[1]19 06 2018'!E530</f>
        <v>1092100</v>
      </c>
      <c r="J586" s="69"/>
      <c r="K586" s="8" t="str">
        <f t="shared" si="44"/>
        <v>d/cây</v>
      </c>
      <c r="L586" s="15"/>
      <c r="M586" s="15">
        <f t="shared" si="45"/>
        <v>1092100</v>
      </c>
      <c r="N586" s="63"/>
      <c r="O586" s="35"/>
      <c r="P586" s="35"/>
    </row>
    <row r="587" spans="1:16" s="176" customFormat="1" ht="24.95" customHeight="1" x14ac:dyDescent="0.3">
      <c r="A587" s="6">
        <f t="shared" si="46"/>
        <v>222</v>
      </c>
      <c r="B587" s="19" t="s">
        <v>1557</v>
      </c>
      <c r="C587" s="6" t="s">
        <v>2015</v>
      </c>
      <c r="D587" s="9"/>
      <c r="E587" s="33"/>
      <c r="F587" s="9"/>
      <c r="G587" s="108"/>
      <c r="H587" s="33"/>
      <c r="I587" s="15">
        <f>'[1]19 06 2018'!E531</f>
        <v>1144000</v>
      </c>
      <c r="J587" s="69"/>
      <c r="K587" s="8" t="str">
        <f t="shared" si="44"/>
        <v>d/cây</v>
      </c>
      <c r="L587" s="15"/>
      <c r="M587" s="15">
        <f t="shared" si="45"/>
        <v>1144000</v>
      </c>
      <c r="N587" s="63"/>
      <c r="O587" s="35"/>
      <c r="P587" s="35"/>
    </row>
    <row r="588" spans="1:16" s="176" customFormat="1" ht="24.95" customHeight="1" x14ac:dyDescent="0.3">
      <c r="A588" s="6">
        <f t="shared" si="46"/>
        <v>223</v>
      </c>
      <c r="B588" s="19" t="s">
        <v>1558</v>
      </c>
      <c r="C588" s="6" t="s">
        <v>2015</v>
      </c>
      <c r="D588" s="9"/>
      <c r="E588" s="33"/>
      <c r="F588" s="9"/>
      <c r="G588" s="108"/>
      <c r="H588" s="33"/>
      <c r="I588" s="15">
        <f>'[1]19 06 2018'!E532</f>
        <v>1195700</v>
      </c>
      <c r="J588" s="69"/>
      <c r="K588" s="8" t="str">
        <f t="shared" si="44"/>
        <v>d/cây</v>
      </c>
      <c r="L588" s="15"/>
      <c r="M588" s="15">
        <f t="shared" si="45"/>
        <v>1195700</v>
      </c>
      <c r="N588" s="63"/>
      <c r="O588" s="35"/>
      <c r="P588" s="35"/>
    </row>
    <row r="589" spans="1:16" s="176" customFormat="1" ht="24.95" customHeight="1" x14ac:dyDescent="0.3">
      <c r="A589" s="6">
        <f t="shared" si="46"/>
        <v>224</v>
      </c>
      <c r="B589" s="19" t="s">
        <v>1559</v>
      </c>
      <c r="C589" s="6" t="s">
        <v>2015</v>
      </c>
      <c r="D589" s="9"/>
      <c r="E589" s="33"/>
      <c r="F589" s="9"/>
      <c r="G589" s="108"/>
      <c r="H589" s="33"/>
      <c r="I589" s="15">
        <f>'[1]19 06 2018'!E533</f>
        <v>1221500</v>
      </c>
      <c r="J589" s="69"/>
      <c r="K589" s="8" t="str">
        <f t="shared" si="44"/>
        <v>d/cây</v>
      </c>
      <c r="L589" s="15"/>
      <c r="M589" s="15">
        <f t="shared" si="45"/>
        <v>1221500</v>
      </c>
      <c r="N589" s="63"/>
      <c r="O589" s="35"/>
      <c r="P589" s="35"/>
    </row>
    <row r="590" spans="1:16" s="176" customFormat="1" ht="24.95" customHeight="1" x14ac:dyDescent="0.3">
      <c r="A590" s="6">
        <f t="shared" si="46"/>
        <v>225</v>
      </c>
      <c r="B590" s="19" t="s">
        <v>1560</v>
      </c>
      <c r="C590" s="6" t="s">
        <v>2015</v>
      </c>
      <c r="D590" s="9"/>
      <c r="E590" s="33"/>
      <c r="F590" s="9"/>
      <c r="G590" s="108"/>
      <c r="H590" s="33"/>
      <c r="I590" s="15">
        <f>'[1]19 06 2018'!E534</f>
        <v>1247100</v>
      </c>
      <c r="J590" s="69"/>
      <c r="K590" s="8" t="str">
        <f t="shared" si="44"/>
        <v>d/cây</v>
      </c>
      <c r="L590" s="15"/>
      <c r="M590" s="15">
        <f t="shared" si="45"/>
        <v>1247100</v>
      </c>
      <c r="N590" s="63"/>
      <c r="O590" s="35"/>
      <c r="P590" s="35"/>
    </row>
    <row r="591" spans="1:16" s="176" customFormat="1" ht="24.95" customHeight="1" x14ac:dyDescent="0.3">
      <c r="A591" s="6">
        <f t="shared" si="46"/>
        <v>226</v>
      </c>
      <c r="B591" s="19" t="s">
        <v>1561</v>
      </c>
      <c r="C591" s="6" t="s">
        <v>2015</v>
      </c>
      <c r="D591" s="9"/>
      <c r="E591" s="33"/>
      <c r="F591" s="9"/>
      <c r="G591" s="108"/>
      <c r="H591" s="33"/>
      <c r="I591" s="15">
        <f>'[1]19 06 2018'!E535</f>
        <v>1293100</v>
      </c>
      <c r="J591" s="69"/>
      <c r="K591" s="8" t="str">
        <f t="shared" si="44"/>
        <v>d/cây</v>
      </c>
      <c r="L591" s="15"/>
      <c r="M591" s="15">
        <f t="shared" si="45"/>
        <v>1293100</v>
      </c>
      <c r="N591" s="63"/>
      <c r="O591" s="35"/>
      <c r="P591" s="35"/>
    </row>
    <row r="592" spans="1:16" s="176" customFormat="1" ht="24.95" customHeight="1" x14ac:dyDescent="0.3">
      <c r="A592" s="6">
        <f t="shared" si="46"/>
        <v>227</v>
      </c>
      <c r="B592" s="19" t="s">
        <v>1562</v>
      </c>
      <c r="C592" s="6" t="s">
        <v>2015</v>
      </c>
      <c r="D592" s="9"/>
      <c r="E592" s="33"/>
      <c r="F592" s="9"/>
      <c r="G592" s="108"/>
      <c r="H592" s="33"/>
      <c r="I592" s="15">
        <f>'[1]19 06 2018'!E536</f>
        <v>1389600</v>
      </c>
      <c r="J592" s="69"/>
      <c r="K592" s="8" t="str">
        <f t="shared" si="44"/>
        <v>d/cây</v>
      </c>
      <c r="L592" s="15"/>
      <c r="M592" s="15">
        <f t="shared" si="45"/>
        <v>1389600</v>
      </c>
      <c r="N592" s="63"/>
      <c r="O592" s="35"/>
      <c r="P592" s="35"/>
    </row>
    <row r="593" spans="1:16" s="176" customFormat="1" ht="24.95" customHeight="1" x14ac:dyDescent="0.3">
      <c r="A593" s="6">
        <f t="shared" si="46"/>
        <v>228</v>
      </c>
      <c r="B593" s="19" t="s">
        <v>1563</v>
      </c>
      <c r="C593" s="6" t="s">
        <v>2015</v>
      </c>
      <c r="D593" s="9"/>
      <c r="E593" s="33"/>
      <c r="F593" s="9"/>
      <c r="G593" s="108"/>
      <c r="H593" s="33"/>
      <c r="I593" s="15">
        <f>'[1]19 06 2018'!E537</f>
        <v>695000</v>
      </c>
      <c r="J593" s="69"/>
      <c r="K593" s="8" t="str">
        <f t="shared" si="44"/>
        <v>d/cây</v>
      </c>
      <c r="L593" s="15"/>
      <c r="M593" s="15">
        <f t="shared" si="45"/>
        <v>695000</v>
      </c>
      <c r="N593" s="63"/>
      <c r="O593" s="35"/>
      <c r="P593" s="35"/>
    </row>
    <row r="594" spans="1:16" s="176" customFormat="1" ht="24.95" customHeight="1" x14ac:dyDescent="0.3">
      <c r="A594" s="6">
        <f t="shared" si="46"/>
        <v>229</v>
      </c>
      <c r="B594" s="19" t="s">
        <v>1564</v>
      </c>
      <c r="C594" s="6" t="s">
        <v>2015</v>
      </c>
      <c r="D594" s="9"/>
      <c r="E594" s="33"/>
      <c r="F594" s="9"/>
      <c r="G594" s="108"/>
      <c r="H594" s="33"/>
      <c r="I594" s="15">
        <f>'[1]19 06 2018'!E538</f>
        <v>742800</v>
      </c>
      <c r="J594" s="69"/>
      <c r="K594" s="8" t="str">
        <f t="shared" si="44"/>
        <v>d/cây</v>
      </c>
      <c r="L594" s="15"/>
      <c r="M594" s="15">
        <f t="shared" si="45"/>
        <v>742800</v>
      </c>
      <c r="N594" s="63"/>
      <c r="O594" s="35"/>
      <c r="P594" s="35"/>
    </row>
    <row r="595" spans="1:16" s="176" customFormat="1" ht="24.95" customHeight="1" x14ac:dyDescent="0.3">
      <c r="A595" s="6">
        <f t="shared" si="46"/>
        <v>230</v>
      </c>
      <c r="B595" s="19" t="s">
        <v>1565</v>
      </c>
      <c r="C595" s="6" t="s">
        <v>2015</v>
      </c>
      <c r="D595" s="9"/>
      <c r="E595" s="33"/>
      <c r="F595" s="9"/>
      <c r="G595" s="108"/>
      <c r="H595" s="33"/>
      <c r="I595" s="15">
        <f>'[1]19 06 2018'!E539</f>
        <v>805800</v>
      </c>
      <c r="J595" s="69"/>
      <c r="K595" s="8" t="str">
        <f t="shared" si="44"/>
        <v>d/cây</v>
      </c>
      <c r="L595" s="15"/>
      <c r="M595" s="15">
        <f t="shared" si="45"/>
        <v>805800</v>
      </c>
      <c r="N595" s="63"/>
      <c r="O595" s="35"/>
      <c r="P595" s="35"/>
    </row>
    <row r="596" spans="1:16" s="176" customFormat="1" ht="24.95" customHeight="1" x14ac:dyDescent="0.3">
      <c r="A596" s="6">
        <f t="shared" si="46"/>
        <v>231</v>
      </c>
      <c r="B596" s="19" t="s">
        <v>1566</v>
      </c>
      <c r="C596" s="6" t="s">
        <v>2015</v>
      </c>
      <c r="D596" s="9"/>
      <c r="E596" s="33"/>
      <c r="F596" s="9"/>
      <c r="G596" s="108"/>
      <c r="H596" s="33"/>
      <c r="I596" s="15">
        <f>'[1]19 06 2018'!E540</f>
        <v>837100</v>
      </c>
      <c r="J596" s="69"/>
      <c r="K596" s="8" t="str">
        <f t="shared" si="44"/>
        <v>d/cây</v>
      </c>
      <c r="L596" s="15"/>
      <c r="M596" s="15">
        <f t="shared" si="45"/>
        <v>837100</v>
      </c>
      <c r="N596" s="63"/>
      <c r="O596" s="35"/>
      <c r="P596" s="35"/>
    </row>
    <row r="597" spans="1:16" s="176" customFormat="1" ht="24.95" customHeight="1" x14ac:dyDescent="0.3">
      <c r="A597" s="6">
        <f t="shared" si="46"/>
        <v>232</v>
      </c>
      <c r="B597" s="19" t="s">
        <v>1567</v>
      </c>
      <c r="C597" s="6" t="s">
        <v>2015</v>
      </c>
      <c r="D597" s="9"/>
      <c r="E597" s="33"/>
      <c r="F597" s="9"/>
      <c r="G597" s="108"/>
      <c r="H597" s="33"/>
      <c r="I597" s="15">
        <f>'[1]19 06 2018'!E541</f>
        <v>868400</v>
      </c>
      <c r="J597" s="69"/>
      <c r="K597" s="8" t="str">
        <f t="shared" si="44"/>
        <v>d/cây</v>
      </c>
      <c r="L597" s="15"/>
      <c r="M597" s="15">
        <f t="shared" si="45"/>
        <v>868400</v>
      </c>
      <c r="N597" s="63"/>
      <c r="O597" s="35"/>
      <c r="P597" s="35"/>
    </row>
    <row r="598" spans="1:16" s="176" customFormat="1" ht="24.95" customHeight="1" x14ac:dyDescent="0.3">
      <c r="A598" s="6">
        <f t="shared" si="46"/>
        <v>233</v>
      </c>
      <c r="B598" s="19" t="s">
        <v>1568</v>
      </c>
      <c r="C598" s="6" t="s">
        <v>2015</v>
      </c>
      <c r="D598" s="9"/>
      <c r="E598" s="33"/>
      <c r="F598" s="9"/>
      <c r="G598" s="108"/>
      <c r="H598" s="33"/>
      <c r="I598" s="15">
        <f>'[1]19 06 2018'!E542</f>
        <v>930800</v>
      </c>
      <c r="J598" s="69"/>
      <c r="K598" s="8" t="str">
        <f t="shared" si="44"/>
        <v>d/cây</v>
      </c>
      <c r="L598" s="15"/>
      <c r="M598" s="15">
        <f t="shared" si="45"/>
        <v>930800</v>
      </c>
      <c r="N598" s="63"/>
      <c r="O598" s="35"/>
      <c r="P598" s="35"/>
    </row>
    <row r="599" spans="1:16" s="176" customFormat="1" ht="24.95" customHeight="1" x14ac:dyDescent="0.3">
      <c r="A599" s="6">
        <f t="shared" si="46"/>
        <v>234</v>
      </c>
      <c r="B599" s="19" t="s">
        <v>1569</v>
      </c>
      <c r="C599" s="6" t="s">
        <v>2015</v>
      </c>
      <c r="D599" s="9"/>
      <c r="E599" s="33"/>
      <c r="F599" s="9"/>
      <c r="G599" s="108"/>
      <c r="H599" s="33"/>
      <c r="I599" s="15">
        <f>'[1]19 06 2018'!E543</f>
        <v>1024100</v>
      </c>
      <c r="J599" s="69"/>
      <c r="K599" s="8" t="str">
        <f t="shared" si="44"/>
        <v>d/cây</v>
      </c>
      <c r="L599" s="15"/>
      <c r="M599" s="15">
        <f t="shared" si="45"/>
        <v>1024100</v>
      </c>
      <c r="N599" s="63"/>
      <c r="O599" s="35"/>
      <c r="P599" s="35"/>
    </row>
    <row r="600" spans="1:16" s="176" customFormat="1" ht="24.95" customHeight="1" x14ac:dyDescent="0.3">
      <c r="A600" s="6">
        <f t="shared" si="46"/>
        <v>235</v>
      </c>
      <c r="B600" s="19" t="s">
        <v>1570</v>
      </c>
      <c r="C600" s="6" t="s">
        <v>2015</v>
      </c>
      <c r="D600" s="9"/>
      <c r="E600" s="33"/>
      <c r="F600" s="9"/>
      <c r="G600" s="108"/>
      <c r="H600" s="33"/>
      <c r="I600" s="15">
        <f>'[1]19 06 2018'!E544</f>
        <v>1085800</v>
      </c>
      <c r="J600" s="69"/>
      <c r="K600" s="8" t="str">
        <f t="shared" si="44"/>
        <v>d/cây</v>
      </c>
      <c r="L600" s="15"/>
      <c r="M600" s="15">
        <f t="shared" si="45"/>
        <v>1085800</v>
      </c>
      <c r="N600" s="63"/>
      <c r="O600" s="35"/>
      <c r="P600" s="35"/>
    </row>
    <row r="601" spans="1:16" s="176" customFormat="1" ht="24.95" customHeight="1" x14ac:dyDescent="0.3">
      <c r="A601" s="6">
        <f t="shared" si="46"/>
        <v>236</v>
      </c>
      <c r="B601" s="19" t="s">
        <v>1571</v>
      </c>
      <c r="C601" s="6" t="s">
        <v>2015</v>
      </c>
      <c r="D601" s="9"/>
      <c r="E601" s="33"/>
      <c r="F601" s="9"/>
      <c r="G601" s="108"/>
      <c r="H601" s="33"/>
      <c r="I601" s="15">
        <f>'[1]19 06 2018'!E545</f>
        <v>1147300</v>
      </c>
      <c r="J601" s="69"/>
      <c r="K601" s="8" t="str">
        <f t="shared" si="44"/>
        <v>d/cây</v>
      </c>
      <c r="L601" s="15"/>
      <c r="M601" s="15">
        <f t="shared" si="45"/>
        <v>1147300</v>
      </c>
      <c r="N601" s="63"/>
      <c r="O601" s="35"/>
      <c r="P601" s="35"/>
    </row>
    <row r="602" spans="1:16" s="176" customFormat="1" ht="24.95" customHeight="1" x14ac:dyDescent="0.3">
      <c r="A602" s="6">
        <f t="shared" si="46"/>
        <v>237</v>
      </c>
      <c r="B602" s="19" t="s">
        <v>1572</v>
      </c>
      <c r="C602" s="6" t="s">
        <v>2015</v>
      </c>
      <c r="D602" s="9"/>
      <c r="E602" s="33"/>
      <c r="F602" s="9"/>
      <c r="G602" s="108"/>
      <c r="H602" s="33"/>
      <c r="I602" s="15">
        <f>'[1]19 06 2018'!E546</f>
        <v>1257400</v>
      </c>
      <c r="J602" s="69"/>
      <c r="K602" s="8" t="str">
        <f t="shared" si="44"/>
        <v>d/cây</v>
      </c>
      <c r="L602" s="15"/>
      <c r="M602" s="15">
        <f t="shared" si="45"/>
        <v>1257400</v>
      </c>
      <c r="N602" s="63"/>
      <c r="O602" s="35"/>
      <c r="P602" s="35"/>
    </row>
    <row r="603" spans="1:16" s="176" customFormat="1" ht="24.95" customHeight="1" x14ac:dyDescent="0.3">
      <c r="A603" s="6">
        <f t="shared" si="46"/>
        <v>238</v>
      </c>
      <c r="B603" s="19" t="s">
        <v>1573</v>
      </c>
      <c r="C603" s="6" t="s">
        <v>2015</v>
      </c>
      <c r="D603" s="9"/>
      <c r="E603" s="33"/>
      <c r="F603" s="9"/>
      <c r="G603" s="108"/>
      <c r="H603" s="33"/>
      <c r="I603" s="15">
        <f>'[1]19 06 2018'!E547</f>
        <v>1269700</v>
      </c>
      <c r="J603" s="69"/>
      <c r="K603" s="8" t="str">
        <f t="shared" si="44"/>
        <v>d/cây</v>
      </c>
      <c r="L603" s="15"/>
      <c r="M603" s="15">
        <f t="shared" si="45"/>
        <v>1269700</v>
      </c>
      <c r="N603" s="63"/>
      <c r="O603" s="35"/>
      <c r="P603" s="35"/>
    </row>
    <row r="604" spans="1:16" s="176" customFormat="1" ht="24.95" customHeight="1" x14ac:dyDescent="0.3">
      <c r="A604" s="6">
        <f t="shared" si="46"/>
        <v>239</v>
      </c>
      <c r="B604" s="19" t="s">
        <v>1574</v>
      </c>
      <c r="C604" s="6" t="s">
        <v>2015</v>
      </c>
      <c r="D604" s="9"/>
      <c r="E604" s="33"/>
      <c r="F604" s="9"/>
      <c r="G604" s="108"/>
      <c r="H604" s="33"/>
      <c r="I604" s="15">
        <f>'[1]19 06 2018'!E548</f>
        <v>1330500</v>
      </c>
      <c r="J604" s="69"/>
      <c r="K604" s="8" t="str">
        <f t="shared" si="44"/>
        <v>d/cây</v>
      </c>
      <c r="L604" s="15"/>
      <c r="M604" s="15">
        <f t="shared" si="45"/>
        <v>1330500</v>
      </c>
      <c r="N604" s="63"/>
      <c r="O604" s="35"/>
      <c r="P604" s="35"/>
    </row>
    <row r="605" spans="1:16" s="176" customFormat="1" ht="24.95" customHeight="1" x14ac:dyDescent="0.3">
      <c r="A605" s="6">
        <f t="shared" si="46"/>
        <v>240</v>
      </c>
      <c r="B605" s="19" t="s">
        <v>1575</v>
      </c>
      <c r="C605" s="6" t="s">
        <v>2015</v>
      </c>
      <c r="D605" s="9"/>
      <c r="E605" s="33"/>
      <c r="F605" s="9"/>
      <c r="G605" s="108"/>
      <c r="H605" s="33"/>
      <c r="I605" s="15">
        <f>'[1]19 06 2018'!E549</f>
        <v>1390900</v>
      </c>
      <c r="J605" s="69"/>
      <c r="K605" s="8" t="str">
        <f t="shared" si="44"/>
        <v>d/cây</v>
      </c>
      <c r="L605" s="15"/>
      <c r="M605" s="15">
        <f t="shared" si="45"/>
        <v>1390900</v>
      </c>
      <c r="N605" s="63"/>
      <c r="O605" s="35"/>
      <c r="P605" s="35"/>
    </row>
    <row r="606" spans="1:16" s="176" customFormat="1" ht="24.95" customHeight="1" x14ac:dyDescent="0.3">
      <c r="A606" s="6">
        <f t="shared" si="46"/>
        <v>241</v>
      </c>
      <c r="B606" s="19" t="s">
        <v>1576</v>
      </c>
      <c r="C606" s="6" t="s">
        <v>2015</v>
      </c>
      <c r="D606" s="9"/>
      <c r="E606" s="33"/>
      <c r="F606" s="9"/>
      <c r="G606" s="108"/>
      <c r="H606" s="33"/>
      <c r="I606" s="15">
        <f>'[1]19 06 2018'!E550</f>
        <v>1421100</v>
      </c>
      <c r="J606" s="69"/>
      <c r="K606" s="8" t="str">
        <f t="shared" si="44"/>
        <v>d/cây</v>
      </c>
      <c r="L606" s="15"/>
      <c r="M606" s="15">
        <f t="shared" si="45"/>
        <v>1421100</v>
      </c>
      <c r="N606" s="63"/>
      <c r="O606" s="35"/>
      <c r="P606" s="35"/>
    </row>
    <row r="607" spans="1:16" s="176" customFormat="1" ht="24.95" customHeight="1" x14ac:dyDescent="0.3">
      <c r="A607" s="6">
        <f t="shared" si="46"/>
        <v>242</v>
      </c>
      <c r="B607" s="19" t="s">
        <v>1577</v>
      </c>
      <c r="C607" s="6" t="s">
        <v>2015</v>
      </c>
      <c r="D607" s="9"/>
      <c r="E607" s="33"/>
      <c r="F607" s="9"/>
      <c r="G607" s="108"/>
      <c r="H607" s="33"/>
      <c r="I607" s="15">
        <f>'[1]19 06 2018'!E551</f>
        <v>1451100</v>
      </c>
      <c r="J607" s="69"/>
      <c r="K607" s="8" t="str">
        <f t="shared" si="44"/>
        <v>d/cây</v>
      </c>
      <c r="L607" s="15"/>
      <c r="M607" s="15">
        <f t="shared" si="45"/>
        <v>1451100</v>
      </c>
      <c r="N607" s="63"/>
      <c r="O607" s="35"/>
      <c r="P607" s="35"/>
    </row>
    <row r="608" spans="1:16" s="176" customFormat="1" ht="24.95" customHeight="1" x14ac:dyDescent="0.3">
      <c r="A608" s="6">
        <f t="shared" si="46"/>
        <v>243</v>
      </c>
      <c r="B608" s="19" t="s">
        <v>1578</v>
      </c>
      <c r="C608" s="6" t="s">
        <v>2015</v>
      </c>
      <c r="D608" s="9"/>
      <c r="E608" s="33"/>
      <c r="F608" s="9"/>
      <c r="G608" s="108"/>
      <c r="H608" s="33"/>
      <c r="I608" s="15">
        <f>'[1]19 06 2018'!E552</f>
        <v>1505200</v>
      </c>
      <c r="J608" s="69"/>
      <c r="K608" s="8" t="str">
        <f t="shared" si="44"/>
        <v>d/cây</v>
      </c>
      <c r="L608" s="15"/>
      <c r="M608" s="15">
        <f t="shared" si="45"/>
        <v>1505200</v>
      </c>
      <c r="N608" s="63"/>
      <c r="O608" s="35"/>
      <c r="P608" s="35"/>
    </row>
    <row r="609" spans="1:16" s="176" customFormat="1" ht="24.95" customHeight="1" x14ac:dyDescent="0.3">
      <c r="A609" s="6">
        <f t="shared" si="46"/>
        <v>244</v>
      </c>
      <c r="B609" s="19" t="s">
        <v>1579</v>
      </c>
      <c r="C609" s="6" t="s">
        <v>2015</v>
      </c>
      <c r="D609" s="9"/>
      <c r="E609" s="33"/>
      <c r="F609" s="9"/>
      <c r="G609" s="108"/>
      <c r="H609" s="33"/>
      <c r="I609" s="15">
        <f>'[1]19 06 2018'!E553</f>
        <v>1618400</v>
      </c>
      <c r="J609" s="69"/>
      <c r="K609" s="8" t="str">
        <f t="shared" si="44"/>
        <v>d/cây</v>
      </c>
      <c r="L609" s="15"/>
      <c r="M609" s="15">
        <f t="shared" si="45"/>
        <v>1618400</v>
      </c>
      <c r="N609" s="63"/>
      <c r="O609" s="35"/>
      <c r="P609" s="35"/>
    </row>
    <row r="610" spans="1:16" s="176" customFormat="1" ht="24.95" customHeight="1" x14ac:dyDescent="0.3">
      <c r="A610" s="6">
        <f t="shared" si="46"/>
        <v>245</v>
      </c>
      <c r="B610" s="19" t="s">
        <v>1580</v>
      </c>
      <c r="C610" s="6" t="s">
        <v>2015</v>
      </c>
      <c r="D610" s="9"/>
      <c r="E610" s="33"/>
      <c r="F610" s="9"/>
      <c r="G610" s="108"/>
      <c r="H610" s="33"/>
      <c r="I610" s="15">
        <f>'[1]19 06 2018'!E554</f>
        <v>854200</v>
      </c>
      <c r="J610" s="69"/>
      <c r="K610" s="8" t="str">
        <f t="shared" si="44"/>
        <v>d/cây</v>
      </c>
      <c r="L610" s="15"/>
      <c r="M610" s="15">
        <f t="shared" si="45"/>
        <v>854200</v>
      </c>
      <c r="N610" s="63"/>
      <c r="O610" s="35"/>
      <c r="P610" s="35"/>
    </row>
    <row r="611" spans="1:16" s="176" customFormat="1" ht="24.95" customHeight="1" x14ac:dyDescent="0.3">
      <c r="A611" s="6">
        <f t="shared" si="46"/>
        <v>246</v>
      </c>
      <c r="B611" s="19" t="s">
        <v>1581</v>
      </c>
      <c r="C611" s="6" t="s">
        <v>2015</v>
      </c>
      <c r="D611" s="9"/>
      <c r="E611" s="33"/>
      <c r="F611" s="9"/>
      <c r="G611" s="108"/>
      <c r="H611" s="33"/>
      <c r="I611" s="15">
        <f>'[1]19 06 2018'!E555</f>
        <v>887700</v>
      </c>
      <c r="J611" s="69"/>
      <c r="K611" s="8" t="str">
        <f t="shared" si="44"/>
        <v>d/cây</v>
      </c>
      <c r="L611" s="15"/>
      <c r="M611" s="15">
        <f t="shared" si="45"/>
        <v>887700</v>
      </c>
      <c r="N611" s="63"/>
      <c r="O611" s="35"/>
      <c r="P611" s="35"/>
    </row>
    <row r="612" spans="1:16" s="176" customFormat="1" ht="24.95" customHeight="1" x14ac:dyDescent="0.3">
      <c r="A612" s="6">
        <f t="shared" si="46"/>
        <v>247</v>
      </c>
      <c r="B612" s="19" t="s">
        <v>1582</v>
      </c>
      <c r="C612" s="6" t="s">
        <v>2015</v>
      </c>
      <c r="D612" s="9"/>
      <c r="E612" s="33"/>
      <c r="F612" s="9"/>
      <c r="G612" s="108"/>
      <c r="H612" s="33"/>
      <c r="I612" s="15">
        <f>'[1]19 06 2018'!E556</f>
        <v>921000</v>
      </c>
      <c r="J612" s="69"/>
      <c r="K612" s="8" t="str">
        <f t="shared" si="44"/>
        <v>d/cây</v>
      </c>
      <c r="L612" s="15"/>
      <c r="M612" s="15">
        <f t="shared" si="45"/>
        <v>921000</v>
      </c>
      <c r="N612" s="63"/>
      <c r="O612" s="35"/>
      <c r="P612" s="35"/>
    </row>
    <row r="613" spans="1:16" s="176" customFormat="1" ht="24.95" customHeight="1" x14ac:dyDescent="0.3">
      <c r="A613" s="6">
        <f t="shared" si="46"/>
        <v>248</v>
      </c>
      <c r="B613" s="19" t="s">
        <v>1583</v>
      </c>
      <c r="C613" s="6" t="s">
        <v>2015</v>
      </c>
      <c r="D613" s="9"/>
      <c r="E613" s="33"/>
      <c r="F613" s="9"/>
      <c r="G613" s="108"/>
      <c r="H613" s="33"/>
      <c r="I613" s="15">
        <f>'[1]19 06 2018'!E557</f>
        <v>987300</v>
      </c>
      <c r="J613" s="69"/>
      <c r="K613" s="8" t="str">
        <f t="shared" si="44"/>
        <v>d/cây</v>
      </c>
      <c r="L613" s="15"/>
      <c r="M613" s="15">
        <f t="shared" si="45"/>
        <v>987300</v>
      </c>
      <c r="N613" s="63"/>
      <c r="O613" s="35"/>
      <c r="P613" s="35"/>
    </row>
    <row r="614" spans="1:16" s="176" customFormat="1" ht="24.95" customHeight="1" x14ac:dyDescent="0.3">
      <c r="A614" s="6">
        <f t="shared" si="46"/>
        <v>249</v>
      </c>
      <c r="B614" s="19" t="s">
        <v>1584</v>
      </c>
      <c r="C614" s="6" t="s">
        <v>2015</v>
      </c>
      <c r="D614" s="9"/>
      <c r="E614" s="33"/>
      <c r="F614" s="9"/>
      <c r="G614" s="108"/>
      <c r="H614" s="33"/>
      <c r="I614" s="15">
        <f>'[1]19 06 2018'!E558</f>
        <v>1086200</v>
      </c>
      <c r="J614" s="69"/>
      <c r="K614" s="8" t="str">
        <f t="shared" si="44"/>
        <v>d/cây</v>
      </c>
      <c r="L614" s="15"/>
      <c r="M614" s="15">
        <f t="shared" si="45"/>
        <v>1086200</v>
      </c>
      <c r="N614" s="63"/>
      <c r="O614" s="35"/>
      <c r="P614" s="35"/>
    </row>
    <row r="615" spans="1:16" s="176" customFormat="1" ht="24.95" customHeight="1" x14ac:dyDescent="0.3">
      <c r="A615" s="6">
        <f t="shared" si="46"/>
        <v>250</v>
      </c>
      <c r="B615" s="19" t="s">
        <v>1585</v>
      </c>
      <c r="C615" s="6" t="s">
        <v>2015</v>
      </c>
      <c r="D615" s="9"/>
      <c r="E615" s="33"/>
      <c r="F615" s="9"/>
      <c r="G615" s="108"/>
      <c r="H615" s="33"/>
      <c r="I615" s="15">
        <f>'[1]19 06 2018'!E559</f>
        <v>1151900</v>
      </c>
      <c r="J615" s="69"/>
      <c r="K615" s="8" t="str">
        <f t="shared" si="44"/>
        <v>d/cây</v>
      </c>
      <c r="L615" s="15"/>
      <c r="M615" s="15">
        <f t="shared" si="45"/>
        <v>1151900</v>
      </c>
      <c r="N615" s="63"/>
      <c r="O615" s="35"/>
      <c r="P615" s="35"/>
    </row>
    <row r="616" spans="1:16" s="176" customFormat="1" ht="24.95" customHeight="1" x14ac:dyDescent="0.3">
      <c r="A616" s="6">
        <f t="shared" si="46"/>
        <v>251</v>
      </c>
      <c r="B616" s="19" t="s">
        <v>1586</v>
      </c>
      <c r="C616" s="6" t="s">
        <v>2015</v>
      </c>
      <c r="D616" s="9"/>
      <c r="E616" s="33"/>
      <c r="F616" s="9"/>
      <c r="G616" s="108"/>
      <c r="H616" s="33"/>
      <c r="I616" s="15">
        <f>'[1]19 06 2018'!E560</f>
        <v>1217400</v>
      </c>
      <c r="J616" s="69"/>
      <c r="K616" s="8" t="str">
        <f t="shared" si="44"/>
        <v>d/cây</v>
      </c>
      <c r="L616" s="15"/>
      <c r="M616" s="15">
        <f t="shared" si="45"/>
        <v>1217400</v>
      </c>
      <c r="N616" s="63"/>
      <c r="O616" s="35"/>
      <c r="P616" s="35"/>
    </row>
    <row r="617" spans="1:16" s="176" customFormat="1" ht="24.95" customHeight="1" x14ac:dyDescent="0.3">
      <c r="A617" s="6">
        <f t="shared" si="46"/>
        <v>252</v>
      </c>
      <c r="B617" s="19" t="s">
        <v>1587</v>
      </c>
      <c r="C617" s="6" t="s">
        <v>2015</v>
      </c>
      <c r="D617" s="9"/>
      <c r="E617" s="33"/>
      <c r="F617" s="9"/>
      <c r="G617" s="108"/>
      <c r="H617" s="33"/>
      <c r="I617" s="15">
        <f>'[1]19 06 2018'!E561</f>
        <v>1334500</v>
      </c>
      <c r="J617" s="69"/>
      <c r="K617" s="8" t="str">
        <f t="shared" si="44"/>
        <v>d/cây</v>
      </c>
      <c r="L617" s="15"/>
      <c r="M617" s="15">
        <f t="shared" si="45"/>
        <v>1334500</v>
      </c>
      <c r="N617" s="63"/>
      <c r="O617" s="35"/>
      <c r="P617" s="35"/>
    </row>
    <row r="618" spans="1:16" s="176" customFormat="1" ht="24.95" customHeight="1" x14ac:dyDescent="0.3">
      <c r="A618" s="6">
        <f t="shared" si="46"/>
        <v>253</v>
      </c>
      <c r="B618" s="19" t="s">
        <v>1588</v>
      </c>
      <c r="C618" s="6" t="s">
        <v>2015</v>
      </c>
      <c r="D618" s="9"/>
      <c r="E618" s="33"/>
      <c r="F618" s="9"/>
      <c r="G618" s="108"/>
      <c r="H618" s="33"/>
      <c r="I618" s="15">
        <f>'[1]19 06 2018'!E562</f>
        <v>1347400</v>
      </c>
      <c r="J618" s="69"/>
      <c r="K618" s="8" t="str">
        <f t="shared" si="44"/>
        <v>d/cây</v>
      </c>
      <c r="L618" s="15"/>
      <c r="M618" s="15">
        <f t="shared" si="45"/>
        <v>1347400</v>
      </c>
      <c r="N618" s="63"/>
      <c r="O618" s="35"/>
      <c r="P618" s="35"/>
    </row>
    <row r="619" spans="1:16" s="176" customFormat="1" ht="24.95" customHeight="1" x14ac:dyDescent="0.3">
      <c r="A619" s="6">
        <f t="shared" si="46"/>
        <v>254</v>
      </c>
      <c r="B619" s="19" t="s">
        <v>1589</v>
      </c>
      <c r="C619" s="6" t="s">
        <v>2015</v>
      </c>
      <c r="D619" s="9"/>
      <c r="E619" s="33"/>
      <c r="F619" s="9"/>
      <c r="G619" s="108"/>
      <c r="H619" s="33"/>
      <c r="I619" s="15">
        <f>'[1]19 06 2018'!E563</f>
        <v>1412000</v>
      </c>
      <c r="J619" s="69"/>
      <c r="K619" s="8" t="str">
        <f t="shared" si="44"/>
        <v>d/cây</v>
      </c>
      <c r="L619" s="15"/>
      <c r="M619" s="15">
        <f t="shared" si="45"/>
        <v>1412000</v>
      </c>
      <c r="N619" s="63"/>
      <c r="O619" s="35"/>
      <c r="P619" s="35"/>
    </row>
    <row r="620" spans="1:16" s="176" customFormat="1" ht="24.95" customHeight="1" x14ac:dyDescent="0.3">
      <c r="A620" s="6">
        <f t="shared" si="46"/>
        <v>255</v>
      </c>
      <c r="B620" s="19" t="s">
        <v>1590</v>
      </c>
      <c r="C620" s="6" t="s">
        <v>2015</v>
      </c>
      <c r="D620" s="9"/>
      <c r="E620" s="33"/>
      <c r="F620" s="9"/>
      <c r="G620" s="108"/>
      <c r="H620" s="33"/>
      <c r="I620" s="15">
        <f>'[1]19 06 2018'!E564</f>
        <v>1476500</v>
      </c>
      <c r="J620" s="69"/>
      <c r="K620" s="8" t="str">
        <f t="shared" si="44"/>
        <v>d/cây</v>
      </c>
      <c r="L620" s="15"/>
      <c r="M620" s="15">
        <f t="shared" si="45"/>
        <v>1476500</v>
      </c>
      <c r="N620" s="63"/>
      <c r="O620" s="35"/>
      <c r="P620" s="35"/>
    </row>
    <row r="621" spans="1:16" s="176" customFormat="1" ht="24.95" customHeight="1" x14ac:dyDescent="0.3">
      <c r="A621" s="6">
        <f t="shared" si="46"/>
        <v>256</v>
      </c>
      <c r="B621" s="19" t="s">
        <v>1591</v>
      </c>
      <c r="C621" s="6" t="s">
        <v>2015</v>
      </c>
      <c r="D621" s="9"/>
      <c r="E621" s="33"/>
      <c r="F621" s="9"/>
      <c r="G621" s="108"/>
      <c r="H621" s="33"/>
      <c r="I621" s="15">
        <f>'[1]19 06 2018'!E565</f>
        <v>1508500</v>
      </c>
      <c r="J621" s="69"/>
      <c r="K621" s="8" t="str">
        <f t="shared" ref="K621:K684" si="47">C621</f>
        <v>d/cây</v>
      </c>
      <c r="L621" s="15"/>
      <c r="M621" s="15">
        <f t="shared" si="45"/>
        <v>1508500</v>
      </c>
      <c r="N621" s="63"/>
      <c r="O621" s="35"/>
      <c r="P621" s="35"/>
    </row>
    <row r="622" spans="1:16" s="176" customFormat="1" ht="24.95" customHeight="1" x14ac:dyDescent="0.3">
      <c r="A622" s="6">
        <f t="shared" si="46"/>
        <v>257</v>
      </c>
      <c r="B622" s="19" t="s">
        <v>1592</v>
      </c>
      <c r="C622" s="6" t="s">
        <v>2015</v>
      </c>
      <c r="D622" s="9"/>
      <c r="E622" s="33"/>
      <c r="F622" s="9"/>
      <c r="G622" s="108"/>
      <c r="H622" s="33"/>
      <c r="I622" s="15">
        <f>'[1]19 06 2018'!E566</f>
        <v>1540700</v>
      </c>
      <c r="J622" s="69"/>
      <c r="K622" s="8" t="str">
        <f t="shared" si="47"/>
        <v>d/cây</v>
      </c>
      <c r="L622" s="15"/>
      <c r="M622" s="15">
        <f t="shared" si="45"/>
        <v>1540700</v>
      </c>
      <c r="N622" s="63"/>
      <c r="O622" s="35"/>
      <c r="P622" s="35"/>
    </row>
    <row r="623" spans="1:16" s="176" customFormat="1" ht="24.95" customHeight="1" x14ac:dyDescent="0.3">
      <c r="A623" s="6">
        <f t="shared" si="46"/>
        <v>258</v>
      </c>
      <c r="B623" s="19" t="s">
        <v>1593</v>
      </c>
      <c r="C623" s="6" t="s">
        <v>2015</v>
      </c>
      <c r="D623" s="9"/>
      <c r="E623" s="33"/>
      <c r="F623" s="9"/>
      <c r="G623" s="108"/>
      <c r="H623" s="33"/>
      <c r="I623" s="15">
        <f>'[1]19 06 2018'!E567</f>
        <v>1598000</v>
      </c>
      <c r="J623" s="69"/>
      <c r="K623" s="8" t="str">
        <f t="shared" si="47"/>
        <v>d/cây</v>
      </c>
      <c r="L623" s="15"/>
      <c r="M623" s="15">
        <f t="shared" si="45"/>
        <v>1598000</v>
      </c>
      <c r="N623" s="63"/>
      <c r="O623" s="35"/>
      <c r="P623" s="35"/>
    </row>
    <row r="624" spans="1:16" s="176" customFormat="1" ht="24.95" customHeight="1" x14ac:dyDescent="0.3">
      <c r="A624" s="6">
        <f t="shared" si="46"/>
        <v>259</v>
      </c>
      <c r="B624" s="19" t="s">
        <v>1594</v>
      </c>
      <c r="C624" s="6" t="s">
        <v>2015</v>
      </c>
      <c r="D624" s="9"/>
      <c r="E624" s="33"/>
      <c r="F624" s="9"/>
      <c r="G624" s="108"/>
      <c r="H624" s="33"/>
      <c r="I624" s="15">
        <f>'[1]19 06 2018'!E568</f>
        <v>1718900</v>
      </c>
      <c r="J624" s="69"/>
      <c r="K624" s="8" t="str">
        <f t="shared" si="47"/>
        <v>d/cây</v>
      </c>
      <c r="L624" s="15"/>
      <c r="M624" s="15">
        <f t="shared" si="45"/>
        <v>1718900</v>
      </c>
      <c r="N624" s="63"/>
      <c r="O624" s="35"/>
      <c r="P624" s="35"/>
    </row>
    <row r="625" spans="1:16" s="176" customFormat="1" ht="24.95" customHeight="1" x14ac:dyDescent="0.3">
      <c r="A625" s="6">
        <f t="shared" si="46"/>
        <v>260</v>
      </c>
      <c r="B625" s="19" t="s">
        <v>1595</v>
      </c>
      <c r="C625" s="6" t="s">
        <v>2015</v>
      </c>
      <c r="D625" s="9"/>
      <c r="E625" s="33"/>
      <c r="F625" s="9"/>
      <c r="G625" s="108"/>
      <c r="H625" s="33"/>
      <c r="I625" s="15">
        <f>'[1]19 06 2018'!E569</f>
        <v>1844700</v>
      </c>
      <c r="J625" s="69"/>
      <c r="K625" s="8" t="str">
        <f t="shared" si="47"/>
        <v>d/cây</v>
      </c>
      <c r="L625" s="15"/>
      <c r="M625" s="15">
        <f t="shared" si="45"/>
        <v>1844700</v>
      </c>
      <c r="N625" s="63"/>
      <c r="O625" s="35"/>
      <c r="P625" s="35"/>
    </row>
    <row r="626" spans="1:16" s="176" customFormat="1" ht="24.95" customHeight="1" x14ac:dyDescent="0.3">
      <c r="A626" s="6">
        <f t="shared" si="46"/>
        <v>261</v>
      </c>
      <c r="B626" s="19" t="s">
        <v>1596</v>
      </c>
      <c r="C626" s="6" t="s">
        <v>2015</v>
      </c>
      <c r="D626" s="9"/>
      <c r="E626" s="33"/>
      <c r="F626" s="9"/>
      <c r="G626" s="108"/>
      <c r="H626" s="33"/>
      <c r="I626" s="15">
        <f>'[1]19 06 2018'!E570</f>
        <v>2090500</v>
      </c>
      <c r="J626" s="69"/>
      <c r="K626" s="8" t="str">
        <f t="shared" si="47"/>
        <v>d/cây</v>
      </c>
      <c r="L626" s="15"/>
      <c r="M626" s="15">
        <f t="shared" si="45"/>
        <v>2090500</v>
      </c>
      <c r="N626" s="63"/>
      <c r="O626" s="35"/>
      <c r="P626" s="35"/>
    </row>
    <row r="627" spans="1:16" s="176" customFormat="1" ht="24.95" customHeight="1" x14ac:dyDescent="0.3">
      <c r="A627" s="6">
        <f t="shared" si="46"/>
        <v>262</v>
      </c>
      <c r="B627" s="19" t="s">
        <v>1597</v>
      </c>
      <c r="C627" s="6" t="s">
        <v>2015</v>
      </c>
      <c r="D627" s="9"/>
      <c r="E627" s="33"/>
      <c r="F627" s="9"/>
      <c r="G627" s="108"/>
      <c r="H627" s="33"/>
      <c r="I627" s="15">
        <f>'[1]19 06 2018'!E571</f>
        <v>898900</v>
      </c>
      <c r="J627" s="69"/>
      <c r="K627" s="8" t="str">
        <f t="shared" si="47"/>
        <v>d/cây</v>
      </c>
      <c r="L627" s="15"/>
      <c r="M627" s="15">
        <f t="shared" si="45"/>
        <v>898900</v>
      </c>
      <c r="N627" s="63"/>
      <c r="O627" s="35"/>
      <c r="P627" s="35"/>
    </row>
    <row r="628" spans="1:16" s="176" customFormat="1" ht="24.95" customHeight="1" x14ac:dyDescent="0.3">
      <c r="A628" s="6">
        <f t="shared" si="46"/>
        <v>263</v>
      </c>
      <c r="B628" s="19" t="s">
        <v>1598</v>
      </c>
      <c r="C628" s="6" t="s">
        <v>2015</v>
      </c>
      <c r="D628" s="9"/>
      <c r="E628" s="33"/>
      <c r="F628" s="9"/>
      <c r="G628" s="108"/>
      <c r="H628" s="33"/>
      <c r="I628" s="15">
        <f>'[1]19 06 2018'!E572</f>
        <v>933900</v>
      </c>
      <c r="J628" s="69"/>
      <c r="K628" s="8" t="str">
        <f t="shared" si="47"/>
        <v>d/cây</v>
      </c>
      <c r="L628" s="15"/>
      <c r="M628" s="15">
        <f t="shared" si="45"/>
        <v>933900</v>
      </c>
      <c r="N628" s="63"/>
      <c r="O628" s="35"/>
      <c r="P628" s="35"/>
    </row>
    <row r="629" spans="1:16" s="176" customFormat="1" ht="24.95" customHeight="1" x14ac:dyDescent="0.3">
      <c r="A629" s="6">
        <f t="shared" si="46"/>
        <v>264</v>
      </c>
      <c r="B629" s="19" t="s">
        <v>1599</v>
      </c>
      <c r="C629" s="6" t="s">
        <v>2015</v>
      </c>
      <c r="D629" s="9"/>
      <c r="E629" s="33"/>
      <c r="F629" s="9"/>
      <c r="G629" s="108"/>
      <c r="H629" s="33"/>
      <c r="I629" s="15">
        <f>'[1]19 06 2018'!E573</f>
        <v>968900</v>
      </c>
      <c r="J629" s="69"/>
      <c r="K629" s="8" t="str">
        <f t="shared" si="47"/>
        <v>d/cây</v>
      </c>
      <c r="L629" s="15"/>
      <c r="M629" s="15">
        <f t="shared" si="45"/>
        <v>968900</v>
      </c>
      <c r="N629" s="63"/>
      <c r="O629" s="35"/>
      <c r="P629" s="35"/>
    </row>
    <row r="630" spans="1:16" s="176" customFormat="1" ht="24.95" customHeight="1" x14ac:dyDescent="0.3">
      <c r="A630" s="6">
        <f t="shared" si="46"/>
        <v>265</v>
      </c>
      <c r="B630" s="19" t="s">
        <v>1600</v>
      </c>
      <c r="C630" s="6" t="s">
        <v>2015</v>
      </c>
      <c r="D630" s="9"/>
      <c r="E630" s="33"/>
      <c r="F630" s="9"/>
      <c r="G630" s="108"/>
      <c r="H630" s="33"/>
      <c r="I630" s="15">
        <f>'[1]19 06 2018'!E574</f>
        <v>1038900</v>
      </c>
      <c r="J630" s="69"/>
      <c r="K630" s="8" t="str">
        <f t="shared" si="47"/>
        <v>d/cây</v>
      </c>
      <c r="L630" s="15"/>
      <c r="M630" s="15">
        <f t="shared" si="45"/>
        <v>1038900</v>
      </c>
      <c r="N630" s="63"/>
      <c r="O630" s="35"/>
      <c r="P630" s="35"/>
    </row>
    <row r="631" spans="1:16" s="176" customFormat="1" ht="24.95" customHeight="1" x14ac:dyDescent="0.3">
      <c r="A631" s="6">
        <f t="shared" si="46"/>
        <v>266</v>
      </c>
      <c r="B631" s="19" t="s">
        <v>1601</v>
      </c>
      <c r="C631" s="6" t="s">
        <v>2015</v>
      </c>
      <c r="D631" s="9"/>
      <c r="E631" s="33"/>
      <c r="F631" s="9"/>
      <c r="G631" s="108"/>
      <c r="H631" s="33"/>
      <c r="I631" s="15">
        <f>'[1]19 06 2018'!E575</f>
        <v>1143100</v>
      </c>
      <c r="J631" s="69"/>
      <c r="K631" s="8" t="str">
        <f t="shared" si="47"/>
        <v>d/cây</v>
      </c>
      <c r="L631" s="15"/>
      <c r="M631" s="15">
        <f t="shared" si="45"/>
        <v>1143100</v>
      </c>
      <c r="N631" s="63"/>
      <c r="O631" s="35"/>
      <c r="P631" s="35"/>
    </row>
    <row r="632" spans="1:16" s="176" customFormat="1" ht="24.95" customHeight="1" x14ac:dyDescent="0.3">
      <c r="A632" s="6">
        <f t="shared" si="46"/>
        <v>267</v>
      </c>
      <c r="B632" s="19" t="s">
        <v>1602</v>
      </c>
      <c r="C632" s="6" t="s">
        <v>2015</v>
      </c>
      <c r="D632" s="9"/>
      <c r="E632" s="33"/>
      <c r="F632" s="9"/>
      <c r="G632" s="108"/>
      <c r="H632" s="33"/>
      <c r="I632" s="15">
        <f>'[1]19 06 2018'!E576</f>
        <v>1212500</v>
      </c>
      <c r="J632" s="69"/>
      <c r="K632" s="8" t="str">
        <f t="shared" si="47"/>
        <v>d/cây</v>
      </c>
      <c r="L632" s="15"/>
      <c r="M632" s="15">
        <f t="shared" si="45"/>
        <v>1212500</v>
      </c>
      <c r="N632" s="63"/>
      <c r="O632" s="35"/>
      <c r="P632" s="35"/>
    </row>
    <row r="633" spans="1:16" s="176" customFormat="1" ht="24.95" customHeight="1" x14ac:dyDescent="0.3">
      <c r="A633" s="6">
        <f t="shared" si="46"/>
        <v>268</v>
      </c>
      <c r="B633" s="19" t="s">
        <v>1603</v>
      </c>
      <c r="C633" s="6" t="s">
        <v>2015</v>
      </c>
      <c r="D633" s="9"/>
      <c r="E633" s="33"/>
      <c r="F633" s="9"/>
      <c r="G633" s="108"/>
      <c r="H633" s="33"/>
      <c r="I633" s="15">
        <f>'[1]19 06 2018'!E577</f>
        <v>1281500</v>
      </c>
      <c r="J633" s="69"/>
      <c r="K633" s="8" t="str">
        <f t="shared" si="47"/>
        <v>d/cây</v>
      </c>
      <c r="L633" s="15"/>
      <c r="M633" s="15">
        <f t="shared" si="45"/>
        <v>1281500</v>
      </c>
      <c r="N633" s="63"/>
      <c r="O633" s="35"/>
      <c r="P633" s="35"/>
    </row>
    <row r="634" spans="1:16" s="176" customFormat="1" ht="24.95" customHeight="1" x14ac:dyDescent="0.3">
      <c r="A634" s="6">
        <f t="shared" si="46"/>
        <v>269</v>
      </c>
      <c r="B634" s="19" t="s">
        <v>1604</v>
      </c>
      <c r="C634" s="6" t="s">
        <v>2015</v>
      </c>
      <c r="D634" s="9"/>
      <c r="E634" s="33"/>
      <c r="F634" s="9"/>
      <c r="G634" s="108"/>
      <c r="H634" s="33"/>
      <c r="I634" s="15">
        <f>'[1]19 06 2018'!E578</f>
        <v>1405000</v>
      </c>
      <c r="J634" s="69"/>
      <c r="K634" s="8" t="str">
        <f t="shared" si="47"/>
        <v>d/cây</v>
      </c>
      <c r="L634" s="15"/>
      <c r="M634" s="15">
        <f t="shared" si="45"/>
        <v>1405000</v>
      </c>
      <c r="N634" s="63"/>
      <c r="O634" s="35"/>
      <c r="P634" s="35"/>
    </row>
    <row r="635" spans="1:16" s="176" customFormat="1" ht="24.95" customHeight="1" x14ac:dyDescent="0.3">
      <c r="A635" s="6">
        <f t="shared" si="46"/>
        <v>270</v>
      </c>
      <c r="B635" s="19" t="s">
        <v>1605</v>
      </c>
      <c r="C635" s="6" t="s">
        <v>2015</v>
      </c>
      <c r="D635" s="9"/>
      <c r="E635" s="33"/>
      <c r="F635" s="9"/>
      <c r="G635" s="108"/>
      <c r="H635" s="33"/>
      <c r="I635" s="15">
        <f>'[1]19 06 2018'!E579</f>
        <v>1418700</v>
      </c>
      <c r="J635" s="69"/>
      <c r="K635" s="8" t="str">
        <f t="shared" si="47"/>
        <v>d/cây</v>
      </c>
      <c r="L635" s="15"/>
      <c r="M635" s="15">
        <f t="shared" si="45"/>
        <v>1418700</v>
      </c>
      <c r="N635" s="63"/>
      <c r="O635" s="35"/>
      <c r="P635" s="35"/>
    </row>
    <row r="636" spans="1:16" s="176" customFormat="1" ht="24.95" customHeight="1" x14ac:dyDescent="0.3">
      <c r="A636" s="6">
        <f t="shared" si="46"/>
        <v>271</v>
      </c>
      <c r="B636" s="19" t="s">
        <v>1606</v>
      </c>
      <c r="C636" s="6" t="s">
        <v>2015</v>
      </c>
      <c r="D636" s="9"/>
      <c r="E636" s="33"/>
      <c r="F636" s="9"/>
      <c r="G636" s="108"/>
      <c r="H636" s="33"/>
      <c r="I636" s="15">
        <f>'[1]19 06 2018'!E580</f>
        <v>1486800</v>
      </c>
      <c r="J636" s="69"/>
      <c r="K636" s="8" t="str">
        <f t="shared" si="47"/>
        <v>d/cây</v>
      </c>
      <c r="L636" s="15"/>
      <c r="M636" s="15">
        <f t="shared" si="45"/>
        <v>1486800</v>
      </c>
      <c r="N636" s="63"/>
      <c r="O636" s="35"/>
      <c r="P636" s="35"/>
    </row>
    <row r="637" spans="1:16" s="176" customFormat="1" ht="24.95" customHeight="1" x14ac:dyDescent="0.3">
      <c r="A637" s="6">
        <f t="shared" si="46"/>
        <v>272</v>
      </c>
      <c r="B637" s="19" t="s">
        <v>1607</v>
      </c>
      <c r="C637" s="6" t="s">
        <v>2015</v>
      </c>
      <c r="D637" s="9"/>
      <c r="E637" s="33"/>
      <c r="F637" s="9"/>
      <c r="G637" s="108"/>
      <c r="H637" s="33"/>
      <c r="I637" s="15">
        <f>'[1]19 06 2018'!E581</f>
        <v>1554900</v>
      </c>
      <c r="J637" s="69"/>
      <c r="K637" s="8" t="str">
        <f t="shared" si="47"/>
        <v>d/cây</v>
      </c>
      <c r="L637" s="15"/>
      <c r="M637" s="15">
        <f t="shared" si="45"/>
        <v>1554900</v>
      </c>
      <c r="N637" s="63"/>
      <c r="O637" s="35"/>
      <c r="P637" s="35"/>
    </row>
    <row r="638" spans="1:16" s="176" customFormat="1" ht="24.95" customHeight="1" x14ac:dyDescent="0.3">
      <c r="A638" s="6">
        <f t="shared" si="46"/>
        <v>273</v>
      </c>
      <c r="B638" s="19" t="s">
        <v>1608</v>
      </c>
      <c r="C638" s="6" t="s">
        <v>2015</v>
      </c>
      <c r="D638" s="9"/>
      <c r="E638" s="33"/>
      <c r="F638" s="9"/>
      <c r="G638" s="108"/>
      <c r="H638" s="33"/>
      <c r="I638" s="15">
        <f>'[1]19 06 2018'!E582</f>
        <v>1588600</v>
      </c>
      <c r="J638" s="69"/>
      <c r="K638" s="8" t="str">
        <f t="shared" si="47"/>
        <v>d/cây</v>
      </c>
      <c r="L638" s="15"/>
      <c r="M638" s="15">
        <f t="shared" si="45"/>
        <v>1588600</v>
      </c>
      <c r="N638" s="63"/>
      <c r="O638" s="35"/>
      <c r="P638" s="35"/>
    </row>
    <row r="639" spans="1:16" s="176" customFormat="1" ht="24.95" customHeight="1" x14ac:dyDescent="0.3">
      <c r="A639" s="6">
        <f t="shared" si="46"/>
        <v>274</v>
      </c>
      <c r="B639" s="19" t="s">
        <v>1609</v>
      </c>
      <c r="C639" s="6" t="s">
        <v>2015</v>
      </c>
      <c r="D639" s="9"/>
      <c r="E639" s="33"/>
      <c r="F639" s="9"/>
      <c r="G639" s="108"/>
      <c r="H639" s="33"/>
      <c r="I639" s="15">
        <f>'[1]19 06 2018'!E583</f>
        <v>1622500</v>
      </c>
      <c r="J639" s="69"/>
      <c r="K639" s="8" t="str">
        <f t="shared" si="47"/>
        <v>d/cây</v>
      </c>
      <c r="L639" s="15"/>
      <c r="M639" s="15">
        <f t="shared" ref="M639:M702" si="48">I639</f>
        <v>1622500</v>
      </c>
      <c r="N639" s="63"/>
      <c r="O639" s="35"/>
      <c r="P639" s="35"/>
    </row>
    <row r="640" spans="1:16" s="176" customFormat="1" ht="24.95" customHeight="1" x14ac:dyDescent="0.3">
      <c r="A640" s="6">
        <f t="shared" ref="A640:A703" si="49">+A639+1</f>
        <v>275</v>
      </c>
      <c r="B640" s="19" t="s">
        <v>1610</v>
      </c>
      <c r="C640" s="6" t="s">
        <v>2015</v>
      </c>
      <c r="D640" s="9"/>
      <c r="E640" s="33"/>
      <c r="F640" s="9"/>
      <c r="G640" s="108"/>
      <c r="H640" s="33"/>
      <c r="I640" s="15">
        <f>'[1]19 06 2018'!E584</f>
        <v>1683200</v>
      </c>
      <c r="J640" s="69"/>
      <c r="K640" s="8" t="str">
        <f t="shared" si="47"/>
        <v>d/cây</v>
      </c>
      <c r="L640" s="15"/>
      <c r="M640" s="15">
        <f t="shared" si="48"/>
        <v>1683200</v>
      </c>
      <c r="N640" s="63"/>
      <c r="O640" s="35"/>
      <c r="P640" s="35"/>
    </row>
    <row r="641" spans="1:16" s="176" customFormat="1" ht="24.95" customHeight="1" x14ac:dyDescent="0.3">
      <c r="A641" s="6">
        <f t="shared" si="49"/>
        <v>276</v>
      </c>
      <c r="B641" s="19" t="s">
        <v>1611</v>
      </c>
      <c r="C641" s="6" t="s">
        <v>2015</v>
      </c>
      <c r="D641" s="9"/>
      <c r="E641" s="33"/>
      <c r="F641" s="9"/>
      <c r="G641" s="108"/>
      <c r="H641" s="33"/>
      <c r="I641" s="15">
        <f>'[1]19 06 2018'!E585</f>
        <v>1810600</v>
      </c>
      <c r="J641" s="69"/>
      <c r="K641" s="8" t="str">
        <f t="shared" si="47"/>
        <v>d/cây</v>
      </c>
      <c r="L641" s="15"/>
      <c r="M641" s="15">
        <f t="shared" si="48"/>
        <v>1810600</v>
      </c>
      <c r="N641" s="63"/>
      <c r="O641" s="35"/>
      <c r="P641" s="35"/>
    </row>
    <row r="642" spans="1:16" s="176" customFormat="1" ht="24.95" customHeight="1" x14ac:dyDescent="0.3">
      <c r="A642" s="6">
        <f t="shared" si="49"/>
        <v>277</v>
      </c>
      <c r="B642" s="19" t="s">
        <v>1612</v>
      </c>
      <c r="C642" s="6" t="s">
        <v>2015</v>
      </c>
      <c r="D642" s="9"/>
      <c r="E642" s="33"/>
      <c r="F642" s="9"/>
      <c r="G642" s="108"/>
      <c r="H642" s="33"/>
      <c r="I642" s="15">
        <f>'[1]19 06 2018'!E586</f>
        <v>1943900</v>
      </c>
      <c r="J642" s="69"/>
      <c r="K642" s="8" t="str">
        <f t="shared" si="47"/>
        <v>d/cây</v>
      </c>
      <c r="L642" s="15"/>
      <c r="M642" s="15">
        <f t="shared" si="48"/>
        <v>1943900</v>
      </c>
      <c r="N642" s="63"/>
      <c r="O642" s="35"/>
      <c r="P642" s="35"/>
    </row>
    <row r="643" spans="1:16" s="176" customFormat="1" ht="24.95" customHeight="1" x14ac:dyDescent="0.3">
      <c r="A643" s="6">
        <f t="shared" si="49"/>
        <v>278</v>
      </c>
      <c r="B643" s="19" t="s">
        <v>1613</v>
      </c>
      <c r="C643" s="6" t="s">
        <v>2015</v>
      </c>
      <c r="D643" s="9"/>
      <c r="E643" s="33"/>
      <c r="F643" s="9"/>
      <c r="G643" s="108"/>
      <c r="H643" s="33"/>
      <c r="I643" s="15">
        <f>'[1]19 06 2018'!E587</f>
        <v>2203700</v>
      </c>
      <c r="J643" s="69"/>
      <c r="K643" s="8" t="str">
        <f t="shared" si="47"/>
        <v>d/cây</v>
      </c>
      <c r="L643" s="15"/>
      <c r="M643" s="15">
        <f t="shared" si="48"/>
        <v>2203700</v>
      </c>
      <c r="N643" s="63"/>
      <c r="O643" s="35"/>
      <c r="P643" s="35"/>
    </row>
    <row r="644" spans="1:16" s="176" customFormat="1" ht="24.95" customHeight="1" x14ac:dyDescent="0.3">
      <c r="A644" s="6">
        <f t="shared" si="49"/>
        <v>279</v>
      </c>
      <c r="B644" s="19" t="s">
        <v>1614</v>
      </c>
      <c r="C644" s="6" t="s">
        <v>2015</v>
      </c>
      <c r="D644" s="9"/>
      <c r="E644" s="33"/>
      <c r="F644" s="9"/>
      <c r="G644" s="108"/>
      <c r="H644" s="33"/>
      <c r="I644" s="15">
        <f>'[1]19 06 2018'!E588</f>
        <v>1006600</v>
      </c>
      <c r="J644" s="69"/>
      <c r="K644" s="8" t="str">
        <f t="shared" si="47"/>
        <v>d/cây</v>
      </c>
      <c r="L644" s="15"/>
      <c r="M644" s="15">
        <f t="shared" si="48"/>
        <v>1006600</v>
      </c>
      <c r="N644" s="63"/>
      <c r="O644" s="35"/>
      <c r="P644" s="35"/>
    </row>
    <row r="645" spans="1:16" s="176" customFormat="1" ht="24.95" customHeight="1" x14ac:dyDescent="0.3">
      <c r="A645" s="6">
        <f t="shared" si="49"/>
        <v>280</v>
      </c>
      <c r="B645" s="19" t="s">
        <v>1615</v>
      </c>
      <c r="C645" s="6" t="s">
        <v>2015</v>
      </c>
      <c r="D645" s="9"/>
      <c r="E645" s="33"/>
      <c r="F645" s="9"/>
      <c r="G645" s="108"/>
      <c r="H645" s="33"/>
      <c r="I645" s="15">
        <f>'[1]19 06 2018'!E589</f>
        <v>1046000</v>
      </c>
      <c r="J645" s="69"/>
      <c r="K645" s="8" t="str">
        <f t="shared" si="47"/>
        <v>d/cây</v>
      </c>
      <c r="L645" s="15"/>
      <c r="M645" s="15">
        <f t="shared" si="48"/>
        <v>1046000</v>
      </c>
      <c r="N645" s="63"/>
      <c r="O645" s="35"/>
      <c r="P645" s="35"/>
    </row>
    <row r="646" spans="1:16" s="176" customFormat="1" ht="24.95" customHeight="1" x14ac:dyDescent="0.3">
      <c r="A646" s="6">
        <f t="shared" si="49"/>
        <v>281</v>
      </c>
      <c r="B646" s="19" t="s">
        <v>1616</v>
      </c>
      <c r="C646" s="6" t="s">
        <v>2015</v>
      </c>
      <c r="D646" s="9"/>
      <c r="E646" s="33"/>
      <c r="F646" s="9"/>
      <c r="G646" s="108"/>
      <c r="H646" s="33"/>
      <c r="I646" s="15">
        <f>'[1]19 06 2018'!E590</f>
        <v>1085400</v>
      </c>
      <c r="J646" s="69"/>
      <c r="K646" s="8" t="str">
        <f t="shared" si="47"/>
        <v>d/cây</v>
      </c>
      <c r="L646" s="15"/>
      <c r="M646" s="15">
        <f t="shared" si="48"/>
        <v>1085400</v>
      </c>
      <c r="N646" s="63"/>
      <c r="O646" s="35"/>
      <c r="P646" s="35"/>
    </row>
    <row r="647" spans="1:16" s="176" customFormat="1" ht="24.95" customHeight="1" x14ac:dyDescent="0.3">
      <c r="A647" s="6">
        <f t="shared" si="49"/>
        <v>282</v>
      </c>
      <c r="B647" s="19" t="s">
        <v>1617</v>
      </c>
      <c r="C647" s="6" t="s">
        <v>2015</v>
      </c>
      <c r="D647" s="9"/>
      <c r="E647" s="33"/>
      <c r="F647" s="9"/>
      <c r="G647" s="108"/>
      <c r="H647" s="33"/>
      <c r="I647" s="15">
        <f>'[1]19 06 2018'!E591</f>
        <v>1163700</v>
      </c>
      <c r="J647" s="69"/>
      <c r="K647" s="8" t="str">
        <f t="shared" si="47"/>
        <v>d/cây</v>
      </c>
      <c r="L647" s="15"/>
      <c r="M647" s="15">
        <f t="shared" si="48"/>
        <v>1163700</v>
      </c>
      <c r="N647" s="63"/>
      <c r="O647" s="35"/>
      <c r="P647" s="35"/>
    </row>
    <row r="648" spans="1:16" s="176" customFormat="1" ht="24.95" customHeight="1" x14ac:dyDescent="0.3">
      <c r="A648" s="6">
        <f t="shared" si="49"/>
        <v>283</v>
      </c>
      <c r="B648" s="19" t="s">
        <v>1618</v>
      </c>
      <c r="C648" s="6" t="s">
        <v>2015</v>
      </c>
      <c r="D648" s="9"/>
      <c r="E648" s="33"/>
      <c r="F648" s="9"/>
      <c r="G648" s="108"/>
      <c r="H648" s="33"/>
      <c r="I648" s="15">
        <f>'[1]19 06 2018'!E592</f>
        <v>1281100</v>
      </c>
      <c r="J648" s="69"/>
      <c r="K648" s="8" t="str">
        <f t="shared" si="47"/>
        <v>d/cây</v>
      </c>
      <c r="L648" s="15"/>
      <c r="M648" s="15">
        <f t="shared" si="48"/>
        <v>1281100</v>
      </c>
      <c r="N648" s="63"/>
      <c r="O648" s="35"/>
      <c r="P648" s="35"/>
    </row>
    <row r="649" spans="1:16" s="176" customFormat="1" ht="24.95" customHeight="1" x14ac:dyDescent="0.3">
      <c r="A649" s="6">
        <f t="shared" si="49"/>
        <v>284</v>
      </c>
      <c r="B649" s="19" t="s">
        <v>1619</v>
      </c>
      <c r="C649" s="6" t="s">
        <v>2015</v>
      </c>
      <c r="D649" s="9"/>
      <c r="E649" s="33"/>
      <c r="F649" s="9"/>
      <c r="G649" s="108"/>
      <c r="H649" s="33"/>
      <c r="I649" s="15">
        <f>'[1]19 06 2018'!E593</f>
        <v>1359000</v>
      </c>
      <c r="J649" s="69"/>
      <c r="K649" s="8" t="str">
        <f t="shared" si="47"/>
        <v>d/cây</v>
      </c>
      <c r="L649" s="15"/>
      <c r="M649" s="15">
        <f t="shared" si="48"/>
        <v>1359000</v>
      </c>
      <c r="N649" s="63"/>
      <c r="O649" s="35"/>
      <c r="P649" s="35"/>
    </row>
    <row r="650" spans="1:16" s="176" customFormat="1" ht="24.95" customHeight="1" x14ac:dyDescent="0.3">
      <c r="A650" s="6">
        <f t="shared" si="49"/>
        <v>285</v>
      </c>
      <c r="B650" s="19" t="s">
        <v>1620</v>
      </c>
      <c r="C650" s="6" t="s">
        <v>2015</v>
      </c>
      <c r="D650" s="9"/>
      <c r="E650" s="33"/>
      <c r="F650" s="9"/>
      <c r="G650" s="108"/>
      <c r="H650" s="33"/>
      <c r="I650" s="15">
        <f>'[1]19 06 2018'!E594</f>
        <v>1436500</v>
      </c>
      <c r="J650" s="69"/>
      <c r="K650" s="8" t="str">
        <f t="shared" si="47"/>
        <v>d/cây</v>
      </c>
      <c r="L650" s="15"/>
      <c r="M650" s="15">
        <f t="shared" si="48"/>
        <v>1436500</v>
      </c>
      <c r="N650" s="63"/>
      <c r="O650" s="35"/>
      <c r="P650" s="35"/>
    </row>
    <row r="651" spans="1:16" s="176" customFormat="1" ht="24.95" customHeight="1" x14ac:dyDescent="0.3">
      <c r="A651" s="6">
        <f t="shared" si="49"/>
        <v>286</v>
      </c>
      <c r="B651" s="19" t="s">
        <v>1621</v>
      </c>
      <c r="C651" s="6" t="s">
        <v>2015</v>
      </c>
      <c r="D651" s="9"/>
      <c r="E651" s="33"/>
      <c r="F651" s="9"/>
      <c r="G651" s="108"/>
      <c r="H651" s="33"/>
      <c r="I651" s="15">
        <f>'[1]19 06 2018'!E595</f>
        <v>1575500</v>
      </c>
      <c r="J651" s="69"/>
      <c r="K651" s="8" t="str">
        <f t="shared" si="47"/>
        <v>d/cây</v>
      </c>
      <c r="L651" s="15"/>
      <c r="M651" s="15">
        <f t="shared" si="48"/>
        <v>1575500</v>
      </c>
      <c r="N651" s="63"/>
      <c r="O651" s="35"/>
      <c r="P651" s="35"/>
    </row>
    <row r="652" spans="1:16" s="176" customFormat="1" ht="24.95" customHeight="1" x14ac:dyDescent="0.3">
      <c r="A652" s="6">
        <f t="shared" si="49"/>
        <v>287</v>
      </c>
      <c r="B652" s="19" t="s">
        <v>1622</v>
      </c>
      <c r="C652" s="6" t="s">
        <v>2015</v>
      </c>
      <c r="D652" s="9"/>
      <c r="E652" s="33"/>
      <c r="F652" s="9"/>
      <c r="G652" s="108"/>
      <c r="H652" s="33"/>
      <c r="I652" s="15">
        <f>'[1]19 06 2018'!E596</f>
        <v>1591000</v>
      </c>
      <c r="J652" s="69"/>
      <c r="K652" s="8" t="str">
        <f t="shared" si="47"/>
        <v>d/cây</v>
      </c>
      <c r="L652" s="15"/>
      <c r="M652" s="15">
        <f t="shared" si="48"/>
        <v>1591000</v>
      </c>
      <c r="N652" s="63"/>
      <c r="O652" s="35"/>
      <c r="P652" s="35"/>
    </row>
    <row r="653" spans="1:16" s="176" customFormat="1" ht="24.95" customHeight="1" x14ac:dyDescent="0.3">
      <c r="A653" s="6">
        <f t="shared" si="49"/>
        <v>288</v>
      </c>
      <c r="B653" s="19" t="s">
        <v>1623</v>
      </c>
      <c r="C653" s="6" t="s">
        <v>2015</v>
      </c>
      <c r="D653" s="9"/>
      <c r="E653" s="33"/>
      <c r="F653" s="9"/>
      <c r="G653" s="108"/>
      <c r="H653" s="33"/>
      <c r="I653" s="15">
        <f>'[1]19 06 2018'!E597</f>
        <v>1667800</v>
      </c>
      <c r="J653" s="69"/>
      <c r="K653" s="8" t="str">
        <f t="shared" si="47"/>
        <v>d/cây</v>
      </c>
      <c r="L653" s="15"/>
      <c r="M653" s="15">
        <f t="shared" si="48"/>
        <v>1667800</v>
      </c>
      <c r="N653" s="63"/>
      <c r="O653" s="35"/>
      <c r="P653" s="35"/>
    </row>
    <row r="654" spans="1:16" s="176" customFormat="1" ht="24.95" customHeight="1" x14ac:dyDescent="0.3">
      <c r="A654" s="6">
        <f t="shared" si="49"/>
        <v>289</v>
      </c>
      <c r="B654" s="19" t="s">
        <v>1624</v>
      </c>
      <c r="C654" s="6" t="s">
        <v>2015</v>
      </c>
      <c r="D654" s="9"/>
      <c r="E654" s="33"/>
      <c r="F654" s="9"/>
      <c r="G654" s="108"/>
      <c r="H654" s="33"/>
      <c r="I654" s="15">
        <f>'[1]19 06 2018'!E598</f>
        <v>1744500</v>
      </c>
      <c r="J654" s="69"/>
      <c r="K654" s="8" t="str">
        <f t="shared" si="47"/>
        <v>d/cây</v>
      </c>
      <c r="L654" s="15"/>
      <c r="M654" s="15">
        <f t="shared" si="48"/>
        <v>1744500</v>
      </c>
      <c r="N654" s="63"/>
      <c r="O654" s="35"/>
      <c r="P654" s="35"/>
    </row>
    <row r="655" spans="1:16" s="176" customFormat="1" ht="24.95" customHeight="1" x14ac:dyDescent="0.3">
      <c r="A655" s="6">
        <f t="shared" si="49"/>
        <v>290</v>
      </c>
      <c r="B655" s="19" t="s">
        <v>1625</v>
      </c>
      <c r="C655" s="6" t="s">
        <v>2015</v>
      </c>
      <c r="D655" s="9"/>
      <c r="E655" s="33"/>
      <c r="F655" s="9"/>
      <c r="G655" s="108"/>
      <c r="H655" s="33"/>
      <c r="I655" s="15">
        <f>'[1]19 06 2018'!E599</f>
        <v>1782600</v>
      </c>
      <c r="J655" s="69"/>
      <c r="K655" s="8" t="str">
        <f t="shared" si="47"/>
        <v>d/cây</v>
      </c>
      <c r="L655" s="15"/>
      <c r="M655" s="15">
        <f t="shared" si="48"/>
        <v>1782600</v>
      </c>
      <c r="N655" s="63"/>
      <c r="O655" s="35"/>
      <c r="P655" s="35"/>
    </row>
    <row r="656" spans="1:16" s="176" customFormat="1" ht="24.95" customHeight="1" x14ac:dyDescent="0.3">
      <c r="A656" s="6">
        <f t="shared" si="49"/>
        <v>291</v>
      </c>
      <c r="B656" s="19" t="s">
        <v>1626</v>
      </c>
      <c r="C656" s="6" t="s">
        <v>2015</v>
      </c>
      <c r="D656" s="9"/>
      <c r="E656" s="33"/>
      <c r="F656" s="9"/>
      <c r="G656" s="108"/>
      <c r="H656" s="33"/>
      <c r="I656" s="15">
        <f>'[1]19 06 2018'!E600</f>
        <v>1820600</v>
      </c>
      <c r="J656" s="69"/>
      <c r="K656" s="8" t="str">
        <f t="shared" si="47"/>
        <v>d/cây</v>
      </c>
      <c r="L656" s="15"/>
      <c r="M656" s="15">
        <f t="shared" si="48"/>
        <v>1820600</v>
      </c>
      <c r="N656" s="63"/>
      <c r="O656" s="35"/>
      <c r="P656" s="35"/>
    </row>
    <row r="657" spans="1:16" s="176" customFormat="1" ht="24.95" customHeight="1" x14ac:dyDescent="0.3">
      <c r="A657" s="6">
        <f t="shared" si="49"/>
        <v>292</v>
      </c>
      <c r="B657" s="19" t="s">
        <v>1627</v>
      </c>
      <c r="C657" s="6" t="s">
        <v>2015</v>
      </c>
      <c r="D657" s="9"/>
      <c r="E657" s="33"/>
      <c r="F657" s="9"/>
      <c r="G657" s="108"/>
      <c r="H657" s="33"/>
      <c r="I657" s="15">
        <f>'[1]19 06 2018'!E601</f>
        <v>1889200</v>
      </c>
      <c r="J657" s="69"/>
      <c r="K657" s="8" t="str">
        <f t="shared" si="47"/>
        <v>d/cây</v>
      </c>
      <c r="L657" s="15"/>
      <c r="M657" s="15">
        <f t="shared" si="48"/>
        <v>1889200</v>
      </c>
      <c r="N657" s="63"/>
      <c r="O657" s="35"/>
      <c r="P657" s="35"/>
    </row>
    <row r="658" spans="1:16" s="176" customFormat="1" ht="24.95" customHeight="1" x14ac:dyDescent="0.3">
      <c r="A658" s="6">
        <f t="shared" si="49"/>
        <v>293</v>
      </c>
      <c r="B658" s="19" t="s">
        <v>1628</v>
      </c>
      <c r="C658" s="6" t="s">
        <v>2015</v>
      </c>
      <c r="D658" s="9"/>
      <c r="E658" s="33"/>
      <c r="F658" s="9"/>
      <c r="G658" s="108"/>
      <c r="H658" s="33"/>
      <c r="I658" s="15">
        <f>'[1]19 06 2018'!E602</f>
        <v>2033000</v>
      </c>
      <c r="J658" s="69"/>
      <c r="K658" s="8" t="str">
        <f t="shared" si="47"/>
        <v>d/cây</v>
      </c>
      <c r="L658" s="15"/>
      <c r="M658" s="15">
        <f t="shared" si="48"/>
        <v>2033000</v>
      </c>
      <c r="N658" s="63"/>
      <c r="O658" s="35"/>
      <c r="P658" s="35"/>
    </row>
    <row r="659" spans="1:16" s="176" customFormat="1" ht="24.95" customHeight="1" x14ac:dyDescent="0.3">
      <c r="A659" s="6">
        <f t="shared" si="49"/>
        <v>294</v>
      </c>
      <c r="B659" s="19" t="s">
        <v>1629</v>
      </c>
      <c r="C659" s="6" t="s">
        <v>2015</v>
      </c>
      <c r="D659" s="9"/>
      <c r="E659" s="33"/>
      <c r="F659" s="9"/>
      <c r="G659" s="108"/>
      <c r="H659" s="33"/>
      <c r="I659" s="15">
        <f>'[1]19 06 2018'!E603</f>
        <v>2183400</v>
      </c>
      <c r="J659" s="69"/>
      <c r="K659" s="8" t="str">
        <f t="shared" si="47"/>
        <v>d/cây</v>
      </c>
      <c r="L659" s="15"/>
      <c r="M659" s="15">
        <f t="shared" si="48"/>
        <v>2183400</v>
      </c>
      <c r="N659" s="63"/>
      <c r="O659" s="35"/>
      <c r="P659" s="35"/>
    </row>
    <row r="660" spans="1:16" s="176" customFormat="1" ht="24.95" customHeight="1" x14ac:dyDescent="0.3">
      <c r="A660" s="6">
        <f t="shared" si="49"/>
        <v>295</v>
      </c>
      <c r="B660" s="19" t="s">
        <v>1630</v>
      </c>
      <c r="C660" s="6" t="s">
        <v>2015</v>
      </c>
      <c r="D660" s="9"/>
      <c r="E660" s="33"/>
      <c r="F660" s="9"/>
      <c r="G660" s="108"/>
      <c r="H660" s="33"/>
      <c r="I660" s="15">
        <f>'[1]19 06 2018'!E604</f>
        <v>2477300</v>
      </c>
      <c r="J660" s="69"/>
      <c r="K660" s="8" t="str">
        <f t="shared" si="47"/>
        <v>d/cây</v>
      </c>
      <c r="L660" s="15"/>
      <c r="M660" s="15">
        <f t="shared" si="48"/>
        <v>2477300</v>
      </c>
      <c r="N660" s="63"/>
      <c r="O660" s="35"/>
      <c r="P660" s="35"/>
    </row>
    <row r="661" spans="1:16" s="176" customFormat="1" ht="24.95" customHeight="1" x14ac:dyDescent="0.3">
      <c r="A661" s="6">
        <f t="shared" si="49"/>
        <v>296</v>
      </c>
      <c r="B661" s="19" t="s">
        <v>1631</v>
      </c>
      <c r="C661" s="6" t="s">
        <v>2015</v>
      </c>
      <c r="D661" s="9"/>
      <c r="E661" s="33"/>
      <c r="F661" s="9"/>
      <c r="G661" s="108"/>
      <c r="H661" s="33"/>
      <c r="I661" s="15">
        <f>'[1]19 06 2018'!E605</f>
        <v>1184100</v>
      </c>
      <c r="J661" s="69"/>
      <c r="K661" s="8" t="str">
        <f t="shared" si="47"/>
        <v>d/cây</v>
      </c>
      <c r="L661" s="15"/>
      <c r="M661" s="15">
        <f t="shared" si="48"/>
        <v>1184100</v>
      </c>
      <c r="N661" s="63"/>
      <c r="O661" s="35"/>
      <c r="P661" s="35"/>
    </row>
    <row r="662" spans="1:16" s="176" customFormat="1" ht="24.95" customHeight="1" x14ac:dyDescent="0.3">
      <c r="A662" s="6">
        <f t="shared" si="49"/>
        <v>297</v>
      </c>
      <c r="B662" s="19" t="s">
        <v>1632</v>
      </c>
      <c r="C662" s="6" t="s">
        <v>2015</v>
      </c>
      <c r="D662" s="9"/>
      <c r="E662" s="33"/>
      <c r="F662" s="9"/>
      <c r="G662" s="108"/>
      <c r="H662" s="33"/>
      <c r="I662" s="15">
        <f>'[1]19 06 2018'!E606</f>
        <v>1228700</v>
      </c>
      <c r="J662" s="69"/>
      <c r="K662" s="8" t="str">
        <f t="shared" si="47"/>
        <v>d/cây</v>
      </c>
      <c r="L662" s="15"/>
      <c r="M662" s="15">
        <f t="shared" si="48"/>
        <v>1228700</v>
      </c>
      <c r="N662" s="63"/>
      <c r="O662" s="35"/>
      <c r="P662" s="35"/>
    </row>
    <row r="663" spans="1:16" s="176" customFormat="1" ht="24.95" customHeight="1" x14ac:dyDescent="0.3">
      <c r="A663" s="6">
        <f t="shared" si="49"/>
        <v>298</v>
      </c>
      <c r="B663" s="19" t="s">
        <v>1633</v>
      </c>
      <c r="C663" s="6" t="s">
        <v>2015</v>
      </c>
      <c r="D663" s="9"/>
      <c r="E663" s="33"/>
      <c r="F663" s="9"/>
      <c r="G663" s="108"/>
      <c r="H663" s="33"/>
      <c r="I663" s="15">
        <f>'[1]19 06 2018'!E607</f>
        <v>1317900</v>
      </c>
      <c r="J663" s="69"/>
      <c r="K663" s="8" t="str">
        <f t="shared" si="47"/>
        <v>d/cây</v>
      </c>
      <c r="L663" s="15"/>
      <c r="M663" s="15">
        <f t="shared" si="48"/>
        <v>1317900</v>
      </c>
      <c r="N663" s="63"/>
      <c r="O663" s="35"/>
      <c r="P663" s="35"/>
    </row>
    <row r="664" spans="1:16" s="176" customFormat="1" ht="24.95" customHeight="1" x14ac:dyDescent="0.3">
      <c r="A664" s="6">
        <f t="shared" si="49"/>
        <v>299</v>
      </c>
      <c r="B664" s="19" t="s">
        <v>1634</v>
      </c>
      <c r="C664" s="6" t="s">
        <v>2015</v>
      </c>
      <c r="D664" s="9"/>
      <c r="E664" s="33"/>
      <c r="F664" s="9"/>
      <c r="G664" s="108"/>
      <c r="H664" s="33"/>
      <c r="I664" s="15">
        <f>'[1]19 06 2018'!E608</f>
        <v>1451100</v>
      </c>
      <c r="J664" s="69"/>
      <c r="K664" s="8" t="str">
        <f t="shared" si="47"/>
        <v>d/cây</v>
      </c>
      <c r="L664" s="15"/>
      <c r="M664" s="15">
        <f t="shared" si="48"/>
        <v>1451100</v>
      </c>
      <c r="N664" s="63"/>
      <c r="O664" s="35"/>
      <c r="P664" s="35"/>
    </row>
    <row r="665" spans="1:16" s="176" customFormat="1" ht="24.95" customHeight="1" x14ac:dyDescent="0.3">
      <c r="A665" s="6">
        <f t="shared" si="49"/>
        <v>300</v>
      </c>
      <c r="B665" s="19" t="s">
        <v>1635</v>
      </c>
      <c r="C665" s="6" t="s">
        <v>2015</v>
      </c>
      <c r="D665" s="9"/>
      <c r="E665" s="33"/>
      <c r="F665" s="9"/>
      <c r="G665" s="108"/>
      <c r="H665" s="33"/>
      <c r="I665" s="15">
        <f>'[1]19 06 2018'!E609</f>
        <v>1539400</v>
      </c>
      <c r="J665" s="69"/>
      <c r="K665" s="8" t="str">
        <f t="shared" si="47"/>
        <v>d/cây</v>
      </c>
      <c r="L665" s="15"/>
      <c r="M665" s="15">
        <f t="shared" si="48"/>
        <v>1539400</v>
      </c>
      <c r="N665" s="63"/>
      <c r="O665" s="35"/>
      <c r="P665" s="35"/>
    </row>
    <row r="666" spans="1:16" s="176" customFormat="1" ht="24.95" customHeight="1" x14ac:dyDescent="0.3">
      <c r="A666" s="6">
        <f t="shared" si="49"/>
        <v>301</v>
      </c>
      <c r="B666" s="19" t="s">
        <v>1636</v>
      </c>
      <c r="C666" s="6" t="s">
        <v>2015</v>
      </c>
      <c r="D666" s="9"/>
      <c r="E666" s="33"/>
      <c r="F666" s="9"/>
      <c r="G666" s="108"/>
      <c r="H666" s="33"/>
      <c r="I666" s="15">
        <f>'[1]19 06 2018'!E610</f>
        <v>1627700</v>
      </c>
      <c r="J666" s="69"/>
      <c r="K666" s="8" t="str">
        <f t="shared" si="47"/>
        <v>d/cây</v>
      </c>
      <c r="L666" s="15"/>
      <c r="M666" s="15">
        <f t="shared" si="48"/>
        <v>1627700</v>
      </c>
      <c r="N666" s="63"/>
      <c r="O666" s="35"/>
      <c r="P666" s="35"/>
    </row>
    <row r="667" spans="1:16" s="176" customFormat="1" ht="24.95" customHeight="1" x14ac:dyDescent="0.3">
      <c r="A667" s="6">
        <f t="shared" si="49"/>
        <v>302</v>
      </c>
      <c r="B667" s="19" t="s">
        <v>1637</v>
      </c>
      <c r="C667" s="6" t="s">
        <v>2015</v>
      </c>
      <c r="D667" s="9"/>
      <c r="E667" s="33"/>
      <c r="F667" s="9"/>
      <c r="G667" s="108"/>
      <c r="H667" s="33"/>
      <c r="I667" s="15">
        <f>'[1]19 06 2018'!E611</f>
        <v>1785700</v>
      </c>
      <c r="J667" s="69"/>
      <c r="K667" s="8" t="str">
        <f t="shared" si="47"/>
        <v>d/cây</v>
      </c>
      <c r="L667" s="15"/>
      <c r="M667" s="15">
        <f t="shared" si="48"/>
        <v>1785700</v>
      </c>
      <c r="N667" s="63"/>
      <c r="O667" s="35"/>
      <c r="P667" s="35"/>
    </row>
    <row r="668" spans="1:16" s="176" customFormat="1" ht="24.95" customHeight="1" x14ac:dyDescent="0.3">
      <c r="A668" s="6">
        <f t="shared" si="49"/>
        <v>303</v>
      </c>
      <c r="B668" s="19" t="s">
        <v>1638</v>
      </c>
      <c r="C668" s="6" t="s">
        <v>2015</v>
      </c>
      <c r="D668" s="9"/>
      <c r="E668" s="33"/>
      <c r="F668" s="9"/>
      <c r="G668" s="108"/>
      <c r="H668" s="33"/>
      <c r="I668" s="15">
        <f>'[1]19 06 2018'!E612</f>
        <v>1803200</v>
      </c>
      <c r="J668" s="69"/>
      <c r="K668" s="8" t="str">
        <f t="shared" si="47"/>
        <v>d/cây</v>
      </c>
      <c r="L668" s="15"/>
      <c r="M668" s="15">
        <f t="shared" si="48"/>
        <v>1803200</v>
      </c>
      <c r="N668" s="63"/>
      <c r="O668" s="35"/>
      <c r="P668" s="35"/>
    </row>
    <row r="669" spans="1:16" s="176" customFormat="1" ht="24.95" customHeight="1" x14ac:dyDescent="0.3">
      <c r="A669" s="6">
        <f t="shared" si="49"/>
        <v>304</v>
      </c>
      <c r="B669" s="19" t="s">
        <v>1639</v>
      </c>
      <c r="C669" s="6" t="s">
        <v>2015</v>
      </c>
      <c r="D669" s="9"/>
      <c r="E669" s="33"/>
      <c r="F669" s="9"/>
      <c r="G669" s="108"/>
      <c r="H669" s="33"/>
      <c r="I669" s="15">
        <f>'[1]19 06 2018'!E613</f>
        <v>1890600</v>
      </c>
      <c r="J669" s="69"/>
      <c r="K669" s="8" t="str">
        <f t="shared" si="47"/>
        <v>d/cây</v>
      </c>
      <c r="L669" s="15"/>
      <c r="M669" s="15">
        <f t="shared" si="48"/>
        <v>1890600</v>
      </c>
      <c r="N669" s="63"/>
      <c r="O669" s="35"/>
      <c r="P669" s="35"/>
    </row>
    <row r="670" spans="1:16" s="176" customFormat="1" ht="24.95" customHeight="1" x14ac:dyDescent="0.3">
      <c r="A670" s="6">
        <f t="shared" si="49"/>
        <v>305</v>
      </c>
      <c r="B670" s="19" t="s">
        <v>1640</v>
      </c>
      <c r="C670" s="6" t="s">
        <v>2015</v>
      </c>
      <c r="D670" s="9"/>
      <c r="E670" s="33"/>
      <c r="F670" s="9"/>
      <c r="G670" s="108"/>
      <c r="H670" s="33"/>
      <c r="I670" s="15">
        <f>'[1]19 06 2018'!E614</f>
        <v>1977800</v>
      </c>
      <c r="J670" s="69"/>
      <c r="K670" s="8" t="str">
        <f t="shared" si="47"/>
        <v>d/cây</v>
      </c>
      <c r="L670" s="15"/>
      <c r="M670" s="15">
        <f t="shared" si="48"/>
        <v>1977800</v>
      </c>
      <c r="N670" s="63"/>
      <c r="O670" s="35"/>
      <c r="P670" s="35"/>
    </row>
    <row r="671" spans="1:16" s="176" customFormat="1" ht="24.95" customHeight="1" x14ac:dyDescent="0.3">
      <c r="A671" s="6">
        <f t="shared" si="49"/>
        <v>306</v>
      </c>
      <c r="B671" s="19" t="s">
        <v>1641</v>
      </c>
      <c r="C671" s="6" t="s">
        <v>2015</v>
      </c>
      <c r="D671" s="9"/>
      <c r="E671" s="33"/>
      <c r="F671" s="9"/>
      <c r="G671" s="108"/>
      <c r="H671" s="33"/>
      <c r="I671" s="15">
        <f>'[1]19 06 2018'!E615</f>
        <v>2021100</v>
      </c>
      <c r="J671" s="69"/>
      <c r="K671" s="8" t="str">
        <f t="shared" si="47"/>
        <v>d/cây</v>
      </c>
      <c r="L671" s="15"/>
      <c r="M671" s="15">
        <f t="shared" si="48"/>
        <v>2021100</v>
      </c>
      <c r="N671" s="63"/>
      <c r="O671" s="35"/>
      <c r="P671" s="35"/>
    </row>
    <row r="672" spans="1:16" s="176" customFormat="1" ht="24.95" customHeight="1" x14ac:dyDescent="0.3">
      <c r="A672" s="6">
        <f t="shared" si="49"/>
        <v>307</v>
      </c>
      <c r="B672" s="19" t="s">
        <v>1642</v>
      </c>
      <c r="C672" s="6" t="s">
        <v>2015</v>
      </c>
      <c r="D672" s="9"/>
      <c r="E672" s="33"/>
      <c r="F672" s="9"/>
      <c r="G672" s="108"/>
      <c r="H672" s="33"/>
      <c r="I672" s="15">
        <f>'[1]19 06 2018'!E616</f>
        <v>2064600</v>
      </c>
      <c r="J672" s="69"/>
      <c r="K672" s="8" t="str">
        <f t="shared" si="47"/>
        <v>d/cây</v>
      </c>
      <c r="L672" s="15"/>
      <c r="M672" s="15">
        <f t="shared" si="48"/>
        <v>2064600</v>
      </c>
      <c r="N672" s="63"/>
      <c r="O672" s="35"/>
      <c r="P672" s="35"/>
    </row>
    <row r="673" spans="1:16" s="176" customFormat="1" ht="24.95" customHeight="1" x14ac:dyDescent="0.3">
      <c r="A673" s="6">
        <f t="shared" si="49"/>
        <v>308</v>
      </c>
      <c r="B673" s="19" t="s">
        <v>1643</v>
      </c>
      <c r="C673" s="6" t="s">
        <v>2015</v>
      </c>
      <c r="D673" s="9"/>
      <c r="E673" s="33"/>
      <c r="F673" s="9"/>
      <c r="G673" s="108"/>
      <c r="H673" s="33"/>
      <c r="I673" s="15">
        <f>'[1]19 06 2018'!E617</f>
        <v>2142500</v>
      </c>
      <c r="J673" s="69"/>
      <c r="K673" s="8" t="str">
        <f t="shared" si="47"/>
        <v>d/cây</v>
      </c>
      <c r="L673" s="15"/>
      <c r="M673" s="15">
        <f t="shared" si="48"/>
        <v>2142500</v>
      </c>
      <c r="N673" s="63"/>
      <c r="O673" s="35"/>
      <c r="P673" s="35"/>
    </row>
    <row r="674" spans="1:16" s="176" customFormat="1" ht="24.95" customHeight="1" x14ac:dyDescent="0.3">
      <c r="A674" s="6">
        <f t="shared" si="49"/>
        <v>309</v>
      </c>
      <c r="B674" s="19" t="s">
        <v>1644</v>
      </c>
      <c r="C674" s="6" t="s">
        <v>2015</v>
      </c>
      <c r="D674" s="9"/>
      <c r="E674" s="33"/>
      <c r="F674" s="9"/>
      <c r="G674" s="108"/>
      <c r="H674" s="33"/>
      <c r="I674" s="15">
        <f>'[1]19 06 2018'!E618</f>
        <v>2306500</v>
      </c>
      <c r="J674" s="69"/>
      <c r="K674" s="8" t="str">
        <f t="shared" si="47"/>
        <v>d/cây</v>
      </c>
      <c r="L674" s="15"/>
      <c r="M674" s="15">
        <f t="shared" si="48"/>
        <v>2306500</v>
      </c>
      <c r="N674" s="63"/>
      <c r="O674" s="35"/>
      <c r="P674" s="35"/>
    </row>
    <row r="675" spans="1:16" s="176" customFormat="1" ht="24.95" customHeight="1" x14ac:dyDescent="0.3">
      <c r="A675" s="6">
        <f t="shared" si="49"/>
        <v>310</v>
      </c>
      <c r="B675" s="19" t="s">
        <v>1645</v>
      </c>
      <c r="C675" s="6" t="s">
        <v>2015</v>
      </c>
      <c r="D675" s="9"/>
      <c r="E675" s="33"/>
      <c r="F675" s="9"/>
      <c r="G675" s="108"/>
      <c r="H675" s="33"/>
      <c r="I675" s="15">
        <f>'[1]19 06 2018'!E619</f>
        <v>2478000</v>
      </c>
      <c r="J675" s="69"/>
      <c r="K675" s="8" t="str">
        <f t="shared" si="47"/>
        <v>d/cây</v>
      </c>
      <c r="L675" s="15"/>
      <c r="M675" s="15">
        <f t="shared" si="48"/>
        <v>2478000</v>
      </c>
      <c r="N675" s="63"/>
      <c r="O675" s="35"/>
      <c r="P675" s="35"/>
    </row>
    <row r="676" spans="1:16" s="176" customFormat="1" ht="24.95" customHeight="1" x14ac:dyDescent="0.3">
      <c r="A676" s="6">
        <f t="shared" si="49"/>
        <v>311</v>
      </c>
      <c r="B676" s="19" t="s">
        <v>1646</v>
      </c>
      <c r="C676" s="6" t="s">
        <v>2015</v>
      </c>
      <c r="D676" s="9"/>
      <c r="E676" s="33"/>
      <c r="F676" s="9"/>
      <c r="G676" s="108"/>
      <c r="H676" s="33"/>
      <c r="I676" s="15">
        <f>'[1]19 06 2018'!E620</f>
        <v>2813500</v>
      </c>
      <c r="J676" s="69"/>
      <c r="K676" s="8" t="str">
        <f t="shared" si="47"/>
        <v>d/cây</v>
      </c>
      <c r="L676" s="15"/>
      <c r="M676" s="15">
        <f t="shared" si="48"/>
        <v>2813500</v>
      </c>
      <c r="N676" s="63"/>
      <c r="O676" s="35"/>
      <c r="P676" s="35"/>
    </row>
    <row r="677" spans="1:16" s="176" customFormat="1" ht="24.95" customHeight="1" x14ac:dyDescent="0.3">
      <c r="A677" s="6">
        <f t="shared" si="49"/>
        <v>312</v>
      </c>
      <c r="B677" s="19" t="s">
        <v>1647</v>
      </c>
      <c r="C677" s="6" t="s">
        <v>2015</v>
      </c>
      <c r="D677" s="9"/>
      <c r="E677" s="33"/>
      <c r="F677" s="9"/>
      <c r="G677" s="108"/>
      <c r="H677" s="33"/>
      <c r="I677" s="15">
        <f>'[1]19 06 2018'!E621</f>
        <v>1414400</v>
      </c>
      <c r="J677" s="69"/>
      <c r="K677" s="8" t="str">
        <f t="shared" si="47"/>
        <v>d/cây</v>
      </c>
      <c r="L677" s="15"/>
      <c r="M677" s="15">
        <f t="shared" si="48"/>
        <v>1414400</v>
      </c>
      <c r="N677" s="63"/>
      <c r="O677" s="35"/>
      <c r="P677" s="35"/>
    </row>
    <row r="678" spans="1:16" s="176" customFormat="1" ht="24.95" customHeight="1" x14ac:dyDescent="0.3">
      <c r="A678" s="6">
        <f t="shared" si="49"/>
        <v>313</v>
      </c>
      <c r="B678" s="19" t="s">
        <v>1648</v>
      </c>
      <c r="C678" s="6" t="s">
        <v>2015</v>
      </c>
      <c r="D678" s="9"/>
      <c r="E678" s="33"/>
      <c r="F678" s="9"/>
      <c r="G678" s="108"/>
      <c r="H678" s="33"/>
      <c r="I678" s="15">
        <f>'[1]19 06 2018'!E622</f>
        <v>1468100</v>
      </c>
      <c r="J678" s="69"/>
      <c r="K678" s="8" t="str">
        <f t="shared" si="47"/>
        <v>d/cây</v>
      </c>
      <c r="L678" s="15"/>
      <c r="M678" s="15">
        <f t="shared" si="48"/>
        <v>1468100</v>
      </c>
      <c r="N678" s="63"/>
      <c r="O678" s="35"/>
      <c r="P678" s="35"/>
    </row>
    <row r="679" spans="1:16" s="176" customFormat="1" ht="24.95" customHeight="1" x14ac:dyDescent="0.3">
      <c r="A679" s="6">
        <f t="shared" si="49"/>
        <v>314</v>
      </c>
      <c r="B679" s="19" t="s">
        <v>1649</v>
      </c>
      <c r="C679" s="6" t="s">
        <v>2015</v>
      </c>
      <c r="D679" s="9"/>
      <c r="E679" s="33"/>
      <c r="F679" s="9"/>
      <c r="G679" s="108"/>
      <c r="H679" s="33"/>
      <c r="I679" s="15">
        <f>'[1]19 06 2018'!E623</f>
        <v>1574900</v>
      </c>
      <c r="J679" s="69"/>
      <c r="K679" s="8" t="str">
        <f t="shared" si="47"/>
        <v>d/cây</v>
      </c>
      <c r="L679" s="15"/>
      <c r="M679" s="15">
        <f t="shared" si="48"/>
        <v>1574900</v>
      </c>
      <c r="N679" s="63"/>
      <c r="O679" s="35"/>
      <c r="P679" s="35"/>
    </row>
    <row r="680" spans="1:16" s="176" customFormat="1" ht="24.95" customHeight="1" x14ac:dyDescent="0.3">
      <c r="A680" s="6">
        <f t="shared" si="49"/>
        <v>315</v>
      </c>
      <c r="B680" s="19" t="s">
        <v>1650</v>
      </c>
      <c r="C680" s="6" t="s">
        <v>2015</v>
      </c>
      <c r="D680" s="9"/>
      <c r="E680" s="33"/>
      <c r="F680" s="9"/>
      <c r="G680" s="108"/>
      <c r="H680" s="33"/>
      <c r="I680" s="15">
        <f>'[1]19 06 2018'!E624</f>
        <v>1734600</v>
      </c>
      <c r="J680" s="69"/>
      <c r="K680" s="8" t="str">
        <f t="shared" si="47"/>
        <v>d/cây</v>
      </c>
      <c r="L680" s="15"/>
      <c r="M680" s="15">
        <f t="shared" si="48"/>
        <v>1734600</v>
      </c>
      <c r="N680" s="63"/>
      <c r="O680" s="35"/>
      <c r="P680" s="35"/>
    </row>
    <row r="681" spans="1:16" s="176" customFormat="1" ht="24.95" customHeight="1" x14ac:dyDescent="0.3">
      <c r="A681" s="6">
        <f t="shared" si="49"/>
        <v>316</v>
      </c>
      <c r="B681" s="19" t="s">
        <v>1651</v>
      </c>
      <c r="C681" s="6" t="s">
        <v>2015</v>
      </c>
      <c r="D681" s="9"/>
      <c r="E681" s="33"/>
      <c r="F681" s="9"/>
      <c r="G681" s="108"/>
      <c r="H681" s="33"/>
      <c r="I681" s="15">
        <f>'[1]19 06 2018'!E625</f>
        <v>1840900</v>
      </c>
      <c r="J681" s="69"/>
      <c r="K681" s="8" t="str">
        <f t="shared" si="47"/>
        <v>d/cây</v>
      </c>
      <c r="L681" s="15"/>
      <c r="M681" s="15">
        <f t="shared" si="48"/>
        <v>1840900</v>
      </c>
      <c r="N681" s="63"/>
      <c r="O681" s="35"/>
      <c r="P681" s="35"/>
    </row>
    <row r="682" spans="1:16" s="176" customFormat="1" ht="24.95" customHeight="1" x14ac:dyDescent="0.3">
      <c r="A682" s="6">
        <f t="shared" si="49"/>
        <v>317</v>
      </c>
      <c r="B682" s="19" t="s">
        <v>1652</v>
      </c>
      <c r="C682" s="6" t="s">
        <v>2015</v>
      </c>
      <c r="D682" s="9"/>
      <c r="E682" s="33"/>
      <c r="F682" s="9"/>
      <c r="G682" s="108"/>
      <c r="H682" s="33"/>
      <c r="I682" s="15">
        <f>'[1]19 06 2018'!E626</f>
        <v>1946800</v>
      </c>
      <c r="J682" s="69"/>
      <c r="K682" s="8" t="str">
        <f t="shared" si="47"/>
        <v>d/cây</v>
      </c>
      <c r="L682" s="15"/>
      <c r="M682" s="15">
        <f t="shared" si="48"/>
        <v>1946800</v>
      </c>
      <c r="N682" s="63"/>
      <c r="O682" s="35"/>
      <c r="P682" s="35"/>
    </row>
    <row r="683" spans="1:16" s="176" customFormat="1" ht="24.95" customHeight="1" x14ac:dyDescent="0.3">
      <c r="A683" s="6">
        <f t="shared" si="49"/>
        <v>318</v>
      </c>
      <c r="B683" s="19" t="s">
        <v>1653</v>
      </c>
      <c r="C683" s="6" t="s">
        <v>2015</v>
      </c>
      <c r="D683" s="9"/>
      <c r="E683" s="33"/>
      <c r="F683" s="9"/>
      <c r="G683" s="108"/>
      <c r="H683" s="33"/>
      <c r="I683" s="15">
        <f>'[1]19 06 2018'!E627</f>
        <v>2136700</v>
      </c>
      <c r="J683" s="69"/>
      <c r="K683" s="8" t="str">
        <f t="shared" si="47"/>
        <v>d/cây</v>
      </c>
      <c r="L683" s="15"/>
      <c r="M683" s="15">
        <f t="shared" si="48"/>
        <v>2136700</v>
      </c>
      <c r="N683" s="63"/>
      <c r="O683" s="35"/>
      <c r="P683" s="35"/>
    </row>
    <row r="684" spans="1:16" s="176" customFormat="1" ht="24.95" customHeight="1" x14ac:dyDescent="0.3">
      <c r="A684" s="6">
        <f t="shared" si="49"/>
        <v>319</v>
      </c>
      <c r="B684" s="19" t="s">
        <v>1654</v>
      </c>
      <c r="C684" s="6" t="s">
        <v>2015</v>
      </c>
      <c r="D684" s="9"/>
      <c r="E684" s="33"/>
      <c r="F684" s="9"/>
      <c r="G684" s="108"/>
      <c r="H684" s="33"/>
      <c r="I684" s="15">
        <f>'[1]19 06 2018'!E628</f>
        <v>2157800</v>
      </c>
      <c r="J684" s="69"/>
      <c r="K684" s="8" t="str">
        <f t="shared" si="47"/>
        <v>d/cây</v>
      </c>
      <c r="L684" s="15"/>
      <c r="M684" s="15">
        <f t="shared" si="48"/>
        <v>2157800</v>
      </c>
      <c r="N684" s="63"/>
      <c r="O684" s="35"/>
      <c r="P684" s="35"/>
    </row>
    <row r="685" spans="1:16" s="176" customFormat="1" ht="24.95" customHeight="1" x14ac:dyDescent="0.3">
      <c r="A685" s="6">
        <f t="shared" si="49"/>
        <v>320</v>
      </c>
      <c r="B685" s="19" t="s">
        <v>1655</v>
      </c>
      <c r="C685" s="6" t="s">
        <v>2015</v>
      </c>
      <c r="D685" s="9"/>
      <c r="E685" s="33"/>
      <c r="F685" s="9"/>
      <c r="G685" s="108"/>
      <c r="H685" s="33"/>
      <c r="I685" s="15">
        <f>'[1]19 06 2018'!E629</f>
        <v>2263000</v>
      </c>
      <c r="J685" s="69"/>
      <c r="K685" s="8" t="str">
        <f t="shared" ref="K685:K731" si="50">C685</f>
        <v>d/cây</v>
      </c>
      <c r="L685" s="15"/>
      <c r="M685" s="15">
        <f t="shared" si="48"/>
        <v>2263000</v>
      </c>
      <c r="N685" s="63"/>
      <c r="O685" s="35"/>
      <c r="P685" s="35"/>
    </row>
    <row r="686" spans="1:16" s="176" customFormat="1" ht="24.95" customHeight="1" x14ac:dyDescent="0.3">
      <c r="A686" s="6">
        <f t="shared" si="49"/>
        <v>321</v>
      </c>
      <c r="B686" s="19" t="s">
        <v>1656</v>
      </c>
      <c r="C686" s="6" t="s">
        <v>2015</v>
      </c>
      <c r="D686" s="9"/>
      <c r="E686" s="33"/>
      <c r="F686" s="9"/>
      <c r="G686" s="108"/>
      <c r="H686" s="33"/>
      <c r="I686" s="15">
        <f>'[1]19 06 2018'!E630</f>
        <v>2367700</v>
      </c>
      <c r="J686" s="69"/>
      <c r="K686" s="8" t="str">
        <f t="shared" si="50"/>
        <v>d/cây</v>
      </c>
      <c r="L686" s="15"/>
      <c r="M686" s="15">
        <f t="shared" si="48"/>
        <v>2367700</v>
      </c>
      <c r="N686" s="63"/>
      <c r="O686" s="35"/>
      <c r="P686" s="35"/>
    </row>
    <row r="687" spans="1:16" s="176" customFormat="1" ht="24.95" customHeight="1" x14ac:dyDescent="0.3">
      <c r="A687" s="6">
        <f t="shared" si="49"/>
        <v>322</v>
      </c>
      <c r="B687" s="19" t="s">
        <v>1657</v>
      </c>
      <c r="C687" s="6" t="s">
        <v>2015</v>
      </c>
      <c r="D687" s="9"/>
      <c r="E687" s="33"/>
      <c r="F687" s="9"/>
      <c r="G687" s="108"/>
      <c r="H687" s="33"/>
      <c r="I687" s="15">
        <f>'[1]19 06 2018'!E631</f>
        <v>2420100</v>
      </c>
      <c r="J687" s="69"/>
      <c r="K687" s="8" t="str">
        <f t="shared" si="50"/>
        <v>d/cây</v>
      </c>
      <c r="L687" s="15"/>
      <c r="M687" s="15">
        <f t="shared" si="48"/>
        <v>2420100</v>
      </c>
      <c r="N687" s="63"/>
      <c r="O687" s="35"/>
      <c r="P687" s="35"/>
    </row>
    <row r="688" spans="1:16" s="176" customFormat="1" ht="24.95" customHeight="1" x14ac:dyDescent="0.3">
      <c r="A688" s="6">
        <f t="shared" si="49"/>
        <v>323</v>
      </c>
      <c r="B688" s="19" t="s">
        <v>1658</v>
      </c>
      <c r="C688" s="6" t="s">
        <v>2015</v>
      </c>
      <c r="D688" s="9"/>
      <c r="E688" s="33"/>
      <c r="F688" s="9"/>
      <c r="G688" s="108"/>
      <c r="H688" s="33"/>
      <c r="I688" s="15">
        <f>'[1]19 06 2018'!E632</f>
        <v>2472500</v>
      </c>
      <c r="J688" s="69"/>
      <c r="K688" s="8" t="str">
        <f t="shared" si="50"/>
        <v>d/cây</v>
      </c>
      <c r="L688" s="15"/>
      <c r="M688" s="15">
        <f t="shared" si="48"/>
        <v>2472500</v>
      </c>
      <c r="N688" s="63"/>
      <c r="O688" s="35"/>
      <c r="P688" s="35"/>
    </row>
    <row r="689" spans="1:16" s="176" customFormat="1" ht="24.95" customHeight="1" x14ac:dyDescent="0.3">
      <c r="A689" s="6">
        <f t="shared" si="49"/>
        <v>324</v>
      </c>
      <c r="B689" s="19" t="s">
        <v>1659</v>
      </c>
      <c r="C689" s="6" t="s">
        <v>2015</v>
      </c>
      <c r="D689" s="9"/>
      <c r="E689" s="33"/>
      <c r="F689" s="9"/>
      <c r="G689" s="108"/>
      <c r="H689" s="33"/>
      <c r="I689" s="15">
        <f>'[1]19 06 2018'!E633</f>
        <v>2566300</v>
      </c>
      <c r="J689" s="69"/>
      <c r="K689" s="8" t="str">
        <f t="shared" si="50"/>
        <v>d/cây</v>
      </c>
      <c r="L689" s="15"/>
      <c r="M689" s="15">
        <f t="shared" si="48"/>
        <v>2566300</v>
      </c>
      <c r="N689" s="63"/>
      <c r="O689" s="35"/>
      <c r="P689" s="35"/>
    </row>
    <row r="690" spans="1:16" s="176" customFormat="1" ht="24.95" customHeight="1" x14ac:dyDescent="0.3">
      <c r="A690" s="6">
        <f t="shared" si="49"/>
        <v>325</v>
      </c>
      <c r="B690" s="19" t="s">
        <v>1660</v>
      </c>
      <c r="C690" s="6" t="s">
        <v>2015</v>
      </c>
      <c r="D690" s="9"/>
      <c r="E690" s="33"/>
      <c r="F690" s="9"/>
      <c r="G690" s="108"/>
      <c r="H690" s="33"/>
      <c r="I690" s="15">
        <f>'[1]19 06 2018'!E634</f>
        <v>2680800</v>
      </c>
      <c r="J690" s="69"/>
      <c r="K690" s="8" t="str">
        <f t="shared" si="50"/>
        <v>d/cây</v>
      </c>
      <c r="L690" s="15"/>
      <c r="M690" s="15">
        <f t="shared" si="48"/>
        <v>2680800</v>
      </c>
      <c r="N690" s="63"/>
      <c r="O690" s="35"/>
      <c r="P690" s="35"/>
    </row>
    <row r="691" spans="1:16" s="176" customFormat="1" ht="24.95" customHeight="1" x14ac:dyDescent="0.3">
      <c r="A691" s="6">
        <f t="shared" si="49"/>
        <v>326</v>
      </c>
      <c r="B691" s="19" t="s">
        <v>1661</v>
      </c>
      <c r="C691" s="6" t="s">
        <v>2015</v>
      </c>
      <c r="D691" s="9"/>
      <c r="E691" s="33"/>
      <c r="F691" s="9"/>
      <c r="G691" s="108"/>
      <c r="H691" s="33"/>
      <c r="I691" s="15">
        <f>'[1]19 06 2018'!E635</f>
        <v>2763800</v>
      </c>
      <c r="J691" s="69"/>
      <c r="K691" s="8" t="str">
        <f t="shared" si="50"/>
        <v>d/cây</v>
      </c>
      <c r="L691" s="15"/>
      <c r="M691" s="15">
        <f t="shared" si="48"/>
        <v>2763800</v>
      </c>
      <c r="N691" s="63"/>
      <c r="O691" s="35"/>
      <c r="P691" s="35"/>
    </row>
    <row r="692" spans="1:16" s="176" customFormat="1" ht="24.95" customHeight="1" x14ac:dyDescent="0.3">
      <c r="A692" s="6">
        <f t="shared" si="49"/>
        <v>327</v>
      </c>
      <c r="B692" s="19" t="s">
        <v>1662</v>
      </c>
      <c r="C692" s="6" t="s">
        <v>2015</v>
      </c>
      <c r="D692" s="9"/>
      <c r="E692" s="33"/>
      <c r="F692" s="9"/>
      <c r="G692" s="108"/>
      <c r="H692" s="33"/>
      <c r="I692" s="15">
        <f>'[1]19 06 2018'!E636</f>
        <v>2970800</v>
      </c>
      <c r="J692" s="69"/>
      <c r="K692" s="8" t="str">
        <f t="shared" si="50"/>
        <v>d/cây</v>
      </c>
      <c r="L692" s="15"/>
      <c r="M692" s="15">
        <f t="shared" si="48"/>
        <v>2970800</v>
      </c>
      <c r="N692" s="63"/>
      <c r="O692" s="35"/>
      <c r="P692" s="35"/>
    </row>
    <row r="693" spans="1:16" s="176" customFormat="1" ht="24.95" customHeight="1" x14ac:dyDescent="0.3">
      <c r="A693" s="6">
        <f t="shared" si="49"/>
        <v>328</v>
      </c>
      <c r="B693" s="19" t="s">
        <v>1663</v>
      </c>
      <c r="C693" s="6" t="s">
        <v>2015</v>
      </c>
      <c r="D693" s="9"/>
      <c r="E693" s="33"/>
      <c r="F693" s="9"/>
      <c r="G693" s="108"/>
      <c r="H693" s="33"/>
      <c r="I693" s="15">
        <f>'[1]19 06 2018'!E637</f>
        <v>3376500</v>
      </c>
      <c r="J693" s="69"/>
      <c r="K693" s="8" t="str">
        <f t="shared" si="50"/>
        <v>d/cây</v>
      </c>
      <c r="L693" s="15"/>
      <c r="M693" s="15">
        <f t="shared" si="48"/>
        <v>3376500</v>
      </c>
      <c r="N693" s="63"/>
      <c r="O693" s="35"/>
      <c r="P693" s="35"/>
    </row>
    <row r="694" spans="1:16" s="176" customFormat="1" ht="24.95" customHeight="1" x14ac:dyDescent="0.3">
      <c r="A694" s="6">
        <f t="shared" si="49"/>
        <v>329</v>
      </c>
      <c r="B694" s="19" t="s">
        <v>1664</v>
      </c>
      <c r="C694" s="6" t="s">
        <v>2015</v>
      </c>
      <c r="D694" s="9"/>
      <c r="E694" s="33"/>
      <c r="F694" s="9"/>
      <c r="G694" s="108"/>
      <c r="H694" s="33"/>
      <c r="I694" s="15">
        <f>'[1]19 06 2018'!E638</f>
        <v>1848300</v>
      </c>
      <c r="J694" s="69"/>
      <c r="K694" s="8" t="str">
        <f t="shared" si="50"/>
        <v>d/cây</v>
      </c>
      <c r="L694" s="15"/>
      <c r="M694" s="15">
        <f t="shared" si="48"/>
        <v>1848300</v>
      </c>
      <c r="N694" s="63"/>
      <c r="O694" s="35"/>
      <c r="P694" s="35"/>
    </row>
    <row r="695" spans="1:16" s="176" customFormat="1" ht="24.95" customHeight="1" x14ac:dyDescent="0.3">
      <c r="A695" s="6">
        <f t="shared" si="49"/>
        <v>330</v>
      </c>
      <c r="B695" s="19" t="s">
        <v>1665</v>
      </c>
      <c r="C695" s="6" t="s">
        <v>2015</v>
      </c>
      <c r="D695" s="9"/>
      <c r="E695" s="33"/>
      <c r="F695" s="9"/>
      <c r="G695" s="108"/>
      <c r="H695" s="33"/>
      <c r="I695" s="15">
        <f>'[1]19 06 2018'!E639</f>
        <v>1918400</v>
      </c>
      <c r="J695" s="69"/>
      <c r="K695" s="8" t="str">
        <f t="shared" si="50"/>
        <v>d/cây</v>
      </c>
      <c r="L695" s="15"/>
      <c r="M695" s="15">
        <f t="shared" si="48"/>
        <v>1918400</v>
      </c>
      <c r="N695" s="63"/>
      <c r="O695" s="35"/>
      <c r="P695" s="35"/>
    </row>
    <row r="696" spans="1:16" s="176" customFormat="1" ht="24.95" customHeight="1" x14ac:dyDescent="0.3">
      <c r="A696" s="6">
        <f t="shared" si="49"/>
        <v>331</v>
      </c>
      <c r="B696" s="19" t="s">
        <v>1666</v>
      </c>
      <c r="C696" s="6" t="s">
        <v>2015</v>
      </c>
      <c r="D696" s="9"/>
      <c r="E696" s="33"/>
      <c r="F696" s="9"/>
      <c r="G696" s="108"/>
      <c r="H696" s="33"/>
      <c r="I696" s="15">
        <f>'[1]19 06 2018'!E640</f>
        <v>2058600</v>
      </c>
      <c r="J696" s="69"/>
      <c r="K696" s="8" t="str">
        <f t="shared" si="50"/>
        <v>d/cây</v>
      </c>
      <c r="L696" s="15"/>
      <c r="M696" s="15">
        <f t="shared" si="48"/>
        <v>2058600</v>
      </c>
      <c r="N696" s="63"/>
      <c r="O696" s="35"/>
      <c r="P696" s="35"/>
    </row>
    <row r="697" spans="1:16" s="176" customFormat="1" ht="24.95" customHeight="1" x14ac:dyDescent="0.3">
      <c r="A697" s="6">
        <f t="shared" si="49"/>
        <v>332</v>
      </c>
      <c r="B697" s="19" t="s">
        <v>1667</v>
      </c>
      <c r="C697" s="6" t="s">
        <v>2015</v>
      </c>
      <c r="D697" s="9"/>
      <c r="E697" s="33"/>
      <c r="F697" s="9"/>
      <c r="G697" s="108"/>
      <c r="H697" s="33"/>
      <c r="I697" s="15">
        <f>'[1]19 06 2018'!E641</f>
        <v>2268300</v>
      </c>
      <c r="J697" s="69"/>
      <c r="K697" s="8" t="str">
        <f t="shared" si="50"/>
        <v>d/cây</v>
      </c>
      <c r="L697" s="15"/>
      <c r="M697" s="15">
        <f t="shared" si="48"/>
        <v>2268300</v>
      </c>
      <c r="N697" s="63"/>
      <c r="O697" s="35"/>
      <c r="P697" s="35"/>
    </row>
    <row r="698" spans="1:16" s="176" customFormat="1" ht="24.95" customHeight="1" x14ac:dyDescent="0.3">
      <c r="A698" s="6">
        <f t="shared" si="49"/>
        <v>333</v>
      </c>
      <c r="B698" s="19" t="s">
        <v>1668</v>
      </c>
      <c r="C698" s="6" t="s">
        <v>2015</v>
      </c>
      <c r="D698" s="9"/>
      <c r="E698" s="33"/>
      <c r="F698" s="9"/>
      <c r="G698" s="108"/>
      <c r="H698" s="33"/>
      <c r="I698" s="15">
        <f>'[1]19 06 2018'!E642</f>
        <v>2407900</v>
      </c>
      <c r="J698" s="69"/>
      <c r="K698" s="8" t="str">
        <f t="shared" si="50"/>
        <v>d/cây</v>
      </c>
      <c r="L698" s="15"/>
      <c r="M698" s="15">
        <f t="shared" si="48"/>
        <v>2407900</v>
      </c>
      <c r="N698" s="63"/>
      <c r="O698" s="35"/>
      <c r="P698" s="35"/>
    </row>
    <row r="699" spans="1:16" s="176" customFormat="1" ht="24.95" customHeight="1" x14ac:dyDescent="0.3">
      <c r="A699" s="6">
        <f t="shared" si="49"/>
        <v>334</v>
      </c>
      <c r="B699" s="19" t="s">
        <v>1669</v>
      </c>
      <c r="C699" s="6" t="s">
        <v>2015</v>
      </c>
      <c r="D699" s="9"/>
      <c r="E699" s="33"/>
      <c r="F699" s="9"/>
      <c r="G699" s="108"/>
      <c r="H699" s="33"/>
      <c r="I699" s="15">
        <f>'[1]19 06 2018'!E643</f>
        <v>2547200</v>
      </c>
      <c r="J699" s="69"/>
      <c r="K699" s="8" t="str">
        <f t="shared" si="50"/>
        <v>d/cây</v>
      </c>
      <c r="L699" s="15"/>
      <c r="M699" s="15">
        <f t="shared" si="48"/>
        <v>2547200</v>
      </c>
      <c r="N699" s="63"/>
      <c r="O699" s="35"/>
      <c r="P699" s="35"/>
    </row>
    <row r="700" spans="1:16" s="176" customFormat="1" ht="24.95" customHeight="1" x14ac:dyDescent="0.3">
      <c r="A700" s="6">
        <f t="shared" si="49"/>
        <v>335</v>
      </c>
      <c r="B700" s="19" t="s">
        <v>1670</v>
      </c>
      <c r="C700" s="6" t="s">
        <v>2015</v>
      </c>
      <c r="D700" s="9"/>
      <c r="E700" s="33"/>
      <c r="F700" s="9"/>
      <c r="G700" s="108"/>
      <c r="H700" s="33"/>
      <c r="I700" s="15">
        <f>'[1]19 06 2018'!E644</f>
        <v>2797300</v>
      </c>
      <c r="J700" s="69"/>
      <c r="K700" s="8" t="str">
        <f t="shared" si="50"/>
        <v>d/cây</v>
      </c>
      <c r="L700" s="15"/>
      <c r="M700" s="15">
        <f t="shared" si="48"/>
        <v>2797300</v>
      </c>
      <c r="N700" s="63"/>
      <c r="O700" s="35"/>
      <c r="P700" s="35"/>
    </row>
    <row r="701" spans="1:16" s="176" customFormat="1" ht="24.95" customHeight="1" x14ac:dyDescent="0.3">
      <c r="A701" s="6">
        <f t="shared" si="49"/>
        <v>336</v>
      </c>
      <c r="B701" s="19" t="s">
        <v>1671</v>
      </c>
      <c r="C701" s="6" t="s">
        <v>2015</v>
      </c>
      <c r="D701" s="9"/>
      <c r="E701" s="33"/>
      <c r="F701" s="9"/>
      <c r="G701" s="108"/>
      <c r="H701" s="33"/>
      <c r="I701" s="15">
        <f>'[1]19 06 2018'!E645</f>
        <v>2824800</v>
      </c>
      <c r="J701" s="69"/>
      <c r="K701" s="8" t="str">
        <f t="shared" si="50"/>
        <v>d/cây</v>
      </c>
      <c r="L701" s="15"/>
      <c r="M701" s="15">
        <f t="shared" si="48"/>
        <v>2824800</v>
      </c>
      <c r="N701" s="63"/>
      <c r="O701" s="35"/>
      <c r="P701" s="35"/>
    </row>
    <row r="702" spans="1:16" s="176" customFormat="1" ht="24.95" customHeight="1" x14ac:dyDescent="0.3">
      <c r="A702" s="6">
        <f t="shared" si="49"/>
        <v>337</v>
      </c>
      <c r="B702" s="19" t="s">
        <v>1672</v>
      </c>
      <c r="C702" s="6" t="s">
        <v>2015</v>
      </c>
      <c r="D702" s="9"/>
      <c r="E702" s="33"/>
      <c r="F702" s="9"/>
      <c r="G702" s="108"/>
      <c r="H702" s="33"/>
      <c r="I702" s="15">
        <f>'[1]19 06 2018'!E646</f>
        <v>2963500</v>
      </c>
      <c r="J702" s="69"/>
      <c r="K702" s="8" t="str">
        <f t="shared" si="50"/>
        <v>d/cây</v>
      </c>
      <c r="L702" s="15"/>
      <c r="M702" s="15">
        <f t="shared" si="48"/>
        <v>2963500</v>
      </c>
      <c r="N702" s="63"/>
      <c r="O702" s="35"/>
      <c r="P702" s="35"/>
    </row>
    <row r="703" spans="1:16" s="176" customFormat="1" ht="24.95" customHeight="1" x14ac:dyDescent="0.3">
      <c r="A703" s="6">
        <f t="shared" si="49"/>
        <v>338</v>
      </c>
      <c r="B703" s="19" t="s">
        <v>1673</v>
      </c>
      <c r="C703" s="6" t="s">
        <v>2015</v>
      </c>
      <c r="D703" s="9"/>
      <c r="E703" s="33"/>
      <c r="F703" s="9"/>
      <c r="G703" s="108"/>
      <c r="H703" s="33"/>
      <c r="I703" s="15">
        <f>'[1]19 06 2018'!E647</f>
        <v>3101500</v>
      </c>
      <c r="J703" s="69"/>
      <c r="K703" s="8" t="str">
        <f t="shared" si="50"/>
        <v>d/cây</v>
      </c>
      <c r="L703" s="15"/>
      <c r="M703" s="15">
        <f t="shared" ref="M703:M709" si="51">I703</f>
        <v>3101500</v>
      </c>
      <c r="N703" s="63"/>
      <c r="O703" s="35"/>
      <c r="P703" s="35"/>
    </row>
    <row r="704" spans="1:16" s="176" customFormat="1" ht="24.95" customHeight="1" x14ac:dyDescent="0.3">
      <c r="A704" s="6">
        <f t="shared" ref="A704:A709" si="52">+A703+1</f>
        <v>339</v>
      </c>
      <c r="B704" s="19" t="s">
        <v>1674</v>
      </c>
      <c r="C704" s="6" t="s">
        <v>2015</v>
      </c>
      <c r="D704" s="9"/>
      <c r="E704" s="33"/>
      <c r="F704" s="9"/>
      <c r="G704" s="108"/>
      <c r="H704" s="33"/>
      <c r="I704" s="15">
        <f>'[1]19 06 2018'!E648</f>
        <v>3170600</v>
      </c>
      <c r="J704" s="69"/>
      <c r="K704" s="8" t="str">
        <f t="shared" si="50"/>
        <v>d/cây</v>
      </c>
      <c r="L704" s="15"/>
      <c r="M704" s="15">
        <f t="shared" si="51"/>
        <v>3170600</v>
      </c>
      <c r="N704" s="63"/>
      <c r="O704" s="35"/>
      <c r="P704" s="35"/>
    </row>
    <row r="705" spans="1:16" s="176" customFormat="1" ht="24.95" customHeight="1" x14ac:dyDescent="0.3">
      <c r="A705" s="6">
        <f t="shared" si="52"/>
        <v>340</v>
      </c>
      <c r="B705" s="19" t="s">
        <v>1675</v>
      </c>
      <c r="C705" s="6" t="s">
        <v>2015</v>
      </c>
      <c r="D705" s="9"/>
      <c r="E705" s="33"/>
      <c r="F705" s="9"/>
      <c r="G705" s="108"/>
      <c r="H705" s="33"/>
      <c r="I705" s="15">
        <f>'[1]19 06 2018'!E649</f>
        <v>3239600</v>
      </c>
      <c r="J705" s="69"/>
      <c r="K705" s="8" t="str">
        <f t="shared" si="50"/>
        <v>d/cây</v>
      </c>
      <c r="L705" s="15"/>
      <c r="M705" s="15">
        <f t="shared" si="51"/>
        <v>3239600</v>
      </c>
      <c r="N705" s="63"/>
      <c r="O705" s="35"/>
      <c r="P705" s="35"/>
    </row>
    <row r="706" spans="1:16" s="176" customFormat="1" ht="24.95" customHeight="1" x14ac:dyDescent="0.3">
      <c r="A706" s="6">
        <f t="shared" si="52"/>
        <v>341</v>
      </c>
      <c r="B706" s="19" t="s">
        <v>1676</v>
      </c>
      <c r="C706" s="6" t="s">
        <v>2015</v>
      </c>
      <c r="D706" s="9"/>
      <c r="E706" s="33"/>
      <c r="F706" s="9"/>
      <c r="G706" s="108"/>
      <c r="H706" s="33"/>
      <c r="I706" s="15">
        <f>'[1]19 06 2018'!E650</f>
        <v>3363600</v>
      </c>
      <c r="J706" s="69"/>
      <c r="K706" s="8" t="str">
        <f t="shared" si="50"/>
        <v>d/cây</v>
      </c>
      <c r="L706" s="15"/>
      <c r="M706" s="15">
        <f t="shared" si="51"/>
        <v>3363600</v>
      </c>
      <c r="N706" s="63"/>
      <c r="O706" s="35"/>
      <c r="P706" s="35"/>
    </row>
    <row r="707" spans="1:16" s="176" customFormat="1" ht="24.95" customHeight="1" x14ac:dyDescent="0.3">
      <c r="A707" s="6">
        <f t="shared" si="52"/>
        <v>342</v>
      </c>
      <c r="B707" s="19" t="s">
        <v>1677</v>
      </c>
      <c r="C707" s="6" t="s">
        <v>2015</v>
      </c>
      <c r="D707" s="9"/>
      <c r="E707" s="33"/>
      <c r="F707" s="9"/>
      <c r="G707" s="108"/>
      <c r="H707" s="33"/>
      <c r="I707" s="15">
        <f>'[1]19 06 2018'!E651</f>
        <v>3624600</v>
      </c>
      <c r="J707" s="69"/>
      <c r="K707" s="8" t="str">
        <f t="shared" si="50"/>
        <v>d/cây</v>
      </c>
      <c r="L707" s="15"/>
      <c r="M707" s="15">
        <f t="shared" si="51"/>
        <v>3624600</v>
      </c>
      <c r="N707" s="63"/>
      <c r="O707" s="35"/>
      <c r="P707" s="35"/>
    </row>
    <row r="708" spans="1:16" s="176" customFormat="1" ht="24.95" customHeight="1" x14ac:dyDescent="0.3">
      <c r="A708" s="6">
        <f t="shared" si="52"/>
        <v>343</v>
      </c>
      <c r="B708" s="19" t="s">
        <v>1678</v>
      </c>
      <c r="C708" s="6" t="s">
        <v>2015</v>
      </c>
      <c r="D708" s="9"/>
      <c r="E708" s="33"/>
      <c r="F708" s="9"/>
      <c r="G708" s="108"/>
      <c r="H708" s="33"/>
      <c r="I708" s="15">
        <f>'[1]19 06 2018'!E652</f>
        <v>3898200</v>
      </c>
      <c r="J708" s="69"/>
      <c r="K708" s="8" t="str">
        <f t="shared" si="50"/>
        <v>d/cây</v>
      </c>
      <c r="L708" s="15"/>
      <c r="M708" s="15">
        <f t="shared" si="51"/>
        <v>3898200</v>
      </c>
      <c r="N708" s="63"/>
      <c r="O708" s="35"/>
      <c r="P708" s="35"/>
    </row>
    <row r="709" spans="1:16" s="176" customFormat="1" ht="24.95" customHeight="1" x14ac:dyDescent="0.3">
      <c r="A709" s="6">
        <f t="shared" si="52"/>
        <v>344</v>
      </c>
      <c r="B709" s="19" t="s">
        <v>1679</v>
      </c>
      <c r="C709" s="6" t="s">
        <v>2015</v>
      </c>
      <c r="D709" s="9"/>
      <c r="E709" s="33"/>
      <c r="F709" s="9"/>
      <c r="G709" s="108"/>
      <c r="H709" s="33"/>
      <c r="I709" s="15">
        <f>'[1]19 06 2018'!E653</f>
        <v>4435600</v>
      </c>
      <c r="J709" s="69"/>
      <c r="K709" s="8" t="str">
        <f t="shared" si="50"/>
        <v>d/cây</v>
      </c>
      <c r="L709" s="15"/>
      <c r="M709" s="15">
        <f t="shared" si="51"/>
        <v>4435600</v>
      </c>
      <c r="N709" s="63"/>
      <c r="O709" s="35"/>
      <c r="P709" s="35"/>
    </row>
    <row r="710" spans="1:16" s="176" customFormat="1" ht="24.95" customHeight="1" x14ac:dyDescent="0.3">
      <c r="A710" s="13"/>
      <c r="B710" s="22" t="s">
        <v>1697</v>
      </c>
      <c r="C710" s="13"/>
      <c r="D710" s="18"/>
      <c r="E710" s="116"/>
      <c r="F710" s="18"/>
      <c r="G710" s="154"/>
      <c r="H710" s="116"/>
      <c r="I710" s="156"/>
      <c r="J710" s="155"/>
      <c r="K710" s="8"/>
      <c r="L710" s="156"/>
      <c r="M710" s="156"/>
      <c r="N710" s="157"/>
      <c r="O710" s="35"/>
      <c r="P710" s="35"/>
    </row>
    <row r="711" spans="1:16" s="176" customFormat="1" ht="24.95" customHeight="1" x14ac:dyDescent="0.3">
      <c r="A711" s="6">
        <v>345</v>
      </c>
      <c r="B711" s="19" t="s">
        <v>1698</v>
      </c>
      <c r="C711" s="6" t="s">
        <v>780</v>
      </c>
      <c r="D711" s="9"/>
      <c r="E711" s="33"/>
      <c r="F711" s="9"/>
      <c r="G711" s="108"/>
      <c r="H711" s="33"/>
      <c r="I711" s="15">
        <f>'[1]19 06 2018'!E673</f>
        <v>30909.090909090901</v>
      </c>
      <c r="J711" s="69"/>
      <c r="K711" s="8" t="str">
        <f t="shared" si="50"/>
        <v>m</v>
      </c>
      <c r="L711" s="15"/>
      <c r="M711" s="15">
        <f t="shared" ref="M711:M746" si="53">I711</f>
        <v>30909.090909090901</v>
      </c>
      <c r="N711" s="63"/>
      <c r="O711" s="35"/>
      <c r="P711" s="35"/>
    </row>
    <row r="712" spans="1:16" s="176" customFormat="1" ht="24.95" customHeight="1" x14ac:dyDescent="0.3">
      <c r="A712" s="6">
        <f t="shared" ref="A712:A746" si="54">+A711+1</f>
        <v>346</v>
      </c>
      <c r="B712" s="19" t="s">
        <v>1699</v>
      </c>
      <c r="C712" s="6" t="s">
        <v>780</v>
      </c>
      <c r="D712" s="9"/>
      <c r="E712" s="33"/>
      <c r="F712" s="9"/>
      <c r="G712" s="108"/>
      <c r="H712" s="33"/>
      <c r="I712" s="15">
        <f>'[1]19 06 2018'!E674</f>
        <v>36363.636363636397</v>
      </c>
      <c r="J712" s="69"/>
      <c r="K712" s="8" t="str">
        <f t="shared" si="50"/>
        <v>m</v>
      </c>
      <c r="L712" s="15"/>
      <c r="M712" s="15">
        <f t="shared" si="53"/>
        <v>36363.636363636397</v>
      </c>
      <c r="N712" s="63"/>
      <c r="O712" s="35"/>
      <c r="P712" s="35"/>
    </row>
    <row r="713" spans="1:16" s="176" customFormat="1" ht="24.95" customHeight="1" x14ac:dyDescent="0.3">
      <c r="A713" s="6">
        <f t="shared" si="54"/>
        <v>347</v>
      </c>
      <c r="B713" s="19" t="s">
        <v>1700</v>
      </c>
      <c r="C713" s="6" t="s">
        <v>780</v>
      </c>
      <c r="D713" s="9"/>
      <c r="E713" s="33"/>
      <c r="F713" s="9"/>
      <c r="G713" s="108"/>
      <c r="H713" s="33"/>
      <c r="I713" s="15">
        <f>'[1]19 06 2018'!E675</f>
        <v>40909.090909090897</v>
      </c>
      <c r="J713" s="69"/>
      <c r="K713" s="8" t="str">
        <f t="shared" si="50"/>
        <v>m</v>
      </c>
      <c r="L713" s="15"/>
      <c r="M713" s="15">
        <f t="shared" si="53"/>
        <v>40909.090909090897</v>
      </c>
      <c r="N713" s="63"/>
      <c r="O713" s="35"/>
      <c r="P713" s="35"/>
    </row>
    <row r="714" spans="1:16" s="176" customFormat="1" ht="24.95" customHeight="1" x14ac:dyDescent="0.3">
      <c r="A714" s="6">
        <f t="shared" si="54"/>
        <v>348</v>
      </c>
      <c r="B714" s="19" t="s">
        <v>1701</v>
      </c>
      <c r="C714" s="6" t="s">
        <v>780</v>
      </c>
      <c r="D714" s="9"/>
      <c r="E714" s="33"/>
      <c r="F714" s="9"/>
      <c r="G714" s="108"/>
      <c r="H714" s="33"/>
      <c r="I714" s="15">
        <f>'[1]19 06 2018'!E676</f>
        <v>44545.4545454545</v>
      </c>
      <c r="J714" s="69"/>
      <c r="K714" s="8" t="str">
        <f t="shared" si="50"/>
        <v>m</v>
      </c>
      <c r="L714" s="15"/>
      <c r="M714" s="15">
        <f t="shared" si="53"/>
        <v>44545.4545454545</v>
      </c>
      <c r="N714" s="63"/>
      <c r="O714" s="35"/>
      <c r="P714" s="35"/>
    </row>
    <row r="715" spans="1:16" s="37" customFormat="1" ht="24.95" customHeight="1" x14ac:dyDescent="0.3">
      <c r="A715" s="6">
        <f t="shared" si="54"/>
        <v>349</v>
      </c>
      <c r="B715" s="19" t="s">
        <v>1702</v>
      </c>
      <c r="C715" s="6" t="s">
        <v>780</v>
      </c>
      <c r="D715" s="9"/>
      <c r="E715" s="33"/>
      <c r="F715" s="9"/>
      <c r="G715" s="108"/>
      <c r="H715" s="33"/>
      <c r="I715" s="15">
        <f>'[1]19 06 2018'!E677</f>
        <v>50000</v>
      </c>
      <c r="J715" s="69"/>
      <c r="K715" s="8" t="str">
        <f t="shared" si="50"/>
        <v>m</v>
      </c>
      <c r="L715" s="15"/>
      <c r="M715" s="15">
        <f t="shared" si="53"/>
        <v>50000</v>
      </c>
      <c r="N715" s="63"/>
      <c r="O715" s="105"/>
      <c r="P715" s="105"/>
    </row>
    <row r="716" spans="1:16" s="176" customFormat="1" ht="24.95" customHeight="1" x14ac:dyDescent="0.3">
      <c r="A716" s="6">
        <f t="shared" si="54"/>
        <v>350</v>
      </c>
      <c r="B716" s="19" t="s">
        <v>1703</v>
      </c>
      <c r="C716" s="6" t="s">
        <v>780</v>
      </c>
      <c r="D716" s="9"/>
      <c r="E716" s="33"/>
      <c r="F716" s="9"/>
      <c r="G716" s="108"/>
      <c r="H716" s="33"/>
      <c r="I716" s="15">
        <f>'[1]19 06 2018'!E678</f>
        <v>44545.4545454545</v>
      </c>
      <c r="J716" s="69"/>
      <c r="K716" s="8" t="str">
        <f t="shared" si="50"/>
        <v>m</v>
      </c>
      <c r="L716" s="15"/>
      <c r="M716" s="15">
        <f t="shared" si="53"/>
        <v>44545.4545454545</v>
      </c>
      <c r="N716" s="63"/>
      <c r="O716" s="35"/>
      <c r="P716" s="35"/>
    </row>
    <row r="717" spans="1:16" s="176" customFormat="1" ht="24.95" customHeight="1" x14ac:dyDescent="0.3">
      <c r="A717" s="6">
        <f t="shared" si="54"/>
        <v>351</v>
      </c>
      <c r="B717" s="19" t="s">
        <v>1704</v>
      </c>
      <c r="C717" s="6" t="s">
        <v>780</v>
      </c>
      <c r="D717" s="9"/>
      <c r="E717" s="33"/>
      <c r="F717" s="9"/>
      <c r="G717" s="108"/>
      <c r="H717" s="33"/>
      <c r="I717" s="15">
        <f>'[1]19 06 2018'!E679</f>
        <v>51818.181818181802</v>
      </c>
      <c r="J717" s="69"/>
      <c r="K717" s="8" t="str">
        <f t="shared" si="50"/>
        <v>m</v>
      </c>
      <c r="L717" s="15"/>
      <c r="M717" s="15">
        <f t="shared" si="53"/>
        <v>51818.181818181802</v>
      </c>
      <c r="N717" s="63"/>
      <c r="O717" s="35"/>
      <c r="P717" s="35"/>
    </row>
    <row r="718" spans="1:16" s="176" customFormat="1" ht="24.95" customHeight="1" x14ac:dyDescent="0.3">
      <c r="A718" s="6">
        <f t="shared" si="54"/>
        <v>352</v>
      </c>
      <c r="B718" s="19" t="s">
        <v>1705</v>
      </c>
      <c r="C718" s="6" t="s">
        <v>780</v>
      </c>
      <c r="D718" s="9"/>
      <c r="E718" s="33"/>
      <c r="F718" s="9"/>
      <c r="G718" s="108"/>
      <c r="H718" s="33"/>
      <c r="I718" s="15">
        <f>'[1]19 06 2018'!E680</f>
        <v>58181.818181818198</v>
      </c>
      <c r="J718" s="69"/>
      <c r="K718" s="8" t="str">
        <f t="shared" si="50"/>
        <v>m</v>
      </c>
      <c r="L718" s="15"/>
      <c r="M718" s="15">
        <f t="shared" si="53"/>
        <v>58181.818181818198</v>
      </c>
      <c r="N718" s="63"/>
      <c r="O718" s="35"/>
      <c r="P718" s="35"/>
    </row>
    <row r="719" spans="1:16" s="176" customFormat="1" ht="24.95" customHeight="1" x14ac:dyDescent="0.3">
      <c r="A719" s="6">
        <f t="shared" si="54"/>
        <v>353</v>
      </c>
      <c r="B719" s="19" t="s">
        <v>1706</v>
      </c>
      <c r="C719" s="6" t="s">
        <v>780</v>
      </c>
      <c r="D719" s="9"/>
      <c r="E719" s="33"/>
      <c r="F719" s="9"/>
      <c r="G719" s="108"/>
      <c r="H719" s="33"/>
      <c r="I719" s="15">
        <f>'[1]19 06 2018'!E681</f>
        <v>63636.363636363603</v>
      </c>
      <c r="J719" s="69"/>
      <c r="K719" s="8" t="str">
        <f t="shared" si="50"/>
        <v>m</v>
      </c>
      <c r="L719" s="15"/>
      <c r="M719" s="15">
        <f t="shared" si="53"/>
        <v>63636.363636363603</v>
      </c>
      <c r="N719" s="63"/>
      <c r="O719" s="35"/>
      <c r="P719" s="35"/>
    </row>
    <row r="720" spans="1:16" s="176" customFormat="1" ht="24.95" customHeight="1" x14ac:dyDescent="0.3">
      <c r="A720" s="6">
        <f t="shared" si="54"/>
        <v>354</v>
      </c>
      <c r="B720" s="19" t="s">
        <v>1707</v>
      </c>
      <c r="C720" s="6" t="s">
        <v>780</v>
      </c>
      <c r="D720" s="9"/>
      <c r="E720" s="33"/>
      <c r="F720" s="9"/>
      <c r="G720" s="108"/>
      <c r="H720" s="33"/>
      <c r="I720" s="15">
        <f>'[1]19 06 2018'!E682</f>
        <v>72727.272727272706</v>
      </c>
      <c r="J720" s="69"/>
      <c r="K720" s="8" t="str">
        <f t="shared" si="50"/>
        <v>m</v>
      </c>
      <c r="L720" s="15"/>
      <c r="M720" s="15">
        <f t="shared" si="53"/>
        <v>72727.272727272706</v>
      </c>
      <c r="N720" s="63"/>
      <c r="O720" s="35"/>
      <c r="P720" s="35"/>
    </row>
    <row r="721" spans="1:16" s="176" customFormat="1" ht="24.95" customHeight="1" x14ac:dyDescent="0.3">
      <c r="A721" s="6">
        <f t="shared" si="54"/>
        <v>355</v>
      </c>
      <c r="B721" s="19" t="s">
        <v>1708</v>
      </c>
      <c r="C721" s="6" t="s">
        <v>780</v>
      </c>
      <c r="D721" s="9"/>
      <c r="E721" s="33"/>
      <c r="F721" s="9"/>
      <c r="G721" s="108"/>
      <c r="H721" s="33"/>
      <c r="I721" s="15">
        <f>'[1]19 06 2018'!E683</f>
        <v>50000</v>
      </c>
      <c r="J721" s="69"/>
      <c r="K721" s="8" t="str">
        <f t="shared" si="50"/>
        <v>m</v>
      </c>
      <c r="L721" s="15"/>
      <c r="M721" s="15">
        <f t="shared" si="53"/>
        <v>50000</v>
      </c>
      <c r="N721" s="63"/>
      <c r="O721" s="35"/>
      <c r="P721" s="35"/>
    </row>
    <row r="722" spans="1:16" s="176" customFormat="1" ht="24.95" customHeight="1" x14ac:dyDescent="0.3">
      <c r="A722" s="6">
        <f t="shared" si="54"/>
        <v>356</v>
      </c>
      <c r="B722" s="19" t="s">
        <v>1709</v>
      </c>
      <c r="C722" s="6" t="s">
        <v>780</v>
      </c>
      <c r="D722" s="9"/>
      <c r="E722" s="33"/>
      <c r="F722" s="9"/>
      <c r="G722" s="108"/>
      <c r="H722" s="33"/>
      <c r="I722" s="15">
        <f>'[1]19 06 2018'!E684</f>
        <v>58181.818181818198</v>
      </c>
      <c r="J722" s="69"/>
      <c r="K722" s="8" t="str">
        <f t="shared" si="50"/>
        <v>m</v>
      </c>
      <c r="L722" s="15"/>
      <c r="M722" s="15">
        <f t="shared" si="53"/>
        <v>58181.818181818198</v>
      </c>
      <c r="N722" s="63"/>
      <c r="O722" s="35"/>
      <c r="P722" s="35"/>
    </row>
    <row r="723" spans="1:16" s="176" customFormat="1" ht="24.95" customHeight="1" x14ac:dyDescent="0.3">
      <c r="A723" s="6">
        <f t="shared" si="54"/>
        <v>357</v>
      </c>
      <c r="B723" s="19" t="s">
        <v>1710</v>
      </c>
      <c r="C723" s="6" t="s">
        <v>780</v>
      </c>
      <c r="D723" s="9"/>
      <c r="E723" s="33"/>
      <c r="F723" s="9"/>
      <c r="G723" s="108"/>
      <c r="H723" s="33"/>
      <c r="I723" s="15">
        <f>'[1]19 06 2018'!E685</f>
        <v>63636.363636363603</v>
      </c>
      <c r="J723" s="69"/>
      <c r="K723" s="8" t="str">
        <f t="shared" si="50"/>
        <v>m</v>
      </c>
      <c r="L723" s="15"/>
      <c r="M723" s="15">
        <f t="shared" si="53"/>
        <v>63636.363636363603</v>
      </c>
      <c r="N723" s="63"/>
      <c r="O723" s="35"/>
      <c r="P723" s="35"/>
    </row>
    <row r="724" spans="1:16" s="176" customFormat="1" ht="24.95" customHeight="1" x14ac:dyDescent="0.3">
      <c r="A724" s="6">
        <f t="shared" si="54"/>
        <v>358</v>
      </c>
      <c r="B724" s="19" t="s">
        <v>1711</v>
      </c>
      <c r="C724" s="6" t="s">
        <v>780</v>
      </c>
      <c r="D724" s="9"/>
      <c r="E724" s="33"/>
      <c r="F724" s="9"/>
      <c r="G724" s="108"/>
      <c r="H724" s="33"/>
      <c r="I724" s="15">
        <f>'[1]19 06 2018'!E686</f>
        <v>69090.909090909103</v>
      </c>
      <c r="J724" s="69"/>
      <c r="K724" s="8" t="str">
        <f t="shared" si="50"/>
        <v>m</v>
      </c>
      <c r="L724" s="15"/>
      <c r="M724" s="15">
        <f t="shared" si="53"/>
        <v>69090.909090909103</v>
      </c>
      <c r="N724" s="63"/>
      <c r="O724" s="35"/>
      <c r="P724" s="35"/>
    </row>
    <row r="725" spans="1:16" s="176" customFormat="1" ht="24.95" customHeight="1" x14ac:dyDescent="0.3">
      <c r="A725" s="6">
        <f t="shared" si="54"/>
        <v>359</v>
      </c>
      <c r="B725" s="19" t="s">
        <v>1712</v>
      </c>
      <c r="C725" s="6" t="s">
        <v>780</v>
      </c>
      <c r="D725" s="9"/>
      <c r="E725" s="33"/>
      <c r="F725" s="9"/>
      <c r="G725" s="108"/>
      <c r="H725" s="33"/>
      <c r="I725" s="15">
        <f>'[1]19 06 2018'!E687</f>
        <v>79090.909090909103</v>
      </c>
      <c r="J725" s="69"/>
      <c r="K725" s="8" t="str">
        <f t="shared" si="50"/>
        <v>m</v>
      </c>
      <c r="L725" s="15"/>
      <c r="M725" s="15">
        <f t="shared" si="53"/>
        <v>79090.909090909103</v>
      </c>
      <c r="N725" s="63"/>
      <c r="O725" s="35"/>
      <c r="P725" s="35"/>
    </row>
    <row r="726" spans="1:16" s="176" customFormat="1" ht="24.95" customHeight="1" x14ac:dyDescent="0.3">
      <c r="A726" s="6">
        <f t="shared" si="54"/>
        <v>360</v>
      </c>
      <c r="B726" s="19" t="s">
        <v>1713</v>
      </c>
      <c r="C726" s="6" t="s">
        <v>780</v>
      </c>
      <c r="D726" s="9"/>
      <c r="E726" s="33"/>
      <c r="F726" s="9"/>
      <c r="G726" s="108"/>
      <c r="H726" s="33"/>
      <c r="I726" s="15">
        <f>'[1]19 06 2018'!E688</f>
        <v>53636.363636363603</v>
      </c>
      <c r="J726" s="69"/>
      <c r="K726" s="8" t="str">
        <f t="shared" si="50"/>
        <v>m</v>
      </c>
      <c r="L726" s="15"/>
      <c r="M726" s="15">
        <f t="shared" si="53"/>
        <v>53636.363636363603</v>
      </c>
      <c r="N726" s="63"/>
      <c r="O726" s="35"/>
      <c r="P726" s="35"/>
    </row>
    <row r="727" spans="1:16" s="176" customFormat="1" ht="24.95" customHeight="1" x14ac:dyDescent="0.3">
      <c r="A727" s="6">
        <f t="shared" si="54"/>
        <v>361</v>
      </c>
      <c r="B727" s="19" t="s">
        <v>1714</v>
      </c>
      <c r="C727" s="6" t="s">
        <v>780</v>
      </c>
      <c r="D727" s="9"/>
      <c r="E727" s="33"/>
      <c r="F727" s="9"/>
      <c r="G727" s="108"/>
      <c r="H727" s="33"/>
      <c r="I727" s="15">
        <f>'[1]19 06 2018'!E689</f>
        <v>65454.545454545398</v>
      </c>
      <c r="J727" s="69"/>
      <c r="K727" s="8" t="str">
        <f t="shared" si="50"/>
        <v>m</v>
      </c>
      <c r="L727" s="15"/>
      <c r="M727" s="15">
        <f t="shared" si="53"/>
        <v>65454.545454545398</v>
      </c>
      <c r="N727" s="63"/>
      <c r="O727" s="35"/>
      <c r="P727" s="35"/>
    </row>
    <row r="728" spans="1:16" s="176" customFormat="1" ht="24.95" customHeight="1" x14ac:dyDescent="0.3">
      <c r="A728" s="6">
        <f t="shared" si="54"/>
        <v>362</v>
      </c>
      <c r="B728" s="19" t="s">
        <v>1715</v>
      </c>
      <c r="C728" s="6" t="s">
        <v>780</v>
      </c>
      <c r="D728" s="9"/>
      <c r="E728" s="33"/>
      <c r="F728" s="9"/>
      <c r="G728" s="108"/>
      <c r="H728" s="33"/>
      <c r="I728" s="15">
        <f>'[1]19 06 2018'!E690</f>
        <v>70909.090909090897</v>
      </c>
      <c r="J728" s="69"/>
      <c r="K728" s="8" t="str">
        <f t="shared" si="50"/>
        <v>m</v>
      </c>
      <c r="L728" s="15"/>
      <c r="M728" s="15">
        <f t="shared" si="53"/>
        <v>70909.090909090897</v>
      </c>
      <c r="N728" s="63"/>
      <c r="O728" s="35"/>
      <c r="P728" s="35"/>
    </row>
    <row r="729" spans="1:16" s="176" customFormat="1" ht="24.95" customHeight="1" x14ac:dyDescent="0.3">
      <c r="A729" s="6">
        <f t="shared" si="54"/>
        <v>363</v>
      </c>
      <c r="B729" s="19" t="s">
        <v>1716</v>
      </c>
      <c r="C729" s="6" t="s">
        <v>780</v>
      </c>
      <c r="D729" s="9"/>
      <c r="E729" s="33"/>
      <c r="F729" s="9"/>
      <c r="G729" s="108"/>
      <c r="H729" s="33"/>
      <c r="I729" s="15">
        <f>'[1]19 06 2018'!E691</f>
        <v>77272.727272727294</v>
      </c>
      <c r="J729" s="69"/>
      <c r="K729" s="8" t="str">
        <f t="shared" si="50"/>
        <v>m</v>
      </c>
      <c r="L729" s="15"/>
      <c r="M729" s="15">
        <f t="shared" si="53"/>
        <v>77272.727272727294</v>
      </c>
      <c r="N729" s="63"/>
      <c r="O729" s="35"/>
      <c r="P729" s="35"/>
    </row>
    <row r="730" spans="1:16" s="176" customFormat="1" ht="24.95" customHeight="1" x14ac:dyDescent="0.3">
      <c r="A730" s="6">
        <f t="shared" si="54"/>
        <v>364</v>
      </c>
      <c r="B730" s="19" t="s">
        <v>1717</v>
      </c>
      <c r="C730" s="6" t="s">
        <v>780</v>
      </c>
      <c r="D730" s="9"/>
      <c r="E730" s="33"/>
      <c r="F730" s="9"/>
      <c r="G730" s="108"/>
      <c r="H730" s="33"/>
      <c r="I730" s="15">
        <f>'[1]19 06 2018'!E692</f>
        <v>88181.818181818206</v>
      </c>
      <c r="J730" s="69"/>
      <c r="K730" s="8" t="str">
        <f t="shared" si="50"/>
        <v>m</v>
      </c>
      <c r="L730" s="15"/>
      <c r="M730" s="15">
        <f t="shared" si="53"/>
        <v>88181.818181818206</v>
      </c>
      <c r="N730" s="63"/>
      <c r="O730" s="35"/>
      <c r="P730" s="35"/>
    </row>
    <row r="731" spans="1:16" s="176" customFormat="1" ht="24.95" customHeight="1" x14ac:dyDescent="0.3">
      <c r="A731" s="6">
        <f t="shared" si="54"/>
        <v>365</v>
      </c>
      <c r="B731" s="19" t="s">
        <v>1718</v>
      </c>
      <c r="C731" s="6" t="s">
        <v>780</v>
      </c>
      <c r="D731" s="9"/>
      <c r="E731" s="33"/>
      <c r="F731" s="9"/>
      <c r="G731" s="108"/>
      <c r="H731" s="33"/>
      <c r="I731" s="15">
        <f>'[1]19 06 2018'!E693</f>
        <v>60000</v>
      </c>
      <c r="J731" s="69"/>
      <c r="K731" s="8" t="str">
        <f t="shared" si="50"/>
        <v>m</v>
      </c>
      <c r="L731" s="15"/>
      <c r="M731" s="15">
        <f t="shared" si="53"/>
        <v>60000</v>
      </c>
      <c r="N731" s="63"/>
      <c r="O731" s="35"/>
      <c r="P731" s="35"/>
    </row>
    <row r="732" spans="1:16" s="176" customFormat="1" ht="24.95" customHeight="1" x14ac:dyDescent="0.3">
      <c r="A732" s="6">
        <f t="shared" si="54"/>
        <v>366</v>
      </c>
      <c r="B732" s="19" t="s">
        <v>1719</v>
      </c>
      <c r="C732" s="6" t="s">
        <v>780</v>
      </c>
      <c r="D732" s="9"/>
      <c r="E732" s="33"/>
      <c r="F732" s="9"/>
      <c r="G732" s="108"/>
      <c r="H732" s="33"/>
      <c r="I732" s="15">
        <f>'[1]19 06 2018'!E694</f>
        <v>70909.090909090897</v>
      </c>
      <c r="J732" s="69"/>
      <c r="K732" s="8" t="str">
        <f t="shared" ref="K732:K795" si="55">C732</f>
        <v>m</v>
      </c>
      <c r="L732" s="15"/>
      <c r="M732" s="15">
        <f t="shared" si="53"/>
        <v>70909.090909090897</v>
      </c>
      <c r="N732" s="63"/>
      <c r="O732" s="35"/>
      <c r="P732" s="35"/>
    </row>
    <row r="733" spans="1:16" s="176" customFormat="1" ht="24.95" customHeight="1" x14ac:dyDescent="0.3">
      <c r="A733" s="6">
        <f t="shared" si="54"/>
        <v>367</v>
      </c>
      <c r="B733" s="19" t="s">
        <v>1720</v>
      </c>
      <c r="C733" s="6" t="s">
        <v>780</v>
      </c>
      <c r="D733" s="9"/>
      <c r="E733" s="33"/>
      <c r="F733" s="9"/>
      <c r="G733" s="108"/>
      <c r="H733" s="33"/>
      <c r="I733" s="15">
        <f>'[1]19 06 2018'!E695</f>
        <v>79090.909090909103</v>
      </c>
      <c r="J733" s="69"/>
      <c r="K733" s="8" t="str">
        <f t="shared" si="55"/>
        <v>m</v>
      </c>
      <c r="L733" s="15"/>
      <c r="M733" s="15">
        <f t="shared" si="53"/>
        <v>79090.909090909103</v>
      </c>
      <c r="N733" s="63"/>
      <c r="O733" s="35"/>
      <c r="P733" s="35"/>
    </row>
    <row r="734" spans="1:16" s="176" customFormat="1" ht="24.95" customHeight="1" x14ac:dyDescent="0.3">
      <c r="A734" s="6">
        <f t="shared" si="54"/>
        <v>368</v>
      </c>
      <c r="B734" s="19" t="s">
        <v>1721</v>
      </c>
      <c r="C734" s="6" t="s">
        <v>780</v>
      </c>
      <c r="D734" s="9"/>
      <c r="E734" s="33"/>
      <c r="F734" s="9"/>
      <c r="G734" s="108"/>
      <c r="H734" s="33"/>
      <c r="I734" s="15">
        <f>'[1]19 06 2018'!E696</f>
        <v>86363.636363636397</v>
      </c>
      <c r="J734" s="69"/>
      <c r="K734" s="8" t="str">
        <f t="shared" si="55"/>
        <v>m</v>
      </c>
      <c r="L734" s="15"/>
      <c r="M734" s="15">
        <f t="shared" si="53"/>
        <v>86363.636363636397</v>
      </c>
      <c r="N734" s="63"/>
      <c r="O734" s="35"/>
      <c r="P734" s="35"/>
    </row>
    <row r="735" spans="1:16" s="176" customFormat="1" ht="24.95" customHeight="1" x14ac:dyDescent="0.3">
      <c r="A735" s="6">
        <f t="shared" si="54"/>
        <v>369</v>
      </c>
      <c r="B735" s="19" t="s">
        <v>1722</v>
      </c>
      <c r="C735" s="6" t="s">
        <v>780</v>
      </c>
      <c r="D735" s="9"/>
      <c r="E735" s="33"/>
      <c r="F735" s="9"/>
      <c r="G735" s="108"/>
      <c r="H735" s="33"/>
      <c r="I735" s="15">
        <f>'[1]19 06 2018'!E697</f>
        <v>98181.818181818206</v>
      </c>
      <c r="J735" s="69"/>
      <c r="K735" s="8" t="str">
        <f t="shared" si="55"/>
        <v>m</v>
      </c>
      <c r="L735" s="15"/>
      <c r="M735" s="15">
        <f t="shared" si="53"/>
        <v>98181.818181818206</v>
      </c>
      <c r="N735" s="63"/>
      <c r="O735" s="35"/>
      <c r="P735" s="35"/>
    </row>
    <row r="736" spans="1:16" s="176" customFormat="1" ht="24.95" customHeight="1" x14ac:dyDescent="0.3">
      <c r="A736" s="6">
        <f t="shared" si="54"/>
        <v>370</v>
      </c>
      <c r="B736" s="19" t="s">
        <v>1723</v>
      </c>
      <c r="C736" s="6" t="s">
        <v>780</v>
      </c>
      <c r="D736" s="9"/>
      <c r="E736" s="33"/>
      <c r="F736" s="9"/>
      <c r="G736" s="108"/>
      <c r="H736" s="33"/>
      <c r="I736" s="15">
        <f>'[1]19 06 2018'!E698</f>
        <v>69090.909090909103</v>
      </c>
      <c r="J736" s="69"/>
      <c r="K736" s="8" t="str">
        <f t="shared" si="55"/>
        <v>m</v>
      </c>
      <c r="L736" s="15"/>
      <c r="M736" s="15">
        <f t="shared" si="53"/>
        <v>69090.909090909103</v>
      </c>
      <c r="N736" s="63"/>
      <c r="O736" s="35"/>
      <c r="P736" s="35"/>
    </row>
    <row r="737" spans="1:16" s="176" customFormat="1" ht="24.95" customHeight="1" x14ac:dyDescent="0.3">
      <c r="A737" s="6">
        <f t="shared" si="54"/>
        <v>371</v>
      </c>
      <c r="B737" s="19" t="s">
        <v>1724</v>
      </c>
      <c r="C737" s="6" t="s">
        <v>780</v>
      </c>
      <c r="D737" s="9"/>
      <c r="E737" s="33"/>
      <c r="F737" s="9"/>
      <c r="G737" s="108"/>
      <c r="H737" s="33"/>
      <c r="I737" s="15">
        <f>'[1]19 06 2018'!E699</f>
        <v>77272.727272727294</v>
      </c>
      <c r="J737" s="69"/>
      <c r="K737" s="8" t="str">
        <f t="shared" si="55"/>
        <v>m</v>
      </c>
      <c r="L737" s="15"/>
      <c r="M737" s="15">
        <f t="shared" si="53"/>
        <v>77272.727272727294</v>
      </c>
      <c r="N737" s="63"/>
      <c r="O737" s="35"/>
      <c r="P737" s="35"/>
    </row>
    <row r="738" spans="1:16" s="176" customFormat="1" ht="24.95" customHeight="1" x14ac:dyDescent="0.3">
      <c r="A738" s="6">
        <f t="shared" si="54"/>
        <v>372</v>
      </c>
      <c r="B738" s="19" t="s">
        <v>1725</v>
      </c>
      <c r="C738" s="6" t="s">
        <v>780</v>
      </c>
      <c r="D738" s="9"/>
      <c r="E738" s="33"/>
      <c r="F738" s="9"/>
      <c r="G738" s="108"/>
      <c r="H738" s="33"/>
      <c r="I738" s="15">
        <f>'[1]19 06 2018'!E700</f>
        <v>86363.636363636397</v>
      </c>
      <c r="J738" s="69"/>
      <c r="K738" s="8" t="str">
        <f t="shared" si="55"/>
        <v>m</v>
      </c>
      <c r="L738" s="15"/>
      <c r="M738" s="15">
        <f t="shared" si="53"/>
        <v>86363.636363636397</v>
      </c>
      <c r="N738" s="63"/>
      <c r="O738" s="35"/>
      <c r="P738" s="35"/>
    </row>
    <row r="739" spans="1:16" s="176" customFormat="1" ht="24.95" customHeight="1" x14ac:dyDescent="0.3">
      <c r="A739" s="6">
        <f t="shared" si="54"/>
        <v>373</v>
      </c>
      <c r="B739" s="19" t="s">
        <v>1726</v>
      </c>
      <c r="C739" s="6" t="s">
        <v>780</v>
      </c>
      <c r="D739" s="9"/>
      <c r="E739" s="33"/>
      <c r="F739" s="9"/>
      <c r="G739" s="108"/>
      <c r="H739" s="33"/>
      <c r="I739" s="15">
        <f>'[1]19 06 2018'!E701</f>
        <v>93636.363636363603</v>
      </c>
      <c r="J739" s="69"/>
      <c r="K739" s="8" t="str">
        <f t="shared" si="55"/>
        <v>m</v>
      </c>
      <c r="L739" s="15"/>
      <c r="M739" s="15">
        <f t="shared" si="53"/>
        <v>93636.363636363603</v>
      </c>
      <c r="N739" s="63"/>
      <c r="O739" s="35"/>
      <c r="P739" s="35"/>
    </row>
    <row r="740" spans="1:16" s="176" customFormat="1" ht="24.95" customHeight="1" x14ac:dyDescent="0.3">
      <c r="A740" s="6">
        <f t="shared" si="54"/>
        <v>374</v>
      </c>
      <c r="B740" s="19" t="s">
        <v>1727</v>
      </c>
      <c r="C740" s="6" t="s">
        <v>780</v>
      </c>
      <c r="D740" s="9"/>
      <c r="E740" s="33"/>
      <c r="F740" s="9"/>
      <c r="G740" s="108"/>
      <c r="H740" s="33"/>
      <c r="I740" s="15">
        <f>'[1]19 06 2018'!E702</f>
        <v>107272.727272727</v>
      </c>
      <c r="J740" s="69"/>
      <c r="K740" s="8" t="str">
        <f t="shared" si="55"/>
        <v>m</v>
      </c>
      <c r="L740" s="15"/>
      <c r="M740" s="15">
        <f t="shared" si="53"/>
        <v>107272.727272727</v>
      </c>
      <c r="N740" s="63"/>
      <c r="O740" s="35"/>
      <c r="P740" s="35"/>
    </row>
    <row r="741" spans="1:16" s="176" customFormat="1" ht="24.95" customHeight="1" x14ac:dyDescent="0.3">
      <c r="A741" s="6">
        <f t="shared" si="54"/>
        <v>375</v>
      </c>
      <c r="B741" s="19" t="s">
        <v>1728</v>
      </c>
      <c r="C741" s="6" t="s">
        <v>780</v>
      </c>
      <c r="D741" s="9"/>
      <c r="E741" s="33"/>
      <c r="F741" s="9"/>
      <c r="G741" s="108"/>
      <c r="H741" s="33"/>
      <c r="I741" s="15">
        <f>'[1]19 06 2018'!E703</f>
        <v>90909.090909090897</v>
      </c>
      <c r="J741" s="69"/>
      <c r="K741" s="8" t="str">
        <f t="shared" si="55"/>
        <v>m</v>
      </c>
      <c r="L741" s="15"/>
      <c r="M741" s="15">
        <f t="shared" si="53"/>
        <v>90909.090909090897</v>
      </c>
      <c r="N741" s="63"/>
      <c r="O741" s="35"/>
      <c r="P741" s="35"/>
    </row>
    <row r="742" spans="1:16" s="176" customFormat="1" ht="24.95" customHeight="1" x14ac:dyDescent="0.3">
      <c r="A742" s="6">
        <f t="shared" si="54"/>
        <v>376</v>
      </c>
      <c r="B742" s="19" t="s">
        <v>1729</v>
      </c>
      <c r="C742" s="6" t="s">
        <v>780</v>
      </c>
      <c r="D742" s="9"/>
      <c r="E742" s="33"/>
      <c r="F742" s="9"/>
      <c r="G742" s="108"/>
      <c r="H742" s="33"/>
      <c r="I742" s="15">
        <f>'[1]19 06 2018'!E704</f>
        <v>112727.272727273</v>
      </c>
      <c r="J742" s="69"/>
      <c r="K742" s="8" t="str">
        <f t="shared" si="55"/>
        <v>m</v>
      </c>
      <c r="L742" s="15"/>
      <c r="M742" s="15">
        <f t="shared" si="53"/>
        <v>112727.272727273</v>
      </c>
      <c r="N742" s="63"/>
      <c r="O742" s="35"/>
      <c r="P742" s="35"/>
    </row>
    <row r="743" spans="1:16" s="176" customFormat="1" ht="24.95" customHeight="1" x14ac:dyDescent="0.3">
      <c r="A743" s="6">
        <f t="shared" si="54"/>
        <v>377</v>
      </c>
      <c r="B743" s="19" t="s">
        <v>1730</v>
      </c>
      <c r="C743" s="6" t="s">
        <v>780</v>
      </c>
      <c r="D743" s="9"/>
      <c r="E743" s="33"/>
      <c r="F743" s="9"/>
      <c r="G743" s="108"/>
      <c r="H743" s="33"/>
      <c r="I743" s="15">
        <f>'[1]19 06 2018'!E705</f>
        <v>105454.545454545</v>
      </c>
      <c r="J743" s="69"/>
      <c r="K743" s="8" t="str">
        <f t="shared" si="55"/>
        <v>m</v>
      </c>
      <c r="L743" s="15"/>
      <c r="M743" s="15">
        <f t="shared" si="53"/>
        <v>105454.545454545</v>
      </c>
      <c r="N743" s="63"/>
      <c r="O743" s="35"/>
      <c r="P743" s="35"/>
    </row>
    <row r="744" spans="1:16" s="176" customFormat="1" ht="24.95" customHeight="1" x14ac:dyDescent="0.3">
      <c r="A744" s="6">
        <f t="shared" si="54"/>
        <v>378</v>
      </c>
      <c r="B744" s="19" t="s">
        <v>1731</v>
      </c>
      <c r="C744" s="6" t="s">
        <v>780</v>
      </c>
      <c r="D744" s="9"/>
      <c r="E744" s="33"/>
      <c r="F744" s="9"/>
      <c r="G744" s="108"/>
      <c r="H744" s="33"/>
      <c r="I744" s="15">
        <f>'[1]19 06 2018'!E706</f>
        <v>131818.181818182</v>
      </c>
      <c r="J744" s="69"/>
      <c r="K744" s="8" t="str">
        <f t="shared" si="55"/>
        <v>m</v>
      </c>
      <c r="L744" s="15"/>
      <c r="M744" s="15">
        <f t="shared" si="53"/>
        <v>131818.181818182</v>
      </c>
      <c r="N744" s="63"/>
      <c r="O744" s="35"/>
      <c r="P744" s="35"/>
    </row>
    <row r="745" spans="1:16" s="176" customFormat="1" ht="24.95" customHeight="1" x14ac:dyDescent="0.3">
      <c r="A745" s="6">
        <f t="shared" si="54"/>
        <v>379</v>
      </c>
      <c r="B745" s="19" t="s">
        <v>1732</v>
      </c>
      <c r="C745" s="6" t="s">
        <v>780</v>
      </c>
      <c r="D745" s="9"/>
      <c r="E745" s="33"/>
      <c r="F745" s="9"/>
      <c r="G745" s="108"/>
      <c r="H745" s="33"/>
      <c r="I745" s="15">
        <f>'[1]19 06 2018'!E707</f>
        <v>120909.090909091</v>
      </c>
      <c r="J745" s="69"/>
      <c r="K745" s="8" t="str">
        <f t="shared" si="55"/>
        <v>m</v>
      </c>
      <c r="L745" s="15"/>
      <c r="M745" s="15">
        <f t="shared" si="53"/>
        <v>120909.090909091</v>
      </c>
      <c r="N745" s="63"/>
      <c r="O745" s="35"/>
      <c r="P745" s="35"/>
    </row>
    <row r="746" spans="1:16" s="176" customFormat="1" ht="24.95" customHeight="1" x14ac:dyDescent="0.3">
      <c r="A746" s="6">
        <f t="shared" si="54"/>
        <v>380</v>
      </c>
      <c r="B746" s="19" t="s">
        <v>1733</v>
      </c>
      <c r="C746" s="6" t="s">
        <v>780</v>
      </c>
      <c r="D746" s="9"/>
      <c r="E746" s="33"/>
      <c r="F746" s="9"/>
      <c r="G746" s="108"/>
      <c r="H746" s="33"/>
      <c r="I746" s="15">
        <f>'[1]19 06 2018'!E708</f>
        <v>150000</v>
      </c>
      <c r="J746" s="69"/>
      <c r="K746" s="8" t="str">
        <f t="shared" si="55"/>
        <v>m</v>
      </c>
      <c r="L746" s="15"/>
      <c r="M746" s="15">
        <f t="shared" si="53"/>
        <v>150000</v>
      </c>
      <c r="N746" s="63"/>
      <c r="O746" s="35"/>
      <c r="P746" s="35"/>
    </row>
    <row r="747" spans="1:16" s="176" customFormat="1" ht="24.95" customHeight="1" x14ac:dyDescent="0.3">
      <c r="A747" s="13"/>
      <c r="B747" s="22" t="s">
        <v>1734</v>
      </c>
      <c r="C747" s="13"/>
      <c r="D747" s="18"/>
      <c r="E747" s="116"/>
      <c r="F747" s="18"/>
      <c r="G747" s="154"/>
      <c r="H747" s="116"/>
      <c r="I747" s="156"/>
      <c r="J747" s="155"/>
      <c r="K747" s="8"/>
      <c r="L747" s="156"/>
      <c r="M747" s="156"/>
      <c r="N747" s="157"/>
      <c r="O747" s="35"/>
      <c r="P747" s="35"/>
    </row>
    <row r="748" spans="1:16" s="176" customFormat="1" ht="24.95" customHeight="1" x14ac:dyDescent="0.3">
      <c r="A748" s="6"/>
      <c r="B748" s="19" t="s">
        <v>1735</v>
      </c>
      <c r="C748" s="6" t="s">
        <v>2015</v>
      </c>
      <c r="D748" s="9"/>
      <c r="E748" s="33"/>
      <c r="F748" s="9"/>
      <c r="G748" s="108"/>
      <c r="H748" s="33"/>
      <c r="I748" s="15">
        <f>'[1]19 06 2018'!E710</f>
        <v>57300</v>
      </c>
      <c r="J748" s="69"/>
      <c r="K748" s="8" t="str">
        <f t="shared" si="55"/>
        <v>d/cây</v>
      </c>
      <c r="L748" s="15"/>
      <c r="M748" s="15">
        <f t="shared" ref="M748:M811" si="56">I748</f>
        <v>57300</v>
      </c>
      <c r="N748" s="63"/>
      <c r="O748" s="35"/>
      <c r="P748" s="35"/>
    </row>
    <row r="749" spans="1:16" s="176" customFormat="1" ht="24.95" customHeight="1" x14ac:dyDescent="0.3">
      <c r="A749" s="6">
        <f>A746+1</f>
        <v>381</v>
      </c>
      <c r="B749" s="19" t="s">
        <v>1736</v>
      </c>
      <c r="C749" s="6" t="s">
        <v>2015</v>
      </c>
      <c r="D749" s="9"/>
      <c r="E749" s="33"/>
      <c r="F749" s="9"/>
      <c r="G749" s="108"/>
      <c r="H749" s="33"/>
      <c r="I749" s="15">
        <f>'[1]19 06 2018'!E711</f>
        <v>62300</v>
      </c>
      <c r="J749" s="69"/>
      <c r="K749" s="8" t="str">
        <f t="shared" si="55"/>
        <v>d/cây</v>
      </c>
      <c r="L749" s="15"/>
      <c r="M749" s="15">
        <f t="shared" si="56"/>
        <v>62300</v>
      </c>
      <c r="N749" s="63"/>
      <c r="O749" s="35"/>
      <c r="P749" s="35"/>
    </row>
    <row r="750" spans="1:16" s="176" customFormat="1" ht="24.95" customHeight="1" x14ac:dyDescent="0.3">
      <c r="A750" s="6">
        <f t="shared" ref="A750:A812" si="57">+A749+1</f>
        <v>382</v>
      </c>
      <c r="B750" s="19" t="s">
        <v>1737</v>
      </c>
      <c r="C750" s="6" t="s">
        <v>2015</v>
      </c>
      <c r="D750" s="9"/>
      <c r="E750" s="33"/>
      <c r="F750" s="9"/>
      <c r="G750" s="108"/>
      <c r="H750" s="33"/>
      <c r="I750" s="15">
        <f>'[1]19 06 2018'!E712</f>
        <v>65900</v>
      </c>
      <c r="J750" s="69"/>
      <c r="K750" s="8" t="str">
        <f t="shared" si="55"/>
        <v>d/cây</v>
      </c>
      <c r="L750" s="15"/>
      <c r="M750" s="15">
        <f t="shared" si="56"/>
        <v>65900</v>
      </c>
      <c r="N750" s="63"/>
      <c r="O750" s="35"/>
      <c r="P750" s="35"/>
    </row>
    <row r="751" spans="1:16" s="176" customFormat="1" ht="24.95" customHeight="1" x14ac:dyDescent="0.3">
      <c r="A751" s="6">
        <f t="shared" si="57"/>
        <v>383</v>
      </c>
      <c r="B751" s="19" t="s">
        <v>1738</v>
      </c>
      <c r="C751" s="6" t="s">
        <v>2015</v>
      </c>
      <c r="D751" s="9"/>
      <c r="E751" s="33"/>
      <c r="F751" s="9"/>
      <c r="G751" s="108"/>
      <c r="H751" s="33"/>
      <c r="I751" s="15">
        <f>'[1]19 06 2018'!E713</f>
        <v>70900</v>
      </c>
      <c r="J751" s="69"/>
      <c r="K751" s="8" t="str">
        <f t="shared" si="55"/>
        <v>d/cây</v>
      </c>
      <c r="L751" s="15"/>
      <c r="M751" s="15">
        <f t="shared" si="56"/>
        <v>70900</v>
      </c>
      <c r="N751" s="63"/>
      <c r="O751" s="35"/>
      <c r="P751" s="35"/>
    </row>
    <row r="752" spans="1:16" s="37" customFormat="1" ht="24.95" customHeight="1" x14ac:dyDescent="0.3">
      <c r="A752" s="6">
        <f t="shared" si="57"/>
        <v>384</v>
      </c>
      <c r="B752" s="19" t="s">
        <v>1739</v>
      </c>
      <c r="C752" s="6" t="s">
        <v>2015</v>
      </c>
      <c r="D752" s="9"/>
      <c r="E752" s="33"/>
      <c r="F752" s="9"/>
      <c r="G752" s="108"/>
      <c r="H752" s="33"/>
      <c r="I752" s="15">
        <f>'[1]19 06 2018'!E714</f>
        <v>77300</v>
      </c>
      <c r="J752" s="69"/>
      <c r="K752" s="8" t="str">
        <f t="shared" si="55"/>
        <v>d/cây</v>
      </c>
      <c r="L752" s="15"/>
      <c r="M752" s="15">
        <f t="shared" si="56"/>
        <v>77300</v>
      </c>
      <c r="N752" s="63"/>
      <c r="O752" s="105"/>
      <c r="P752" s="105"/>
    </row>
    <row r="753" spans="1:16" s="176" customFormat="1" ht="24.95" customHeight="1" x14ac:dyDescent="0.3">
      <c r="A753" s="6">
        <f t="shared" si="57"/>
        <v>385</v>
      </c>
      <c r="B753" s="19" t="s">
        <v>1740</v>
      </c>
      <c r="C753" s="6" t="s">
        <v>2015</v>
      </c>
      <c r="D753" s="9"/>
      <c r="E753" s="33"/>
      <c r="F753" s="9"/>
      <c r="G753" s="108"/>
      <c r="H753" s="33"/>
      <c r="I753" s="15">
        <f>'[1]19 06 2018'!E715</f>
        <v>90800</v>
      </c>
      <c r="J753" s="69"/>
      <c r="K753" s="8" t="str">
        <f t="shared" si="55"/>
        <v>d/cây</v>
      </c>
      <c r="L753" s="15"/>
      <c r="M753" s="15">
        <f t="shared" si="56"/>
        <v>90800</v>
      </c>
      <c r="N753" s="63"/>
      <c r="O753" s="35"/>
      <c r="P753" s="35"/>
    </row>
    <row r="754" spans="1:16" s="176" customFormat="1" ht="24.95" customHeight="1" x14ac:dyDescent="0.3">
      <c r="A754" s="6">
        <f t="shared" si="57"/>
        <v>386</v>
      </c>
      <c r="B754" s="19" t="s">
        <v>1741</v>
      </c>
      <c r="C754" s="6" t="s">
        <v>2015</v>
      </c>
      <c r="D754" s="9"/>
      <c r="E754" s="33"/>
      <c r="F754" s="9"/>
      <c r="G754" s="108"/>
      <c r="H754" s="33"/>
      <c r="I754" s="15">
        <f>'[1]19 06 2018'!E716</f>
        <v>96900</v>
      </c>
      <c r="J754" s="69"/>
      <c r="K754" s="8" t="str">
        <f t="shared" si="55"/>
        <v>d/cây</v>
      </c>
      <c r="L754" s="15"/>
      <c r="M754" s="15">
        <f t="shared" si="56"/>
        <v>96900</v>
      </c>
      <c r="N754" s="63"/>
      <c r="O754" s="35"/>
      <c r="P754" s="35"/>
    </row>
    <row r="755" spans="1:16" s="176" customFormat="1" ht="24.95" customHeight="1" x14ac:dyDescent="0.3">
      <c r="A755" s="6">
        <f t="shared" si="57"/>
        <v>387</v>
      </c>
      <c r="B755" s="19" t="s">
        <v>1742</v>
      </c>
      <c r="C755" s="6" t="s">
        <v>2015</v>
      </c>
      <c r="D755" s="9"/>
      <c r="E755" s="33"/>
      <c r="F755" s="9"/>
      <c r="G755" s="108"/>
      <c r="H755" s="33"/>
      <c r="I755" s="15">
        <f>'[1]19 06 2018'!E717</f>
        <v>106500</v>
      </c>
      <c r="J755" s="69"/>
      <c r="K755" s="8" t="str">
        <f t="shared" si="55"/>
        <v>d/cây</v>
      </c>
      <c r="L755" s="15"/>
      <c r="M755" s="15">
        <f t="shared" si="56"/>
        <v>106500</v>
      </c>
      <c r="N755" s="63"/>
      <c r="O755" s="35"/>
      <c r="P755" s="35"/>
    </row>
    <row r="756" spans="1:16" s="176" customFormat="1" ht="24.95" customHeight="1" x14ac:dyDescent="0.3">
      <c r="A756" s="6">
        <f t="shared" si="57"/>
        <v>388</v>
      </c>
      <c r="B756" s="19" t="s">
        <v>1743</v>
      </c>
      <c r="C756" s="6" t="s">
        <v>2015</v>
      </c>
      <c r="D756" s="9"/>
      <c r="E756" s="33"/>
      <c r="F756" s="9"/>
      <c r="G756" s="108"/>
      <c r="H756" s="33"/>
      <c r="I756" s="15">
        <f>'[1]19 06 2018'!E718</f>
        <v>115400</v>
      </c>
      <c r="J756" s="69"/>
      <c r="K756" s="8" t="str">
        <f t="shared" si="55"/>
        <v>d/cây</v>
      </c>
      <c r="L756" s="15"/>
      <c r="M756" s="15">
        <f t="shared" si="56"/>
        <v>115400</v>
      </c>
      <c r="N756" s="63"/>
      <c r="O756" s="35"/>
      <c r="P756" s="35"/>
    </row>
    <row r="757" spans="1:16" s="176" customFormat="1" ht="24.95" customHeight="1" x14ac:dyDescent="0.3">
      <c r="A757" s="6">
        <f t="shared" si="57"/>
        <v>389</v>
      </c>
      <c r="B757" s="19" t="s">
        <v>1744</v>
      </c>
      <c r="C757" s="6" t="s">
        <v>2015</v>
      </c>
      <c r="D757" s="9"/>
      <c r="E757" s="33"/>
      <c r="F757" s="9"/>
      <c r="G757" s="108"/>
      <c r="H757" s="33"/>
      <c r="I757" s="15">
        <f>'[1]19 06 2018'!E719</f>
        <v>121700</v>
      </c>
      <c r="J757" s="69"/>
      <c r="K757" s="8" t="str">
        <f t="shared" si="55"/>
        <v>d/cây</v>
      </c>
      <c r="L757" s="15"/>
      <c r="M757" s="15">
        <f t="shared" si="56"/>
        <v>121700</v>
      </c>
      <c r="N757" s="63"/>
      <c r="O757" s="35"/>
      <c r="P757" s="35"/>
    </row>
    <row r="758" spans="1:16" s="176" customFormat="1" ht="24.95" customHeight="1" x14ac:dyDescent="0.3">
      <c r="A758" s="6">
        <f t="shared" si="57"/>
        <v>390</v>
      </c>
      <c r="B758" s="19" t="s">
        <v>1745</v>
      </c>
      <c r="C758" s="6" t="s">
        <v>2015</v>
      </c>
      <c r="D758" s="9"/>
      <c r="E758" s="33"/>
      <c r="F758" s="9"/>
      <c r="G758" s="108"/>
      <c r="H758" s="33"/>
      <c r="I758" s="15">
        <f>'[1]19 06 2018'!E720</f>
        <v>126600</v>
      </c>
      <c r="J758" s="69"/>
      <c r="K758" s="8" t="str">
        <f t="shared" si="55"/>
        <v>d/cây</v>
      </c>
      <c r="L758" s="15"/>
      <c r="M758" s="15">
        <f t="shared" si="56"/>
        <v>126600</v>
      </c>
      <c r="N758" s="63"/>
      <c r="O758" s="35"/>
      <c r="P758" s="35"/>
    </row>
    <row r="759" spans="1:16" s="176" customFormat="1" ht="24.95" customHeight="1" x14ac:dyDescent="0.3">
      <c r="A759" s="6">
        <f t="shared" si="57"/>
        <v>391</v>
      </c>
      <c r="B759" s="19" t="s">
        <v>1746</v>
      </c>
      <c r="C759" s="6" t="s">
        <v>2015</v>
      </c>
      <c r="D759" s="9"/>
      <c r="E759" s="33"/>
      <c r="F759" s="9"/>
      <c r="G759" s="108"/>
      <c r="H759" s="33"/>
      <c r="I759" s="15">
        <f>'[1]19 06 2018'!E721</f>
        <v>134500</v>
      </c>
      <c r="J759" s="69"/>
      <c r="K759" s="8" t="str">
        <f t="shared" si="55"/>
        <v>d/cây</v>
      </c>
      <c r="L759" s="15"/>
      <c r="M759" s="15">
        <f t="shared" si="56"/>
        <v>134500</v>
      </c>
      <c r="N759" s="63"/>
      <c r="O759" s="35"/>
      <c r="P759" s="35"/>
    </row>
    <row r="760" spans="1:16" s="176" customFormat="1" ht="24.95" customHeight="1" x14ac:dyDescent="0.3">
      <c r="A760" s="6">
        <f t="shared" si="57"/>
        <v>392</v>
      </c>
      <c r="B760" s="19" t="s">
        <v>1747</v>
      </c>
      <c r="C760" s="6" t="s">
        <v>2015</v>
      </c>
      <c r="D760" s="9"/>
      <c r="E760" s="33"/>
      <c r="F760" s="9"/>
      <c r="G760" s="108"/>
      <c r="H760" s="33"/>
      <c r="I760" s="15">
        <f>'[1]19 06 2018'!E722</f>
        <v>147800</v>
      </c>
      <c r="J760" s="69"/>
      <c r="K760" s="8" t="str">
        <f t="shared" si="55"/>
        <v>d/cây</v>
      </c>
      <c r="L760" s="15"/>
      <c r="M760" s="15">
        <f t="shared" si="56"/>
        <v>147800</v>
      </c>
      <c r="N760" s="63"/>
      <c r="O760" s="35"/>
      <c r="P760" s="35"/>
    </row>
    <row r="761" spans="1:16" s="176" customFormat="1" ht="24.95" customHeight="1" x14ac:dyDescent="0.3">
      <c r="A761" s="6">
        <f t="shared" si="57"/>
        <v>393</v>
      </c>
      <c r="B761" s="19" t="s">
        <v>1748</v>
      </c>
      <c r="C761" s="6" t="s">
        <v>2015</v>
      </c>
      <c r="D761" s="9"/>
      <c r="E761" s="33"/>
      <c r="F761" s="9"/>
      <c r="G761" s="108"/>
      <c r="H761" s="33"/>
      <c r="I761" s="15">
        <f>'[1]19 06 2018'!E723</f>
        <v>72200</v>
      </c>
      <c r="J761" s="69"/>
      <c r="K761" s="8" t="str">
        <f t="shared" si="55"/>
        <v>d/cây</v>
      </c>
      <c r="L761" s="15"/>
      <c r="M761" s="15">
        <f t="shared" si="56"/>
        <v>72200</v>
      </c>
      <c r="N761" s="63"/>
      <c r="O761" s="35"/>
      <c r="P761" s="35"/>
    </row>
    <row r="762" spans="1:16" s="176" customFormat="1" ht="24.95" customHeight="1" x14ac:dyDescent="0.3">
      <c r="A762" s="6">
        <f t="shared" si="57"/>
        <v>394</v>
      </c>
      <c r="B762" s="19" t="s">
        <v>1749</v>
      </c>
      <c r="C762" s="6" t="s">
        <v>2015</v>
      </c>
      <c r="D762" s="9"/>
      <c r="E762" s="33"/>
      <c r="F762" s="9"/>
      <c r="G762" s="108"/>
      <c r="H762" s="33"/>
      <c r="I762" s="15">
        <f>'[1]19 06 2018'!E724</f>
        <v>78600</v>
      </c>
      <c r="J762" s="69"/>
      <c r="K762" s="8" t="str">
        <f t="shared" si="55"/>
        <v>d/cây</v>
      </c>
      <c r="L762" s="15"/>
      <c r="M762" s="15">
        <f t="shared" si="56"/>
        <v>78600</v>
      </c>
      <c r="N762" s="63"/>
      <c r="O762" s="35"/>
      <c r="P762" s="35"/>
    </row>
    <row r="763" spans="1:16" s="176" customFormat="1" ht="24.95" customHeight="1" x14ac:dyDescent="0.3">
      <c r="A763" s="6">
        <f t="shared" si="57"/>
        <v>395</v>
      </c>
      <c r="B763" s="19" t="s">
        <v>1750</v>
      </c>
      <c r="C763" s="6" t="s">
        <v>2015</v>
      </c>
      <c r="D763" s="9"/>
      <c r="E763" s="33"/>
      <c r="F763" s="9"/>
      <c r="G763" s="108"/>
      <c r="H763" s="33"/>
      <c r="I763" s="15">
        <f>'[1]19 06 2018'!E725</f>
        <v>83700</v>
      </c>
      <c r="J763" s="69"/>
      <c r="K763" s="8" t="str">
        <f t="shared" si="55"/>
        <v>d/cây</v>
      </c>
      <c r="L763" s="15"/>
      <c r="M763" s="15">
        <f t="shared" si="56"/>
        <v>83700</v>
      </c>
      <c r="N763" s="63"/>
      <c r="O763" s="35"/>
      <c r="P763" s="35"/>
    </row>
    <row r="764" spans="1:16" s="176" customFormat="1" ht="24.95" customHeight="1" x14ac:dyDescent="0.3">
      <c r="A764" s="6">
        <f t="shared" si="57"/>
        <v>396</v>
      </c>
      <c r="B764" s="19" t="s">
        <v>1751</v>
      </c>
      <c r="C764" s="6" t="s">
        <v>2015</v>
      </c>
      <c r="D764" s="9"/>
      <c r="E764" s="33"/>
      <c r="F764" s="9"/>
      <c r="G764" s="108"/>
      <c r="H764" s="33"/>
      <c r="I764" s="15">
        <f>'[1]19 06 2018'!E726</f>
        <v>89500</v>
      </c>
      <c r="J764" s="69"/>
      <c r="K764" s="8" t="str">
        <f t="shared" si="55"/>
        <v>d/cây</v>
      </c>
      <c r="L764" s="15"/>
      <c r="M764" s="15">
        <f t="shared" si="56"/>
        <v>89500</v>
      </c>
      <c r="N764" s="63"/>
      <c r="O764" s="35"/>
      <c r="P764" s="35"/>
    </row>
    <row r="765" spans="1:16" s="176" customFormat="1" ht="24.95" customHeight="1" x14ac:dyDescent="0.3">
      <c r="A765" s="6">
        <f t="shared" si="57"/>
        <v>397</v>
      </c>
      <c r="B765" s="19" t="s">
        <v>1752</v>
      </c>
      <c r="C765" s="6" t="s">
        <v>2015</v>
      </c>
      <c r="D765" s="9"/>
      <c r="E765" s="33"/>
      <c r="F765" s="9"/>
      <c r="G765" s="108"/>
      <c r="H765" s="33"/>
      <c r="I765" s="15">
        <f>'[1]19 06 2018'!E727</f>
        <v>95600</v>
      </c>
      <c r="J765" s="69"/>
      <c r="K765" s="8" t="str">
        <f t="shared" si="55"/>
        <v>d/cây</v>
      </c>
      <c r="L765" s="15"/>
      <c r="M765" s="15">
        <f t="shared" si="56"/>
        <v>95600</v>
      </c>
      <c r="N765" s="63"/>
      <c r="O765" s="35"/>
      <c r="P765" s="35"/>
    </row>
    <row r="766" spans="1:16" s="176" customFormat="1" ht="24.95" customHeight="1" x14ac:dyDescent="0.3">
      <c r="A766" s="6">
        <f t="shared" si="57"/>
        <v>398</v>
      </c>
      <c r="B766" s="19" t="s">
        <v>1753</v>
      </c>
      <c r="C766" s="6" t="s">
        <v>2015</v>
      </c>
      <c r="D766" s="9"/>
      <c r="E766" s="33"/>
      <c r="F766" s="9"/>
      <c r="G766" s="108"/>
      <c r="H766" s="33"/>
      <c r="I766" s="15">
        <f>'[1]19 06 2018'!E728</f>
        <v>114800</v>
      </c>
      <c r="J766" s="69"/>
      <c r="K766" s="8" t="str">
        <f t="shared" si="55"/>
        <v>d/cây</v>
      </c>
      <c r="L766" s="15"/>
      <c r="M766" s="15">
        <f t="shared" si="56"/>
        <v>114800</v>
      </c>
      <c r="N766" s="63"/>
      <c r="O766" s="35"/>
      <c r="P766" s="35"/>
    </row>
    <row r="767" spans="1:16" s="176" customFormat="1" ht="24.95" customHeight="1" x14ac:dyDescent="0.3">
      <c r="A767" s="6">
        <f t="shared" si="57"/>
        <v>399</v>
      </c>
      <c r="B767" s="19" t="s">
        <v>1754</v>
      </c>
      <c r="C767" s="6" t="s">
        <v>2015</v>
      </c>
      <c r="D767" s="9"/>
      <c r="E767" s="33"/>
      <c r="F767" s="9"/>
      <c r="G767" s="108"/>
      <c r="H767" s="33"/>
      <c r="I767" s="15">
        <f>'[1]19 06 2018'!E729</f>
        <v>122600</v>
      </c>
      <c r="J767" s="69"/>
      <c r="K767" s="8" t="str">
        <f t="shared" si="55"/>
        <v>d/cây</v>
      </c>
      <c r="L767" s="15"/>
      <c r="M767" s="15">
        <f t="shared" si="56"/>
        <v>122600</v>
      </c>
      <c r="N767" s="63"/>
      <c r="O767" s="35"/>
      <c r="P767" s="35"/>
    </row>
    <row r="768" spans="1:16" s="176" customFormat="1" ht="24.95" customHeight="1" x14ac:dyDescent="0.3">
      <c r="A768" s="6">
        <f t="shared" si="57"/>
        <v>400</v>
      </c>
      <c r="B768" s="19" t="s">
        <v>1755</v>
      </c>
      <c r="C768" s="6" t="s">
        <v>2015</v>
      </c>
      <c r="D768" s="9"/>
      <c r="E768" s="33"/>
      <c r="F768" s="9"/>
      <c r="G768" s="108"/>
      <c r="H768" s="33"/>
      <c r="I768" s="15">
        <f>'[1]19 06 2018'!E730</f>
        <v>134800</v>
      </c>
      <c r="J768" s="69"/>
      <c r="K768" s="8" t="str">
        <f t="shared" si="55"/>
        <v>d/cây</v>
      </c>
      <c r="L768" s="15"/>
      <c r="M768" s="15">
        <f t="shared" si="56"/>
        <v>134800</v>
      </c>
      <c r="N768" s="63"/>
      <c r="O768" s="35"/>
      <c r="P768" s="35"/>
    </row>
    <row r="769" spans="1:16" s="176" customFormat="1" ht="24.95" customHeight="1" x14ac:dyDescent="0.3">
      <c r="A769" s="6">
        <f t="shared" si="57"/>
        <v>401</v>
      </c>
      <c r="B769" s="19" t="s">
        <v>1756</v>
      </c>
      <c r="C769" s="6" t="s">
        <v>2015</v>
      </c>
      <c r="D769" s="9"/>
      <c r="E769" s="33"/>
      <c r="F769" s="9"/>
      <c r="G769" s="108"/>
      <c r="H769" s="33"/>
      <c r="I769" s="15">
        <f>'[1]19 06 2018'!E731</f>
        <v>146200</v>
      </c>
      <c r="J769" s="69"/>
      <c r="K769" s="8" t="str">
        <f t="shared" si="55"/>
        <v>d/cây</v>
      </c>
      <c r="L769" s="15"/>
      <c r="M769" s="15">
        <f t="shared" si="56"/>
        <v>146200</v>
      </c>
      <c r="N769" s="63"/>
      <c r="O769" s="35"/>
      <c r="P769" s="35"/>
    </row>
    <row r="770" spans="1:16" s="176" customFormat="1" ht="24.95" customHeight="1" x14ac:dyDescent="0.3">
      <c r="A770" s="6">
        <f t="shared" si="57"/>
        <v>402</v>
      </c>
      <c r="B770" s="19" t="s">
        <v>1757</v>
      </c>
      <c r="C770" s="6" t="s">
        <v>2015</v>
      </c>
      <c r="D770" s="9"/>
      <c r="E770" s="33"/>
      <c r="F770" s="9"/>
      <c r="G770" s="108"/>
      <c r="H770" s="33"/>
      <c r="I770" s="15">
        <f>'[1]19 06 2018'!E732</f>
        <v>152300</v>
      </c>
      <c r="J770" s="69"/>
      <c r="K770" s="8" t="str">
        <f t="shared" si="55"/>
        <v>d/cây</v>
      </c>
      <c r="L770" s="15"/>
      <c r="M770" s="15">
        <f t="shared" si="56"/>
        <v>152300</v>
      </c>
      <c r="N770" s="63"/>
      <c r="O770" s="35"/>
      <c r="P770" s="35"/>
    </row>
    <row r="771" spans="1:16" s="176" customFormat="1" ht="24.95" customHeight="1" x14ac:dyDescent="0.3">
      <c r="A771" s="6">
        <f t="shared" si="57"/>
        <v>403</v>
      </c>
      <c r="B771" s="19" t="s">
        <v>1758</v>
      </c>
      <c r="C771" s="6" t="s">
        <v>2015</v>
      </c>
      <c r="D771" s="9"/>
      <c r="E771" s="33"/>
      <c r="F771" s="9"/>
      <c r="G771" s="108"/>
      <c r="H771" s="33"/>
      <c r="I771" s="15">
        <f>'[1]19 06 2018'!E733</f>
        <v>160400</v>
      </c>
      <c r="J771" s="69"/>
      <c r="K771" s="8" t="str">
        <f t="shared" si="55"/>
        <v>d/cây</v>
      </c>
      <c r="L771" s="15"/>
      <c r="M771" s="15">
        <f t="shared" si="56"/>
        <v>160400</v>
      </c>
      <c r="N771" s="63"/>
      <c r="O771" s="35"/>
      <c r="P771" s="35"/>
    </row>
    <row r="772" spans="1:16" s="176" customFormat="1" ht="24.95" customHeight="1" x14ac:dyDescent="0.3">
      <c r="A772" s="6">
        <f t="shared" si="57"/>
        <v>404</v>
      </c>
      <c r="B772" s="19" t="s">
        <v>1759</v>
      </c>
      <c r="C772" s="6" t="s">
        <v>2015</v>
      </c>
      <c r="D772" s="9"/>
      <c r="E772" s="33"/>
      <c r="F772" s="9"/>
      <c r="G772" s="108"/>
      <c r="H772" s="33"/>
      <c r="I772" s="15">
        <f>'[1]19 06 2018'!E734</f>
        <v>172700</v>
      </c>
      <c r="J772" s="69"/>
      <c r="K772" s="8" t="str">
        <f t="shared" si="55"/>
        <v>d/cây</v>
      </c>
      <c r="L772" s="15"/>
      <c r="M772" s="15">
        <f t="shared" si="56"/>
        <v>172700</v>
      </c>
      <c r="N772" s="63"/>
      <c r="O772" s="35"/>
      <c r="P772" s="35"/>
    </row>
    <row r="773" spans="1:16" s="176" customFormat="1" ht="24.95" customHeight="1" x14ac:dyDescent="0.3">
      <c r="A773" s="6">
        <f t="shared" si="57"/>
        <v>405</v>
      </c>
      <c r="B773" s="19" t="s">
        <v>1760</v>
      </c>
      <c r="C773" s="6" t="s">
        <v>2015</v>
      </c>
      <c r="D773" s="9"/>
      <c r="E773" s="33"/>
      <c r="F773" s="9"/>
      <c r="G773" s="108"/>
      <c r="H773" s="33"/>
      <c r="I773" s="15">
        <f>'[1]19 06 2018'!E735</f>
        <v>187600</v>
      </c>
      <c r="J773" s="69"/>
      <c r="K773" s="8" t="str">
        <f t="shared" si="55"/>
        <v>d/cây</v>
      </c>
      <c r="L773" s="15"/>
      <c r="M773" s="15">
        <f t="shared" si="56"/>
        <v>187600</v>
      </c>
      <c r="N773" s="63"/>
      <c r="O773" s="35"/>
      <c r="P773" s="35"/>
    </row>
    <row r="774" spans="1:16" s="176" customFormat="1" ht="24.95" customHeight="1" x14ac:dyDescent="0.3">
      <c r="A774" s="6">
        <f t="shared" si="57"/>
        <v>406</v>
      </c>
      <c r="B774" s="19" t="s">
        <v>1761</v>
      </c>
      <c r="C774" s="6" t="s">
        <v>2015</v>
      </c>
      <c r="D774" s="9"/>
      <c r="E774" s="33"/>
      <c r="F774" s="9"/>
      <c r="G774" s="108"/>
      <c r="H774" s="33"/>
      <c r="I774" s="15">
        <f>'[1]19 06 2018'!E736</f>
        <v>90100</v>
      </c>
      <c r="J774" s="69"/>
      <c r="K774" s="8" t="str">
        <f t="shared" si="55"/>
        <v>d/cây</v>
      </c>
      <c r="L774" s="15"/>
      <c r="M774" s="15">
        <f t="shared" si="56"/>
        <v>90100</v>
      </c>
      <c r="N774" s="63"/>
      <c r="O774" s="35"/>
      <c r="P774" s="35"/>
    </row>
    <row r="775" spans="1:16" s="176" customFormat="1" ht="24.95" customHeight="1" x14ac:dyDescent="0.3">
      <c r="A775" s="6">
        <f t="shared" si="57"/>
        <v>407</v>
      </c>
      <c r="B775" s="19" t="s">
        <v>1762</v>
      </c>
      <c r="C775" s="6" t="s">
        <v>2015</v>
      </c>
      <c r="D775" s="9"/>
      <c r="E775" s="33"/>
      <c r="F775" s="9"/>
      <c r="G775" s="108"/>
      <c r="H775" s="33"/>
      <c r="I775" s="15">
        <f>'[1]19 06 2018'!E737</f>
        <v>97900</v>
      </c>
      <c r="J775" s="69"/>
      <c r="K775" s="8" t="str">
        <f t="shared" si="55"/>
        <v>d/cây</v>
      </c>
      <c r="L775" s="15"/>
      <c r="M775" s="15">
        <f t="shared" si="56"/>
        <v>97900</v>
      </c>
      <c r="N775" s="63"/>
      <c r="O775" s="35"/>
      <c r="P775" s="35"/>
    </row>
    <row r="776" spans="1:16" s="176" customFormat="1" ht="24.95" customHeight="1" x14ac:dyDescent="0.3">
      <c r="A776" s="6">
        <f t="shared" si="57"/>
        <v>408</v>
      </c>
      <c r="B776" s="19" t="s">
        <v>1763</v>
      </c>
      <c r="C776" s="6" t="s">
        <v>2015</v>
      </c>
      <c r="D776" s="9"/>
      <c r="E776" s="33"/>
      <c r="F776" s="9"/>
      <c r="G776" s="108"/>
      <c r="H776" s="33"/>
      <c r="I776" s="15">
        <f>'[1]19 06 2018'!E739</f>
        <v>114400</v>
      </c>
      <c r="J776" s="69"/>
      <c r="K776" s="8" t="str">
        <f t="shared" si="55"/>
        <v>d/cây</v>
      </c>
      <c r="L776" s="15"/>
      <c r="M776" s="15">
        <f t="shared" si="56"/>
        <v>114400</v>
      </c>
      <c r="N776" s="63"/>
      <c r="O776" s="35"/>
      <c r="P776" s="35"/>
    </row>
    <row r="777" spans="1:16" s="176" customFormat="1" ht="24.95" customHeight="1" x14ac:dyDescent="0.3">
      <c r="A777" s="6">
        <f t="shared" si="57"/>
        <v>409</v>
      </c>
      <c r="B777" s="19" t="s">
        <v>1764</v>
      </c>
      <c r="C777" s="6" t="s">
        <v>2015</v>
      </c>
      <c r="D777" s="9"/>
      <c r="E777" s="33"/>
      <c r="F777" s="9"/>
      <c r="G777" s="108"/>
      <c r="H777" s="33"/>
      <c r="I777" s="15">
        <f>'[1]19 06 2018'!E740</f>
        <v>120800</v>
      </c>
      <c r="J777" s="69"/>
      <c r="K777" s="8" t="str">
        <f t="shared" si="55"/>
        <v>d/cây</v>
      </c>
      <c r="L777" s="15"/>
      <c r="M777" s="15">
        <f t="shared" si="56"/>
        <v>120800</v>
      </c>
      <c r="N777" s="63"/>
      <c r="O777" s="35"/>
      <c r="P777" s="35"/>
    </row>
    <row r="778" spans="1:16" s="176" customFormat="1" ht="24.95" customHeight="1" x14ac:dyDescent="0.3">
      <c r="A778" s="6">
        <f t="shared" si="57"/>
        <v>410</v>
      </c>
      <c r="B778" s="19" t="s">
        <v>1765</v>
      </c>
      <c r="C778" s="6" t="s">
        <v>2015</v>
      </c>
      <c r="D778" s="9"/>
      <c r="E778" s="33"/>
      <c r="F778" s="9"/>
      <c r="G778" s="108"/>
      <c r="H778" s="33"/>
      <c r="I778" s="15">
        <f>'[1]19 06 2018'!E741</f>
        <v>143500</v>
      </c>
      <c r="J778" s="69"/>
      <c r="K778" s="8" t="str">
        <f t="shared" si="55"/>
        <v>d/cây</v>
      </c>
      <c r="L778" s="15"/>
      <c r="M778" s="15">
        <f t="shared" si="56"/>
        <v>143500</v>
      </c>
      <c r="N778" s="63"/>
      <c r="O778" s="35"/>
      <c r="P778" s="35"/>
    </row>
    <row r="779" spans="1:16" s="176" customFormat="1" ht="24.95" customHeight="1" x14ac:dyDescent="0.3">
      <c r="A779" s="6">
        <f t="shared" si="57"/>
        <v>411</v>
      </c>
      <c r="B779" s="19" t="s">
        <v>1766</v>
      </c>
      <c r="C779" s="6" t="s">
        <v>2015</v>
      </c>
      <c r="D779" s="9"/>
      <c r="E779" s="33"/>
      <c r="F779" s="9"/>
      <c r="G779" s="108"/>
      <c r="H779" s="33"/>
      <c r="I779" s="15">
        <f>'[1]19 06 2018'!E742</f>
        <v>155200</v>
      </c>
      <c r="J779" s="69"/>
      <c r="K779" s="8" t="str">
        <f t="shared" si="55"/>
        <v>d/cây</v>
      </c>
      <c r="L779" s="15"/>
      <c r="M779" s="15">
        <f t="shared" si="56"/>
        <v>155200</v>
      </c>
      <c r="N779" s="63"/>
      <c r="O779" s="35"/>
      <c r="P779" s="35"/>
    </row>
    <row r="780" spans="1:16" s="176" customFormat="1" ht="24.95" customHeight="1" x14ac:dyDescent="0.3">
      <c r="A780" s="6">
        <f t="shared" si="57"/>
        <v>412</v>
      </c>
      <c r="B780" s="19" t="s">
        <v>1767</v>
      </c>
      <c r="C780" s="6" t="s">
        <v>2015</v>
      </c>
      <c r="D780" s="9"/>
      <c r="E780" s="33"/>
      <c r="F780" s="9"/>
      <c r="G780" s="108"/>
      <c r="H780" s="33"/>
      <c r="I780" s="15">
        <f>'[1]19 06 2018'!E743</f>
        <v>170600</v>
      </c>
      <c r="J780" s="69"/>
      <c r="K780" s="8" t="str">
        <f t="shared" si="55"/>
        <v>d/cây</v>
      </c>
      <c r="L780" s="15"/>
      <c r="M780" s="15">
        <f t="shared" si="56"/>
        <v>170600</v>
      </c>
      <c r="N780" s="63"/>
      <c r="O780" s="35"/>
      <c r="P780" s="35"/>
    </row>
    <row r="781" spans="1:16" s="176" customFormat="1" ht="24.95" customHeight="1" x14ac:dyDescent="0.3">
      <c r="A781" s="6">
        <f t="shared" si="57"/>
        <v>413</v>
      </c>
      <c r="B781" s="19" t="s">
        <v>1768</v>
      </c>
      <c r="C781" s="6" t="s">
        <v>2015</v>
      </c>
      <c r="D781" s="9"/>
      <c r="E781" s="33"/>
      <c r="F781" s="9"/>
      <c r="G781" s="108"/>
      <c r="H781" s="33"/>
      <c r="I781" s="15">
        <f>'[1]19 06 2018'!E744</f>
        <v>185200</v>
      </c>
      <c r="J781" s="69"/>
      <c r="K781" s="8" t="str">
        <f t="shared" si="55"/>
        <v>d/cây</v>
      </c>
      <c r="L781" s="15"/>
      <c r="M781" s="15">
        <f t="shared" si="56"/>
        <v>185200</v>
      </c>
      <c r="N781" s="63"/>
      <c r="O781" s="35"/>
      <c r="P781" s="35"/>
    </row>
    <row r="782" spans="1:16" s="176" customFormat="1" ht="24.95" customHeight="1" x14ac:dyDescent="0.3">
      <c r="A782" s="6">
        <f t="shared" si="57"/>
        <v>414</v>
      </c>
      <c r="B782" s="19" t="s">
        <v>1769</v>
      </c>
      <c r="C782" s="6" t="s">
        <v>2015</v>
      </c>
      <c r="D782" s="9"/>
      <c r="E782" s="33"/>
      <c r="F782" s="9"/>
      <c r="G782" s="108"/>
      <c r="H782" s="33"/>
      <c r="I782" s="15">
        <f>'[1]19 06 2018'!E745</f>
        <v>195300</v>
      </c>
      <c r="J782" s="69"/>
      <c r="K782" s="8" t="str">
        <f t="shared" si="55"/>
        <v>d/cây</v>
      </c>
      <c r="L782" s="15"/>
      <c r="M782" s="15">
        <f t="shared" si="56"/>
        <v>195300</v>
      </c>
      <c r="N782" s="63"/>
      <c r="O782" s="35"/>
      <c r="P782" s="35"/>
    </row>
    <row r="783" spans="1:16" s="176" customFormat="1" ht="24.95" customHeight="1" x14ac:dyDescent="0.3">
      <c r="A783" s="6">
        <f t="shared" si="57"/>
        <v>415</v>
      </c>
      <c r="B783" s="19" t="s">
        <v>1770</v>
      </c>
      <c r="C783" s="6" t="s">
        <v>2015</v>
      </c>
      <c r="D783" s="9"/>
      <c r="E783" s="33"/>
      <c r="F783" s="9"/>
      <c r="G783" s="108"/>
      <c r="H783" s="33"/>
      <c r="I783" s="15">
        <f>'[1]19 06 2018'!E746</f>
        <v>200600</v>
      </c>
      <c r="J783" s="69"/>
      <c r="K783" s="8" t="str">
        <f t="shared" si="55"/>
        <v>d/cây</v>
      </c>
      <c r="L783" s="15"/>
      <c r="M783" s="15">
        <f t="shared" si="56"/>
        <v>200600</v>
      </c>
      <c r="N783" s="63"/>
      <c r="O783" s="35"/>
      <c r="P783" s="35"/>
    </row>
    <row r="784" spans="1:16" s="176" customFormat="1" ht="24.95" customHeight="1" x14ac:dyDescent="0.3">
      <c r="A784" s="6">
        <f t="shared" si="57"/>
        <v>416</v>
      </c>
      <c r="B784" s="19" t="s">
        <v>1771</v>
      </c>
      <c r="C784" s="6" t="s">
        <v>2015</v>
      </c>
      <c r="D784" s="9"/>
      <c r="E784" s="33"/>
      <c r="F784" s="9"/>
      <c r="G784" s="108"/>
      <c r="H784" s="33"/>
      <c r="I784" s="15">
        <f>'[1]19 06 2018'!E747</f>
        <v>216100</v>
      </c>
      <c r="J784" s="69"/>
      <c r="K784" s="8" t="str">
        <f t="shared" si="55"/>
        <v>d/cây</v>
      </c>
      <c r="L784" s="15"/>
      <c r="M784" s="15">
        <f t="shared" si="56"/>
        <v>216100</v>
      </c>
      <c r="N784" s="63"/>
      <c r="O784" s="35"/>
      <c r="P784" s="35"/>
    </row>
    <row r="785" spans="1:16" s="176" customFormat="1" ht="24.95" customHeight="1" x14ac:dyDescent="0.3">
      <c r="A785" s="6">
        <f t="shared" si="57"/>
        <v>417</v>
      </c>
      <c r="B785" s="19" t="s">
        <v>1772</v>
      </c>
      <c r="C785" s="6" t="s">
        <v>2015</v>
      </c>
      <c r="D785" s="9"/>
      <c r="E785" s="33"/>
      <c r="F785" s="9"/>
      <c r="G785" s="108"/>
      <c r="H785" s="33"/>
      <c r="I785" s="15">
        <f>'[1]19 06 2018'!E748</f>
        <v>238100</v>
      </c>
      <c r="J785" s="69"/>
      <c r="K785" s="8" t="str">
        <f t="shared" si="55"/>
        <v>d/cây</v>
      </c>
      <c r="L785" s="15"/>
      <c r="M785" s="15">
        <f t="shared" si="56"/>
        <v>238100</v>
      </c>
      <c r="N785" s="63"/>
      <c r="O785" s="35"/>
      <c r="P785" s="35"/>
    </row>
    <row r="786" spans="1:16" s="176" customFormat="1" ht="24.95" customHeight="1" x14ac:dyDescent="0.3">
      <c r="A786" s="6">
        <f t="shared" si="57"/>
        <v>418</v>
      </c>
      <c r="B786" s="19" t="s">
        <v>1773</v>
      </c>
      <c r="C786" s="6" t="s">
        <v>2015</v>
      </c>
      <c r="D786" s="9"/>
      <c r="E786" s="33"/>
      <c r="F786" s="9"/>
      <c r="G786" s="108"/>
      <c r="H786" s="33"/>
      <c r="I786" s="15">
        <f>'[1]19 06 2018'!E749</f>
        <v>253500</v>
      </c>
      <c r="J786" s="69"/>
      <c r="K786" s="8" t="str">
        <f t="shared" si="55"/>
        <v>d/cây</v>
      </c>
      <c r="L786" s="15"/>
      <c r="M786" s="15">
        <f t="shared" si="56"/>
        <v>253500</v>
      </c>
      <c r="N786" s="63"/>
      <c r="O786" s="35"/>
      <c r="P786" s="35"/>
    </row>
    <row r="787" spans="1:16" s="176" customFormat="1" ht="24.95" customHeight="1" x14ac:dyDescent="0.3">
      <c r="A787" s="6">
        <f t="shared" si="57"/>
        <v>419</v>
      </c>
      <c r="B787" s="19" t="s">
        <v>1774</v>
      </c>
      <c r="C787" s="6" t="s">
        <v>2015</v>
      </c>
      <c r="D787" s="9"/>
      <c r="E787" s="33"/>
      <c r="F787" s="9"/>
      <c r="G787" s="108"/>
      <c r="H787" s="33"/>
      <c r="I787" s="15">
        <f>'[1]19 06 2018'!E750</f>
        <v>267400</v>
      </c>
      <c r="J787" s="69"/>
      <c r="K787" s="8" t="str">
        <f t="shared" si="55"/>
        <v>d/cây</v>
      </c>
      <c r="L787" s="15"/>
      <c r="M787" s="15">
        <f t="shared" si="56"/>
        <v>267400</v>
      </c>
      <c r="N787" s="63"/>
      <c r="O787" s="35"/>
      <c r="P787" s="35"/>
    </row>
    <row r="788" spans="1:16" s="176" customFormat="1" ht="24.95" customHeight="1" x14ac:dyDescent="0.3">
      <c r="A788" s="6">
        <f t="shared" si="57"/>
        <v>420</v>
      </c>
      <c r="B788" s="19" t="s">
        <v>1775</v>
      </c>
      <c r="C788" s="6" t="s">
        <v>2015</v>
      </c>
      <c r="D788" s="9"/>
      <c r="E788" s="33"/>
      <c r="F788" s="9"/>
      <c r="G788" s="108"/>
      <c r="H788" s="33"/>
      <c r="I788" s="15">
        <f>'[1]19 06 2018'!E751</f>
        <v>300200</v>
      </c>
      <c r="J788" s="69"/>
      <c r="K788" s="8" t="str">
        <f t="shared" si="55"/>
        <v>d/cây</v>
      </c>
      <c r="L788" s="15"/>
      <c r="M788" s="15">
        <f t="shared" si="56"/>
        <v>300200</v>
      </c>
      <c r="N788" s="63"/>
      <c r="O788" s="35"/>
      <c r="P788" s="35"/>
    </row>
    <row r="789" spans="1:16" s="176" customFormat="1" ht="24.95" customHeight="1" x14ac:dyDescent="0.3">
      <c r="A789" s="6">
        <f t="shared" si="57"/>
        <v>421</v>
      </c>
      <c r="B789" s="19" t="s">
        <v>1776</v>
      </c>
      <c r="C789" s="6" t="s">
        <v>2015</v>
      </c>
      <c r="D789" s="9"/>
      <c r="E789" s="33"/>
      <c r="F789" s="9"/>
      <c r="G789" s="108"/>
      <c r="H789" s="33"/>
      <c r="I789" s="15">
        <f>'[1]19 06 2018'!E752</f>
        <v>311800</v>
      </c>
      <c r="J789" s="69"/>
      <c r="K789" s="8" t="str">
        <f t="shared" si="55"/>
        <v>d/cây</v>
      </c>
      <c r="L789" s="15"/>
      <c r="M789" s="15">
        <f t="shared" si="56"/>
        <v>311800</v>
      </c>
      <c r="N789" s="63"/>
      <c r="O789" s="35"/>
      <c r="P789" s="35"/>
    </row>
    <row r="790" spans="1:16" s="176" customFormat="1" ht="24.95" customHeight="1" x14ac:dyDescent="0.3">
      <c r="A790" s="6">
        <f t="shared" si="57"/>
        <v>422</v>
      </c>
      <c r="B790" s="19" t="s">
        <v>1777</v>
      </c>
      <c r="C790" s="6" t="s">
        <v>2015</v>
      </c>
      <c r="D790" s="9"/>
      <c r="E790" s="33"/>
      <c r="F790" s="9"/>
      <c r="G790" s="108"/>
      <c r="H790" s="33"/>
      <c r="I790" s="15">
        <f>'[1]19 06 2018'!E753</f>
        <v>326900</v>
      </c>
      <c r="J790" s="69"/>
      <c r="K790" s="8" t="str">
        <f t="shared" si="55"/>
        <v>d/cây</v>
      </c>
      <c r="L790" s="15"/>
      <c r="M790" s="15">
        <f t="shared" si="56"/>
        <v>326900</v>
      </c>
      <c r="N790" s="63"/>
      <c r="O790" s="35"/>
      <c r="P790" s="35"/>
    </row>
    <row r="791" spans="1:16" s="176" customFormat="1" ht="24.95" customHeight="1" x14ac:dyDescent="0.3">
      <c r="A791" s="6">
        <f t="shared" si="57"/>
        <v>423</v>
      </c>
      <c r="B791" s="19" t="s">
        <v>1778</v>
      </c>
      <c r="C791" s="6" t="s">
        <v>2015</v>
      </c>
      <c r="D791" s="9"/>
      <c r="E791" s="33"/>
      <c r="F791" s="9"/>
      <c r="G791" s="108"/>
      <c r="H791" s="33"/>
      <c r="I791" s="15">
        <f>'[1]19 06 2018'!E754</f>
        <v>332800</v>
      </c>
      <c r="J791" s="69"/>
      <c r="K791" s="8" t="str">
        <f t="shared" si="55"/>
        <v>d/cây</v>
      </c>
      <c r="L791" s="15"/>
      <c r="M791" s="15">
        <f t="shared" si="56"/>
        <v>332800</v>
      </c>
      <c r="N791" s="63"/>
      <c r="O791" s="35"/>
      <c r="P791" s="35"/>
    </row>
    <row r="792" spans="1:16" s="176" customFormat="1" ht="24.95" customHeight="1" x14ac:dyDescent="0.3">
      <c r="A792" s="6">
        <f t="shared" si="57"/>
        <v>424</v>
      </c>
      <c r="B792" s="19" t="s">
        <v>1779</v>
      </c>
      <c r="C792" s="6" t="s">
        <v>2015</v>
      </c>
      <c r="D792" s="9"/>
      <c r="E792" s="33"/>
      <c r="F792" s="9"/>
      <c r="G792" s="108"/>
      <c r="H792" s="33"/>
      <c r="I792" s="15">
        <f>'[1]19 06 2018'!E755</f>
        <v>114100</v>
      </c>
      <c r="J792" s="69"/>
      <c r="K792" s="8" t="str">
        <f t="shared" si="55"/>
        <v>d/cây</v>
      </c>
      <c r="L792" s="15"/>
      <c r="M792" s="15">
        <f t="shared" si="56"/>
        <v>114100</v>
      </c>
      <c r="N792" s="63"/>
      <c r="O792" s="35"/>
      <c r="P792" s="35"/>
    </row>
    <row r="793" spans="1:16" s="176" customFormat="1" ht="24.95" customHeight="1" x14ac:dyDescent="0.3">
      <c r="A793" s="6">
        <f t="shared" si="57"/>
        <v>425</v>
      </c>
      <c r="B793" s="19" t="s">
        <v>1780</v>
      </c>
      <c r="C793" s="6" t="s">
        <v>2015</v>
      </c>
      <c r="D793" s="9"/>
      <c r="E793" s="33"/>
      <c r="F793" s="9"/>
      <c r="G793" s="108"/>
      <c r="H793" s="33"/>
      <c r="I793" s="15">
        <f>'[1]19 06 2018'!E756</f>
        <v>123900</v>
      </c>
      <c r="J793" s="69"/>
      <c r="K793" s="8" t="str">
        <f t="shared" si="55"/>
        <v>d/cây</v>
      </c>
      <c r="L793" s="15"/>
      <c r="M793" s="15">
        <f t="shared" si="56"/>
        <v>123900</v>
      </c>
      <c r="N793" s="63"/>
      <c r="O793" s="35"/>
      <c r="P793" s="35"/>
    </row>
    <row r="794" spans="1:16" s="176" customFormat="1" ht="24.95" customHeight="1" x14ac:dyDescent="0.3">
      <c r="A794" s="6">
        <f t="shared" si="57"/>
        <v>426</v>
      </c>
      <c r="B794" s="19" t="s">
        <v>1781</v>
      </c>
      <c r="C794" s="6" t="s">
        <v>2015</v>
      </c>
      <c r="D794" s="9"/>
      <c r="E794" s="33"/>
      <c r="F794" s="9"/>
      <c r="G794" s="108"/>
      <c r="H794" s="33"/>
      <c r="I794" s="15">
        <f>'[1]19 06 2018'!E757</f>
        <v>135000</v>
      </c>
      <c r="J794" s="69"/>
      <c r="K794" s="8" t="str">
        <f t="shared" si="55"/>
        <v>d/cây</v>
      </c>
      <c r="L794" s="15"/>
      <c r="M794" s="15">
        <f t="shared" si="56"/>
        <v>135000</v>
      </c>
      <c r="N794" s="63"/>
      <c r="O794" s="35"/>
      <c r="P794" s="35"/>
    </row>
    <row r="795" spans="1:16" s="176" customFormat="1" ht="24.95" customHeight="1" x14ac:dyDescent="0.3">
      <c r="A795" s="6">
        <f t="shared" si="57"/>
        <v>427</v>
      </c>
      <c r="B795" s="19" t="s">
        <v>1782</v>
      </c>
      <c r="C795" s="6" t="s">
        <v>2015</v>
      </c>
      <c r="D795" s="9"/>
      <c r="E795" s="33"/>
      <c r="F795" s="9"/>
      <c r="G795" s="108"/>
      <c r="H795" s="33"/>
      <c r="I795" s="15">
        <f>'[1]19 06 2018'!E758</f>
        <v>143100</v>
      </c>
      <c r="J795" s="69"/>
      <c r="K795" s="8" t="str">
        <f t="shared" si="55"/>
        <v>d/cây</v>
      </c>
      <c r="L795" s="15"/>
      <c r="M795" s="15">
        <f t="shared" si="56"/>
        <v>143100</v>
      </c>
      <c r="N795" s="63"/>
      <c r="O795" s="35"/>
      <c r="P795" s="35"/>
    </row>
    <row r="796" spans="1:16" s="176" customFormat="1" ht="24.95" customHeight="1" x14ac:dyDescent="0.3">
      <c r="A796" s="6">
        <f t="shared" si="57"/>
        <v>428</v>
      </c>
      <c r="B796" s="19" t="s">
        <v>1783</v>
      </c>
      <c r="C796" s="6" t="s">
        <v>2015</v>
      </c>
      <c r="D796" s="9"/>
      <c r="E796" s="33"/>
      <c r="F796" s="9"/>
      <c r="G796" s="108"/>
      <c r="H796" s="33"/>
      <c r="I796" s="15">
        <f>'[1]19 06 2018'!E759</f>
        <v>153100</v>
      </c>
      <c r="J796" s="69"/>
      <c r="K796" s="8" t="str">
        <f t="shared" ref="K796:K859" si="58">C796</f>
        <v>d/cây</v>
      </c>
      <c r="L796" s="15"/>
      <c r="M796" s="15">
        <f t="shared" si="56"/>
        <v>153100</v>
      </c>
      <c r="N796" s="63"/>
      <c r="O796" s="35"/>
      <c r="P796" s="35"/>
    </row>
    <row r="797" spans="1:16" s="176" customFormat="1" ht="24.95" customHeight="1" x14ac:dyDescent="0.3">
      <c r="A797" s="6">
        <f t="shared" si="57"/>
        <v>429</v>
      </c>
      <c r="B797" s="19" t="s">
        <v>1784</v>
      </c>
      <c r="C797" s="6" t="s">
        <v>2015</v>
      </c>
      <c r="D797" s="9"/>
      <c r="E797" s="33"/>
      <c r="F797" s="9"/>
      <c r="G797" s="108"/>
      <c r="H797" s="33"/>
      <c r="I797" s="15">
        <f>'[1]19 06 2018'!E760</f>
        <v>182000</v>
      </c>
      <c r="J797" s="69"/>
      <c r="K797" s="8" t="str">
        <f t="shared" si="58"/>
        <v>d/cây</v>
      </c>
      <c r="L797" s="15"/>
      <c r="M797" s="15">
        <f t="shared" si="56"/>
        <v>182000</v>
      </c>
      <c r="N797" s="63"/>
      <c r="O797" s="35"/>
      <c r="P797" s="35"/>
    </row>
    <row r="798" spans="1:16" s="176" customFormat="1" ht="24.95" customHeight="1" x14ac:dyDescent="0.3">
      <c r="A798" s="6">
        <f t="shared" si="57"/>
        <v>430</v>
      </c>
      <c r="B798" s="19" t="s">
        <v>1785</v>
      </c>
      <c r="C798" s="6" t="s">
        <v>2015</v>
      </c>
      <c r="D798" s="9"/>
      <c r="E798" s="33"/>
      <c r="F798" s="9"/>
      <c r="G798" s="108"/>
      <c r="H798" s="33"/>
      <c r="I798" s="15">
        <f>'[1]19 06 2018'!E761</f>
        <v>196800</v>
      </c>
      <c r="J798" s="69"/>
      <c r="K798" s="8" t="str">
        <f t="shared" si="58"/>
        <v>d/cây</v>
      </c>
      <c r="L798" s="15"/>
      <c r="M798" s="15">
        <f t="shared" si="56"/>
        <v>196800</v>
      </c>
      <c r="N798" s="63"/>
      <c r="O798" s="35"/>
      <c r="P798" s="35"/>
    </row>
    <row r="799" spans="1:16" s="176" customFormat="1" ht="24.95" customHeight="1" x14ac:dyDescent="0.3">
      <c r="A799" s="6">
        <f t="shared" si="57"/>
        <v>431</v>
      </c>
      <c r="B799" s="19" t="s">
        <v>1786</v>
      </c>
      <c r="C799" s="6" t="s">
        <v>2015</v>
      </c>
      <c r="D799" s="9"/>
      <c r="E799" s="33"/>
      <c r="F799" s="9"/>
      <c r="G799" s="108"/>
      <c r="H799" s="33"/>
      <c r="I799" s="15">
        <f>'[1]19 06 2018'!E762</f>
        <v>216400</v>
      </c>
      <c r="J799" s="69"/>
      <c r="K799" s="8" t="str">
        <f t="shared" si="58"/>
        <v>d/cây</v>
      </c>
      <c r="L799" s="15"/>
      <c r="M799" s="15">
        <f t="shared" si="56"/>
        <v>216400</v>
      </c>
      <c r="N799" s="63"/>
      <c r="O799" s="35"/>
      <c r="P799" s="35"/>
    </row>
    <row r="800" spans="1:16" s="176" customFormat="1" ht="24.95" customHeight="1" x14ac:dyDescent="0.3">
      <c r="A800" s="6">
        <f t="shared" si="57"/>
        <v>432</v>
      </c>
      <c r="B800" s="19" t="s">
        <v>1787</v>
      </c>
      <c r="C800" s="6" t="s">
        <v>2015</v>
      </c>
      <c r="D800" s="9"/>
      <c r="E800" s="33"/>
      <c r="F800" s="9"/>
      <c r="G800" s="108"/>
      <c r="H800" s="33"/>
      <c r="I800" s="15">
        <f>'[1]19 06 2018'!E763</f>
        <v>235200</v>
      </c>
      <c r="J800" s="69"/>
      <c r="K800" s="8" t="str">
        <f t="shared" si="58"/>
        <v>d/cây</v>
      </c>
      <c r="L800" s="15"/>
      <c r="M800" s="15">
        <f t="shared" si="56"/>
        <v>235200</v>
      </c>
      <c r="N800" s="63"/>
      <c r="O800" s="35"/>
      <c r="P800" s="35"/>
    </row>
    <row r="801" spans="1:16" s="176" customFormat="1" ht="24.95" customHeight="1" x14ac:dyDescent="0.3">
      <c r="A801" s="6">
        <f t="shared" si="57"/>
        <v>433</v>
      </c>
      <c r="B801" s="19" t="s">
        <v>1788</v>
      </c>
      <c r="C801" s="6" t="s">
        <v>2015</v>
      </c>
      <c r="D801" s="9"/>
      <c r="E801" s="33"/>
      <c r="F801" s="9"/>
      <c r="G801" s="108"/>
      <c r="H801" s="33"/>
      <c r="I801" s="15">
        <f>'[1]19 06 2018'!E764</f>
        <v>245000</v>
      </c>
      <c r="J801" s="69"/>
      <c r="K801" s="8" t="str">
        <f t="shared" si="58"/>
        <v>d/cây</v>
      </c>
      <c r="L801" s="15"/>
      <c r="M801" s="15">
        <f t="shared" si="56"/>
        <v>245000</v>
      </c>
      <c r="N801" s="63"/>
      <c r="O801" s="35"/>
      <c r="P801" s="35"/>
    </row>
    <row r="802" spans="1:16" s="176" customFormat="1" ht="24.95" customHeight="1" x14ac:dyDescent="0.3">
      <c r="A802" s="6">
        <f t="shared" si="57"/>
        <v>434</v>
      </c>
      <c r="B802" s="19" t="s">
        <v>1789</v>
      </c>
      <c r="C802" s="6" t="s">
        <v>2015</v>
      </c>
      <c r="D802" s="9"/>
      <c r="E802" s="33"/>
      <c r="F802" s="9"/>
      <c r="G802" s="108"/>
      <c r="H802" s="33"/>
      <c r="I802" s="15">
        <f>'[1]19 06 2018'!E765</f>
        <v>254800</v>
      </c>
      <c r="J802" s="69"/>
      <c r="K802" s="8" t="str">
        <f t="shared" si="58"/>
        <v>d/cây</v>
      </c>
      <c r="L802" s="15"/>
      <c r="M802" s="15">
        <f t="shared" si="56"/>
        <v>254800</v>
      </c>
      <c r="N802" s="63"/>
      <c r="O802" s="35"/>
      <c r="P802" s="35"/>
    </row>
    <row r="803" spans="1:16" s="176" customFormat="1" ht="24.95" customHeight="1" x14ac:dyDescent="0.3">
      <c r="A803" s="6">
        <f t="shared" si="57"/>
        <v>435</v>
      </c>
      <c r="B803" s="19" t="s">
        <v>1790</v>
      </c>
      <c r="C803" s="6" t="s">
        <v>2015</v>
      </c>
      <c r="D803" s="9"/>
      <c r="E803" s="33"/>
      <c r="F803" s="9"/>
      <c r="G803" s="108"/>
      <c r="H803" s="33"/>
      <c r="I803" s="15">
        <f>'[1]19 06 2018'!E766</f>
        <v>274400</v>
      </c>
      <c r="J803" s="69"/>
      <c r="K803" s="8" t="str">
        <f t="shared" si="58"/>
        <v>d/cây</v>
      </c>
      <c r="L803" s="15"/>
      <c r="M803" s="15">
        <f t="shared" si="56"/>
        <v>274400</v>
      </c>
      <c r="N803" s="63"/>
      <c r="O803" s="35"/>
      <c r="P803" s="35"/>
    </row>
    <row r="804" spans="1:16" s="176" customFormat="1" ht="24.95" customHeight="1" x14ac:dyDescent="0.3">
      <c r="A804" s="6">
        <f t="shared" si="57"/>
        <v>436</v>
      </c>
      <c r="B804" s="19" t="s">
        <v>1791</v>
      </c>
      <c r="C804" s="6" t="s">
        <v>2015</v>
      </c>
      <c r="D804" s="9"/>
      <c r="E804" s="33"/>
      <c r="F804" s="9"/>
      <c r="G804" s="108"/>
      <c r="H804" s="33"/>
      <c r="I804" s="15">
        <f>'[1]19 06 2018'!E767</f>
        <v>302600</v>
      </c>
      <c r="J804" s="69"/>
      <c r="K804" s="8" t="str">
        <f t="shared" si="58"/>
        <v>d/cây</v>
      </c>
      <c r="L804" s="15"/>
      <c r="M804" s="15">
        <f t="shared" si="56"/>
        <v>302600</v>
      </c>
      <c r="N804" s="63"/>
      <c r="O804" s="35"/>
      <c r="P804" s="35"/>
    </row>
    <row r="805" spans="1:16" s="176" customFormat="1" ht="24.95" customHeight="1" x14ac:dyDescent="0.3">
      <c r="A805" s="6">
        <f t="shared" si="57"/>
        <v>437</v>
      </c>
      <c r="B805" s="19" t="s">
        <v>1792</v>
      </c>
      <c r="C805" s="6" t="s">
        <v>2015</v>
      </c>
      <c r="D805" s="9"/>
      <c r="E805" s="33"/>
      <c r="F805" s="9"/>
      <c r="G805" s="108"/>
      <c r="H805" s="33"/>
      <c r="I805" s="15">
        <f>'[1]19 06 2018'!E768</f>
        <v>322100</v>
      </c>
      <c r="J805" s="69"/>
      <c r="K805" s="8" t="str">
        <f t="shared" si="58"/>
        <v>d/cây</v>
      </c>
      <c r="L805" s="15"/>
      <c r="M805" s="15">
        <f t="shared" si="56"/>
        <v>322100</v>
      </c>
      <c r="N805" s="63"/>
      <c r="O805" s="35"/>
      <c r="P805" s="35"/>
    </row>
    <row r="806" spans="1:16" s="176" customFormat="1" ht="24.95" customHeight="1" x14ac:dyDescent="0.3">
      <c r="A806" s="6">
        <f t="shared" si="57"/>
        <v>438</v>
      </c>
      <c r="B806" s="19" t="s">
        <v>1793</v>
      </c>
      <c r="C806" s="6" t="s">
        <v>2015</v>
      </c>
      <c r="D806" s="9"/>
      <c r="E806" s="33"/>
      <c r="F806" s="9"/>
      <c r="G806" s="108"/>
      <c r="H806" s="33"/>
      <c r="I806" s="15">
        <f>'[1]19 06 2018'!E769</f>
        <v>340200</v>
      </c>
      <c r="J806" s="69"/>
      <c r="K806" s="8" t="str">
        <f t="shared" si="58"/>
        <v>d/cây</v>
      </c>
      <c r="L806" s="15"/>
      <c r="M806" s="15">
        <f t="shared" si="56"/>
        <v>340200</v>
      </c>
      <c r="N806" s="63"/>
      <c r="O806" s="35"/>
      <c r="P806" s="35"/>
    </row>
    <row r="807" spans="1:16" s="176" customFormat="1" ht="24.95" customHeight="1" x14ac:dyDescent="0.3">
      <c r="A807" s="6">
        <f t="shared" si="57"/>
        <v>439</v>
      </c>
      <c r="B807" s="19" t="s">
        <v>1794</v>
      </c>
      <c r="C807" s="6" t="s">
        <v>2015</v>
      </c>
      <c r="D807" s="9"/>
      <c r="E807" s="33"/>
      <c r="F807" s="9"/>
      <c r="G807" s="108"/>
      <c r="H807" s="33"/>
      <c r="I807" s="15">
        <f>'[1]19 06 2018'!E770</f>
        <v>377600</v>
      </c>
      <c r="J807" s="69"/>
      <c r="K807" s="8" t="str">
        <f t="shared" si="58"/>
        <v>d/cây</v>
      </c>
      <c r="L807" s="15"/>
      <c r="M807" s="15">
        <f t="shared" si="56"/>
        <v>377600</v>
      </c>
      <c r="N807" s="63"/>
      <c r="O807" s="35"/>
      <c r="P807" s="35"/>
    </row>
    <row r="808" spans="1:16" s="176" customFormat="1" ht="24.95" customHeight="1" x14ac:dyDescent="0.3">
      <c r="A808" s="6">
        <f t="shared" si="57"/>
        <v>440</v>
      </c>
      <c r="B808" s="19" t="s">
        <v>1795</v>
      </c>
      <c r="C808" s="6" t="s">
        <v>2015</v>
      </c>
      <c r="D808" s="9"/>
      <c r="E808" s="33"/>
      <c r="F808" s="9"/>
      <c r="G808" s="108"/>
      <c r="H808" s="33"/>
      <c r="I808" s="15">
        <f>'[1]19 06 2018'!E771</f>
        <v>397100</v>
      </c>
      <c r="J808" s="69"/>
      <c r="K808" s="8" t="str">
        <f t="shared" si="58"/>
        <v>d/cây</v>
      </c>
      <c r="L808" s="15"/>
      <c r="M808" s="15">
        <f t="shared" si="56"/>
        <v>397100</v>
      </c>
      <c r="N808" s="63"/>
      <c r="O808" s="35"/>
      <c r="P808" s="35"/>
    </row>
    <row r="809" spans="1:16" s="176" customFormat="1" ht="24.95" customHeight="1" x14ac:dyDescent="0.3">
      <c r="A809" s="6">
        <f t="shared" si="57"/>
        <v>441</v>
      </c>
      <c r="B809" s="19" t="s">
        <v>1796</v>
      </c>
      <c r="C809" s="6" t="s">
        <v>2015</v>
      </c>
      <c r="D809" s="9"/>
      <c r="E809" s="33"/>
      <c r="F809" s="9"/>
      <c r="G809" s="108"/>
      <c r="H809" s="33"/>
      <c r="I809" s="15">
        <f>'[1]19 06 2018'!E772</f>
        <v>416300</v>
      </c>
      <c r="J809" s="69"/>
      <c r="K809" s="8" t="str">
        <f t="shared" si="58"/>
        <v>d/cây</v>
      </c>
      <c r="L809" s="15"/>
      <c r="M809" s="15">
        <f t="shared" si="56"/>
        <v>416300</v>
      </c>
      <c r="N809" s="63"/>
      <c r="O809" s="35"/>
      <c r="P809" s="35"/>
    </row>
    <row r="810" spans="1:16" s="176" customFormat="1" ht="24.95" customHeight="1" x14ac:dyDescent="0.3">
      <c r="A810" s="6">
        <f t="shared" si="57"/>
        <v>442</v>
      </c>
      <c r="B810" s="19" t="s">
        <v>1797</v>
      </c>
      <c r="C810" s="6" t="s">
        <v>2015</v>
      </c>
      <c r="D810" s="9"/>
      <c r="E810" s="33"/>
      <c r="F810" s="9"/>
      <c r="G810" s="108"/>
      <c r="H810" s="33"/>
      <c r="I810" s="15">
        <f>'[1]19 06 2018'!E773</f>
        <v>424400</v>
      </c>
      <c r="J810" s="69"/>
      <c r="K810" s="8" t="str">
        <f t="shared" si="58"/>
        <v>d/cây</v>
      </c>
      <c r="L810" s="15"/>
      <c r="M810" s="15">
        <f t="shared" si="56"/>
        <v>424400</v>
      </c>
      <c r="N810" s="63"/>
      <c r="O810" s="35"/>
      <c r="P810" s="35"/>
    </row>
    <row r="811" spans="1:16" s="176" customFormat="1" ht="24.95" customHeight="1" x14ac:dyDescent="0.3">
      <c r="A811" s="6">
        <f t="shared" si="57"/>
        <v>443</v>
      </c>
      <c r="B811" s="19" t="s">
        <v>1798</v>
      </c>
      <c r="C811" s="6" t="s">
        <v>2015</v>
      </c>
      <c r="D811" s="9"/>
      <c r="E811" s="33"/>
      <c r="F811" s="9"/>
      <c r="G811" s="108"/>
      <c r="H811" s="33"/>
      <c r="I811" s="15">
        <f>'[1]19 06 2018'!E774</f>
        <v>130100</v>
      </c>
      <c r="J811" s="69"/>
      <c r="K811" s="8" t="str">
        <f t="shared" si="58"/>
        <v>d/cây</v>
      </c>
      <c r="L811" s="15"/>
      <c r="M811" s="15">
        <f t="shared" si="56"/>
        <v>130100</v>
      </c>
      <c r="N811" s="63"/>
      <c r="O811" s="35"/>
      <c r="P811" s="35"/>
    </row>
    <row r="812" spans="1:16" s="176" customFormat="1" ht="24.95" customHeight="1" x14ac:dyDescent="0.3">
      <c r="A812" s="6">
        <f t="shared" si="57"/>
        <v>444</v>
      </c>
      <c r="B812" s="19" t="s">
        <v>1799</v>
      </c>
      <c r="C812" s="6" t="s">
        <v>2015</v>
      </c>
      <c r="D812" s="9"/>
      <c r="E812" s="33"/>
      <c r="F812" s="9"/>
      <c r="G812" s="108"/>
      <c r="H812" s="33"/>
      <c r="I812" s="15">
        <f>'[1]19 06 2018'!E775</f>
        <v>141400</v>
      </c>
      <c r="J812" s="69"/>
      <c r="K812" s="8" t="str">
        <f t="shared" si="58"/>
        <v>d/cây</v>
      </c>
      <c r="L812" s="15"/>
      <c r="M812" s="15">
        <f t="shared" ref="M812:M875" si="59">I812</f>
        <v>141400</v>
      </c>
      <c r="N812" s="63"/>
      <c r="O812" s="35"/>
      <c r="P812" s="35"/>
    </row>
    <row r="813" spans="1:16" s="176" customFormat="1" ht="24.95" customHeight="1" x14ac:dyDescent="0.3">
      <c r="A813" s="6">
        <f t="shared" ref="A813:A876" si="60">+A812+1</f>
        <v>445</v>
      </c>
      <c r="B813" s="19" t="s">
        <v>1800</v>
      </c>
      <c r="C813" s="6" t="s">
        <v>2015</v>
      </c>
      <c r="D813" s="9"/>
      <c r="E813" s="33"/>
      <c r="F813" s="9"/>
      <c r="G813" s="108"/>
      <c r="H813" s="33"/>
      <c r="I813" s="15">
        <f>'[1]19 06 2018'!E776</f>
        <v>152800</v>
      </c>
      <c r="J813" s="69"/>
      <c r="K813" s="8" t="str">
        <f t="shared" si="58"/>
        <v>d/cây</v>
      </c>
      <c r="L813" s="15"/>
      <c r="M813" s="15">
        <f t="shared" si="59"/>
        <v>152800</v>
      </c>
      <c r="N813" s="63"/>
      <c r="O813" s="35"/>
      <c r="P813" s="35"/>
    </row>
    <row r="814" spans="1:16" s="176" customFormat="1" ht="24.95" customHeight="1" x14ac:dyDescent="0.3">
      <c r="A814" s="6">
        <f t="shared" si="60"/>
        <v>446</v>
      </c>
      <c r="B814" s="19" t="s">
        <v>1801</v>
      </c>
      <c r="C814" s="6" t="s">
        <v>2015</v>
      </c>
      <c r="D814" s="9"/>
      <c r="E814" s="33"/>
      <c r="F814" s="9"/>
      <c r="G814" s="108"/>
      <c r="H814" s="33"/>
      <c r="I814" s="15">
        <f>'[1]19 06 2018'!E777</f>
        <v>163500</v>
      </c>
      <c r="J814" s="69"/>
      <c r="K814" s="8" t="str">
        <f t="shared" si="58"/>
        <v>d/cây</v>
      </c>
      <c r="L814" s="15"/>
      <c r="M814" s="15">
        <f t="shared" si="59"/>
        <v>163500</v>
      </c>
      <c r="N814" s="63"/>
      <c r="O814" s="35"/>
      <c r="P814" s="35"/>
    </row>
    <row r="815" spans="1:16" s="176" customFormat="1" ht="24.95" customHeight="1" x14ac:dyDescent="0.3">
      <c r="A815" s="6">
        <f t="shared" si="60"/>
        <v>447</v>
      </c>
      <c r="B815" s="19" t="s">
        <v>1802</v>
      </c>
      <c r="C815" s="6" t="s">
        <v>2015</v>
      </c>
      <c r="D815" s="9"/>
      <c r="E815" s="33"/>
      <c r="F815" s="9"/>
      <c r="G815" s="108"/>
      <c r="H815" s="33"/>
      <c r="I815" s="15">
        <f>'[1]19 06 2018'!E778</f>
        <v>174800</v>
      </c>
      <c r="J815" s="69"/>
      <c r="K815" s="8" t="str">
        <f t="shared" si="58"/>
        <v>d/cây</v>
      </c>
      <c r="L815" s="15"/>
      <c r="M815" s="15">
        <f t="shared" si="59"/>
        <v>174800</v>
      </c>
      <c r="N815" s="63"/>
      <c r="O815" s="35"/>
      <c r="P815" s="35"/>
    </row>
    <row r="816" spans="1:16" s="176" customFormat="1" ht="24.95" customHeight="1" x14ac:dyDescent="0.3">
      <c r="A816" s="6">
        <f t="shared" si="60"/>
        <v>448</v>
      </c>
      <c r="B816" s="19" t="s">
        <v>1803</v>
      </c>
      <c r="C816" s="6" t="s">
        <v>2015</v>
      </c>
      <c r="D816" s="9"/>
      <c r="E816" s="33"/>
      <c r="F816" s="9"/>
      <c r="G816" s="108"/>
      <c r="H816" s="33"/>
      <c r="I816" s="15">
        <f>'[1]19 06 2018'!E779</f>
        <v>207900</v>
      </c>
      <c r="J816" s="69"/>
      <c r="K816" s="8" t="str">
        <f t="shared" si="58"/>
        <v>d/cây</v>
      </c>
      <c r="L816" s="15"/>
      <c r="M816" s="15">
        <f t="shared" si="59"/>
        <v>207900</v>
      </c>
      <c r="N816" s="63"/>
      <c r="O816" s="35"/>
      <c r="P816" s="35"/>
    </row>
    <row r="817" spans="1:16" s="176" customFormat="1" ht="24.95" customHeight="1" x14ac:dyDescent="0.3">
      <c r="A817" s="6">
        <f t="shared" si="60"/>
        <v>449</v>
      </c>
      <c r="B817" s="19" t="s">
        <v>1804</v>
      </c>
      <c r="C817" s="6" t="s">
        <v>2015</v>
      </c>
      <c r="D817" s="9"/>
      <c r="E817" s="33"/>
      <c r="F817" s="9"/>
      <c r="G817" s="108"/>
      <c r="H817" s="33"/>
      <c r="I817" s="15">
        <f>'[1]19 06 2018'!E780</f>
        <v>224700</v>
      </c>
      <c r="J817" s="69"/>
      <c r="K817" s="8" t="str">
        <f t="shared" si="58"/>
        <v>d/cây</v>
      </c>
      <c r="L817" s="15"/>
      <c r="M817" s="15">
        <f t="shared" si="59"/>
        <v>224700</v>
      </c>
      <c r="N817" s="63"/>
      <c r="O817" s="35"/>
      <c r="P817" s="35"/>
    </row>
    <row r="818" spans="1:16" s="176" customFormat="1" ht="24.95" customHeight="1" x14ac:dyDescent="0.3">
      <c r="A818" s="6">
        <f t="shared" si="60"/>
        <v>450</v>
      </c>
      <c r="B818" s="19" t="s">
        <v>1805</v>
      </c>
      <c r="C818" s="6" t="s">
        <v>2015</v>
      </c>
      <c r="D818" s="9"/>
      <c r="E818" s="33"/>
      <c r="F818" s="9"/>
      <c r="G818" s="108"/>
      <c r="H818" s="33"/>
      <c r="I818" s="15">
        <f>'[1]19 06 2018'!E781</f>
        <v>247200</v>
      </c>
      <c r="J818" s="69"/>
      <c r="K818" s="8" t="str">
        <f t="shared" si="58"/>
        <v>d/cây</v>
      </c>
      <c r="L818" s="15"/>
      <c r="M818" s="15">
        <f t="shared" si="59"/>
        <v>247200</v>
      </c>
      <c r="N818" s="63"/>
      <c r="O818" s="35"/>
      <c r="P818" s="35"/>
    </row>
    <row r="819" spans="1:16" s="176" customFormat="1" ht="24.95" customHeight="1" x14ac:dyDescent="0.3">
      <c r="A819" s="6">
        <f t="shared" si="60"/>
        <v>451</v>
      </c>
      <c r="B819" s="19" t="s">
        <v>1806</v>
      </c>
      <c r="C819" s="6" t="s">
        <v>2015</v>
      </c>
      <c r="D819" s="9"/>
      <c r="E819" s="33"/>
      <c r="F819" s="9"/>
      <c r="G819" s="108"/>
      <c r="H819" s="33"/>
      <c r="I819" s="15">
        <f>'[1]19 06 2018'!E782</f>
        <v>268700</v>
      </c>
      <c r="J819" s="69"/>
      <c r="K819" s="8" t="str">
        <f t="shared" si="58"/>
        <v>d/cây</v>
      </c>
      <c r="L819" s="15"/>
      <c r="M819" s="15">
        <f t="shared" si="59"/>
        <v>268700</v>
      </c>
      <c r="N819" s="63"/>
      <c r="O819" s="35"/>
      <c r="P819" s="35"/>
    </row>
    <row r="820" spans="1:16" s="176" customFormat="1" ht="24.95" customHeight="1" x14ac:dyDescent="0.3">
      <c r="A820" s="6">
        <f t="shared" si="60"/>
        <v>452</v>
      </c>
      <c r="B820" s="19" t="s">
        <v>1807</v>
      </c>
      <c r="C820" s="6" t="s">
        <v>2015</v>
      </c>
      <c r="D820" s="9"/>
      <c r="E820" s="33"/>
      <c r="F820" s="9"/>
      <c r="G820" s="108"/>
      <c r="H820" s="33"/>
      <c r="I820" s="15">
        <f>'[1]19 06 2018'!E783</f>
        <v>280000</v>
      </c>
      <c r="J820" s="69"/>
      <c r="K820" s="8" t="str">
        <f t="shared" si="58"/>
        <v>d/cây</v>
      </c>
      <c r="L820" s="15"/>
      <c r="M820" s="15">
        <f t="shared" si="59"/>
        <v>280000</v>
      </c>
      <c r="N820" s="63"/>
      <c r="O820" s="35"/>
      <c r="P820" s="35"/>
    </row>
    <row r="821" spans="1:16" s="176" customFormat="1" ht="24.95" customHeight="1" x14ac:dyDescent="0.3">
      <c r="A821" s="6">
        <f t="shared" si="60"/>
        <v>453</v>
      </c>
      <c r="B821" s="19" t="s">
        <v>1808</v>
      </c>
      <c r="C821" s="6" t="s">
        <v>2015</v>
      </c>
      <c r="D821" s="9"/>
      <c r="E821" s="33"/>
      <c r="F821" s="9"/>
      <c r="G821" s="108"/>
      <c r="H821" s="33"/>
      <c r="I821" s="15">
        <f>'[1]19 06 2018'!E784</f>
        <v>291100</v>
      </c>
      <c r="J821" s="69"/>
      <c r="K821" s="8" t="str">
        <f t="shared" si="58"/>
        <v>d/cây</v>
      </c>
      <c r="L821" s="15"/>
      <c r="M821" s="15">
        <f t="shared" si="59"/>
        <v>291100</v>
      </c>
      <c r="N821" s="63"/>
      <c r="O821" s="35"/>
      <c r="P821" s="35"/>
    </row>
    <row r="822" spans="1:16" s="176" customFormat="1" ht="24.95" customHeight="1" x14ac:dyDescent="0.3">
      <c r="A822" s="6">
        <f t="shared" si="60"/>
        <v>454</v>
      </c>
      <c r="B822" s="19" t="s">
        <v>1809</v>
      </c>
      <c r="C822" s="6" t="s">
        <v>2015</v>
      </c>
      <c r="D822" s="9"/>
      <c r="E822" s="33"/>
      <c r="F822" s="9"/>
      <c r="G822" s="108"/>
      <c r="H822" s="33"/>
      <c r="I822" s="15">
        <f>'[1]19 06 2018'!E785</f>
        <v>313500</v>
      </c>
      <c r="J822" s="69"/>
      <c r="K822" s="8" t="str">
        <f t="shared" si="58"/>
        <v>d/cây</v>
      </c>
      <c r="L822" s="15"/>
      <c r="M822" s="15">
        <f t="shared" si="59"/>
        <v>313500</v>
      </c>
      <c r="N822" s="63"/>
      <c r="O822" s="35"/>
      <c r="P822" s="35"/>
    </row>
    <row r="823" spans="1:16" s="176" customFormat="1" ht="24.95" customHeight="1" x14ac:dyDescent="0.3">
      <c r="A823" s="6">
        <f t="shared" si="60"/>
        <v>455</v>
      </c>
      <c r="B823" s="19" t="s">
        <v>1810</v>
      </c>
      <c r="C823" s="6" t="s">
        <v>2015</v>
      </c>
      <c r="D823" s="9"/>
      <c r="E823" s="33"/>
      <c r="F823" s="9"/>
      <c r="G823" s="108"/>
      <c r="H823" s="33"/>
      <c r="I823" s="15">
        <f>'[1]19 06 2018'!E786</f>
        <v>346000</v>
      </c>
      <c r="J823" s="69"/>
      <c r="K823" s="8" t="str">
        <f t="shared" si="58"/>
        <v>d/cây</v>
      </c>
      <c r="L823" s="15"/>
      <c r="M823" s="15">
        <f t="shared" si="59"/>
        <v>346000</v>
      </c>
      <c r="N823" s="63"/>
      <c r="O823" s="35"/>
      <c r="P823" s="35"/>
    </row>
    <row r="824" spans="1:16" s="176" customFormat="1" ht="24.95" customHeight="1" x14ac:dyDescent="0.3">
      <c r="A824" s="6">
        <f t="shared" si="60"/>
        <v>456</v>
      </c>
      <c r="B824" s="19" t="s">
        <v>1811</v>
      </c>
      <c r="C824" s="6" t="s">
        <v>2015</v>
      </c>
      <c r="D824" s="9"/>
      <c r="E824" s="33"/>
      <c r="F824" s="9"/>
      <c r="G824" s="108"/>
      <c r="H824" s="33"/>
      <c r="I824" s="15">
        <f>'[1]19 06 2018'!E787</f>
        <v>368300</v>
      </c>
      <c r="J824" s="69"/>
      <c r="K824" s="8" t="str">
        <f t="shared" si="58"/>
        <v>d/cây</v>
      </c>
      <c r="L824" s="15"/>
      <c r="M824" s="15">
        <f t="shared" si="59"/>
        <v>368300</v>
      </c>
      <c r="N824" s="63"/>
      <c r="O824" s="35"/>
      <c r="P824" s="35"/>
    </row>
    <row r="825" spans="1:16" s="176" customFormat="1" ht="24.95" customHeight="1" x14ac:dyDescent="0.3">
      <c r="A825" s="6">
        <f t="shared" si="60"/>
        <v>457</v>
      </c>
      <c r="B825" s="19" t="s">
        <v>1812</v>
      </c>
      <c r="C825" s="6" t="s">
        <v>2015</v>
      </c>
      <c r="D825" s="9"/>
      <c r="E825" s="33"/>
      <c r="F825" s="9"/>
      <c r="G825" s="108"/>
      <c r="H825" s="33"/>
      <c r="I825" s="15">
        <f>'[1]19 06 2018'!E788</f>
        <v>389200</v>
      </c>
      <c r="J825" s="69"/>
      <c r="K825" s="8" t="str">
        <f t="shared" si="58"/>
        <v>d/cây</v>
      </c>
      <c r="L825" s="15"/>
      <c r="M825" s="15">
        <f t="shared" si="59"/>
        <v>389200</v>
      </c>
      <c r="N825" s="63"/>
      <c r="O825" s="35"/>
      <c r="P825" s="35"/>
    </row>
    <row r="826" spans="1:16" s="176" customFormat="1" ht="24.95" customHeight="1" x14ac:dyDescent="0.3">
      <c r="A826" s="6">
        <f t="shared" si="60"/>
        <v>458</v>
      </c>
      <c r="B826" s="19" t="s">
        <v>1813</v>
      </c>
      <c r="C826" s="6" t="s">
        <v>2015</v>
      </c>
      <c r="D826" s="9"/>
      <c r="E826" s="33"/>
      <c r="F826" s="9"/>
      <c r="G826" s="108"/>
      <c r="H826" s="33"/>
      <c r="I826" s="15">
        <f>'[1]19 06 2018'!E789</f>
        <v>432200</v>
      </c>
      <c r="J826" s="69"/>
      <c r="K826" s="8" t="str">
        <f t="shared" si="58"/>
        <v>d/cây</v>
      </c>
      <c r="L826" s="15"/>
      <c r="M826" s="15">
        <f t="shared" si="59"/>
        <v>432200</v>
      </c>
      <c r="N826" s="63"/>
      <c r="O826" s="35"/>
      <c r="P826" s="35"/>
    </row>
    <row r="827" spans="1:16" s="176" customFormat="1" ht="24.95" customHeight="1" x14ac:dyDescent="0.3">
      <c r="A827" s="6">
        <f t="shared" si="60"/>
        <v>459</v>
      </c>
      <c r="B827" s="19" t="s">
        <v>1814</v>
      </c>
      <c r="C827" s="6" t="s">
        <v>2015</v>
      </c>
      <c r="D827" s="9"/>
      <c r="E827" s="33"/>
      <c r="F827" s="9"/>
      <c r="G827" s="108"/>
      <c r="H827" s="33"/>
      <c r="I827" s="15">
        <f>'[1]19 06 2018'!E790</f>
        <v>454400</v>
      </c>
      <c r="J827" s="69"/>
      <c r="K827" s="8" t="str">
        <f t="shared" si="58"/>
        <v>d/cây</v>
      </c>
      <c r="L827" s="15"/>
      <c r="M827" s="15">
        <f t="shared" si="59"/>
        <v>454400</v>
      </c>
      <c r="N827" s="63"/>
      <c r="O827" s="35"/>
      <c r="P827" s="35"/>
    </row>
    <row r="828" spans="1:16" s="176" customFormat="1" ht="24.95" customHeight="1" x14ac:dyDescent="0.3">
      <c r="A828" s="6">
        <f t="shared" si="60"/>
        <v>460</v>
      </c>
      <c r="B828" s="19" t="s">
        <v>1815</v>
      </c>
      <c r="C828" s="6" t="s">
        <v>2015</v>
      </c>
      <c r="D828" s="9"/>
      <c r="E828" s="33"/>
      <c r="F828" s="9"/>
      <c r="G828" s="108"/>
      <c r="H828" s="33"/>
      <c r="I828" s="15">
        <f>'[1]19 06 2018'!E791</f>
        <v>476600</v>
      </c>
      <c r="J828" s="69"/>
      <c r="K828" s="8" t="str">
        <f t="shared" si="58"/>
        <v>d/cây</v>
      </c>
      <c r="L828" s="15"/>
      <c r="M828" s="15">
        <f t="shared" si="59"/>
        <v>476600</v>
      </c>
      <c r="N828" s="63"/>
      <c r="O828" s="35"/>
      <c r="P828" s="35"/>
    </row>
    <row r="829" spans="1:16" s="176" customFormat="1" ht="24.95" customHeight="1" x14ac:dyDescent="0.3">
      <c r="A829" s="6">
        <f t="shared" si="60"/>
        <v>461</v>
      </c>
      <c r="B829" s="19" t="s">
        <v>1816</v>
      </c>
      <c r="C829" s="6" t="s">
        <v>2015</v>
      </c>
      <c r="D829" s="9"/>
      <c r="E829" s="33"/>
      <c r="F829" s="9"/>
      <c r="G829" s="108"/>
      <c r="H829" s="33"/>
      <c r="I829" s="15">
        <f>'[1]19 06 2018'!E792</f>
        <v>486000</v>
      </c>
      <c r="J829" s="69"/>
      <c r="K829" s="8" t="str">
        <f t="shared" si="58"/>
        <v>d/cây</v>
      </c>
      <c r="L829" s="15"/>
      <c r="M829" s="15">
        <f t="shared" si="59"/>
        <v>486000</v>
      </c>
      <c r="N829" s="63"/>
      <c r="O829" s="35"/>
      <c r="P829" s="35"/>
    </row>
    <row r="830" spans="1:16" s="176" customFormat="1" ht="24.95" customHeight="1" x14ac:dyDescent="0.3">
      <c r="A830" s="6">
        <f t="shared" si="60"/>
        <v>462</v>
      </c>
      <c r="B830" s="19" t="s">
        <v>1817</v>
      </c>
      <c r="C830" s="6" t="s">
        <v>2015</v>
      </c>
      <c r="D830" s="9"/>
      <c r="E830" s="33"/>
      <c r="F830" s="9"/>
      <c r="G830" s="108"/>
      <c r="H830" s="33"/>
      <c r="I830" s="15">
        <f>'[1]19 06 2018'!E793</f>
        <v>161800</v>
      </c>
      <c r="J830" s="69"/>
      <c r="K830" s="8" t="str">
        <f t="shared" si="58"/>
        <v>d/cây</v>
      </c>
      <c r="L830" s="15"/>
      <c r="M830" s="15">
        <f t="shared" si="59"/>
        <v>161800</v>
      </c>
      <c r="N830" s="63"/>
      <c r="O830" s="35"/>
      <c r="P830" s="35"/>
    </row>
    <row r="831" spans="1:16" s="176" customFormat="1" ht="24.95" customHeight="1" x14ac:dyDescent="0.3">
      <c r="A831" s="6">
        <f t="shared" si="60"/>
        <v>463</v>
      </c>
      <c r="B831" s="19" t="s">
        <v>1818</v>
      </c>
      <c r="C831" s="6" t="s">
        <v>2015</v>
      </c>
      <c r="D831" s="9"/>
      <c r="E831" s="33"/>
      <c r="F831" s="9"/>
      <c r="G831" s="108"/>
      <c r="H831" s="33"/>
      <c r="I831" s="15">
        <f>'[1]19 06 2018'!E794</f>
        <v>175900</v>
      </c>
      <c r="J831" s="69"/>
      <c r="K831" s="8" t="str">
        <f t="shared" si="58"/>
        <v>d/cây</v>
      </c>
      <c r="L831" s="15"/>
      <c r="M831" s="15">
        <f t="shared" si="59"/>
        <v>175900</v>
      </c>
      <c r="N831" s="63"/>
      <c r="O831" s="35"/>
      <c r="P831" s="35"/>
    </row>
    <row r="832" spans="1:16" s="176" customFormat="1" ht="24.95" customHeight="1" x14ac:dyDescent="0.3">
      <c r="A832" s="6">
        <f t="shared" si="60"/>
        <v>464</v>
      </c>
      <c r="B832" s="19" t="s">
        <v>1819</v>
      </c>
      <c r="C832" s="6" t="s">
        <v>2015</v>
      </c>
      <c r="D832" s="9"/>
      <c r="E832" s="33"/>
      <c r="F832" s="9"/>
      <c r="G832" s="108"/>
      <c r="H832" s="33"/>
      <c r="I832" s="15">
        <f>'[1]19 06 2018'!E795</f>
        <v>190000</v>
      </c>
      <c r="J832" s="69"/>
      <c r="K832" s="8" t="str">
        <f t="shared" si="58"/>
        <v>d/cây</v>
      </c>
      <c r="L832" s="15"/>
      <c r="M832" s="15">
        <f t="shared" si="59"/>
        <v>190000</v>
      </c>
      <c r="N832" s="63"/>
      <c r="O832" s="35"/>
      <c r="P832" s="35"/>
    </row>
    <row r="833" spans="1:16" s="176" customFormat="1" ht="24.95" customHeight="1" x14ac:dyDescent="0.3">
      <c r="A833" s="6">
        <f t="shared" si="60"/>
        <v>465</v>
      </c>
      <c r="B833" s="19" t="s">
        <v>1820</v>
      </c>
      <c r="C833" s="6" t="s">
        <v>2015</v>
      </c>
      <c r="D833" s="9"/>
      <c r="E833" s="33"/>
      <c r="F833" s="9"/>
      <c r="G833" s="108"/>
      <c r="H833" s="33"/>
      <c r="I833" s="15">
        <f>'[1]19 06 2018'!E796</f>
        <v>204000</v>
      </c>
      <c r="J833" s="69"/>
      <c r="K833" s="8" t="str">
        <f t="shared" si="58"/>
        <v>d/cây</v>
      </c>
      <c r="L833" s="15"/>
      <c r="M833" s="15">
        <f t="shared" si="59"/>
        <v>204000</v>
      </c>
      <c r="N833" s="63"/>
      <c r="O833" s="35"/>
      <c r="P833" s="35"/>
    </row>
    <row r="834" spans="1:16" s="176" customFormat="1" ht="24.95" customHeight="1" x14ac:dyDescent="0.3">
      <c r="A834" s="6">
        <f t="shared" si="60"/>
        <v>466</v>
      </c>
      <c r="B834" s="19" t="s">
        <v>1821</v>
      </c>
      <c r="C834" s="6" t="s">
        <v>2015</v>
      </c>
      <c r="D834" s="9"/>
      <c r="E834" s="33"/>
      <c r="F834" s="9"/>
      <c r="G834" s="108"/>
      <c r="H834" s="33"/>
      <c r="I834" s="15">
        <f>'[1]19 06 2018'!E797</f>
        <v>217500</v>
      </c>
      <c r="J834" s="69"/>
      <c r="K834" s="8" t="str">
        <f t="shared" si="58"/>
        <v>d/cây</v>
      </c>
      <c r="L834" s="15"/>
      <c r="M834" s="15">
        <f t="shared" si="59"/>
        <v>217500</v>
      </c>
      <c r="N834" s="63"/>
      <c r="O834" s="35"/>
      <c r="P834" s="35"/>
    </row>
    <row r="835" spans="1:16" s="176" customFormat="1" ht="24.95" customHeight="1" x14ac:dyDescent="0.3">
      <c r="A835" s="6">
        <f t="shared" si="60"/>
        <v>467</v>
      </c>
      <c r="B835" s="19" t="s">
        <v>1822</v>
      </c>
      <c r="C835" s="6" t="s">
        <v>2015</v>
      </c>
      <c r="D835" s="9"/>
      <c r="E835" s="33"/>
      <c r="F835" s="9"/>
      <c r="G835" s="108"/>
      <c r="H835" s="33"/>
      <c r="I835" s="15">
        <f>'[1]19 06 2018'!E798</f>
        <v>258900</v>
      </c>
      <c r="J835" s="69"/>
      <c r="K835" s="8" t="str">
        <f t="shared" si="58"/>
        <v>d/cây</v>
      </c>
      <c r="L835" s="15"/>
      <c r="M835" s="15">
        <f t="shared" si="59"/>
        <v>258900</v>
      </c>
      <c r="N835" s="63"/>
      <c r="O835" s="35"/>
      <c r="P835" s="35"/>
    </row>
    <row r="836" spans="1:16" s="176" customFormat="1" ht="24.95" customHeight="1" x14ac:dyDescent="0.3">
      <c r="A836" s="6">
        <f t="shared" si="60"/>
        <v>468</v>
      </c>
      <c r="B836" s="19" t="s">
        <v>1823</v>
      </c>
      <c r="C836" s="6" t="s">
        <v>2015</v>
      </c>
      <c r="D836" s="9"/>
      <c r="E836" s="33"/>
      <c r="F836" s="9"/>
      <c r="G836" s="108"/>
      <c r="H836" s="33"/>
      <c r="I836" s="15">
        <f>'[1]19 06 2018'!E799</f>
        <v>280000</v>
      </c>
      <c r="J836" s="69"/>
      <c r="K836" s="8" t="str">
        <f t="shared" si="58"/>
        <v>d/cây</v>
      </c>
      <c r="L836" s="15"/>
      <c r="M836" s="15">
        <f t="shared" si="59"/>
        <v>280000</v>
      </c>
      <c r="N836" s="63"/>
      <c r="O836" s="35"/>
      <c r="P836" s="35"/>
    </row>
    <row r="837" spans="1:16" s="176" customFormat="1" ht="24.95" customHeight="1" x14ac:dyDescent="0.3">
      <c r="A837" s="6">
        <f t="shared" si="60"/>
        <v>469</v>
      </c>
      <c r="B837" s="19" t="s">
        <v>1824</v>
      </c>
      <c r="C837" s="6" t="s">
        <v>2015</v>
      </c>
      <c r="D837" s="9"/>
      <c r="E837" s="33"/>
      <c r="F837" s="9"/>
      <c r="G837" s="108"/>
      <c r="H837" s="33"/>
      <c r="I837" s="15">
        <f>'[1]19 06 2018'!E800</f>
        <v>307900</v>
      </c>
      <c r="J837" s="69"/>
      <c r="K837" s="8" t="str">
        <f t="shared" si="58"/>
        <v>d/cây</v>
      </c>
      <c r="L837" s="15"/>
      <c r="M837" s="15">
        <f t="shared" si="59"/>
        <v>307900</v>
      </c>
      <c r="N837" s="63"/>
      <c r="O837" s="35"/>
      <c r="P837" s="35"/>
    </row>
    <row r="838" spans="1:16" s="176" customFormat="1" ht="24.95" customHeight="1" x14ac:dyDescent="0.3">
      <c r="A838" s="6">
        <f t="shared" si="60"/>
        <v>470</v>
      </c>
      <c r="B838" s="19" t="s">
        <v>1825</v>
      </c>
      <c r="C838" s="6" t="s">
        <v>2015</v>
      </c>
      <c r="D838" s="9"/>
      <c r="E838" s="33"/>
      <c r="F838" s="9"/>
      <c r="G838" s="108"/>
      <c r="H838" s="33"/>
      <c r="I838" s="15">
        <f>'[1]19 06 2018'!E801</f>
        <v>335100</v>
      </c>
      <c r="J838" s="69"/>
      <c r="K838" s="8" t="str">
        <f t="shared" si="58"/>
        <v>d/cây</v>
      </c>
      <c r="L838" s="15"/>
      <c r="M838" s="15">
        <f t="shared" si="59"/>
        <v>335100</v>
      </c>
      <c r="N838" s="63"/>
      <c r="O838" s="35"/>
      <c r="P838" s="35"/>
    </row>
    <row r="839" spans="1:16" s="176" customFormat="1" ht="24.95" customHeight="1" x14ac:dyDescent="0.3">
      <c r="A839" s="6">
        <f t="shared" si="60"/>
        <v>471</v>
      </c>
      <c r="B839" s="19" t="s">
        <v>1826</v>
      </c>
      <c r="C839" s="6" t="s">
        <v>2015</v>
      </c>
      <c r="D839" s="9"/>
      <c r="E839" s="33"/>
      <c r="F839" s="9"/>
      <c r="G839" s="108"/>
      <c r="H839" s="33"/>
      <c r="I839" s="15">
        <f>'[1]19 06 2018'!E802</f>
        <v>348900</v>
      </c>
      <c r="J839" s="69"/>
      <c r="K839" s="8" t="str">
        <f t="shared" si="58"/>
        <v>d/cây</v>
      </c>
      <c r="L839" s="15"/>
      <c r="M839" s="15">
        <f t="shared" si="59"/>
        <v>348900</v>
      </c>
      <c r="N839" s="63"/>
      <c r="O839" s="35"/>
      <c r="P839" s="35"/>
    </row>
    <row r="840" spans="1:16" s="176" customFormat="1" ht="24.95" customHeight="1" x14ac:dyDescent="0.3">
      <c r="A840" s="6">
        <f t="shared" si="60"/>
        <v>472</v>
      </c>
      <c r="B840" s="19" t="s">
        <v>1827</v>
      </c>
      <c r="C840" s="6" t="s">
        <v>2015</v>
      </c>
      <c r="D840" s="9"/>
      <c r="E840" s="33"/>
      <c r="F840" s="9"/>
      <c r="G840" s="108"/>
      <c r="H840" s="33"/>
      <c r="I840" s="15">
        <f>'[1]19 06 2018'!E803</f>
        <v>362800</v>
      </c>
      <c r="J840" s="69"/>
      <c r="K840" s="8" t="str">
        <f t="shared" si="58"/>
        <v>d/cây</v>
      </c>
      <c r="L840" s="15"/>
      <c r="M840" s="15">
        <f t="shared" si="59"/>
        <v>362800</v>
      </c>
      <c r="N840" s="63"/>
      <c r="O840" s="35"/>
      <c r="P840" s="35"/>
    </row>
    <row r="841" spans="1:16" s="176" customFormat="1" ht="24.95" customHeight="1" x14ac:dyDescent="0.3">
      <c r="A841" s="6">
        <f t="shared" si="60"/>
        <v>473</v>
      </c>
      <c r="B841" s="19" t="s">
        <v>1828</v>
      </c>
      <c r="C841" s="6" t="s">
        <v>2015</v>
      </c>
      <c r="D841" s="9"/>
      <c r="E841" s="33"/>
      <c r="F841" s="9"/>
      <c r="G841" s="108"/>
      <c r="H841" s="33"/>
      <c r="I841" s="15">
        <f>'[1]19 06 2018'!E804</f>
        <v>390800</v>
      </c>
      <c r="J841" s="69"/>
      <c r="K841" s="8" t="str">
        <f t="shared" si="58"/>
        <v>d/cây</v>
      </c>
      <c r="L841" s="15"/>
      <c r="M841" s="15">
        <f t="shared" si="59"/>
        <v>390800</v>
      </c>
      <c r="N841" s="63"/>
      <c r="O841" s="35"/>
      <c r="P841" s="35"/>
    </row>
    <row r="842" spans="1:16" s="176" customFormat="1" ht="24.95" customHeight="1" x14ac:dyDescent="0.3">
      <c r="A842" s="6">
        <f t="shared" si="60"/>
        <v>474</v>
      </c>
      <c r="B842" s="19" t="s">
        <v>1829</v>
      </c>
      <c r="C842" s="6" t="s">
        <v>2015</v>
      </c>
      <c r="D842" s="9"/>
      <c r="E842" s="33"/>
      <c r="F842" s="9"/>
      <c r="G842" s="108"/>
      <c r="H842" s="33"/>
      <c r="I842" s="15">
        <f>'[1]19 06 2018'!E805</f>
        <v>431600</v>
      </c>
      <c r="J842" s="69"/>
      <c r="K842" s="8" t="str">
        <f t="shared" si="58"/>
        <v>d/cây</v>
      </c>
      <c r="L842" s="15"/>
      <c r="M842" s="15">
        <f t="shared" si="59"/>
        <v>431600</v>
      </c>
      <c r="N842" s="63"/>
      <c r="O842" s="35"/>
      <c r="P842" s="35"/>
    </row>
    <row r="843" spans="1:16" s="176" customFormat="1" ht="24.95" customHeight="1" x14ac:dyDescent="0.3">
      <c r="A843" s="6">
        <f t="shared" si="60"/>
        <v>475</v>
      </c>
      <c r="B843" s="19" t="s">
        <v>1830</v>
      </c>
      <c r="C843" s="6" t="s">
        <v>2015</v>
      </c>
      <c r="D843" s="9"/>
      <c r="E843" s="33"/>
      <c r="F843" s="9"/>
      <c r="G843" s="108"/>
      <c r="H843" s="33"/>
      <c r="I843" s="15">
        <f>'[1]19 06 2018'!E806</f>
        <v>459400</v>
      </c>
      <c r="J843" s="69"/>
      <c r="K843" s="8" t="str">
        <f t="shared" si="58"/>
        <v>d/cây</v>
      </c>
      <c r="L843" s="15"/>
      <c r="M843" s="15">
        <f t="shared" si="59"/>
        <v>459400</v>
      </c>
      <c r="N843" s="63"/>
      <c r="O843" s="35"/>
      <c r="P843" s="35"/>
    </row>
    <row r="844" spans="1:16" s="176" customFormat="1" ht="24.95" customHeight="1" x14ac:dyDescent="0.3">
      <c r="A844" s="6">
        <f t="shared" si="60"/>
        <v>476</v>
      </c>
      <c r="B844" s="19" t="s">
        <v>1831</v>
      </c>
      <c r="C844" s="6" t="s">
        <v>2015</v>
      </c>
      <c r="D844" s="9"/>
      <c r="E844" s="33"/>
      <c r="F844" s="9"/>
      <c r="G844" s="108"/>
      <c r="H844" s="33"/>
      <c r="I844" s="15">
        <f>'[1]19 06 2018'!E807</f>
        <v>485900</v>
      </c>
      <c r="J844" s="69"/>
      <c r="K844" s="8" t="str">
        <f t="shared" si="58"/>
        <v>d/cây</v>
      </c>
      <c r="L844" s="15"/>
      <c r="M844" s="15">
        <f t="shared" si="59"/>
        <v>485900</v>
      </c>
      <c r="N844" s="63"/>
      <c r="O844" s="35"/>
      <c r="P844" s="35"/>
    </row>
    <row r="845" spans="1:16" s="176" customFormat="1" ht="24.95" customHeight="1" x14ac:dyDescent="0.3">
      <c r="A845" s="6">
        <f t="shared" si="60"/>
        <v>477</v>
      </c>
      <c r="B845" s="19" t="s">
        <v>1832</v>
      </c>
      <c r="C845" s="6" t="s">
        <v>2015</v>
      </c>
      <c r="D845" s="9"/>
      <c r="E845" s="33"/>
      <c r="F845" s="9"/>
      <c r="G845" s="108"/>
      <c r="H845" s="33"/>
      <c r="I845" s="15">
        <f>'[1]19 06 2018'!E808</f>
        <v>540000</v>
      </c>
      <c r="J845" s="69"/>
      <c r="K845" s="8" t="str">
        <f t="shared" si="58"/>
        <v>d/cây</v>
      </c>
      <c r="L845" s="15"/>
      <c r="M845" s="15">
        <f t="shared" si="59"/>
        <v>540000</v>
      </c>
      <c r="N845" s="63"/>
      <c r="O845" s="35"/>
      <c r="P845" s="35"/>
    </row>
    <row r="846" spans="1:16" s="176" customFormat="1" ht="24.95" customHeight="1" x14ac:dyDescent="0.3">
      <c r="A846" s="6">
        <f t="shared" si="60"/>
        <v>478</v>
      </c>
      <c r="B846" s="19" t="s">
        <v>1833</v>
      </c>
      <c r="C846" s="6" t="s">
        <v>2015</v>
      </c>
      <c r="D846" s="9"/>
      <c r="E846" s="33"/>
      <c r="F846" s="9"/>
      <c r="G846" s="108"/>
      <c r="H846" s="33"/>
      <c r="I846" s="15">
        <f>'[1]19 06 2018'!E809</f>
        <v>567600</v>
      </c>
      <c r="J846" s="69"/>
      <c r="K846" s="8" t="str">
        <f t="shared" si="58"/>
        <v>d/cây</v>
      </c>
      <c r="L846" s="15"/>
      <c r="M846" s="15">
        <f t="shared" si="59"/>
        <v>567600</v>
      </c>
      <c r="N846" s="63"/>
      <c r="O846" s="35"/>
      <c r="P846" s="35"/>
    </row>
    <row r="847" spans="1:16" s="176" customFormat="1" ht="24.95" customHeight="1" x14ac:dyDescent="0.3">
      <c r="A847" s="6">
        <f t="shared" si="60"/>
        <v>479</v>
      </c>
      <c r="B847" s="19" t="s">
        <v>1834</v>
      </c>
      <c r="C847" s="6" t="s">
        <v>2015</v>
      </c>
      <c r="D847" s="9"/>
      <c r="E847" s="33"/>
      <c r="F847" s="9"/>
      <c r="G847" s="108"/>
      <c r="H847" s="33"/>
      <c r="I847" s="15">
        <f>'[1]19 06 2018'!E810</f>
        <v>595200</v>
      </c>
      <c r="J847" s="69"/>
      <c r="K847" s="8" t="str">
        <f t="shared" si="58"/>
        <v>d/cây</v>
      </c>
      <c r="L847" s="15"/>
      <c r="M847" s="15">
        <f t="shared" si="59"/>
        <v>595200</v>
      </c>
      <c r="N847" s="63"/>
      <c r="O847" s="35"/>
      <c r="P847" s="35"/>
    </row>
    <row r="848" spans="1:16" s="176" customFormat="1" ht="24.95" customHeight="1" x14ac:dyDescent="0.3">
      <c r="A848" s="6">
        <f t="shared" si="60"/>
        <v>480</v>
      </c>
      <c r="B848" s="19" t="s">
        <v>1835</v>
      </c>
      <c r="C848" s="6" t="s">
        <v>2015</v>
      </c>
      <c r="D848" s="9"/>
      <c r="E848" s="33"/>
      <c r="F848" s="9"/>
      <c r="G848" s="108"/>
      <c r="H848" s="33"/>
      <c r="I848" s="15">
        <f>'[1]19 06 2018'!E811</f>
        <v>607400</v>
      </c>
      <c r="J848" s="69"/>
      <c r="K848" s="8" t="str">
        <f t="shared" si="58"/>
        <v>d/cây</v>
      </c>
      <c r="L848" s="15"/>
      <c r="M848" s="15">
        <f t="shared" si="59"/>
        <v>607400</v>
      </c>
      <c r="N848" s="63"/>
      <c r="O848" s="35"/>
      <c r="P848" s="35"/>
    </row>
    <row r="849" spans="1:16" s="176" customFormat="1" ht="24.95" customHeight="1" x14ac:dyDescent="0.3">
      <c r="A849" s="6">
        <f t="shared" si="60"/>
        <v>481</v>
      </c>
      <c r="B849" s="19" t="s">
        <v>1836</v>
      </c>
      <c r="C849" s="6" t="s">
        <v>2015</v>
      </c>
      <c r="D849" s="9"/>
      <c r="E849" s="33"/>
      <c r="F849" s="9"/>
      <c r="G849" s="108"/>
      <c r="H849" s="33"/>
      <c r="I849" s="15">
        <f>'[1]19 06 2018'!E812</f>
        <v>621300</v>
      </c>
      <c r="J849" s="69"/>
      <c r="K849" s="8" t="str">
        <f t="shared" si="58"/>
        <v>d/cây</v>
      </c>
      <c r="L849" s="15"/>
      <c r="M849" s="15">
        <f t="shared" si="59"/>
        <v>621300</v>
      </c>
      <c r="N849" s="63"/>
      <c r="O849" s="35"/>
      <c r="P849" s="35"/>
    </row>
    <row r="850" spans="1:16" s="176" customFormat="1" ht="24.95" customHeight="1" x14ac:dyDescent="0.3">
      <c r="A850" s="6">
        <f t="shared" si="60"/>
        <v>482</v>
      </c>
      <c r="B850" s="19" t="s">
        <v>1837</v>
      </c>
      <c r="C850" s="6" t="s">
        <v>2015</v>
      </c>
      <c r="D850" s="9"/>
      <c r="E850" s="33"/>
      <c r="F850" s="9"/>
      <c r="G850" s="108"/>
      <c r="H850" s="33"/>
      <c r="I850" s="15">
        <f>'[1]19 06 2018'!E813</f>
        <v>647100</v>
      </c>
      <c r="J850" s="69"/>
      <c r="K850" s="8" t="str">
        <f t="shared" si="58"/>
        <v>d/cây</v>
      </c>
      <c r="L850" s="15"/>
      <c r="M850" s="15">
        <f t="shared" si="59"/>
        <v>647100</v>
      </c>
      <c r="N850" s="63"/>
      <c r="O850" s="35"/>
      <c r="P850" s="35"/>
    </row>
    <row r="851" spans="1:16" s="176" customFormat="1" ht="24.95" customHeight="1" x14ac:dyDescent="0.3">
      <c r="A851" s="6">
        <f t="shared" si="60"/>
        <v>483</v>
      </c>
      <c r="B851" s="19" t="s">
        <v>1838</v>
      </c>
      <c r="C851" s="6" t="s">
        <v>2015</v>
      </c>
      <c r="D851" s="9"/>
      <c r="E851" s="33"/>
      <c r="F851" s="9"/>
      <c r="G851" s="108"/>
      <c r="H851" s="33"/>
      <c r="I851" s="15">
        <f>'[1]19 06 2018'!E814</f>
        <v>700300</v>
      </c>
      <c r="J851" s="69"/>
      <c r="K851" s="8" t="str">
        <f t="shared" si="58"/>
        <v>d/cây</v>
      </c>
      <c r="L851" s="15"/>
      <c r="M851" s="15">
        <f t="shared" si="59"/>
        <v>700300</v>
      </c>
      <c r="N851" s="63"/>
      <c r="O851" s="35"/>
      <c r="P851" s="35"/>
    </row>
    <row r="852" spans="1:16" s="176" customFormat="1" ht="24.95" customHeight="1" x14ac:dyDescent="0.3">
      <c r="A852" s="6">
        <f t="shared" si="60"/>
        <v>484</v>
      </c>
      <c r="B852" s="19" t="s">
        <v>1839</v>
      </c>
      <c r="C852" s="6" t="s">
        <v>2015</v>
      </c>
      <c r="D852" s="9"/>
      <c r="E852" s="33"/>
      <c r="F852" s="9"/>
      <c r="G852" s="108"/>
      <c r="H852" s="33"/>
      <c r="I852" s="15">
        <f>'[1]19 06 2018'!E815</f>
        <v>205300</v>
      </c>
      <c r="J852" s="69"/>
      <c r="K852" s="8" t="str">
        <f t="shared" si="58"/>
        <v>d/cây</v>
      </c>
      <c r="L852" s="15"/>
      <c r="M852" s="15">
        <f t="shared" si="59"/>
        <v>205300</v>
      </c>
      <c r="N852" s="63"/>
      <c r="O852" s="35"/>
      <c r="P852" s="35"/>
    </row>
    <row r="853" spans="1:16" s="176" customFormat="1" ht="24.95" customHeight="1" x14ac:dyDescent="0.3">
      <c r="A853" s="6">
        <f t="shared" si="60"/>
        <v>485</v>
      </c>
      <c r="B853" s="19" t="s">
        <v>1840</v>
      </c>
      <c r="C853" s="6" t="s">
        <v>2015</v>
      </c>
      <c r="D853" s="9"/>
      <c r="E853" s="33"/>
      <c r="F853" s="9"/>
      <c r="G853" s="108"/>
      <c r="H853" s="33"/>
      <c r="I853" s="15">
        <f>'[1]19 06 2018'!E816</f>
        <v>223100</v>
      </c>
      <c r="J853" s="69"/>
      <c r="K853" s="8" t="str">
        <f t="shared" si="58"/>
        <v>d/cây</v>
      </c>
      <c r="L853" s="15"/>
      <c r="M853" s="15">
        <f t="shared" si="59"/>
        <v>223100</v>
      </c>
      <c r="N853" s="63"/>
      <c r="O853" s="35"/>
      <c r="P853" s="35"/>
    </row>
    <row r="854" spans="1:16" s="176" customFormat="1" ht="24.95" customHeight="1" x14ac:dyDescent="0.3">
      <c r="A854" s="6">
        <f t="shared" si="60"/>
        <v>486</v>
      </c>
      <c r="B854" s="19" t="s">
        <v>1841</v>
      </c>
      <c r="C854" s="6" t="s">
        <v>2015</v>
      </c>
      <c r="D854" s="9"/>
      <c r="E854" s="33"/>
      <c r="F854" s="9"/>
      <c r="G854" s="108"/>
      <c r="H854" s="33"/>
      <c r="I854" s="15">
        <f>'[1]19 06 2018'!E817</f>
        <v>240500</v>
      </c>
      <c r="J854" s="69"/>
      <c r="K854" s="8" t="str">
        <f t="shared" si="58"/>
        <v>d/cây</v>
      </c>
      <c r="L854" s="15"/>
      <c r="M854" s="15">
        <f t="shared" si="59"/>
        <v>240500</v>
      </c>
      <c r="N854" s="63"/>
      <c r="O854" s="35"/>
      <c r="P854" s="35"/>
    </row>
    <row r="855" spans="1:16" s="176" customFormat="1" ht="24.95" customHeight="1" x14ac:dyDescent="0.3">
      <c r="A855" s="6">
        <f t="shared" si="60"/>
        <v>487</v>
      </c>
      <c r="B855" s="19" t="s">
        <v>1842</v>
      </c>
      <c r="C855" s="6" t="s">
        <v>2015</v>
      </c>
      <c r="D855" s="9"/>
      <c r="E855" s="33"/>
      <c r="F855" s="9"/>
      <c r="G855" s="108"/>
      <c r="H855" s="33"/>
      <c r="I855" s="15">
        <f>'[1]19 06 2018'!E818</f>
        <v>258300</v>
      </c>
      <c r="J855" s="69"/>
      <c r="K855" s="8" t="str">
        <f t="shared" si="58"/>
        <v>d/cây</v>
      </c>
      <c r="L855" s="15"/>
      <c r="M855" s="15">
        <f t="shared" si="59"/>
        <v>258300</v>
      </c>
      <c r="N855" s="63"/>
      <c r="O855" s="35"/>
      <c r="P855" s="35"/>
    </row>
    <row r="856" spans="1:16" s="176" customFormat="1" ht="24.95" customHeight="1" x14ac:dyDescent="0.3">
      <c r="A856" s="6">
        <f t="shared" si="60"/>
        <v>488</v>
      </c>
      <c r="B856" s="19" t="s">
        <v>1843</v>
      </c>
      <c r="C856" s="6" t="s">
        <v>2015</v>
      </c>
      <c r="D856" s="9"/>
      <c r="E856" s="33"/>
      <c r="F856" s="9"/>
      <c r="G856" s="108"/>
      <c r="H856" s="33"/>
      <c r="I856" s="15">
        <f>'[1]19 06 2018'!E819</f>
        <v>276100</v>
      </c>
      <c r="J856" s="69"/>
      <c r="K856" s="8" t="str">
        <f t="shared" si="58"/>
        <v>d/cây</v>
      </c>
      <c r="L856" s="15"/>
      <c r="M856" s="15">
        <f t="shared" si="59"/>
        <v>276100</v>
      </c>
      <c r="N856" s="63"/>
      <c r="O856" s="35"/>
      <c r="P856" s="35"/>
    </row>
    <row r="857" spans="1:16" s="176" customFormat="1" ht="24.95" customHeight="1" x14ac:dyDescent="0.3">
      <c r="A857" s="6">
        <f t="shared" si="60"/>
        <v>489</v>
      </c>
      <c r="B857" s="19" t="s">
        <v>1844</v>
      </c>
      <c r="C857" s="6" t="s">
        <v>2015</v>
      </c>
      <c r="D857" s="9"/>
      <c r="E857" s="33"/>
      <c r="F857" s="9"/>
      <c r="G857" s="108"/>
      <c r="H857" s="33"/>
      <c r="I857" s="15">
        <f>'[1]19 06 2018'!E820</f>
        <v>328200</v>
      </c>
      <c r="J857" s="69"/>
      <c r="K857" s="8" t="str">
        <f t="shared" si="58"/>
        <v>d/cây</v>
      </c>
      <c r="L857" s="15"/>
      <c r="M857" s="15">
        <f t="shared" si="59"/>
        <v>328200</v>
      </c>
      <c r="N857" s="63"/>
      <c r="O857" s="35"/>
      <c r="P857" s="35"/>
    </row>
    <row r="858" spans="1:16" s="176" customFormat="1" ht="24.95" customHeight="1" x14ac:dyDescent="0.3">
      <c r="A858" s="6">
        <f t="shared" si="60"/>
        <v>490</v>
      </c>
      <c r="B858" s="19" t="s">
        <v>1845</v>
      </c>
      <c r="C858" s="6" t="s">
        <v>2015</v>
      </c>
      <c r="D858" s="9"/>
      <c r="E858" s="33"/>
      <c r="F858" s="9"/>
      <c r="G858" s="108"/>
      <c r="H858" s="33"/>
      <c r="I858" s="15">
        <f>'[1]19 06 2018'!E821</f>
        <v>354800</v>
      </c>
      <c r="J858" s="69"/>
      <c r="K858" s="8" t="str">
        <f t="shared" si="58"/>
        <v>d/cây</v>
      </c>
      <c r="L858" s="15"/>
      <c r="M858" s="15">
        <f t="shared" si="59"/>
        <v>354800</v>
      </c>
      <c r="N858" s="63"/>
      <c r="O858" s="35"/>
      <c r="P858" s="35"/>
    </row>
    <row r="859" spans="1:16" s="176" customFormat="1" ht="24.95" customHeight="1" x14ac:dyDescent="0.3">
      <c r="A859" s="6">
        <f t="shared" si="60"/>
        <v>491</v>
      </c>
      <c r="B859" s="19" t="s">
        <v>1846</v>
      </c>
      <c r="C859" s="6" t="s">
        <v>2015</v>
      </c>
      <c r="D859" s="9"/>
      <c r="E859" s="33"/>
      <c r="F859" s="9"/>
      <c r="G859" s="108"/>
      <c r="H859" s="33"/>
      <c r="I859" s="15">
        <f>'[1]19 06 2018'!E822</f>
        <v>390300</v>
      </c>
      <c r="J859" s="69"/>
      <c r="K859" s="8" t="str">
        <f t="shared" si="58"/>
        <v>d/cây</v>
      </c>
      <c r="L859" s="15"/>
      <c r="M859" s="15">
        <f t="shared" si="59"/>
        <v>390300</v>
      </c>
      <c r="N859" s="63"/>
      <c r="O859" s="35"/>
      <c r="P859" s="35"/>
    </row>
    <row r="860" spans="1:16" s="176" customFormat="1" ht="24.95" customHeight="1" x14ac:dyDescent="0.3">
      <c r="A860" s="6">
        <f t="shared" si="60"/>
        <v>492</v>
      </c>
      <c r="B860" s="19" t="s">
        <v>1847</v>
      </c>
      <c r="C860" s="6" t="s">
        <v>2015</v>
      </c>
      <c r="D860" s="9"/>
      <c r="E860" s="33"/>
      <c r="F860" s="9"/>
      <c r="G860" s="108"/>
      <c r="H860" s="33"/>
      <c r="I860" s="15">
        <f>'[1]19 06 2018'!E823</f>
        <v>424800</v>
      </c>
      <c r="J860" s="69"/>
      <c r="K860" s="8" t="str">
        <f t="shared" ref="K860:K921" si="61">C860</f>
        <v>d/cây</v>
      </c>
      <c r="L860" s="15"/>
      <c r="M860" s="15">
        <f t="shared" si="59"/>
        <v>424800</v>
      </c>
      <c r="N860" s="63"/>
      <c r="O860" s="35"/>
      <c r="P860" s="35"/>
    </row>
    <row r="861" spans="1:16" s="176" customFormat="1" ht="24.95" customHeight="1" x14ac:dyDescent="0.3">
      <c r="A861" s="6">
        <f t="shared" si="60"/>
        <v>493</v>
      </c>
      <c r="B861" s="19" t="s">
        <v>1848</v>
      </c>
      <c r="C861" s="6" t="s">
        <v>2015</v>
      </c>
      <c r="D861" s="9"/>
      <c r="E861" s="33"/>
      <c r="F861" s="9"/>
      <c r="G861" s="108"/>
      <c r="H861" s="33"/>
      <c r="I861" s="15">
        <f>'[1]19 06 2018'!E824</f>
        <v>442500</v>
      </c>
      <c r="J861" s="69"/>
      <c r="K861" s="8" t="str">
        <f t="shared" si="61"/>
        <v>d/cây</v>
      </c>
      <c r="L861" s="15"/>
      <c r="M861" s="15">
        <f t="shared" si="59"/>
        <v>442500</v>
      </c>
      <c r="N861" s="63"/>
      <c r="O861" s="35"/>
      <c r="P861" s="35"/>
    </row>
    <row r="862" spans="1:16" s="176" customFormat="1" ht="24.95" customHeight="1" x14ac:dyDescent="0.3">
      <c r="A862" s="6">
        <f t="shared" si="60"/>
        <v>494</v>
      </c>
      <c r="B862" s="19" t="s">
        <v>1849</v>
      </c>
      <c r="C862" s="6" t="s">
        <v>2015</v>
      </c>
      <c r="D862" s="9"/>
      <c r="E862" s="33"/>
      <c r="F862" s="9"/>
      <c r="G862" s="108"/>
      <c r="H862" s="33"/>
      <c r="I862" s="15">
        <f>'[1]19 06 2018'!E825</f>
        <v>460300</v>
      </c>
      <c r="J862" s="69"/>
      <c r="K862" s="8" t="str">
        <f t="shared" si="61"/>
        <v>d/cây</v>
      </c>
      <c r="L862" s="15"/>
      <c r="M862" s="15">
        <f t="shared" si="59"/>
        <v>460300</v>
      </c>
      <c r="N862" s="63"/>
      <c r="O862" s="35"/>
      <c r="P862" s="35"/>
    </row>
    <row r="863" spans="1:16" s="176" customFormat="1" ht="24.95" customHeight="1" x14ac:dyDescent="0.3">
      <c r="A863" s="6">
        <f t="shared" si="60"/>
        <v>495</v>
      </c>
      <c r="B863" s="19" t="s">
        <v>1850</v>
      </c>
      <c r="C863" s="6" t="s">
        <v>2015</v>
      </c>
      <c r="D863" s="9"/>
      <c r="E863" s="33"/>
      <c r="F863" s="9"/>
      <c r="G863" s="108"/>
      <c r="H863" s="33"/>
      <c r="I863" s="15">
        <f>'[1]19 06 2018'!E826</f>
        <v>495700</v>
      </c>
      <c r="J863" s="69"/>
      <c r="K863" s="8" t="str">
        <f t="shared" si="61"/>
        <v>d/cây</v>
      </c>
      <c r="L863" s="15"/>
      <c r="M863" s="15">
        <f t="shared" si="59"/>
        <v>495700</v>
      </c>
      <c r="N863" s="63"/>
      <c r="O863" s="35"/>
      <c r="P863" s="35"/>
    </row>
    <row r="864" spans="1:16" s="176" customFormat="1" ht="24.95" customHeight="1" x14ac:dyDescent="0.3">
      <c r="A864" s="6">
        <f t="shared" si="60"/>
        <v>496</v>
      </c>
      <c r="B864" s="19" t="s">
        <v>1851</v>
      </c>
      <c r="C864" s="6" t="s">
        <v>2015</v>
      </c>
      <c r="D864" s="9"/>
      <c r="E864" s="33"/>
      <c r="F864" s="9"/>
      <c r="G864" s="108"/>
      <c r="H864" s="33"/>
      <c r="I864" s="15">
        <f>'[1]19 06 2018'!E827</f>
        <v>547500</v>
      </c>
      <c r="J864" s="69"/>
      <c r="K864" s="8" t="str">
        <f t="shared" si="61"/>
        <v>d/cây</v>
      </c>
      <c r="L864" s="15"/>
      <c r="M864" s="15">
        <f t="shared" si="59"/>
        <v>547500</v>
      </c>
      <c r="N864" s="63"/>
      <c r="O864" s="35"/>
      <c r="P864" s="35"/>
    </row>
    <row r="865" spans="1:16" s="176" customFormat="1" ht="24.95" customHeight="1" x14ac:dyDescent="0.3">
      <c r="A865" s="6">
        <f t="shared" si="60"/>
        <v>497</v>
      </c>
      <c r="B865" s="19" t="s">
        <v>1852</v>
      </c>
      <c r="C865" s="6" t="s">
        <v>2015</v>
      </c>
      <c r="D865" s="9"/>
      <c r="E865" s="33"/>
      <c r="F865" s="9"/>
      <c r="G865" s="108"/>
      <c r="H865" s="33"/>
      <c r="I865" s="15">
        <f>'[1]19 06 2018'!E828</f>
        <v>582900</v>
      </c>
      <c r="J865" s="69"/>
      <c r="K865" s="8" t="str">
        <f t="shared" si="61"/>
        <v>d/cây</v>
      </c>
      <c r="L865" s="15"/>
      <c r="M865" s="15">
        <f t="shared" si="59"/>
        <v>582900</v>
      </c>
      <c r="N865" s="63"/>
      <c r="O865" s="35"/>
      <c r="P865" s="35"/>
    </row>
    <row r="866" spans="1:16" s="176" customFormat="1" ht="24.95" customHeight="1" x14ac:dyDescent="0.3">
      <c r="A866" s="6">
        <f t="shared" si="60"/>
        <v>498</v>
      </c>
      <c r="B866" s="19" t="s">
        <v>1853</v>
      </c>
      <c r="C866" s="6" t="s">
        <v>2015</v>
      </c>
      <c r="D866" s="9"/>
      <c r="E866" s="33"/>
      <c r="F866" s="9"/>
      <c r="G866" s="108"/>
      <c r="H866" s="33"/>
      <c r="I866" s="15">
        <f>'[1]19 06 2018'!E829</f>
        <v>616900</v>
      </c>
      <c r="J866" s="69"/>
      <c r="K866" s="8" t="str">
        <f t="shared" si="61"/>
        <v>d/cây</v>
      </c>
      <c r="L866" s="15"/>
      <c r="M866" s="15">
        <f t="shared" si="59"/>
        <v>616900</v>
      </c>
      <c r="N866" s="63"/>
      <c r="O866" s="35"/>
      <c r="P866" s="35"/>
    </row>
    <row r="867" spans="1:16" s="176" customFormat="1" ht="24.95" customHeight="1" x14ac:dyDescent="0.3">
      <c r="A867" s="6">
        <f t="shared" si="60"/>
        <v>499</v>
      </c>
      <c r="B867" s="19" t="s">
        <v>1854</v>
      </c>
      <c r="C867" s="6" t="s">
        <v>2015</v>
      </c>
      <c r="D867" s="9"/>
      <c r="E867" s="33"/>
      <c r="F867" s="9"/>
      <c r="G867" s="108"/>
      <c r="H867" s="33"/>
      <c r="I867" s="15">
        <f>'[1]19 06 2018'!E830</f>
        <v>686000</v>
      </c>
      <c r="J867" s="69"/>
      <c r="K867" s="8" t="str">
        <f t="shared" si="61"/>
        <v>d/cây</v>
      </c>
      <c r="L867" s="15"/>
      <c r="M867" s="15">
        <f t="shared" si="59"/>
        <v>686000</v>
      </c>
      <c r="N867" s="63"/>
      <c r="O867" s="35"/>
      <c r="P867" s="35"/>
    </row>
    <row r="868" spans="1:16" s="176" customFormat="1" ht="24.95" customHeight="1" x14ac:dyDescent="0.3">
      <c r="A868" s="6">
        <f t="shared" si="60"/>
        <v>500</v>
      </c>
      <c r="B868" s="19" t="s">
        <v>1855</v>
      </c>
      <c r="C868" s="6" t="s">
        <v>2015</v>
      </c>
      <c r="D868" s="9"/>
      <c r="E868" s="33"/>
      <c r="F868" s="9"/>
      <c r="G868" s="108"/>
      <c r="H868" s="33"/>
      <c r="I868" s="15">
        <f>'[1]19 06 2018'!E831</f>
        <v>721100</v>
      </c>
      <c r="J868" s="69"/>
      <c r="K868" s="8" t="str">
        <f t="shared" si="61"/>
        <v>d/cây</v>
      </c>
      <c r="L868" s="15"/>
      <c r="M868" s="15">
        <f t="shared" si="59"/>
        <v>721100</v>
      </c>
      <c r="N868" s="63"/>
      <c r="O868" s="35"/>
      <c r="P868" s="35"/>
    </row>
    <row r="869" spans="1:16" s="176" customFormat="1" ht="24.95" customHeight="1" x14ac:dyDescent="0.3">
      <c r="A869" s="6">
        <f t="shared" si="60"/>
        <v>501</v>
      </c>
      <c r="B869" s="19" t="s">
        <v>1856</v>
      </c>
      <c r="C869" s="6" t="s">
        <v>2015</v>
      </c>
      <c r="D869" s="9"/>
      <c r="E869" s="33"/>
      <c r="F869" s="9"/>
      <c r="G869" s="108"/>
      <c r="H869" s="33"/>
      <c r="I869" s="15">
        <f>'[1]19 06 2018'!E832</f>
        <v>756300</v>
      </c>
      <c r="J869" s="69"/>
      <c r="K869" s="8" t="str">
        <f t="shared" si="61"/>
        <v>d/cây</v>
      </c>
      <c r="L869" s="15"/>
      <c r="M869" s="15">
        <f t="shared" si="59"/>
        <v>756300</v>
      </c>
      <c r="N869" s="63"/>
      <c r="O869" s="35"/>
      <c r="P869" s="35"/>
    </row>
    <row r="870" spans="1:16" s="176" customFormat="1" ht="24.95" customHeight="1" x14ac:dyDescent="0.3">
      <c r="A870" s="6">
        <f t="shared" si="60"/>
        <v>502</v>
      </c>
      <c r="B870" s="19" t="s">
        <v>1857</v>
      </c>
      <c r="C870" s="6" t="s">
        <v>2015</v>
      </c>
      <c r="D870" s="9"/>
      <c r="E870" s="33"/>
      <c r="F870" s="9"/>
      <c r="G870" s="108"/>
      <c r="H870" s="33"/>
      <c r="I870" s="15">
        <f>'[1]19 06 2018'!E833</f>
        <v>772200</v>
      </c>
      <c r="J870" s="69"/>
      <c r="K870" s="8" t="str">
        <f t="shared" si="61"/>
        <v>d/cây</v>
      </c>
      <c r="L870" s="15"/>
      <c r="M870" s="15">
        <f t="shared" si="59"/>
        <v>772200</v>
      </c>
      <c r="N870" s="63"/>
      <c r="O870" s="35"/>
      <c r="P870" s="35"/>
    </row>
    <row r="871" spans="1:16" s="176" customFormat="1" ht="24.95" customHeight="1" x14ac:dyDescent="0.3">
      <c r="A871" s="6">
        <f t="shared" si="60"/>
        <v>503</v>
      </c>
      <c r="B871" s="19" t="s">
        <v>1858</v>
      </c>
      <c r="C871" s="6" t="s">
        <v>2015</v>
      </c>
      <c r="D871" s="9"/>
      <c r="E871" s="33"/>
      <c r="F871" s="9"/>
      <c r="G871" s="108"/>
      <c r="H871" s="33"/>
      <c r="I871" s="15">
        <f>'[1]19 06 2018'!E834</f>
        <v>789700</v>
      </c>
      <c r="J871" s="69"/>
      <c r="K871" s="8" t="str">
        <f t="shared" si="61"/>
        <v>d/cây</v>
      </c>
      <c r="L871" s="15"/>
      <c r="M871" s="15">
        <f t="shared" si="59"/>
        <v>789700</v>
      </c>
      <c r="N871" s="63"/>
      <c r="O871" s="35"/>
      <c r="P871" s="35"/>
    </row>
    <row r="872" spans="1:16" s="176" customFormat="1" ht="24.95" customHeight="1" x14ac:dyDescent="0.3">
      <c r="A872" s="6">
        <f t="shared" si="60"/>
        <v>504</v>
      </c>
      <c r="B872" s="19" t="s">
        <v>1859</v>
      </c>
      <c r="C872" s="6" t="s">
        <v>2015</v>
      </c>
      <c r="D872" s="9"/>
      <c r="E872" s="33"/>
      <c r="F872" s="9"/>
      <c r="G872" s="108"/>
      <c r="H872" s="33"/>
      <c r="I872" s="15">
        <f>'[1]19 06 2018'!E835</f>
        <v>823100</v>
      </c>
      <c r="J872" s="69"/>
      <c r="K872" s="8" t="str">
        <f t="shared" si="61"/>
        <v>d/cây</v>
      </c>
      <c r="L872" s="15"/>
      <c r="M872" s="15">
        <f t="shared" si="59"/>
        <v>823100</v>
      </c>
      <c r="N872" s="63"/>
      <c r="O872" s="35"/>
      <c r="P872" s="35"/>
    </row>
    <row r="873" spans="1:16" s="176" customFormat="1" ht="24.95" customHeight="1" x14ac:dyDescent="0.3">
      <c r="A873" s="6">
        <f t="shared" si="60"/>
        <v>505</v>
      </c>
      <c r="B873" s="19" t="s">
        <v>1860</v>
      </c>
      <c r="C873" s="6" t="s">
        <v>2015</v>
      </c>
      <c r="D873" s="9"/>
      <c r="E873" s="33"/>
      <c r="F873" s="9"/>
      <c r="G873" s="108"/>
      <c r="H873" s="33"/>
      <c r="I873" s="15">
        <f>'[1]19 06 2018'!E836</f>
        <v>891200</v>
      </c>
      <c r="J873" s="69"/>
      <c r="K873" s="8" t="str">
        <f t="shared" si="61"/>
        <v>d/cây</v>
      </c>
      <c r="L873" s="15"/>
      <c r="M873" s="15">
        <f t="shared" si="59"/>
        <v>891200</v>
      </c>
      <c r="N873" s="63"/>
      <c r="O873" s="35"/>
      <c r="P873" s="35"/>
    </row>
    <row r="874" spans="1:16" s="176" customFormat="1" ht="24.95" customHeight="1" x14ac:dyDescent="0.3">
      <c r="A874" s="6">
        <f t="shared" si="60"/>
        <v>506</v>
      </c>
      <c r="B874" s="19" t="s">
        <v>1861</v>
      </c>
      <c r="C874" s="6" t="s">
        <v>2015</v>
      </c>
      <c r="D874" s="9"/>
      <c r="E874" s="33"/>
      <c r="F874" s="9"/>
      <c r="G874" s="108"/>
      <c r="H874" s="33"/>
      <c r="I874" s="15">
        <f>'[1]19 06 2018'!E837</f>
        <v>415400</v>
      </c>
      <c r="J874" s="69"/>
      <c r="K874" s="8" t="str">
        <f t="shared" si="61"/>
        <v>d/cây</v>
      </c>
      <c r="L874" s="15"/>
      <c r="M874" s="15">
        <f t="shared" si="59"/>
        <v>415400</v>
      </c>
      <c r="N874" s="63"/>
      <c r="O874" s="35"/>
      <c r="P874" s="35"/>
    </row>
    <row r="875" spans="1:16" s="176" customFormat="1" ht="24.95" customHeight="1" x14ac:dyDescent="0.3">
      <c r="A875" s="6">
        <f t="shared" si="60"/>
        <v>507</v>
      </c>
      <c r="B875" s="19" t="s">
        <v>1862</v>
      </c>
      <c r="C875" s="6" t="s">
        <v>2015</v>
      </c>
      <c r="D875" s="9"/>
      <c r="E875" s="33"/>
      <c r="F875" s="9"/>
      <c r="G875" s="108"/>
      <c r="H875" s="33"/>
      <c r="I875" s="15">
        <f>'[1]19 06 2018'!E838</f>
        <v>456800</v>
      </c>
      <c r="J875" s="69"/>
      <c r="K875" s="8" t="str">
        <f t="shared" si="61"/>
        <v>d/cây</v>
      </c>
      <c r="L875" s="15"/>
      <c r="M875" s="15">
        <f t="shared" si="59"/>
        <v>456800</v>
      </c>
      <c r="N875" s="63"/>
      <c r="O875" s="35"/>
      <c r="P875" s="35"/>
    </row>
    <row r="876" spans="1:16" s="176" customFormat="1" ht="24.95" customHeight="1" x14ac:dyDescent="0.3">
      <c r="A876" s="6">
        <f t="shared" si="60"/>
        <v>508</v>
      </c>
      <c r="B876" s="19" t="s">
        <v>1863</v>
      </c>
      <c r="C876" s="6" t="s">
        <v>2015</v>
      </c>
      <c r="D876" s="9"/>
      <c r="E876" s="33"/>
      <c r="F876" s="9"/>
      <c r="G876" s="108"/>
      <c r="H876" s="33"/>
      <c r="I876" s="15">
        <f>'[1]19 06 2018'!E839</f>
        <v>497400</v>
      </c>
      <c r="J876" s="69"/>
      <c r="K876" s="8" t="str">
        <f t="shared" si="61"/>
        <v>d/cây</v>
      </c>
      <c r="L876" s="15"/>
      <c r="M876" s="15">
        <f t="shared" ref="M876:M935" si="62">I876</f>
        <v>497400</v>
      </c>
      <c r="N876" s="63"/>
      <c r="O876" s="35"/>
      <c r="P876" s="35"/>
    </row>
    <row r="877" spans="1:16" s="176" customFormat="1" ht="24.95" customHeight="1" x14ac:dyDescent="0.3">
      <c r="A877" s="6">
        <f t="shared" ref="A877:A936" si="63">+A876+1</f>
        <v>509</v>
      </c>
      <c r="B877" s="19" t="s">
        <v>1864</v>
      </c>
      <c r="C877" s="6" t="s">
        <v>2015</v>
      </c>
      <c r="D877" s="9"/>
      <c r="E877" s="33"/>
      <c r="F877" s="9"/>
      <c r="G877" s="108"/>
      <c r="H877" s="33"/>
      <c r="I877" s="15">
        <f>'[1]19 06 2018'!E840</f>
        <v>518100</v>
      </c>
      <c r="J877" s="69"/>
      <c r="K877" s="8" t="str">
        <f t="shared" si="61"/>
        <v>d/cây</v>
      </c>
      <c r="L877" s="15"/>
      <c r="M877" s="15">
        <f t="shared" si="62"/>
        <v>518100</v>
      </c>
      <c r="N877" s="63"/>
      <c r="O877" s="35"/>
      <c r="P877" s="35"/>
    </row>
    <row r="878" spans="1:16" s="176" customFormat="1" ht="24.95" customHeight="1" x14ac:dyDescent="0.3">
      <c r="A878" s="6">
        <f t="shared" si="63"/>
        <v>510</v>
      </c>
      <c r="B878" s="19" t="s">
        <v>1865</v>
      </c>
      <c r="C878" s="6" t="s">
        <v>2015</v>
      </c>
      <c r="D878" s="9"/>
      <c r="E878" s="33"/>
      <c r="F878" s="9"/>
      <c r="G878" s="108"/>
      <c r="H878" s="33"/>
      <c r="I878" s="15">
        <f>'[1]19 06 2018'!E841</f>
        <v>538900</v>
      </c>
      <c r="J878" s="69"/>
      <c r="K878" s="8" t="str">
        <f t="shared" si="61"/>
        <v>d/cây</v>
      </c>
      <c r="L878" s="15"/>
      <c r="M878" s="15">
        <f t="shared" si="62"/>
        <v>538900</v>
      </c>
      <c r="N878" s="63"/>
      <c r="O878" s="35"/>
      <c r="P878" s="35"/>
    </row>
    <row r="879" spans="1:16" s="176" customFormat="1" ht="24.95" customHeight="1" x14ac:dyDescent="0.3">
      <c r="A879" s="6">
        <f t="shared" si="63"/>
        <v>511</v>
      </c>
      <c r="B879" s="19" t="s">
        <v>1866</v>
      </c>
      <c r="C879" s="6" t="s">
        <v>2015</v>
      </c>
      <c r="D879" s="9"/>
      <c r="E879" s="33"/>
      <c r="F879" s="9"/>
      <c r="G879" s="108"/>
      <c r="H879" s="33"/>
      <c r="I879" s="15">
        <f>'[1]19 06 2018'!E842</f>
        <v>580500</v>
      </c>
      <c r="J879" s="69"/>
      <c r="K879" s="8" t="str">
        <f t="shared" si="61"/>
        <v>d/cây</v>
      </c>
      <c r="L879" s="15"/>
      <c r="M879" s="15">
        <f t="shared" si="62"/>
        <v>580500</v>
      </c>
      <c r="N879" s="63"/>
      <c r="O879" s="35"/>
      <c r="P879" s="35"/>
    </row>
    <row r="880" spans="1:16" s="176" customFormat="1" ht="24.95" customHeight="1" x14ac:dyDescent="0.3">
      <c r="A880" s="6">
        <f t="shared" si="63"/>
        <v>512</v>
      </c>
      <c r="B880" s="19" t="s">
        <v>1867</v>
      </c>
      <c r="C880" s="6" t="s">
        <v>2015</v>
      </c>
      <c r="D880" s="9"/>
      <c r="E880" s="33"/>
      <c r="F880" s="9"/>
      <c r="G880" s="108"/>
      <c r="H880" s="33"/>
      <c r="I880" s="15">
        <f>'[1]19 06 2018'!E843</f>
        <v>641300</v>
      </c>
      <c r="J880" s="69"/>
      <c r="K880" s="8" t="str">
        <f t="shared" si="61"/>
        <v>d/cây</v>
      </c>
      <c r="L880" s="15"/>
      <c r="M880" s="15">
        <f t="shared" si="62"/>
        <v>641300</v>
      </c>
      <c r="N880" s="63"/>
      <c r="O880" s="35"/>
      <c r="P880" s="35"/>
    </row>
    <row r="881" spans="1:16" s="176" customFormat="1" ht="24.95" customHeight="1" x14ac:dyDescent="0.3">
      <c r="A881" s="6">
        <f t="shared" si="63"/>
        <v>513</v>
      </c>
      <c r="B881" s="19" t="s">
        <v>1868</v>
      </c>
      <c r="C881" s="6" t="s">
        <v>2015</v>
      </c>
      <c r="D881" s="9"/>
      <c r="E881" s="33"/>
      <c r="F881" s="9"/>
      <c r="G881" s="108"/>
      <c r="H881" s="33"/>
      <c r="I881" s="15">
        <f>'[1]19 06 2018'!E844</f>
        <v>682800</v>
      </c>
      <c r="J881" s="69"/>
      <c r="K881" s="8" t="str">
        <f t="shared" si="61"/>
        <v>d/cây</v>
      </c>
      <c r="L881" s="15"/>
      <c r="M881" s="15">
        <f t="shared" si="62"/>
        <v>682800</v>
      </c>
      <c r="N881" s="63"/>
      <c r="O881" s="35"/>
      <c r="P881" s="35"/>
    </row>
    <row r="882" spans="1:16" s="176" customFormat="1" ht="24.95" customHeight="1" x14ac:dyDescent="0.3">
      <c r="A882" s="6">
        <f t="shared" si="63"/>
        <v>514</v>
      </c>
      <c r="B882" s="19" t="s">
        <v>1869</v>
      </c>
      <c r="C882" s="6" t="s">
        <v>2015</v>
      </c>
      <c r="D882" s="9"/>
      <c r="E882" s="33"/>
      <c r="F882" s="9"/>
      <c r="G882" s="108"/>
      <c r="H882" s="33"/>
      <c r="I882" s="15">
        <f>'[1]19 06 2018'!E845</f>
        <v>722700</v>
      </c>
      <c r="J882" s="69"/>
      <c r="K882" s="8" t="str">
        <f t="shared" si="61"/>
        <v>d/cây</v>
      </c>
      <c r="L882" s="15"/>
      <c r="M882" s="15">
        <f t="shared" si="62"/>
        <v>722700</v>
      </c>
      <c r="N882" s="63"/>
      <c r="O882" s="35"/>
      <c r="P882" s="35"/>
    </row>
    <row r="883" spans="1:16" s="176" customFormat="1" ht="24.95" customHeight="1" x14ac:dyDescent="0.3">
      <c r="A883" s="6">
        <f t="shared" si="63"/>
        <v>515</v>
      </c>
      <c r="B883" s="19" t="s">
        <v>1870</v>
      </c>
      <c r="C883" s="6" t="s">
        <v>2015</v>
      </c>
      <c r="D883" s="9"/>
      <c r="E883" s="33"/>
      <c r="F883" s="9"/>
      <c r="G883" s="108"/>
      <c r="H883" s="33"/>
      <c r="I883" s="15">
        <f>'[1]19 06 2018'!E846</f>
        <v>804000</v>
      </c>
      <c r="J883" s="69"/>
      <c r="K883" s="8" t="str">
        <f t="shared" si="61"/>
        <v>d/cây</v>
      </c>
      <c r="L883" s="15"/>
      <c r="M883" s="15">
        <f t="shared" si="62"/>
        <v>804000</v>
      </c>
      <c r="N883" s="63"/>
      <c r="O883" s="35"/>
      <c r="P883" s="35"/>
    </row>
    <row r="884" spans="1:16" s="176" customFormat="1" ht="24.95" customHeight="1" x14ac:dyDescent="0.3">
      <c r="A884" s="6">
        <f t="shared" si="63"/>
        <v>516</v>
      </c>
      <c r="B884" s="19" t="s">
        <v>1871</v>
      </c>
      <c r="C884" s="6" t="s">
        <v>2015</v>
      </c>
      <c r="D884" s="9"/>
      <c r="E884" s="33"/>
      <c r="F884" s="9"/>
      <c r="G884" s="108"/>
      <c r="H884" s="33"/>
      <c r="I884" s="15">
        <f>'[1]19 06 2018'!E847</f>
        <v>845100</v>
      </c>
      <c r="J884" s="69"/>
      <c r="K884" s="8" t="str">
        <f t="shared" si="61"/>
        <v>d/cây</v>
      </c>
      <c r="L884" s="15"/>
      <c r="M884" s="15">
        <f t="shared" si="62"/>
        <v>845100</v>
      </c>
      <c r="N884" s="63"/>
      <c r="O884" s="35"/>
      <c r="P884" s="35"/>
    </row>
    <row r="885" spans="1:16" s="176" customFormat="1" ht="24.95" customHeight="1" x14ac:dyDescent="0.3">
      <c r="A885" s="6">
        <f t="shared" si="63"/>
        <v>517</v>
      </c>
      <c r="B885" s="19" t="s">
        <v>1872</v>
      </c>
      <c r="C885" s="6" t="s">
        <v>2015</v>
      </c>
      <c r="D885" s="9"/>
      <c r="E885" s="33"/>
      <c r="F885" s="9"/>
      <c r="G885" s="108"/>
      <c r="H885" s="33"/>
      <c r="I885" s="15">
        <f>'[1]19 06 2018'!E848</f>
        <v>886400</v>
      </c>
      <c r="J885" s="69"/>
      <c r="K885" s="8" t="str">
        <f t="shared" si="61"/>
        <v>d/cây</v>
      </c>
      <c r="L885" s="15"/>
      <c r="M885" s="15">
        <f t="shared" si="62"/>
        <v>886400</v>
      </c>
      <c r="N885" s="63"/>
      <c r="O885" s="35"/>
      <c r="P885" s="35"/>
    </row>
    <row r="886" spans="1:16" s="176" customFormat="1" ht="24.95" customHeight="1" x14ac:dyDescent="0.3">
      <c r="A886" s="6">
        <f t="shared" si="63"/>
        <v>518</v>
      </c>
      <c r="B886" s="19" t="s">
        <v>1873</v>
      </c>
      <c r="C886" s="6" t="s">
        <v>2015</v>
      </c>
      <c r="D886" s="9"/>
      <c r="E886" s="33"/>
      <c r="F886" s="9"/>
      <c r="G886" s="108"/>
      <c r="H886" s="33"/>
      <c r="I886" s="15">
        <f>'[1]19 06 2018'!E849</f>
        <v>905400</v>
      </c>
      <c r="J886" s="69"/>
      <c r="K886" s="8" t="str">
        <f t="shared" si="61"/>
        <v>d/cây</v>
      </c>
      <c r="L886" s="15"/>
      <c r="M886" s="15">
        <f t="shared" si="62"/>
        <v>905400</v>
      </c>
      <c r="N886" s="63"/>
      <c r="O886" s="35"/>
      <c r="P886" s="35"/>
    </row>
    <row r="887" spans="1:16" s="176" customFormat="1" ht="24.95" customHeight="1" x14ac:dyDescent="0.3">
      <c r="A887" s="6">
        <f t="shared" si="63"/>
        <v>519</v>
      </c>
      <c r="B887" s="19" t="s">
        <v>1874</v>
      </c>
      <c r="C887" s="6" t="s">
        <v>2015</v>
      </c>
      <c r="D887" s="9"/>
      <c r="E887" s="33"/>
      <c r="F887" s="9"/>
      <c r="G887" s="108"/>
      <c r="H887" s="33"/>
      <c r="I887" s="15">
        <f>'[1]19 06 2018'!E850</f>
        <v>925900</v>
      </c>
      <c r="J887" s="69"/>
      <c r="K887" s="8" t="str">
        <f t="shared" si="61"/>
        <v>d/cây</v>
      </c>
      <c r="L887" s="15"/>
      <c r="M887" s="15">
        <f t="shared" si="62"/>
        <v>925900</v>
      </c>
      <c r="N887" s="63"/>
      <c r="O887" s="35"/>
      <c r="P887" s="35"/>
    </row>
    <row r="888" spans="1:16" s="176" customFormat="1" ht="24.95" customHeight="1" x14ac:dyDescent="0.3">
      <c r="A888" s="6">
        <f t="shared" si="63"/>
        <v>520</v>
      </c>
      <c r="B888" s="19" t="s">
        <v>1875</v>
      </c>
      <c r="C888" s="6" t="s">
        <v>2015</v>
      </c>
      <c r="D888" s="9"/>
      <c r="E888" s="33"/>
      <c r="F888" s="9"/>
      <c r="G888" s="108"/>
      <c r="H888" s="33"/>
      <c r="I888" s="15">
        <f>'[1]19 06 2018'!E851</f>
        <v>965300</v>
      </c>
      <c r="J888" s="69"/>
      <c r="K888" s="8" t="str">
        <f t="shared" si="61"/>
        <v>d/cây</v>
      </c>
      <c r="L888" s="15"/>
      <c r="M888" s="15">
        <f t="shared" si="62"/>
        <v>965300</v>
      </c>
      <c r="N888" s="63"/>
      <c r="O888" s="35"/>
      <c r="P888" s="35"/>
    </row>
    <row r="889" spans="1:16" s="176" customFormat="1" ht="24.95" customHeight="1" x14ac:dyDescent="0.3">
      <c r="A889" s="6">
        <f t="shared" si="63"/>
        <v>521</v>
      </c>
      <c r="B889" s="19" t="s">
        <v>1876</v>
      </c>
      <c r="C889" s="6" t="s">
        <v>2015</v>
      </c>
      <c r="D889" s="9"/>
      <c r="E889" s="33"/>
      <c r="F889" s="9"/>
      <c r="G889" s="108"/>
      <c r="H889" s="33"/>
      <c r="I889" s="15">
        <f>'[1]19 06 2018'!E852</f>
        <v>1045600</v>
      </c>
      <c r="J889" s="69"/>
      <c r="K889" s="8" t="str">
        <f t="shared" si="61"/>
        <v>d/cây</v>
      </c>
      <c r="L889" s="15"/>
      <c r="M889" s="15">
        <f t="shared" si="62"/>
        <v>1045600</v>
      </c>
      <c r="N889" s="63"/>
      <c r="O889" s="35"/>
      <c r="P889" s="35"/>
    </row>
    <row r="890" spans="1:16" s="176" customFormat="1" ht="24.95" customHeight="1" x14ac:dyDescent="0.3">
      <c r="A890" s="6">
        <f t="shared" si="63"/>
        <v>522</v>
      </c>
      <c r="B890" s="19" t="s">
        <v>1877</v>
      </c>
      <c r="C890" s="6" t="s">
        <v>2015</v>
      </c>
      <c r="D890" s="9"/>
      <c r="E890" s="33"/>
      <c r="F890" s="9"/>
      <c r="G890" s="108"/>
      <c r="H890" s="33"/>
      <c r="I890" s="15">
        <f>'[1]19 06 2018'!E853</f>
        <v>480400</v>
      </c>
      <c r="J890" s="69"/>
      <c r="K890" s="8" t="str">
        <f t="shared" si="61"/>
        <v>d/cây</v>
      </c>
      <c r="L890" s="15"/>
      <c r="M890" s="15">
        <f t="shared" si="62"/>
        <v>480400</v>
      </c>
      <c r="N890" s="63"/>
      <c r="O890" s="35"/>
      <c r="P890" s="35"/>
    </row>
    <row r="891" spans="1:16" s="176" customFormat="1" ht="24.95" customHeight="1" x14ac:dyDescent="0.3">
      <c r="A891" s="6">
        <f t="shared" si="63"/>
        <v>523</v>
      </c>
      <c r="B891" s="19" t="s">
        <v>1878</v>
      </c>
      <c r="C891" s="6" t="s">
        <v>2015</v>
      </c>
      <c r="D891" s="9"/>
      <c r="E891" s="33"/>
      <c r="F891" s="9"/>
      <c r="G891" s="108"/>
      <c r="H891" s="33"/>
      <c r="I891" s="15">
        <f>'[1]19 06 2018'!E854</f>
        <v>528400</v>
      </c>
      <c r="J891" s="69"/>
      <c r="K891" s="8" t="str">
        <f t="shared" si="61"/>
        <v>d/cây</v>
      </c>
      <c r="L891" s="15"/>
      <c r="M891" s="15">
        <f t="shared" si="62"/>
        <v>528400</v>
      </c>
      <c r="N891" s="63"/>
      <c r="O891" s="35"/>
      <c r="P891" s="35"/>
    </row>
    <row r="892" spans="1:16" s="176" customFormat="1" ht="24.95" customHeight="1" x14ac:dyDescent="0.3">
      <c r="A892" s="6">
        <f t="shared" si="63"/>
        <v>524</v>
      </c>
      <c r="B892" s="19" t="s">
        <v>1879</v>
      </c>
      <c r="C892" s="6" t="s">
        <v>2015</v>
      </c>
      <c r="D892" s="9"/>
      <c r="E892" s="33"/>
      <c r="F892" s="9"/>
      <c r="G892" s="108"/>
      <c r="H892" s="33"/>
      <c r="I892" s="15">
        <f>'[1]19 06 2018'!E855</f>
        <v>575500</v>
      </c>
      <c r="J892" s="69"/>
      <c r="K892" s="8" t="str">
        <f t="shared" si="61"/>
        <v>d/cây</v>
      </c>
      <c r="L892" s="15"/>
      <c r="M892" s="15">
        <f t="shared" si="62"/>
        <v>575500</v>
      </c>
      <c r="N892" s="63"/>
      <c r="O892" s="35"/>
      <c r="P892" s="35"/>
    </row>
    <row r="893" spans="1:16" s="176" customFormat="1" ht="24.95" customHeight="1" x14ac:dyDescent="0.3">
      <c r="A893" s="6">
        <f t="shared" si="63"/>
        <v>525</v>
      </c>
      <c r="B893" s="19" t="s">
        <v>1880</v>
      </c>
      <c r="C893" s="6" t="s">
        <v>2015</v>
      </c>
      <c r="D893" s="9"/>
      <c r="E893" s="33"/>
      <c r="F893" s="9"/>
      <c r="G893" s="108"/>
      <c r="H893" s="33"/>
      <c r="I893" s="15">
        <f>'[1]19 06 2018'!E856</f>
        <v>599600</v>
      </c>
      <c r="J893" s="69"/>
      <c r="K893" s="8" t="str">
        <f t="shared" si="61"/>
        <v>d/cây</v>
      </c>
      <c r="L893" s="15"/>
      <c r="M893" s="15">
        <f t="shared" si="62"/>
        <v>599600</v>
      </c>
      <c r="N893" s="63"/>
      <c r="O893" s="35"/>
      <c r="P893" s="35"/>
    </row>
    <row r="894" spans="1:16" s="176" customFormat="1" ht="24.95" customHeight="1" x14ac:dyDescent="0.3">
      <c r="A894" s="6">
        <f t="shared" si="63"/>
        <v>526</v>
      </c>
      <c r="B894" s="19" t="s">
        <v>1881</v>
      </c>
      <c r="C894" s="6" t="s">
        <v>2015</v>
      </c>
      <c r="D894" s="9"/>
      <c r="E894" s="33"/>
      <c r="F894" s="9"/>
      <c r="G894" s="108"/>
      <c r="H894" s="33"/>
      <c r="I894" s="15">
        <f>'[1]19 06 2018'!E857</f>
        <v>623500</v>
      </c>
      <c r="J894" s="69"/>
      <c r="K894" s="8" t="str">
        <f t="shared" si="61"/>
        <v>d/cây</v>
      </c>
      <c r="L894" s="15"/>
      <c r="M894" s="15">
        <f t="shared" si="62"/>
        <v>623500</v>
      </c>
      <c r="N894" s="63"/>
      <c r="O894" s="35"/>
      <c r="P894" s="35"/>
    </row>
    <row r="895" spans="1:16" s="176" customFormat="1" ht="24.95" customHeight="1" x14ac:dyDescent="0.3">
      <c r="A895" s="6">
        <f t="shared" si="63"/>
        <v>527</v>
      </c>
      <c r="B895" s="19" t="s">
        <v>1882</v>
      </c>
      <c r="C895" s="6" t="s">
        <v>2015</v>
      </c>
      <c r="D895" s="9"/>
      <c r="E895" s="33"/>
      <c r="F895" s="9"/>
      <c r="G895" s="108"/>
      <c r="H895" s="33"/>
      <c r="I895" s="15">
        <f>'[1]19 06 2018'!E858</f>
        <v>671500</v>
      </c>
      <c r="J895" s="69"/>
      <c r="K895" s="8" t="str">
        <f t="shared" si="61"/>
        <v>d/cây</v>
      </c>
      <c r="L895" s="15"/>
      <c r="M895" s="15">
        <f t="shared" si="62"/>
        <v>671500</v>
      </c>
      <c r="N895" s="63"/>
      <c r="O895" s="35"/>
      <c r="P895" s="35"/>
    </row>
    <row r="896" spans="1:16" s="176" customFormat="1" ht="24.95" customHeight="1" x14ac:dyDescent="0.3">
      <c r="A896" s="6">
        <f t="shared" si="63"/>
        <v>528</v>
      </c>
      <c r="B896" s="19" t="s">
        <v>1883</v>
      </c>
      <c r="C896" s="6" t="s">
        <v>2015</v>
      </c>
      <c r="D896" s="9"/>
      <c r="E896" s="33"/>
      <c r="F896" s="9"/>
      <c r="G896" s="108"/>
      <c r="H896" s="33"/>
      <c r="I896" s="15">
        <f>'[1]19 06 2018'!E859</f>
        <v>742200</v>
      </c>
      <c r="J896" s="69"/>
      <c r="K896" s="8" t="str">
        <f t="shared" si="61"/>
        <v>d/cây</v>
      </c>
      <c r="L896" s="15"/>
      <c r="M896" s="15">
        <f t="shared" si="62"/>
        <v>742200</v>
      </c>
      <c r="N896" s="63"/>
      <c r="O896" s="35"/>
      <c r="P896" s="35"/>
    </row>
    <row r="897" spans="1:16" s="176" customFormat="1" ht="24.95" customHeight="1" x14ac:dyDescent="0.3">
      <c r="A897" s="6">
        <f t="shared" si="63"/>
        <v>529</v>
      </c>
      <c r="B897" s="19" t="s">
        <v>1884</v>
      </c>
      <c r="C897" s="6" t="s">
        <v>2015</v>
      </c>
      <c r="D897" s="9"/>
      <c r="E897" s="33"/>
      <c r="F897" s="9"/>
      <c r="G897" s="108"/>
      <c r="H897" s="33"/>
      <c r="I897" s="15">
        <f>'[1]19 06 2018'!E860</f>
        <v>790000</v>
      </c>
      <c r="J897" s="69"/>
      <c r="K897" s="8" t="str">
        <f t="shared" si="61"/>
        <v>d/cây</v>
      </c>
      <c r="L897" s="15"/>
      <c r="M897" s="15">
        <f t="shared" si="62"/>
        <v>790000</v>
      </c>
      <c r="N897" s="63"/>
      <c r="O897" s="35"/>
      <c r="P897" s="35"/>
    </row>
    <row r="898" spans="1:16" s="176" customFormat="1" ht="24.95" customHeight="1" x14ac:dyDescent="0.3">
      <c r="A898" s="6">
        <f t="shared" si="63"/>
        <v>530</v>
      </c>
      <c r="B898" s="19" t="s">
        <v>1885</v>
      </c>
      <c r="C898" s="6" t="s">
        <v>2015</v>
      </c>
      <c r="D898" s="9"/>
      <c r="E898" s="33"/>
      <c r="F898" s="9"/>
      <c r="G898" s="108"/>
      <c r="H898" s="33"/>
      <c r="I898" s="15">
        <f>'[1]19 06 2018'!E861</f>
        <v>836600</v>
      </c>
      <c r="J898" s="69"/>
      <c r="K898" s="8" t="str">
        <f t="shared" si="61"/>
        <v>d/cây</v>
      </c>
      <c r="L898" s="15"/>
      <c r="M898" s="15">
        <f t="shared" si="62"/>
        <v>836600</v>
      </c>
      <c r="N898" s="63"/>
      <c r="O898" s="35"/>
      <c r="P898" s="35"/>
    </row>
    <row r="899" spans="1:16" s="176" customFormat="1" ht="24.95" customHeight="1" x14ac:dyDescent="0.3">
      <c r="A899" s="6">
        <f t="shared" si="63"/>
        <v>531</v>
      </c>
      <c r="B899" s="19" t="s">
        <v>1886</v>
      </c>
      <c r="C899" s="6" t="s">
        <v>2015</v>
      </c>
      <c r="D899" s="9"/>
      <c r="E899" s="33"/>
      <c r="F899" s="9"/>
      <c r="G899" s="108"/>
      <c r="H899" s="33"/>
      <c r="I899" s="15">
        <f>'[1]19 06 2018'!E862</f>
        <v>930700</v>
      </c>
      <c r="J899" s="69"/>
      <c r="K899" s="8" t="str">
        <f t="shared" si="61"/>
        <v>d/cây</v>
      </c>
      <c r="L899" s="15"/>
      <c r="M899" s="15">
        <f t="shared" si="62"/>
        <v>930700</v>
      </c>
      <c r="N899" s="63"/>
      <c r="O899" s="35"/>
      <c r="P899" s="35"/>
    </row>
    <row r="900" spans="1:16" s="176" customFormat="1" ht="24.95" customHeight="1" x14ac:dyDescent="0.3">
      <c r="A900" s="6">
        <f t="shared" si="63"/>
        <v>532</v>
      </c>
      <c r="B900" s="19" t="s">
        <v>1887</v>
      </c>
      <c r="C900" s="6" t="s">
        <v>2015</v>
      </c>
      <c r="D900" s="9"/>
      <c r="E900" s="33"/>
      <c r="F900" s="9"/>
      <c r="G900" s="108"/>
      <c r="H900" s="33"/>
      <c r="I900" s="15">
        <f>'[1]19 06 2018'!E863</f>
        <v>978600</v>
      </c>
      <c r="J900" s="69"/>
      <c r="K900" s="8" t="str">
        <f t="shared" si="61"/>
        <v>d/cây</v>
      </c>
      <c r="L900" s="15"/>
      <c r="M900" s="15">
        <f t="shared" si="62"/>
        <v>978600</v>
      </c>
      <c r="N900" s="63"/>
      <c r="O900" s="35"/>
      <c r="P900" s="35"/>
    </row>
    <row r="901" spans="1:16" s="176" customFormat="1" ht="24.95" customHeight="1" x14ac:dyDescent="0.3">
      <c r="A901" s="6">
        <f t="shared" si="63"/>
        <v>533</v>
      </c>
      <c r="B901" s="19" t="s">
        <v>1888</v>
      </c>
      <c r="C901" s="6" t="s">
        <v>2015</v>
      </c>
      <c r="D901" s="9"/>
      <c r="E901" s="33"/>
      <c r="F901" s="9"/>
      <c r="G901" s="108"/>
      <c r="H901" s="33"/>
      <c r="I901" s="15">
        <f>'[1]19 06 2018'!E864</f>
        <v>1026300</v>
      </c>
      <c r="J901" s="69"/>
      <c r="K901" s="8" t="str">
        <f t="shared" si="61"/>
        <v>d/cây</v>
      </c>
      <c r="L901" s="15"/>
      <c r="M901" s="15">
        <f t="shared" si="62"/>
        <v>1026300</v>
      </c>
      <c r="N901" s="63"/>
      <c r="O901" s="35"/>
      <c r="P901" s="35"/>
    </row>
    <row r="902" spans="1:16" s="176" customFormat="1" ht="24.95" customHeight="1" x14ac:dyDescent="0.3">
      <c r="A902" s="6">
        <f t="shared" si="63"/>
        <v>534</v>
      </c>
      <c r="B902" s="19" t="s">
        <v>1889</v>
      </c>
      <c r="C902" s="6" t="s">
        <v>2015</v>
      </c>
      <c r="D902" s="9"/>
      <c r="E902" s="33"/>
      <c r="F902" s="9"/>
      <c r="G902" s="108"/>
      <c r="H902" s="33"/>
      <c r="I902" s="15">
        <f>'[1]19 06 2018'!E865</f>
        <v>1048400</v>
      </c>
      <c r="J902" s="69"/>
      <c r="K902" s="8" t="str">
        <f t="shared" si="61"/>
        <v>d/cây</v>
      </c>
      <c r="L902" s="15"/>
      <c r="M902" s="15">
        <f t="shared" si="62"/>
        <v>1048400</v>
      </c>
      <c r="N902" s="63"/>
      <c r="O902" s="35"/>
      <c r="P902" s="35"/>
    </row>
    <row r="903" spans="1:16" s="176" customFormat="1" ht="24.95" customHeight="1" x14ac:dyDescent="0.3">
      <c r="A903" s="6">
        <f t="shared" si="63"/>
        <v>535</v>
      </c>
      <c r="B903" s="19" t="s">
        <v>1890</v>
      </c>
      <c r="C903" s="6" t="s">
        <v>2015</v>
      </c>
      <c r="D903" s="9"/>
      <c r="E903" s="33"/>
      <c r="F903" s="9"/>
      <c r="G903" s="108"/>
      <c r="H903" s="33"/>
      <c r="I903" s="15">
        <f>'[1]19 06 2018'!E866</f>
        <v>1072200</v>
      </c>
      <c r="J903" s="69"/>
      <c r="K903" s="8" t="str">
        <f t="shared" si="61"/>
        <v>d/cây</v>
      </c>
      <c r="L903" s="15"/>
      <c r="M903" s="15">
        <f t="shared" si="62"/>
        <v>1072200</v>
      </c>
      <c r="N903" s="63"/>
      <c r="O903" s="35"/>
      <c r="P903" s="35"/>
    </row>
    <row r="904" spans="1:16" s="176" customFormat="1" ht="24.95" customHeight="1" x14ac:dyDescent="0.3">
      <c r="A904" s="6">
        <f t="shared" si="63"/>
        <v>536</v>
      </c>
      <c r="B904" s="19" t="s">
        <v>1891</v>
      </c>
      <c r="C904" s="6" t="s">
        <v>2015</v>
      </c>
      <c r="D904" s="9"/>
      <c r="E904" s="33"/>
      <c r="F904" s="9"/>
      <c r="G904" s="108"/>
      <c r="H904" s="33"/>
      <c r="I904" s="15">
        <f>'[1]19 06 2018'!E867</f>
        <v>1118100</v>
      </c>
      <c r="J904" s="69"/>
      <c r="K904" s="8" t="str">
        <f t="shared" si="61"/>
        <v>d/cây</v>
      </c>
      <c r="L904" s="15"/>
      <c r="M904" s="15">
        <f t="shared" si="62"/>
        <v>1118100</v>
      </c>
      <c r="N904" s="63"/>
      <c r="O904" s="35"/>
      <c r="P904" s="35"/>
    </row>
    <row r="905" spans="1:16" s="176" customFormat="1" ht="24.95" customHeight="1" x14ac:dyDescent="0.3">
      <c r="A905" s="6">
        <f t="shared" si="63"/>
        <v>537</v>
      </c>
      <c r="B905" s="19" t="s">
        <v>1892</v>
      </c>
      <c r="C905" s="6" t="s">
        <v>2015</v>
      </c>
      <c r="D905" s="9"/>
      <c r="E905" s="33"/>
      <c r="F905" s="9"/>
      <c r="G905" s="108"/>
      <c r="H905" s="33"/>
      <c r="I905" s="15">
        <f>'[1]19 06 2018'!E868</f>
        <v>1211500</v>
      </c>
      <c r="J905" s="69"/>
      <c r="K905" s="8" t="str">
        <f t="shared" si="61"/>
        <v>d/cây</v>
      </c>
      <c r="L905" s="15"/>
      <c r="M905" s="15">
        <f t="shared" si="62"/>
        <v>1211500</v>
      </c>
      <c r="N905" s="63"/>
      <c r="O905" s="35"/>
      <c r="P905" s="35"/>
    </row>
    <row r="906" spans="1:16" s="176" customFormat="1" ht="24.95" customHeight="1" x14ac:dyDescent="0.3">
      <c r="A906" s="6">
        <f t="shared" si="63"/>
        <v>538</v>
      </c>
      <c r="B906" s="19" t="s">
        <v>1893</v>
      </c>
      <c r="C906" s="6" t="s">
        <v>2015</v>
      </c>
      <c r="D906" s="9"/>
      <c r="E906" s="33"/>
      <c r="F906" s="9"/>
      <c r="G906" s="108"/>
      <c r="H906" s="33"/>
      <c r="I906" s="15">
        <f>'[1]19 06 2018'!E869</f>
        <v>610000</v>
      </c>
      <c r="J906" s="69"/>
      <c r="K906" s="8" t="str">
        <f t="shared" si="61"/>
        <v>d/cây</v>
      </c>
      <c r="L906" s="15"/>
      <c r="M906" s="15">
        <f t="shared" si="62"/>
        <v>610000</v>
      </c>
      <c r="N906" s="63"/>
      <c r="O906" s="35"/>
      <c r="P906" s="35"/>
    </row>
    <row r="907" spans="1:16" s="176" customFormat="1" ht="24.95" customHeight="1" x14ac:dyDescent="0.3">
      <c r="A907" s="6">
        <f t="shared" si="63"/>
        <v>539</v>
      </c>
      <c r="B907" s="19" t="s">
        <v>1894</v>
      </c>
      <c r="C907" s="6" t="s">
        <v>2015</v>
      </c>
      <c r="D907" s="9"/>
      <c r="E907" s="33"/>
      <c r="F907" s="9"/>
      <c r="G907" s="108"/>
      <c r="H907" s="33"/>
      <c r="I907" s="15">
        <f>'[1]19 06 2018'!E870</f>
        <v>635400</v>
      </c>
      <c r="J907" s="69"/>
      <c r="K907" s="8" t="str">
        <f t="shared" si="61"/>
        <v>d/cây</v>
      </c>
      <c r="L907" s="15"/>
      <c r="M907" s="15">
        <f t="shared" si="62"/>
        <v>635400</v>
      </c>
      <c r="N907" s="63"/>
      <c r="O907" s="35"/>
      <c r="P907" s="35"/>
    </row>
    <row r="908" spans="1:16" s="176" customFormat="1" ht="24.95" customHeight="1" x14ac:dyDescent="0.3">
      <c r="A908" s="6">
        <f t="shared" si="63"/>
        <v>540</v>
      </c>
      <c r="B908" s="19" t="s">
        <v>1895</v>
      </c>
      <c r="C908" s="6" t="s">
        <v>2015</v>
      </c>
      <c r="D908" s="9"/>
      <c r="E908" s="33"/>
      <c r="F908" s="9"/>
      <c r="G908" s="108"/>
      <c r="H908" s="33"/>
      <c r="I908" s="15">
        <f>'[1]19 06 2018'!E871</f>
        <v>660900</v>
      </c>
      <c r="J908" s="69"/>
      <c r="K908" s="8" t="str">
        <f t="shared" si="61"/>
        <v>d/cây</v>
      </c>
      <c r="L908" s="15"/>
      <c r="M908" s="15">
        <f t="shared" si="62"/>
        <v>660900</v>
      </c>
      <c r="N908" s="63"/>
      <c r="O908" s="35"/>
      <c r="P908" s="35"/>
    </row>
    <row r="909" spans="1:16" s="176" customFormat="1" ht="24.95" customHeight="1" x14ac:dyDescent="0.3">
      <c r="A909" s="6">
        <f t="shared" si="63"/>
        <v>541</v>
      </c>
      <c r="B909" s="19" t="s">
        <v>1896</v>
      </c>
      <c r="C909" s="6" t="s">
        <v>2015</v>
      </c>
      <c r="D909" s="9"/>
      <c r="E909" s="33"/>
      <c r="F909" s="9"/>
      <c r="G909" s="108"/>
      <c r="H909" s="33"/>
      <c r="I909" s="15">
        <f>'[1]19 06 2018'!E872</f>
        <v>711700</v>
      </c>
      <c r="J909" s="69"/>
      <c r="K909" s="8" t="str">
        <f t="shared" si="61"/>
        <v>d/cây</v>
      </c>
      <c r="L909" s="15"/>
      <c r="M909" s="15">
        <f t="shared" si="62"/>
        <v>711700</v>
      </c>
      <c r="N909" s="63"/>
      <c r="O909" s="35"/>
      <c r="P909" s="35"/>
    </row>
    <row r="910" spans="1:16" s="176" customFormat="1" ht="24.95" customHeight="1" x14ac:dyDescent="0.3">
      <c r="A910" s="6">
        <f t="shared" si="63"/>
        <v>542</v>
      </c>
      <c r="B910" s="19" t="s">
        <v>1897</v>
      </c>
      <c r="C910" s="6" t="s">
        <v>2015</v>
      </c>
      <c r="D910" s="9"/>
      <c r="E910" s="33"/>
      <c r="F910" s="9"/>
      <c r="G910" s="108"/>
      <c r="H910" s="33"/>
      <c r="I910" s="15">
        <f>'[1]19 06 2018'!E873</f>
        <v>788000</v>
      </c>
      <c r="J910" s="69"/>
      <c r="K910" s="8" t="str">
        <f t="shared" si="61"/>
        <v>d/cây</v>
      </c>
      <c r="L910" s="15"/>
      <c r="M910" s="15">
        <f t="shared" si="62"/>
        <v>788000</v>
      </c>
      <c r="N910" s="63"/>
      <c r="O910" s="35"/>
      <c r="P910" s="35"/>
    </row>
    <row r="911" spans="1:16" s="176" customFormat="1" ht="24.95" customHeight="1" x14ac:dyDescent="0.3">
      <c r="A911" s="6">
        <f t="shared" si="63"/>
        <v>543</v>
      </c>
      <c r="B911" s="19" t="s">
        <v>1898</v>
      </c>
      <c r="C911" s="6" t="s">
        <v>2015</v>
      </c>
      <c r="D911" s="9"/>
      <c r="E911" s="33"/>
      <c r="F911" s="9"/>
      <c r="G911" s="108"/>
      <c r="H911" s="33"/>
      <c r="I911" s="15">
        <f>'[1]19 06 2018'!E874</f>
        <v>837600</v>
      </c>
      <c r="J911" s="69"/>
      <c r="K911" s="8" t="str">
        <f t="shared" si="61"/>
        <v>d/cây</v>
      </c>
      <c r="L911" s="15"/>
      <c r="M911" s="15">
        <f t="shared" si="62"/>
        <v>837600</v>
      </c>
      <c r="N911" s="63"/>
      <c r="O911" s="35"/>
      <c r="P911" s="35"/>
    </row>
    <row r="912" spans="1:16" s="176" customFormat="1" ht="24.95" customHeight="1" x14ac:dyDescent="0.3">
      <c r="A912" s="6">
        <f t="shared" si="63"/>
        <v>544</v>
      </c>
      <c r="B912" s="19" t="s">
        <v>1899</v>
      </c>
      <c r="C912" s="6" t="s">
        <v>2015</v>
      </c>
      <c r="D912" s="9"/>
      <c r="E912" s="33"/>
      <c r="F912" s="9"/>
      <c r="G912" s="108"/>
      <c r="H912" s="33"/>
      <c r="I912" s="15">
        <f>'[1]19 06 2018'!E875</f>
        <v>888300</v>
      </c>
      <c r="J912" s="69"/>
      <c r="K912" s="8" t="str">
        <f t="shared" si="61"/>
        <v>d/cây</v>
      </c>
      <c r="L912" s="15"/>
      <c r="M912" s="15">
        <f t="shared" si="62"/>
        <v>888300</v>
      </c>
      <c r="N912" s="63"/>
      <c r="O912" s="35"/>
      <c r="P912" s="35"/>
    </row>
    <row r="913" spans="1:16" s="176" customFormat="1" ht="24.95" customHeight="1" x14ac:dyDescent="0.3">
      <c r="A913" s="6">
        <f t="shared" si="63"/>
        <v>545</v>
      </c>
      <c r="B913" s="19" t="s">
        <v>1900</v>
      </c>
      <c r="C913" s="6" t="s">
        <v>2015</v>
      </c>
      <c r="D913" s="9"/>
      <c r="E913" s="33"/>
      <c r="F913" s="9"/>
      <c r="G913" s="108"/>
      <c r="H913" s="33"/>
      <c r="I913" s="15">
        <f>'[1]19 06 2018'!E876</f>
        <v>986800</v>
      </c>
      <c r="J913" s="69"/>
      <c r="K913" s="8" t="str">
        <f t="shared" si="61"/>
        <v>d/cây</v>
      </c>
      <c r="L913" s="15"/>
      <c r="M913" s="15">
        <f t="shared" si="62"/>
        <v>986800</v>
      </c>
      <c r="N913" s="63"/>
      <c r="O913" s="35"/>
      <c r="P913" s="35"/>
    </row>
    <row r="914" spans="1:16" s="176" customFormat="1" ht="24.95" customHeight="1" x14ac:dyDescent="0.3">
      <c r="A914" s="6">
        <f t="shared" si="63"/>
        <v>546</v>
      </c>
      <c r="B914" s="19" t="s">
        <v>1901</v>
      </c>
      <c r="C914" s="6" t="s">
        <v>2015</v>
      </c>
      <c r="D914" s="9"/>
      <c r="E914" s="33"/>
      <c r="F914" s="9"/>
      <c r="G914" s="108"/>
      <c r="H914" s="33"/>
      <c r="I914" s="15">
        <f>'[1]19 06 2018'!E877</f>
        <v>1037500</v>
      </c>
      <c r="J914" s="69"/>
      <c r="K914" s="8" t="str">
        <f t="shared" si="61"/>
        <v>d/cây</v>
      </c>
      <c r="L914" s="15"/>
      <c r="M914" s="15">
        <f t="shared" si="62"/>
        <v>1037500</v>
      </c>
      <c r="N914" s="63"/>
      <c r="O914" s="35"/>
      <c r="P914" s="35"/>
    </row>
    <row r="915" spans="1:16" s="176" customFormat="1" ht="24.95" customHeight="1" x14ac:dyDescent="0.3">
      <c r="A915" s="6">
        <f t="shared" si="63"/>
        <v>547</v>
      </c>
      <c r="B915" s="19" t="s">
        <v>1902</v>
      </c>
      <c r="C915" s="6" t="s">
        <v>2015</v>
      </c>
      <c r="D915" s="9"/>
      <c r="E915" s="33"/>
      <c r="F915" s="9"/>
      <c r="G915" s="108"/>
      <c r="H915" s="33"/>
      <c r="I915" s="15">
        <f>'[1]19 06 2018'!E878</f>
        <v>1088100</v>
      </c>
      <c r="J915" s="69"/>
      <c r="K915" s="8" t="str">
        <f t="shared" si="61"/>
        <v>d/cây</v>
      </c>
      <c r="L915" s="15"/>
      <c r="M915" s="15">
        <f t="shared" si="62"/>
        <v>1088100</v>
      </c>
      <c r="N915" s="63"/>
      <c r="O915" s="35"/>
      <c r="P915" s="35"/>
    </row>
    <row r="916" spans="1:16" s="176" customFormat="1" ht="24.95" customHeight="1" x14ac:dyDescent="0.3">
      <c r="A916" s="6">
        <f t="shared" si="63"/>
        <v>548</v>
      </c>
      <c r="B916" s="19" t="s">
        <v>1903</v>
      </c>
      <c r="C916" s="6" t="s">
        <v>2015</v>
      </c>
      <c r="D916" s="9"/>
      <c r="E916" s="33"/>
      <c r="F916" s="9"/>
      <c r="G916" s="108"/>
      <c r="H916" s="33"/>
      <c r="I916" s="15">
        <f>'[1]19 06 2018'!E879</f>
        <v>1111700</v>
      </c>
      <c r="J916" s="69"/>
      <c r="K916" s="8" t="str">
        <f t="shared" si="61"/>
        <v>d/cây</v>
      </c>
      <c r="L916" s="15"/>
      <c r="M916" s="15">
        <f t="shared" si="62"/>
        <v>1111700</v>
      </c>
      <c r="N916" s="63"/>
      <c r="O916" s="35"/>
      <c r="P916" s="35"/>
    </row>
    <row r="917" spans="1:16" s="176" customFormat="1" ht="24.95" customHeight="1" x14ac:dyDescent="0.3">
      <c r="A917" s="6">
        <f t="shared" si="63"/>
        <v>549</v>
      </c>
      <c r="B917" s="19" t="s">
        <v>1904</v>
      </c>
      <c r="C917" s="6" t="s">
        <v>2015</v>
      </c>
      <c r="D917" s="9"/>
      <c r="E917" s="33"/>
      <c r="F917" s="9"/>
      <c r="G917" s="108"/>
      <c r="H917" s="33"/>
      <c r="I917" s="15">
        <f>'[1]19 06 2018'!E880</f>
        <v>1136900</v>
      </c>
      <c r="J917" s="69"/>
      <c r="K917" s="8" t="str">
        <f t="shared" si="61"/>
        <v>d/cây</v>
      </c>
      <c r="L917" s="15"/>
      <c r="M917" s="15">
        <f t="shared" si="62"/>
        <v>1136900</v>
      </c>
      <c r="N917" s="63"/>
      <c r="O917" s="35"/>
      <c r="P917" s="35"/>
    </row>
    <row r="918" spans="1:16" s="176" customFormat="1" ht="24.95" customHeight="1" x14ac:dyDescent="0.3">
      <c r="A918" s="6">
        <f t="shared" si="63"/>
        <v>550</v>
      </c>
      <c r="B918" s="19" t="s">
        <v>1905</v>
      </c>
      <c r="C918" s="6" t="s">
        <v>2015</v>
      </c>
      <c r="D918" s="9"/>
      <c r="E918" s="33"/>
      <c r="F918" s="9"/>
      <c r="G918" s="108"/>
      <c r="H918" s="33"/>
      <c r="I918" s="15">
        <f>'[1]19 06 2018'!E881</f>
        <v>1185800</v>
      </c>
      <c r="J918" s="69"/>
      <c r="K918" s="8" t="str">
        <f t="shared" si="61"/>
        <v>d/cây</v>
      </c>
      <c r="L918" s="15"/>
      <c r="M918" s="15">
        <f t="shared" si="62"/>
        <v>1185800</v>
      </c>
      <c r="N918" s="63"/>
      <c r="O918" s="35"/>
      <c r="P918" s="35"/>
    </row>
    <row r="919" spans="1:16" s="176" customFormat="1" ht="24.95" customHeight="1" x14ac:dyDescent="0.3">
      <c r="A919" s="6">
        <f t="shared" si="63"/>
        <v>551</v>
      </c>
      <c r="B919" s="19" t="s">
        <v>1906</v>
      </c>
      <c r="C919" s="6" t="s">
        <v>2015</v>
      </c>
      <c r="D919" s="9"/>
      <c r="E919" s="33"/>
      <c r="F919" s="9"/>
      <c r="G919" s="108"/>
      <c r="H919" s="33"/>
      <c r="I919" s="15">
        <f>'[1]19 06 2018'!E882</f>
        <v>1284700</v>
      </c>
      <c r="J919" s="69"/>
      <c r="K919" s="8" t="str">
        <f t="shared" si="61"/>
        <v>d/cây</v>
      </c>
      <c r="L919" s="15"/>
      <c r="M919" s="15">
        <f t="shared" si="62"/>
        <v>1284700</v>
      </c>
      <c r="N919" s="63"/>
      <c r="O919" s="35"/>
      <c r="P919" s="35"/>
    </row>
    <row r="920" spans="1:16" s="176" customFormat="1" ht="24.95" customHeight="1" x14ac:dyDescent="0.3">
      <c r="A920" s="6">
        <f>A919+1</f>
        <v>552</v>
      </c>
      <c r="B920" s="19" t="s">
        <v>1907</v>
      </c>
      <c r="C920" s="6" t="s">
        <v>2015</v>
      </c>
      <c r="D920" s="9"/>
      <c r="E920" s="33"/>
      <c r="F920" s="9"/>
      <c r="G920" s="108"/>
      <c r="H920" s="33"/>
      <c r="I920" s="15">
        <f>'[1]19 06 2018'!E885</f>
        <v>641800</v>
      </c>
      <c r="J920" s="69"/>
      <c r="K920" s="8" t="str">
        <f t="shared" si="61"/>
        <v>d/cây</v>
      </c>
      <c r="L920" s="15"/>
      <c r="M920" s="15">
        <f t="shared" si="62"/>
        <v>641800</v>
      </c>
      <c r="N920" s="63"/>
      <c r="O920" s="35"/>
      <c r="P920" s="35"/>
    </row>
    <row r="921" spans="1:16" s="176" customFormat="1" ht="24.95" customHeight="1" x14ac:dyDescent="0.3">
      <c r="A921" s="6">
        <f t="shared" si="63"/>
        <v>553</v>
      </c>
      <c r="B921" s="19" t="s">
        <v>1908</v>
      </c>
      <c r="C921" s="6" t="s">
        <v>2015</v>
      </c>
      <c r="D921" s="9"/>
      <c r="E921" s="33"/>
      <c r="F921" s="9"/>
      <c r="G921" s="108"/>
      <c r="H921" s="33"/>
      <c r="I921" s="15">
        <f>'[1]19 06 2018'!E886</f>
        <v>668500</v>
      </c>
      <c r="J921" s="69"/>
      <c r="K921" s="8" t="str">
        <f t="shared" si="61"/>
        <v>d/cây</v>
      </c>
      <c r="L921" s="15"/>
      <c r="M921" s="15">
        <f t="shared" si="62"/>
        <v>668500</v>
      </c>
      <c r="N921" s="63"/>
      <c r="O921" s="35"/>
      <c r="P921" s="35"/>
    </row>
    <row r="922" spans="1:16" s="176" customFormat="1" ht="24.95" customHeight="1" x14ac:dyDescent="0.3">
      <c r="A922" s="6">
        <f t="shared" si="63"/>
        <v>554</v>
      </c>
      <c r="B922" s="19" t="s">
        <v>1909</v>
      </c>
      <c r="C922" s="6" t="s">
        <v>2015</v>
      </c>
      <c r="D922" s="9"/>
      <c r="E922" s="33"/>
      <c r="F922" s="9"/>
      <c r="G922" s="108"/>
      <c r="H922" s="33"/>
      <c r="I922" s="15">
        <f>'[1]19 06 2018'!E887</f>
        <v>695300</v>
      </c>
      <c r="J922" s="69"/>
      <c r="K922" s="8" t="str">
        <f t="shared" ref="K922:K983" si="64">C922</f>
        <v>d/cây</v>
      </c>
      <c r="L922" s="15"/>
      <c r="M922" s="15">
        <f t="shared" si="62"/>
        <v>695300</v>
      </c>
      <c r="N922" s="63"/>
      <c r="O922" s="35"/>
      <c r="P922" s="35"/>
    </row>
    <row r="923" spans="1:16" s="176" customFormat="1" ht="24.95" customHeight="1" x14ac:dyDescent="0.3">
      <c r="A923" s="6">
        <f t="shared" si="63"/>
        <v>555</v>
      </c>
      <c r="B923" s="19" t="s">
        <v>1910</v>
      </c>
      <c r="C923" s="6" t="s">
        <v>2015</v>
      </c>
      <c r="D923" s="9"/>
      <c r="E923" s="33"/>
      <c r="F923" s="9"/>
      <c r="G923" s="108"/>
      <c r="H923" s="33"/>
      <c r="I923" s="15">
        <f>'[1]19 06 2018'!E888</f>
        <v>748800</v>
      </c>
      <c r="J923" s="69"/>
      <c r="K923" s="8" t="str">
        <f t="shared" si="64"/>
        <v>d/cây</v>
      </c>
      <c r="L923" s="15"/>
      <c r="M923" s="15">
        <f t="shared" si="62"/>
        <v>748800</v>
      </c>
      <c r="N923" s="63"/>
      <c r="O923" s="35"/>
      <c r="P923" s="35"/>
    </row>
    <row r="924" spans="1:16" s="176" customFormat="1" ht="24.95" customHeight="1" x14ac:dyDescent="0.3">
      <c r="A924" s="6">
        <f t="shared" si="63"/>
        <v>556</v>
      </c>
      <c r="B924" s="19" t="s">
        <v>1911</v>
      </c>
      <c r="C924" s="6" t="s">
        <v>2015</v>
      </c>
      <c r="D924" s="9"/>
      <c r="E924" s="33"/>
      <c r="F924" s="9"/>
      <c r="G924" s="108"/>
      <c r="H924" s="33"/>
      <c r="I924" s="15">
        <f>'[1]19 06 2018'!E889</f>
        <v>827800</v>
      </c>
      <c r="J924" s="69"/>
      <c r="K924" s="8" t="str">
        <f t="shared" si="64"/>
        <v>d/cây</v>
      </c>
      <c r="L924" s="15"/>
      <c r="M924" s="15">
        <f t="shared" si="62"/>
        <v>827800</v>
      </c>
      <c r="N924" s="63"/>
      <c r="O924" s="35"/>
      <c r="P924" s="35"/>
    </row>
    <row r="925" spans="1:16" s="176" customFormat="1" ht="24.95" customHeight="1" x14ac:dyDescent="0.3">
      <c r="A925" s="6">
        <f t="shared" si="63"/>
        <v>557</v>
      </c>
      <c r="B925" s="19" t="s">
        <v>1912</v>
      </c>
      <c r="C925" s="6" t="s">
        <v>2015</v>
      </c>
      <c r="D925" s="9"/>
      <c r="E925" s="33"/>
      <c r="F925" s="9"/>
      <c r="G925" s="108"/>
      <c r="H925" s="33"/>
      <c r="I925" s="15">
        <f>'[1]19 06 2018'!E890</f>
        <v>881300</v>
      </c>
      <c r="J925" s="69"/>
      <c r="K925" s="8" t="str">
        <f t="shared" si="64"/>
        <v>d/cây</v>
      </c>
      <c r="L925" s="15"/>
      <c r="M925" s="15">
        <f t="shared" si="62"/>
        <v>881300</v>
      </c>
      <c r="N925" s="63"/>
      <c r="O925" s="35"/>
      <c r="P925" s="35"/>
    </row>
    <row r="926" spans="1:16" s="176" customFormat="1" ht="24.95" customHeight="1" x14ac:dyDescent="0.3">
      <c r="A926" s="6">
        <f t="shared" si="63"/>
        <v>558</v>
      </c>
      <c r="B926" s="19" t="s">
        <v>1913</v>
      </c>
      <c r="C926" s="6" t="s">
        <v>2015</v>
      </c>
      <c r="D926" s="9"/>
      <c r="E926" s="33"/>
      <c r="F926" s="9"/>
      <c r="G926" s="108"/>
      <c r="H926" s="33"/>
      <c r="I926" s="15">
        <f>'[1]19 06 2018'!E891</f>
        <v>933300</v>
      </c>
      <c r="J926" s="69"/>
      <c r="K926" s="8" t="str">
        <f t="shared" si="64"/>
        <v>d/cây</v>
      </c>
      <c r="L926" s="15"/>
      <c r="M926" s="15">
        <f t="shared" si="62"/>
        <v>933300</v>
      </c>
      <c r="N926" s="63"/>
      <c r="O926" s="35"/>
      <c r="P926" s="35"/>
    </row>
    <row r="927" spans="1:16" s="176" customFormat="1" ht="24.95" customHeight="1" x14ac:dyDescent="0.3">
      <c r="A927" s="6">
        <f t="shared" si="63"/>
        <v>559</v>
      </c>
      <c r="B927" s="19" t="s">
        <v>1914</v>
      </c>
      <c r="C927" s="6" t="s">
        <v>2015</v>
      </c>
      <c r="D927" s="9"/>
      <c r="E927" s="33"/>
      <c r="F927" s="9"/>
      <c r="G927" s="108"/>
      <c r="H927" s="33"/>
      <c r="I927" s="15">
        <f>'[1]19 06 2018'!E892</f>
        <v>1038500</v>
      </c>
      <c r="J927" s="69"/>
      <c r="K927" s="8" t="str">
        <f t="shared" si="64"/>
        <v>d/cây</v>
      </c>
      <c r="L927" s="15"/>
      <c r="M927" s="15">
        <f t="shared" si="62"/>
        <v>1038500</v>
      </c>
      <c r="N927" s="63"/>
      <c r="O927" s="35"/>
      <c r="P927" s="35"/>
    </row>
    <row r="928" spans="1:16" s="176" customFormat="1" ht="24.95" customHeight="1" x14ac:dyDescent="0.3">
      <c r="A928" s="6">
        <f t="shared" si="63"/>
        <v>560</v>
      </c>
      <c r="B928" s="19" t="s">
        <v>1915</v>
      </c>
      <c r="C928" s="6" t="s">
        <v>2015</v>
      </c>
      <c r="D928" s="9"/>
      <c r="E928" s="33"/>
      <c r="F928" s="9"/>
      <c r="G928" s="108"/>
      <c r="H928" s="33"/>
      <c r="I928" s="15">
        <f>'[1]19 06 2018'!E893</f>
        <v>1091600</v>
      </c>
      <c r="J928" s="69"/>
      <c r="K928" s="8" t="str">
        <f t="shared" si="64"/>
        <v>d/cây</v>
      </c>
      <c r="L928" s="15"/>
      <c r="M928" s="15">
        <f t="shared" si="62"/>
        <v>1091600</v>
      </c>
      <c r="N928" s="63"/>
      <c r="O928" s="35"/>
      <c r="P928" s="35"/>
    </row>
    <row r="929" spans="1:16" s="176" customFormat="1" ht="24.95" customHeight="1" x14ac:dyDescent="0.3">
      <c r="A929" s="6">
        <f t="shared" si="63"/>
        <v>561</v>
      </c>
      <c r="B929" s="19" t="s">
        <v>1916</v>
      </c>
      <c r="C929" s="6" t="s">
        <v>2015</v>
      </c>
      <c r="D929" s="9"/>
      <c r="E929" s="33"/>
      <c r="F929" s="9"/>
      <c r="G929" s="108"/>
      <c r="H929" s="33"/>
      <c r="I929" s="15">
        <f>'[1]19 06 2018'!E894</f>
        <v>1145000</v>
      </c>
      <c r="J929" s="69"/>
      <c r="K929" s="8" t="str">
        <f t="shared" si="64"/>
        <v>d/cây</v>
      </c>
      <c r="L929" s="15"/>
      <c r="M929" s="15">
        <f t="shared" si="62"/>
        <v>1145000</v>
      </c>
      <c r="N929" s="63"/>
      <c r="O929" s="35"/>
      <c r="P929" s="35"/>
    </row>
    <row r="930" spans="1:16" s="176" customFormat="1" ht="24.95" customHeight="1" x14ac:dyDescent="0.3">
      <c r="A930" s="6">
        <f t="shared" si="63"/>
        <v>562</v>
      </c>
      <c r="B930" s="19" t="s">
        <v>1917</v>
      </c>
      <c r="C930" s="6" t="s">
        <v>2015</v>
      </c>
      <c r="D930" s="9"/>
      <c r="E930" s="33"/>
      <c r="F930" s="9"/>
      <c r="G930" s="108"/>
      <c r="H930" s="33"/>
      <c r="I930" s="15">
        <f>'[1]19 06 2018'!E895</f>
        <v>1169900</v>
      </c>
      <c r="J930" s="69"/>
      <c r="K930" s="8" t="str">
        <f t="shared" si="64"/>
        <v>d/cây</v>
      </c>
      <c r="L930" s="15"/>
      <c r="M930" s="15">
        <f t="shared" si="62"/>
        <v>1169900</v>
      </c>
      <c r="N930" s="63"/>
      <c r="O930" s="35"/>
      <c r="P930" s="35"/>
    </row>
    <row r="931" spans="1:16" s="176" customFormat="1" ht="24.95" customHeight="1" x14ac:dyDescent="0.3">
      <c r="A931" s="6">
        <f t="shared" si="63"/>
        <v>563</v>
      </c>
      <c r="B931" s="19" t="s">
        <v>1918</v>
      </c>
      <c r="C931" s="6" t="s">
        <v>2015</v>
      </c>
      <c r="D931" s="9"/>
      <c r="E931" s="33"/>
      <c r="F931" s="9"/>
      <c r="G931" s="108"/>
      <c r="H931" s="33"/>
      <c r="I931" s="15">
        <f>'[1]19 06 2018'!E896</f>
        <v>1196500</v>
      </c>
      <c r="J931" s="69"/>
      <c r="K931" s="8" t="str">
        <f t="shared" si="64"/>
        <v>d/cây</v>
      </c>
      <c r="L931" s="15"/>
      <c r="M931" s="15">
        <f t="shared" si="62"/>
        <v>1196500</v>
      </c>
      <c r="N931" s="63"/>
      <c r="O931" s="35"/>
      <c r="P931" s="35"/>
    </row>
    <row r="932" spans="1:16" s="176" customFormat="1" ht="24.95" customHeight="1" x14ac:dyDescent="0.3">
      <c r="A932" s="6">
        <f t="shared" si="63"/>
        <v>564</v>
      </c>
      <c r="B932" s="19" t="s">
        <v>1919</v>
      </c>
      <c r="C932" s="6" t="s">
        <v>2015</v>
      </c>
      <c r="D932" s="9"/>
      <c r="E932" s="33"/>
      <c r="F932" s="9"/>
      <c r="G932" s="108"/>
      <c r="H932" s="33"/>
      <c r="I932" s="15">
        <f>'[1]19 06 2018'!E897</f>
        <v>1247900</v>
      </c>
      <c r="J932" s="69"/>
      <c r="K932" s="8" t="str">
        <f t="shared" si="64"/>
        <v>d/cây</v>
      </c>
      <c r="L932" s="15"/>
      <c r="M932" s="15">
        <f t="shared" si="62"/>
        <v>1247900</v>
      </c>
      <c r="N932" s="63"/>
      <c r="O932" s="35"/>
      <c r="P932" s="35"/>
    </row>
    <row r="933" spans="1:16" s="176" customFormat="1" ht="24.95" customHeight="1" x14ac:dyDescent="0.3">
      <c r="A933" s="6">
        <f t="shared" si="63"/>
        <v>565</v>
      </c>
      <c r="B933" s="19" t="s">
        <v>1920</v>
      </c>
      <c r="C933" s="6" t="s">
        <v>2015</v>
      </c>
      <c r="D933" s="9"/>
      <c r="E933" s="33"/>
      <c r="F933" s="9"/>
      <c r="G933" s="108"/>
      <c r="H933" s="33"/>
      <c r="I933" s="15">
        <f>'[1]19 06 2018'!E898</f>
        <v>1350200</v>
      </c>
      <c r="J933" s="69"/>
      <c r="K933" s="8" t="str">
        <f t="shared" si="64"/>
        <v>d/cây</v>
      </c>
      <c r="L933" s="15"/>
      <c r="M933" s="15">
        <f t="shared" si="62"/>
        <v>1350200</v>
      </c>
      <c r="N933" s="63"/>
      <c r="O933" s="35"/>
      <c r="P933" s="35"/>
    </row>
    <row r="934" spans="1:16" s="176" customFormat="1" ht="24.95" customHeight="1" x14ac:dyDescent="0.3">
      <c r="A934" s="6">
        <f t="shared" si="63"/>
        <v>566</v>
      </c>
      <c r="B934" s="19" t="s">
        <v>1921</v>
      </c>
      <c r="C934" s="6" t="s">
        <v>2015</v>
      </c>
      <c r="D934" s="9"/>
      <c r="E934" s="33"/>
      <c r="F934" s="9"/>
      <c r="G934" s="108"/>
      <c r="H934" s="33"/>
      <c r="I934" s="15">
        <f>'[1]19 06 2018'!E901</f>
        <v>717100</v>
      </c>
      <c r="J934" s="69"/>
      <c r="K934" s="8" t="str">
        <f t="shared" si="64"/>
        <v>d/cây</v>
      </c>
      <c r="L934" s="15"/>
      <c r="M934" s="15">
        <f t="shared" si="62"/>
        <v>717100</v>
      </c>
      <c r="N934" s="63"/>
      <c r="O934" s="35"/>
      <c r="P934" s="35"/>
    </row>
    <row r="935" spans="1:16" s="176" customFormat="1" ht="24.95" customHeight="1" x14ac:dyDescent="0.3">
      <c r="A935" s="6">
        <f t="shared" si="63"/>
        <v>567</v>
      </c>
      <c r="B935" s="19" t="s">
        <v>1922</v>
      </c>
      <c r="C935" s="6" t="s">
        <v>2015</v>
      </c>
      <c r="D935" s="9"/>
      <c r="E935" s="33"/>
      <c r="F935" s="9"/>
      <c r="G935" s="108"/>
      <c r="H935" s="33"/>
      <c r="I935" s="15">
        <f>'[1]19 06 2018'!E902</f>
        <v>747000</v>
      </c>
      <c r="J935" s="69"/>
      <c r="K935" s="8" t="str">
        <f t="shared" si="64"/>
        <v>d/cây</v>
      </c>
      <c r="L935" s="15"/>
      <c r="M935" s="15">
        <f t="shared" si="62"/>
        <v>747000</v>
      </c>
      <c r="N935" s="63"/>
      <c r="O935" s="35"/>
      <c r="P935" s="35"/>
    </row>
    <row r="936" spans="1:16" s="176" customFormat="1" ht="24.95" customHeight="1" x14ac:dyDescent="0.3">
      <c r="A936" s="6">
        <f t="shared" si="63"/>
        <v>568</v>
      </c>
      <c r="B936" s="19" t="s">
        <v>1923</v>
      </c>
      <c r="C936" s="6" t="s">
        <v>2015</v>
      </c>
      <c r="D936" s="9"/>
      <c r="E936" s="33"/>
      <c r="F936" s="9"/>
      <c r="G936" s="108"/>
      <c r="H936" s="33"/>
      <c r="I936" s="15">
        <f>'[1]19 06 2018'!E903</f>
        <v>776900</v>
      </c>
      <c r="J936" s="69"/>
      <c r="K936" s="8" t="str">
        <f t="shared" si="64"/>
        <v>d/cây</v>
      </c>
      <c r="L936" s="15"/>
      <c r="M936" s="15">
        <f t="shared" ref="M936:M1003" si="65">I936</f>
        <v>776900</v>
      </c>
      <c r="N936" s="63"/>
      <c r="O936" s="35"/>
      <c r="P936" s="35"/>
    </row>
    <row r="937" spans="1:16" s="176" customFormat="1" ht="24.95" customHeight="1" x14ac:dyDescent="0.3">
      <c r="A937" s="6">
        <f t="shared" ref="A937:A1000" si="66">+A936+1</f>
        <v>569</v>
      </c>
      <c r="B937" s="19" t="s">
        <v>1924</v>
      </c>
      <c r="C937" s="6" t="s">
        <v>2015</v>
      </c>
      <c r="D937" s="9"/>
      <c r="E937" s="33"/>
      <c r="F937" s="9"/>
      <c r="G937" s="108"/>
      <c r="H937" s="33"/>
      <c r="I937" s="15">
        <f>'[1]19 06 2018'!E904</f>
        <v>836600</v>
      </c>
      <c r="J937" s="69"/>
      <c r="K937" s="8" t="str">
        <f t="shared" si="64"/>
        <v>d/cây</v>
      </c>
      <c r="L937" s="15"/>
      <c r="M937" s="15">
        <f t="shared" si="65"/>
        <v>836600</v>
      </c>
      <c r="N937" s="63"/>
      <c r="O937" s="35"/>
      <c r="P937" s="35"/>
    </row>
    <row r="938" spans="1:16" s="176" customFormat="1" ht="24.95" customHeight="1" x14ac:dyDescent="0.3">
      <c r="A938" s="6">
        <f t="shared" si="66"/>
        <v>570</v>
      </c>
      <c r="B938" s="19" t="s">
        <v>1925</v>
      </c>
      <c r="C938" s="6" t="s">
        <v>2015</v>
      </c>
      <c r="D938" s="9"/>
      <c r="E938" s="33"/>
      <c r="F938" s="9"/>
      <c r="G938" s="108"/>
      <c r="H938" s="33"/>
      <c r="I938" s="15">
        <f>'[1]19 06 2018'!E905</f>
        <v>925100</v>
      </c>
      <c r="J938" s="69"/>
      <c r="K938" s="8" t="str">
        <f t="shared" si="64"/>
        <v>d/cây</v>
      </c>
      <c r="L938" s="15"/>
      <c r="M938" s="15">
        <f t="shared" si="65"/>
        <v>925100</v>
      </c>
      <c r="N938" s="63"/>
      <c r="O938" s="35"/>
      <c r="P938" s="35"/>
    </row>
    <row r="939" spans="1:16" s="176" customFormat="1" ht="24.95" customHeight="1" x14ac:dyDescent="0.3">
      <c r="A939" s="6">
        <f t="shared" si="66"/>
        <v>571</v>
      </c>
      <c r="B939" s="19" t="s">
        <v>1926</v>
      </c>
      <c r="C939" s="6" t="s">
        <v>2015</v>
      </c>
      <c r="D939" s="9"/>
      <c r="E939" s="33"/>
      <c r="F939" s="9"/>
      <c r="G939" s="108"/>
      <c r="H939" s="33"/>
      <c r="I939" s="15">
        <f>'[1]19 06 2018'!E906</f>
        <v>984800</v>
      </c>
      <c r="J939" s="69"/>
      <c r="K939" s="8" t="str">
        <f t="shared" si="64"/>
        <v>d/cây</v>
      </c>
      <c r="L939" s="15"/>
      <c r="M939" s="15">
        <f t="shared" si="65"/>
        <v>984800</v>
      </c>
      <c r="N939" s="63"/>
      <c r="O939" s="35"/>
      <c r="P939" s="35"/>
    </row>
    <row r="940" spans="1:16" s="176" customFormat="1" ht="24.95" customHeight="1" x14ac:dyDescent="0.3">
      <c r="A940" s="6">
        <f t="shared" si="66"/>
        <v>572</v>
      </c>
      <c r="B940" s="19" t="s">
        <v>1927</v>
      </c>
      <c r="C940" s="6" t="s">
        <v>2015</v>
      </c>
      <c r="D940" s="9"/>
      <c r="E940" s="33"/>
      <c r="F940" s="9"/>
      <c r="G940" s="108"/>
      <c r="H940" s="33"/>
      <c r="I940" s="15">
        <f>'[1]19 06 2018'!E907</f>
        <v>1044400</v>
      </c>
      <c r="J940" s="69"/>
      <c r="K940" s="8" t="str">
        <f t="shared" si="64"/>
        <v>d/cây</v>
      </c>
      <c r="L940" s="15"/>
      <c r="M940" s="15">
        <f t="shared" si="65"/>
        <v>1044400</v>
      </c>
      <c r="N940" s="63"/>
      <c r="O940" s="35"/>
      <c r="P940" s="35"/>
    </row>
    <row r="941" spans="1:16" s="176" customFormat="1" ht="24.95" customHeight="1" x14ac:dyDescent="0.3">
      <c r="A941" s="6">
        <f t="shared" si="66"/>
        <v>573</v>
      </c>
      <c r="B941" s="19" t="s">
        <v>1928</v>
      </c>
      <c r="C941" s="6" t="s">
        <v>2015</v>
      </c>
      <c r="D941" s="9"/>
      <c r="E941" s="33"/>
      <c r="F941" s="9"/>
      <c r="G941" s="108"/>
      <c r="H941" s="33"/>
      <c r="I941" s="15">
        <f>'[1]19 06 2018'!E908</f>
        <v>1160900</v>
      </c>
      <c r="J941" s="69"/>
      <c r="K941" s="8" t="str">
        <f t="shared" si="64"/>
        <v>d/cây</v>
      </c>
      <c r="L941" s="15"/>
      <c r="M941" s="15">
        <f t="shared" si="65"/>
        <v>1160900</v>
      </c>
      <c r="N941" s="63"/>
      <c r="O941" s="35"/>
      <c r="P941" s="35"/>
    </row>
    <row r="942" spans="1:16" s="176" customFormat="1" ht="24.95" customHeight="1" x14ac:dyDescent="0.3">
      <c r="A942" s="6">
        <f t="shared" si="66"/>
        <v>574</v>
      </c>
      <c r="B942" s="19" t="s">
        <v>1929</v>
      </c>
      <c r="C942" s="6" t="s">
        <v>2015</v>
      </c>
      <c r="D942" s="9"/>
      <c r="E942" s="33"/>
      <c r="F942" s="9"/>
      <c r="G942" s="108"/>
      <c r="H942" s="33"/>
      <c r="I942" s="15">
        <f>'[1]19 06 2018'!E909</f>
        <v>1220400</v>
      </c>
      <c r="J942" s="69"/>
      <c r="K942" s="8" t="str">
        <f t="shared" si="64"/>
        <v>d/cây</v>
      </c>
      <c r="L942" s="15"/>
      <c r="M942" s="15">
        <f t="shared" si="65"/>
        <v>1220400</v>
      </c>
      <c r="N942" s="63"/>
      <c r="O942" s="35"/>
      <c r="P942" s="35"/>
    </row>
    <row r="943" spans="1:16" s="176" customFormat="1" ht="24.95" customHeight="1" x14ac:dyDescent="0.3">
      <c r="A943" s="6">
        <f t="shared" si="66"/>
        <v>575</v>
      </c>
      <c r="B943" s="19" t="s">
        <v>1930</v>
      </c>
      <c r="C943" s="6" t="s">
        <v>2015</v>
      </c>
      <c r="D943" s="9"/>
      <c r="E943" s="33"/>
      <c r="F943" s="9"/>
      <c r="G943" s="108"/>
      <c r="H943" s="33"/>
      <c r="I943" s="15">
        <f>'[1]19 06 2018'!E910</f>
        <v>1280000</v>
      </c>
      <c r="J943" s="69"/>
      <c r="K943" s="8" t="str">
        <f t="shared" si="64"/>
        <v>d/cây</v>
      </c>
      <c r="L943" s="15"/>
      <c r="M943" s="15">
        <f t="shared" si="65"/>
        <v>1280000</v>
      </c>
      <c r="N943" s="63"/>
      <c r="O943" s="35"/>
      <c r="P943" s="35"/>
    </row>
    <row r="944" spans="1:16" s="176" customFormat="1" ht="24.95" customHeight="1" x14ac:dyDescent="0.3">
      <c r="A944" s="6">
        <f t="shared" si="66"/>
        <v>576</v>
      </c>
      <c r="B944" s="19" t="s">
        <v>1931</v>
      </c>
      <c r="C944" s="6" t="s">
        <v>2015</v>
      </c>
      <c r="D944" s="9"/>
      <c r="E944" s="33"/>
      <c r="F944" s="9"/>
      <c r="G944" s="108"/>
      <c r="H944" s="33"/>
      <c r="I944" s="15">
        <f>'[1]19 06 2018'!E911</f>
        <v>1308100</v>
      </c>
      <c r="J944" s="69"/>
      <c r="K944" s="8" t="str">
        <f t="shared" si="64"/>
        <v>d/cây</v>
      </c>
      <c r="L944" s="15"/>
      <c r="M944" s="15">
        <f t="shared" si="65"/>
        <v>1308100</v>
      </c>
      <c r="N944" s="63"/>
      <c r="O944" s="35"/>
      <c r="P944" s="35"/>
    </row>
    <row r="945" spans="1:16" s="176" customFormat="1" ht="24.95" customHeight="1" x14ac:dyDescent="0.3">
      <c r="A945" s="6">
        <f t="shared" si="66"/>
        <v>577</v>
      </c>
      <c r="B945" s="19" t="s">
        <v>1932</v>
      </c>
      <c r="C945" s="6" t="s">
        <v>2015</v>
      </c>
      <c r="D945" s="9"/>
      <c r="E945" s="33"/>
      <c r="F945" s="9"/>
      <c r="G945" s="108"/>
      <c r="H945" s="33"/>
      <c r="I945" s="15">
        <f>'[1]19 06 2018'!E912</f>
        <v>1337800</v>
      </c>
      <c r="J945" s="69"/>
      <c r="K945" s="8" t="str">
        <f t="shared" si="64"/>
        <v>d/cây</v>
      </c>
      <c r="L945" s="15"/>
      <c r="M945" s="15">
        <f t="shared" si="65"/>
        <v>1337800</v>
      </c>
      <c r="N945" s="63"/>
      <c r="O945" s="35"/>
      <c r="P945" s="35"/>
    </row>
    <row r="946" spans="1:16" s="176" customFormat="1" ht="24.95" customHeight="1" x14ac:dyDescent="0.3">
      <c r="A946" s="6">
        <f t="shared" si="66"/>
        <v>578</v>
      </c>
      <c r="B946" s="19" t="s">
        <v>1933</v>
      </c>
      <c r="C946" s="6" t="s">
        <v>2015</v>
      </c>
      <c r="D946" s="9"/>
      <c r="E946" s="33"/>
      <c r="F946" s="9"/>
      <c r="G946" s="108"/>
      <c r="H946" s="33"/>
      <c r="I946" s="15">
        <f>'[1]19 06 2018'!E913</f>
        <v>1395500</v>
      </c>
      <c r="J946" s="69"/>
      <c r="K946" s="8" t="str">
        <f t="shared" si="64"/>
        <v>d/cây</v>
      </c>
      <c r="L946" s="15"/>
      <c r="M946" s="15">
        <f t="shared" si="65"/>
        <v>1395500</v>
      </c>
      <c r="N946" s="63"/>
      <c r="O946" s="35"/>
      <c r="P946" s="35"/>
    </row>
    <row r="947" spans="1:16" s="176" customFormat="1" ht="24.95" customHeight="1" x14ac:dyDescent="0.3">
      <c r="A947" s="6">
        <f t="shared" si="66"/>
        <v>579</v>
      </c>
      <c r="B947" s="19" t="s">
        <v>1934</v>
      </c>
      <c r="C947" s="6" t="s">
        <v>2015</v>
      </c>
      <c r="D947" s="9"/>
      <c r="E947" s="33"/>
      <c r="F947" s="9"/>
      <c r="G947" s="108"/>
      <c r="H947" s="33"/>
      <c r="I947" s="15">
        <f>'[1]19 06 2018'!E914</f>
        <v>1512300</v>
      </c>
      <c r="J947" s="69"/>
      <c r="K947" s="8" t="str">
        <f t="shared" si="64"/>
        <v>d/cây</v>
      </c>
      <c r="L947" s="15"/>
      <c r="M947" s="15">
        <f t="shared" si="65"/>
        <v>1512300</v>
      </c>
      <c r="N947" s="63"/>
      <c r="O947" s="35"/>
      <c r="P947" s="35"/>
    </row>
    <row r="948" spans="1:16" s="176" customFormat="1" ht="24.95" customHeight="1" x14ac:dyDescent="0.3">
      <c r="A948" s="6">
        <f t="shared" si="66"/>
        <v>580</v>
      </c>
      <c r="B948" s="19" t="s">
        <v>1935</v>
      </c>
      <c r="C948" s="6" t="s">
        <v>2015</v>
      </c>
      <c r="D948" s="9"/>
      <c r="E948" s="33"/>
      <c r="F948" s="9"/>
      <c r="G948" s="108"/>
      <c r="H948" s="33"/>
      <c r="I948" s="15">
        <f>'[1]19 06 2018'!E917</f>
        <v>858000</v>
      </c>
      <c r="J948" s="69"/>
      <c r="K948" s="8" t="str">
        <f t="shared" si="64"/>
        <v>d/cây</v>
      </c>
      <c r="L948" s="15"/>
      <c r="M948" s="15">
        <f t="shared" si="65"/>
        <v>858000</v>
      </c>
      <c r="N948" s="63"/>
      <c r="O948" s="35"/>
      <c r="P948" s="35"/>
    </row>
    <row r="949" spans="1:16" s="176" customFormat="1" ht="24.95" customHeight="1" x14ac:dyDescent="0.3">
      <c r="A949" s="6">
        <f t="shared" si="66"/>
        <v>581</v>
      </c>
      <c r="B949" s="19" t="s">
        <v>1936</v>
      </c>
      <c r="C949" s="6" t="s">
        <v>2015</v>
      </c>
      <c r="D949" s="9"/>
      <c r="E949" s="33"/>
      <c r="F949" s="9"/>
      <c r="G949" s="108"/>
      <c r="H949" s="33"/>
      <c r="I949" s="15">
        <f>'[1]19 06 2018'!E918</f>
        <v>892300</v>
      </c>
      <c r="J949" s="69"/>
      <c r="K949" s="8" t="str">
        <f t="shared" si="64"/>
        <v>d/cây</v>
      </c>
      <c r="L949" s="15"/>
      <c r="M949" s="15">
        <f t="shared" si="65"/>
        <v>892300</v>
      </c>
      <c r="N949" s="63"/>
      <c r="O949" s="35"/>
      <c r="P949" s="35"/>
    </row>
    <row r="950" spans="1:16" s="176" customFormat="1" ht="24.95" customHeight="1" x14ac:dyDescent="0.3">
      <c r="A950" s="6">
        <f t="shared" si="66"/>
        <v>582</v>
      </c>
      <c r="B950" s="19" t="s">
        <v>1937</v>
      </c>
      <c r="C950" s="6" t="s">
        <v>2015</v>
      </c>
      <c r="D950" s="9"/>
      <c r="E950" s="33"/>
      <c r="F950" s="9"/>
      <c r="G950" s="108"/>
      <c r="H950" s="33"/>
      <c r="I950" s="15">
        <f>'[1]19 06 2018'!E919</f>
        <v>961000</v>
      </c>
      <c r="J950" s="69"/>
      <c r="K950" s="8" t="str">
        <f t="shared" si="64"/>
        <v>d/cây</v>
      </c>
      <c r="L950" s="15"/>
      <c r="M950" s="15">
        <f t="shared" si="65"/>
        <v>961000</v>
      </c>
      <c r="N950" s="63"/>
      <c r="O950" s="35"/>
      <c r="P950" s="35"/>
    </row>
    <row r="951" spans="1:16" s="176" customFormat="1" ht="24.95" customHeight="1" x14ac:dyDescent="0.3">
      <c r="A951" s="6">
        <f t="shared" si="66"/>
        <v>583</v>
      </c>
      <c r="B951" s="19" t="s">
        <v>1938</v>
      </c>
      <c r="C951" s="6" t="s">
        <v>2015</v>
      </c>
      <c r="D951" s="9"/>
      <c r="E951" s="33"/>
      <c r="F951" s="9"/>
      <c r="G951" s="108"/>
      <c r="H951" s="33"/>
      <c r="I951" s="15">
        <f>'[1]19 06 2018'!E920</f>
        <v>1062700</v>
      </c>
      <c r="J951" s="69"/>
      <c r="K951" s="8" t="str">
        <f t="shared" si="64"/>
        <v>d/cây</v>
      </c>
      <c r="L951" s="15"/>
      <c r="M951" s="15">
        <f t="shared" si="65"/>
        <v>1062700</v>
      </c>
      <c r="N951" s="63"/>
      <c r="O951" s="35"/>
      <c r="P951" s="35"/>
    </row>
    <row r="952" spans="1:16" s="176" customFormat="1" ht="24.95" customHeight="1" x14ac:dyDescent="0.3">
      <c r="A952" s="6">
        <f t="shared" si="66"/>
        <v>584</v>
      </c>
      <c r="B952" s="19" t="s">
        <v>1939</v>
      </c>
      <c r="C952" s="6" t="s">
        <v>2015</v>
      </c>
      <c r="D952" s="9"/>
      <c r="E952" s="33"/>
      <c r="F952" s="9"/>
      <c r="G952" s="108"/>
      <c r="H952" s="33"/>
      <c r="I952" s="15">
        <f>'[1]19 06 2018'!E921</f>
        <v>1131300</v>
      </c>
      <c r="J952" s="69"/>
      <c r="K952" s="8" t="str">
        <f t="shared" si="64"/>
        <v>d/cây</v>
      </c>
      <c r="L952" s="15"/>
      <c r="M952" s="15">
        <f t="shared" si="65"/>
        <v>1131300</v>
      </c>
      <c r="N952" s="63"/>
      <c r="O952" s="35"/>
      <c r="P952" s="35"/>
    </row>
    <row r="953" spans="1:16" s="176" customFormat="1" ht="24.95" customHeight="1" x14ac:dyDescent="0.3">
      <c r="A953" s="6">
        <f t="shared" si="66"/>
        <v>585</v>
      </c>
      <c r="B953" s="19" t="s">
        <v>1940</v>
      </c>
      <c r="C953" s="6" t="s">
        <v>2015</v>
      </c>
      <c r="D953" s="9"/>
      <c r="E953" s="33"/>
      <c r="F953" s="9"/>
      <c r="G953" s="108"/>
      <c r="H953" s="33"/>
      <c r="I953" s="15">
        <f>'[1]19 06 2018'!E922</f>
        <v>1199800</v>
      </c>
      <c r="J953" s="69"/>
      <c r="K953" s="8" t="str">
        <f t="shared" si="64"/>
        <v>d/cây</v>
      </c>
      <c r="L953" s="15"/>
      <c r="M953" s="15">
        <f t="shared" si="65"/>
        <v>1199800</v>
      </c>
      <c r="N953" s="63"/>
      <c r="O953" s="35"/>
      <c r="P953" s="35"/>
    </row>
    <row r="954" spans="1:16" s="176" customFormat="1" ht="24.95" customHeight="1" x14ac:dyDescent="0.3">
      <c r="A954" s="6">
        <f t="shared" si="66"/>
        <v>586</v>
      </c>
      <c r="B954" s="19" t="s">
        <v>1941</v>
      </c>
      <c r="C954" s="6" t="s">
        <v>2015</v>
      </c>
      <c r="D954" s="9"/>
      <c r="E954" s="33"/>
      <c r="F954" s="9"/>
      <c r="G954" s="108"/>
      <c r="H954" s="33"/>
      <c r="I954" s="15">
        <f>'[1]19 06 2018'!E923</f>
        <v>1335400</v>
      </c>
      <c r="J954" s="69"/>
      <c r="K954" s="8" t="str">
        <f t="shared" si="64"/>
        <v>d/cây</v>
      </c>
      <c r="L954" s="15"/>
      <c r="M954" s="15">
        <f t="shared" si="65"/>
        <v>1335400</v>
      </c>
      <c r="N954" s="63"/>
      <c r="O954" s="35"/>
      <c r="P954" s="35"/>
    </row>
    <row r="955" spans="1:16" s="176" customFormat="1" ht="24.95" customHeight="1" x14ac:dyDescent="0.3">
      <c r="A955" s="6">
        <f t="shared" si="66"/>
        <v>587</v>
      </c>
      <c r="B955" s="19" t="s">
        <v>1942</v>
      </c>
      <c r="C955" s="6" t="s">
        <v>2015</v>
      </c>
      <c r="D955" s="9"/>
      <c r="E955" s="33"/>
      <c r="F955" s="9"/>
      <c r="G955" s="108"/>
      <c r="H955" s="33"/>
      <c r="I955" s="15">
        <f>'[1]19 06 2018'!E924</f>
        <v>1404000</v>
      </c>
      <c r="J955" s="69"/>
      <c r="K955" s="8" t="str">
        <f t="shared" si="64"/>
        <v>d/cây</v>
      </c>
      <c r="L955" s="15"/>
      <c r="M955" s="15">
        <f t="shared" si="65"/>
        <v>1404000</v>
      </c>
      <c r="N955" s="63"/>
      <c r="O955" s="35"/>
      <c r="P955" s="35"/>
    </row>
    <row r="956" spans="1:16" s="176" customFormat="1" ht="24.95" customHeight="1" x14ac:dyDescent="0.3">
      <c r="A956" s="6">
        <f t="shared" si="66"/>
        <v>588</v>
      </c>
      <c r="B956" s="19" t="s">
        <v>1943</v>
      </c>
      <c r="C956" s="6" t="s">
        <v>2015</v>
      </c>
      <c r="D956" s="9"/>
      <c r="E956" s="33"/>
      <c r="F956" s="9"/>
      <c r="G956" s="108"/>
      <c r="H956" s="33"/>
      <c r="I956" s="15">
        <f>'[1]19 06 2018'!E925</f>
        <v>1472400</v>
      </c>
      <c r="J956" s="69"/>
      <c r="K956" s="8" t="str">
        <f t="shared" si="64"/>
        <v>d/cây</v>
      </c>
      <c r="L956" s="15"/>
      <c r="M956" s="15">
        <f t="shared" si="65"/>
        <v>1472400</v>
      </c>
      <c r="N956" s="63"/>
      <c r="O956" s="35"/>
      <c r="P956" s="35"/>
    </row>
    <row r="957" spans="1:16" s="176" customFormat="1" ht="24.95" customHeight="1" x14ac:dyDescent="0.3">
      <c r="A957" s="6">
        <f t="shared" si="66"/>
        <v>589</v>
      </c>
      <c r="B957" s="19" t="s">
        <v>1944</v>
      </c>
      <c r="C957" s="6" t="s">
        <v>2015</v>
      </c>
      <c r="D957" s="9"/>
      <c r="E957" s="33"/>
      <c r="F957" s="9"/>
      <c r="G957" s="108"/>
      <c r="H957" s="33"/>
      <c r="I957" s="15">
        <f>'[1]19 06 2018'!E926</f>
        <v>1504900</v>
      </c>
      <c r="J957" s="69"/>
      <c r="K957" s="8" t="str">
        <f t="shared" si="64"/>
        <v>d/cây</v>
      </c>
      <c r="L957" s="15"/>
      <c r="M957" s="15">
        <f t="shared" si="65"/>
        <v>1504900</v>
      </c>
      <c r="N957" s="63"/>
      <c r="O957" s="35"/>
      <c r="P957" s="35"/>
    </row>
    <row r="958" spans="1:16" s="176" customFormat="1" ht="24.95" customHeight="1" x14ac:dyDescent="0.3">
      <c r="A958" s="6">
        <f t="shared" si="66"/>
        <v>590</v>
      </c>
      <c r="B958" s="19" t="s">
        <v>1945</v>
      </c>
      <c r="C958" s="6" t="s">
        <v>2015</v>
      </c>
      <c r="D958" s="9"/>
      <c r="E958" s="33"/>
      <c r="F958" s="9"/>
      <c r="G958" s="108"/>
      <c r="H958" s="33"/>
      <c r="I958" s="15">
        <f>'[1]19 06 2018'!E927</f>
        <v>1539100</v>
      </c>
      <c r="J958" s="69"/>
      <c r="K958" s="8" t="str">
        <f t="shared" si="64"/>
        <v>d/cây</v>
      </c>
      <c r="L958" s="15"/>
      <c r="M958" s="15">
        <f t="shared" si="65"/>
        <v>1539100</v>
      </c>
      <c r="N958" s="63"/>
      <c r="O958" s="35"/>
      <c r="P958" s="35"/>
    </row>
    <row r="959" spans="1:16" s="176" customFormat="1" ht="24.95" customHeight="1" x14ac:dyDescent="0.3">
      <c r="A959" s="6">
        <f t="shared" si="66"/>
        <v>591</v>
      </c>
      <c r="B959" s="19" t="s">
        <v>1946</v>
      </c>
      <c r="C959" s="6" t="s">
        <v>2015</v>
      </c>
      <c r="D959" s="9"/>
      <c r="E959" s="33"/>
      <c r="F959" s="9"/>
      <c r="G959" s="108"/>
      <c r="H959" s="33"/>
      <c r="I959" s="15">
        <f>'[1]19 06 2018'!E928</f>
        <v>1607500</v>
      </c>
      <c r="J959" s="69"/>
      <c r="K959" s="8" t="str">
        <f t="shared" si="64"/>
        <v>d/cây</v>
      </c>
      <c r="L959" s="15"/>
      <c r="M959" s="15">
        <f t="shared" si="65"/>
        <v>1607500</v>
      </c>
      <c r="N959" s="63"/>
      <c r="O959" s="35"/>
      <c r="P959" s="35"/>
    </row>
    <row r="960" spans="1:16" s="176" customFormat="1" ht="24.95" customHeight="1" x14ac:dyDescent="0.3">
      <c r="A960" s="6">
        <f t="shared" si="66"/>
        <v>592</v>
      </c>
      <c r="B960" s="19" t="s">
        <v>1947</v>
      </c>
      <c r="C960" s="6" t="s">
        <v>2015</v>
      </c>
      <c r="D960" s="9"/>
      <c r="E960" s="33"/>
      <c r="F960" s="9"/>
      <c r="G960" s="108"/>
      <c r="H960" s="33"/>
      <c r="I960" s="15">
        <f>'[1]19 06 2018'!E929</f>
        <v>1740300</v>
      </c>
      <c r="J960" s="69"/>
      <c r="K960" s="8" t="str">
        <f t="shared" si="64"/>
        <v>d/cây</v>
      </c>
      <c r="L960" s="15"/>
      <c r="M960" s="15">
        <f t="shared" si="65"/>
        <v>1740300</v>
      </c>
      <c r="N960" s="63"/>
      <c r="O960" s="35"/>
      <c r="P960" s="35"/>
    </row>
    <row r="961" spans="1:16" s="176" customFormat="1" ht="24.95" customHeight="1" x14ac:dyDescent="0.3">
      <c r="A961" s="6">
        <f t="shared" si="66"/>
        <v>593</v>
      </c>
      <c r="B961" s="19" t="s">
        <v>1948</v>
      </c>
      <c r="C961" s="6" t="s">
        <v>2015</v>
      </c>
      <c r="D961" s="9"/>
      <c r="E961" s="33"/>
      <c r="F961" s="9"/>
      <c r="G961" s="108"/>
      <c r="H961" s="33"/>
      <c r="I961" s="15">
        <f>'[1]19 06 2018'!E930</f>
        <v>1874600</v>
      </c>
      <c r="J961" s="69"/>
      <c r="K961" s="8" t="str">
        <f t="shared" si="64"/>
        <v>d/cây</v>
      </c>
      <c r="L961" s="15"/>
      <c r="M961" s="15">
        <f t="shared" si="65"/>
        <v>1874600</v>
      </c>
      <c r="N961" s="63"/>
      <c r="O961" s="35"/>
      <c r="P961" s="35"/>
    </row>
    <row r="962" spans="1:16" s="176" customFormat="1" ht="24.95" customHeight="1" x14ac:dyDescent="0.3">
      <c r="A962" s="6">
        <f t="shared" si="66"/>
        <v>594</v>
      </c>
      <c r="B962" s="19" t="s">
        <v>1949</v>
      </c>
      <c r="C962" s="6" t="s">
        <v>2015</v>
      </c>
      <c r="D962" s="9"/>
      <c r="E962" s="33"/>
      <c r="F962" s="9"/>
      <c r="G962" s="108"/>
      <c r="H962" s="33"/>
      <c r="I962" s="15">
        <f>'[1]19 06 2018'!E931</f>
        <v>2144900</v>
      </c>
      <c r="J962" s="69"/>
      <c r="K962" s="8" t="str">
        <f t="shared" si="64"/>
        <v>d/cây</v>
      </c>
      <c r="L962" s="15"/>
      <c r="M962" s="15">
        <f t="shared" si="65"/>
        <v>2144900</v>
      </c>
      <c r="N962" s="63"/>
      <c r="O962" s="35"/>
      <c r="P962" s="35"/>
    </row>
    <row r="963" spans="1:16" s="176" customFormat="1" ht="24.95" customHeight="1" x14ac:dyDescent="0.3">
      <c r="A963" s="6">
        <f t="shared" si="66"/>
        <v>595</v>
      </c>
      <c r="B963" s="19" t="s">
        <v>1950</v>
      </c>
      <c r="C963" s="6" t="s">
        <v>2015</v>
      </c>
      <c r="D963" s="9"/>
      <c r="E963" s="33"/>
      <c r="F963" s="9"/>
      <c r="G963" s="108"/>
      <c r="H963" s="33"/>
      <c r="I963" s="15">
        <f>'[1]19 06 2018'!E932</f>
        <v>1023800</v>
      </c>
      <c r="J963" s="69"/>
      <c r="K963" s="8" t="str">
        <f t="shared" si="64"/>
        <v>d/cây</v>
      </c>
      <c r="L963" s="15"/>
      <c r="M963" s="15">
        <f t="shared" si="65"/>
        <v>1023800</v>
      </c>
      <c r="N963" s="63"/>
      <c r="O963" s="35"/>
      <c r="P963" s="35"/>
    </row>
    <row r="964" spans="1:16" s="176" customFormat="1" ht="24.95" customHeight="1" x14ac:dyDescent="0.3">
      <c r="A964" s="6">
        <f t="shared" si="66"/>
        <v>596</v>
      </c>
      <c r="B964" s="19" t="s">
        <v>1951</v>
      </c>
      <c r="C964" s="6" t="s">
        <v>2015</v>
      </c>
      <c r="D964" s="9"/>
      <c r="E964" s="33"/>
      <c r="F964" s="9"/>
      <c r="G964" s="108"/>
      <c r="H964" s="33"/>
      <c r="I964" s="15">
        <f>'[1]19 06 2018'!E933</f>
        <v>1064700</v>
      </c>
      <c r="J964" s="69"/>
      <c r="K964" s="8" t="str">
        <f t="shared" si="64"/>
        <v>d/cây</v>
      </c>
      <c r="L964" s="15"/>
      <c r="M964" s="15">
        <f t="shared" si="65"/>
        <v>1064700</v>
      </c>
      <c r="N964" s="63"/>
      <c r="O964" s="35"/>
      <c r="P964" s="35"/>
    </row>
    <row r="965" spans="1:16" s="176" customFormat="1" ht="24.95" customHeight="1" x14ac:dyDescent="0.3">
      <c r="A965" s="6">
        <f t="shared" si="66"/>
        <v>597</v>
      </c>
      <c r="B965" s="19" t="s">
        <v>1952</v>
      </c>
      <c r="C965" s="6" t="s">
        <v>2015</v>
      </c>
      <c r="D965" s="9"/>
      <c r="E965" s="33"/>
      <c r="F965" s="9"/>
      <c r="G965" s="108"/>
      <c r="H965" s="33"/>
      <c r="I965" s="15">
        <f>'[1]19 06 2018'!E934</f>
        <v>1146700</v>
      </c>
      <c r="J965" s="69"/>
      <c r="K965" s="8" t="str">
        <f t="shared" si="64"/>
        <v>d/cây</v>
      </c>
      <c r="L965" s="15"/>
      <c r="M965" s="15">
        <f t="shared" si="65"/>
        <v>1146700</v>
      </c>
      <c r="N965" s="63"/>
      <c r="O965" s="35"/>
      <c r="P965" s="35"/>
    </row>
    <row r="966" spans="1:16" s="176" customFormat="1" ht="24.95" customHeight="1" x14ac:dyDescent="0.3">
      <c r="A966" s="6">
        <f t="shared" si="66"/>
        <v>598</v>
      </c>
      <c r="B966" s="19" t="s">
        <v>1953</v>
      </c>
      <c r="C966" s="6" t="s">
        <v>2015</v>
      </c>
      <c r="D966" s="9"/>
      <c r="E966" s="33"/>
      <c r="F966" s="9"/>
      <c r="G966" s="108"/>
      <c r="H966" s="33"/>
      <c r="I966" s="15">
        <f>'[1]19 06 2018'!E935</f>
        <v>1268200</v>
      </c>
      <c r="J966" s="69"/>
      <c r="K966" s="8" t="str">
        <f t="shared" si="64"/>
        <v>d/cây</v>
      </c>
      <c r="L966" s="15"/>
      <c r="M966" s="15">
        <f t="shared" si="65"/>
        <v>1268200</v>
      </c>
      <c r="N966" s="63"/>
      <c r="O966" s="35"/>
      <c r="P966" s="35"/>
    </row>
    <row r="967" spans="1:16" s="176" customFormat="1" ht="24.95" customHeight="1" x14ac:dyDescent="0.3">
      <c r="A967" s="6">
        <f t="shared" si="66"/>
        <v>599</v>
      </c>
      <c r="B967" s="19" t="s">
        <v>1954</v>
      </c>
      <c r="C967" s="6" t="s">
        <v>2015</v>
      </c>
      <c r="D967" s="9"/>
      <c r="E967" s="33"/>
      <c r="F967" s="9"/>
      <c r="G967" s="108"/>
      <c r="H967" s="33"/>
      <c r="I967" s="15">
        <f>'[1]19 06 2018'!E936</f>
        <v>1350000</v>
      </c>
      <c r="J967" s="69"/>
      <c r="K967" s="8" t="str">
        <f t="shared" si="64"/>
        <v>d/cây</v>
      </c>
      <c r="L967" s="15"/>
      <c r="M967" s="15">
        <f t="shared" si="65"/>
        <v>1350000</v>
      </c>
      <c r="N967" s="63"/>
      <c r="O967" s="35"/>
      <c r="P967" s="35"/>
    </row>
    <row r="968" spans="1:16" s="176" customFormat="1" ht="24.95" customHeight="1" x14ac:dyDescent="0.3">
      <c r="A968" s="6">
        <f t="shared" si="66"/>
        <v>600</v>
      </c>
      <c r="B968" s="19" t="s">
        <v>1955</v>
      </c>
      <c r="C968" s="6" t="s">
        <v>2015</v>
      </c>
      <c r="D968" s="9"/>
      <c r="E968" s="33"/>
      <c r="F968" s="9"/>
      <c r="G968" s="108"/>
      <c r="H968" s="33"/>
      <c r="I968" s="15">
        <f>'[1]19 06 2018'!E937</f>
        <v>1431800</v>
      </c>
      <c r="J968" s="69"/>
      <c r="K968" s="8" t="str">
        <f t="shared" si="64"/>
        <v>d/cây</v>
      </c>
      <c r="L968" s="15"/>
      <c r="M968" s="15">
        <f t="shared" si="65"/>
        <v>1431800</v>
      </c>
      <c r="N968" s="63"/>
      <c r="O968" s="35"/>
      <c r="P968" s="35"/>
    </row>
    <row r="969" spans="1:16" s="176" customFormat="1" ht="24.95" customHeight="1" x14ac:dyDescent="0.3">
      <c r="A969" s="6">
        <f t="shared" si="66"/>
        <v>601</v>
      </c>
      <c r="B969" s="19" t="s">
        <v>1956</v>
      </c>
      <c r="C969" s="6" t="s">
        <v>2015</v>
      </c>
      <c r="D969" s="9"/>
      <c r="E969" s="33"/>
      <c r="F969" s="9"/>
      <c r="G969" s="108"/>
      <c r="H969" s="33"/>
      <c r="I969" s="15">
        <f>'[1]19 06 2018'!E938</f>
        <v>1593900</v>
      </c>
      <c r="J969" s="69"/>
      <c r="K969" s="8" t="str">
        <f t="shared" si="64"/>
        <v>d/cây</v>
      </c>
      <c r="L969" s="15"/>
      <c r="M969" s="15">
        <f t="shared" si="65"/>
        <v>1593900</v>
      </c>
      <c r="N969" s="63"/>
      <c r="O969" s="35"/>
      <c r="P969" s="35"/>
    </row>
    <row r="970" spans="1:16" s="176" customFormat="1" ht="24.95" customHeight="1" x14ac:dyDescent="0.3">
      <c r="A970" s="6">
        <f t="shared" si="66"/>
        <v>602</v>
      </c>
      <c r="B970" s="19" t="s">
        <v>1957</v>
      </c>
      <c r="C970" s="6" t="s">
        <v>2015</v>
      </c>
      <c r="D970" s="9"/>
      <c r="E970" s="33"/>
      <c r="F970" s="9"/>
      <c r="G970" s="108"/>
      <c r="H970" s="33"/>
      <c r="I970" s="15">
        <f>'[1]19 06 2018'!E939</f>
        <v>1675800</v>
      </c>
      <c r="J970" s="69"/>
      <c r="K970" s="8" t="str">
        <f t="shared" si="64"/>
        <v>d/cây</v>
      </c>
      <c r="L970" s="15"/>
      <c r="M970" s="15">
        <f t="shared" si="65"/>
        <v>1675800</v>
      </c>
      <c r="N970" s="63"/>
      <c r="O970" s="35"/>
      <c r="P970" s="35"/>
    </row>
    <row r="971" spans="1:16" s="176" customFormat="1" ht="24.95" customHeight="1" x14ac:dyDescent="0.3">
      <c r="A971" s="6">
        <f t="shared" si="66"/>
        <v>603</v>
      </c>
      <c r="B971" s="19" t="s">
        <v>1958</v>
      </c>
      <c r="C971" s="6" t="s">
        <v>2015</v>
      </c>
      <c r="D971" s="9"/>
      <c r="E971" s="33"/>
      <c r="F971" s="9"/>
      <c r="G971" s="108"/>
      <c r="H971" s="33"/>
      <c r="I971" s="15">
        <f>'[1]19 06 2018'!E940</f>
        <v>1757600</v>
      </c>
      <c r="J971" s="69"/>
      <c r="K971" s="8" t="str">
        <f t="shared" si="64"/>
        <v>d/cây</v>
      </c>
      <c r="L971" s="15"/>
      <c r="M971" s="15">
        <f t="shared" si="65"/>
        <v>1757600</v>
      </c>
      <c r="N971" s="63"/>
      <c r="O971" s="35"/>
      <c r="P971" s="35"/>
    </row>
    <row r="972" spans="1:16" s="176" customFormat="1" ht="24.95" customHeight="1" x14ac:dyDescent="0.3">
      <c r="A972" s="6">
        <f t="shared" si="66"/>
        <v>604</v>
      </c>
      <c r="B972" s="19" t="s">
        <v>1959</v>
      </c>
      <c r="C972" s="6" t="s">
        <v>2015</v>
      </c>
      <c r="D972" s="9"/>
      <c r="E972" s="33"/>
      <c r="F972" s="9"/>
      <c r="G972" s="108"/>
      <c r="H972" s="33"/>
      <c r="I972" s="15">
        <f>'[1]19 06 2018'!E941</f>
        <v>1796600</v>
      </c>
      <c r="J972" s="69"/>
      <c r="K972" s="8" t="str">
        <f t="shared" si="64"/>
        <v>d/cây</v>
      </c>
      <c r="L972" s="15"/>
      <c r="M972" s="15">
        <f t="shared" si="65"/>
        <v>1796600</v>
      </c>
      <c r="N972" s="63"/>
      <c r="O972" s="35"/>
      <c r="P972" s="35"/>
    </row>
    <row r="973" spans="1:16" s="176" customFormat="1" ht="24.95" customHeight="1" x14ac:dyDescent="0.3">
      <c r="A973" s="6">
        <f t="shared" si="66"/>
        <v>605</v>
      </c>
      <c r="B973" s="19" t="s">
        <v>1960</v>
      </c>
      <c r="C973" s="6" t="s">
        <v>2015</v>
      </c>
      <c r="D973" s="9"/>
      <c r="E973" s="33"/>
      <c r="F973" s="9"/>
      <c r="G973" s="108"/>
      <c r="H973" s="33"/>
      <c r="I973" s="15">
        <f>'[1]19 06 2018'!E942</f>
        <v>1837500</v>
      </c>
      <c r="J973" s="69"/>
      <c r="K973" s="8" t="str">
        <f t="shared" si="64"/>
        <v>d/cây</v>
      </c>
      <c r="L973" s="15"/>
      <c r="M973" s="15">
        <f t="shared" si="65"/>
        <v>1837500</v>
      </c>
      <c r="N973" s="63"/>
      <c r="O973" s="35"/>
      <c r="P973" s="35"/>
    </row>
    <row r="974" spans="1:16" s="176" customFormat="1" ht="24.95" customHeight="1" x14ac:dyDescent="0.3">
      <c r="A974" s="6">
        <f t="shared" si="66"/>
        <v>606</v>
      </c>
      <c r="B974" s="19" t="s">
        <v>1961</v>
      </c>
      <c r="C974" s="6" t="s">
        <v>2015</v>
      </c>
      <c r="D974" s="9"/>
      <c r="E974" s="33"/>
      <c r="F974" s="9"/>
      <c r="G974" s="108"/>
      <c r="H974" s="33"/>
      <c r="I974" s="15">
        <f>'[1]19 06 2018'!E943</f>
        <v>1919200</v>
      </c>
      <c r="J974" s="69"/>
      <c r="K974" s="8" t="str">
        <f t="shared" si="64"/>
        <v>d/cây</v>
      </c>
      <c r="L974" s="15"/>
      <c r="M974" s="15">
        <f t="shared" si="65"/>
        <v>1919200</v>
      </c>
      <c r="N974" s="63"/>
      <c r="O974" s="35"/>
      <c r="P974" s="35"/>
    </row>
    <row r="975" spans="1:16" s="176" customFormat="1" ht="24.95" customHeight="1" x14ac:dyDescent="0.3">
      <c r="A975" s="6">
        <f t="shared" si="66"/>
        <v>607</v>
      </c>
      <c r="B975" s="19" t="s">
        <v>1962</v>
      </c>
      <c r="C975" s="6" t="s">
        <v>2015</v>
      </c>
      <c r="D975" s="9"/>
      <c r="E975" s="33"/>
      <c r="F975" s="9"/>
      <c r="G975" s="108"/>
      <c r="H975" s="33"/>
      <c r="I975" s="15">
        <f>'[1]19 06 2018'!E944</f>
        <v>2078500</v>
      </c>
      <c r="J975" s="69"/>
      <c r="K975" s="8" t="str">
        <f t="shared" si="64"/>
        <v>d/cây</v>
      </c>
      <c r="L975" s="15"/>
      <c r="M975" s="15">
        <f t="shared" si="65"/>
        <v>2078500</v>
      </c>
      <c r="N975" s="63"/>
      <c r="O975" s="35"/>
      <c r="P975" s="35"/>
    </row>
    <row r="976" spans="1:16" s="176" customFormat="1" ht="24.95" customHeight="1" x14ac:dyDescent="0.3">
      <c r="A976" s="6">
        <f t="shared" si="66"/>
        <v>608</v>
      </c>
      <c r="B976" s="19" t="s">
        <v>1963</v>
      </c>
      <c r="C976" s="6" t="s">
        <v>2015</v>
      </c>
      <c r="D976" s="9"/>
      <c r="E976" s="33"/>
      <c r="F976" s="9"/>
      <c r="G976" s="108"/>
      <c r="H976" s="33"/>
      <c r="I976" s="15">
        <f>'[1]19 06 2018'!E945</f>
        <v>2239300</v>
      </c>
      <c r="J976" s="69"/>
      <c r="K976" s="8" t="str">
        <f t="shared" si="64"/>
        <v>d/cây</v>
      </c>
      <c r="L976" s="15"/>
      <c r="M976" s="15">
        <f t="shared" si="65"/>
        <v>2239300</v>
      </c>
      <c r="N976" s="63"/>
      <c r="O976" s="35"/>
      <c r="P976" s="35"/>
    </row>
    <row r="977" spans="1:16" s="176" customFormat="1" ht="24.95" customHeight="1" x14ac:dyDescent="0.3">
      <c r="A977" s="6">
        <f t="shared" si="66"/>
        <v>609</v>
      </c>
      <c r="B977" s="19" t="s">
        <v>1964</v>
      </c>
      <c r="C977" s="6" t="s">
        <v>2015</v>
      </c>
      <c r="D977" s="9"/>
      <c r="E977" s="33"/>
      <c r="F977" s="9"/>
      <c r="G977" s="108"/>
      <c r="H977" s="33"/>
      <c r="I977" s="15">
        <f>'[1]19 06 2018'!E946</f>
        <v>2562500</v>
      </c>
      <c r="J977" s="69"/>
      <c r="K977" s="8" t="str">
        <f t="shared" si="64"/>
        <v>d/cây</v>
      </c>
      <c r="L977" s="15"/>
      <c r="M977" s="15">
        <f t="shared" si="65"/>
        <v>2562500</v>
      </c>
      <c r="N977" s="63"/>
      <c r="O977" s="35"/>
      <c r="P977" s="35"/>
    </row>
    <row r="978" spans="1:16" s="176" customFormat="1" ht="24.95" customHeight="1" x14ac:dyDescent="0.3">
      <c r="A978" s="6">
        <f t="shared" si="66"/>
        <v>610</v>
      </c>
      <c r="B978" s="19" t="s">
        <v>1965</v>
      </c>
      <c r="C978" s="6" t="s">
        <v>2015</v>
      </c>
      <c r="D978" s="9"/>
      <c r="E978" s="33"/>
      <c r="F978" s="9"/>
      <c r="G978" s="108"/>
      <c r="H978" s="33"/>
      <c r="I978" s="15">
        <f>'[1]19 06 2018'!E947</f>
        <v>1334800</v>
      </c>
      <c r="J978" s="69"/>
      <c r="K978" s="8" t="str">
        <f t="shared" si="64"/>
        <v>d/cây</v>
      </c>
      <c r="L978" s="15"/>
      <c r="M978" s="15">
        <f t="shared" si="65"/>
        <v>1334800</v>
      </c>
      <c r="N978" s="63"/>
      <c r="O978" s="35"/>
      <c r="P978" s="35"/>
    </row>
    <row r="979" spans="1:16" s="176" customFormat="1" ht="24.95" customHeight="1" x14ac:dyDescent="0.3">
      <c r="A979" s="6">
        <f t="shared" si="66"/>
        <v>611</v>
      </c>
      <c r="B979" s="19" t="s">
        <v>1966</v>
      </c>
      <c r="C979" s="6" t="s">
        <v>2015</v>
      </c>
      <c r="D979" s="9"/>
      <c r="E979" s="33"/>
      <c r="F979" s="9"/>
      <c r="G979" s="108"/>
      <c r="H979" s="33"/>
      <c r="I979" s="15">
        <f>'[1]19 06 2018'!E948</f>
        <v>1388100</v>
      </c>
      <c r="J979" s="69"/>
      <c r="K979" s="8" t="str">
        <f t="shared" si="64"/>
        <v>d/cây</v>
      </c>
      <c r="L979" s="15"/>
      <c r="M979" s="15">
        <f t="shared" si="65"/>
        <v>1388100</v>
      </c>
      <c r="N979" s="63"/>
      <c r="O979" s="35"/>
      <c r="P979" s="35"/>
    </row>
    <row r="980" spans="1:16" s="176" customFormat="1" ht="24.95" customHeight="1" x14ac:dyDescent="0.3">
      <c r="A980" s="6">
        <f t="shared" si="66"/>
        <v>612</v>
      </c>
      <c r="B980" s="19" t="s">
        <v>1967</v>
      </c>
      <c r="C980" s="6" t="s">
        <v>2015</v>
      </c>
      <c r="D980" s="9"/>
      <c r="E980" s="33"/>
      <c r="F980" s="9"/>
      <c r="G980" s="108"/>
      <c r="H980" s="33"/>
      <c r="I980" s="15">
        <f>'[1]19 06 2018'!E949</f>
        <v>1494900</v>
      </c>
      <c r="J980" s="69"/>
      <c r="K980" s="8" t="str">
        <f t="shared" si="64"/>
        <v>d/cây</v>
      </c>
      <c r="L980" s="15"/>
      <c r="M980" s="15">
        <f t="shared" si="65"/>
        <v>1494900</v>
      </c>
      <c r="N980" s="63"/>
      <c r="O980" s="35"/>
      <c r="P980" s="35"/>
    </row>
    <row r="981" spans="1:16" s="176" customFormat="1" ht="24.95" customHeight="1" x14ac:dyDescent="0.3">
      <c r="A981" s="6">
        <f t="shared" si="66"/>
        <v>613</v>
      </c>
      <c r="B981" s="19" t="s">
        <v>1968</v>
      </c>
      <c r="C981" s="6" t="s">
        <v>2015</v>
      </c>
      <c r="D981" s="9"/>
      <c r="E981" s="33"/>
      <c r="F981" s="9"/>
      <c r="G981" s="108"/>
      <c r="H981" s="33"/>
      <c r="I981" s="15">
        <f>'[1]19 06 2018'!E950</f>
        <v>1653900</v>
      </c>
      <c r="J981" s="69"/>
      <c r="K981" s="8" t="str">
        <f t="shared" si="64"/>
        <v>d/cây</v>
      </c>
      <c r="L981" s="15"/>
      <c r="M981" s="15">
        <f t="shared" si="65"/>
        <v>1653900</v>
      </c>
      <c r="N981" s="63"/>
      <c r="O981" s="35"/>
      <c r="P981" s="35"/>
    </row>
    <row r="982" spans="1:16" s="176" customFormat="1" ht="24.95" customHeight="1" x14ac:dyDescent="0.3">
      <c r="A982" s="6">
        <f t="shared" si="66"/>
        <v>614</v>
      </c>
      <c r="B982" s="19" t="s">
        <v>1969</v>
      </c>
      <c r="C982" s="6" t="s">
        <v>2015</v>
      </c>
      <c r="D982" s="9"/>
      <c r="E982" s="33"/>
      <c r="F982" s="9"/>
      <c r="G982" s="108"/>
      <c r="H982" s="33"/>
      <c r="I982" s="15">
        <f>'[1]19 06 2018'!E951</f>
        <v>1760500</v>
      </c>
      <c r="J982" s="69"/>
      <c r="K982" s="8" t="str">
        <f t="shared" si="64"/>
        <v>d/cây</v>
      </c>
      <c r="L982" s="15"/>
      <c r="M982" s="15">
        <f t="shared" si="65"/>
        <v>1760500</v>
      </c>
      <c r="N982" s="63"/>
      <c r="O982" s="35"/>
      <c r="P982" s="35"/>
    </row>
    <row r="983" spans="1:16" s="176" customFormat="1" ht="24.95" customHeight="1" x14ac:dyDescent="0.3">
      <c r="A983" s="6">
        <f t="shared" si="66"/>
        <v>615</v>
      </c>
      <c r="B983" s="19" t="s">
        <v>1970</v>
      </c>
      <c r="C983" s="6" t="s">
        <v>2015</v>
      </c>
      <c r="D983" s="9"/>
      <c r="E983" s="33"/>
      <c r="F983" s="9"/>
      <c r="G983" s="108"/>
      <c r="H983" s="33"/>
      <c r="I983" s="15">
        <f>'[1]19 06 2018'!E952</f>
        <v>1867400</v>
      </c>
      <c r="J983" s="69"/>
      <c r="K983" s="8" t="str">
        <f t="shared" si="64"/>
        <v>d/cây</v>
      </c>
      <c r="L983" s="15"/>
      <c r="M983" s="15">
        <f t="shared" si="65"/>
        <v>1867400</v>
      </c>
      <c r="N983" s="63"/>
      <c r="O983" s="35"/>
      <c r="P983" s="35"/>
    </row>
    <row r="984" spans="1:16" s="176" customFormat="1" ht="24.95" customHeight="1" x14ac:dyDescent="0.3">
      <c r="A984" s="6">
        <f t="shared" si="66"/>
        <v>616</v>
      </c>
      <c r="B984" s="19" t="s">
        <v>1971</v>
      </c>
      <c r="C984" s="6" t="s">
        <v>2015</v>
      </c>
      <c r="D984" s="9"/>
      <c r="E984" s="33"/>
      <c r="F984" s="9"/>
      <c r="G984" s="108"/>
      <c r="H984" s="33"/>
      <c r="I984" s="15">
        <f>'[1]19 06 2018'!E953</f>
        <v>2079200</v>
      </c>
      <c r="J984" s="69"/>
      <c r="K984" s="8" t="str">
        <f t="shared" ref="K984:K1003" si="67">C984</f>
        <v>d/cây</v>
      </c>
      <c r="L984" s="15"/>
      <c r="M984" s="15">
        <f t="shared" si="65"/>
        <v>2079200</v>
      </c>
      <c r="N984" s="63"/>
      <c r="O984" s="35"/>
      <c r="P984" s="35"/>
    </row>
    <row r="985" spans="1:16" s="176" customFormat="1" ht="24.95" customHeight="1" x14ac:dyDescent="0.3">
      <c r="A985" s="6">
        <f t="shared" si="66"/>
        <v>617</v>
      </c>
      <c r="B985" s="19" t="s">
        <v>1972</v>
      </c>
      <c r="C985" s="6" t="s">
        <v>2015</v>
      </c>
      <c r="D985" s="9"/>
      <c r="E985" s="33"/>
      <c r="F985" s="9"/>
      <c r="G985" s="108"/>
      <c r="H985" s="33"/>
      <c r="I985" s="15">
        <f>'[1]19 06 2018'!E954</f>
        <v>2185800</v>
      </c>
      <c r="J985" s="69"/>
      <c r="K985" s="8" t="str">
        <f t="shared" si="67"/>
        <v>d/cây</v>
      </c>
      <c r="L985" s="15"/>
      <c r="M985" s="15">
        <f t="shared" si="65"/>
        <v>2185800</v>
      </c>
      <c r="N985" s="63"/>
      <c r="O985" s="35"/>
      <c r="P985" s="35"/>
    </row>
    <row r="986" spans="1:16" s="176" customFormat="1" ht="24.95" customHeight="1" x14ac:dyDescent="0.3">
      <c r="A986" s="6">
        <f t="shared" si="66"/>
        <v>618</v>
      </c>
      <c r="B986" s="19" t="s">
        <v>1973</v>
      </c>
      <c r="C986" s="6" t="s">
        <v>2015</v>
      </c>
      <c r="D986" s="9"/>
      <c r="E986" s="33"/>
      <c r="F986" s="9"/>
      <c r="G986" s="108"/>
      <c r="H986" s="33"/>
      <c r="I986" s="15">
        <f>'[1]19 06 2018'!E955</f>
        <v>2292500</v>
      </c>
      <c r="J986" s="69"/>
      <c r="K986" s="8" t="str">
        <f t="shared" si="67"/>
        <v>d/cây</v>
      </c>
      <c r="L986" s="15"/>
      <c r="M986" s="15">
        <f t="shared" si="65"/>
        <v>2292500</v>
      </c>
      <c r="N986" s="63"/>
      <c r="O986" s="35"/>
      <c r="P986" s="35"/>
    </row>
    <row r="987" spans="1:16" s="176" customFormat="1" ht="24.95" customHeight="1" x14ac:dyDescent="0.3">
      <c r="A987" s="6">
        <f t="shared" si="66"/>
        <v>619</v>
      </c>
      <c r="B987" s="19" t="s">
        <v>1974</v>
      </c>
      <c r="C987" s="6" t="s">
        <v>2015</v>
      </c>
      <c r="D987" s="9"/>
      <c r="E987" s="33"/>
      <c r="F987" s="9"/>
      <c r="G987" s="108"/>
      <c r="H987" s="33"/>
      <c r="I987" s="15">
        <f>'[1]19 06 2018'!E956</f>
        <v>2344000</v>
      </c>
      <c r="J987" s="69"/>
      <c r="K987" s="8" t="str">
        <f t="shared" si="67"/>
        <v>d/cây</v>
      </c>
      <c r="L987" s="15"/>
      <c r="M987" s="15">
        <f t="shared" si="65"/>
        <v>2344000</v>
      </c>
      <c r="N987" s="63"/>
      <c r="O987" s="35"/>
      <c r="P987" s="35"/>
    </row>
    <row r="988" spans="1:16" s="176" customFormat="1" ht="24.95" customHeight="1" x14ac:dyDescent="0.3">
      <c r="A988" s="6">
        <f t="shared" si="66"/>
        <v>620</v>
      </c>
      <c r="B988" s="19" t="s">
        <v>1975</v>
      </c>
      <c r="C988" s="6" t="s">
        <v>2015</v>
      </c>
      <c r="D988" s="9"/>
      <c r="E988" s="33"/>
      <c r="F988" s="9"/>
      <c r="G988" s="108"/>
      <c r="H988" s="33"/>
      <c r="I988" s="15">
        <f>'[1]19 06 2018'!E957</f>
        <v>2397300</v>
      </c>
      <c r="J988" s="69"/>
      <c r="K988" s="8" t="str">
        <f t="shared" si="67"/>
        <v>d/cây</v>
      </c>
      <c r="L988" s="15"/>
      <c r="M988" s="15">
        <f t="shared" si="65"/>
        <v>2397300</v>
      </c>
      <c r="N988" s="63"/>
      <c r="O988" s="35"/>
      <c r="P988" s="35"/>
    </row>
    <row r="989" spans="1:16" s="176" customFormat="1" ht="24.95" customHeight="1" x14ac:dyDescent="0.3">
      <c r="A989" s="6">
        <f t="shared" si="66"/>
        <v>621</v>
      </c>
      <c r="B989" s="19" t="s">
        <v>1976</v>
      </c>
      <c r="C989" s="6" t="s">
        <v>2015</v>
      </c>
      <c r="D989" s="9"/>
      <c r="E989" s="33"/>
      <c r="F989" s="9"/>
      <c r="G989" s="108"/>
      <c r="H989" s="33"/>
      <c r="I989" s="15">
        <f>'[1]19 06 2018'!E958</f>
        <v>2503900</v>
      </c>
      <c r="J989" s="69"/>
      <c r="K989" s="8" t="str">
        <f t="shared" si="67"/>
        <v>d/cây</v>
      </c>
      <c r="L989" s="15"/>
      <c r="M989" s="15">
        <f t="shared" si="65"/>
        <v>2503900</v>
      </c>
      <c r="N989" s="63"/>
      <c r="O989" s="35"/>
      <c r="P989" s="35"/>
    </row>
    <row r="990" spans="1:16" s="176" customFormat="1" ht="24.95" customHeight="1" x14ac:dyDescent="0.3">
      <c r="A990" s="6">
        <f t="shared" si="66"/>
        <v>622</v>
      </c>
      <c r="B990" s="19" t="s">
        <v>1977</v>
      </c>
      <c r="C990" s="6" t="s">
        <v>2015</v>
      </c>
      <c r="D990" s="9"/>
      <c r="E990" s="33"/>
      <c r="F990" s="9"/>
      <c r="G990" s="108"/>
      <c r="H990" s="33"/>
      <c r="I990" s="15">
        <f>'[1]19 06 2018'!E959</f>
        <v>2712900</v>
      </c>
      <c r="J990" s="69"/>
      <c r="K990" s="8" t="str">
        <f t="shared" si="67"/>
        <v>d/cây</v>
      </c>
      <c r="L990" s="15"/>
      <c r="M990" s="15">
        <f t="shared" si="65"/>
        <v>2712900</v>
      </c>
      <c r="N990" s="63"/>
      <c r="O990" s="35"/>
      <c r="P990" s="35"/>
    </row>
    <row r="991" spans="1:16" s="176" customFormat="1" ht="24.95" customHeight="1" x14ac:dyDescent="0.3">
      <c r="A991" s="6">
        <f t="shared" si="66"/>
        <v>623</v>
      </c>
      <c r="B991" s="19" t="s">
        <v>1978</v>
      </c>
      <c r="C991" s="6" t="s">
        <v>2015</v>
      </c>
      <c r="D991" s="9"/>
      <c r="E991" s="33"/>
      <c r="F991" s="9"/>
      <c r="G991" s="108"/>
      <c r="H991" s="33"/>
      <c r="I991" s="15">
        <f>'[1]19 06 2018'!E960</f>
        <v>2921400</v>
      </c>
      <c r="J991" s="69"/>
      <c r="K991" s="8" t="str">
        <f t="shared" si="67"/>
        <v>d/cây</v>
      </c>
      <c r="L991" s="15"/>
      <c r="M991" s="15">
        <f t="shared" si="65"/>
        <v>2921400</v>
      </c>
      <c r="N991" s="63"/>
      <c r="O991" s="35"/>
      <c r="P991" s="35"/>
    </row>
    <row r="992" spans="1:16" s="176" customFormat="1" ht="24.95" customHeight="1" x14ac:dyDescent="0.3">
      <c r="A992" s="6">
        <f t="shared" si="66"/>
        <v>624</v>
      </c>
      <c r="B992" s="19" t="s">
        <v>1979</v>
      </c>
      <c r="C992" s="6" t="s">
        <v>2015</v>
      </c>
      <c r="D992" s="9"/>
      <c r="E992" s="33"/>
      <c r="F992" s="9"/>
      <c r="G992" s="108"/>
      <c r="H992" s="33"/>
      <c r="I992" s="15">
        <f>'[1]19 06 2018'!E961</f>
        <v>3341500</v>
      </c>
      <c r="J992" s="69"/>
      <c r="K992" s="8" t="str">
        <f t="shared" si="67"/>
        <v>d/cây</v>
      </c>
      <c r="L992" s="15"/>
      <c r="M992" s="15">
        <f t="shared" si="65"/>
        <v>3341500</v>
      </c>
      <c r="N992" s="63"/>
      <c r="O992" s="35"/>
      <c r="P992" s="35"/>
    </row>
    <row r="993" spans="1:16" s="176" customFormat="1" ht="24.95" customHeight="1" x14ac:dyDescent="0.3">
      <c r="A993" s="6">
        <f t="shared" si="66"/>
        <v>625</v>
      </c>
      <c r="B993" s="19" t="s">
        <v>1669</v>
      </c>
      <c r="C993" s="6" t="s">
        <v>2015</v>
      </c>
      <c r="D993" s="9"/>
      <c r="E993" s="33"/>
      <c r="F993" s="9"/>
      <c r="G993" s="108"/>
      <c r="H993" s="33"/>
      <c r="I993" s="15">
        <f>'[1]19 06 2018'!E962</f>
        <v>1901000</v>
      </c>
      <c r="J993" s="69"/>
      <c r="K993" s="8" t="str">
        <f t="shared" si="67"/>
        <v>d/cây</v>
      </c>
      <c r="L993" s="15"/>
      <c r="M993" s="15">
        <f t="shared" si="65"/>
        <v>1901000</v>
      </c>
      <c r="N993" s="63"/>
      <c r="O993" s="35"/>
      <c r="P993" s="35"/>
    </row>
    <row r="994" spans="1:16" s="176" customFormat="1" ht="24.95" customHeight="1" x14ac:dyDescent="0.3">
      <c r="A994" s="6">
        <f t="shared" si="66"/>
        <v>626</v>
      </c>
      <c r="B994" s="19" t="s">
        <v>1670</v>
      </c>
      <c r="C994" s="6" t="s">
        <v>2015</v>
      </c>
      <c r="D994" s="9"/>
      <c r="E994" s="33"/>
      <c r="F994" s="9"/>
      <c r="G994" s="108"/>
      <c r="H994" s="33"/>
      <c r="I994" s="15">
        <f>'[1]19 06 2018'!E963</f>
        <v>2087600</v>
      </c>
      <c r="J994" s="69"/>
      <c r="K994" s="8" t="str">
        <f t="shared" si="67"/>
        <v>d/cây</v>
      </c>
      <c r="L994" s="15"/>
      <c r="M994" s="15">
        <f t="shared" si="65"/>
        <v>2087600</v>
      </c>
      <c r="N994" s="63"/>
      <c r="O994" s="35"/>
      <c r="P994" s="35"/>
    </row>
    <row r="995" spans="1:16" s="176" customFormat="1" ht="24.95" customHeight="1" x14ac:dyDescent="0.3">
      <c r="A995" s="6">
        <f t="shared" si="66"/>
        <v>627</v>
      </c>
      <c r="B995" s="19" t="s">
        <v>1671</v>
      </c>
      <c r="C995" s="6" t="s">
        <v>2015</v>
      </c>
      <c r="D995" s="9"/>
      <c r="E995" s="33"/>
      <c r="F995" s="9"/>
      <c r="G995" s="108"/>
      <c r="H995" s="33"/>
      <c r="I995" s="15">
        <f>'[1]19 06 2018'!E964</f>
        <v>2108100</v>
      </c>
      <c r="J995" s="69"/>
      <c r="K995" s="8" t="str">
        <f t="shared" si="67"/>
        <v>d/cây</v>
      </c>
      <c r="L995" s="15"/>
      <c r="M995" s="15">
        <f t="shared" si="65"/>
        <v>2108100</v>
      </c>
      <c r="N995" s="63"/>
      <c r="O995" s="35"/>
      <c r="P995" s="35"/>
    </row>
    <row r="996" spans="1:16" s="176" customFormat="1" ht="24.95" customHeight="1" x14ac:dyDescent="0.3">
      <c r="A996" s="6">
        <f t="shared" si="66"/>
        <v>628</v>
      </c>
      <c r="B996" s="19" t="s">
        <v>1672</v>
      </c>
      <c r="C996" s="6" t="s">
        <v>2015</v>
      </c>
      <c r="D996" s="9"/>
      <c r="E996" s="33"/>
      <c r="F996" s="9"/>
      <c r="G996" s="108"/>
      <c r="H996" s="33"/>
      <c r="I996" s="15">
        <f>'[1]19 06 2018'!E965</f>
        <v>2211600</v>
      </c>
      <c r="J996" s="69"/>
      <c r="K996" s="8" t="str">
        <f t="shared" si="67"/>
        <v>d/cây</v>
      </c>
      <c r="L996" s="15"/>
      <c r="M996" s="15">
        <f t="shared" si="65"/>
        <v>2211600</v>
      </c>
      <c r="N996" s="63"/>
      <c r="O996" s="35"/>
      <c r="P996" s="35"/>
    </row>
    <row r="997" spans="1:16" s="176" customFormat="1" ht="24.95" customHeight="1" x14ac:dyDescent="0.3">
      <c r="A997" s="6">
        <f t="shared" si="66"/>
        <v>629</v>
      </c>
      <c r="B997" s="19" t="s">
        <v>1673</v>
      </c>
      <c r="C997" s="6" t="s">
        <v>2015</v>
      </c>
      <c r="D997" s="9"/>
      <c r="E997" s="33"/>
      <c r="F997" s="9"/>
      <c r="G997" s="108"/>
      <c r="H997" s="33"/>
      <c r="I997" s="15">
        <f>'[1]19 06 2018'!E966</f>
        <v>2314600</v>
      </c>
      <c r="J997" s="69"/>
      <c r="K997" s="8" t="str">
        <f t="shared" si="67"/>
        <v>d/cây</v>
      </c>
      <c r="L997" s="15"/>
      <c r="M997" s="15">
        <f t="shared" si="65"/>
        <v>2314600</v>
      </c>
      <c r="N997" s="63"/>
      <c r="O997" s="35"/>
      <c r="P997" s="35"/>
    </row>
    <row r="998" spans="1:16" s="176" customFormat="1" ht="24.95" customHeight="1" x14ac:dyDescent="0.3">
      <c r="A998" s="6">
        <f t="shared" si="66"/>
        <v>630</v>
      </c>
      <c r="B998" s="19" t="s">
        <v>1674</v>
      </c>
      <c r="C998" s="6" t="s">
        <v>2015</v>
      </c>
      <c r="D998" s="9"/>
      <c r="E998" s="33"/>
      <c r="F998" s="9"/>
      <c r="G998" s="108"/>
      <c r="H998" s="33"/>
      <c r="I998" s="15">
        <f>'[1]19 06 2018'!E967</f>
        <v>2366100</v>
      </c>
      <c r="J998" s="69"/>
      <c r="K998" s="8" t="str">
        <f t="shared" si="67"/>
        <v>d/cây</v>
      </c>
      <c r="L998" s="15"/>
      <c r="M998" s="15">
        <f t="shared" si="65"/>
        <v>2366100</v>
      </c>
      <c r="N998" s="63"/>
      <c r="O998" s="35"/>
      <c r="P998" s="35"/>
    </row>
    <row r="999" spans="1:16" s="176" customFormat="1" ht="24.95" customHeight="1" x14ac:dyDescent="0.3">
      <c r="A999" s="6">
        <f t="shared" si="66"/>
        <v>631</v>
      </c>
      <c r="B999" s="19" t="s">
        <v>1675</v>
      </c>
      <c r="C999" s="6" t="s">
        <v>2015</v>
      </c>
      <c r="D999" s="9"/>
      <c r="E999" s="33"/>
      <c r="F999" s="9"/>
      <c r="G999" s="108"/>
      <c r="H999" s="33"/>
      <c r="I999" s="15">
        <f>'[1]19 06 2018'!E968</f>
        <v>2417600</v>
      </c>
      <c r="J999" s="69"/>
      <c r="K999" s="8" t="str">
        <f t="shared" si="67"/>
        <v>d/cây</v>
      </c>
      <c r="L999" s="15"/>
      <c r="M999" s="15">
        <f t="shared" si="65"/>
        <v>2417600</v>
      </c>
      <c r="N999" s="63"/>
      <c r="O999" s="35"/>
      <c r="P999" s="35"/>
    </row>
    <row r="1000" spans="1:16" s="176" customFormat="1" ht="24.95" customHeight="1" x14ac:dyDescent="0.3">
      <c r="A1000" s="6">
        <f t="shared" si="66"/>
        <v>632</v>
      </c>
      <c r="B1000" s="19" t="s">
        <v>1676</v>
      </c>
      <c r="C1000" s="6" t="s">
        <v>2015</v>
      </c>
      <c r="D1000" s="9"/>
      <c r="E1000" s="33"/>
      <c r="F1000" s="9"/>
      <c r="G1000" s="108"/>
      <c r="H1000" s="33"/>
      <c r="I1000" s="15">
        <f>'[1]19 06 2018'!E969</f>
        <v>2510200</v>
      </c>
      <c r="J1000" s="69"/>
      <c r="K1000" s="8" t="str">
        <f t="shared" si="67"/>
        <v>d/cây</v>
      </c>
      <c r="L1000" s="15"/>
      <c r="M1000" s="15">
        <f t="shared" si="65"/>
        <v>2510200</v>
      </c>
      <c r="N1000" s="63"/>
      <c r="O1000" s="35"/>
      <c r="P1000" s="35"/>
    </row>
    <row r="1001" spans="1:16" s="176" customFormat="1" ht="24.95" customHeight="1" x14ac:dyDescent="0.3">
      <c r="A1001" s="6">
        <f>+A1000+1</f>
        <v>633</v>
      </c>
      <c r="B1001" s="19" t="s">
        <v>1677</v>
      </c>
      <c r="C1001" s="6" t="s">
        <v>2015</v>
      </c>
      <c r="D1001" s="9"/>
      <c r="E1001" s="33"/>
      <c r="F1001" s="9"/>
      <c r="G1001" s="108"/>
      <c r="H1001" s="33"/>
      <c r="I1001" s="15">
        <f>'[1]19 06 2018'!E970</f>
        <v>2705000</v>
      </c>
      <c r="J1001" s="69"/>
      <c r="K1001" s="8" t="str">
        <f t="shared" si="67"/>
        <v>d/cây</v>
      </c>
      <c r="L1001" s="15"/>
      <c r="M1001" s="15">
        <f t="shared" si="65"/>
        <v>2705000</v>
      </c>
      <c r="N1001" s="63"/>
      <c r="O1001" s="35"/>
      <c r="P1001" s="35"/>
    </row>
    <row r="1002" spans="1:16" s="176" customFormat="1" ht="24.95" customHeight="1" x14ac:dyDescent="0.3">
      <c r="A1002" s="6">
        <f>+A1001+1</f>
        <v>634</v>
      </c>
      <c r="B1002" s="19" t="s">
        <v>1678</v>
      </c>
      <c r="C1002" s="6" t="s">
        <v>2015</v>
      </c>
      <c r="D1002" s="9"/>
      <c r="E1002" s="33"/>
      <c r="F1002" s="9"/>
      <c r="G1002" s="108"/>
      <c r="H1002" s="33"/>
      <c r="I1002" s="15">
        <f>'[1]19 06 2018'!E971</f>
        <v>2909100</v>
      </c>
      <c r="J1002" s="69"/>
      <c r="K1002" s="8" t="str">
        <f t="shared" si="67"/>
        <v>d/cây</v>
      </c>
      <c r="L1002" s="15"/>
      <c r="M1002" s="15">
        <f t="shared" si="65"/>
        <v>2909100</v>
      </c>
      <c r="N1002" s="63"/>
      <c r="O1002" s="35"/>
      <c r="P1002" s="35"/>
    </row>
    <row r="1003" spans="1:16" s="176" customFormat="1" ht="24.95" customHeight="1" x14ac:dyDescent="0.3">
      <c r="A1003" s="6">
        <f>+A1002+1</f>
        <v>635</v>
      </c>
      <c r="B1003" s="19" t="s">
        <v>1679</v>
      </c>
      <c r="C1003" s="6" t="s">
        <v>2015</v>
      </c>
      <c r="D1003" s="9"/>
      <c r="E1003" s="33"/>
      <c r="F1003" s="9"/>
      <c r="G1003" s="108"/>
      <c r="H1003" s="33"/>
      <c r="I1003" s="15">
        <f>'[1]19 06 2018'!E972</f>
        <v>3310200</v>
      </c>
      <c r="J1003" s="69"/>
      <c r="K1003" s="8" t="str">
        <f t="shared" si="67"/>
        <v>d/cây</v>
      </c>
      <c r="L1003" s="15"/>
      <c r="M1003" s="15">
        <f t="shared" si="65"/>
        <v>3310200</v>
      </c>
      <c r="N1003" s="63"/>
      <c r="O1003" s="35"/>
      <c r="P1003" s="35"/>
    </row>
    <row r="1004" spans="1:16" s="79" customFormat="1" ht="43.5" customHeight="1" x14ac:dyDescent="0.3">
      <c r="A1004" s="175"/>
      <c r="B1004" s="316" t="s">
        <v>2520</v>
      </c>
      <c r="C1004" s="317"/>
      <c r="D1004" s="317"/>
      <c r="E1004" s="317"/>
      <c r="F1004" s="317"/>
      <c r="G1004" s="317"/>
      <c r="H1004" s="317"/>
      <c r="I1004" s="317"/>
      <c r="J1004" s="317"/>
      <c r="K1004" s="317"/>
      <c r="L1004" s="317"/>
      <c r="M1004" s="317"/>
      <c r="N1004" s="318"/>
      <c r="O1004" s="77"/>
      <c r="P1004" s="77"/>
    </row>
    <row r="1005" spans="1:16" s="176" customFormat="1" ht="24.95" customHeight="1" x14ac:dyDescent="0.3">
      <c r="A1005" s="6">
        <v>1</v>
      </c>
      <c r="B1005" s="19" t="s">
        <v>2267</v>
      </c>
      <c r="C1005" s="6" t="s">
        <v>2015</v>
      </c>
      <c r="D1005" s="9"/>
      <c r="E1005" s="33"/>
      <c r="F1005" s="9"/>
      <c r="G1005" s="108" t="str">
        <f>C1005</f>
        <v>d/cây</v>
      </c>
      <c r="H1005" s="33">
        <v>30000</v>
      </c>
      <c r="I1005" s="15"/>
      <c r="J1005" s="69"/>
      <c r="K1005" s="6" t="str">
        <f>G1005</f>
        <v>d/cây</v>
      </c>
      <c r="L1005" s="15"/>
      <c r="M1005" s="15">
        <f>H1005</f>
        <v>30000</v>
      </c>
      <c r="N1005" s="63"/>
      <c r="O1005" s="35"/>
      <c r="P1005" s="35"/>
    </row>
    <row r="1006" spans="1:16" s="176" customFormat="1" ht="24.95" customHeight="1" x14ac:dyDescent="0.3">
      <c r="A1006" s="6">
        <v>2</v>
      </c>
      <c r="B1006" s="19" t="s">
        <v>2268</v>
      </c>
      <c r="C1006" s="6" t="s">
        <v>2015</v>
      </c>
      <c r="D1006" s="9"/>
      <c r="E1006" s="33"/>
      <c r="F1006" s="9"/>
      <c r="G1006" s="108" t="str">
        <f t="shared" ref="G1006:G1050" si="68">C1006</f>
        <v>d/cây</v>
      </c>
      <c r="H1006" s="33">
        <v>33000</v>
      </c>
      <c r="I1006" s="15"/>
      <c r="J1006" s="69"/>
      <c r="K1006" s="6" t="str">
        <f t="shared" ref="K1006:K1052" si="69">G1006</f>
        <v>d/cây</v>
      </c>
      <c r="L1006" s="15"/>
      <c r="M1006" s="15">
        <f t="shared" ref="M1006:M1024" si="70">H1006</f>
        <v>33000</v>
      </c>
      <c r="N1006" s="63"/>
      <c r="O1006" s="35"/>
      <c r="P1006" s="35"/>
    </row>
    <row r="1007" spans="1:16" s="176" customFormat="1" ht="24.95" customHeight="1" x14ac:dyDescent="0.3">
      <c r="A1007" s="6">
        <v>3</v>
      </c>
      <c r="B1007" s="19" t="s">
        <v>2266</v>
      </c>
      <c r="C1007" s="6" t="s">
        <v>2015</v>
      </c>
      <c r="D1007" s="9"/>
      <c r="E1007" s="33"/>
      <c r="F1007" s="9"/>
      <c r="G1007" s="108" t="str">
        <f t="shared" si="68"/>
        <v>d/cây</v>
      </c>
      <c r="H1007" s="33">
        <v>39000</v>
      </c>
      <c r="I1007" s="15"/>
      <c r="J1007" s="69"/>
      <c r="K1007" s="6" t="str">
        <f t="shared" si="69"/>
        <v>d/cây</v>
      </c>
      <c r="L1007" s="15"/>
      <c r="M1007" s="15">
        <f t="shared" si="70"/>
        <v>39000</v>
      </c>
      <c r="N1007" s="63"/>
      <c r="O1007" s="35"/>
      <c r="P1007" s="35"/>
    </row>
    <row r="1008" spans="1:16" s="176" customFormat="1" ht="24.95" customHeight="1" x14ac:dyDescent="0.3">
      <c r="A1008" s="6">
        <v>4</v>
      </c>
      <c r="B1008" s="19" t="s">
        <v>2272</v>
      </c>
      <c r="C1008" s="6" t="s">
        <v>2015</v>
      </c>
      <c r="D1008" s="9"/>
      <c r="E1008" s="33"/>
      <c r="F1008" s="9"/>
      <c r="G1008" s="108" t="str">
        <f t="shared" si="68"/>
        <v>d/cây</v>
      </c>
      <c r="H1008" s="33">
        <v>35000</v>
      </c>
      <c r="I1008" s="15"/>
      <c r="J1008" s="69"/>
      <c r="K1008" s="6" t="str">
        <f t="shared" si="69"/>
        <v>d/cây</v>
      </c>
      <c r="L1008" s="15"/>
      <c r="M1008" s="15">
        <f t="shared" ref="M1008:M1013" si="71">H1008</f>
        <v>35000</v>
      </c>
      <c r="N1008" s="63"/>
      <c r="O1008" s="35"/>
      <c r="P1008" s="35"/>
    </row>
    <row r="1009" spans="1:16" s="176" customFormat="1" ht="24.95" customHeight="1" x14ac:dyDescent="0.3">
      <c r="A1009" s="6">
        <v>5</v>
      </c>
      <c r="B1009" s="19" t="s">
        <v>2273</v>
      </c>
      <c r="C1009" s="6" t="s">
        <v>2015</v>
      </c>
      <c r="D1009" s="9"/>
      <c r="E1009" s="33"/>
      <c r="F1009" s="9"/>
      <c r="G1009" s="108" t="str">
        <f t="shared" si="68"/>
        <v>d/cây</v>
      </c>
      <c r="H1009" s="33">
        <v>39000</v>
      </c>
      <c r="I1009" s="15"/>
      <c r="J1009" s="69"/>
      <c r="K1009" s="6" t="str">
        <f t="shared" si="69"/>
        <v>d/cây</v>
      </c>
      <c r="L1009" s="15"/>
      <c r="M1009" s="15">
        <f t="shared" si="71"/>
        <v>39000</v>
      </c>
      <c r="N1009" s="63"/>
      <c r="O1009" s="35"/>
      <c r="P1009" s="35"/>
    </row>
    <row r="1010" spans="1:16" s="176" customFormat="1" ht="24.95" customHeight="1" x14ac:dyDescent="0.3">
      <c r="A1010" s="6">
        <v>6</v>
      </c>
      <c r="B1010" s="19" t="s">
        <v>2274</v>
      </c>
      <c r="C1010" s="6" t="s">
        <v>2015</v>
      </c>
      <c r="D1010" s="9"/>
      <c r="E1010" s="33"/>
      <c r="F1010" s="9"/>
      <c r="G1010" s="108" t="str">
        <f t="shared" si="68"/>
        <v>d/cây</v>
      </c>
      <c r="H1010" s="33">
        <v>43000</v>
      </c>
      <c r="I1010" s="15"/>
      <c r="J1010" s="69"/>
      <c r="K1010" s="6" t="str">
        <f t="shared" si="69"/>
        <v>d/cây</v>
      </c>
      <c r="L1010" s="15"/>
      <c r="M1010" s="15">
        <f t="shared" si="71"/>
        <v>43000</v>
      </c>
      <c r="N1010" s="63"/>
      <c r="O1010" s="35"/>
      <c r="P1010" s="35"/>
    </row>
    <row r="1011" spans="1:16" s="176" customFormat="1" ht="24.95" customHeight="1" x14ac:dyDescent="0.3">
      <c r="A1011" s="6">
        <v>7</v>
      </c>
      <c r="B1011" s="19" t="s">
        <v>2275</v>
      </c>
      <c r="C1011" s="6" t="s">
        <v>2015</v>
      </c>
      <c r="D1011" s="9"/>
      <c r="E1011" s="33"/>
      <c r="F1011" s="9"/>
      <c r="G1011" s="108" t="str">
        <f t="shared" si="68"/>
        <v>d/cây</v>
      </c>
      <c r="H1011" s="33">
        <v>47000</v>
      </c>
      <c r="I1011" s="15"/>
      <c r="J1011" s="69"/>
      <c r="K1011" s="6" t="str">
        <f t="shared" si="69"/>
        <v>d/cây</v>
      </c>
      <c r="L1011" s="15"/>
      <c r="M1011" s="15">
        <f t="shared" si="71"/>
        <v>47000</v>
      </c>
      <c r="N1011" s="63"/>
      <c r="O1011" s="35"/>
      <c r="P1011" s="35"/>
    </row>
    <row r="1012" spans="1:16" s="176" customFormat="1" ht="24.95" customHeight="1" x14ac:dyDescent="0.3">
      <c r="A1012" s="6">
        <v>8</v>
      </c>
      <c r="B1012" s="19" t="s">
        <v>2276</v>
      </c>
      <c r="C1012" s="6" t="s">
        <v>2015</v>
      </c>
      <c r="D1012" s="9"/>
      <c r="E1012" s="33"/>
      <c r="F1012" s="9"/>
      <c r="G1012" s="108" t="str">
        <f t="shared" si="68"/>
        <v>d/cây</v>
      </c>
      <c r="H1012" s="33">
        <v>51000</v>
      </c>
      <c r="I1012" s="15"/>
      <c r="J1012" s="69"/>
      <c r="K1012" s="6" t="str">
        <f t="shared" si="69"/>
        <v>d/cây</v>
      </c>
      <c r="L1012" s="15"/>
      <c r="M1012" s="15">
        <f t="shared" si="71"/>
        <v>51000</v>
      </c>
      <c r="N1012" s="63"/>
      <c r="O1012" s="35"/>
      <c r="P1012" s="35"/>
    </row>
    <row r="1013" spans="1:16" s="176" customFormat="1" ht="24.95" customHeight="1" x14ac:dyDescent="0.3">
      <c r="A1013" s="6">
        <v>9</v>
      </c>
      <c r="B1013" s="19" t="s">
        <v>2277</v>
      </c>
      <c r="C1013" s="6" t="s">
        <v>2015</v>
      </c>
      <c r="D1013" s="9"/>
      <c r="E1013" s="33"/>
      <c r="F1013" s="9"/>
      <c r="G1013" s="108" t="str">
        <f t="shared" si="68"/>
        <v>d/cây</v>
      </c>
      <c r="H1013" s="33">
        <v>58000</v>
      </c>
      <c r="I1013" s="15"/>
      <c r="J1013" s="69"/>
      <c r="K1013" s="6" t="str">
        <f t="shared" si="69"/>
        <v>d/cây</v>
      </c>
      <c r="L1013" s="15"/>
      <c r="M1013" s="15">
        <f t="shared" si="71"/>
        <v>58000</v>
      </c>
      <c r="N1013" s="63"/>
      <c r="O1013" s="35"/>
      <c r="P1013" s="35"/>
    </row>
    <row r="1014" spans="1:16" s="176" customFormat="1" ht="24.95" customHeight="1" x14ac:dyDescent="0.3">
      <c r="A1014" s="6">
        <v>10</v>
      </c>
      <c r="B1014" s="19" t="s">
        <v>2269</v>
      </c>
      <c r="C1014" s="6" t="s">
        <v>2015</v>
      </c>
      <c r="D1014" s="9"/>
      <c r="E1014" s="33"/>
      <c r="F1014" s="9"/>
      <c r="G1014" s="108" t="str">
        <f t="shared" si="68"/>
        <v>d/cây</v>
      </c>
      <c r="H1014" s="33">
        <v>41000</v>
      </c>
      <c r="I1014" s="15"/>
      <c r="J1014" s="69"/>
      <c r="K1014" s="6" t="str">
        <f t="shared" si="69"/>
        <v>d/cây</v>
      </c>
      <c r="L1014" s="15"/>
      <c r="M1014" s="15">
        <f t="shared" si="70"/>
        <v>41000</v>
      </c>
      <c r="N1014" s="63"/>
      <c r="O1014" s="35"/>
      <c r="P1014" s="35"/>
    </row>
    <row r="1015" spans="1:16" s="176" customFormat="1" ht="24.95" customHeight="1" x14ac:dyDescent="0.3">
      <c r="A1015" s="6">
        <v>11</v>
      </c>
      <c r="B1015" s="19" t="s">
        <v>2270</v>
      </c>
      <c r="C1015" s="6" t="s">
        <v>2015</v>
      </c>
      <c r="D1015" s="9"/>
      <c r="E1015" s="33"/>
      <c r="F1015" s="9"/>
      <c r="G1015" s="108" t="str">
        <f t="shared" si="68"/>
        <v>d/cây</v>
      </c>
      <c r="H1015" s="33">
        <v>54000</v>
      </c>
      <c r="I1015" s="15"/>
      <c r="J1015" s="69"/>
      <c r="K1015" s="6" t="str">
        <f t="shared" si="69"/>
        <v>d/cây</v>
      </c>
      <c r="L1015" s="15"/>
      <c r="M1015" s="15">
        <f t="shared" si="70"/>
        <v>54000</v>
      </c>
      <c r="N1015" s="63"/>
      <c r="O1015" s="35"/>
      <c r="P1015" s="35"/>
    </row>
    <row r="1016" spans="1:16" s="176" customFormat="1" ht="24.95" customHeight="1" x14ac:dyDescent="0.3">
      <c r="A1016" s="6">
        <v>12</v>
      </c>
      <c r="B1016" s="19" t="s">
        <v>2271</v>
      </c>
      <c r="C1016" s="6" t="s">
        <v>2015</v>
      </c>
      <c r="D1016" s="9"/>
      <c r="E1016" s="33"/>
      <c r="F1016" s="9"/>
      <c r="G1016" s="108" t="str">
        <f t="shared" si="68"/>
        <v>d/cây</v>
      </c>
      <c r="H1016" s="33">
        <v>59000</v>
      </c>
      <c r="I1016" s="15"/>
      <c r="J1016" s="69"/>
      <c r="K1016" s="6" t="str">
        <f t="shared" si="69"/>
        <v>d/cây</v>
      </c>
      <c r="L1016" s="15"/>
      <c r="M1016" s="15">
        <f t="shared" si="70"/>
        <v>59000</v>
      </c>
      <c r="N1016" s="63"/>
      <c r="O1016" s="35"/>
      <c r="P1016" s="35"/>
    </row>
    <row r="1017" spans="1:16" s="176" customFormat="1" ht="24.95" customHeight="1" x14ac:dyDescent="0.3">
      <c r="A1017" s="6">
        <v>13</v>
      </c>
      <c r="B1017" s="19" t="s">
        <v>2278</v>
      </c>
      <c r="C1017" s="6" t="s">
        <v>2015</v>
      </c>
      <c r="D1017" s="9"/>
      <c r="E1017" s="33"/>
      <c r="F1017" s="9"/>
      <c r="G1017" s="108" t="str">
        <f t="shared" si="68"/>
        <v>d/cây</v>
      </c>
      <c r="H1017" s="33">
        <v>58000</v>
      </c>
      <c r="I1017" s="15"/>
      <c r="J1017" s="69"/>
      <c r="K1017" s="6" t="str">
        <f t="shared" si="69"/>
        <v>d/cây</v>
      </c>
      <c r="L1017" s="15"/>
      <c r="M1017" s="15">
        <f t="shared" si="70"/>
        <v>58000</v>
      </c>
      <c r="N1017" s="63"/>
      <c r="O1017" s="35"/>
      <c r="P1017" s="35"/>
    </row>
    <row r="1018" spans="1:16" s="176" customFormat="1" ht="24.95" customHeight="1" x14ac:dyDescent="0.3">
      <c r="A1018" s="6">
        <v>14</v>
      </c>
      <c r="B1018" s="19" t="s">
        <v>2279</v>
      </c>
      <c r="C1018" s="6" t="s">
        <v>2015</v>
      </c>
      <c r="D1018" s="9"/>
      <c r="E1018" s="33"/>
      <c r="F1018" s="9"/>
      <c r="G1018" s="108" t="str">
        <f t="shared" si="68"/>
        <v>d/cây</v>
      </c>
      <c r="H1018" s="33">
        <v>69000</v>
      </c>
      <c r="I1018" s="15"/>
      <c r="J1018" s="69"/>
      <c r="K1018" s="6" t="str">
        <f t="shared" si="69"/>
        <v>d/cây</v>
      </c>
      <c r="L1018" s="15"/>
      <c r="M1018" s="15">
        <f t="shared" si="70"/>
        <v>69000</v>
      </c>
      <c r="N1018" s="63"/>
      <c r="O1018" s="35"/>
      <c r="P1018" s="35"/>
    </row>
    <row r="1019" spans="1:16" s="176" customFormat="1" ht="24.95" customHeight="1" x14ac:dyDescent="0.3">
      <c r="A1019" s="6">
        <v>15</v>
      </c>
      <c r="B1019" s="19" t="s">
        <v>2280</v>
      </c>
      <c r="C1019" s="6" t="s">
        <v>2015</v>
      </c>
      <c r="D1019" s="9"/>
      <c r="E1019" s="33"/>
      <c r="F1019" s="9"/>
      <c r="G1019" s="108" t="str">
        <f t="shared" si="68"/>
        <v>d/cây</v>
      </c>
      <c r="H1019" s="33">
        <v>75000</v>
      </c>
      <c r="I1019" s="15"/>
      <c r="J1019" s="69"/>
      <c r="K1019" s="6" t="str">
        <f t="shared" si="69"/>
        <v>d/cây</v>
      </c>
      <c r="L1019" s="15"/>
      <c r="M1019" s="15">
        <f t="shared" si="70"/>
        <v>75000</v>
      </c>
      <c r="N1019" s="63"/>
      <c r="O1019" s="35"/>
      <c r="P1019" s="35"/>
    </row>
    <row r="1020" spans="1:16" s="176" customFormat="1" ht="24.95" customHeight="1" x14ac:dyDescent="0.3">
      <c r="A1020" s="6">
        <v>16</v>
      </c>
      <c r="B1020" s="19" t="s">
        <v>2281</v>
      </c>
      <c r="C1020" s="6" t="s">
        <v>2015</v>
      </c>
      <c r="D1020" s="9"/>
      <c r="E1020" s="33"/>
      <c r="F1020" s="9"/>
      <c r="G1020" s="108" t="str">
        <f t="shared" si="68"/>
        <v>d/cây</v>
      </c>
      <c r="H1020" s="33">
        <v>86000</v>
      </c>
      <c r="I1020" s="15"/>
      <c r="J1020" s="69"/>
      <c r="K1020" s="6" t="str">
        <f t="shared" si="69"/>
        <v>d/cây</v>
      </c>
      <c r="L1020" s="15"/>
      <c r="M1020" s="15">
        <f t="shared" si="70"/>
        <v>86000</v>
      </c>
      <c r="N1020" s="63"/>
      <c r="O1020" s="35"/>
      <c r="P1020" s="35"/>
    </row>
    <row r="1021" spans="1:16" s="176" customFormat="1" ht="24.95" customHeight="1" x14ac:dyDescent="0.3">
      <c r="A1021" s="6">
        <v>17</v>
      </c>
      <c r="B1021" s="19" t="s">
        <v>2282</v>
      </c>
      <c r="C1021" s="6" t="s">
        <v>2015</v>
      </c>
      <c r="D1021" s="9"/>
      <c r="E1021" s="33"/>
      <c r="F1021" s="9"/>
      <c r="G1021" s="108" t="str">
        <f t="shared" si="68"/>
        <v>d/cây</v>
      </c>
      <c r="H1021" s="33">
        <v>73000</v>
      </c>
      <c r="I1021" s="15"/>
      <c r="J1021" s="69"/>
      <c r="K1021" s="6" t="str">
        <f t="shared" si="69"/>
        <v>d/cây</v>
      </c>
      <c r="L1021" s="15"/>
      <c r="M1021" s="15">
        <f t="shared" si="70"/>
        <v>73000</v>
      </c>
      <c r="N1021" s="63"/>
      <c r="O1021" s="35"/>
      <c r="P1021" s="35"/>
    </row>
    <row r="1022" spans="1:16" s="176" customFormat="1" ht="24.95" customHeight="1" x14ac:dyDescent="0.3">
      <c r="A1022" s="6">
        <v>18</v>
      </c>
      <c r="B1022" s="19" t="s">
        <v>2283</v>
      </c>
      <c r="C1022" s="6" t="s">
        <v>2015</v>
      </c>
      <c r="D1022" s="9"/>
      <c r="E1022" s="33"/>
      <c r="F1022" s="9"/>
      <c r="G1022" s="108" t="str">
        <f t="shared" si="68"/>
        <v>d/cây</v>
      </c>
      <c r="H1022" s="33">
        <v>87000</v>
      </c>
      <c r="I1022" s="15"/>
      <c r="J1022" s="69"/>
      <c r="K1022" s="6" t="str">
        <f t="shared" si="69"/>
        <v>d/cây</v>
      </c>
      <c r="L1022" s="15"/>
      <c r="M1022" s="15">
        <f t="shared" si="70"/>
        <v>87000</v>
      </c>
      <c r="N1022" s="63"/>
      <c r="O1022" s="35"/>
      <c r="P1022" s="35"/>
    </row>
    <row r="1023" spans="1:16" s="176" customFormat="1" ht="24.95" customHeight="1" x14ac:dyDescent="0.3">
      <c r="A1023" s="6">
        <v>19</v>
      </c>
      <c r="B1023" s="19" t="s">
        <v>2284</v>
      </c>
      <c r="C1023" s="6" t="s">
        <v>2015</v>
      </c>
      <c r="D1023" s="9"/>
      <c r="E1023" s="33"/>
      <c r="F1023" s="9"/>
      <c r="G1023" s="108" t="str">
        <f t="shared" si="68"/>
        <v>d/cây</v>
      </c>
      <c r="H1023" s="33">
        <v>95000</v>
      </c>
      <c r="I1023" s="15"/>
      <c r="J1023" s="69"/>
      <c r="K1023" s="6" t="str">
        <f t="shared" si="69"/>
        <v>d/cây</v>
      </c>
      <c r="L1023" s="15"/>
      <c r="M1023" s="15">
        <f t="shared" si="70"/>
        <v>95000</v>
      </c>
      <c r="N1023" s="63"/>
      <c r="O1023" s="35"/>
      <c r="P1023" s="35"/>
    </row>
    <row r="1024" spans="1:16" s="176" customFormat="1" ht="24.95" customHeight="1" x14ac:dyDescent="0.3">
      <c r="A1024" s="6">
        <v>20</v>
      </c>
      <c r="B1024" s="19" t="s">
        <v>2285</v>
      </c>
      <c r="C1024" s="6" t="s">
        <v>2015</v>
      </c>
      <c r="D1024" s="9"/>
      <c r="E1024" s="33"/>
      <c r="F1024" s="9"/>
      <c r="G1024" s="108" t="str">
        <f t="shared" si="68"/>
        <v>d/cây</v>
      </c>
      <c r="H1024" s="33">
        <v>110000</v>
      </c>
      <c r="I1024" s="15"/>
      <c r="J1024" s="69"/>
      <c r="K1024" s="6" t="str">
        <f t="shared" si="69"/>
        <v>d/cây</v>
      </c>
      <c r="L1024" s="15"/>
      <c r="M1024" s="15">
        <f t="shared" si="70"/>
        <v>110000</v>
      </c>
      <c r="N1024" s="63"/>
      <c r="O1024" s="35"/>
      <c r="P1024" s="35"/>
    </row>
    <row r="1025" spans="1:16" s="176" customFormat="1" ht="24.95" customHeight="1" x14ac:dyDescent="0.3">
      <c r="A1025" s="6">
        <v>21</v>
      </c>
      <c r="B1025" s="19" t="s">
        <v>2286</v>
      </c>
      <c r="C1025" s="6" t="s">
        <v>2015</v>
      </c>
      <c r="D1025" s="9"/>
      <c r="E1025" s="33"/>
      <c r="F1025" s="9"/>
      <c r="G1025" s="108" t="str">
        <f t="shared" si="68"/>
        <v>d/cây</v>
      </c>
      <c r="H1025" s="33">
        <v>138000</v>
      </c>
      <c r="I1025" s="15"/>
      <c r="J1025" s="69"/>
      <c r="K1025" s="6" t="str">
        <f t="shared" si="69"/>
        <v>d/cây</v>
      </c>
      <c r="L1025" s="15"/>
      <c r="M1025" s="15">
        <f t="shared" ref="M1025:M1049" si="72">H1025</f>
        <v>138000</v>
      </c>
      <c r="N1025" s="63"/>
      <c r="O1025" s="35"/>
      <c r="P1025" s="35"/>
    </row>
    <row r="1026" spans="1:16" s="176" customFormat="1" ht="24.95" customHeight="1" x14ac:dyDescent="0.3">
      <c r="A1026" s="6">
        <v>22</v>
      </c>
      <c r="B1026" s="19" t="s">
        <v>2287</v>
      </c>
      <c r="C1026" s="6" t="s">
        <v>2015</v>
      </c>
      <c r="D1026" s="9"/>
      <c r="E1026" s="33"/>
      <c r="F1026" s="9"/>
      <c r="G1026" s="108" t="str">
        <f t="shared" si="68"/>
        <v>d/cây</v>
      </c>
      <c r="H1026" s="33">
        <v>152000</v>
      </c>
      <c r="I1026" s="15"/>
      <c r="J1026" s="69"/>
      <c r="K1026" s="6" t="str">
        <f t="shared" si="69"/>
        <v>d/cây</v>
      </c>
      <c r="L1026" s="15"/>
      <c r="M1026" s="15">
        <f t="shared" si="72"/>
        <v>152000</v>
      </c>
      <c r="N1026" s="63"/>
      <c r="O1026" s="35"/>
      <c r="P1026" s="35"/>
    </row>
    <row r="1027" spans="1:16" s="176" customFormat="1" ht="24.95" customHeight="1" x14ac:dyDescent="0.3">
      <c r="A1027" s="6">
        <v>23</v>
      </c>
      <c r="B1027" s="19" t="s">
        <v>2288</v>
      </c>
      <c r="C1027" s="6" t="s">
        <v>2015</v>
      </c>
      <c r="D1027" s="9"/>
      <c r="E1027" s="33"/>
      <c r="F1027" s="9"/>
      <c r="G1027" s="108" t="str">
        <f t="shared" si="68"/>
        <v>d/cây</v>
      </c>
      <c r="H1027" s="33">
        <v>88000</v>
      </c>
      <c r="I1027" s="15"/>
      <c r="J1027" s="69"/>
      <c r="K1027" s="6" t="str">
        <f t="shared" si="69"/>
        <v>d/cây</v>
      </c>
      <c r="L1027" s="15"/>
      <c r="M1027" s="15">
        <f t="shared" si="72"/>
        <v>88000</v>
      </c>
      <c r="N1027" s="63"/>
      <c r="O1027" s="35"/>
      <c r="P1027" s="35"/>
    </row>
    <row r="1028" spans="1:16" s="176" customFormat="1" ht="24.95" customHeight="1" x14ac:dyDescent="0.3">
      <c r="A1028" s="6">
        <v>24</v>
      </c>
      <c r="B1028" s="19" t="s">
        <v>2289</v>
      </c>
      <c r="C1028" s="6" t="s">
        <v>2015</v>
      </c>
      <c r="D1028" s="9"/>
      <c r="E1028" s="33"/>
      <c r="F1028" s="9"/>
      <c r="G1028" s="108" t="str">
        <f t="shared" si="68"/>
        <v>d/cây</v>
      </c>
      <c r="H1028" s="33">
        <v>106000</v>
      </c>
      <c r="I1028" s="15"/>
      <c r="J1028" s="69"/>
      <c r="K1028" s="6" t="str">
        <f t="shared" si="69"/>
        <v>d/cây</v>
      </c>
      <c r="L1028" s="15"/>
      <c r="M1028" s="15">
        <f t="shared" si="72"/>
        <v>106000</v>
      </c>
      <c r="N1028" s="63"/>
      <c r="O1028" s="35"/>
      <c r="P1028" s="35"/>
    </row>
    <row r="1029" spans="1:16" s="176" customFormat="1" ht="24.95" customHeight="1" x14ac:dyDescent="0.3">
      <c r="A1029" s="6">
        <v>25</v>
      </c>
      <c r="B1029" s="19" t="s">
        <v>2290</v>
      </c>
      <c r="C1029" s="6" t="s">
        <v>2015</v>
      </c>
      <c r="D1029" s="9"/>
      <c r="E1029" s="33"/>
      <c r="F1029" s="9"/>
      <c r="G1029" s="108" t="str">
        <f t="shared" si="68"/>
        <v>d/cây</v>
      </c>
      <c r="H1029" s="33">
        <v>115000</v>
      </c>
      <c r="I1029" s="15"/>
      <c r="J1029" s="69"/>
      <c r="K1029" s="6" t="str">
        <f t="shared" si="69"/>
        <v>d/cây</v>
      </c>
      <c r="L1029" s="15"/>
      <c r="M1029" s="15">
        <f t="shared" si="72"/>
        <v>115000</v>
      </c>
      <c r="N1029" s="63"/>
      <c r="O1029" s="35"/>
      <c r="P1029" s="35"/>
    </row>
    <row r="1030" spans="1:16" s="176" customFormat="1" ht="24.95" customHeight="1" x14ac:dyDescent="0.3">
      <c r="A1030" s="6">
        <v>26</v>
      </c>
      <c r="B1030" s="19" t="s">
        <v>2291</v>
      </c>
      <c r="C1030" s="6" t="s">
        <v>2015</v>
      </c>
      <c r="D1030" s="9"/>
      <c r="E1030" s="33"/>
      <c r="F1030" s="9"/>
      <c r="G1030" s="108" t="str">
        <f t="shared" si="68"/>
        <v>d/cây</v>
      </c>
      <c r="H1030" s="33">
        <v>133000</v>
      </c>
      <c r="I1030" s="15"/>
      <c r="J1030" s="69"/>
      <c r="K1030" s="6" t="str">
        <f t="shared" si="69"/>
        <v>d/cây</v>
      </c>
      <c r="L1030" s="15"/>
      <c r="M1030" s="15">
        <f t="shared" si="72"/>
        <v>133000</v>
      </c>
      <c r="N1030" s="63"/>
      <c r="O1030" s="35"/>
      <c r="P1030" s="35"/>
    </row>
    <row r="1031" spans="1:16" s="176" customFormat="1" ht="24.95" customHeight="1" x14ac:dyDescent="0.3">
      <c r="A1031" s="6">
        <v>27</v>
      </c>
      <c r="B1031" s="19" t="s">
        <v>2292</v>
      </c>
      <c r="C1031" s="6" t="s">
        <v>2015</v>
      </c>
      <c r="D1031" s="9"/>
      <c r="E1031" s="33"/>
      <c r="F1031" s="9"/>
      <c r="G1031" s="108" t="str">
        <f t="shared" si="68"/>
        <v>d/cây</v>
      </c>
      <c r="H1031" s="33">
        <v>168000</v>
      </c>
      <c r="I1031" s="15"/>
      <c r="J1031" s="69"/>
      <c r="K1031" s="6" t="str">
        <f t="shared" si="69"/>
        <v>d/cây</v>
      </c>
      <c r="L1031" s="15"/>
      <c r="M1031" s="15">
        <f t="shared" si="72"/>
        <v>168000</v>
      </c>
      <c r="N1031" s="63"/>
      <c r="O1031" s="35"/>
      <c r="P1031" s="35"/>
    </row>
    <row r="1032" spans="1:16" s="176" customFormat="1" ht="24.95" customHeight="1" x14ac:dyDescent="0.3">
      <c r="A1032" s="6">
        <v>28</v>
      </c>
      <c r="B1032" s="19" t="s">
        <v>2293</v>
      </c>
      <c r="C1032" s="6" t="s">
        <v>2015</v>
      </c>
      <c r="D1032" s="9"/>
      <c r="E1032" s="33"/>
      <c r="F1032" s="9"/>
      <c r="G1032" s="108" t="str">
        <f t="shared" si="68"/>
        <v>d/cây</v>
      </c>
      <c r="H1032" s="33">
        <v>185000</v>
      </c>
      <c r="I1032" s="15"/>
      <c r="J1032" s="69"/>
      <c r="K1032" s="6" t="str">
        <f t="shared" si="69"/>
        <v>d/cây</v>
      </c>
      <c r="L1032" s="15"/>
      <c r="M1032" s="15">
        <f t="shared" si="72"/>
        <v>185000</v>
      </c>
      <c r="N1032" s="63"/>
      <c r="O1032" s="35"/>
      <c r="P1032" s="35"/>
    </row>
    <row r="1033" spans="1:16" s="176" customFormat="1" ht="24.95" customHeight="1" x14ac:dyDescent="0.3">
      <c r="A1033" s="6">
        <v>29</v>
      </c>
      <c r="B1033" s="19" t="s">
        <v>2294</v>
      </c>
      <c r="C1033" s="6" t="s">
        <v>2015</v>
      </c>
      <c r="D1033" s="9"/>
      <c r="E1033" s="33"/>
      <c r="F1033" s="9"/>
      <c r="G1033" s="108" t="str">
        <f t="shared" si="68"/>
        <v>d/cây</v>
      </c>
      <c r="H1033" s="33">
        <v>119000</v>
      </c>
      <c r="I1033" s="15"/>
      <c r="J1033" s="69"/>
      <c r="K1033" s="6" t="str">
        <f t="shared" si="69"/>
        <v>d/cây</v>
      </c>
      <c r="L1033" s="15"/>
      <c r="M1033" s="15">
        <f t="shared" si="72"/>
        <v>119000</v>
      </c>
      <c r="N1033" s="63"/>
      <c r="O1033" s="35"/>
      <c r="P1033" s="35"/>
    </row>
    <row r="1034" spans="1:16" s="176" customFormat="1" ht="24.95" customHeight="1" x14ac:dyDescent="0.3">
      <c r="A1034" s="6">
        <v>30</v>
      </c>
      <c r="B1034" s="19" t="s">
        <v>2295</v>
      </c>
      <c r="C1034" s="6" t="s">
        <v>2015</v>
      </c>
      <c r="D1034" s="9"/>
      <c r="E1034" s="33"/>
      <c r="F1034" s="9"/>
      <c r="G1034" s="108" t="str">
        <f t="shared" si="68"/>
        <v>d/cây</v>
      </c>
      <c r="H1034" s="33">
        <v>143000</v>
      </c>
      <c r="I1034" s="15"/>
      <c r="J1034" s="69"/>
      <c r="K1034" s="6" t="str">
        <f t="shared" si="69"/>
        <v>d/cây</v>
      </c>
      <c r="L1034" s="15"/>
      <c r="M1034" s="15">
        <f t="shared" si="72"/>
        <v>143000</v>
      </c>
      <c r="N1034" s="63"/>
      <c r="O1034" s="35"/>
      <c r="P1034" s="35"/>
    </row>
    <row r="1035" spans="1:16" s="176" customFormat="1" ht="24.95" customHeight="1" x14ac:dyDescent="0.3">
      <c r="A1035" s="6">
        <v>31</v>
      </c>
      <c r="B1035" s="19" t="s">
        <v>2296</v>
      </c>
      <c r="C1035" s="6" t="s">
        <v>2015</v>
      </c>
      <c r="D1035" s="9"/>
      <c r="E1035" s="33"/>
      <c r="F1035" s="9"/>
      <c r="G1035" s="108" t="str">
        <f t="shared" si="68"/>
        <v>d/cây</v>
      </c>
      <c r="H1035" s="33">
        <v>155000</v>
      </c>
      <c r="I1035" s="15"/>
      <c r="J1035" s="69"/>
      <c r="K1035" s="6" t="str">
        <f t="shared" si="69"/>
        <v>d/cây</v>
      </c>
      <c r="L1035" s="15"/>
      <c r="M1035" s="15">
        <f t="shared" si="72"/>
        <v>155000</v>
      </c>
      <c r="N1035" s="63"/>
      <c r="O1035" s="35"/>
      <c r="P1035" s="35"/>
    </row>
    <row r="1036" spans="1:16" s="176" customFormat="1" ht="24.95" customHeight="1" x14ac:dyDescent="0.3">
      <c r="A1036" s="6">
        <v>32</v>
      </c>
      <c r="B1036" s="19" t="s">
        <v>2297</v>
      </c>
      <c r="C1036" s="6" t="s">
        <v>2015</v>
      </c>
      <c r="D1036" s="9"/>
      <c r="E1036" s="33"/>
      <c r="F1036" s="9"/>
      <c r="G1036" s="108" t="str">
        <f t="shared" si="68"/>
        <v>d/cây</v>
      </c>
      <c r="H1036" s="33">
        <v>180000</v>
      </c>
      <c r="I1036" s="15"/>
      <c r="J1036" s="69"/>
      <c r="K1036" s="6" t="str">
        <f t="shared" si="69"/>
        <v>d/cây</v>
      </c>
      <c r="L1036" s="15"/>
      <c r="M1036" s="15">
        <f t="shared" si="72"/>
        <v>180000</v>
      </c>
      <c r="N1036" s="63"/>
      <c r="O1036" s="35"/>
      <c r="P1036" s="35"/>
    </row>
    <row r="1037" spans="1:16" s="176" customFormat="1" ht="24.95" customHeight="1" x14ac:dyDescent="0.3">
      <c r="A1037" s="6">
        <v>33</v>
      </c>
      <c r="B1037" s="19" t="s">
        <v>2298</v>
      </c>
      <c r="C1037" s="6" t="s">
        <v>2015</v>
      </c>
      <c r="D1037" s="9"/>
      <c r="E1037" s="33"/>
      <c r="F1037" s="9"/>
      <c r="G1037" s="108" t="str">
        <f t="shared" si="68"/>
        <v>d/cây</v>
      </c>
      <c r="H1037" s="33">
        <v>229000</v>
      </c>
      <c r="I1037" s="15"/>
      <c r="J1037" s="69"/>
      <c r="K1037" s="6" t="str">
        <f t="shared" si="69"/>
        <v>d/cây</v>
      </c>
      <c r="L1037" s="15"/>
      <c r="M1037" s="15">
        <f t="shared" si="72"/>
        <v>229000</v>
      </c>
      <c r="N1037" s="63"/>
      <c r="O1037" s="35"/>
      <c r="P1037" s="35"/>
    </row>
    <row r="1038" spans="1:16" s="176" customFormat="1" ht="24.95" customHeight="1" x14ac:dyDescent="0.3">
      <c r="A1038" s="6">
        <v>34</v>
      </c>
      <c r="B1038" s="19" t="s">
        <v>2299</v>
      </c>
      <c r="C1038" s="6" t="s">
        <v>2015</v>
      </c>
      <c r="D1038" s="9"/>
      <c r="E1038" s="33"/>
      <c r="F1038" s="9"/>
      <c r="G1038" s="108" t="str">
        <f t="shared" si="68"/>
        <v>d/cây</v>
      </c>
      <c r="H1038" s="33">
        <v>252000</v>
      </c>
      <c r="I1038" s="15"/>
      <c r="J1038" s="69"/>
      <c r="K1038" s="6" t="str">
        <f t="shared" si="69"/>
        <v>d/cây</v>
      </c>
      <c r="L1038" s="15"/>
      <c r="M1038" s="15">
        <f t="shared" si="72"/>
        <v>252000</v>
      </c>
      <c r="N1038" s="63"/>
      <c r="O1038" s="35"/>
      <c r="P1038" s="35"/>
    </row>
    <row r="1039" spans="1:16" s="176" customFormat="1" ht="24.95" customHeight="1" x14ac:dyDescent="0.3">
      <c r="A1039" s="6">
        <v>35</v>
      </c>
      <c r="B1039" s="19" t="s">
        <v>2300</v>
      </c>
      <c r="C1039" s="6" t="s">
        <v>2015</v>
      </c>
      <c r="D1039" s="9"/>
      <c r="E1039" s="33"/>
      <c r="F1039" s="9"/>
      <c r="G1039" s="108" t="str">
        <f t="shared" si="68"/>
        <v>d/cây</v>
      </c>
      <c r="H1039" s="33">
        <v>180000</v>
      </c>
      <c r="I1039" s="15"/>
      <c r="J1039" s="69"/>
      <c r="K1039" s="6" t="str">
        <f t="shared" si="69"/>
        <v>d/cây</v>
      </c>
      <c r="L1039" s="15"/>
      <c r="M1039" s="15">
        <f t="shared" si="72"/>
        <v>180000</v>
      </c>
      <c r="N1039" s="63"/>
      <c r="O1039" s="35"/>
      <c r="P1039" s="35"/>
    </row>
    <row r="1040" spans="1:16" s="176" customFormat="1" ht="24.95" customHeight="1" x14ac:dyDescent="0.3">
      <c r="A1040" s="6">
        <v>36</v>
      </c>
      <c r="B1040" s="19" t="s">
        <v>2301</v>
      </c>
      <c r="C1040" s="6" t="s">
        <v>2015</v>
      </c>
      <c r="D1040" s="9"/>
      <c r="E1040" s="33"/>
      <c r="F1040" s="9"/>
      <c r="G1040" s="108" t="str">
        <f t="shared" si="68"/>
        <v>d/cây</v>
      </c>
      <c r="H1040" s="33">
        <v>196000</v>
      </c>
      <c r="I1040" s="15"/>
      <c r="J1040" s="69"/>
      <c r="K1040" s="6" t="str">
        <f t="shared" si="69"/>
        <v>d/cây</v>
      </c>
      <c r="L1040" s="15"/>
      <c r="M1040" s="15">
        <f t="shared" si="72"/>
        <v>196000</v>
      </c>
      <c r="N1040" s="63"/>
      <c r="O1040" s="35"/>
      <c r="P1040" s="35"/>
    </row>
    <row r="1041" spans="1:16" s="176" customFormat="1" ht="24.95" customHeight="1" x14ac:dyDescent="0.3">
      <c r="A1041" s="6">
        <v>37</v>
      </c>
      <c r="B1041" s="19" t="s">
        <v>2302</v>
      </c>
      <c r="C1041" s="6" t="s">
        <v>2015</v>
      </c>
      <c r="D1041" s="9"/>
      <c r="E1041" s="33"/>
      <c r="F1041" s="9"/>
      <c r="G1041" s="108" t="str">
        <f t="shared" si="68"/>
        <v>d/cây</v>
      </c>
      <c r="H1041" s="33">
        <v>227000</v>
      </c>
      <c r="I1041" s="15"/>
      <c r="J1041" s="69"/>
      <c r="K1041" s="6" t="str">
        <f t="shared" si="69"/>
        <v>d/cây</v>
      </c>
      <c r="L1041" s="15"/>
      <c r="M1041" s="15">
        <f t="shared" si="72"/>
        <v>227000</v>
      </c>
      <c r="N1041" s="63"/>
      <c r="O1041" s="35"/>
      <c r="P1041" s="35"/>
    </row>
    <row r="1042" spans="1:16" s="176" customFormat="1" ht="24.95" customHeight="1" x14ac:dyDescent="0.3">
      <c r="A1042" s="6">
        <v>38</v>
      </c>
      <c r="B1042" s="19" t="s">
        <v>2303</v>
      </c>
      <c r="C1042" s="6" t="s">
        <v>2015</v>
      </c>
      <c r="D1042" s="9"/>
      <c r="E1042" s="33"/>
      <c r="F1042" s="9"/>
      <c r="G1042" s="108" t="str">
        <f t="shared" si="68"/>
        <v>d/cây</v>
      </c>
      <c r="H1042" s="33">
        <v>289000</v>
      </c>
      <c r="I1042" s="15"/>
      <c r="J1042" s="69"/>
      <c r="K1042" s="6" t="str">
        <f t="shared" si="69"/>
        <v>d/cây</v>
      </c>
      <c r="L1042" s="15"/>
      <c r="M1042" s="15">
        <f t="shared" si="72"/>
        <v>289000</v>
      </c>
      <c r="N1042" s="63"/>
      <c r="O1042" s="35"/>
      <c r="P1042" s="35"/>
    </row>
    <row r="1043" spans="1:16" s="176" customFormat="1" ht="24.95" customHeight="1" x14ac:dyDescent="0.3">
      <c r="A1043" s="6">
        <v>39</v>
      </c>
      <c r="B1043" s="19" t="s">
        <v>2304</v>
      </c>
      <c r="C1043" s="6" t="s">
        <v>2015</v>
      </c>
      <c r="D1043" s="9"/>
      <c r="E1043" s="33"/>
      <c r="F1043" s="9"/>
      <c r="G1043" s="108" t="str">
        <f t="shared" si="68"/>
        <v>d/cây</v>
      </c>
      <c r="H1043" s="33">
        <v>320000</v>
      </c>
      <c r="I1043" s="15"/>
      <c r="J1043" s="69"/>
      <c r="K1043" s="6" t="str">
        <f t="shared" si="69"/>
        <v>d/cây</v>
      </c>
      <c r="L1043" s="15"/>
      <c r="M1043" s="15">
        <f t="shared" si="72"/>
        <v>320000</v>
      </c>
      <c r="N1043" s="63"/>
      <c r="O1043" s="35"/>
      <c r="P1043" s="35"/>
    </row>
    <row r="1044" spans="1:16" s="176" customFormat="1" ht="24.95" customHeight="1" x14ac:dyDescent="0.3">
      <c r="A1044" s="6">
        <v>40</v>
      </c>
      <c r="B1044" s="19" t="s">
        <v>2305</v>
      </c>
      <c r="C1044" s="6" t="s">
        <v>2015</v>
      </c>
      <c r="D1044" s="9"/>
      <c r="E1044" s="33"/>
      <c r="F1044" s="9"/>
      <c r="G1044" s="108" t="str">
        <f t="shared" si="68"/>
        <v>d/cây</v>
      </c>
      <c r="H1044" s="33">
        <v>274000</v>
      </c>
      <c r="I1044" s="15"/>
      <c r="J1044" s="69"/>
      <c r="K1044" s="6" t="str">
        <f t="shared" si="69"/>
        <v>d/cây</v>
      </c>
      <c r="L1044" s="15"/>
      <c r="M1044" s="15">
        <f t="shared" si="72"/>
        <v>274000</v>
      </c>
      <c r="N1044" s="63"/>
      <c r="O1044" s="35"/>
      <c r="P1044" s="35"/>
    </row>
    <row r="1045" spans="1:16" s="176" customFormat="1" ht="24.95" customHeight="1" x14ac:dyDescent="0.3">
      <c r="A1045" s="6">
        <v>41</v>
      </c>
      <c r="B1045" s="19" t="s">
        <v>2306</v>
      </c>
      <c r="C1045" s="6" t="s">
        <v>2015</v>
      </c>
      <c r="D1045" s="9"/>
      <c r="E1045" s="33"/>
      <c r="F1045" s="9"/>
      <c r="G1045" s="108" t="str">
        <f t="shared" si="68"/>
        <v>d/cây</v>
      </c>
      <c r="H1045" s="33">
        <v>345000</v>
      </c>
      <c r="I1045" s="15"/>
      <c r="J1045" s="69"/>
      <c r="K1045" s="6" t="str">
        <f t="shared" si="69"/>
        <v>d/cây</v>
      </c>
      <c r="L1045" s="15"/>
      <c r="M1045" s="15">
        <f t="shared" si="72"/>
        <v>345000</v>
      </c>
      <c r="N1045" s="63"/>
      <c r="O1045" s="35"/>
      <c r="P1045" s="35"/>
    </row>
    <row r="1046" spans="1:16" s="176" customFormat="1" ht="24.95" customHeight="1" x14ac:dyDescent="0.3">
      <c r="A1046" s="6">
        <v>42</v>
      </c>
      <c r="B1046" s="19" t="s">
        <v>2307</v>
      </c>
      <c r="C1046" s="6" t="s">
        <v>2015</v>
      </c>
      <c r="D1046" s="9"/>
      <c r="E1046" s="33"/>
      <c r="F1046" s="9"/>
      <c r="G1046" s="108" t="str">
        <f t="shared" si="68"/>
        <v>d/cây</v>
      </c>
      <c r="H1046" s="33">
        <v>440000</v>
      </c>
      <c r="I1046" s="15"/>
      <c r="J1046" s="69"/>
      <c r="K1046" s="6" t="str">
        <f t="shared" si="69"/>
        <v>d/cây</v>
      </c>
      <c r="L1046" s="15"/>
      <c r="M1046" s="15">
        <f t="shared" si="72"/>
        <v>440000</v>
      </c>
      <c r="N1046" s="63"/>
      <c r="O1046" s="35"/>
      <c r="P1046" s="35"/>
    </row>
    <row r="1047" spans="1:16" s="176" customFormat="1" ht="24.95" customHeight="1" x14ac:dyDescent="0.3">
      <c r="A1047" s="6">
        <v>43</v>
      </c>
      <c r="B1047" s="19" t="s">
        <v>2308</v>
      </c>
      <c r="C1047" s="6" t="s">
        <v>2015</v>
      </c>
      <c r="D1047" s="9"/>
      <c r="E1047" s="33"/>
      <c r="F1047" s="9"/>
      <c r="G1047" s="108" t="str">
        <f t="shared" si="68"/>
        <v>d/cây</v>
      </c>
      <c r="H1047" s="33">
        <v>488000</v>
      </c>
      <c r="I1047" s="15"/>
      <c r="J1047" s="69"/>
      <c r="K1047" s="6" t="str">
        <f t="shared" si="69"/>
        <v>d/cây</v>
      </c>
      <c r="L1047" s="15"/>
      <c r="M1047" s="15">
        <f t="shared" si="72"/>
        <v>488000</v>
      </c>
      <c r="N1047" s="63"/>
      <c r="O1047" s="35"/>
      <c r="P1047" s="35"/>
    </row>
    <row r="1048" spans="1:16" s="176" customFormat="1" ht="24.95" customHeight="1" x14ac:dyDescent="0.3">
      <c r="A1048" s="6">
        <v>44</v>
      </c>
      <c r="B1048" s="19" t="s">
        <v>2309</v>
      </c>
      <c r="C1048" s="6" t="s">
        <v>2015</v>
      </c>
      <c r="D1048" s="9"/>
      <c r="E1048" s="33"/>
      <c r="F1048" s="9"/>
      <c r="G1048" s="108" t="str">
        <f t="shared" si="68"/>
        <v>d/cây</v>
      </c>
      <c r="H1048" s="33">
        <v>415000</v>
      </c>
      <c r="I1048" s="15"/>
      <c r="J1048" s="69"/>
      <c r="K1048" s="6" t="str">
        <f t="shared" si="69"/>
        <v>d/cây</v>
      </c>
      <c r="L1048" s="15"/>
      <c r="M1048" s="15">
        <f t="shared" si="72"/>
        <v>415000</v>
      </c>
      <c r="N1048" s="63"/>
      <c r="O1048" s="35"/>
      <c r="P1048" s="35"/>
    </row>
    <row r="1049" spans="1:16" s="176" customFormat="1" ht="24.95" customHeight="1" x14ac:dyDescent="0.3">
      <c r="A1049" s="6">
        <v>45</v>
      </c>
      <c r="B1049" s="19" t="s">
        <v>2310</v>
      </c>
      <c r="C1049" s="6" t="s">
        <v>2015</v>
      </c>
      <c r="D1049" s="9"/>
      <c r="E1049" s="33"/>
      <c r="F1049" s="9"/>
      <c r="G1049" s="108" t="str">
        <f t="shared" si="68"/>
        <v>d/cây</v>
      </c>
      <c r="H1049" s="33">
        <v>531000</v>
      </c>
      <c r="I1049" s="15"/>
      <c r="J1049" s="69"/>
      <c r="K1049" s="6" t="str">
        <f t="shared" si="69"/>
        <v>d/cây</v>
      </c>
      <c r="L1049" s="15"/>
      <c r="M1049" s="15">
        <f t="shared" si="72"/>
        <v>531000</v>
      </c>
      <c r="N1049" s="63"/>
      <c r="O1049" s="35"/>
      <c r="P1049" s="35"/>
    </row>
    <row r="1050" spans="1:16" s="176" customFormat="1" ht="24.95" customHeight="1" x14ac:dyDescent="0.3">
      <c r="A1050" s="6">
        <v>46</v>
      </c>
      <c r="B1050" s="19" t="s">
        <v>2311</v>
      </c>
      <c r="C1050" s="6" t="s">
        <v>2015</v>
      </c>
      <c r="D1050" s="9"/>
      <c r="E1050" s="33"/>
      <c r="F1050" s="9"/>
      <c r="G1050" s="108" t="str">
        <f t="shared" si="68"/>
        <v>d/cây</v>
      </c>
      <c r="H1050" s="33">
        <v>588000</v>
      </c>
      <c r="I1050" s="15"/>
      <c r="J1050" s="69"/>
      <c r="K1050" s="6" t="str">
        <f t="shared" si="69"/>
        <v>d/cây</v>
      </c>
      <c r="L1050" s="15"/>
      <c r="M1050" s="15">
        <f>H1050</f>
        <v>588000</v>
      </c>
      <c r="N1050" s="63"/>
      <c r="O1050" s="35"/>
      <c r="P1050" s="35"/>
    </row>
    <row r="1051" spans="1:16" s="176" customFormat="1" ht="24.95" customHeight="1" x14ac:dyDescent="0.3">
      <c r="A1051" s="6">
        <v>47</v>
      </c>
      <c r="B1051" s="19" t="s">
        <v>2312</v>
      </c>
      <c r="C1051" s="6" t="s">
        <v>2015</v>
      </c>
      <c r="D1051" s="9"/>
      <c r="E1051" s="33"/>
      <c r="F1051" s="9"/>
      <c r="G1051" s="108" t="str">
        <f>C1051</f>
        <v>d/cây</v>
      </c>
      <c r="H1051" s="33">
        <v>424000</v>
      </c>
      <c r="I1051" s="15"/>
      <c r="J1051" s="69"/>
      <c r="K1051" s="6" t="str">
        <f t="shared" si="69"/>
        <v>d/cây</v>
      </c>
      <c r="L1051" s="15"/>
      <c r="M1051" s="15">
        <f>H1051</f>
        <v>424000</v>
      </c>
      <c r="N1051" s="63"/>
      <c r="O1051" s="35"/>
      <c r="P1051" s="35"/>
    </row>
    <row r="1052" spans="1:16" s="176" customFormat="1" ht="24.95" customHeight="1" x14ac:dyDescent="0.3">
      <c r="A1052" s="6">
        <v>48</v>
      </c>
      <c r="B1052" s="19" t="s">
        <v>2312</v>
      </c>
      <c r="C1052" s="6" t="s">
        <v>2015</v>
      </c>
      <c r="D1052" s="9"/>
      <c r="E1052" s="33"/>
      <c r="F1052" s="9"/>
      <c r="G1052" s="108" t="str">
        <f>C1052</f>
        <v>d/cây</v>
      </c>
      <c r="H1052" s="33">
        <v>591000</v>
      </c>
      <c r="I1052" s="15"/>
      <c r="J1052" s="69"/>
      <c r="K1052" s="6" t="str">
        <f t="shared" si="69"/>
        <v>d/cây</v>
      </c>
      <c r="L1052" s="15"/>
      <c r="M1052" s="15">
        <f>H1052</f>
        <v>591000</v>
      </c>
      <c r="N1052" s="63"/>
      <c r="O1052" s="35"/>
      <c r="P1052" s="35"/>
    </row>
    <row r="1053" spans="1:16" s="79" customFormat="1" ht="24.95" customHeight="1" x14ac:dyDescent="0.3">
      <c r="A1053" s="158" t="s">
        <v>3452</v>
      </c>
      <c r="B1053" s="345" t="s">
        <v>94</v>
      </c>
      <c r="C1053" s="345"/>
      <c r="D1053" s="345"/>
      <c r="E1053" s="345"/>
      <c r="F1053" s="345"/>
      <c r="G1053" s="213"/>
      <c r="H1053" s="213"/>
      <c r="I1053" s="213"/>
      <c r="J1053" s="213"/>
      <c r="K1053" s="214"/>
      <c r="L1053" s="215"/>
      <c r="M1053" s="215"/>
      <c r="N1053" s="215"/>
      <c r="O1053" s="77"/>
      <c r="P1053" s="77"/>
    </row>
    <row r="1054" spans="1:16" s="79" customFormat="1" ht="42.75" customHeight="1" x14ac:dyDescent="0.3">
      <c r="A1054" s="175"/>
      <c r="B1054" s="301" t="s">
        <v>2527</v>
      </c>
      <c r="C1054" s="302"/>
      <c r="D1054" s="302"/>
      <c r="E1054" s="302"/>
      <c r="F1054" s="302"/>
      <c r="G1054" s="302"/>
      <c r="H1054" s="302"/>
      <c r="I1054" s="302"/>
      <c r="J1054" s="302"/>
      <c r="K1054" s="302"/>
      <c r="L1054" s="302"/>
      <c r="M1054" s="302"/>
      <c r="N1054" s="303"/>
      <c r="O1054" s="76"/>
      <c r="P1054" s="76"/>
    </row>
    <row r="1055" spans="1:16" s="176" customFormat="1" ht="24.95" customHeight="1" x14ac:dyDescent="0.3">
      <c r="A1055" s="13"/>
      <c r="B1055" s="22" t="s">
        <v>1680</v>
      </c>
      <c r="C1055" s="13"/>
      <c r="D1055" s="18"/>
      <c r="E1055" s="116"/>
      <c r="F1055" s="18"/>
      <c r="G1055" s="154"/>
      <c r="H1055" s="116"/>
      <c r="I1055" s="156"/>
      <c r="J1055" s="155"/>
      <c r="K1055" s="8"/>
      <c r="L1055" s="156"/>
      <c r="M1055" s="156"/>
      <c r="N1055" s="157"/>
      <c r="O1055" s="35"/>
      <c r="P1055" s="35"/>
    </row>
    <row r="1056" spans="1:16" s="176" customFormat="1" ht="24.95" customHeight="1" x14ac:dyDescent="0.3">
      <c r="A1056" s="6">
        <v>1</v>
      </c>
      <c r="B1056" s="19" t="s">
        <v>1681</v>
      </c>
      <c r="C1056" s="6" t="s">
        <v>780</v>
      </c>
      <c r="D1056" s="9"/>
      <c r="E1056" s="33"/>
      <c r="F1056" s="9"/>
      <c r="G1056" s="108"/>
      <c r="H1056" s="33"/>
      <c r="I1056" s="15">
        <f>'[1]19 06 2018'!E655</f>
        <v>57272.727272727301</v>
      </c>
      <c r="J1056" s="69"/>
      <c r="K1056" s="8" t="str">
        <f t="shared" ref="K1056:K1062" si="73">C1056</f>
        <v>m</v>
      </c>
      <c r="L1056" s="15"/>
      <c r="M1056" s="15">
        <f t="shared" ref="M1056:M1062" si="74">I1056</f>
        <v>57272.727272727301</v>
      </c>
      <c r="N1056" s="63"/>
      <c r="O1056" s="35"/>
      <c r="P1056" s="35"/>
    </row>
    <row r="1057" spans="1:16" s="176" customFormat="1" ht="24.95" customHeight="1" x14ac:dyDescent="0.3">
      <c r="A1057" s="6">
        <f t="shared" ref="A1057:A1062" si="75">+A1056+1</f>
        <v>2</v>
      </c>
      <c r="B1057" s="19" t="s">
        <v>1682</v>
      </c>
      <c r="C1057" s="6" t="s">
        <v>780</v>
      </c>
      <c r="D1057" s="9"/>
      <c r="E1057" s="33"/>
      <c r="F1057" s="9"/>
      <c r="G1057" s="108"/>
      <c r="H1057" s="33"/>
      <c r="I1057" s="15">
        <f>'[1]19 06 2018'!E656</f>
        <v>66363.636363636397</v>
      </c>
      <c r="J1057" s="69"/>
      <c r="K1057" s="8" t="str">
        <f t="shared" si="73"/>
        <v>m</v>
      </c>
      <c r="L1057" s="15"/>
      <c r="M1057" s="15">
        <f t="shared" si="74"/>
        <v>66363.636363636397</v>
      </c>
      <c r="N1057" s="63"/>
      <c r="O1057" s="35"/>
      <c r="P1057" s="35"/>
    </row>
    <row r="1058" spans="1:16" s="176" customFormat="1" ht="24.95" customHeight="1" x14ac:dyDescent="0.3">
      <c r="A1058" s="6">
        <f t="shared" si="75"/>
        <v>3</v>
      </c>
      <c r="B1058" s="19" t="s">
        <v>1683</v>
      </c>
      <c r="C1058" s="6" t="s">
        <v>780</v>
      </c>
      <c r="D1058" s="9"/>
      <c r="E1058" s="33"/>
      <c r="F1058" s="9"/>
      <c r="G1058" s="108"/>
      <c r="H1058" s="33"/>
      <c r="I1058" s="15">
        <f>'[1]19 06 2018'!E657</f>
        <v>74545.4545454545</v>
      </c>
      <c r="J1058" s="69"/>
      <c r="K1058" s="8" t="str">
        <f t="shared" si="73"/>
        <v>m</v>
      </c>
      <c r="L1058" s="15"/>
      <c r="M1058" s="15">
        <f t="shared" si="74"/>
        <v>74545.4545454545</v>
      </c>
      <c r="N1058" s="63"/>
      <c r="O1058" s="35"/>
      <c r="P1058" s="35"/>
    </row>
    <row r="1059" spans="1:16" s="176" customFormat="1" ht="24.95" customHeight="1" x14ac:dyDescent="0.3">
      <c r="A1059" s="6">
        <f t="shared" si="75"/>
        <v>4</v>
      </c>
      <c r="B1059" s="19" t="s">
        <v>1684</v>
      </c>
      <c r="C1059" s="6" t="s">
        <v>780</v>
      </c>
      <c r="D1059" s="9"/>
      <c r="E1059" s="33"/>
      <c r="F1059" s="9"/>
      <c r="G1059" s="108"/>
      <c r="H1059" s="33"/>
      <c r="I1059" s="15">
        <f>'[1]19 06 2018'!E658</f>
        <v>81818.181818181794</v>
      </c>
      <c r="J1059" s="69"/>
      <c r="K1059" s="8" t="str">
        <f t="shared" si="73"/>
        <v>m</v>
      </c>
      <c r="L1059" s="15"/>
      <c r="M1059" s="15">
        <f t="shared" si="74"/>
        <v>81818.181818181794</v>
      </c>
      <c r="N1059" s="63"/>
      <c r="O1059" s="35"/>
      <c r="P1059" s="35"/>
    </row>
    <row r="1060" spans="1:16" s="37" customFormat="1" ht="24.95" customHeight="1" x14ac:dyDescent="0.3">
      <c r="A1060" s="6">
        <f t="shared" si="75"/>
        <v>5</v>
      </c>
      <c r="B1060" s="19" t="s">
        <v>1685</v>
      </c>
      <c r="C1060" s="6" t="s">
        <v>780</v>
      </c>
      <c r="D1060" s="9"/>
      <c r="E1060" s="33"/>
      <c r="F1060" s="9"/>
      <c r="G1060" s="108"/>
      <c r="H1060" s="33"/>
      <c r="I1060" s="15">
        <f>'[1]19 06 2018'!E659</f>
        <v>93636.363636363603</v>
      </c>
      <c r="J1060" s="69"/>
      <c r="K1060" s="8" t="str">
        <f t="shared" si="73"/>
        <v>m</v>
      </c>
      <c r="L1060" s="15"/>
      <c r="M1060" s="15">
        <f t="shared" si="74"/>
        <v>93636.363636363603</v>
      </c>
      <c r="N1060" s="63"/>
      <c r="O1060" s="105"/>
      <c r="P1060" s="105"/>
    </row>
    <row r="1061" spans="1:16" s="176" customFormat="1" ht="24.95" customHeight="1" x14ac:dyDescent="0.3">
      <c r="A1061" s="6">
        <f t="shared" si="75"/>
        <v>6</v>
      </c>
      <c r="B1061" s="19" t="s">
        <v>1686</v>
      </c>
      <c r="C1061" s="6" t="s">
        <v>780</v>
      </c>
      <c r="D1061" s="9"/>
      <c r="E1061" s="33"/>
      <c r="F1061" s="9"/>
      <c r="G1061" s="108"/>
      <c r="H1061" s="33"/>
      <c r="I1061" s="15">
        <f>'[1]19 06 2018'!E660</f>
        <v>102727.272727273</v>
      </c>
      <c r="J1061" s="69"/>
      <c r="K1061" s="8" t="str">
        <f t="shared" si="73"/>
        <v>m</v>
      </c>
      <c r="L1061" s="15"/>
      <c r="M1061" s="15">
        <f t="shared" si="74"/>
        <v>102727.272727273</v>
      </c>
      <c r="N1061" s="63"/>
      <c r="O1061" s="35"/>
      <c r="P1061" s="35"/>
    </row>
    <row r="1062" spans="1:16" s="176" customFormat="1" ht="24.95" customHeight="1" x14ac:dyDescent="0.3">
      <c r="A1062" s="6">
        <f t="shared" si="75"/>
        <v>7</v>
      </c>
      <c r="B1062" s="19" t="s">
        <v>1687</v>
      </c>
      <c r="C1062" s="6" t="s">
        <v>780</v>
      </c>
      <c r="D1062" s="9"/>
      <c r="E1062" s="33"/>
      <c r="F1062" s="9"/>
      <c r="G1062" s="108"/>
      <c r="H1062" s="33"/>
      <c r="I1062" s="15">
        <f>'[1]19 06 2018'!E661</f>
        <v>110000</v>
      </c>
      <c r="J1062" s="69"/>
      <c r="K1062" s="8" t="str">
        <f t="shared" si="73"/>
        <v>m</v>
      </c>
      <c r="L1062" s="15"/>
      <c r="M1062" s="15">
        <f t="shared" si="74"/>
        <v>110000</v>
      </c>
      <c r="N1062" s="63"/>
      <c r="O1062" s="35"/>
      <c r="P1062" s="35"/>
    </row>
    <row r="1063" spans="1:16" s="37" customFormat="1" ht="24.95" customHeight="1" x14ac:dyDescent="0.3">
      <c r="A1063" s="13"/>
      <c r="B1063" s="22" t="s">
        <v>1688</v>
      </c>
      <c r="C1063" s="13"/>
      <c r="D1063" s="18"/>
      <c r="E1063" s="116"/>
      <c r="F1063" s="18"/>
      <c r="G1063" s="154"/>
      <c r="H1063" s="116"/>
      <c r="I1063" s="156">
        <f>'[1]19 06 2018'!E662</f>
        <v>0</v>
      </c>
      <c r="J1063" s="155"/>
      <c r="K1063" s="8"/>
      <c r="L1063" s="156"/>
      <c r="M1063" s="156"/>
      <c r="N1063" s="157"/>
      <c r="O1063" s="105"/>
      <c r="P1063" s="105"/>
    </row>
    <row r="1064" spans="1:16" s="176" customFormat="1" ht="24.95" customHeight="1" x14ac:dyDescent="0.3">
      <c r="A1064" s="6">
        <v>8</v>
      </c>
      <c r="B1064" s="19" t="s">
        <v>1689</v>
      </c>
      <c r="C1064" s="6" t="s">
        <v>780</v>
      </c>
      <c r="D1064" s="9"/>
      <c r="E1064" s="33"/>
      <c r="F1064" s="9"/>
      <c r="G1064" s="108"/>
      <c r="H1064" s="33"/>
      <c r="I1064" s="15">
        <f>'[1]19 06 2018'!E663</f>
        <v>60000</v>
      </c>
      <c r="J1064" s="69"/>
      <c r="K1064" s="8" t="str">
        <f t="shared" ref="K1064:K1071" si="76">C1064</f>
        <v>m</v>
      </c>
      <c r="L1064" s="15"/>
      <c r="M1064" s="15">
        <f t="shared" ref="M1064:M1071" si="77">I1064</f>
        <v>60000</v>
      </c>
      <c r="N1064" s="63"/>
      <c r="O1064" s="35"/>
      <c r="P1064" s="35"/>
    </row>
    <row r="1065" spans="1:16" s="176" customFormat="1" ht="24.95" customHeight="1" x14ac:dyDescent="0.3">
      <c r="A1065" s="6">
        <f>A1064+1</f>
        <v>9</v>
      </c>
      <c r="B1065" s="19" t="s">
        <v>1690</v>
      </c>
      <c r="C1065" s="6" t="s">
        <v>780</v>
      </c>
      <c r="D1065" s="9"/>
      <c r="E1065" s="33"/>
      <c r="F1065" s="9"/>
      <c r="G1065" s="108"/>
      <c r="H1065" s="33"/>
      <c r="I1065" s="15">
        <f>'[1]19 06 2018'!E664</f>
        <v>69090.909090909103</v>
      </c>
      <c r="J1065" s="69"/>
      <c r="K1065" s="8" t="str">
        <f t="shared" si="76"/>
        <v>m</v>
      </c>
      <c r="L1065" s="15"/>
      <c r="M1065" s="15">
        <f t="shared" si="77"/>
        <v>69090.909090909103</v>
      </c>
      <c r="N1065" s="63"/>
      <c r="O1065" s="35"/>
      <c r="P1065" s="35"/>
    </row>
    <row r="1066" spans="1:16" s="176" customFormat="1" ht="24.95" customHeight="1" x14ac:dyDescent="0.3">
      <c r="A1066" s="6">
        <f t="shared" ref="A1066:A1071" si="78">+A1065+1</f>
        <v>10</v>
      </c>
      <c r="B1066" s="19" t="s">
        <v>1691</v>
      </c>
      <c r="C1066" s="6" t="s">
        <v>780</v>
      </c>
      <c r="D1066" s="9"/>
      <c r="E1066" s="33"/>
      <c r="F1066" s="9"/>
      <c r="G1066" s="108"/>
      <c r="H1066" s="33"/>
      <c r="I1066" s="15">
        <f>'[1]19 06 2018'!E665</f>
        <v>79090.909090909103</v>
      </c>
      <c r="J1066" s="69"/>
      <c r="K1066" s="8" t="str">
        <f t="shared" si="76"/>
        <v>m</v>
      </c>
      <c r="L1066" s="15"/>
      <c r="M1066" s="15">
        <f t="shared" si="77"/>
        <v>79090.909090909103</v>
      </c>
      <c r="N1066" s="63"/>
      <c r="O1066" s="35"/>
      <c r="P1066" s="35"/>
    </row>
    <row r="1067" spans="1:16" s="176" customFormat="1" ht="24.95" customHeight="1" x14ac:dyDescent="0.3">
      <c r="A1067" s="6">
        <f t="shared" si="78"/>
        <v>11</v>
      </c>
      <c r="B1067" s="19" t="s">
        <v>1692</v>
      </c>
      <c r="C1067" s="6" t="s">
        <v>780</v>
      </c>
      <c r="D1067" s="9"/>
      <c r="E1067" s="33"/>
      <c r="F1067" s="9"/>
      <c r="G1067" s="108"/>
      <c r="H1067" s="33"/>
      <c r="I1067" s="15">
        <f>'[1]19 06 2018'!E666</f>
        <v>87272.727272727294</v>
      </c>
      <c r="J1067" s="69"/>
      <c r="K1067" s="8" t="str">
        <f t="shared" si="76"/>
        <v>m</v>
      </c>
      <c r="L1067" s="15"/>
      <c r="M1067" s="15">
        <f t="shared" si="77"/>
        <v>87272.727272727294</v>
      </c>
      <c r="N1067" s="63"/>
      <c r="O1067" s="35"/>
      <c r="P1067" s="35"/>
    </row>
    <row r="1068" spans="1:16" s="176" customFormat="1" ht="24.95" customHeight="1" x14ac:dyDescent="0.3">
      <c r="A1068" s="6">
        <f t="shared" si="78"/>
        <v>12</v>
      </c>
      <c r="B1068" s="19" t="s">
        <v>1693</v>
      </c>
      <c r="C1068" s="6" t="s">
        <v>780</v>
      </c>
      <c r="D1068" s="9"/>
      <c r="E1068" s="33"/>
      <c r="F1068" s="9"/>
      <c r="G1068" s="108"/>
      <c r="H1068" s="33"/>
      <c r="I1068" s="15">
        <f>'[1]19 06 2018'!E667</f>
        <v>90909.090909090897</v>
      </c>
      <c r="J1068" s="69"/>
      <c r="K1068" s="8" t="str">
        <f t="shared" si="76"/>
        <v>m</v>
      </c>
      <c r="L1068" s="15"/>
      <c r="M1068" s="15">
        <f t="shared" si="77"/>
        <v>90909.090909090897</v>
      </c>
      <c r="N1068" s="63"/>
      <c r="O1068" s="35"/>
      <c r="P1068" s="35"/>
    </row>
    <row r="1069" spans="1:16" s="176" customFormat="1" ht="24.95" customHeight="1" x14ac:dyDescent="0.3">
      <c r="A1069" s="6">
        <f t="shared" si="78"/>
        <v>13</v>
      </c>
      <c r="B1069" s="19" t="s">
        <v>1694</v>
      </c>
      <c r="C1069" s="6" t="s">
        <v>780</v>
      </c>
      <c r="D1069" s="9"/>
      <c r="E1069" s="33"/>
      <c r="F1069" s="9"/>
      <c r="G1069" s="108"/>
      <c r="H1069" s="33"/>
      <c r="I1069" s="15">
        <f>'[1]19 06 2018'!E668</f>
        <v>97272.727272727294</v>
      </c>
      <c r="J1069" s="69"/>
      <c r="K1069" s="8" t="str">
        <f t="shared" si="76"/>
        <v>m</v>
      </c>
      <c r="L1069" s="15"/>
      <c r="M1069" s="15">
        <f t="shared" si="77"/>
        <v>97272.727272727294</v>
      </c>
      <c r="N1069" s="63"/>
      <c r="O1069" s="35"/>
      <c r="P1069" s="35"/>
    </row>
    <row r="1070" spans="1:16" s="176" customFormat="1" ht="24.95" customHeight="1" x14ac:dyDescent="0.3">
      <c r="A1070" s="6">
        <f t="shared" si="78"/>
        <v>14</v>
      </c>
      <c r="B1070" s="19" t="s">
        <v>1695</v>
      </c>
      <c r="C1070" s="6" t="s">
        <v>780</v>
      </c>
      <c r="D1070" s="9"/>
      <c r="E1070" s="33"/>
      <c r="F1070" s="9"/>
      <c r="G1070" s="108"/>
      <c r="H1070" s="33"/>
      <c r="I1070" s="15">
        <f>'[1]19 06 2018'!E669</f>
        <v>101818.181818182</v>
      </c>
      <c r="J1070" s="69"/>
      <c r="K1070" s="8" t="str">
        <f t="shared" si="76"/>
        <v>m</v>
      </c>
      <c r="L1070" s="15"/>
      <c r="M1070" s="15">
        <f t="shared" si="77"/>
        <v>101818.181818182</v>
      </c>
      <c r="N1070" s="63"/>
      <c r="O1070" s="35"/>
      <c r="P1070" s="35"/>
    </row>
    <row r="1071" spans="1:16" s="176" customFormat="1" ht="24.95" customHeight="1" x14ac:dyDescent="0.3">
      <c r="A1071" s="6">
        <f t="shared" si="78"/>
        <v>15</v>
      </c>
      <c r="B1071" s="19" t="s">
        <v>1696</v>
      </c>
      <c r="C1071" s="6" t="s">
        <v>780</v>
      </c>
      <c r="D1071" s="9"/>
      <c r="E1071" s="33"/>
      <c r="F1071" s="9"/>
      <c r="G1071" s="108"/>
      <c r="H1071" s="33"/>
      <c r="I1071" s="15">
        <f>'[1]19 06 2018'!E670</f>
        <v>108181.818181818</v>
      </c>
      <c r="J1071" s="69"/>
      <c r="K1071" s="8" t="str">
        <f t="shared" si="76"/>
        <v>m</v>
      </c>
      <c r="L1071" s="15"/>
      <c r="M1071" s="15">
        <f t="shared" si="77"/>
        <v>108181.818181818</v>
      </c>
      <c r="N1071" s="63"/>
      <c r="O1071" s="35"/>
      <c r="P1071" s="35"/>
    </row>
    <row r="1072" spans="1:16" s="79" customFormat="1" ht="24.6" customHeight="1" x14ac:dyDescent="0.3">
      <c r="A1072" s="158" t="s">
        <v>93</v>
      </c>
      <c r="B1072" s="312" t="s">
        <v>2811</v>
      </c>
      <c r="C1072" s="312"/>
      <c r="D1072" s="312"/>
      <c r="E1072" s="312"/>
      <c r="F1072" s="312"/>
      <c r="G1072" s="213"/>
      <c r="H1072" s="213"/>
      <c r="I1072" s="213"/>
      <c r="J1072" s="213"/>
      <c r="K1072" s="214"/>
      <c r="L1072" s="215"/>
      <c r="M1072" s="215"/>
      <c r="N1072" s="215"/>
      <c r="O1072" s="77"/>
      <c r="P1072" s="77"/>
    </row>
    <row r="1073" spans="1:17" s="176" customFormat="1" ht="42.75" customHeight="1" x14ac:dyDescent="0.3">
      <c r="A1073" s="175"/>
      <c r="B1073" s="301" t="s">
        <v>3474</v>
      </c>
      <c r="C1073" s="302"/>
      <c r="D1073" s="302"/>
      <c r="E1073" s="302"/>
      <c r="F1073" s="302"/>
      <c r="G1073" s="302"/>
      <c r="H1073" s="302"/>
      <c r="I1073" s="302"/>
      <c r="J1073" s="302"/>
      <c r="K1073" s="302"/>
      <c r="L1073" s="302"/>
      <c r="M1073" s="302"/>
      <c r="N1073" s="303"/>
      <c r="O1073" s="35"/>
      <c r="P1073" s="35"/>
      <c r="Q1073" s="245"/>
    </row>
    <row r="1074" spans="1:17" s="176" customFormat="1" ht="94.5" customHeight="1" x14ac:dyDescent="0.3">
      <c r="A1074" s="6">
        <v>1</v>
      </c>
      <c r="B1074" s="7" t="s">
        <v>3283</v>
      </c>
      <c r="C1074" s="8" t="s">
        <v>354</v>
      </c>
      <c r="D1074" s="16"/>
      <c r="E1074" s="9">
        <v>126000</v>
      </c>
      <c r="F1074" s="9">
        <v>128000</v>
      </c>
      <c r="G1074" s="106" t="s">
        <v>1062</v>
      </c>
      <c r="H1074" s="246"/>
      <c r="I1074" s="33">
        <v>127000</v>
      </c>
      <c r="J1074" s="33">
        <v>129000</v>
      </c>
      <c r="K1074" s="8" t="str">
        <f>C1074</f>
        <v>đ/m2</v>
      </c>
      <c r="L1074" s="15"/>
      <c r="M1074" s="15">
        <f>I1074</f>
        <v>127000</v>
      </c>
      <c r="N1074" s="15">
        <f>J1074</f>
        <v>129000</v>
      </c>
      <c r="O1074" s="35"/>
      <c r="P1074" s="35"/>
    </row>
    <row r="1075" spans="1:17" s="176" customFormat="1" ht="87.75" customHeight="1" x14ac:dyDescent="0.3">
      <c r="A1075" s="6">
        <f>+A1074+1</f>
        <v>2</v>
      </c>
      <c r="B1075" s="7" t="s">
        <v>3293</v>
      </c>
      <c r="C1075" s="8" t="s">
        <v>354</v>
      </c>
      <c r="D1075" s="16" t="s">
        <v>20</v>
      </c>
      <c r="E1075" s="9">
        <v>121000</v>
      </c>
      <c r="F1075" s="9">
        <v>123000</v>
      </c>
      <c r="G1075" s="106" t="s">
        <v>1062</v>
      </c>
      <c r="H1075" s="246" t="s">
        <v>20</v>
      </c>
      <c r="I1075" s="33">
        <v>122000</v>
      </c>
      <c r="J1075" s="33">
        <v>124000</v>
      </c>
      <c r="K1075" s="8" t="str">
        <f>C1075</f>
        <v>đ/m2</v>
      </c>
      <c r="L1075" s="15"/>
      <c r="M1075" s="15">
        <f>I1075</f>
        <v>122000</v>
      </c>
      <c r="N1075" s="15">
        <f>J1075</f>
        <v>124000</v>
      </c>
      <c r="O1075" s="35"/>
      <c r="P1075" s="35"/>
    </row>
    <row r="1076" spans="1:17" s="176" customFormat="1" ht="94.5" customHeight="1" x14ac:dyDescent="0.3">
      <c r="A1076" s="6">
        <f>+A1075+1</f>
        <v>3</v>
      </c>
      <c r="B1076" s="7" t="s">
        <v>3284</v>
      </c>
      <c r="C1076" s="8" t="s">
        <v>354</v>
      </c>
      <c r="D1076" s="16"/>
      <c r="E1076" s="9">
        <v>126000</v>
      </c>
      <c r="F1076" s="9">
        <v>128000</v>
      </c>
      <c r="G1076" s="106" t="s">
        <v>1062</v>
      </c>
      <c r="H1076" s="246"/>
      <c r="I1076" s="33">
        <v>126000</v>
      </c>
      <c r="J1076" s="33">
        <v>128000</v>
      </c>
      <c r="K1076" s="8" t="str">
        <f>C1076</f>
        <v>đ/m2</v>
      </c>
      <c r="L1076" s="15"/>
      <c r="M1076" s="15">
        <v>157000</v>
      </c>
      <c r="N1076" s="15">
        <v>159000</v>
      </c>
      <c r="O1076" s="35"/>
      <c r="P1076" s="35"/>
    </row>
    <row r="1077" spans="1:17" s="176" customFormat="1" ht="90" customHeight="1" x14ac:dyDescent="0.3">
      <c r="A1077" s="6">
        <f>+A1076+1</f>
        <v>4</v>
      </c>
      <c r="B1077" s="7" t="s">
        <v>3285</v>
      </c>
      <c r="C1077" s="8" t="s">
        <v>354</v>
      </c>
      <c r="D1077" s="16"/>
      <c r="E1077" s="9">
        <v>136000</v>
      </c>
      <c r="F1077" s="9">
        <v>138000</v>
      </c>
      <c r="G1077" s="106" t="s">
        <v>1062</v>
      </c>
      <c r="H1077" s="246"/>
      <c r="I1077" s="33">
        <v>136000</v>
      </c>
      <c r="J1077" s="33">
        <v>138000</v>
      </c>
      <c r="K1077" s="8" t="str">
        <f>C1077</f>
        <v>đ/m2</v>
      </c>
      <c r="L1077" s="15"/>
      <c r="M1077" s="15">
        <v>147000</v>
      </c>
      <c r="N1077" s="15">
        <v>149000</v>
      </c>
      <c r="O1077" s="35"/>
      <c r="P1077" s="35"/>
    </row>
    <row r="1078" spans="1:17" s="176" customFormat="1" ht="90" customHeight="1" x14ac:dyDescent="0.3">
      <c r="A1078" s="6">
        <v>5</v>
      </c>
      <c r="B1078" s="7" t="s">
        <v>3282</v>
      </c>
      <c r="C1078" s="8" t="s">
        <v>354</v>
      </c>
      <c r="D1078" s="16"/>
      <c r="E1078" s="9">
        <v>256000</v>
      </c>
      <c r="F1078" s="9">
        <v>261000</v>
      </c>
      <c r="G1078" s="106" t="s">
        <v>1062</v>
      </c>
      <c r="H1078" s="246"/>
      <c r="I1078" s="33">
        <v>256000</v>
      </c>
      <c r="J1078" s="33">
        <v>261000</v>
      </c>
      <c r="K1078" s="8" t="str">
        <f>C1078</f>
        <v>đ/m2</v>
      </c>
      <c r="L1078" s="15"/>
      <c r="M1078" s="15">
        <v>132000</v>
      </c>
      <c r="N1078" s="15">
        <v>134000</v>
      </c>
      <c r="O1078" s="35"/>
      <c r="P1078" s="35"/>
    </row>
    <row r="1079" spans="1:17" s="176" customFormat="1" ht="91.5" customHeight="1" x14ac:dyDescent="0.3">
      <c r="A1079" s="6">
        <v>6</v>
      </c>
      <c r="B1079" s="7" t="s">
        <v>3286</v>
      </c>
      <c r="C1079" s="8" t="s">
        <v>354</v>
      </c>
      <c r="D1079" s="16"/>
      <c r="E1079" s="9"/>
      <c r="F1079" s="9"/>
      <c r="G1079" s="106"/>
      <c r="H1079" s="246"/>
      <c r="I1079" s="33">
        <v>152000</v>
      </c>
      <c r="J1079" s="33">
        <v>154000</v>
      </c>
      <c r="K1079" s="8" t="str">
        <f t="shared" ref="K1079:K1087" si="79">C1079</f>
        <v>đ/m2</v>
      </c>
      <c r="L1079" s="15"/>
      <c r="M1079" s="15">
        <f t="shared" ref="M1079:M1087" si="80">I1079</f>
        <v>152000</v>
      </c>
      <c r="N1079" s="15">
        <f t="shared" ref="N1079:N1087" si="81">J1079</f>
        <v>154000</v>
      </c>
      <c r="O1079" s="35"/>
      <c r="P1079" s="35"/>
    </row>
    <row r="1080" spans="1:17" s="176" customFormat="1" ht="82.5" x14ac:dyDescent="0.3">
      <c r="A1080" s="6">
        <v>7</v>
      </c>
      <c r="B1080" s="7" t="s">
        <v>3287</v>
      </c>
      <c r="C1080" s="8" t="s">
        <v>354</v>
      </c>
      <c r="D1080" s="16"/>
      <c r="E1080" s="9"/>
      <c r="F1080" s="9"/>
      <c r="G1080" s="106"/>
      <c r="H1080" s="246"/>
      <c r="I1080" s="33">
        <v>132000</v>
      </c>
      <c r="J1080" s="33">
        <v>134000</v>
      </c>
      <c r="K1080" s="8" t="str">
        <f t="shared" si="79"/>
        <v>đ/m2</v>
      </c>
      <c r="L1080" s="15"/>
      <c r="M1080" s="15">
        <f t="shared" si="80"/>
        <v>132000</v>
      </c>
      <c r="N1080" s="15">
        <f t="shared" si="81"/>
        <v>134000</v>
      </c>
      <c r="O1080" s="35"/>
      <c r="P1080" s="35"/>
    </row>
    <row r="1081" spans="1:17" s="176" customFormat="1" ht="90" customHeight="1" x14ac:dyDescent="0.3">
      <c r="A1081" s="6">
        <v>8</v>
      </c>
      <c r="B1081" s="7" t="s">
        <v>3288</v>
      </c>
      <c r="C1081" s="8" t="s">
        <v>354</v>
      </c>
      <c r="D1081" s="16"/>
      <c r="E1081" s="9"/>
      <c r="F1081" s="9"/>
      <c r="G1081" s="106"/>
      <c r="H1081" s="246"/>
      <c r="I1081" s="33">
        <v>127000</v>
      </c>
      <c r="J1081" s="33">
        <v>129000</v>
      </c>
      <c r="K1081" s="8" t="str">
        <f t="shared" si="79"/>
        <v>đ/m2</v>
      </c>
      <c r="L1081" s="15"/>
      <c r="M1081" s="15">
        <f t="shared" si="80"/>
        <v>127000</v>
      </c>
      <c r="N1081" s="15">
        <f t="shared" si="81"/>
        <v>129000</v>
      </c>
      <c r="O1081" s="35"/>
      <c r="P1081" s="35"/>
    </row>
    <row r="1082" spans="1:17" s="176" customFormat="1" ht="90" customHeight="1" x14ac:dyDescent="0.3">
      <c r="A1082" s="6">
        <v>9</v>
      </c>
      <c r="B1082" s="7" t="s">
        <v>3289</v>
      </c>
      <c r="C1082" s="8" t="s">
        <v>354</v>
      </c>
      <c r="D1082" s="16"/>
      <c r="E1082" s="9"/>
      <c r="F1082" s="9"/>
      <c r="G1082" s="106"/>
      <c r="H1082" s="246"/>
      <c r="I1082" s="33">
        <v>172000</v>
      </c>
      <c r="J1082" s="33">
        <v>174000</v>
      </c>
      <c r="K1082" s="8" t="str">
        <f t="shared" si="79"/>
        <v>đ/m2</v>
      </c>
      <c r="L1082" s="15"/>
      <c r="M1082" s="15">
        <f t="shared" si="80"/>
        <v>172000</v>
      </c>
      <c r="N1082" s="15">
        <f t="shared" si="81"/>
        <v>174000</v>
      </c>
      <c r="O1082" s="35"/>
      <c r="P1082" s="35"/>
    </row>
    <row r="1083" spans="1:17" s="176" customFormat="1" ht="94.5" customHeight="1" x14ac:dyDescent="0.3">
      <c r="A1083" s="6">
        <v>10</v>
      </c>
      <c r="B1083" s="7" t="s">
        <v>3290</v>
      </c>
      <c r="C1083" s="8" t="s">
        <v>354</v>
      </c>
      <c r="D1083" s="16"/>
      <c r="E1083" s="9"/>
      <c r="F1083" s="9"/>
      <c r="G1083" s="106"/>
      <c r="H1083" s="246"/>
      <c r="I1083" s="33">
        <v>167000</v>
      </c>
      <c r="J1083" s="33">
        <v>169000</v>
      </c>
      <c r="K1083" s="8" t="str">
        <f t="shared" si="79"/>
        <v>đ/m2</v>
      </c>
      <c r="L1083" s="15"/>
      <c r="M1083" s="15">
        <f t="shared" si="80"/>
        <v>167000</v>
      </c>
      <c r="N1083" s="15">
        <f t="shared" si="81"/>
        <v>169000</v>
      </c>
      <c r="O1083" s="35"/>
      <c r="P1083" s="35"/>
    </row>
    <row r="1084" spans="1:17" s="176" customFormat="1" ht="93.75" customHeight="1" x14ac:dyDescent="0.3">
      <c r="A1084" s="6">
        <v>11</v>
      </c>
      <c r="B1084" s="7" t="s">
        <v>3291</v>
      </c>
      <c r="C1084" s="8" t="s">
        <v>354</v>
      </c>
      <c r="D1084" s="16"/>
      <c r="E1084" s="9"/>
      <c r="F1084" s="9"/>
      <c r="G1084" s="106"/>
      <c r="H1084" s="246"/>
      <c r="I1084" s="33">
        <v>162000</v>
      </c>
      <c r="J1084" s="33">
        <v>164000</v>
      </c>
      <c r="K1084" s="8" t="str">
        <f t="shared" si="79"/>
        <v>đ/m2</v>
      </c>
      <c r="L1084" s="15"/>
      <c r="M1084" s="15">
        <f t="shared" si="80"/>
        <v>162000</v>
      </c>
      <c r="N1084" s="15">
        <f t="shared" si="81"/>
        <v>164000</v>
      </c>
      <c r="O1084" s="35"/>
      <c r="P1084" s="35"/>
    </row>
    <row r="1085" spans="1:17" s="176" customFormat="1" ht="96" customHeight="1" x14ac:dyDescent="0.3">
      <c r="A1085" s="6">
        <v>12</v>
      </c>
      <c r="B1085" s="7" t="s">
        <v>3292</v>
      </c>
      <c r="C1085" s="8" t="s">
        <v>354</v>
      </c>
      <c r="D1085" s="16"/>
      <c r="E1085" s="9"/>
      <c r="F1085" s="9"/>
      <c r="G1085" s="106"/>
      <c r="H1085" s="246"/>
      <c r="I1085" s="33">
        <v>142000</v>
      </c>
      <c r="J1085" s="33">
        <v>144000</v>
      </c>
      <c r="K1085" s="8" t="str">
        <f t="shared" si="79"/>
        <v>đ/m2</v>
      </c>
      <c r="L1085" s="15"/>
      <c r="M1085" s="15">
        <f t="shared" si="80"/>
        <v>142000</v>
      </c>
      <c r="N1085" s="15">
        <f t="shared" si="81"/>
        <v>144000</v>
      </c>
      <c r="O1085" s="35"/>
      <c r="P1085" s="35"/>
    </row>
    <row r="1086" spans="1:17" s="176" customFormat="1" ht="125.25" customHeight="1" x14ac:dyDescent="0.3">
      <c r="A1086" s="6">
        <v>13</v>
      </c>
      <c r="B1086" s="7" t="s">
        <v>3294</v>
      </c>
      <c r="C1086" s="8" t="s">
        <v>354</v>
      </c>
      <c r="D1086" s="16"/>
      <c r="E1086" s="9"/>
      <c r="F1086" s="9"/>
      <c r="G1086" s="106"/>
      <c r="H1086" s="246"/>
      <c r="I1086" s="33">
        <v>260000</v>
      </c>
      <c r="J1086" s="33">
        <v>265000</v>
      </c>
      <c r="K1086" s="8" t="str">
        <f t="shared" si="79"/>
        <v>đ/m2</v>
      </c>
      <c r="L1086" s="15"/>
      <c r="M1086" s="15">
        <f t="shared" si="80"/>
        <v>260000</v>
      </c>
      <c r="N1086" s="15">
        <f t="shared" si="81"/>
        <v>265000</v>
      </c>
      <c r="O1086" s="35"/>
      <c r="P1086" s="35"/>
    </row>
    <row r="1087" spans="1:17" s="176" customFormat="1" ht="115.5" x14ac:dyDescent="0.3">
      <c r="A1087" s="6">
        <v>14</v>
      </c>
      <c r="B1087" s="7" t="s">
        <v>3295</v>
      </c>
      <c r="C1087" s="8" t="s">
        <v>354</v>
      </c>
      <c r="D1087" s="16"/>
      <c r="E1087" s="9"/>
      <c r="F1087" s="9"/>
      <c r="G1087" s="106"/>
      <c r="H1087" s="246"/>
      <c r="I1087" s="33">
        <v>270000</v>
      </c>
      <c r="J1087" s="33">
        <v>275000</v>
      </c>
      <c r="K1087" s="8" t="str">
        <f t="shared" si="79"/>
        <v>đ/m2</v>
      </c>
      <c r="L1087" s="15"/>
      <c r="M1087" s="15">
        <f t="shared" si="80"/>
        <v>270000</v>
      </c>
      <c r="N1087" s="15">
        <f t="shared" si="81"/>
        <v>275000</v>
      </c>
      <c r="O1087" s="35"/>
      <c r="P1087" s="35"/>
    </row>
    <row r="1088" spans="1:17" s="176" customFormat="1" ht="39.75" customHeight="1" x14ac:dyDescent="0.3">
      <c r="A1088" s="6"/>
      <c r="B1088" s="301" t="s">
        <v>3446</v>
      </c>
      <c r="C1088" s="302"/>
      <c r="D1088" s="302"/>
      <c r="E1088" s="302"/>
      <c r="F1088" s="302"/>
      <c r="G1088" s="302"/>
      <c r="H1088" s="302"/>
      <c r="I1088" s="302"/>
      <c r="J1088" s="302"/>
      <c r="K1088" s="302"/>
      <c r="L1088" s="302"/>
      <c r="M1088" s="302"/>
      <c r="N1088" s="303"/>
      <c r="O1088" s="35"/>
      <c r="P1088" s="35"/>
    </row>
    <row r="1089" spans="1:16" s="150" customFormat="1" ht="27.75" customHeight="1" x14ac:dyDescent="0.3">
      <c r="A1089" s="81"/>
      <c r="B1089" s="262" t="s">
        <v>2782</v>
      </c>
      <c r="C1089" s="96"/>
      <c r="D1089" s="96"/>
      <c r="E1089" s="96"/>
      <c r="F1089" s="96"/>
      <c r="G1089" s="96"/>
      <c r="H1089" s="96"/>
      <c r="I1089" s="96"/>
      <c r="J1089" s="96"/>
      <c r="K1089" s="96"/>
      <c r="L1089" s="96"/>
      <c r="M1089" s="96"/>
      <c r="N1089" s="96"/>
      <c r="O1089" s="255"/>
      <c r="P1089" s="255"/>
    </row>
    <row r="1090" spans="1:16" s="150" customFormat="1" ht="49.5" customHeight="1" x14ac:dyDescent="0.3">
      <c r="A1090" s="81">
        <v>1</v>
      </c>
      <c r="B1090" s="91" t="s">
        <v>2783</v>
      </c>
      <c r="C1090" s="96"/>
      <c r="D1090" s="96"/>
      <c r="E1090" s="256">
        <v>602000</v>
      </c>
      <c r="F1090" s="96"/>
      <c r="G1090" s="96"/>
      <c r="H1090" s="93"/>
      <c r="I1090" s="96"/>
      <c r="J1090" s="96"/>
      <c r="K1090" s="88" t="s">
        <v>2785</v>
      </c>
      <c r="L1090" s="96"/>
      <c r="M1090" s="256">
        <f t="shared" ref="M1090:M1109" si="82">E1090*0.9</f>
        <v>541800</v>
      </c>
      <c r="N1090" s="256">
        <f>M1090</f>
        <v>541800</v>
      </c>
      <c r="O1090" s="255"/>
      <c r="P1090" s="255"/>
    </row>
    <row r="1091" spans="1:16" s="150" customFormat="1" ht="33" x14ac:dyDescent="0.3">
      <c r="A1091" s="81">
        <f>A1090+1</f>
        <v>2</v>
      </c>
      <c r="B1091" s="91" t="s">
        <v>2784</v>
      </c>
      <c r="C1091" s="96"/>
      <c r="D1091" s="96"/>
      <c r="E1091" s="257">
        <v>805000</v>
      </c>
      <c r="F1091" s="96"/>
      <c r="G1091" s="96"/>
      <c r="H1091" s="96"/>
      <c r="I1091" s="96"/>
      <c r="J1091" s="96"/>
      <c r="K1091" s="88" t="s">
        <v>2785</v>
      </c>
      <c r="L1091" s="96"/>
      <c r="M1091" s="256">
        <f t="shared" si="82"/>
        <v>724500</v>
      </c>
      <c r="N1091" s="256">
        <f t="shared" ref="N1091:N1106" si="83">M1091</f>
        <v>724500</v>
      </c>
      <c r="O1091" s="255"/>
      <c r="P1091" s="255"/>
    </row>
    <row r="1092" spans="1:16" s="150" customFormat="1" ht="33" x14ac:dyDescent="0.3">
      <c r="A1092" s="81">
        <f t="shared" ref="A1092:A1109" si="84">A1091+1</f>
        <v>3</v>
      </c>
      <c r="B1092" s="91" t="s">
        <v>3419</v>
      </c>
      <c r="C1092" s="96"/>
      <c r="D1092" s="96"/>
      <c r="E1092" s="257">
        <v>845000</v>
      </c>
      <c r="F1092" s="96"/>
      <c r="G1092" s="96"/>
      <c r="H1092" s="96"/>
      <c r="I1092" s="96"/>
      <c r="J1092" s="96"/>
      <c r="K1092" s="88" t="s">
        <v>2785</v>
      </c>
      <c r="L1092" s="96"/>
      <c r="M1092" s="256">
        <f t="shared" si="82"/>
        <v>760500</v>
      </c>
      <c r="N1092" s="256">
        <f>M1092</f>
        <v>760500</v>
      </c>
      <c r="O1092" s="255"/>
      <c r="P1092" s="255"/>
    </row>
    <row r="1093" spans="1:16" s="150" customFormat="1" ht="33" x14ac:dyDescent="0.3">
      <c r="A1093" s="81">
        <f t="shared" si="84"/>
        <v>4</v>
      </c>
      <c r="B1093" s="91" t="s">
        <v>3421</v>
      </c>
      <c r="C1093" s="96"/>
      <c r="D1093" s="96"/>
      <c r="E1093" s="257">
        <v>798000</v>
      </c>
      <c r="F1093" s="96"/>
      <c r="G1093" s="96"/>
      <c r="H1093" s="96"/>
      <c r="I1093" s="96"/>
      <c r="J1093" s="96"/>
      <c r="K1093" s="88" t="s">
        <v>2785</v>
      </c>
      <c r="L1093" s="96"/>
      <c r="M1093" s="256">
        <f t="shared" si="82"/>
        <v>718200</v>
      </c>
      <c r="N1093" s="256">
        <f>M1093</f>
        <v>718200</v>
      </c>
      <c r="O1093" s="255"/>
      <c r="P1093" s="255"/>
    </row>
    <row r="1094" spans="1:16" s="150" customFormat="1" ht="33" x14ac:dyDescent="0.3">
      <c r="A1094" s="81">
        <f t="shared" si="84"/>
        <v>5</v>
      </c>
      <c r="B1094" s="91" t="s">
        <v>3420</v>
      </c>
      <c r="C1094" s="96"/>
      <c r="D1094" s="96"/>
      <c r="E1094" s="257">
        <v>839000</v>
      </c>
      <c r="F1094" s="96"/>
      <c r="G1094" s="96"/>
      <c r="H1094" s="96"/>
      <c r="I1094" s="96"/>
      <c r="J1094" s="96"/>
      <c r="K1094" s="88" t="s">
        <v>2785</v>
      </c>
      <c r="L1094" s="96"/>
      <c r="M1094" s="256">
        <f t="shared" si="82"/>
        <v>755100</v>
      </c>
      <c r="N1094" s="256">
        <f>M1094</f>
        <v>755100</v>
      </c>
      <c r="O1094" s="255"/>
      <c r="P1094" s="255"/>
    </row>
    <row r="1095" spans="1:16" s="150" customFormat="1" ht="39" customHeight="1" x14ac:dyDescent="0.3">
      <c r="A1095" s="81">
        <f t="shared" si="84"/>
        <v>6</v>
      </c>
      <c r="B1095" s="91" t="s">
        <v>2786</v>
      </c>
      <c r="C1095" s="96"/>
      <c r="D1095" s="96"/>
      <c r="E1095" s="256">
        <v>789000</v>
      </c>
      <c r="F1095" s="96"/>
      <c r="G1095" s="96"/>
      <c r="H1095" s="96"/>
      <c r="I1095" s="96"/>
      <c r="J1095" s="96"/>
      <c r="K1095" s="88" t="s">
        <v>2785</v>
      </c>
      <c r="L1095" s="96"/>
      <c r="M1095" s="256">
        <f t="shared" si="82"/>
        <v>710100</v>
      </c>
      <c r="N1095" s="256">
        <f t="shared" si="83"/>
        <v>710100</v>
      </c>
      <c r="O1095" s="255"/>
      <c r="P1095" s="255"/>
    </row>
    <row r="1096" spans="1:16" s="150" customFormat="1" ht="40.5" customHeight="1" x14ac:dyDescent="0.3">
      <c r="A1096" s="81">
        <f t="shared" si="84"/>
        <v>7</v>
      </c>
      <c r="B1096" s="91" t="s">
        <v>2787</v>
      </c>
      <c r="C1096" s="96"/>
      <c r="D1096" s="96"/>
      <c r="E1096" s="256">
        <v>810000</v>
      </c>
      <c r="F1096" s="96"/>
      <c r="G1096" s="96"/>
      <c r="H1096" s="96"/>
      <c r="I1096" s="96"/>
      <c r="J1096" s="96"/>
      <c r="K1096" s="88" t="s">
        <v>2785</v>
      </c>
      <c r="L1096" s="96"/>
      <c r="M1096" s="256">
        <f t="shared" si="82"/>
        <v>729000</v>
      </c>
      <c r="N1096" s="256">
        <f t="shared" si="83"/>
        <v>729000</v>
      </c>
      <c r="O1096" s="255"/>
      <c r="P1096" s="255"/>
    </row>
    <row r="1097" spans="1:16" s="150" customFormat="1" ht="43.5" customHeight="1" x14ac:dyDescent="0.3">
      <c r="A1097" s="81">
        <f t="shared" si="84"/>
        <v>8</v>
      </c>
      <c r="B1097" s="91" t="s">
        <v>2788</v>
      </c>
      <c r="C1097" s="96"/>
      <c r="D1097" s="96"/>
      <c r="E1097" s="256">
        <v>822000</v>
      </c>
      <c r="F1097" s="96"/>
      <c r="G1097" s="96"/>
      <c r="H1097" s="96"/>
      <c r="I1097" s="96"/>
      <c r="J1097" s="96"/>
      <c r="K1097" s="88" t="s">
        <v>2785</v>
      </c>
      <c r="L1097" s="96"/>
      <c r="M1097" s="256">
        <f t="shared" si="82"/>
        <v>739800</v>
      </c>
      <c r="N1097" s="256">
        <f t="shared" si="83"/>
        <v>739800</v>
      </c>
      <c r="O1097" s="255"/>
      <c r="P1097" s="255"/>
    </row>
    <row r="1098" spans="1:16" s="150" customFormat="1" ht="39.75" customHeight="1" x14ac:dyDescent="0.3">
      <c r="A1098" s="81">
        <f t="shared" si="84"/>
        <v>9</v>
      </c>
      <c r="B1098" s="91" t="s">
        <v>2789</v>
      </c>
      <c r="C1098" s="96"/>
      <c r="D1098" s="96"/>
      <c r="E1098" s="256">
        <v>795000</v>
      </c>
      <c r="F1098" s="96"/>
      <c r="G1098" s="96"/>
      <c r="H1098" s="96"/>
      <c r="I1098" s="96"/>
      <c r="J1098" s="96"/>
      <c r="K1098" s="88" t="s">
        <v>2785</v>
      </c>
      <c r="L1098" s="96"/>
      <c r="M1098" s="256">
        <f t="shared" si="82"/>
        <v>715500</v>
      </c>
      <c r="N1098" s="256">
        <f t="shared" si="83"/>
        <v>715500</v>
      </c>
      <c r="O1098" s="255"/>
      <c r="P1098" s="255"/>
    </row>
    <row r="1099" spans="1:16" s="150" customFormat="1" ht="17.25" x14ac:dyDescent="0.3">
      <c r="A1099" s="81">
        <f t="shared" si="84"/>
        <v>10</v>
      </c>
      <c r="B1099" s="91" t="s">
        <v>2790</v>
      </c>
      <c r="C1099" s="96"/>
      <c r="D1099" s="96"/>
      <c r="E1099" s="256">
        <v>953000</v>
      </c>
      <c r="F1099" s="96"/>
      <c r="G1099" s="96"/>
      <c r="H1099" s="96"/>
      <c r="I1099" s="96"/>
      <c r="J1099" s="96"/>
      <c r="K1099" s="88" t="s">
        <v>2785</v>
      </c>
      <c r="L1099" s="96"/>
      <c r="M1099" s="256">
        <f t="shared" si="82"/>
        <v>857700</v>
      </c>
      <c r="N1099" s="256">
        <f t="shared" si="83"/>
        <v>857700</v>
      </c>
      <c r="O1099" s="255"/>
      <c r="P1099" s="255"/>
    </row>
    <row r="1100" spans="1:16" s="150" customFormat="1" ht="41.25" customHeight="1" x14ac:dyDescent="0.3">
      <c r="A1100" s="81">
        <f t="shared" si="84"/>
        <v>11</v>
      </c>
      <c r="B1100" s="91" t="s">
        <v>2791</v>
      </c>
      <c r="C1100" s="96"/>
      <c r="D1100" s="96"/>
      <c r="E1100" s="256">
        <v>780000</v>
      </c>
      <c r="F1100" s="96"/>
      <c r="G1100" s="96"/>
      <c r="H1100" s="96"/>
      <c r="I1100" s="96"/>
      <c r="J1100" s="96"/>
      <c r="K1100" s="88" t="s">
        <v>2785</v>
      </c>
      <c r="L1100" s="96"/>
      <c r="M1100" s="256">
        <f t="shared" si="82"/>
        <v>702000</v>
      </c>
      <c r="N1100" s="256">
        <f t="shared" si="83"/>
        <v>702000</v>
      </c>
      <c r="O1100" s="255"/>
      <c r="P1100" s="255"/>
    </row>
    <row r="1101" spans="1:16" s="150" customFormat="1" ht="38.25" customHeight="1" x14ac:dyDescent="0.3">
      <c r="A1101" s="81">
        <f t="shared" si="84"/>
        <v>12</v>
      </c>
      <c r="B1101" s="91" t="s">
        <v>2792</v>
      </c>
      <c r="C1101" s="96"/>
      <c r="D1101" s="96"/>
      <c r="E1101" s="256">
        <v>725000</v>
      </c>
      <c r="F1101" s="96"/>
      <c r="G1101" s="96"/>
      <c r="H1101" s="96"/>
      <c r="I1101" s="96"/>
      <c r="J1101" s="96"/>
      <c r="K1101" s="88" t="s">
        <v>2785</v>
      </c>
      <c r="L1101" s="96"/>
      <c r="M1101" s="256">
        <f t="shared" si="82"/>
        <v>652500</v>
      </c>
      <c r="N1101" s="256">
        <f t="shared" si="83"/>
        <v>652500</v>
      </c>
      <c r="O1101" s="255"/>
      <c r="P1101" s="255"/>
    </row>
    <row r="1102" spans="1:16" s="150" customFormat="1" ht="27.75" customHeight="1" x14ac:dyDescent="0.3">
      <c r="A1102" s="81">
        <f t="shared" si="84"/>
        <v>13</v>
      </c>
      <c r="B1102" s="91" t="s">
        <v>2793</v>
      </c>
      <c r="C1102" s="96"/>
      <c r="D1102" s="96"/>
      <c r="E1102" s="256">
        <v>815000</v>
      </c>
      <c r="F1102" s="96"/>
      <c r="G1102" s="96"/>
      <c r="H1102" s="96"/>
      <c r="I1102" s="96"/>
      <c r="J1102" s="96"/>
      <c r="K1102" s="88" t="s">
        <v>2785</v>
      </c>
      <c r="L1102" s="96"/>
      <c r="M1102" s="256">
        <f t="shared" si="82"/>
        <v>733500</v>
      </c>
      <c r="N1102" s="256">
        <f t="shared" si="83"/>
        <v>733500</v>
      </c>
      <c r="O1102" s="255"/>
      <c r="P1102" s="255"/>
    </row>
    <row r="1103" spans="1:16" s="150" customFormat="1" ht="27.75" customHeight="1" x14ac:dyDescent="0.3">
      <c r="A1103" s="81">
        <f t="shared" si="84"/>
        <v>14</v>
      </c>
      <c r="B1103" s="91" t="s">
        <v>2794</v>
      </c>
      <c r="C1103" s="96"/>
      <c r="D1103" s="96"/>
      <c r="E1103" s="256">
        <v>995000</v>
      </c>
      <c r="F1103" s="96"/>
      <c r="G1103" s="96"/>
      <c r="H1103" s="96"/>
      <c r="I1103" s="96"/>
      <c r="J1103" s="96"/>
      <c r="K1103" s="88" t="s">
        <v>2785</v>
      </c>
      <c r="L1103" s="96"/>
      <c r="M1103" s="256">
        <f t="shared" si="82"/>
        <v>895500</v>
      </c>
      <c r="N1103" s="256">
        <f t="shared" si="83"/>
        <v>895500</v>
      </c>
      <c r="O1103" s="255"/>
      <c r="P1103" s="255"/>
    </row>
    <row r="1104" spans="1:16" s="150" customFormat="1" ht="27.75" customHeight="1" x14ac:dyDescent="0.3">
      <c r="A1104" s="81">
        <f t="shared" si="84"/>
        <v>15</v>
      </c>
      <c r="B1104" s="91" t="s">
        <v>2795</v>
      </c>
      <c r="C1104" s="96"/>
      <c r="D1104" s="96"/>
      <c r="E1104" s="256">
        <v>1165000</v>
      </c>
      <c r="F1104" s="96"/>
      <c r="G1104" s="96"/>
      <c r="H1104" s="96"/>
      <c r="I1104" s="96"/>
      <c r="J1104" s="96"/>
      <c r="K1104" s="88" t="s">
        <v>2785</v>
      </c>
      <c r="L1104" s="96"/>
      <c r="M1104" s="256">
        <f t="shared" si="82"/>
        <v>1048500</v>
      </c>
      <c r="N1104" s="256">
        <f t="shared" si="83"/>
        <v>1048500</v>
      </c>
      <c r="O1104" s="255"/>
      <c r="P1104" s="255"/>
    </row>
    <row r="1105" spans="1:16" s="150" customFormat="1" ht="27.75" customHeight="1" x14ac:dyDescent="0.3">
      <c r="A1105" s="81">
        <f t="shared" si="84"/>
        <v>16</v>
      </c>
      <c r="B1105" s="91" t="s">
        <v>2796</v>
      </c>
      <c r="C1105" s="96"/>
      <c r="D1105" s="96"/>
      <c r="E1105" s="256">
        <v>1150000</v>
      </c>
      <c r="F1105" s="96"/>
      <c r="G1105" s="96"/>
      <c r="H1105" s="96"/>
      <c r="I1105" s="96"/>
      <c r="J1105" s="96"/>
      <c r="K1105" s="88" t="s">
        <v>2785</v>
      </c>
      <c r="L1105" s="96"/>
      <c r="M1105" s="256">
        <f t="shared" si="82"/>
        <v>1035000</v>
      </c>
      <c r="N1105" s="256">
        <f t="shared" si="83"/>
        <v>1035000</v>
      </c>
      <c r="O1105" s="255"/>
      <c r="P1105" s="255"/>
    </row>
    <row r="1106" spans="1:16" s="150" customFormat="1" ht="27.75" customHeight="1" x14ac:dyDescent="0.3">
      <c r="A1106" s="81">
        <f t="shared" si="84"/>
        <v>17</v>
      </c>
      <c r="B1106" s="91" t="s">
        <v>2797</v>
      </c>
      <c r="C1106" s="96"/>
      <c r="D1106" s="96"/>
      <c r="E1106" s="256">
        <v>997000</v>
      </c>
      <c r="F1106" s="96"/>
      <c r="G1106" s="96"/>
      <c r="H1106" s="96"/>
      <c r="I1106" s="96"/>
      <c r="J1106" s="96"/>
      <c r="K1106" s="88" t="s">
        <v>2785</v>
      </c>
      <c r="L1106" s="96"/>
      <c r="M1106" s="256">
        <f t="shared" si="82"/>
        <v>897300</v>
      </c>
      <c r="N1106" s="256">
        <f t="shared" si="83"/>
        <v>897300</v>
      </c>
      <c r="O1106" s="255"/>
      <c r="P1106" s="255"/>
    </row>
    <row r="1107" spans="1:16" s="150" customFormat="1" ht="24.75" customHeight="1" x14ac:dyDescent="0.3">
      <c r="A1107" s="81">
        <f t="shared" si="84"/>
        <v>18</v>
      </c>
      <c r="B1107" s="91" t="s">
        <v>3422</v>
      </c>
      <c r="C1107" s="96"/>
      <c r="D1107" s="96"/>
      <c r="E1107" s="256">
        <v>955000</v>
      </c>
      <c r="F1107" s="96"/>
      <c r="G1107" s="96"/>
      <c r="H1107" s="96"/>
      <c r="I1107" s="96"/>
      <c r="J1107" s="96"/>
      <c r="K1107" s="88" t="s">
        <v>2785</v>
      </c>
      <c r="L1107" s="96"/>
      <c r="M1107" s="256">
        <f t="shared" si="82"/>
        <v>859500</v>
      </c>
      <c r="N1107" s="256">
        <f>M1107</f>
        <v>859500</v>
      </c>
      <c r="O1107" s="255"/>
      <c r="P1107" s="255"/>
    </row>
    <row r="1108" spans="1:16" s="150" customFormat="1" ht="24.75" customHeight="1" x14ac:dyDescent="0.3">
      <c r="A1108" s="81">
        <f t="shared" si="84"/>
        <v>19</v>
      </c>
      <c r="B1108" s="91" t="s">
        <v>3423</v>
      </c>
      <c r="C1108" s="96"/>
      <c r="D1108" s="96"/>
      <c r="E1108" s="256">
        <v>1155000</v>
      </c>
      <c r="F1108" s="96"/>
      <c r="G1108" s="96"/>
      <c r="H1108" s="96"/>
      <c r="I1108" s="96"/>
      <c r="J1108" s="96"/>
      <c r="K1108" s="88" t="s">
        <v>2785</v>
      </c>
      <c r="L1108" s="96"/>
      <c r="M1108" s="256">
        <f t="shared" si="82"/>
        <v>1039500</v>
      </c>
      <c r="N1108" s="256">
        <f>M1108</f>
        <v>1039500</v>
      </c>
      <c r="O1108" s="255"/>
      <c r="P1108" s="255"/>
    </row>
    <row r="1109" spans="1:16" s="150" customFormat="1" ht="24.75" customHeight="1" x14ac:dyDescent="0.3">
      <c r="A1109" s="81">
        <f t="shared" si="84"/>
        <v>20</v>
      </c>
      <c r="B1109" s="91" t="s">
        <v>3424</v>
      </c>
      <c r="C1109" s="96"/>
      <c r="D1109" s="96"/>
      <c r="E1109" s="256">
        <v>1295000</v>
      </c>
      <c r="F1109" s="96"/>
      <c r="G1109" s="96"/>
      <c r="H1109" s="96"/>
      <c r="I1109" s="96"/>
      <c r="J1109" s="96"/>
      <c r="K1109" s="88" t="s">
        <v>2785</v>
      </c>
      <c r="L1109" s="96"/>
      <c r="M1109" s="256">
        <f t="shared" si="82"/>
        <v>1165500</v>
      </c>
      <c r="N1109" s="256">
        <f>M1109</f>
        <v>1165500</v>
      </c>
      <c r="O1109" s="255"/>
      <c r="P1109" s="255"/>
    </row>
    <row r="1110" spans="1:16" s="150" customFormat="1" ht="27.75" customHeight="1" x14ac:dyDescent="0.3">
      <c r="A1110" s="175"/>
      <c r="B1110" s="262" t="s">
        <v>2798</v>
      </c>
      <c r="C1110" s="96"/>
      <c r="D1110" s="96"/>
      <c r="E1110" s="96"/>
      <c r="F1110" s="96"/>
      <c r="G1110" s="96"/>
      <c r="H1110" s="96"/>
      <c r="I1110" s="96"/>
      <c r="J1110" s="96"/>
      <c r="K1110" s="88"/>
      <c r="L1110" s="96"/>
      <c r="M1110" s="256"/>
      <c r="N1110" s="256"/>
      <c r="O1110" s="255"/>
      <c r="P1110" s="255"/>
    </row>
    <row r="1111" spans="1:16" s="150" customFormat="1" ht="39.75" customHeight="1" x14ac:dyDescent="0.3">
      <c r="A1111" s="81">
        <v>1</v>
      </c>
      <c r="B1111" s="91" t="s">
        <v>2799</v>
      </c>
      <c r="C1111" s="96"/>
      <c r="D1111" s="96"/>
      <c r="E1111" s="256">
        <v>1354000</v>
      </c>
      <c r="F1111" s="96"/>
      <c r="G1111" s="96"/>
      <c r="H1111" s="96"/>
      <c r="I1111" s="96"/>
      <c r="J1111" s="96"/>
      <c r="K1111" s="88" t="s">
        <v>2785</v>
      </c>
      <c r="L1111" s="96"/>
      <c r="M1111" s="256">
        <f>E1111*0.9</f>
        <v>1218600</v>
      </c>
      <c r="N1111" s="256">
        <f>M1111</f>
        <v>1218600</v>
      </c>
      <c r="O1111" s="255"/>
      <c r="P1111" s="255"/>
    </row>
    <row r="1112" spans="1:16" s="150" customFormat="1" ht="37.5" customHeight="1" x14ac:dyDescent="0.3">
      <c r="A1112" s="81">
        <v>2</v>
      </c>
      <c r="B1112" s="91" t="s">
        <v>2800</v>
      </c>
      <c r="C1112" s="96"/>
      <c r="D1112" s="96"/>
      <c r="E1112" s="256">
        <v>1455000</v>
      </c>
      <c r="F1112" s="96"/>
      <c r="G1112" s="96"/>
      <c r="H1112" s="96"/>
      <c r="I1112" s="96"/>
      <c r="J1112" s="96"/>
      <c r="K1112" s="88" t="s">
        <v>2785</v>
      </c>
      <c r="L1112" s="96"/>
      <c r="M1112" s="256">
        <f>E1112*0.9</f>
        <v>1309500</v>
      </c>
      <c r="N1112" s="256">
        <f>M1112</f>
        <v>1309500</v>
      </c>
      <c r="O1112" s="255"/>
      <c r="P1112" s="255"/>
    </row>
    <row r="1113" spans="1:16" s="150" customFormat="1" ht="45" customHeight="1" x14ac:dyDescent="0.3">
      <c r="A1113" s="81">
        <v>3</v>
      </c>
      <c r="B1113" s="91" t="s">
        <v>2801</v>
      </c>
      <c r="C1113" s="96"/>
      <c r="D1113" s="96"/>
      <c r="E1113" s="256">
        <v>1445000</v>
      </c>
      <c r="F1113" s="96"/>
      <c r="G1113" s="96"/>
      <c r="H1113" s="96"/>
      <c r="I1113" s="96"/>
      <c r="J1113" s="96"/>
      <c r="K1113" s="88" t="s">
        <v>2785</v>
      </c>
      <c r="L1113" s="96"/>
      <c r="M1113" s="256">
        <f>E1113*0.9</f>
        <v>1300500</v>
      </c>
      <c r="N1113" s="256">
        <f>M1113</f>
        <v>1300500</v>
      </c>
      <c r="O1113" s="255"/>
      <c r="P1113" s="255"/>
    </row>
    <row r="1114" spans="1:16" s="150" customFormat="1" ht="39" customHeight="1" x14ac:dyDescent="0.3">
      <c r="A1114" s="81">
        <v>4</v>
      </c>
      <c r="B1114" s="91" t="s">
        <v>2802</v>
      </c>
      <c r="C1114" s="96"/>
      <c r="D1114" s="96"/>
      <c r="E1114" s="256">
        <v>1725000</v>
      </c>
      <c r="F1114" s="96"/>
      <c r="G1114" s="96"/>
      <c r="H1114" s="96"/>
      <c r="I1114" s="96"/>
      <c r="J1114" s="96"/>
      <c r="K1114" s="88" t="s">
        <v>2785</v>
      </c>
      <c r="L1114" s="96"/>
      <c r="M1114" s="256">
        <f>E1114*0.9</f>
        <v>1552500</v>
      </c>
      <c r="N1114" s="256">
        <f>M1114</f>
        <v>1552500</v>
      </c>
      <c r="O1114" s="255"/>
      <c r="P1114" s="255"/>
    </row>
    <row r="1115" spans="1:16" s="150" customFormat="1" ht="36.75" customHeight="1" x14ac:dyDescent="0.3">
      <c r="A1115" s="175"/>
      <c r="B1115" s="262" t="s">
        <v>2803</v>
      </c>
      <c r="C1115" s="96"/>
      <c r="D1115" s="96"/>
      <c r="E1115" s="256"/>
      <c r="F1115" s="96"/>
      <c r="G1115" s="96"/>
      <c r="H1115" s="96"/>
      <c r="I1115" s="96"/>
      <c r="J1115" s="96"/>
      <c r="K1115" s="88"/>
      <c r="L1115" s="96"/>
      <c r="M1115" s="256"/>
      <c r="N1115" s="256"/>
      <c r="O1115" s="255"/>
      <c r="P1115" s="255"/>
    </row>
    <row r="1116" spans="1:16" s="150" customFormat="1" ht="28.5" customHeight="1" x14ac:dyDescent="0.3">
      <c r="A1116" s="81">
        <v>1</v>
      </c>
      <c r="B1116" s="91" t="s">
        <v>3425</v>
      </c>
      <c r="C1116" s="96"/>
      <c r="D1116" s="96"/>
      <c r="E1116" s="256">
        <v>1998000</v>
      </c>
      <c r="F1116" s="96"/>
      <c r="G1116" s="96"/>
      <c r="H1116" s="96"/>
      <c r="I1116" s="96"/>
      <c r="J1116" s="96"/>
      <c r="K1116" s="88" t="s">
        <v>2785</v>
      </c>
      <c r="L1116" s="96"/>
      <c r="M1116" s="256">
        <f t="shared" ref="M1116:M1137" si="85">E1116*0.9</f>
        <v>1798200</v>
      </c>
      <c r="N1116" s="256">
        <f t="shared" ref="N1116:N1137" si="86">M1116</f>
        <v>1798200</v>
      </c>
      <c r="O1116" s="255"/>
      <c r="P1116" s="255"/>
    </row>
    <row r="1117" spans="1:16" s="150" customFormat="1" ht="23.25" customHeight="1" x14ac:dyDescent="0.3">
      <c r="A1117" s="81">
        <f>A1116+1</f>
        <v>2</v>
      </c>
      <c r="B1117" s="91" t="s">
        <v>2804</v>
      </c>
      <c r="C1117" s="96"/>
      <c r="D1117" s="96"/>
      <c r="E1117" s="256">
        <v>2466000</v>
      </c>
      <c r="F1117" s="96"/>
      <c r="G1117" s="96"/>
      <c r="H1117" s="96"/>
      <c r="I1117" s="96"/>
      <c r="J1117" s="96"/>
      <c r="K1117" s="88" t="s">
        <v>2785</v>
      </c>
      <c r="L1117" s="96"/>
      <c r="M1117" s="256">
        <f t="shared" si="85"/>
        <v>2219400</v>
      </c>
      <c r="N1117" s="256">
        <f t="shared" si="86"/>
        <v>2219400</v>
      </c>
      <c r="O1117" s="255"/>
      <c r="P1117" s="255"/>
    </row>
    <row r="1118" spans="1:16" s="150" customFormat="1" ht="23.25" customHeight="1" x14ac:dyDescent="0.3">
      <c r="A1118" s="81">
        <f t="shared" ref="A1118:A1137" si="87">A1117+1</f>
        <v>3</v>
      </c>
      <c r="B1118" s="91" t="s">
        <v>3426</v>
      </c>
      <c r="C1118" s="96"/>
      <c r="D1118" s="96"/>
      <c r="E1118" s="256">
        <v>2747000</v>
      </c>
      <c r="F1118" s="96"/>
      <c r="G1118" s="96"/>
      <c r="H1118" s="96"/>
      <c r="I1118" s="96"/>
      <c r="J1118" s="96"/>
      <c r="K1118" s="88" t="s">
        <v>2785</v>
      </c>
      <c r="L1118" s="96"/>
      <c r="M1118" s="256">
        <f t="shared" si="85"/>
        <v>2472300</v>
      </c>
      <c r="N1118" s="256">
        <f t="shared" si="86"/>
        <v>2472300</v>
      </c>
      <c r="O1118" s="255"/>
      <c r="P1118" s="255"/>
    </row>
    <row r="1119" spans="1:16" s="150" customFormat="1" ht="24" customHeight="1" x14ac:dyDescent="0.3">
      <c r="A1119" s="81">
        <f t="shared" si="87"/>
        <v>4</v>
      </c>
      <c r="B1119" s="91" t="s">
        <v>2805</v>
      </c>
      <c r="C1119" s="96"/>
      <c r="D1119" s="96"/>
      <c r="E1119" s="256">
        <v>1250000</v>
      </c>
      <c r="F1119" s="96"/>
      <c r="G1119" s="96"/>
      <c r="H1119" s="96"/>
      <c r="I1119" s="96"/>
      <c r="J1119" s="96"/>
      <c r="K1119" s="88" t="s">
        <v>2785</v>
      </c>
      <c r="L1119" s="96"/>
      <c r="M1119" s="256">
        <f t="shared" si="85"/>
        <v>1125000</v>
      </c>
      <c r="N1119" s="256">
        <f t="shared" si="86"/>
        <v>1125000</v>
      </c>
      <c r="O1119" s="255"/>
      <c r="P1119" s="255"/>
    </row>
    <row r="1120" spans="1:16" s="150" customFormat="1" ht="24" customHeight="1" x14ac:dyDescent="0.3">
      <c r="A1120" s="81">
        <f t="shared" si="87"/>
        <v>5</v>
      </c>
      <c r="B1120" s="91" t="s">
        <v>3427</v>
      </c>
      <c r="C1120" s="96"/>
      <c r="D1120" s="96"/>
      <c r="E1120" s="256">
        <v>2250000</v>
      </c>
      <c r="F1120" s="96"/>
      <c r="G1120" s="96"/>
      <c r="H1120" s="96"/>
      <c r="I1120" s="96"/>
      <c r="J1120" s="96"/>
      <c r="K1120" s="88" t="s">
        <v>2785</v>
      </c>
      <c r="L1120" s="96"/>
      <c r="M1120" s="256">
        <f t="shared" si="85"/>
        <v>2025000</v>
      </c>
      <c r="N1120" s="256">
        <f t="shared" si="86"/>
        <v>2025000</v>
      </c>
      <c r="O1120" s="255"/>
      <c r="P1120" s="255"/>
    </row>
    <row r="1121" spans="1:16" s="150" customFormat="1" ht="24" customHeight="1" x14ac:dyDescent="0.3">
      <c r="A1121" s="81">
        <f t="shared" si="87"/>
        <v>6</v>
      </c>
      <c r="B1121" s="91" t="s">
        <v>3428</v>
      </c>
      <c r="C1121" s="96"/>
      <c r="D1121" s="96"/>
      <c r="E1121" s="256">
        <v>2370000</v>
      </c>
      <c r="F1121" s="96"/>
      <c r="G1121" s="96"/>
      <c r="H1121" s="96"/>
      <c r="I1121" s="96"/>
      <c r="J1121" s="96"/>
      <c r="K1121" s="88" t="s">
        <v>2785</v>
      </c>
      <c r="L1121" s="96"/>
      <c r="M1121" s="256">
        <f t="shared" si="85"/>
        <v>2133000</v>
      </c>
      <c r="N1121" s="256">
        <f t="shared" si="86"/>
        <v>2133000</v>
      </c>
      <c r="O1121" s="255"/>
      <c r="P1121" s="255"/>
    </row>
    <row r="1122" spans="1:16" s="150" customFormat="1" ht="24" customHeight="1" x14ac:dyDescent="0.3">
      <c r="A1122" s="81">
        <f t="shared" si="87"/>
        <v>7</v>
      </c>
      <c r="B1122" s="91" t="s">
        <v>3429</v>
      </c>
      <c r="C1122" s="96"/>
      <c r="D1122" s="96"/>
      <c r="E1122" s="256">
        <v>2620000</v>
      </c>
      <c r="F1122" s="96"/>
      <c r="G1122" s="96"/>
      <c r="H1122" s="96"/>
      <c r="I1122" s="96"/>
      <c r="J1122" s="96"/>
      <c r="K1122" s="88" t="s">
        <v>2785</v>
      </c>
      <c r="L1122" s="96"/>
      <c r="M1122" s="256">
        <f t="shared" si="85"/>
        <v>2358000</v>
      </c>
      <c r="N1122" s="256">
        <f t="shared" si="86"/>
        <v>2358000</v>
      </c>
      <c r="O1122" s="255"/>
      <c r="P1122" s="255"/>
    </row>
    <row r="1123" spans="1:16" s="150" customFormat="1" ht="24" customHeight="1" x14ac:dyDescent="0.3">
      <c r="A1123" s="81">
        <f t="shared" si="87"/>
        <v>8</v>
      </c>
      <c r="B1123" s="91" t="s">
        <v>3430</v>
      </c>
      <c r="C1123" s="96"/>
      <c r="D1123" s="96"/>
      <c r="E1123" s="256">
        <v>2750000</v>
      </c>
      <c r="F1123" s="96"/>
      <c r="G1123" s="96"/>
      <c r="H1123" s="96"/>
      <c r="I1123" s="96"/>
      <c r="J1123" s="96"/>
      <c r="K1123" s="88" t="s">
        <v>2785</v>
      </c>
      <c r="L1123" s="96"/>
      <c r="M1123" s="256">
        <f t="shared" si="85"/>
        <v>2475000</v>
      </c>
      <c r="N1123" s="256">
        <f t="shared" si="86"/>
        <v>2475000</v>
      </c>
      <c r="O1123" s="255"/>
      <c r="P1123" s="255"/>
    </row>
    <row r="1124" spans="1:16" s="150" customFormat="1" ht="24" customHeight="1" x14ac:dyDescent="0.3">
      <c r="A1124" s="81">
        <f t="shared" si="87"/>
        <v>9</v>
      </c>
      <c r="B1124" s="91" t="s">
        <v>3431</v>
      </c>
      <c r="C1124" s="96"/>
      <c r="D1124" s="96"/>
      <c r="E1124" s="256">
        <v>2895000</v>
      </c>
      <c r="F1124" s="96"/>
      <c r="G1124" s="96"/>
      <c r="H1124" s="96"/>
      <c r="I1124" s="96"/>
      <c r="J1124" s="96"/>
      <c r="K1124" s="88" t="s">
        <v>2785</v>
      </c>
      <c r="L1124" s="96"/>
      <c r="M1124" s="256">
        <f t="shared" si="85"/>
        <v>2605500</v>
      </c>
      <c r="N1124" s="256">
        <f t="shared" si="86"/>
        <v>2605500</v>
      </c>
      <c r="O1124" s="255"/>
      <c r="P1124" s="255"/>
    </row>
    <row r="1125" spans="1:16" s="150" customFormat="1" ht="24" customHeight="1" x14ac:dyDescent="0.3">
      <c r="A1125" s="81">
        <f t="shared" si="87"/>
        <v>10</v>
      </c>
      <c r="B1125" s="91" t="s">
        <v>3432</v>
      </c>
      <c r="C1125" s="96"/>
      <c r="D1125" s="96"/>
      <c r="E1125" s="256">
        <v>3275000</v>
      </c>
      <c r="F1125" s="96"/>
      <c r="G1125" s="96"/>
      <c r="H1125" s="96"/>
      <c r="I1125" s="96"/>
      <c r="J1125" s="96"/>
      <c r="K1125" s="88" t="s">
        <v>2785</v>
      </c>
      <c r="L1125" s="96"/>
      <c r="M1125" s="256">
        <f t="shared" si="85"/>
        <v>2947500</v>
      </c>
      <c r="N1125" s="256">
        <f t="shared" si="86"/>
        <v>2947500</v>
      </c>
      <c r="O1125" s="255"/>
      <c r="P1125" s="255"/>
    </row>
    <row r="1126" spans="1:16" s="150" customFormat="1" ht="24" customHeight="1" x14ac:dyDescent="0.3">
      <c r="A1126" s="81">
        <f t="shared" si="87"/>
        <v>11</v>
      </c>
      <c r="B1126" s="91" t="s">
        <v>3433</v>
      </c>
      <c r="C1126" s="96"/>
      <c r="D1126" s="96"/>
      <c r="E1126" s="256">
        <v>3795000</v>
      </c>
      <c r="F1126" s="96"/>
      <c r="G1126" s="96"/>
      <c r="H1126" s="96"/>
      <c r="I1126" s="96"/>
      <c r="J1126" s="96"/>
      <c r="K1126" s="88" t="s">
        <v>2785</v>
      </c>
      <c r="L1126" s="96"/>
      <c r="M1126" s="256">
        <f t="shared" si="85"/>
        <v>3415500</v>
      </c>
      <c r="N1126" s="256">
        <f t="shared" si="86"/>
        <v>3415500</v>
      </c>
      <c r="O1126" s="255"/>
      <c r="P1126" s="255"/>
    </row>
    <row r="1127" spans="1:16" s="150" customFormat="1" ht="24" customHeight="1" x14ac:dyDescent="0.3">
      <c r="A1127" s="81">
        <f t="shared" si="87"/>
        <v>12</v>
      </c>
      <c r="B1127" s="91" t="s">
        <v>3434</v>
      </c>
      <c r="C1127" s="96"/>
      <c r="D1127" s="96"/>
      <c r="E1127" s="256">
        <v>2807500</v>
      </c>
      <c r="F1127" s="96"/>
      <c r="G1127" s="96"/>
      <c r="H1127" s="96"/>
      <c r="I1127" s="96"/>
      <c r="J1127" s="96"/>
      <c r="K1127" s="88" t="s">
        <v>2785</v>
      </c>
      <c r="L1127" s="96"/>
      <c r="M1127" s="256">
        <f t="shared" si="85"/>
        <v>2526750</v>
      </c>
      <c r="N1127" s="256">
        <f t="shared" si="86"/>
        <v>2526750</v>
      </c>
      <c r="O1127" s="255"/>
      <c r="P1127" s="255"/>
    </row>
    <row r="1128" spans="1:16" s="150" customFormat="1" ht="24" customHeight="1" x14ac:dyDescent="0.3">
      <c r="A1128" s="81">
        <f t="shared" si="87"/>
        <v>13</v>
      </c>
      <c r="B1128" s="91" t="s">
        <v>3435</v>
      </c>
      <c r="C1128" s="96"/>
      <c r="D1128" s="96"/>
      <c r="E1128" s="256">
        <v>2842000</v>
      </c>
      <c r="F1128" s="96"/>
      <c r="G1128" s="96"/>
      <c r="H1128" s="96"/>
      <c r="I1128" s="96"/>
      <c r="J1128" s="96"/>
      <c r="K1128" s="88" t="s">
        <v>2785</v>
      </c>
      <c r="L1128" s="96"/>
      <c r="M1128" s="256">
        <f t="shared" si="85"/>
        <v>2557800</v>
      </c>
      <c r="N1128" s="256">
        <f t="shared" si="86"/>
        <v>2557800</v>
      </c>
      <c r="O1128" s="255"/>
      <c r="P1128" s="255"/>
    </row>
    <row r="1129" spans="1:16" s="150" customFormat="1" ht="24" customHeight="1" x14ac:dyDescent="0.3">
      <c r="A1129" s="81">
        <f t="shared" si="87"/>
        <v>14</v>
      </c>
      <c r="B1129" s="91" t="s">
        <v>3436</v>
      </c>
      <c r="C1129" s="96"/>
      <c r="D1129" s="96"/>
      <c r="E1129" s="256">
        <v>3270800</v>
      </c>
      <c r="F1129" s="96"/>
      <c r="G1129" s="96"/>
      <c r="H1129" s="96"/>
      <c r="I1129" s="96"/>
      <c r="J1129" s="96"/>
      <c r="K1129" s="88" t="s">
        <v>2785</v>
      </c>
      <c r="L1129" s="96"/>
      <c r="M1129" s="256">
        <f t="shared" si="85"/>
        <v>2943720</v>
      </c>
      <c r="N1129" s="256">
        <f t="shared" si="86"/>
        <v>2943720</v>
      </c>
      <c r="O1129" s="255"/>
      <c r="P1129" s="255"/>
    </row>
    <row r="1130" spans="1:16" s="150" customFormat="1" ht="24" customHeight="1" x14ac:dyDescent="0.3">
      <c r="A1130" s="81">
        <f t="shared" si="87"/>
        <v>15</v>
      </c>
      <c r="B1130" s="91" t="s">
        <v>3437</v>
      </c>
      <c r="C1130" s="96"/>
      <c r="D1130" s="96"/>
      <c r="E1130" s="256">
        <v>3493000</v>
      </c>
      <c r="F1130" s="96"/>
      <c r="G1130" s="96"/>
      <c r="H1130" s="96"/>
      <c r="I1130" s="96"/>
      <c r="J1130" s="96"/>
      <c r="K1130" s="88" t="s">
        <v>2785</v>
      </c>
      <c r="L1130" s="96"/>
      <c r="M1130" s="256">
        <f t="shared" si="85"/>
        <v>3143700</v>
      </c>
      <c r="N1130" s="256">
        <f t="shared" si="86"/>
        <v>3143700</v>
      </c>
      <c r="O1130" s="255"/>
      <c r="P1130" s="255"/>
    </row>
    <row r="1131" spans="1:16" s="150" customFormat="1" ht="24" customHeight="1" x14ac:dyDescent="0.3">
      <c r="A1131" s="81">
        <f t="shared" si="87"/>
        <v>16</v>
      </c>
      <c r="B1131" s="91" t="s">
        <v>3438</v>
      </c>
      <c r="C1131" s="96"/>
      <c r="D1131" s="96"/>
      <c r="E1131" s="256">
        <v>3975000</v>
      </c>
      <c r="F1131" s="96"/>
      <c r="G1131" s="96"/>
      <c r="H1131" s="96"/>
      <c r="I1131" s="96"/>
      <c r="J1131" s="96"/>
      <c r="K1131" s="88" t="s">
        <v>2785</v>
      </c>
      <c r="L1131" s="96"/>
      <c r="M1131" s="256">
        <f t="shared" si="85"/>
        <v>3577500</v>
      </c>
      <c r="N1131" s="256">
        <f t="shared" si="86"/>
        <v>3577500</v>
      </c>
      <c r="O1131" s="255"/>
      <c r="P1131" s="255"/>
    </row>
    <row r="1132" spans="1:16" s="150" customFormat="1" ht="24" customHeight="1" x14ac:dyDescent="0.3">
      <c r="A1132" s="81">
        <f t="shared" si="87"/>
        <v>17</v>
      </c>
      <c r="B1132" s="91" t="s">
        <v>3439</v>
      </c>
      <c r="C1132" s="96"/>
      <c r="D1132" s="96"/>
      <c r="E1132" s="256">
        <v>2702500</v>
      </c>
      <c r="F1132" s="96"/>
      <c r="G1132" s="96"/>
      <c r="H1132" s="96"/>
      <c r="I1132" s="96"/>
      <c r="J1132" s="96"/>
      <c r="K1132" s="88" t="s">
        <v>2785</v>
      </c>
      <c r="L1132" s="96"/>
      <c r="M1132" s="256">
        <f t="shared" si="85"/>
        <v>2432250</v>
      </c>
      <c r="N1132" s="256">
        <f t="shared" si="86"/>
        <v>2432250</v>
      </c>
      <c r="O1132" s="255"/>
      <c r="P1132" s="255"/>
    </row>
    <row r="1133" spans="1:16" s="150" customFormat="1" ht="24" customHeight="1" x14ac:dyDescent="0.3">
      <c r="A1133" s="81">
        <f t="shared" si="87"/>
        <v>18</v>
      </c>
      <c r="B1133" s="91" t="s">
        <v>3440</v>
      </c>
      <c r="C1133" s="96"/>
      <c r="D1133" s="96"/>
      <c r="E1133" s="256">
        <v>2816000</v>
      </c>
      <c r="F1133" s="96"/>
      <c r="G1133" s="96"/>
      <c r="H1133" s="96"/>
      <c r="I1133" s="96"/>
      <c r="J1133" s="96"/>
      <c r="K1133" s="88" t="s">
        <v>2785</v>
      </c>
      <c r="L1133" s="96"/>
      <c r="M1133" s="256">
        <f t="shared" si="85"/>
        <v>2534400</v>
      </c>
      <c r="N1133" s="256">
        <f t="shared" si="86"/>
        <v>2534400</v>
      </c>
      <c r="O1133" s="255"/>
      <c r="P1133" s="255"/>
    </row>
    <row r="1134" spans="1:16" s="150" customFormat="1" ht="24" customHeight="1" x14ac:dyDescent="0.3">
      <c r="A1134" s="81">
        <f t="shared" si="87"/>
        <v>19</v>
      </c>
      <c r="B1134" s="91" t="s">
        <v>3441</v>
      </c>
      <c r="C1134" s="96"/>
      <c r="D1134" s="96"/>
      <c r="E1134" s="256">
        <v>2957000</v>
      </c>
      <c r="F1134" s="96"/>
      <c r="G1134" s="96"/>
      <c r="H1134" s="96"/>
      <c r="I1134" s="96"/>
      <c r="J1134" s="96"/>
      <c r="K1134" s="88" t="s">
        <v>2785</v>
      </c>
      <c r="L1134" s="96"/>
      <c r="M1134" s="256">
        <f t="shared" si="85"/>
        <v>2661300</v>
      </c>
      <c r="N1134" s="256">
        <f t="shared" si="86"/>
        <v>2661300</v>
      </c>
      <c r="O1134" s="255"/>
      <c r="P1134" s="255"/>
    </row>
    <row r="1135" spans="1:16" s="150" customFormat="1" ht="24" customHeight="1" x14ac:dyDescent="0.3">
      <c r="A1135" s="81">
        <f t="shared" si="87"/>
        <v>20</v>
      </c>
      <c r="B1135" s="91" t="s">
        <v>3442</v>
      </c>
      <c r="C1135" s="96"/>
      <c r="D1135" s="96"/>
      <c r="E1135" s="256">
        <v>3047000</v>
      </c>
      <c r="F1135" s="96"/>
      <c r="G1135" s="96"/>
      <c r="H1135" s="96"/>
      <c r="I1135" s="96"/>
      <c r="J1135" s="96"/>
      <c r="K1135" s="88" t="s">
        <v>2785</v>
      </c>
      <c r="L1135" s="96"/>
      <c r="M1135" s="256">
        <f t="shared" si="85"/>
        <v>2742300</v>
      </c>
      <c r="N1135" s="256">
        <f t="shared" si="86"/>
        <v>2742300</v>
      </c>
      <c r="O1135" s="255"/>
      <c r="P1135" s="255"/>
    </row>
    <row r="1136" spans="1:16" s="150" customFormat="1" ht="24" customHeight="1" x14ac:dyDescent="0.3">
      <c r="A1136" s="81">
        <f t="shared" si="87"/>
        <v>21</v>
      </c>
      <c r="B1136" s="91" t="s">
        <v>3443</v>
      </c>
      <c r="C1136" s="96"/>
      <c r="D1136" s="96"/>
      <c r="E1136" s="256">
        <v>3345000</v>
      </c>
      <c r="F1136" s="96"/>
      <c r="G1136" s="96"/>
      <c r="H1136" s="96"/>
      <c r="I1136" s="96"/>
      <c r="J1136" s="96"/>
      <c r="K1136" s="88" t="s">
        <v>2785</v>
      </c>
      <c r="L1136" s="96"/>
      <c r="M1136" s="256">
        <f t="shared" si="85"/>
        <v>3010500</v>
      </c>
      <c r="N1136" s="256">
        <f t="shared" si="86"/>
        <v>3010500</v>
      </c>
      <c r="O1136" s="255"/>
      <c r="P1136" s="255"/>
    </row>
    <row r="1137" spans="1:16" s="150" customFormat="1" ht="24" customHeight="1" x14ac:dyDescent="0.3">
      <c r="A1137" s="81">
        <f t="shared" si="87"/>
        <v>22</v>
      </c>
      <c r="B1137" s="91" t="s">
        <v>3444</v>
      </c>
      <c r="C1137" s="96"/>
      <c r="D1137" s="96"/>
      <c r="E1137" s="256">
        <v>3678000</v>
      </c>
      <c r="F1137" s="96"/>
      <c r="G1137" s="96"/>
      <c r="H1137" s="96"/>
      <c r="I1137" s="96"/>
      <c r="J1137" s="96"/>
      <c r="K1137" s="88" t="s">
        <v>2785</v>
      </c>
      <c r="L1137" s="96"/>
      <c r="M1137" s="256">
        <f t="shared" si="85"/>
        <v>3310200</v>
      </c>
      <c r="N1137" s="256">
        <f t="shared" si="86"/>
        <v>3310200</v>
      </c>
      <c r="O1137" s="255"/>
      <c r="P1137" s="255"/>
    </row>
    <row r="1138" spans="1:16" s="150" customFormat="1" ht="27.75" customHeight="1" x14ac:dyDescent="0.3">
      <c r="A1138" s="175"/>
      <c r="B1138" s="262" t="s">
        <v>3445</v>
      </c>
      <c r="C1138" s="96"/>
      <c r="D1138" s="96"/>
      <c r="E1138" s="256"/>
      <c r="F1138" s="96"/>
      <c r="G1138" s="96"/>
      <c r="H1138" s="96"/>
      <c r="I1138" s="96"/>
      <c r="J1138" s="96"/>
      <c r="K1138" s="88"/>
      <c r="L1138" s="96"/>
      <c r="M1138" s="256"/>
      <c r="N1138" s="256"/>
      <c r="O1138" s="255"/>
      <c r="P1138" s="255"/>
    </row>
    <row r="1139" spans="1:16" s="176" customFormat="1" ht="27" customHeight="1" x14ac:dyDescent="0.3">
      <c r="A1139" s="6">
        <v>1</v>
      </c>
      <c r="B1139" s="7" t="s">
        <v>2806</v>
      </c>
      <c r="C1139" s="8"/>
      <c r="D1139" s="16"/>
      <c r="E1139" s="256">
        <v>4515000</v>
      </c>
      <c r="F1139" s="9"/>
      <c r="G1139" s="106"/>
      <c r="H1139" s="246"/>
      <c r="I1139" s="33"/>
      <c r="J1139" s="33"/>
      <c r="K1139" s="88" t="s">
        <v>2785</v>
      </c>
      <c r="L1139" s="96"/>
      <c r="M1139" s="256">
        <f>E1139*0.9</f>
        <v>4063500</v>
      </c>
      <c r="N1139" s="256">
        <f>M1139</f>
        <v>4063500</v>
      </c>
      <c r="O1139" s="35"/>
      <c r="P1139" s="35"/>
    </row>
    <row r="1140" spans="1:16" s="176" customFormat="1" ht="27" customHeight="1" x14ac:dyDescent="0.3">
      <c r="A1140" s="6">
        <v>2</v>
      </c>
      <c r="B1140" s="7" t="s">
        <v>2807</v>
      </c>
      <c r="C1140" s="8"/>
      <c r="D1140" s="16"/>
      <c r="E1140" s="256">
        <v>2450000</v>
      </c>
      <c r="F1140" s="9"/>
      <c r="G1140" s="106"/>
      <c r="H1140" s="246"/>
      <c r="I1140" s="33"/>
      <c r="J1140" s="33"/>
      <c r="K1140" s="88" t="s">
        <v>2785</v>
      </c>
      <c r="L1140" s="96"/>
      <c r="M1140" s="256">
        <f>E1140*0.9</f>
        <v>2205000</v>
      </c>
      <c r="N1140" s="256">
        <f>M1140</f>
        <v>2205000</v>
      </c>
      <c r="O1140" s="35"/>
      <c r="P1140" s="35"/>
    </row>
    <row r="1141" spans="1:16" s="176" customFormat="1" ht="27" customHeight="1" x14ac:dyDescent="0.3">
      <c r="A1141" s="6">
        <v>3</v>
      </c>
      <c r="B1141" s="7" t="s">
        <v>2808</v>
      </c>
      <c r="C1141" s="8"/>
      <c r="D1141" s="16"/>
      <c r="E1141" s="256">
        <v>3440000</v>
      </c>
      <c r="F1141" s="9"/>
      <c r="G1141" s="106"/>
      <c r="H1141" s="246"/>
      <c r="I1141" s="33"/>
      <c r="J1141" s="33"/>
      <c r="K1141" s="88" t="s">
        <v>2785</v>
      </c>
      <c r="L1141" s="96"/>
      <c r="M1141" s="256">
        <f>E1141*0.9</f>
        <v>3096000</v>
      </c>
      <c r="N1141" s="256">
        <f>M1141</f>
        <v>3096000</v>
      </c>
      <c r="O1141" s="35"/>
      <c r="P1141" s="35"/>
    </row>
    <row r="1142" spans="1:16" s="176" customFormat="1" ht="27" customHeight="1" x14ac:dyDescent="0.3">
      <c r="A1142" s="6">
        <v>4</v>
      </c>
      <c r="B1142" s="7" t="s">
        <v>2809</v>
      </c>
      <c r="C1142" s="8"/>
      <c r="D1142" s="16"/>
      <c r="E1142" s="256">
        <v>3470000</v>
      </c>
      <c r="F1142" s="9"/>
      <c r="G1142" s="106"/>
      <c r="H1142" s="246"/>
      <c r="I1142" s="33"/>
      <c r="J1142" s="33"/>
      <c r="K1142" s="88" t="s">
        <v>2785</v>
      </c>
      <c r="L1142" s="96"/>
      <c r="M1142" s="256">
        <f>E1142*0.9</f>
        <v>3123000</v>
      </c>
      <c r="N1142" s="256">
        <f>M1142</f>
        <v>3123000</v>
      </c>
      <c r="O1142" s="35"/>
      <c r="P1142" s="35"/>
    </row>
    <row r="1143" spans="1:16" s="176" customFormat="1" ht="26.25" customHeight="1" x14ac:dyDescent="0.3">
      <c r="A1143" s="6">
        <v>5</v>
      </c>
      <c r="B1143" s="7" t="s">
        <v>2810</v>
      </c>
      <c r="C1143" s="8"/>
      <c r="D1143" s="16"/>
      <c r="E1143" s="256">
        <v>1295000</v>
      </c>
      <c r="F1143" s="9"/>
      <c r="G1143" s="106"/>
      <c r="H1143" s="246"/>
      <c r="I1143" s="33"/>
      <c r="J1143" s="33"/>
      <c r="K1143" s="88" t="s">
        <v>2785</v>
      </c>
      <c r="L1143" s="96"/>
      <c r="M1143" s="256">
        <f>E1143*0.9</f>
        <v>1165500</v>
      </c>
      <c r="N1143" s="256">
        <f>M1143</f>
        <v>1165500</v>
      </c>
      <c r="O1143" s="35"/>
      <c r="P1143" s="35"/>
    </row>
    <row r="1144" spans="1:16" s="79" customFormat="1" ht="24" customHeight="1" x14ac:dyDescent="0.3">
      <c r="A1144" s="158" t="s">
        <v>2555</v>
      </c>
      <c r="B1144" s="312" t="s">
        <v>97</v>
      </c>
      <c r="C1144" s="312"/>
      <c r="D1144" s="312"/>
      <c r="E1144" s="312"/>
      <c r="F1144" s="312"/>
      <c r="G1144" s="213"/>
      <c r="H1144" s="213"/>
      <c r="I1144" s="213"/>
      <c r="J1144" s="213"/>
      <c r="K1144" s="214"/>
      <c r="L1144" s="215"/>
      <c r="M1144" s="215"/>
      <c r="N1144" s="215"/>
      <c r="O1144" s="77"/>
      <c r="P1144" s="77"/>
    </row>
    <row r="1145" spans="1:16" s="176" customFormat="1" ht="17.25" x14ac:dyDescent="0.3">
      <c r="A1145" s="13"/>
      <c r="B1145" s="22" t="s">
        <v>98</v>
      </c>
      <c r="C1145" s="13"/>
      <c r="D1145" s="18"/>
      <c r="E1145" s="18"/>
      <c r="F1145" s="18"/>
      <c r="G1145" s="69"/>
      <c r="H1145" s="69"/>
      <c r="I1145" s="69"/>
      <c r="J1145" s="69"/>
      <c r="K1145" s="60"/>
      <c r="L1145" s="63"/>
      <c r="M1145" s="63"/>
      <c r="N1145" s="63"/>
      <c r="O1145" s="35"/>
      <c r="P1145" s="35"/>
    </row>
    <row r="1146" spans="1:16" s="79" customFormat="1" ht="38.25" customHeight="1" x14ac:dyDescent="0.3">
      <c r="A1146" s="175"/>
      <c r="B1146" s="301" t="s">
        <v>3494</v>
      </c>
      <c r="C1146" s="302"/>
      <c r="D1146" s="302"/>
      <c r="E1146" s="302"/>
      <c r="F1146" s="302"/>
      <c r="G1146" s="302"/>
      <c r="H1146" s="302"/>
      <c r="I1146" s="302"/>
      <c r="J1146" s="302"/>
      <c r="K1146" s="302"/>
      <c r="L1146" s="302"/>
      <c r="M1146" s="302"/>
      <c r="N1146" s="303"/>
      <c r="O1146" s="77"/>
      <c r="P1146" s="77"/>
    </row>
    <row r="1147" spans="1:16" s="176" customFormat="1" ht="33" x14ac:dyDescent="0.3">
      <c r="A1147" s="6">
        <v>1</v>
      </c>
      <c r="B1147" s="19" t="s">
        <v>2768</v>
      </c>
      <c r="C1147" s="8" t="s">
        <v>354</v>
      </c>
      <c r="D1147" s="9">
        <v>90910</v>
      </c>
      <c r="E1147" s="9"/>
      <c r="F1147" s="9"/>
      <c r="G1147" s="106"/>
      <c r="H1147" s="33"/>
      <c r="I1147" s="69"/>
      <c r="J1147" s="69"/>
      <c r="K1147" s="6" t="str">
        <f>C1147</f>
        <v>đ/m2</v>
      </c>
      <c r="L1147" s="15">
        <v>86400</v>
      </c>
      <c r="M1147" s="15"/>
      <c r="N1147" s="63"/>
      <c r="O1147" s="35"/>
      <c r="P1147" s="35"/>
    </row>
    <row r="1148" spans="1:16" s="176" customFormat="1" ht="19.5" x14ac:dyDescent="0.3">
      <c r="A1148" s="6">
        <f>+A1147+1</f>
        <v>2</v>
      </c>
      <c r="B1148" s="19" t="s">
        <v>2769</v>
      </c>
      <c r="C1148" s="8" t="s">
        <v>354</v>
      </c>
      <c r="D1148" s="9">
        <v>85050</v>
      </c>
      <c r="E1148" s="9"/>
      <c r="F1148" s="9"/>
      <c r="G1148" s="106"/>
      <c r="H1148" s="33"/>
      <c r="I1148" s="69"/>
      <c r="J1148" s="69"/>
      <c r="K1148" s="6" t="str">
        <f>C1148</f>
        <v>đ/m2</v>
      </c>
      <c r="L1148" s="15">
        <v>81800</v>
      </c>
      <c r="M1148" s="63"/>
      <c r="N1148" s="63"/>
      <c r="O1148" s="35"/>
      <c r="P1148" s="35"/>
    </row>
    <row r="1149" spans="1:16" s="79" customFormat="1" ht="35.25" customHeight="1" x14ac:dyDescent="0.3">
      <c r="A1149" s="175"/>
      <c r="B1149" s="222" t="s">
        <v>99</v>
      </c>
      <c r="C1149" s="158"/>
      <c r="D1149" s="240"/>
      <c r="E1149" s="240"/>
      <c r="F1149" s="240"/>
      <c r="G1149" s="213"/>
      <c r="H1149" s="213"/>
      <c r="I1149" s="213"/>
      <c r="J1149" s="213"/>
      <c r="K1149" s="214"/>
      <c r="L1149" s="215"/>
      <c r="M1149" s="215"/>
      <c r="N1149" s="215"/>
      <c r="O1149" s="76"/>
      <c r="P1149" s="76"/>
    </row>
    <row r="1150" spans="1:16" s="79" customFormat="1" ht="28.5" customHeight="1" x14ac:dyDescent="0.3">
      <c r="A1150" s="175"/>
      <c r="B1150" s="312" t="s">
        <v>100</v>
      </c>
      <c r="C1150" s="312"/>
      <c r="D1150" s="312"/>
      <c r="E1150" s="312"/>
      <c r="F1150" s="312"/>
      <c r="G1150" s="213"/>
      <c r="H1150" s="213"/>
      <c r="I1150" s="213"/>
      <c r="J1150" s="213"/>
      <c r="K1150" s="214"/>
      <c r="L1150" s="215"/>
      <c r="M1150" s="215"/>
      <c r="N1150" s="215"/>
      <c r="O1150" s="76"/>
      <c r="P1150" s="76"/>
    </row>
    <row r="1151" spans="1:16" s="176" customFormat="1" ht="24.6" customHeight="1" x14ac:dyDescent="0.3">
      <c r="A1151" s="6">
        <v>1</v>
      </c>
      <c r="B1151" s="19" t="s">
        <v>101</v>
      </c>
      <c r="C1151" s="6" t="s">
        <v>102</v>
      </c>
      <c r="D1151" s="9">
        <f>750/1.1</f>
        <v>681.81818181818176</v>
      </c>
      <c r="E1151" s="9"/>
      <c r="F1151" s="9"/>
      <c r="G1151" s="69"/>
      <c r="H1151" s="69"/>
      <c r="I1151" s="69"/>
      <c r="J1151" s="69"/>
      <c r="K1151" s="6" t="str">
        <f t="shared" ref="K1151:L1154" si="88">C1151</f>
        <v>đ/viên</v>
      </c>
      <c r="L1151" s="15">
        <f t="shared" si="88"/>
        <v>681.81818181818176</v>
      </c>
      <c r="M1151" s="63"/>
      <c r="N1151" s="63"/>
      <c r="O1151" s="35"/>
      <c r="P1151" s="35"/>
    </row>
    <row r="1152" spans="1:16" s="176" customFormat="1" ht="24.6" customHeight="1" x14ac:dyDescent="0.3">
      <c r="A1152" s="6">
        <f>+A1151+1</f>
        <v>2</v>
      </c>
      <c r="B1152" s="19" t="s">
        <v>103</v>
      </c>
      <c r="C1152" s="6" t="s">
        <v>102</v>
      </c>
      <c r="D1152" s="9">
        <f>700/1.1</f>
        <v>636.36363636363626</v>
      </c>
      <c r="E1152" s="9"/>
      <c r="F1152" s="9"/>
      <c r="G1152" s="69"/>
      <c r="H1152" s="69"/>
      <c r="I1152" s="69"/>
      <c r="J1152" s="69"/>
      <c r="K1152" s="6" t="str">
        <f t="shared" si="88"/>
        <v>đ/viên</v>
      </c>
      <c r="L1152" s="15">
        <f t="shared" si="88"/>
        <v>636.36363636363626</v>
      </c>
      <c r="M1152" s="63"/>
      <c r="N1152" s="63"/>
      <c r="O1152" s="35"/>
      <c r="P1152" s="35"/>
    </row>
    <row r="1153" spans="1:16" s="176" customFormat="1" ht="24.6" customHeight="1" x14ac:dyDescent="0.3">
      <c r="A1153" s="6">
        <f>+A1152+1</f>
        <v>3</v>
      </c>
      <c r="B1153" s="19" t="s">
        <v>104</v>
      </c>
      <c r="C1153" s="6" t="s">
        <v>102</v>
      </c>
      <c r="D1153" s="9">
        <f>650/1.1</f>
        <v>590.90909090909088</v>
      </c>
      <c r="E1153" s="9"/>
      <c r="F1153" s="9"/>
      <c r="G1153" s="69"/>
      <c r="H1153" s="69"/>
      <c r="I1153" s="69"/>
      <c r="J1153" s="69"/>
      <c r="K1153" s="6" t="str">
        <f t="shared" si="88"/>
        <v>đ/viên</v>
      </c>
      <c r="L1153" s="15">
        <f t="shared" si="88"/>
        <v>590.90909090909088</v>
      </c>
      <c r="M1153" s="63"/>
      <c r="N1153" s="63"/>
      <c r="O1153" s="35"/>
      <c r="P1153" s="35"/>
    </row>
    <row r="1154" spans="1:16" s="176" customFormat="1" ht="24.6" customHeight="1" x14ac:dyDescent="0.3">
      <c r="A1154" s="6">
        <f>+A1153+1</f>
        <v>4</v>
      </c>
      <c r="B1154" s="19" t="s">
        <v>105</v>
      </c>
      <c r="C1154" s="6" t="s">
        <v>102</v>
      </c>
      <c r="D1154" s="9">
        <f>600/1.1</f>
        <v>545.45454545454538</v>
      </c>
      <c r="E1154" s="9"/>
      <c r="F1154" s="9"/>
      <c r="G1154" s="69"/>
      <c r="H1154" s="69"/>
      <c r="I1154" s="69"/>
      <c r="J1154" s="69"/>
      <c r="K1154" s="6" t="str">
        <f t="shared" si="88"/>
        <v>đ/viên</v>
      </c>
      <c r="L1154" s="15">
        <f t="shared" si="88"/>
        <v>545.45454545454538</v>
      </c>
      <c r="M1154" s="63"/>
      <c r="N1154" s="63"/>
      <c r="O1154" s="35"/>
      <c r="P1154" s="35"/>
    </row>
    <row r="1155" spans="1:16" s="79" customFormat="1" ht="24.6" customHeight="1" x14ac:dyDescent="0.3">
      <c r="A1155" s="175"/>
      <c r="B1155" s="312" t="s">
        <v>106</v>
      </c>
      <c r="C1155" s="312"/>
      <c r="D1155" s="312"/>
      <c r="E1155" s="312"/>
      <c r="F1155" s="312"/>
      <c r="G1155" s="213"/>
      <c r="H1155" s="213"/>
      <c r="I1155" s="213"/>
      <c r="J1155" s="213"/>
      <c r="K1155" s="214"/>
      <c r="L1155" s="215"/>
      <c r="M1155" s="215"/>
      <c r="N1155" s="215"/>
      <c r="O1155" s="77"/>
      <c r="P1155" s="77"/>
    </row>
    <row r="1156" spans="1:16" s="176" customFormat="1" ht="24.6" customHeight="1" x14ac:dyDescent="0.3">
      <c r="A1156" s="6">
        <v>1</v>
      </c>
      <c r="B1156" s="19" t="s">
        <v>101</v>
      </c>
      <c r="C1156" s="6" t="s">
        <v>102</v>
      </c>
      <c r="D1156" s="9">
        <v>850</v>
      </c>
      <c r="E1156" s="9"/>
      <c r="F1156" s="9"/>
      <c r="G1156" s="69"/>
      <c r="H1156" s="69"/>
      <c r="I1156" s="69"/>
      <c r="J1156" s="69"/>
      <c r="K1156" s="6" t="str">
        <f t="shared" ref="K1156:L1159" si="89">C1156</f>
        <v>đ/viên</v>
      </c>
      <c r="L1156" s="15">
        <f t="shared" si="89"/>
        <v>850</v>
      </c>
      <c r="M1156" s="63"/>
      <c r="N1156" s="63"/>
      <c r="O1156" s="35"/>
      <c r="P1156" s="35"/>
    </row>
    <row r="1157" spans="1:16" s="176" customFormat="1" ht="24.6" customHeight="1" x14ac:dyDescent="0.3">
      <c r="A1157" s="6">
        <f>+A1156+1</f>
        <v>2</v>
      </c>
      <c r="B1157" s="19" t="s">
        <v>103</v>
      </c>
      <c r="C1157" s="6" t="s">
        <v>102</v>
      </c>
      <c r="D1157" s="9">
        <v>800</v>
      </c>
      <c r="E1157" s="9"/>
      <c r="F1157" s="20"/>
      <c r="G1157" s="69"/>
      <c r="H1157" s="69"/>
      <c r="I1157" s="69"/>
      <c r="J1157" s="69"/>
      <c r="K1157" s="6" t="str">
        <f t="shared" si="89"/>
        <v>đ/viên</v>
      </c>
      <c r="L1157" s="15">
        <f t="shared" si="89"/>
        <v>800</v>
      </c>
      <c r="M1157" s="63"/>
      <c r="N1157" s="63"/>
      <c r="O1157" s="35"/>
      <c r="P1157" s="35"/>
    </row>
    <row r="1158" spans="1:16" s="176" customFormat="1" ht="24.6" customHeight="1" x14ac:dyDescent="0.3">
      <c r="A1158" s="6">
        <f>+A1157+1</f>
        <v>3</v>
      </c>
      <c r="B1158" s="19" t="s">
        <v>104</v>
      </c>
      <c r="C1158" s="6" t="s">
        <v>102</v>
      </c>
      <c r="D1158" s="9">
        <v>850</v>
      </c>
      <c r="E1158" s="9"/>
      <c r="F1158" s="20"/>
      <c r="G1158" s="69"/>
      <c r="H1158" s="69"/>
      <c r="I1158" s="69"/>
      <c r="J1158" s="69"/>
      <c r="K1158" s="6" t="str">
        <f t="shared" si="89"/>
        <v>đ/viên</v>
      </c>
      <c r="L1158" s="15">
        <f t="shared" si="89"/>
        <v>850</v>
      </c>
      <c r="M1158" s="63"/>
      <c r="N1158" s="63"/>
      <c r="O1158" s="35"/>
      <c r="P1158" s="35"/>
    </row>
    <row r="1159" spans="1:16" s="176" customFormat="1" ht="24.6" customHeight="1" x14ac:dyDescent="0.3">
      <c r="A1159" s="6">
        <f>+A1158+1</f>
        <v>4</v>
      </c>
      <c r="B1159" s="19" t="s">
        <v>105</v>
      </c>
      <c r="C1159" s="6" t="s">
        <v>102</v>
      </c>
      <c r="D1159" s="9">
        <v>800</v>
      </c>
      <c r="E1159" s="9"/>
      <c r="F1159" s="20"/>
      <c r="G1159" s="69"/>
      <c r="H1159" s="69"/>
      <c r="I1159" s="69"/>
      <c r="J1159" s="69"/>
      <c r="K1159" s="6" t="str">
        <f t="shared" si="89"/>
        <v>đ/viên</v>
      </c>
      <c r="L1159" s="15">
        <f t="shared" si="89"/>
        <v>800</v>
      </c>
      <c r="M1159" s="63"/>
      <c r="N1159" s="63"/>
      <c r="O1159" s="35"/>
      <c r="P1159" s="35"/>
    </row>
    <row r="1160" spans="1:16" s="79" customFormat="1" ht="24.6" customHeight="1" x14ac:dyDescent="0.3">
      <c r="A1160" s="175"/>
      <c r="B1160" s="312" t="s">
        <v>107</v>
      </c>
      <c r="C1160" s="312"/>
      <c r="D1160" s="312"/>
      <c r="E1160" s="312"/>
      <c r="F1160" s="312"/>
      <c r="G1160" s="213"/>
      <c r="H1160" s="213"/>
      <c r="I1160" s="213"/>
      <c r="J1160" s="213"/>
      <c r="K1160" s="214"/>
      <c r="L1160" s="215"/>
      <c r="M1160" s="215"/>
      <c r="N1160" s="215"/>
      <c r="O1160" s="77"/>
      <c r="P1160" s="77"/>
    </row>
    <row r="1161" spans="1:16" s="176" customFormat="1" ht="24.6" customHeight="1" x14ac:dyDescent="0.3">
      <c r="A1161" s="6">
        <v>1</v>
      </c>
      <c r="B1161" s="19" t="s">
        <v>101</v>
      </c>
      <c r="C1161" s="6" t="s">
        <v>102</v>
      </c>
      <c r="D1161" s="9">
        <v>750</v>
      </c>
      <c r="E1161" s="14"/>
      <c r="F1161" s="9"/>
      <c r="G1161" s="69"/>
      <c r="H1161" s="69"/>
      <c r="I1161" s="69"/>
      <c r="J1161" s="69"/>
      <c r="K1161" s="6" t="str">
        <f t="shared" ref="K1161:L1164" si="90">C1161</f>
        <v>đ/viên</v>
      </c>
      <c r="L1161" s="15">
        <f t="shared" si="90"/>
        <v>750</v>
      </c>
      <c r="M1161" s="63"/>
      <c r="N1161" s="63"/>
      <c r="O1161" s="35"/>
      <c r="P1161" s="35"/>
    </row>
    <row r="1162" spans="1:16" s="176" customFormat="1" ht="24.6" customHeight="1" x14ac:dyDescent="0.3">
      <c r="A1162" s="6">
        <f>+A1161+1</f>
        <v>2</v>
      </c>
      <c r="B1162" s="19" t="s">
        <v>103</v>
      </c>
      <c r="C1162" s="6" t="s">
        <v>102</v>
      </c>
      <c r="D1162" s="9">
        <v>680</v>
      </c>
      <c r="E1162" s="14"/>
      <c r="F1162" s="20"/>
      <c r="G1162" s="69"/>
      <c r="H1162" s="69"/>
      <c r="I1162" s="69"/>
      <c r="J1162" s="69"/>
      <c r="K1162" s="6" t="str">
        <f t="shared" si="90"/>
        <v>đ/viên</v>
      </c>
      <c r="L1162" s="15">
        <f t="shared" si="90"/>
        <v>680</v>
      </c>
      <c r="M1162" s="63"/>
      <c r="N1162" s="63"/>
      <c r="O1162" s="35"/>
      <c r="P1162" s="35"/>
    </row>
    <row r="1163" spans="1:16" s="176" customFormat="1" ht="24.6" customHeight="1" x14ac:dyDescent="0.3">
      <c r="A1163" s="6">
        <f>+A1162+1</f>
        <v>3</v>
      </c>
      <c r="B1163" s="19" t="s">
        <v>104</v>
      </c>
      <c r="C1163" s="6" t="s">
        <v>102</v>
      </c>
      <c r="D1163" s="9">
        <v>730</v>
      </c>
      <c r="E1163" s="14"/>
      <c r="F1163" s="20"/>
      <c r="G1163" s="69"/>
      <c r="H1163" s="69"/>
      <c r="I1163" s="69"/>
      <c r="J1163" s="69"/>
      <c r="K1163" s="6" t="str">
        <f t="shared" si="90"/>
        <v>đ/viên</v>
      </c>
      <c r="L1163" s="15">
        <f t="shared" si="90"/>
        <v>730</v>
      </c>
      <c r="M1163" s="63"/>
      <c r="N1163" s="63"/>
      <c r="O1163" s="35"/>
      <c r="P1163" s="35"/>
    </row>
    <row r="1164" spans="1:16" s="176" customFormat="1" ht="24.6" customHeight="1" x14ac:dyDescent="0.3">
      <c r="A1164" s="6">
        <f>+A1163+1</f>
        <v>4</v>
      </c>
      <c r="B1164" s="19" t="s">
        <v>105</v>
      </c>
      <c r="C1164" s="6" t="s">
        <v>102</v>
      </c>
      <c r="D1164" s="9">
        <v>650</v>
      </c>
      <c r="E1164" s="14"/>
      <c r="F1164" s="20"/>
      <c r="G1164" s="69"/>
      <c r="H1164" s="69"/>
      <c r="I1164" s="69"/>
      <c r="J1164" s="69"/>
      <c r="K1164" s="6" t="str">
        <f t="shared" si="90"/>
        <v>đ/viên</v>
      </c>
      <c r="L1164" s="15">
        <f t="shared" si="90"/>
        <v>650</v>
      </c>
      <c r="M1164" s="63"/>
      <c r="N1164" s="63"/>
      <c r="O1164" s="35"/>
      <c r="P1164" s="35"/>
    </row>
    <row r="1165" spans="1:16" s="79" customFormat="1" ht="24.6" customHeight="1" x14ac:dyDescent="0.3">
      <c r="A1165" s="175"/>
      <c r="B1165" s="312" t="s">
        <v>108</v>
      </c>
      <c r="C1165" s="312"/>
      <c r="D1165" s="312"/>
      <c r="E1165" s="312"/>
      <c r="F1165" s="312"/>
      <c r="G1165" s="213"/>
      <c r="H1165" s="213"/>
      <c r="I1165" s="213"/>
      <c r="J1165" s="213"/>
      <c r="K1165" s="214"/>
      <c r="L1165" s="215"/>
      <c r="M1165" s="215"/>
      <c r="N1165" s="215"/>
      <c r="O1165" s="77"/>
      <c r="P1165" s="77"/>
    </row>
    <row r="1166" spans="1:16" s="176" customFormat="1" ht="24.6" customHeight="1" x14ac:dyDescent="0.3">
      <c r="A1166" s="6">
        <v>1</v>
      </c>
      <c r="B1166" s="19" t="s">
        <v>101</v>
      </c>
      <c r="C1166" s="6" t="s">
        <v>102</v>
      </c>
      <c r="D1166" s="9">
        <f>750/1.1</f>
        <v>681.81818181818176</v>
      </c>
      <c r="E1166" s="9"/>
      <c r="F1166" s="9"/>
      <c r="G1166" s="69"/>
      <c r="H1166" s="69"/>
      <c r="I1166" s="69"/>
      <c r="J1166" s="69"/>
      <c r="K1166" s="6" t="str">
        <f t="shared" ref="K1166:L1169" si="91">C1166</f>
        <v>đ/viên</v>
      </c>
      <c r="L1166" s="15">
        <f t="shared" si="91"/>
        <v>681.81818181818176</v>
      </c>
      <c r="M1166" s="63"/>
      <c r="N1166" s="63"/>
      <c r="O1166" s="35"/>
      <c r="P1166" s="35"/>
    </row>
    <row r="1167" spans="1:16" s="176" customFormat="1" ht="24.6" customHeight="1" x14ac:dyDescent="0.3">
      <c r="A1167" s="6">
        <f>+A1166+1</f>
        <v>2</v>
      </c>
      <c r="B1167" s="19" t="s">
        <v>103</v>
      </c>
      <c r="C1167" s="6" t="s">
        <v>102</v>
      </c>
      <c r="D1167" s="9">
        <f>700/1.1</f>
        <v>636.36363636363626</v>
      </c>
      <c r="E1167" s="9"/>
      <c r="F1167" s="9"/>
      <c r="G1167" s="69"/>
      <c r="H1167" s="69"/>
      <c r="I1167" s="69"/>
      <c r="J1167" s="69"/>
      <c r="K1167" s="6" t="str">
        <f t="shared" si="91"/>
        <v>đ/viên</v>
      </c>
      <c r="L1167" s="15">
        <f t="shared" si="91"/>
        <v>636.36363636363626</v>
      </c>
      <c r="M1167" s="63"/>
      <c r="N1167" s="63"/>
      <c r="O1167" s="35"/>
      <c r="P1167" s="35"/>
    </row>
    <row r="1168" spans="1:16" s="176" customFormat="1" ht="24.6" customHeight="1" x14ac:dyDescent="0.3">
      <c r="A1168" s="6">
        <f>+A1167+1</f>
        <v>3</v>
      </c>
      <c r="B1168" s="19" t="s">
        <v>104</v>
      </c>
      <c r="C1168" s="6" t="s">
        <v>102</v>
      </c>
      <c r="D1168" s="9">
        <f>680/1.1</f>
        <v>618.18181818181813</v>
      </c>
      <c r="E1168" s="9"/>
      <c r="F1168" s="9"/>
      <c r="G1168" s="69"/>
      <c r="H1168" s="69"/>
      <c r="I1168" s="69"/>
      <c r="J1168" s="69"/>
      <c r="K1168" s="6" t="str">
        <f t="shared" si="91"/>
        <v>đ/viên</v>
      </c>
      <c r="L1168" s="15">
        <f t="shared" si="91"/>
        <v>618.18181818181813</v>
      </c>
      <c r="M1168" s="63"/>
      <c r="N1168" s="63"/>
      <c r="O1168" s="35"/>
      <c r="P1168" s="35"/>
    </row>
    <row r="1169" spans="1:16" s="176" customFormat="1" ht="24.6" customHeight="1" x14ac:dyDescent="0.3">
      <c r="A1169" s="6">
        <f>+A1168+1</f>
        <v>4</v>
      </c>
      <c r="B1169" s="19" t="s">
        <v>105</v>
      </c>
      <c r="C1169" s="6" t="s">
        <v>102</v>
      </c>
      <c r="D1169" s="9">
        <f>650/1.1</f>
        <v>590.90909090909088</v>
      </c>
      <c r="E1169" s="9"/>
      <c r="F1169" s="9"/>
      <c r="G1169" s="69"/>
      <c r="H1169" s="69"/>
      <c r="I1169" s="69"/>
      <c r="J1169" s="69"/>
      <c r="K1169" s="6" t="str">
        <f t="shared" si="91"/>
        <v>đ/viên</v>
      </c>
      <c r="L1169" s="15">
        <f t="shared" si="91"/>
        <v>590.90909090909088</v>
      </c>
      <c r="M1169" s="63"/>
      <c r="N1169" s="63"/>
      <c r="O1169" s="35"/>
      <c r="P1169" s="35"/>
    </row>
    <row r="1170" spans="1:16" s="79" customFormat="1" ht="37.5" customHeight="1" x14ac:dyDescent="0.3">
      <c r="A1170" s="175"/>
      <c r="B1170" s="301" t="s">
        <v>2561</v>
      </c>
      <c r="C1170" s="302"/>
      <c r="D1170" s="302"/>
      <c r="E1170" s="302"/>
      <c r="F1170" s="302"/>
      <c r="G1170" s="302"/>
      <c r="H1170" s="302"/>
      <c r="I1170" s="302"/>
      <c r="J1170" s="302"/>
      <c r="K1170" s="302"/>
      <c r="L1170" s="302"/>
      <c r="M1170" s="302"/>
      <c r="N1170" s="303"/>
      <c r="O1170" s="77"/>
      <c r="P1170" s="77"/>
    </row>
    <row r="1171" spans="1:16" s="176" customFormat="1" ht="24.6" customHeight="1" x14ac:dyDescent="0.3">
      <c r="A1171" s="6">
        <v>1</v>
      </c>
      <c r="B1171" s="19" t="s">
        <v>109</v>
      </c>
      <c r="C1171" s="6" t="s">
        <v>102</v>
      </c>
      <c r="D1171" s="15">
        <v>1000</v>
      </c>
      <c r="E1171" s="9"/>
      <c r="F1171" s="9"/>
      <c r="G1171" s="108" t="s">
        <v>102</v>
      </c>
      <c r="H1171" s="15">
        <v>1000</v>
      </c>
      <c r="I1171" s="69"/>
      <c r="J1171" s="69"/>
      <c r="K1171" s="6" t="str">
        <f t="shared" ref="K1171:K1194" si="92">C1171</f>
        <v>đ/viên</v>
      </c>
      <c r="L1171" s="15">
        <f>H1171</f>
        <v>1000</v>
      </c>
      <c r="M1171" s="63"/>
      <c r="N1171" s="63"/>
      <c r="O1171" s="35"/>
      <c r="P1171" s="35"/>
    </row>
    <row r="1172" spans="1:16" s="176" customFormat="1" ht="24.6" customHeight="1" x14ac:dyDescent="0.3">
      <c r="A1172" s="6">
        <v>2</v>
      </c>
      <c r="B1172" s="19" t="s">
        <v>110</v>
      </c>
      <c r="C1172" s="6" t="s">
        <v>102</v>
      </c>
      <c r="D1172" s="15">
        <v>1000</v>
      </c>
      <c r="E1172" s="9"/>
      <c r="F1172" s="9"/>
      <c r="G1172" s="108" t="s">
        <v>102</v>
      </c>
      <c r="H1172" s="15">
        <v>1000</v>
      </c>
      <c r="I1172" s="69"/>
      <c r="J1172" s="69"/>
      <c r="K1172" s="6" t="str">
        <f t="shared" si="92"/>
        <v>đ/viên</v>
      </c>
      <c r="L1172" s="15">
        <f>H1172</f>
        <v>1000</v>
      </c>
      <c r="M1172" s="63"/>
      <c r="N1172" s="63"/>
      <c r="O1172" s="35"/>
      <c r="P1172" s="35"/>
    </row>
    <row r="1173" spans="1:16" s="176" customFormat="1" ht="24.6" customHeight="1" x14ac:dyDescent="0.3">
      <c r="A1173" s="6">
        <v>3</v>
      </c>
      <c r="B1173" s="19" t="s">
        <v>121</v>
      </c>
      <c r="C1173" s="6" t="s">
        <v>102</v>
      </c>
      <c r="D1173" s="15">
        <v>882</v>
      </c>
      <c r="E1173" s="9"/>
      <c r="F1173" s="9"/>
      <c r="G1173" s="108" t="s">
        <v>102</v>
      </c>
      <c r="H1173" s="15">
        <v>882</v>
      </c>
      <c r="I1173" s="69"/>
      <c r="J1173" s="69"/>
      <c r="K1173" s="6" t="str">
        <f t="shared" si="92"/>
        <v>đ/viên</v>
      </c>
      <c r="L1173" s="15">
        <v>864</v>
      </c>
      <c r="M1173" s="63"/>
      <c r="N1173" s="63"/>
      <c r="O1173" s="35"/>
      <c r="P1173" s="35"/>
    </row>
    <row r="1174" spans="1:16" s="176" customFormat="1" ht="24.6" customHeight="1" x14ac:dyDescent="0.3">
      <c r="A1174" s="6">
        <v>4</v>
      </c>
      <c r="B1174" s="19" t="s">
        <v>122</v>
      </c>
      <c r="C1174" s="6" t="s">
        <v>102</v>
      </c>
      <c r="D1174" s="15">
        <v>882</v>
      </c>
      <c r="E1174" s="9"/>
      <c r="F1174" s="9"/>
      <c r="G1174" s="108" t="s">
        <v>102</v>
      </c>
      <c r="H1174" s="15">
        <v>882</v>
      </c>
      <c r="I1174" s="69"/>
      <c r="J1174" s="69"/>
      <c r="K1174" s="6" t="str">
        <f t="shared" si="92"/>
        <v>đ/viên</v>
      </c>
      <c r="L1174" s="15">
        <v>864</v>
      </c>
      <c r="M1174" s="63"/>
      <c r="N1174" s="63"/>
      <c r="O1174" s="35"/>
      <c r="P1174" s="35"/>
    </row>
    <row r="1175" spans="1:16" s="176" customFormat="1" ht="24.6" customHeight="1" x14ac:dyDescent="0.3">
      <c r="A1175" s="6">
        <v>5</v>
      </c>
      <c r="B1175" s="19" t="s">
        <v>3269</v>
      </c>
      <c r="C1175" s="6" t="s">
        <v>102</v>
      </c>
      <c r="D1175" s="15">
        <v>6545</v>
      </c>
      <c r="E1175" s="9"/>
      <c r="F1175" s="9"/>
      <c r="G1175" s="108" t="s">
        <v>102</v>
      </c>
      <c r="H1175" s="15">
        <v>6818</v>
      </c>
      <c r="I1175" s="69"/>
      <c r="J1175" s="69"/>
      <c r="K1175" s="6" t="str">
        <f>C1175</f>
        <v>đ/viên</v>
      </c>
      <c r="L1175" s="15">
        <v>6545</v>
      </c>
      <c r="M1175" s="63"/>
      <c r="N1175" s="63"/>
      <c r="O1175" s="35"/>
      <c r="P1175" s="35"/>
    </row>
    <row r="1176" spans="1:16" s="176" customFormat="1" ht="24.6" customHeight="1" x14ac:dyDescent="0.3">
      <c r="A1176" s="6">
        <v>6</v>
      </c>
      <c r="B1176" s="19" t="s">
        <v>355</v>
      </c>
      <c r="C1176" s="6" t="s">
        <v>102</v>
      </c>
      <c r="D1176" s="15">
        <v>6545</v>
      </c>
      <c r="E1176" s="9"/>
      <c r="F1176" s="9"/>
      <c r="G1176" s="108" t="s">
        <v>102</v>
      </c>
      <c r="H1176" s="15">
        <v>6818</v>
      </c>
      <c r="I1176" s="69"/>
      <c r="J1176" s="69"/>
      <c r="K1176" s="6" t="str">
        <f t="shared" si="92"/>
        <v>đ/viên</v>
      </c>
      <c r="L1176" s="15">
        <v>7000</v>
      </c>
      <c r="M1176" s="63"/>
      <c r="N1176" s="63"/>
      <c r="O1176" s="35"/>
      <c r="P1176" s="35"/>
    </row>
    <row r="1177" spans="1:16" s="176" customFormat="1" ht="24.6" customHeight="1" x14ac:dyDescent="0.3">
      <c r="A1177" s="6">
        <v>7</v>
      </c>
      <c r="B1177" s="19" t="s">
        <v>3270</v>
      </c>
      <c r="C1177" s="6" t="s">
        <v>102</v>
      </c>
      <c r="D1177" s="15">
        <v>4091</v>
      </c>
      <c r="E1177" s="9"/>
      <c r="F1177" s="9"/>
      <c r="G1177" s="108" t="s">
        <v>102</v>
      </c>
      <c r="H1177" s="15">
        <v>4091</v>
      </c>
      <c r="I1177" s="69"/>
      <c r="J1177" s="69"/>
      <c r="K1177" s="6" t="str">
        <f>C1177</f>
        <v>đ/viên</v>
      </c>
      <c r="L1177" s="15">
        <v>5000</v>
      </c>
      <c r="M1177" s="63"/>
      <c r="N1177" s="63"/>
      <c r="O1177" s="35"/>
      <c r="P1177" s="35"/>
    </row>
    <row r="1178" spans="1:16" s="176" customFormat="1" ht="24.6" customHeight="1" x14ac:dyDescent="0.3">
      <c r="A1178" s="6">
        <v>8</v>
      </c>
      <c r="B1178" s="19" t="s">
        <v>356</v>
      </c>
      <c r="C1178" s="6" t="s">
        <v>102</v>
      </c>
      <c r="D1178" s="15">
        <v>4091</v>
      </c>
      <c r="E1178" s="9"/>
      <c r="F1178" s="9"/>
      <c r="G1178" s="108" t="s">
        <v>102</v>
      </c>
      <c r="H1178" s="15">
        <v>4091</v>
      </c>
      <c r="I1178" s="69"/>
      <c r="J1178" s="69"/>
      <c r="K1178" s="6" t="str">
        <f t="shared" si="92"/>
        <v>đ/viên</v>
      </c>
      <c r="L1178" s="15">
        <v>5182</v>
      </c>
      <c r="M1178" s="63"/>
      <c r="N1178" s="63"/>
      <c r="O1178" s="35"/>
      <c r="P1178" s="35"/>
    </row>
    <row r="1179" spans="1:16" s="176" customFormat="1" ht="24.6" customHeight="1" x14ac:dyDescent="0.3">
      <c r="A1179" s="6">
        <v>9</v>
      </c>
      <c r="B1179" s="19" t="s">
        <v>3271</v>
      </c>
      <c r="C1179" s="6" t="s">
        <v>102</v>
      </c>
      <c r="D1179" s="15">
        <v>3182</v>
      </c>
      <c r="E1179" s="9"/>
      <c r="F1179" s="9"/>
      <c r="G1179" s="108" t="s">
        <v>102</v>
      </c>
      <c r="H1179" s="15">
        <v>3182</v>
      </c>
      <c r="I1179" s="69"/>
      <c r="J1179" s="69"/>
      <c r="K1179" s="6" t="str">
        <f>C1179</f>
        <v>đ/viên</v>
      </c>
      <c r="L1179" s="15">
        <v>3545</v>
      </c>
      <c r="M1179" s="63"/>
      <c r="N1179" s="63"/>
      <c r="O1179" s="35"/>
      <c r="P1179" s="35"/>
    </row>
    <row r="1180" spans="1:16" s="176" customFormat="1" ht="24.6" customHeight="1" x14ac:dyDescent="0.3">
      <c r="A1180" s="6">
        <v>10</v>
      </c>
      <c r="B1180" s="19" t="s">
        <v>113</v>
      </c>
      <c r="C1180" s="6" t="s">
        <v>102</v>
      </c>
      <c r="D1180" s="15">
        <v>3182</v>
      </c>
      <c r="E1180" s="9"/>
      <c r="F1180" s="9"/>
      <c r="G1180" s="108" t="s">
        <v>102</v>
      </c>
      <c r="H1180" s="15">
        <v>3182</v>
      </c>
      <c r="I1180" s="69"/>
      <c r="J1180" s="69"/>
      <c r="K1180" s="6" t="str">
        <f t="shared" si="92"/>
        <v>đ/viên</v>
      </c>
      <c r="L1180" s="15">
        <v>3818</v>
      </c>
      <c r="M1180" s="63"/>
      <c r="N1180" s="63"/>
      <c r="O1180" s="35"/>
      <c r="P1180" s="35"/>
    </row>
    <row r="1181" spans="1:16" s="176" customFormat="1" ht="24.6" customHeight="1" x14ac:dyDescent="0.3">
      <c r="A1181" s="6">
        <v>11</v>
      </c>
      <c r="B1181" s="19" t="s">
        <v>3272</v>
      </c>
      <c r="C1181" s="6" t="s">
        <v>102</v>
      </c>
      <c r="D1181" s="15">
        <v>2818</v>
      </c>
      <c r="E1181" s="9"/>
      <c r="F1181" s="9"/>
      <c r="G1181" s="108" t="s">
        <v>102</v>
      </c>
      <c r="H1181" s="15">
        <v>2818</v>
      </c>
      <c r="I1181" s="69"/>
      <c r="J1181" s="69"/>
      <c r="K1181" s="6" t="str">
        <f>C1181</f>
        <v>đ/viên</v>
      </c>
      <c r="L1181" s="15">
        <v>2909</v>
      </c>
      <c r="M1181" s="63"/>
      <c r="N1181" s="63"/>
      <c r="O1181" s="35"/>
      <c r="P1181" s="35"/>
    </row>
    <row r="1182" spans="1:16" s="176" customFormat="1" ht="24.6" customHeight="1" x14ac:dyDescent="0.3">
      <c r="A1182" s="6">
        <v>12</v>
      </c>
      <c r="B1182" s="19" t="s">
        <v>114</v>
      </c>
      <c r="C1182" s="6" t="s">
        <v>102</v>
      </c>
      <c r="D1182" s="15">
        <v>2818</v>
      </c>
      <c r="E1182" s="9"/>
      <c r="F1182" s="9"/>
      <c r="G1182" s="108" t="s">
        <v>102</v>
      </c>
      <c r="H1182" s="15">
        <v>2818</v>
      </c>
      <c r="I1182" s="69"/>
      <c r="J1182" s="69"/>
      <c r="K1182" s="6" t="str">
        <f t="shared" si="92"/>
        <v>đ/viên</v>
      </c>
      <c r="L1182" s="15">
        <v>3000</v>
      </c>
      <c r="M1182" s="63"/>
      <c r="N1182" s="63"/>
      <c r="O1182" s="35"/>
      <c r="P1182" s="35"/>
    </row>
    <row r="1183" spans="1:16" s="176" customFormat="1" ht="24.6" customHeight="1" x14ac:dyDescent="0.3">
      <c r="A1183" s="6">
        <v>13</v>
      </c>
      <c r="B1183" s="19" t="s">
        <v>3273</v>
      </c>
      <c r="C1183" s="6" t="s">
        <v>102</v>
      </c>
      <c r="D1183" s="15">
        <v>6091</v>
      </c>
      <c r="E1183" s="9"/>
      <c r="F1183" s="9"/>
      <c r="G1183" s="108" t="s">
        <v>102</v>
      </c>
      <c r="H1183" s="15">
        <v>6091</v>
      </c>
      <c r="I1183" s="69"/>
      <c r="J1183" s="69"/>
      <c r="K1183" s="6" t="str">
        <f>C1183</f>
        <v>đ/viên</v>
      </c>
      <c r="L1183" s="15">
        <v>11818</v>
      </c>
      <c r="M1183" s="63"/>
      <c r="N1183" s="63"/>
      <c r="O1183" s="35"/>
      <c r="P1183" s="35"/>
    </row>
    <row r="1184" spans="1:16" s="176" customFormat="1" ht="24.6" customHeight="1" x14ac:dyDescent="0.3">
      <c r="A1184" s="6">
        <v>14</v>
      </c>
      <c r="B1184" s="19" t="s">
        <v>115</v>
      </c>
      <c r="C1184" s="6" t="s">
        <v>102</v>
      </c>
      <c r="D1184" s="15">
        <v>6091</v>
      </c>
      <c r="E1184" s="9"/>
      <c r="F1184" s="9"/>
      <c r="G1184" s="108" t="s">
        <v>102</v>
      </c>
      <c r="H1184" s="15">
        <v>6091</v>
      </c>
      <c r="I1184" s="69"/>
      <c r="J1184" s="69"/>
      <c r="K1184" s="6" t="str">
        <f t="shared" si="92"/>
        <v>đ/viên</v>
      </c>
      <c r="L1184" s="15">
        <v>12273</v>
      </c>
      <c r="M1184" s="63"/>
      <c r="N1184" s="63"/>
      <c r="O1184" s="35"/>
      <c r="P1184" s="35"/>
    </row>
    <row r="1185" spans="1:16" s="176" customFormat="1" ht="24.6" customHeight="1" x14ac:dyDescent="0.3">
      <c r="A1185" s="6">
        <v>15</v>
      </c>
      <c r="B1185" s="19" t="s">
        <v>3274</v>
      </c>
      <c r="C1185" s="6" t="s">
        <v>102</v>
      </c>
      <c r="D1185" s="15">
        <v>4455</v>
      </c>
      <c r="E1185" s="9"/>
      <c r="F1185" s="9"/>
      <c r="G1185" s="108" t="s">
        <v>102</v>
      </c>
      <c r="H1185" s="15">
        <v>4455</v>
      </c>
      <c r="I1185" s="69"/>
      <c r="J1185" s="69"/>
      <c r="K1185" s="6" t="str">
        <f>C1185</f>
        <v>đ/viên</v>
      </c>
      <c r="L1185" s="15">
        <v>7727</v>
      </c>
      <c r="M1185" s="63"/>
      <c r="N1185" s="63"/>
      <c r="O1185" s="35"/>
      <c r="P1185" s="35"/>
    </row>
    <row r="1186" spans="1:16" s="176" customFormat="1" ht="24.6" customHeight="1" x14ac:dyDescent="0.3">
      <c r="A1186" s="6">
        <v>16</v>
      </c>
      <c r="B1186" s="19" t="s">
        <v>116</v>
      </c>
      <c r="C1186" s="6" t="s">
        <v>102</v>
      </c>
      <c r="D1186" s="15">
        <v>4455</v>
      </c>
      <c r="E1186" s="9"/>
      <c r="F1186" s="9"/>
      <c r="G1186" s="108" t="s">
        <v>102</v>
      </c>
      <c r="H1186" s="15">
        <v>4455</v>
      </c>
      <c r="I1186" s="69"/>
      <c r="J1186" s="69"/>
      <c r="K1186" s="6" t="str">
        <f t="shared" si="92"/>
        <v>đ/viên</v>
      </c>
      <c r="L1186" s="15">
        <v>8182</v>
      </c>
      <c r="M1186" s="63"/>
      <c r="N1186" s="63"/>
      <c r="O1186" s="35"/>
      <c r="P1186" s="35"/>
    </row>
    <row r="1187" spans="1:16" s="176" customFormat="1" ht="24.6" customHeight="1" x14ac:dyDescent="0.3">
      <c r="A1187" s="6">
        <v>17</v>
      </c>
      <c r="B1187" s="19" t="s">
        <v>117</v>
      </c>
      <c r="C1187" s="6" t="s">
        <v>102</v>
      </c>
      <c r="D1187" s="15">
        <v>1682</v>
      </c>
      <c r="E1187" s="9"/>
      <c r="F1187" s="9"/>
      <c r="G1187" s="108" t="s">
        <v>102</v>
      </c>
      <c r="H1187" s="15">
        <v>1682</v>
      </c>
      <c r="I1187" s="69"/>
      <c r="J1187" s="69"/>
      <c r="K1187" s="6" t="str">
        <f t="shared" si="92"/>
        <v>đ/viên</v>
      </c>
      <c r="L1187" s="15">
        <v>2000</v>
      </c>
      <c r="M1187" s="63"/>
      <c r="N1187" s="63"/>
      <c r="O1187" s="35"/>
      <c r="P1187" s="35"/>
    </row>
    <row r="1188" spans="1:16" s="176" customFormat="1" ht="24.6" customHeight="1" x14ac:dyDescent="0.3">
      <c r="A1188" s="6">
        <v>18</v>
      </c>
      <c r="B1188" s="19" t="s">
        <v>118</v>
      </c>
      <c r="C1188" s="6" t="s">
        <v>102</v>
      </c>
      <c r="D1188" s="15">
        <v>1682</v>
      </c>
      <c r="E1188" s="9"/>
      <c r="F1188" s="9"/>
      <c r="G1188" s="108" t="s">
        <v>102</v>
      </c>
      <c r="H1188" s="15">
        <v>1682</v>
      </c>
      <c r="I1188" s="69"/>
      <c r="J1188" s="69"/>
      <c r="K1188" s="6" t="str">
        <f t="shared" si="92"/>
        <v>đ/viên</v>
      </c>
      <c r="L1188" s="15">
        <v>2273</v>
      </c>
      <c r="M1188" s="63"/>
      <c r="N1188" s="63"/>
      <c r="O1188" s="35"/>
      <c r="P1188" s="35"/>
    </row>
    <row r="1189" spans="1:16" s="176" customFormat="1" ht="24.6" customHeight="1" x14ac:dyDescent="0.3">
      <c r="A1189" s="6">
        <v>19</v>
      </c>
      <c r="B1189" s="19" t="s">
        <v>3275</v>
      </c>
      <c r="C1189" s="6" t="s">
        <v>102</v>
      </c>
      <c r="D1189" s="15">
        <v>909</v>
      </c>
      <c r="E1189" s="9"/>
      <c r="F1189" s="9"/>
      <c r="G1189" s="108" t="s">
        <v>102</v>
      </c>
      <c r="H1189" s="15">
        <v>909</v>
      </c>
      <c r="I1189" s="69"/>
      <c r="J1189" s="69"/>
      <c r="K1189" s="6" t="str">
        <f>C1189</f>
        <v>đ/viên</v>
      </c>
      <c r="L1189" s="15">
        <v>1273</v>
      </c>
      <c r="M1189" s="63"/>
      <c r="N1189" s="63"/>
      <c r="O1189" s="35"/>
      <c r="P1189" s="35"/>
    </row>
    <row r="1190" spans="1:16" s="176" customFormat="1" ht="24.6" customHeight="1" x14ac:dyDescent="0.3">
      <c r="A1190" s="6">
        <v>20</v>
      </c>
      <c r="B1190" s="19" t="s">
        <v>111</v>
      </c>
      <c r="C1190" s="6" t="s">
        <v>102</v>
      </c>
      <c r="D1190" s="15">
        <v>909</v>
      </c>
      <c r="E1190" s="9"/>
      <c r="F1190" s="9"/>
      <c r="G1190" s="108" t="s">
        <v>102</v>
      </c>
      <c r="H1190" s="15">
        <v>909</v>
      </c>
      <c r="I1190" s="69"/>
      <c r="J1190" s="69"/>
      <c r="K1190" s="6" t="str">
        <f t="shared" si="92"/>
        <v>đ/viên</v>
      </c>
      <c r="L1190" s="15">
        <v>1364</v>
      </c>
      <c r="M1190" s="63"/>
      <c r="N1190" s="63"/>
      <c r="O1190" s="35"/>
      <c r="P1190" s="35"/>
    </row>
    <row r="1191" spans="1:16" s="176" customFormat="1" ht="24.6" customHeight="1" x14ac:dyDescent="0.3">
      <c r="A1191" s="6">
        <v>21</v>
      </c>
      <c r="B1191" s="19" t="s">
        <v>112</v>
      </c>
      <c r="C1191" s="6" t="s">
        <v>102</v>
      </c>
      <c r="D1191" s="15">
        <v>2909</v>
      </c>
      <c r="E1191" s="9"/>
      <c r="F1191" s="9"/>
      <c r="G1191" s="108" t="s">
        <v>102</v>
      </c>
      <c r="H1191" s="15">
        <v>2909</v>
      </c>
      <c r="I1191" s="69"/>
      <c r="J1191" s="69"/>
      <c r="K1191" s="6" t="str">
        <f t="shared" si="92"/>
        <v>đ/viên</v>
      </c>
      <c r="L1191" s="15">
        <v>3636</v>
      </c>
      <c r="M1191" s="63"/>
      <c r="N1191" s="63"/>
      <c r="O1191" s="35"/>
      <c r="P1191" s="35"/>
    </row>
    <row r="1192" spans="1:16" s="176" customFormat="1" ht="24.6" customHeight="1" x14ac:dyDescent="0.3">
      <c r="A1192" s="6">
        <v>22</v>
      </c>
      <c r="B1192" s="19" t="s">
        <v>3276</v>
      </c>
      <c r="C1192" s="6" t="s">
        <v>102</v>
      </c>
      <c r="D1192" s="15">
        <v>7909</v>
      </c>
      <c r="E1192" s="9"/>
      <c r="F1192" s="9"/>
      <c r="G1192" s="108" t="s">
        <v>102</v>
      </c>
      <c r="H1192" s="15">
        <v>7909</v>
      </c>
      <c r="I1192" s="69"/>
      <c r="J1192" s="69"/>
      <c r="K1192" s="6" t="str">
        <f>C1192</f>
        <v>đ/viên</v>
      </c>
      <c r="L1192" s="15">
        <v>9545</v>
      </c>
      <c r="M1192" s="63"/>
      <c r="N1192" s="63"/>
      <c r="O1192" s="35"/>
      <c r="P1192" s="35"/>
    </row>
    <row r="1193" spans="1:16" s="176" customFormat="1" ht="24.6" customHeight="1" x14ac:dyDescent="0.3">
      <c r="A1193" s="6">
        <v>23</v>
      </c>
      <c r="B1193" s="19" t="s">
        <v>119</v>
      </c>
      <c r="C1193" s="6" t="s">
        <v>102</v>
      </c>
      <c r="D1193" s="15">
        <v>7909</v>
      </c>
      <c r="E1193" s="9"/>
      <c r="F1193" s="9"/>
      <c r="G1193" s="108" t="s">
        <v>102</v>
      </c>
      <c r="H1193" s="15">
        <v>7909</v>
      </c>
      <c r="I1193" s="69"/>
      <c r="J1193" s="69"/>
      <c r="K1193" s="6" t="str">
        <f t="shared" si="92"/>
        <v>đ/viên</v>
      </c>
      <c r="L1193" s="15">
        <v>10000</v>
      </c>
      <c r="M1193" s="63"/>
      <c r="N1193" s="63"/>
      <c r="O1193" s="35"/>
      <c r="P1193" s="35"/>
    </row>
    <row r="1194" spans="1:16" s="176" customFormat="1" ht="24.6" customHeight="1" x14ac:dyDescent="0.3">
      <c r="A1194" s="6">
        <v>24</v>
      </c>
      <c r="B1194" s="19" t="s">
        <v>120</v>
      </c>
      <c r="C1194" s="6" t="s">
        <v>102</v>
      </c>
      <c r="D1194" s="15">
        <v>3182</v>
      </c>
      <c r="E1194" s="9"/>
      <c r="F1194" s="9"/>
      <c r="G1194" s="108" t="s">
        <v>102</v>
      </c>
      <c r="H1194" s="15">
        <v>3182</v>
      </c>
      <c r="I1194" s="69"/>
      <c r="J1194" s="69"/>
      <c r="K1194" s="6" t="str">
        <f t="shared" si="92"/>
        <v>đ/viên</v>
      </c>
      <c r="L1194" s="15">
        <f>H1194</f>
        <v>3182</v>
      </c>
      <c r="M1194" s="63"/>
      <c r="N1194" s="63"/>
      <c r="O1194" s="35"/>
      <c r="P1194" s="35"/>
    </row>
    <row r="1195" spans="1:16" s="79" customFormat="1" ht="36.75" customHeight="1" x14ac:dyDescent="0.3">
      <c r="A1195" s="175"/>
      <c r="B1195" s="301" t="s">
        <v>2562</v>
      </c>
      <c r="C1195" s="302"/>
      <c r="D1195" s="302"/>
      <c r="E1195" s="302"/>
      <c r="F1195" s="302"/>
      <c r="G1195" s="302"/>
      <c r="H1195" s="302"/>
      <c r="I1195" s="302"/>
      <c r="J1195" s="302"/>
      <c r="K1195" s="302"/>
      <c r="L1195" s="302"/>
      <c r="M1195" s="302"/>
      <c r="N1195" s="303"/>
      <c r="O1195" s="77"/>
      <c r="P1195" s="77"/>
    </row>
    <row r="1196" spans="1:16" s="176" customFormat="1" ht="24.6" customHeight="1" x14ac:dyDescent="0.3">
      <c r="A1196" s="6">
        <v>1</v>
      </c>
      <c r="B1196" s="19" t="s">
        <v>121</v>
      </c>
      <c r="C1196" s="6" t="s">
        <v>102</v>
      </c>
      <c r="D1196" s="9">
        <v>864</v>
      </c>
      <c r="E1196" s="9"/>
      <c r="F1196" s="9"/>
      <c r="G1196" s="108" t="s">
        <v>102</v>
      </c>
      <c r="H1196" s="15">
        <f>D1196</f>
        <v>864</v>
      </c>
      <c r="I1196" s="69"/>
      <c r="J1196" s="69"/>
      <c r="K1196" s="6" t="str">
        <f>C1196</f>
        <v>đ/viên</v>
      </c>
      <c r="L1196" s="15">
        <v>818</v>
      </c>
      <c r="M1196" s="63"/>
      <c r="N1196" s="63"/>
      <c r="O1196" s="35"/>
      <c r="P1196" s="35"/>
    </row>
    <row r="1197" spans="1:16" s="176" customFormat="1" ht="24.6" customHeight="1" x14ac:dyDescent="0.3">
      <c r="A1197" s="6">
        <f>+A1196+1</f>
        <v>2</v>
      </c>
      <c r="B1197" s="19" t="s">
        <v>122</v>
      </c>
      <c r="C1197" s="6" t="s">
        <v>102</v>
      </c>
      <c r="D1197" s="9">
        <v>845</v>
      </c>
      <c r="E1197" s="9"/>
      <c r="F1197" s="9"/>
      <c r="G1197" s="108" t="s">
        <v>102</v>
      </c>
      <c r="H1197" s="15">
        <f>D1197</f>
        <v>845</v>
      </c>
      <c r="I1197" s="69"/>
      <c r="J1197" s="69"/>
      <c r="K1197" s="6" t="str">
        <f>C1197</f>
        <v>đ/viên</v>
      </c>
      <c r="L1197" s="15">
        <v>818</v>
      </c>
      <c r="M1197" s="63"/>
      <c r="N1197" s="63"/>
      <c r="O1197" s="35"/>
      <c r="P1197" s="35"/>
    </row>
    <row r="1198" spans="1:16" s="176" customFormat="1" ht="42" customHeight="1" x14ac:dyDescent="0.3">
      <c r="A1198" s="175"/>
      <c r="B1198" s="301" t="s">
        <v>3277</v>
      </c>
      <c r="C1198" s="302"/>
      <c r="D1198" s="302"/>
      <c r="E1198" s="302"/>
      <c r="F1198" s="302"/>
      <c r="G1198" s="302"/>
      <c r="H1198" s="302"/>
      <c r="I1198" s="302"/>
      <c r="J1198" s="302"/>
      <c r="K1198" s="302"/>
      <c r="L1198" s="302"/>
      <c r="M1198" s="302"/>
      <c r="N1198" s="303"/>
      <c r="O1198" s="35"/>
      <c r="P1198" s="35"/>
    </row>
    <row r="1199" spans="1:16" s="176" customFormat="1" ht="24.6" customHeight="1" x14ac:dyDescent="0.3">
      <c r="A1199" s="6">
        <v>1</v>
      </c>
      <c r="B1199" s="19" t="s">
        <v>121</v>
      </c>
      <c r="C1199" s="6" t="s">
        <v>102</v>
      </c>
      <c r="D1199" s="9">
        <v>864</v>
      </c>
      <c r="E1199" s="9"/>
      <c r="F1199" s="9"/>
      <c r="G1199" s="108" t="s">
        <v>102</v>
      </c>
      <c r="H1199" s="15">
        <f>D1199</f>
        <v>864</v>
      </c>
      <c r="I1199" s="69"/>
      <c r="J1199" s="69"/>
      <c r="K1199" s="6" t="str">
        <f t="shared" ref="K1199:K1205" si="93">C1199</f>
        <v>đ/viên</v>
      </c>
      <c r="L1199" s="15">
        <v>773</v>
      </c>
      <c r="M1199" s="63"/>
      <c r="N1199" s="63"/>
      <c r="O1199" s="35"/>
      <c r="P1199" s="35"/>
    </row>
    <row r="1200" spans="1:16" s="176" customFormat="1" ht="24.6" customHeight="1" x14ac:dyDescent="0.3">
      <c r="A1200" s="6">
        <v>2</v>
      </c>
      <c r="B1200" s="19" t="s">
        <v>122</v>
      </c>
      <c r="C1200" s="6" t="s">
        <v>102</v>
      </c>
      <c r="D1200" s="9">
        <v>845</v>
      </c>
      <c r="E1200" s="9"/>
      <c r="F1200" s="9"/>
      <c r="G1200" s="108" t="s">
        <v>102</v>
      </c>
      <c r="H1200" s="15">
        <f>D1200</f>
        <v>845</v>
      </c>
      <c r="I1200" s="69"/>
      <c r="J1200" s="69"/>
      <c r="K1200" s="6" t="str">
        <f t="shared" si="93"/>
        <v>đ/viên</v>
      </c>
      <c r="L1200" s="15">
        <v>773</v>
      </c>
      <c r="M1200" s="63"/>
      <c r="N1200" s="63"/>
      <c r="O1200" s="35"/>
      <c r="P1200" s="35"/>
    </row>
    <row r="1201" spans="1:16" s="176" customFormat="1" ht="24.6" customHeight="1" x14ac:dyDescent="0.3">
      <c r="A1201" s="6">
        <v>3</v>
      </c>
      <c r="B1201" s="19" t="s">
        <v>3279</v>
      </c>
      <c r="C1201" s="6" t="s">
        <v>102</v>
      </c>
      <c r="D1201" s="15">
        <v>6545</v>
      </c>
      <c r="E1201" s="9"/>
      <c r="F1201" s="9"/>
      <c r="G1201" s="108" t="s">
        <v>102</v>
      </c>
      <c r="H1201" s="15">
        <v>6818</v>
      </c>
      <c r="I1201" s="69"/>
      <c r="J1201" s="69"/>
      <c r="K1201" s="6" t="str">
        <f t="shared" si="93"/>
        <v>đ/viên</v>
      </c>
      <c r="L1201" s="15">
        <v>5909</v>
      </c>
      <c r="M1201" s="63"/>
      <c r="N1201" s="63"/>
      <c r="O1201" s="35"/>
      <c r="P1201" s="35"/>
    </row>
    <row r="1202" spans="1:16" s="176" customFormat="1" ht="24.6" customHeight="1" x14ac:dyDescent="0.3">
      <c r="A1202" s="6">
        <v>4</v>
      </c>
      <c r="B1202" s="19" t="s">
        <v>3278</v>
      </c>
      <c r="C1202" s="6" t="s">
        <v>102</v>
      </c>
      <c r="D1202" s="15">
        <v>4091</v>
      </c>
      <c r="E1202" s="9"/>
      <c r="F1202" s="9"/>
      <c r="G1202" s="108" t="s">
        <v>102</v>
      </c>
      <c r="H1202" s="15">
        <v>4091</v>
      </c>
      <c r="I1202" s="69"/>
      <c r="J1202" s="69"/>
      <c r="K1202" s="6" t="str">
        <f t="shared" si="93"/>
        <v>đ/viên</v>
      </c>
      <c r="L1202" s="15">
        <v>3182</v>
      </c>
      <c r="M1202" s="63"/>
      <c r="N1202" s="63"/>
      <c r="O1202" s="35"/>
      <c r="P1202" s="35"/>
    </row>
    <row r="1203" spans="1:16" s="176" customFormat="1" ht="24.6" customHeight="1" x14ac:dyDescent="0.3">
      <c r="A1203" s="6">
        <v>5</v>
      </c>
      <c r="B1203" s="19" t="s">
        <v>3280</v>
      </c>
      <c r="C1203" s="6" t="s">
        <v>102</v>
      </c>
      <c r="D1203" s="15">
        <v>1682</v>
      </c>
      <c r="E1203" s="9"/>
      <c r="F1203" s="9"/>
      <c r="G1203" s="108" t="s">
        <v>102</v>
      </c>
      <c r="H1203" s="15">
        <v>1682</v>
      </c>
      <c r="I1203" s="69"/>
      <c r="J1203" s="69"/>
      <c r="K1203" s="6" t="str">
        <f t="shared" si="93"/>
        <v>đ/viên</v>
      </c>
      <c r="L1203" s="15">
        <v>1545</v>
      </c>
      <c r="M1203" s="63"/>
      <c r="N1203" s="63"/>
      <c r="O1203" s="35"/>
      <c r="P1203" s="35"/>
    </row>
    <row r="1204" spans="1:16" s="176" customFormat="1" ht="24.6" customHeight="1" x14ac:dyDescent="0.3">
      <c r="A1204" s="6">
        <v>6</v>
      </c>
      <c r="B1204" s="19" t="s">
        <v>112</v>
      </c>
      <c r="C1204" s="6" t="s">
        <v>102</v>
      </c>
      <c r="D1204" s="15">
        <v>2909</v>
      </c>
      <c r="E1204" s="9"/>
      <c r="F1204" s="9"/>
      <c r="G1204" s="108" t="s">
        <v>102</v>
      </c>
      <c r="H1204" s="15">
        <v>2909</v>
      </c>
      <c r="I1204" s="69"/>
      <c r="J1204" s="69"/>
      <c r="K1204" s="6" t="str">
        <f t="shared" si="93"/>
        <v>đ/viên</v>
      </c>
      <c r="L1204" s="15">
        <v>3818</v>
      </c>
      <c r="M1204" s="63"/>
      <c r="N1204" s="63"/>
      <c r="O1204" s="35"/>
      <c r="P1204" s="35"/>
    </row>
    <row r="1205" spans="1:16" s="176" customFormat="1" ht="24.6" customHeight="1" x14ac:dyDescent="0.3">
      <c r="A1205" s="6">
        <v>7</v>
      </c>
      <c r="B1205" s="19" t="s">
        <v>3281</v>
      </c>
      <c r="C1205" s="6" t="s">
        <v>102</v>
      </c>
      <c r="D1205" s="9"/>
      <c r="E1205" s="9"/>
      <c r="F1205" s="9"/>
      <c r="G1205" s="108" t="s">
        <v>102</v>
      </c>
      <c r="H1205" s="15"/>
      <c r="I1205" s="69"/>
      <c r="J1205" s="69"/>
      <c r="K1205" s="6" t="str">
        <f t="shared" si="93"/>
        <v>đ/viên</v>
      </c>
      <c r="L1205" s="15">
        <v>4091</v>
      </c>
      <c r="M1205" s="63"/>
      <c r="N1205" s="63"/>
      <c r="O1205" s="35"/>
      <c r="P1205" s="35"/>
    </row>
    <row r="1206" spans="1:16" s="176" customFormat="1" ht="24" customHeight="1" x14ac:dyDescent="0.3">
      <c r="A1206" s="175"/>
      <c r="B1206" s="345" t="s">
        <v>123</v>
      </c>
      <c r="C1206" s="345"/>
      <c r="D1206" s="345"/>
      <c r="E1206" s="345"/>
      <c r="F1206" s="345"/>
      <c r="G1206" s="213"/>
      <c r="H1206" s="213"/>
      <c r="I1206" s="213"/>
      <c r="J1206" s="213"/>
      <c r="K1206" s="214"/>
      <c r="L1206" s="215"/>
      <c r="M1206" s="215"/>
      <c r="N1206" s="215"/>
      <c r="O1206" s="35"/>
      <c r="P1206" s="35"/>
    </row>
    <row r="1207" spans="1:16" s="79" customFormat="1" ht="45" customHeight="1" x14ac:dyDescent="0.3">
      <c r="A1207" s="237"/>
      <c r="B1207" s="301" t="s">
        <v>2563</v>
      </c>
      <c r="C1207" s="302"/>
      <c r="D1207" s="302"/>
      <c r="E1207" s="302"/>
      <c r="F1207" s="302"/>
      <c r="G1207" s="302"/>
      <c r="H1207" s="302"/>
      <c r="I1207" s="302"/>
      <c r="J1207" s="302"/>
      <c r="K1207" s="302"/>
      <c r="L1207" s="302"/>
      <c r="M1207" s="302"/>
      <c r="N1207" s="303"/>
      <c r="O1207" s="77"/>
      <c r="P1207" s="77"/>
    </row>
    <row r="1208" spans="1:16" s="176" customFormat="1" ht="35.25" customHeight="1" x14ac:dyDescent="0.3">
      <c r="A1208" s="8"/>
      <c r="B1208" s="19" t="s">
        <v>357</v>
      </c>
      <c r="C1208" s="11"/>
      <c r="D1208" s="9"/>
      <c r="E1208" s="9"/>
      <c r="F1208" s="9"/>
      <c r="G1208" s="69"/>
      <c r="H1208" s="69"/>
      <c r="I1208" s="69"/>
      <c r="J1208" s="69"/>
      <c r="K1208" s="60"/>
      <c r="L1208" s="63"/>
      <c r="M1208" s="63"/>
      <c r="N1208" s="63"/>
      <c r="O1208" s="35"/>
      <c r="P1208" s="35"/>
    </row>
    <row r="1209" spans="1:16" s="176" customFormat="1" ht="24" customHeight="1" x14ac:dyDescent="0.3">
      <c r="A1209" s="6">
        <v>1</v>
      </c>
      <c r="B1209" s="7" t="s">
        <v>124</v>
      </c>
      <c r="C1209" s="6" t="s">
        <v>125</v>
      </c>
      <c r="D1209" s="9">
        <v>89091</v>
      </c>
      <c r="E1209" s="9"/>
      <c r="F1209" s="9"/>
      <c r="G1209" s="33" t="s">
        <v>125</v>
      </c>
      <c r="H1209" s="9">
        <f>D1209</f>
        <v>89091</v>
      </c>
      <c r="I1209" s="69"/>
      <c r="J1209" s="69"/>
      <c r="K1209" s="6" t="str">
        <f>C1209</f>
        <v>đ/thùng</v>
      </c>
      <c r="L1209" s="64">
        <f>H1209</f>
        <v>89091</v>
      </c>
      <c r="M1209" s="64"/>
      <c r="N1209" s="63"/>
      <c r="O1209" s="35"/>
      <c r="P1209" s="35"/>
    </row>
    <row r="1210" spans="1:16" s="176" customFormat="1" ht="24" customHeight="1" x14ac:dyDescent="0.3">
      <c r="A1210" s="6">
        <f>+A1209+1</f>
        <v>2</v>
      </c>
      <c r="B1210" s="7" t="s">
        <v>126</v>
      </c>
      <c r="C1210" s="6" t="s">
        <v>125</v>
      </c>
      <c r="D1210" s="9">
        <v>86364</v>
      </c>
      <c r="E1210" s="9"/>
      <c r="F1210" s="9"/>
      <c r="G1210" s="33" t="s">
        <v>125</v>
      </c>
      <c r="H1210" s="9">
        <f t="shared" ref="H1210:H1226" si="94">D1210</f>
        <v>86364</v>
      </c>
      <c r="I1210" s="69"/>
      <c r="J1210" s="69"/>
      <c r="K1210" s="6" t="str">
        <f>C1210</f>
        <v>đ/thùng</v>
      </c>
      <c r="L1210" s="64">
        <f>H1210</f>
        <v>86364</v>
      </c>
      <c r="M1210" s="63"/>
      <c r="N1210" s="63"/>
      <c r="O1210" s="35"/>
      <c r="P1210" s="35"/>
    </row>
    <row r="1211" spans="1:16" s="176" customFormat="1" ht="21" customHeight="1" x14ac:dyDescent="0.3">
      <c r="A1211" s="8"/>
      <c r="B1211" s="19" t="s">
        <v>402</v>
      </c>
      <c r="C1211" s="11"/>
      <c r="D1211" s="34"/>
      <c r="E1211" s="9"/>
      <c r="F1211" s="9"/>
      <c r="G1211" s="33"/>
      <c r="H1211" s="9">
        <f t="shared" si="94"/>
        <v>0</v>
      </c>
      <c r="I1211" s="69"/>
      <c r="J1211" s="69"/>
      <c r="K1211" s="60"/>
      <c r="L1211" s="63"/>
      <c r="M1211" s="63"/>
      <c r="N1211" s="63"/>
      <c r="O1211" s="34"/>
      <c r="P1211" s="34"/>
    </row>
    <row r="1212" spans="1:16" s="176" customFormat="1" ht="17.25" x14ac:dyDescent="0.3">
      <c r="A1212" s="6">
        <v>1</v>
      </c>
      <c r="B1212" s="7" t="s">
        <v>124</v>
      </c>
      <c r="C1212" s="6" t="s">
        <v>125</v>
      </c>
      <c r="D1212" s="9">
        <v>91818</v>
      </c>
      <c r="E1212" s="9"/>
      <c r="F1212" s="9"/>
      <c r="G1212" s="33" t="s">
        <v>125</v>
      </c>
      <c r="H1212" s="9">
        <f t="shared" si="94"/>
        <v>91818</v>
      </c>
      <c r="I1212" s="69"/>
      <c r="J1212" s="69"/>
      <c r="K1212" s="6" t="str">
        <f>C1212</f>
        <v>đ/thùng</v>
      </c>
      <c r="L1212" s="64">
        <f>H1212</f>
        <v>91818</v>
      </c>
      <c r="M1212" s="64"/>
      <c r="N1212" s="63"/>
      <c r="O1212" s="34"/>
      <c r="P1212" s="34"/>
    </row>
    <row r="1213" spans="1:16" s="176" customFormat="1" ht="17.25" x14ac:dyDescent="0.3">
      <c r="A1213" s="6">
        <f>+A1212+1</f>
        <v>2</v>
      </c>
      <c r="B1213" s="7" t="s">
        <v>126</v>
      </c>
      <c r="C1213" s="6" t="s">
        <v>125</v>
      </c>
      <c r="D1213" s="9">
        <v>89091</v>
      </c>
      <c r="E1213" s="9"/>
      <c r="F1213" s="9"/>
      <c r="G1213" s="33" t="s">
        <v>125</v>
      </c>
      <c r="H1213" s="9">
        <f t="shared" si="94"/>
        <v>89091</v>
      </c>
      <c r="I1213" s="69"/>
      <c r="J1213" s="69"/>
      <c r="K1213" s="6" t="str">
        <f>C1213</f>
        <v>đ/thùng</v>
      </c>
      <c r="L1213" s="64">
        <f>H1213</f>
        <v>89091</v>
      </c>
      <c r="M1213" s="63"/>
      <c r="N1213" s="63"/>
      <c r="O1213" s="34"/>
      <c r="P1213" s="34"/>
    </row>
    <row r="1214" spans="1:16" s="176" customFormat="1" ht="27.6" customHeight="1" x14ac:dyDescent="0.3">
      <c r="A1214" s="6"/>
      <c r="B1214" s="7" t="s">
        <v>358</v>
      </c>
      <c r="C1214" s="11"/>
      <c r="D1214" s="9"/>
      <c r="E1214" s="9"/>
      <c r="F1214" s="9"/>
      <c r="G1214" s="33"/>
      <c r="H1214" s="9">
        <f t="shared" si="94"/>
        <v>0</v>
      </c>
      <c r="I1214" s="69"/>
      <c r="J1214" s="69"/>
      <c r="K1214" s="60"/>
      <c r="L1214" s="63"/>
      <c r="M1214" s="63"/>
      <c r="N1214" s="63"/>
      <c r="O1214" s="35"/>
      <c r="P1214" s="35"/>
    </row>
    <row r="1215" spans="1:16" s="176" customFormat="1" ht="27.6" customHeight="1" x14ac:dyDescent="0.3">
      <c r="A1215" s="6">
        <v>1</v>
      </c>
      <c r="B1215" s="7" t="s">
        <v>124</v>
      </c>
      <c r="C1215" s="6" t="s">
        <v>125</v>
      </c>
      <c r="D1215" s="9">
        <v>87273</v>
      </c>
      <c r="E1215" s="9"/>
      <c r="F1215" s="9"/>
      <c r="G1215" s="33" t="s">
        <v>125</v>
      </c>
      <c r="H1215" s="9">
        <v>90909</v>
      </c>
      <c r="I1215" s="69"/>
      <c r="J1215" s="69"/>
      <c r="K1215" s="6" t="str">
        <f>C1215</f>
        <v>đ/thùng</v>
      </c>
      <c r="L1215" s="64">
        <f>H1215</f>
        <v>90909</v>
      </c>
      <c r="M1215" s="63"/>
      <c r="N1215" s="63"/>
      <c r="O1215" s="35"/>
      <c r="P1215" s="35"/>
    </row>
    <row r="1216" spans="1:16" s="176" customFormat="1" ht="17.25" x14ac:dyDescent="0.3">
      <c r="A1216" s="6">
        <v>2</v>
      </c>
      <c r="B1216" s="7" t="s">
        <v>126</v>
      </c>
      <c r="C1216" s="6" t="s">
        <v>125</v>
      </c>
      <c r="D1216" s="9">
        <v>84545</v>
      </c>
      <c r="E1216" s="9"/>
      <c r="F1216" s="9"/>
      <c r="G1216" s="33" t="s">
        <v>125</v>
      </c>
      <c r="H1216" s="9">
        <v>88182</v>
      </c>
      <c r="I1216" s="69"/>
      <c r="J1216" s="69"/>
      <c r="K1216" s="6" t="str">
        <f>C1216</f>
        <v>đ/thùng</v>
      </c>
      <c r="L1216" s="64">
        <f>H1216</f>
        <v>88182</v>
      </c>
      <c r="M1216" s="63"/>
      <c r="N1216" s="63"/>
      <c r="O1216" s="34"/>
      <c r="P1216" s="34"/>
    </row>
    <row r="1217" spans="1:16" s="176" customFormat="1" ht="27.6" customHeight="1" x14ac:dyDescent="0.3">
      <c r="A1217" s="6"/>
      <c r="B1217" s="7" t="s">
        <v>403</v>
      </c>
      <c r="C1217" s="11"/>
      <c r="D1217" s="9"/>
      <c r="E1217" s="9"/>
      <c r="F1217" s="9"/>
      <c r="G1217" s="33"/>
      <c r="H1217" s="9">
        <f t="shared" si="94"/>
        <v>0</v>
      </c>
      <c r="I1217" s="69"/>
      <c r="J1217" s="69"/>
      <c r="K1217" s="60"/>
      <c r="L1217" s="63"/>
      <c r="M1217" s="63"/>
      <c r="N1217" s="63"/>
      <c r="O1217" s="35"/>
      <c r="P1217" s="35"/>
    </row>
    <row r="1218" spans="1:16" s="176" customFormat="1" ht="27.6" customHeight="1" x14ac:dyDescent="0.3">
      <c r="A1218" s="6">
        <v>1</v>
      </c>
      <c r="B1218" s="7" t="s">
        <v>124</v>
      </c>
      <c r="C1218" s="6" t="s">
        <v>125</v>
      </c>
      <c r="D1218" s="9">
        <v>89091</v>
      </c>
      <c r="E1218" s="9"/>
      <c r="F1218" s="9"/>
      <c r="G1218" s="33" t="s">
        <v>125</v>
      </c>
      <c r="H1218" s="9">
        <v>92727</v>
      </c>
      <c r="I1218" s="69"/>
      <c r="J1218" s="69"/>
      <c r="K1218" s="6" t="str">
        <f>C1218</f>
        <v>đ/thùng</v>
      </c>
      <c r="L1218" s="64">
        <f>H1218</f>
        <v>92727</v>
      </c>
      <c r="M1218" s="63"/>
      <c r="N1218" s="63"/>
      <c r="O1218" s="35"/>
      <c r="P1218" s="35"/>
    </row>
    <row r="1219" spans="1:16" s="176" customFormat="1" ht="17.25" x14ac:dyDescent="0.3">
      <c r="A1219" s="6">
        <f>+A1218+1</f>
        <v>2</v>
      </c>
      <c r="B1219" s="7" t="s">
        <v>126</v>
      </c>
      <c r="C1219" s="6" t="s">
        <v>125</v>
      </c>
      <c r="D1219" s="9">
        <v>86364</v>
      </c>
      <c r="E1219" s="9"/>
      <c r="F1219" s="9"/>
      <c r="G1219" s="33" t="s">
        <v>125</v>
      </c>
      <c r="H1219" s="9">
        <v>90000</v>
      </c>
      <c r="I1219" s="69"/>
      <c r="J1219" s="69"/>
      <c r="K1219" s="6" t="str">
        <f>C1219</f>
        <v>đ/thùng</v>
      </c>
      <c r="L1219" s="64">
        <f>H1219</f>
        <v>90000</v>
      </c>
      <c r="M1219" s="63"/>
      <c r="N1219" s="63"/>
      <c r="O1219" s="34"/>
      <c r="P1219" s="34"/>
    </row>
    <row r="1220" spans="1:16" s="176" customFormat="1" ht="27.95" customHeight="1" x14ac:dyDescent="0.3">
      <c r="A1220" s="11"/>
      <c r="B1220" s="7" t="s">
        <v>404</v>
      </c>
      <c r="C1220" s="8"/>
      <c r="D1220" s="10"/>
      <c r="E1220" s="9"/>
      <c r="F1220" s="9"/>
      <c r="G1220" s="33"/>
      <c r="H1220" s="9">
        <f t="shared" si="94"/>
        <v>0</v>
      </c>
      <c r="I1220" s="69"/>
      <c r="J1220" s="69"/>
      <c r="K1220" s="60"/>
      <c r="L1220" s="63"/>
      <c r="M1220" s="63"/>
      <c r="N1220" s="63"/>
      <c r="O1220" s="35"/>
      <c r="P1220" s="35"/>
    </row>
    <row r="1221" spans="1:16" s="176" customFormat="1" ht="27.95" customHeight="1" x14ac:dyDescent="0.3">
      <c r="A1221" s="6">
        <v>1</v>
      </c>
      <c r="B1221" s="7" t="s">
        <v>124</v>
      </c>
      <c r="C1221" s="8" t="s">
        <v>125</v>
      </c>
      <c r="D1221" s="9">
        <v>91818</v>
      </c>
      <c r="E1221" s="9"/>
      <c r="F1221" s="9"/>
      <c r="G1221" s="33" t="s">
        <v>125</v>
      </c>
      <c r="H1221" s="9">
        <v>95455</v>
      </c>
      <c r="I1221" s="69"/>
      <c r="J1221" s="69"/>
      <c r="K1221" s="6" t="str">
        <f>C1221</f>
        <v>đ/thùng</v>
      </c>
      <c r="L1221" s="64">
        <f>H1221</f>
        <v>95455</v>
      </c>
      <c r="M1221" s="63"/>
      <c r="N1221" s="63"/>
      <c r="O1221" s="35"/>
      <c r="P1221" s="35"/>
    </row>
    <row r="1222" spans="1:16" s="176" customFormat="1" ht="17.25" x14ac:dyDescent="0.3">
      <c r="A1222" s="6">
        <f>+A1221+1</f>
        <v>2</v>
      </c>
      <c r="B1222" s="7" t="s">
        <v>126</v>
      </c>
      <c r="C1222" s="8" t="s">
        <v>125</v>
      </c>
      <c r="D1222" s="9">
        <v>89091</v>
      </c>
      <c r="E1222" s="9"/>
      <c r="F1222" s="9"/>
      <c r="G1222" s="33" t="s">
        <v>125</v>
      </c>
      <c r="H1222" s="9">
        <v>92727</v>
      </c>
      <c r="I1222" s="69"/>
      <c r="J1222" s="69"/>
      <c r="K1222" s="6" t="str">
        <f>C1222</f>
        <v>đ/thùng</v>
      </c>
      <c r="L1222" s="64">
        <f>H1222</f>
        <v>92727</v>
      </c>
      <c r="M1222" s="63"/>
      <c r="N1222" s="63"/>
      <c r="O1222" s="34"/>
      <c r="P1222" s="34"/>
    </row>
    <row r="1223" spans="1:16" s="176" customFormat="1" ht="27.95" customHeight="1" x14ac:dyDescent="0.3">
      <c r="A1223" s="11"/>
      <c r="B1223" s="7" t="s">
        <v>127</v>
      </c>
      <c r="C1223" s="8"/>
      <c r="D1223" s="10"/>
      <c r="E1223" s="9"/>
      <c r="F1223" s="9"/>
      <c r="G1223" s="33"/>
      <c r="H1223" s="9">
        <f t="shared" si="94"/>
        <v>0</v>
      </c>
      <c r="I1223" s="69"/>
      <c r="J1223" s="69"/>
      <c r="K1223" s="60"/>
      <c r="L1223" s="63"/>
      <c r="M1223" s="63"/>
      <c r="N1223" s="63"/>
      <c r="O1223" s="35"/>
      <c r="P1223" s="35"/>
    </row>
    <row r="1224" spans="1:16" s="176" customFormat="1" ht="27.95" customHeight="1" x14ac:dyDescent="0.3">
      <c r="A1224" s="6">
        <v>1</v>
      </c>
      <c r="B1224" s="7" t="s">
        <v>124</v>
      </c>
      <c r="C1224" s="8" t="s">
        <v>125</v>
      </c>
      <c r="D1224" s="9">
        <v>95455</v>
      </c>
      <c r="E1224" s="9"/>
      <c r="F1224" s="9"/>
      <c r="G1224" s="33" t="s">
        <v>125</v>
      </c>
      <c r="H1224" s="9">
        <v>97273</v>
      </c>
      <c r="I1224" s="69"/>
      <c r="J1224" s="69"/>
      <c r="K1224" s="6" t="str">
        <f>C1224</f>
        <v>đ/thùng</v>
      </c>
      <c r="L1224" s="64">
        <f>H1224</f>
        <v>97273</v>
      </c>
      <c r="M1224" s="63"/>
      <c r="N1224" s="63"/>
      <c r="O1224" s="35"/>
      <c r="P1224" s="35"/>
    </row>
    <row r="1225" spans="1:16" s="176" customFormat="1" ht="17.25" x14ac:dyDescent="0.3">
      <c r="A1225" s="6">
        <f>+A1224+1</f>
        <v>2</v>
      </c>
      <c r="B1225" s="7" t="s">
        <v>126</v>
      </c>
      <c r="C1225" s="8" t="s">
        <v>125</v>
      </c>
      <c r="D1225" s="9">
        <v>90909</v>
      </c>
      <c r="E1225" s="9"/>
      <c r="F1225" s="9"/>
      <c r="G1225" s="33" t="s">
        <v>125</v>
      </c>
      <c r="H1225" s="9">
        <v>92727</v>
      </c>
      <c r="I1225" s="69"/>
      <c r="J1225" s="69"/>
      <c r="K1225" s="6" t="str">
        <f>C1225</f>
        <v>đ/thùng</v>
      </c>
      <c r="L1225" s="64">
        <f>H1225</f>
        <v>92727</v>
      </c>
      <c r="M1225" s="63"/>
      <c r="N1225" s="63"/>
      <c r="O1225" s="34"/>
      <c r="P1225" s="34"/>
    </row>
    <row r="1226" spans="1:16" s="176" customFormat="1" ht="27.6" customHeight="1" x14ac:dyDescent="0.3">
      <c r="A1226" s="11"/>
      <c r="B1226" s="7" t="s">
        <v>128</v>
      </c>
      <c r="C1226" s="8"/>
      <c r="D1226" s="9"/>
      <c r="E1226" s="9"/>
      <c r="F1226" s="9"/>
      <c r="G1226" s="33"/>
      <c r="H1226" s="9">
        <f t="shared" si="94"/>
        <v>0</v>
      </c>
      <c r="I1226" s="69"/>
      <c r="J1226" s="69"/>
      <c r="K1226" s="60"/>
      <c r="L1226" s="63"/>
      <c r="M1226" s="63"/>
      <c r="N1226" s="63"/>
      <c r="O1226" s="35"/>
      <c r="P1226" s="35"/>
    </row>
    <row r="1227" spans="1:16" s="176" customFormat="1" ht="27.6" customHeight="1" x14ac:dyDescent="0.3">
      <c r="A1227" s="11">
        <v>1</v>
      </c>
      <c r="B1227" s="7" t="s">
        <v>124</v>
      </c>
      <c r="C1227" s="8" t="s">
        <v>125</v>
      </c>
      <c r="D1227" s="9">
        <v>97273</v>
      </c>
      <c r="E1227" s="9"/>
      <c r="F1227" s="9"/>
      <c r="G1227" s="33" t="s">
        <v>125</v>
      </c>
      <c r="H1227" s="9">
        <v>99091</v>
      </c>
      <c r="I1227" s="69"/>
      <c r="J1227" s="69"/>
      <c r="K1227" s="6" t="str">
        <f>C1227</f>
        <v>đ/thùng</v>
      </c>
      <c r="L1227" s="64">
        <f>H1227</f>
        <v>99091</v>
      </c>
      <c r="M1227" s="63"/>
      <c r="N1227" s="63"/>
      <c r="O1227" s="35"/>
      <c r="P1227" s="35"/>
    </row>
    <row r="1228" spans="1:16" s="176" customFormat="1" ht="17.25" x14ac:dyDescent="0.3">
      <c r="A1228" s="11">
        <f>+A1227+1</f>
        <v>2</v>
      </c>
      <c r="B1228" s="7" t="s">
        <v>126</v>
      </c>
      <c r="C1228" s="8" t="s">
        <v>125</v>
      </c>
      <c r="D1228" s="9">
        <v>92727</v>
      </c>
      <c r="E1228" s="9"/>
      <c r="F1228" s="9"/>
      <c r="G1228" s="33" t="s">
        <v>125</v>
      </c>
      <c r="H1228" s="9">
        <v>94545</v>
      </c>
      <c r="I1228" s="69"/>
      <c r="J1228" s="69"/>
      <c r="K1228" s="6" t="str">
        <f>C1228</f>
        <v>đ/thùng</v>
      </c>
      <c r="L1228" s="64">
        <f>H1228</f>
        <v>94545</v>
      </c>
      <c r="M1228" s="63"/>
      <c r="N1228" s="63"/>
      <c r="O1228" s="34"/>
      <c r="P1228" s="34"/>
    </row>
    <row r="1229" spans="1:16" s="176" customFormat="1" ht="44.25" customHeight="1" x14ac:dyDescent="0.3">
      <c r="A1229" s="238"/>
      <c r="B1229" s="301" t="s">
        <v>3447</v>
      </c>
      <c r="C1229" s="302"/>
      <c r="D1229" s="302"/>
      <c r="E1229" s="302"/>
      <c r="F1229" s="302"/>
      <c r="G1229" s="302"/>
      <c r="H1229" s="302"/>
      <c r="I1229" s="302"/>
      <c r="J1229" s="302"/>
      <c r="K1229" s="302"/>
      <c r="L1229" s="302"/>
      <c r="M1229" s="302"/>
      <c r="N1229" s="303"/>
      <c r="O1229" s="34"/>
      <c r="P1229" s="34"/>
    </row>
    <row r="1230" spans="1:16" s="176" customFormat="1" ht="20.100000000000001" customHeight="1" x14ac:dyDescent="0.3">
      <c r="A1230" s="11">
        <v>1</v>
      </c>
      <c r="B1230" s="7" t="s">
        <v>3348</v>
      </c>
      <c r="C1230" s="8"/>
      <c r="D1230" s="64">
        <v>160000</v>
      </c>
      <c r="E1230" s="9"/>
      <c r="F1230" s="9"/>
      <c r="G1230" s="33"/>
      <c r="H1230" s="9"/>
      <c r="I1230" s="69"/>
      <c r="J1230" s="69"/>
      <c r="K1230" s="6" t="s">
        <v>3359</v>
      </c>
      <c r="L1230" s="64">
        <f>D1230*0.9</f>
        <v>144000</v>
      </c>
      <c r="M1230" s="63"/>
      <c r="N1230" s="63"/>
      <c r="O1230" s="34"/>
      <c r="P1230" s="34"/>
    </row>
    <row r="1231" spans="1:16" s="176" customFormat="1" ht="20.100000000000001" customHeight="1" x14ac:dyDescent="0.3">
      <c r="A1231" s="11">
        <f>A1230+1</f>
        <v>2</v>
      </c>
      <c r="B1231" s="7" t="s">
        <v>3349</v>
      </c>
      <c r="C1231" s="8"/>
      <c r="D1231" s="64">
        <v>122000</v>
      </c>
      <c r="E1231" s="9"/>
      <c r="F1231" s="9"/>
      <c r="G1231" s="33"/>
      <c r="H1231" s="9"/>
      <c r="I1231" s="69"/>
      <c r="J1231" s="69"/>
      <c r="K1231" s="6" t="s">
        <v>3359</v>
      </c>
      <c r="L1231" s="64">
        <f t="shared" ref="L1231:L1240" si="95">D1231*0.9</f>
        <v>109800</v>
      </c>
      <c r="M1231" s="63"/>
      <c r="N1231" s="63"/>
      <c r="O1231" s="34"/>
      <c r="P1231" s="34"/>
    </row>
    <row r="1232" spans="1:16" s="176" customFormat="1" ht="20.100000000000001" customHeight="1" x14ac:dyDescent="0.3">
      <c r="A1232" s="11">
        <f t="shared" ref="A1232:A1240" si="96">A1231+1</f>
        <v>3</v>
      </c>
      <c r="B1232" s="7" t="s">
        <v>3350</v>
      </c>
      <c r="C1232" s="8"/>
      <c r="D1232" s="64">
        <v>98000</v>
      </c>
      <c r="E1232" s="9"/>
      <c r="F1232" s="9"/>
      <c r="G1232" s="33"/>
      <c r="H1232" s="9"/>
      <c r="I1232" s="69"/>
      <c r="J1232" s="69"/>
      <c r="K1232" s="6" t="s">
        <v>3359</v>
      </c>
      <c r="L1232" s="64">
        <f t="shared" si="95"/>
        <v>88200</v>
      </c>
      <c r="M1232" s="63"/>
      <c r="N1232" s="63"/>
      <c r="O1232" s="34"/>
      <c r="P1232" s="34"/>
    </row>
    <row r="1233" spans="1:16" s="176" customFormat="1" ht="20.100000000000001" customHeight="1" x14ac:dyDescent="0.3">
      <c r="A1233" s="11">
        <f t="shared" si="96"/>
        <v>4</v>
      </c>
      <c r="B1233" s="7" t="s">
        <v>3351</v>
      </c>
      <c r="C1233" s="8"/>
      <c r="D1233" s="64">
        <v>110000</v>
      </c>
      <c r="E1233" s="9"/>
      <c r="F1233" s="9"/>
      <c r="G1233" s="33"/>
      <c r="H1233" s="9"/>
      <c r="I1233" s="69"/>
      <c r="J1233" s="69"/>
      <c r="K1233" s="6" t="s">
        <v>3359</v>
      </c>
      <c r="L1233" s="64">
        <f t="shared" si="95"/>
        <v>99000</v>
      </c>
      <c r="M1233" s="63"/>
      <c r="N1233" s="63"/>
      <c r="O1233" s="34"/>
      <c r="P1233" s="34"/>
    </row>
    <row r="1234" spans="1:16" s="176" customFormat="1" ht="20.100000000000001" customHeight="1" x14ac:dyDescent="0.3">
      <c r="A1234" s="11">
        <f t="shared" si="96"/>
        <v>5</v>
      </c>
      <c r="B1234" s="7" t="s">
        <v>3352</v>
      </c>
      <c r="C1234" s="8"/>
      <c r="D1234" s="64">
        <v>123000</v>
      </c>
      <c r="E1234" s="9"/>
      <c r="F1234" s="9"/>
      <c r="G1234" s="33"/>
      <c r="H1234" s="9"/>
      <c r="I1234" s="69"/>
      <c r="J1234" s="69"/>
      <c r="K1234" s="6" t="s">
        <v>3359</v>
      </c>
      <c r="L1234" s="64">
        <f t="shared" si="95"/>
        <v>110700</v>
      </c>
      <c r="M1234" s="63"/>
      <c r="N1234" s="63"/>
      <c r="O1234" s="34"/>
      <c r="P1234" s="34"/>
    </row>
    <row r="1235" spans="1:16" s="176" customFormat="1" ht="20.100000000000001" customHeight="1" x14ac:dyDescent="0.3">
      <c r="A1235" s="11">
        <f t="shared" si="96"/>
        <v>6</v>
      </c>
      <c r="B1235" s="7" t="s">
        <v>3353</v>
      </c>
      <c r="C1235" s="8"/>
      <c r="D1235" s="64">
        <v>120000</v>
      </c>
      <c r="E1235" s="9"/>
      <c r="F1235" s="9"/>
      <c r="G1235" s="33"/>
      <c r="H1235" s="9"/>
      <c r="I1235" s="69"/>
      <c r="J1235" s="69"/>
      <c r="K1235" s="6" t="s">
        <v>2404</v>
      </c>
      <c r="L1235" s="64">
        <f t="shared" si="95"/>
        <v>108000</v>
      </c>
      <c r="M1235" s="63"/>
      <c r="N1235" s="63"/>
      <c r="O1235" s="34"/>
      <c r="P1235" s="34"/>
    </row>
    <row r="1236" spans="1:16" s="176" customFormat="1" ht="20.100000000000001" customHeight="1" x14ac:dyDescent="0.3">
      <c r="A1236" s="11">
        <f t="shared" si="96"/>
        <v>7</v>
      </c>
      <c r="B1236" s="7" t="s">
        <v>3354</v>
      </c>
      <c r="C1236" s="8"/>
      <c r="D1236" s="64">
        <v>120000</v>
      </c>
      <c r="E1236" s="9"/>
      <c r="F1236" s="9"/>
      <c r="G1236" s="33"/>
      <c r="H1236" s="9"/>
      <c r="I1236" s="69"/>
      <c r="J1236" s="69"/>
      <c r="K1236" s="6" t="s">
        <v>2404</v>
      </c>
      <c r="L1236" s="64">
        <f t="shared" si="95"/>
        <v>108000</v>
      </c>
      <c r="M1236" s="63"/>
      <c r="N1236" s="63"/>
      <c r="O1236" s="34"/>
      <c r="P1236" s="34"/>
    </row>
    <row r="1237" spans="1:16" s="176" customFormat="1" ht="20.100000000000001" customHeight="1" x14ac:dyDescent="0.3">
      <c r="A1237" s="11">
        <f t="shared" si="96"/>
        <v>8</v>
      </c>
      <c r="B1237" s="7" t="s">
        <v>3355</v>
      </c>
      <c r="C1237" s="8"/>
      <c r="D1237" s="64">
        <v>120000</v>
      </c>
      <c r="E1237" s="9"/>
      <c r="F1237" s="9"/>
      <c r="G1237" s="33"/>
      <c r="H1237" s="9"/>
      <c r="I1237" s="69"/>
      <c r="J1237" s="69"/>
      <c r="K1237" s="6" t="s">
        <v>2404</v>
      </c>
      <c r="L1237" s="64">
        <f t="shared" si="95"/>
        <v>108000</v>
      </c>
      <c r="M1237" s="63"/>
      <c r="N1237" s="63"/>
      <c r="O1237" s="34"/>
      <c r="P1237" s="34"/>
    </row>
    <row r="1238" spans="1:16" s="176" customFormat="1" ht="20.100000000000001" customHeight="1" x14ac:dyDescent="0.3">
      <c r="A1238" s="11">
        <f t="shared" si="96"/>
        <v>9</v>
      </c>
      <c r="B1238" s="7" t="s">
        <v>3356</v>
      </c>
      <c r="C1238" s="8"/>
      <c r="D1238" s="64">
        <v>135000</v>
      </c>
      <c r="E1238" s="9"/>
      <c r="F1238" s="9"/>
      <c r="G1238" s="33"/>
      <c r="H1238" s="9"/>
      <c r="I1238" s="69"/>
      <c r="J1238" s="69"/>
      <c r="K1238" s="6" t="s">
        <v>2404</v>
      </c>
      <c r="L1238" s="64">
        <f t="shared" si="95"/>
        <v>121500</v>
      </c>
      <c r="M1238" s="63"/>
      <c r="N1238" s="63"/>
      <c r="O1238" s="34"/>
      <c r="P1238" s="34"/>
    </row>
    <row r="1239" spans="1:16" s="176" customFormat="1" ht="20.100000000000001" customHeight="1" x14ac:dyDescent="0.3">
      <c r="A1239" s="11">
        <f t="shared" si="96"/>
        <v>10</v>
      </c>
      <c r="B1239" s="7" t="s">
        <v>3357</v>
      </c>
      <c r="C1239" s="8"/>
      <c r="D1239" s="64">
        <v>135000</v>
      </c>
      <c r="E1239" s="9"/>
      <c r="F1239" s="9"/>
      <c r="G1239" s="33"/>
      <c r="H1239" s="9"/>
      <c r="I1239" s="69"/>
      <c r="J1239" s="69"/>
      <c r="K1239" s="6" t="s">
        <v>2404</v>
      </c>
      <c r="L1239" s="64">
        <f t="shared" si="95"/>
        <v>121500</v>
      </c>
      <c r="M1239" s="63"/>
      <c r="N1239" s="63"/>
      <c r="O1239" s="34"/>
      <c r="P1239" s="34"/>
    </row>
    <row r="1240" spans="1:16" s="176" customFormat="1" ht="20.100000000000001" customHeight="1" x14ac:dyDescent="0.3">
      <c r="A1240" s="11">
        <f t="shared" si="96"/>
        <v>11</v>
      </c>
      <c r="B1240" s="7" t="s">
        <v>3358</v>
      </c>
      <c r="C1240" s="8"/>
      <c r="D1240" s="64">
        <v>148000</v>
      </c>
      <c r="E1240" s="9"/>
      <c r="F1240" s="9"/>
      <c r="G1240" s="33"/>
      <c r="H1240" s="9"/>
      <c r="I1240" s="69"/>
      <c r="J1240" s="69"/>
      <c r="K1240" s="6" t="s">
        <v>2404</v>
      </c>
      <c r="L1240" s="64">
        <f t="shared" si="95"/>
        <v>133200</v>
      </c>
      <c r="M1240" s="63"/>
      <c r="N1240" s="63"/>
      <c r="O1240" s="34"/>
      <c r="P1240" s="34"/>
    </row>
    <row r="1241" spans="1:16" s="176" customFormat="1" ht="42.75" customHeight="1" x14ac:dyDescent="0.3">
      <c r="A1241" s="238"/>
      <c r="B1241" s="301" t="s">
        <v>3448</v>
      </c>
      <c r="C1241" s="302"/>
      <c r="D1241" s="302"/>
      <c r="E1241" s="302"/>
      <c r="F1241" s="302"/>
      <c r="G1241" s="302"/>
      <c r="H1241" s="302"/>
      <c r="I1241" s="302"/>
      <c r="J1241" s="302"/>
      <c r="K1241" s="302"/>
      <c r="L1241" s="302"/>
      <c r="M1241" s="302"/>
      <c r="N1241" s="303"/>
      <c r="O1241" s="34"/>
      <c r="P1241" s="34"/>
    </row>
    <row r="1242" spans="1:16" s="176" customFormat="1" ht="20.100000000000001" customHeight="1" x14ac:dyDescent="0.3">
      <c r="A1242" s="11">
        <v>1</v>
      </c>
      <c r="B1242" s="7" t="s">
        <v>3353</v>
      </c>
      <c r="C1242" s="8"/>
      <c r="D1242" s="64">
        <v>162000</v>
      </c>
      <c r="E1242" s="9"/>
      <c r="F1242" s="9"/>
      <c r="G1242" s="33"/>
      <c r="H1242" s="9"/>
      <c r="I1242" s="69"/>
      <c r="J1242" s="69"/>
      <c r="K1242" s="6" t="s">
        <v>2404</v>
      </c>
      <c r="L1242" s="64">
        <f>D1242*0.9</f>
        <v>145800</v>
      </c>
      <c r="M1242" s="63"/>
      <c r="N1242" s="63"/>
      <c r="O1242" s="34"/>
      <c r="P1242" s="34"/>
    </row>
    <row r="1243" spans="1:16" s="176" customFormat="1" ht="20.100000000000001" customHeight="1" x14ac:dyDescent="0.3">
      <c r="A1243" s="11">
        <f>A1242+1</f>
        <v>2</v>
      </c>
      <c r="B1243" s="7" t="s">
        <v>3354</v>
      </c>
      <c r="C1243" s="8"/>
      <c r="D1243" s="64">
        <v>162000</v>
      </c>
      <c r="E1243" s="9"/>
      <c r="F1243" s="9"/>
      <c r="G1243" s="33"/>
      <c r="H1243" s="9"/>
      <c r="I1243" s="69"/>
      <c r="J1243" s="69"/>
      <c r="K1243" s="6" t="s">
        <v>2404</v>
      </c>
      <c r="L1243" s="64">
        <f t="shared" ref="L1243:L1263" si="97">D1243*0.9</f>
        <v>145800</v>
      </c>
      <c r="M1243" s="63"/>
      <c r="N1243" s="63"/>
      <c r="O1243" s="34"/>
      <c r="P1243" s="34"/>
    </row>
    <row r="1244" spans="1:16" s="176" customFormat="1" ht="20.100000000000001" customHeight="1" x14ac:dyDescent="0.3">
      <c r="A1244" s="11">
        <f t="shared" ref="A1244:A1263" si="98">A1243+1</f>
        <v>3</v>
      </c>
      <c r="B1244" s="7" t="s">
        <v>3360</v>
      </c>
      <c r="C1244" s="8"/>
      <c r="D1244" s="64">
        <v>162000</v>
      </c>
      <c r="E1244" s="9"/>
      <c r="F1244" s="9"/>
      <c r="G1244" s="33"/>
      <c r="H1244" s="9"/>
      <c r="I1244" s="69"/>
      <c r="J1244" s="69"/>
      <c r="K1244" s="6" t="s">
        <v>2404</v>
      </c>
      <c r="L1244" s="64">
        <f t="shared" si="97"/>
        <v>145800</v>
      </c>
      <c r="M1244" s="63"/>
      <c r="N1244" s="63"/>
      <c r="O1244" s="34"/>
      <c r="P1244" s="34"/>
    </row>
    <row r="1245" spans="1:16" s="176" customFormat="1" ht="20.100000000000001" customHeight="1" x14ac:dyDescent="0.3">
      <c r="A1245" s="11">
        <f t="shared" si="98"/>
        <v>4</v>
      </c>
      <c r="B1245" s="7" t="s">
        <v>3361</v>
      </c>
      <c r="C1245" s="8"/>
      <c r="D1245" s="64">
        <v>165000</v>
      </c>
      <c r="E1245" s="9"/>
      <c r="F1245" s="9"/>
      <c r="G1245" s="33"/>
      <c r="H1245" s="9"/>
      <c r="I1245" s="69"/>
      <c r="J1245" s="69"/>
      <c r="K1245" s="6" t="s">
        <v>2404</v>
      </c>
      <c r="L1245" s="64">
        <f t="shared" si="97"/>
        <v>148500</v>
      </c>
      <c r="M1245" s="63"/>
      <c r="N1245" s="63"/>
      <c r="O1245" s="34"/>
      <c r="P1245" s="34"/>
    </row>
    <row r="1246" spans="1:16" s="176" customFormat="1" ht="20.100000000000001" customHeight="1" x14ac:dyDescent="0.3">
      <c r="A1246" s="11">
        <f t="shared" si="98"/>
        <v>5</v>
      </c>
      <c r="B1246" s="7" t="s">
        <v>3362</v>
      </c>
      <c r="C1246" s="8"/>
      <c r="D1246" s="64">
        <v>188000</v>
      </c>
      <c r="E1246" s="9"/>
      <c r="F1246" s="9"/>
      <c r="G1246" s="33"/>
      <c r="H1246" s="9"/>
      <c r="I1246" s="69"/>
      <c r="J1246" s="69"/>
      <c r="K1246" s="6" t="s">
        <v>2404</v>
      </c>
      <c r="L1246" s="64">
        <f t="shared" si="97"/>
        <v>169200</v>
      </c>
      <c r="M1246" s="63"/>
      <c r="N1246" s="63"/>
      <c r="O1246" s="34"/>
      <c r="P1246" s="34"/>
    </row>
    <row r="1247" spans="1:16" s="176" customFormat="1" ht="20.100000000000001" customHeight="1" x14ac:dyDescent="0.3">
      <c r="A1247" s="11">
        <f t="shared" si="98"/>
        <v>6</v>
      </c>
      <c r="B1247" s="7" t="s">
        <v>3362</v>
      </c>
      <c r="C1247" s="8"/>
      <c r="D1247" s="64">
        <v>197000</v>
      </c>
      <c r="E1247" s="9"/>
      <c r="F1247" s="9"/>
      <c r="G1247" s="33"/>
      <c r="H1247" s="9"/>
      <c r="I1247" s="69"/>
      <c r="J1247" s="69"/>
      <c r="K1247" s="6" t="s">
        <v>2404</v>
      </c>
      <c r="L1247" s="64">
        <f t="shared" si="97"/>
        <v>177300</v>
      </c>
      <c r="M1247" s="63"/>
      <c r="N1247" s="63"/>
      <c r="O1247" s="34"/>
      <c r="P1247" s="34"/>
    </row>
    <row r="1248" spans="1:16" s="176" customFormat="1" ht="20.100000000000001" customHeight="1" x14ac:dyDescent="0.3">
      <c r="A1248" s="11">
        <f t="shared" si="98"/>
        <v>7</v>
      </c>
      <c r="B1248" s="7" t="s">
        <v>3363</v>
      </c>
      <c r="C1248" s="8"/>
      <c r="D1248" s="64">
        <v>217000</v>
      </c>
      <c r="E1248" s="9"/>
      <c r="F1248" s="9"/>
      <c r="G1248" s="33"/>
      <c r="H1248" s="9"/>
      <c r="I1248" s="69"/>
      <c r="J1248" s="69"/>
      <c r="K1248" s="6" t="s">
        <v>2404</v>
      </c>
      <c r="L1248" s="64">
        <f t="shared" si="97"/>
        <v>195300</v>
      </c>
      <c r="M1248" s="63"/>
      <c r="N1248" s="63"/>
      <c r="O1248" s="34"/>
      <c r="P1248" s="34"/>
    </row>
    <row r="1249" spans="1:16" s="176" customFormat="1" ht="20.100000000000001" customHeight="1" x14ac:dyDescent="0.3">
      <c r="A1249" s="11">
        <f t="shared" si="98"/>
        <v>8</v>
      </c>
      <c r="B1249" s="7" t="s">
        <v>3373</v>
      </c>
      <c r="C1249" s="8"/>
      <c r="D1249" s="64">
        <v>200000</v>
      </c>
      <c r="E1249" s="9"/>
      <c r="F1249" s="9"/>
      <c r="G1249" s="33"/>
      <c r="H1249" s="9"/>
      <c r="I1249" s="69"/>
      <c r="J1249" s="69"/>
      <c r="K1249" s="6" t="s">
        <v>2404</v>
      </c>
      <c r="L1249" s="64">
        <f t="shared" si="97"/>
        <v>180000</v>
      </c>
      <c r="M1249" s="63"/>
      <c r="N1249" s="63"/>
      <c r="O1249" s="34"/>
      <c r="P1249" s="34"/>
    </row>
    <row r="1250" spans="1:16" s="176" customFormat="1" ht="20.100000000000001" customHeight="1" x14ac:dyDescent="0.3">
      <c r="A1250" s="11">
        <f t="shared" si="98"/>
        <v>9</v>
      </c>
      <c r="B1250" s="7" t="s">
        <v>3364</v>
      </c>
      <c r="C1250" s="8"/>
      <c r="D1250" s="64">
        <v>200000</v>
      </c>
      <c r="E1250" s="9"/>
      <c r="F1250" s="9"/>
      <c r="G1250" s="33"/>
      <c r="H1250" s="9"/>
      <c r="I1250" s="69"/>
      <c r="J1250" s="69"/>
      <c r="K1250" s="6" t="s">
        <v>2404</v>
      </c>
      <c r="L1250" s="64">
        <f t="shared" si="97"/>
        <v>180000</v>
      </c>
      <c r="M1250" s="63"/>
      <c r="N1250" s="63"/>
      <c r="O1250" s="34"/>
      <c r="P1250" s="34"/>
    </row>
    <row r="1251" spans="1:16" s="176" customFormat="1" ht="20.100000000000001" customHeight="1" x14ac:dyDescent="0.3">
      <c r="A1251" s="11">
        <f t="shared" si="98"/>
        <v>10</v>
      </c>
      <c r="B1251" s="7" t="s">
        <v>3365</v>
      </c>
      <c r="C1251" s="8"/>
      <c r="D1251" s="64">
        <v>200000</v>
      </c>
      <c r="E1251" s="9"/>
      <c r="F1251" s="9"/>
      <c r="G1251" s="33"/>
      <c r="H1251" s="9"/>
      <c r="I1251" s="69"/>
      <c r="J1251" s="69"/>
      <c r="K1251" s="6" t="s">
        <v>2404</v>
      </c>
      <c r="L1251" s="64">
        <f t="shared" si="97"/>
        <v>180000</v>
      </c>
      <c r="M1251" s="63"/>
      <c r="N1251" s="63"/>
      <c r="O1251" s="34"/>
      <c r="P1251" s="34"/>
    </row>
    <row r="1252" spans="1:16" s="176" customFormat="1" ht="20.100000000000001" customHeight="1" x14ac:dyDescent="0.3">
      <c r="A1252" s="11">
        <f t="shared" si="98"/>
        <v>11</v>
      </c>
      <c r="B1252" s="7" t="s">
        <v>3371</v>
      </c>
      <c r="C1252" s="8"/>
      <c r="D1252" s="64">
        <v>243000</v>
      </c>
      <c r="E1252" s="9"/>
      <c r="F1252" s="9"/>
      <c r="G1252" s="33"/>
      <c r="H1252" s="9"/>
      <c r="I1252" s="69"/>
      <c r="J1252" s="69"/>
      <c r="K1252" s="6" t="s">
        <v>2404</v>
      </c>
      <c r="L1252" s="64">
        <f t="shared" si="97"/>
        <v>218700</v>
      </c>
      <c r="M1252" s="63"/>
      <c r="N1252" s="63"/>
      <c r="O1252" s="34"/>
      <c r="P1252" s="34"/>
    </row>
    <row r="1253" spans="1:16" s="176" customFormat="1" ht="20.100000000000001" customHeight="1" x14ac:dyDescent="0.3">
      <c r="A1253" s="11">
        <f t="shared" si="98"/>
        <v>12</v>
      </c>
      <c r="B1253" s="7" t="s">
        <v>3366</v>
      </c>
      <c r="C1253" s="8"/>
      <c r="D1253" s="64">
        <v>243000</v>
      </c>
      <c r="E1253" s="9"/>
      <c r="F1253" s="9"/>
      <c r="G1253" s="33"/>
      <c r="H1253" s="9"/>
      <c r="I1253" s="69"/>
      <c r="J1253" s="69"/>
      <c r="K1253" s="6" t="s">
        <v>2404</v>
      </c>
      <c r="L1253" s="64">
        <f t="shared" si="97"/>
        <v>218700</v>
      </c>
      <c r="M1253" s="63"/>
      <c r="N1253" s="63"/>
      <c r="O1253" s="34"/>
      <c r="P1253" s="34"/>
    </row>
    <row r="1254" spans="1:16" s="176" customFormat="1" ht="20.100000000000001" customHeight="1" x14ac:dyDescent="0.3">
      <c r="A1254" s="11">
        <f t="shared" si="98"/>
        <v>13</v>
      </c>
      <c r="B1254" s="7" t="s">
        <v>3367</v>
      </c>
      <c r="C1254" s="8"/>
      <c r="D1254" s="64">
        <v>248000</v>
      </c>
      <c r="E1254" s="9"/>
      <c r="F1254" s="9"/>
      <c r="G1254" s="33"/>
      <c r="H1254" s="9"/>
      <c r="I1254" s="69"/>
      <c r="J1254" s="69"/>
      <c r="K1254" s="6" t="s">
        <v>2404</v>
      </c>
      <c r="L1254" s="64">
        <f t="shared" si="97"/>
        <v>223200</v>
      </c>
      <c r="M1254" s="63"/>
      <c r="N1254" s="63"/>
      <c r="O1254" s="34"/>
      <c r="P1254" s="34"/>
    </row>
    <row r="1255" spans="1:16" s="176" customFormat="1" ht="20.100000000000001" customHeight="1" x14ac:dyDescent="0.3">
      <c r="A1255" s="11">
        <f t="shared" si="98"/>
        <v>14</v>
      </c>
      <c r="B1255" s="7" t="s">
        <v>3368</v>
      </c>
      <c r="C1255" s="8"/>
      <c r="D1255" s="64">
        <v>265000</v>
      </c>
      <c r="E1255" s="9"/>
      <c r="F1255" s="9"/>
      <c r="G1255" s="33"/>
      <c r="H1255" s="9"/>
      <c r="I1255" s="69"/>
      <c r="J1255" s="69"/>
      <c r="K1255" s="6" t="s">
        <v>2404</v>
      </c>
      <c r="L1255" s="64">
        <f t="shared" si="97"/>
        <v>238500</v>
      </c>
      <c r="M1255" s="63"/>
      <c r="N1255" s="63"/>
      <c r="O1255" s="34"/>
      <c r="P1255" s="34"/>
    </row>
    <row r="1256" spans="1:16" s="176" customFormat="1" ht="20.100000000000001" customHeight="1" x14ac:dyDescent="0.3">
      <c r="A1256" s="11">
        <f t="shared" si="98"/>
        <v>15</v>
      </c>
      <c r="B1256" s="7" t="s">
        <v>3369</v>
      </c>
      <c r="C1256" s="8"/>
      <c r="D1256" s="64">
        <v>295000</v>
      </c>
      <c r="E1256" s="9"/>
      <c r="F1256" s="9"/>
      <c r="G1256" s="33"/>
      <c r="H1256" s="9"/>
      <c r="I1256" s="69"/>
      <c r="J1256" s="69"/>
      <c r="K1256" s="6" t="s">
        <v>2404</v>
      </c>
      <c r="L1256" s="64">
        <f t="shared" si="97"/>
        <v>265500</v>
      </c>
      <c r="M1256" s="63"/>
      <c r="N1256" s="63"/>
      <c r="O1256" s="34"/>
      <c r="P1256" s="34"/>
    </row>
    <row r="1257" spans="1:16" s="176" customFormat="1" ht="20.100000000000001" customHeight="1" x14ac:dyDescent="0.3">
      <c r="A1257" s="11">
        <f t="shared" si="98"/>
        <v>16</v>
      </c>
      <c r="B1257" s="7" t="s">
        <v>3370</v>
      </c>
      <c r="C1257" s="8"/>
      <c r="D1257" s="64">
        <v>282000</v>
      </c>
      <c r="E1257" s="9"/>
      <c r="F1257" s="9"/>
      <c r="G1257" s="33"/>
      <c r="H1257" s="9"/>
      <c r="I1257" s="69"/>
      <c r="J1257" s="69"/>
      <c r="K1257" s="6" t="s">
        <v>2404</v>
      </c>
      <c r="L1257" s="64">
        <f t="shared" si="97"/>
        <v>253800</v>
      </c>
      <c r="M1257" s="63"/>
      <c r="N1257" s="63"/>
      <c r="O1257" s="34"/>
      <c r="P1257" s="34"/>
    </row>
    <row r="1258" spans="1:16" s="176" customFormat="1" ht="20.100000000000001" customHeight="1" x14ac:dyDescent="0.3">
      <c r="A1258" s="11">
        <f t="shared" si="98"/>
        <v>17</v>
      </c>
      <c r="B1258" s="7" t="s">
        <v>3372</v>
      </c>
      <c r="C1258" s="8"/>
      <c r="D1258" s="64">
        <v>282000</v>
      </c>
      <c r="E1258" s="9"/>
      <c r="F1258" s="9"/>
      <c r="G1258" s="33"/>
      <c r="H1258" s="9"/>
      <c r="I1258" s="69"/>
      <c r="J1258" s="69"/>
      <c r="K1258" s="6" t="s">
        <v>2404</v>
      </c>
      <c r="L1258" s="64">
        <f t="shared" si="97"/>
        <v>253800</v>
      </c>
      <c r="M1258" s="63"/>
      <c r="N1258" s="63"/>
      <c r="O1258" s="34"/>
      <c r="P1258" s="34"/>
    </row>
    <row r="1259" spans="1:16" s="176" customFormat="1" ht="20.100000000000001" customHeight="1" x14ac:dyDescent="0.3">
      <c r="A1259" s="11">
        <f t="shared" si="98"/>
        <v>18</v>
      </c>
      <c r="B1259" s="7" t="s">
        <v>3374</v>
      </c>
      <c r="C1259" s="8"/>
      <c r="D1259" s="64">
        <v>270000</v>
      </c>
      <c r="E1259" s="9"/>
      <c r="F1259" s="9"/>
      <c r="G1259" s="33"/>
      <c r="H1259" s="9"/>
      <c r="I1259" s="69"/>
      <c r="J1259" s="69"/>
      <c r="K1259" s="6" t="s">
        <v>2404</v>
      </c>
      <c r="L1259" s="64">
        <f t="shared" si="97"/>
        <v>243000</v>
      </c>
      <c r="M1259" s="63"/>
      <c r="N1259" s="63"/>
      <c r="O1259" s="34"/>
      <c r="P1259" s="34"/>
    </row>
    <row r="1260" spans="1:16" s="176" customFormat="1" ht="20.100000000000001" customHeight="1" x14ac:dyDescent="0.3">
      <c r="A1260" s="11">
        <f t="shared" si="98"/>
        <v>19</v>
      </c>
      <c r="B1260" s="7" t="s">
        <v>3375</v>
      </c>
      <c r="C1260" s="8"/>
      <c r="D1260" s="64">
        <v>300000</v>
      </c>
      <c r="E1260" s="9"/>
      <c r="F1260" s="9"/>
      <c r="G1260" s="33"/>
      <c r="H1260" s="9"/>
      <c r="I1260" s="69"/>
      <c r="J1260" s="69"/>
      <c r="K1260" s="6" t="s">
        <v>2404</v>
      </c>
      <c r="L1260" s="64">
        <f t="shared" si="97"/>
        <v>270000</v>
      </c>
      <c r="M1260" s="63"/>
      <c r="N1260" s="63"/>
      <c r="O1260" s="34"/>
      <c r="P1260" s="34"/>
    </row>
    <row r="1261" spans="1:16" s="176" customFormat="1" ht="20.100000000000001" customHeight="1" x14ac:dyDescent="0.3">
      <c r="A1261" s="11">
        <f t="shared" si="98"/>
        <v>20</v>
      </c>
      <c r="B1261" s="7" t="s">
        <v>3376</v>
      </c>
      <c r="C1261" s="8"/>
      <c r="D1261" s="64">
        <v>300000</v>
      </c>
      <c r="E1261" s="9"/>
      <c r="F1261" s="9"/>
      <c r="G1261" s="33"/>
      <c r="H1261" s="9"/>
      <c r="I1261" s="69"/>
      <c r="J1261" s="69"/>
      <c r="K1261" s="6" t="s">
        <v>2404</v>
      </c>
      <c r="L1261" s="64">
        <f t="shared" si="97"/>
        <v>270000</v>
      </c>
      <c r="M1261" s="63"/>
      <c r="N1261" s="63"/>
      <c r="O1261" s="34"/>
      <c r="P1261" s="34"/>
    </row>
    <row r="1262" spans="1:16" s="176" customFormat="1" ht="20.100000000000001" customHeight="1" x14ac:dyDescent="0.3">
      <c r="A1262" s="11">
        <f t="shared" si="98"/>
        <v>21</v>
      </c>
      <c r="B1262" s="7" t="s">
        <v>3377</v>
      </c>
      <c r="C1262" s="8"/>
      <c r="D1262" s="64">
        <v>525000</v>
      </c>
      <c r="E1262" s="9"/>
      <c r="F1262" s="9"/>
      <c r="G1262" s="33"/>
      <c r="H1262" s="9"/>
      <c r="I1262" s="69"/>
      <c r="J1262" s="69"/>
      <c r="K1262" s="6" t="s">
        <v>2404</v>
      </c>
      <c r="L1262" s="64">
        <f t="shared" si="97"/>
        <v>472500</v>
      </c>
      <c r="M1262" s="63"/>
      <c r="N1262" s="63"/>
      <c r="O1262" s="34"/>
      <c r="P1262" s="34"/>
    </row>
    <row r="1263" spans="1:16" s="176" customFormat="1" ht="20.100000000000001" customHeight="1" x14ac:dyDescent="0.3">
      <c r="A1263" s="11">
        <f t="shared" si="98"/>
        <v>22</v>
      </c>
      <c r="B1263" s="7" t="s">
        <v>3378</v>
      </c>
      <c r="C1263" s="8"/>
      <c r="D1263" s="64">
        <v>615000</v>
      </c>
      <c r="E1263" s="9"/>
      <c r="F1263" s="9"/>
      <c r="G1263" s="33"/>
      <c r="H1263" s="9"/>
      <c r="I1263" s="69"/>
      <c r="J1263" s="69"/>
      <c r="K1263" s="6" t="s">
        <v>2404</v>
      </c>
      <c r="L1263" s="64">
        <f t="shared" si="97"/>
        <v>553500</v>
      </c>
      <c r="M1263" s="63"/>
      <c r="N1263" s="63"/>
      <c r="O1263" s="34"/>
      <c r="P1263" s="34"/>
    </row>
    <row r="1264" spans="1:16" s="176" customFormat="1" ht="48.75" customHeight="1" x14ac:dyDescent="0.3">
      <c r="A1264" s="238"/>
      <c r="B1264" s="301" t="s">
        <v>3449</v>
      </c>
      <c r="C1264" s="302"/>
      <c r="D1264" s="302"/>
      <c r="E1264" s="302"/>
      <c r="F1264" s="302"/>
      <c r="G1264" s="302"/>
      <c r="H1264" s="302"/>
      <c r="I1264" s="302"/>
      <c r="J1264" s="302"/>
      <c r="K1264" s="302"/>
      <c r="L1264" s="302"/>
      <c r="M1264" s="302"/>
      <c r="N1264" s="303"/>
      <c r="O1264" s="34"/>
      <c r="P1264" s="34"/>
    </row>
    <row r="1265" spans="1:16" s="176" customFormat="1" ht="20.100000000000001" customHeight="1" x14ac:dyDescent="0.3">
      <c r="A1265" s="11">
        <v>1</v>
      </c>
      <c r="B1265" s="7" t="s">
        <v>3379</v>
      </c>
      <c r="C1265" s="8"/>
      <c r="D1265" s="64">
        <v>98000</v>
      </c>
      <c r="E1265" s="9"/>
      <c r="F1265" s="9"/>
      <c r="G1265" s="33"/>
      <c r="H1265" s="9"/>
      <c r="I1265" s="145"/>
      <c r="J1265" s="69"/>
      <c r="K1265" s="6" t="s">
        <v>3359</v>
      </c>
      <c r="L1265" s="64">
        <f>D1265*0.9</f>
        <v>88200</v>
      </c>
      <c r="M1265" s="63"/>
      <c r="N1265" s="63"/>
      <c r="O1265" s="34"/>
      <c r="P1265" s="34"/>
    </row>
    <row r="1266" spans="1:16" s="176" customFormat="1" ht="20.100000000000001" customHeight="1" x14ac:dyDescent="0.3">
      <c r="A1266" s="11">
        <f>A1265+1</f>
        <v>2</v>
      </c>
      <c r="B1266" s="266" t="s">
        <v>3380</v>
      </c>
      <c r="C1266" s="8"/>
      <c r="D1266" s="64">
        <v>135000</v>
      </c>
      <c r="E1266" s="9"/>
      <c r="F1266" s="9"/>
      <c r="G1266" s="33"/>
      <c r="H1266" s="9"/>
      <c r="I1266" s="69"/>
      <c r="J1266" s="69"/>
      <c r="K1266" s="6" t="s">
        <v>2404</v>
      </c>
      <c r="L1266" s="64">
        <f t="shared" ref="L1266:L1289" si="99">D1266*0.9</f>
        <v>121500</v>
      </c>
      <c r="M1266" s="63"/>
      <c r="N1266" s="63"/>
      <c r="O1266" s="34"/>
      <c r="P1266" s="34"/>
    </row>
    <row r="1267" spans="1:16" s="176" customFormat="1" ht="20.100000000000001" customHeight="1" x14ac:dyDescent="0.3">
      <c r="A1267" s="11">
        <f t="shared" ref="A1267:A1289" si="100">A1266+1</f>
        <v>3</v>
      </c>
      <c r="B1267" s="266" t="s">
        <v>3381</v>
      </c>
      <c r="C1267" s="8"/>
      <c r="D1267" s="64">
        <v>135000</v>
      </c>
      <c r="E1267" s="9"/>
      <c r="F1267" s="9"/>
      <c r="G1267" s="33"/>
      <c r="H1267" s="9"/>
      <c r="I1267" s="69"/>
      <c r="J1267" s="69"/>
      <c r="K1267" s="6" t="s">
        <v>2404</v>
      </c>
      <c r="L1267" s="64">
        <f t="shared" si="99"/>
        <v>121500</v>
      </c>
      <c r="M1267" s="63"/>
      <c r="N1267" s="63"/>
      <c r="O1267" s="34"/>
      <c r="P1267" s="34"/>
    </row>
    <row r="1268" spans="1:16" s="176" customFormat="1" ht="20.100000000000001" customHeight="1" x14ac:dyDescent="0.3">
      <c r="A1268" s="11">
        <f t="shared" si="100"/>
        <v>4</v>
      </c>
      <c r="B1268" s="266" t="s">
        <v>3382</v>
      </c>
      <c r="C1268" s="8"/>
      <c r="D1268" s="64">
        <v>137000</v>
      </c>
      <c r="E1268" s="9"/>
      <c r="F1268" s="9"/>
      <c r="G1268" s="33"/>
      <c r="H1268" s="9"/>
      <c r="I1268" s="69"/>
      <c r="J1268" s="69"/>
      <c r="K1268" s="6" t="s">
        <v>2404</v>
      </c>
      <c r="L1268" s="64">
        <f t="shared" si="99"/>
        <v>123300</v>
      </c>
      <c r="M1268" s="63"/>
      <c r="N1268" s="63"/>
      <c r="O1268" s="34"/>
      <c r="P1268" s="34"/>
    </row>
    <row r="1269" spans="1:16" s="176" customFormat="1" ht="20.100000000000001" customHeight="1" x14ac:dyDescent="0.3">
      <c r="A1269" s="11">
        <f t="shared" si="100"/>
        <v>5</v>
      </c>
      <c r="B1269" s="266" t="s">
        <v>3383</v>
      </c>
      <c r="C1269" s="8"/>
      <c r="D1269" s="64">
        <v>140000</v>
      </c>
      <c r="E1269" s="9"/>
      <c r="F1269" s="9"/>
      <c r="G1269" s="33"/>
      <c r="H1269" s="9"/>
      <c r="I1269" s="69"/>
      <c r="J1269" s="69"/>
      <c r="K1269" s="6" t="s">
        <v>2404</v>
      </c>
      <c r="L1269" s="64">
        <f t="shared" si="99"/>
        <v>126000</v>
      </c>
      <c r="M1269" s="63"/>
      <c r="N1269" s="63"/>
      <c r="O1269" s="34"/>
      <c r="P1269" s="34"/>
    </row>
    <row r="1270" spans="1:16" s="176" customFormat="1" ht="20.100000000000001" customHeight="1" x14ac:dyDescent="0.3">
      <c r="A1270" s="11">
        <f t="shared" si="100"/>
        <v>6</v>
      </c>
      <c r="B1270" s="266" t="s">
        <v>3384</v>
      </c>
      <c r="C1270" s="8"/>
      <c r="D1270" s="64">
        <v>145000</v>
      </c>
      <c r="E1270" s="9"/>
      <c r="F1270" s="9"/>
      <c r="G1270" s="33"/>
      <c r="H1270" s="9"/>
      <c r="I1270" s="69"/>
      <c r="J1270" s="69"/>
      <c r="K1270" s="6" t="s">
        <v>2404</v>
      </c>
      <c r="L1270" s="64">
        <f t="shared" si="99"/>
        <v>130500</v>
      </c>
      <c r="M1270" s="63"/>
      <c r="N1270" s="63"/>
      <c r="O1270" s="34"/>
      <c r="P1270" s="34"/>
    </row>
    <row r="1271" spans="1:16" s="176" customFormat="1" ht="20.100000000000001" customHeight="1" x14ac:dyDescent="0.3">
      <c r="A1271" s="11">
        <f t="shared" si="100"/>
        <v>7</v>
      </c>
      <c r="B1271" s="266" t="s">
        <v>3385</v>
      </c>
      <c r="C1271" s="8"/>
      <c r="D1271" s="64">
        <v>145000</v>
      </c>
      <c r="E1271" s="9"/>
      <c r="F1271" s="9"/>
      <c r="G1271" s="33"/>
      <c r="H1271" s="9"/>
      <c r="I1271" s="69"/>
      <c r="J1271" s="69"/>
      <c r="K1271" s="6" t="s">
        <v>2404</v>
      </c>
      <c r="L1271" s="64">
        <f t="shared" si="99"/>
        <v>130500</v>
      </c>
      <c r="M1271" s="63"/>
      <c r="N1271" s="63"/>
      <c r="O1271" s="34"/>
      <c r="P1271" s="34"/>
    </row>
    <row r="1272" spans="1:16" s="176" customFormat="1" ht="20.100000000000001" customHeight="1" x14ac:dyDescent="0.3">
      <c r="A1272" s="11">
        <f t="shared" si="100"/>
        <v>8</v>
      </c>
      <c r="B1272" s="266" t="s">
        <v>3386</v>
      </c>
      <c r="C1272" s="8"/>
      <c r="D1272" s="64">
        <v>163000</v>
      </c>
      <c r="E1272" s="9"/>
      <c r="F1272" s="9"/>
      <c r="G1272" s="33"/>
      <c r="H1272" s="9"/>
      <c r="I1272" s="69"/>
      <c r="J1272" s="69"/>
      <c r="K1272" s="6" t="s">
        <v>2404</v>
      </c>
      <c r="L1272" s="64">
        <f t="shared" si="99"/>
        <v>146700</v>
      </c>
      <c r="M1272" s="63"/>
      <c r="N1272" s="63"/>
      <c r="O1272" s="34"/>
      <c r="P1272" s="34"/>
    </row>
    <row r="1273" spans="1:16" s="176" customFormat="1" ht="20.100000000000001" customHeight="1" x14ac:dyDescent="0.3">
      <c r="A1273" s="11">
        <f t="shared" si="100"/>
        <v>9</v>
      </c>
      <c r="B1273" s="267" t="s">
        <v>3387</v>
      </c>
      <c r="C1273" s="8"/>
      <c r="D1273" s="64">
        <v>220000</v>
      </c>
      <c r="E1273" s="9"/>
      <c r="F1273" s="9"/>
      <c r="G1273" s="33"/>
      <c r="H1273" s="9"/>
      <c r="I1273" s="69"/>
      <c r="J1273" s="69"/>
      <c r="K1273" s="6" t="s">
        <v>2404</v>
      </c>
      <c r="L1273" s="64">
        <f t="shared" si="99"/>
        <v>198000</v>
      </c>
      <c r="M1273" s="63"/>
      <c r="N1273" s="63"/>
      <c r="O1273" s="34"/>
      <c r="P1273" s="34"/>
    </row>
    <row r="1274" spans="1:16" s="176" customFormat="1" ht="20.100000000000001" customHeight="1" x14ac:dyDescent="0.3">
      <c r="A1274" s="11">
        <f t="shared" si="100"/>
        <v>10</v>
      </c>
      <c r="B1274" s="266" t="s">
        <v>3388</v>
      </c>
      <c r="C1274" s="8"/>
      <c r="D1274" s="64">
        <v>180000</v>
      </c>
      <c r="E1274" s="9"/>
      <c r="F1274" s="9"/>
      <c r="G1274" s="33"/>
      <c r="H1274" s="9"/>
      <c r="I1274" s="69"/>
      <c r="J1274" s="69"/>
      <c r="K1274" s="6" t="s">
        <v>2404</v>
      </c>
      <c r="L1274" s="64">
        <f t="shared" si="99"/>
        <v>162000</v>
      </c>
      <c r="M1274" s="63"/>
      <c r="N1274" s="63"/>
      <c r="O1274" s="34"/>
      <c r="P1274" s="34"/>
    </row>
    <row r="1275" spans="1:16" s="176" customFormat="1" ht="20.100000000000001" customHeight="1" x14ac:dyDescent="0.3">
      <c r="A1275" s="11">
        <f t="shared" si="100"/>
        <v>11</v>
      </c>
      <c r="B1275" s="266" t="s">
        <v>3389</v>
      </c>
      <c r="C1275" s="8"/>
      <c r="D1275" s="64">
        <v>180000</v>
      </c>
      <c r="E1275" s="9"/>
      <c r="F1275" s="9"/>
      <c r="G1275" s="33"/>
      <c r="H1275" s="9"/>
      <c r="I1275" s="69"/>
      <c r="J1275" s="69"/>
      <c r="K1275" s="6" t="s">
        <v>2404</v>
      </c>
      <c r="L1275" s="64">
        <f t="shared" si="99"/>
        <v>162000</v>
      </c>
      <c r="M1275" s="63"/>
      <c r="N1275" s="63"/>
      <c r="O1275" s="34"/>
      <c r="P1275" s="34"/>
    </row>
    <row r="1276" spans="1:16" s="176" customFormat="1" ht="20.100000000000001" customHeight="1" x14ac:dyDescent="0.3">
      <c r="A1276" s="11">
        <f t="shared" si="100"/>
        <v>12</v>
      </c>
      <c r="B1276" s="266" t="s">
        <v>3390</v>
      </c>
      <c r="C1276" s="8"/>
      <c r="D1276" s="64">
        <v>180000</v>
      </c>
      <c r="E1276" s="9"/>
      <c r="F1276" s="9"/>
      <c r="G1276" s="33"/>
      <c r="H1276" s="9"/>
      <c r="I1276" s="69"/>
      <c r="J1276" s="69"/>
      <c r="K1276" s="6" t="s">
        <v>2404</v>
      </c>
      <c r="L1276" s="64">
        <f t="shared" si="99"/>
        <v>162000</v>
      </c>
      <c r="M1276" s="63"/>
      <c r="N1276" s="63"/>
      <c r="O1276" s="34"/>
      <c r="P1276" s="34"/>
    </row>
    <row r="1277" spans="1:16" s="176" customFormat="1" ht="20.100000000000001" customHeight="1" x14ac:dyDescent="0.3">
      <c r="A1277" s="11">
        <f t="shared" si="100"/>
        <v>13</v>
      </c>
      <c r="B1277" s="266" t="s">
        <v>3391</v>
      </c>
      <c r="C1277" s="8"/>
      <c r="D1277" s="64">
        <v>216000</v>
      </c>
      <c r="E1277" s="9"/>
      <c r="F1277" s="9"/>
      <c r="G1277" s="33"/>
      <c r="H1277" s="9"/>
      <c r="I1277" s="69"/>
      <c r="J1277" s="69"/>
      <c r="K1277" s="6" t="s">
        <v>2404</v>
      </c>
      <c r="L1277" s="64">
        <f t="shared" si="99"/>
        <v>194400</v>
      </c>
      <c r="M1277" s="63"/>
      <c r="N1277" s="63"/>
      <c r="O1277" s="34"/>
      <c r="P1277" s="34"/>
    </row>
    <row r="1278" spans="1:16" s="176" customFormat="1" ht="20.100000000000001" customHeight="1" x14ac:dyDescent="0.3">
      <c r="A1278" s="11">
        <f t="shared" si="100"/>
        <v>14</v>
      </c>
      <c r="B1278" s="266" t="s">
        <v>3392</v>
      </c>
      <c r="C1278" s="8"/>
      <c r="D1278" s="64">
        <v>216000</v>
      </c>
      <c r="E1278" s="9"/>
      <c r="F1278" s="9"/>
      <c r="G1278" s="33"/>
      <c r="H1278" s="9"/>
      <c r="I1278" s="69"/>
      <c r="J1278" s="69"/>
      <c r="K1278" s="6" t="s">
        <v>2404</v>
      </c>
      <c r="L1278" s="64">
        <f t="shared" si="99"/>
        <v>194400</v>
      </c>
      <c r="M1278" s="63"/>
      <c r="N1278" s="63"/>
      <c r="O1278" s="34"/>
      <c r="P1278" s="34"/>
    </row>
    <row r="1279" spans="1:16" s="176" customFormat="1" ht="20.100000000000001" customHeight="1" x14ac:dyDescent="0.3">
      <c r="A1279" s="11">
        <f t="shared" si="100"/>
        <v>15</v>
      </c>
      <c r="B1279" s="266" t="s">
        <v>3393</v>
      </c>
      <c r="C1279" s="8"/>
      <c r="D1279" s="64">
        <v>216000</v>
      </c>
      <c r="E1279" s="9"/>
      <c r="F1279" s="9"/>
      <c r="G1279" s="33"/>
      <c r="H1279" s="9"/>
      <c r="I1279" s="69"/>
      <c r="J1279" s="69"/>
      <c r="K1279" s="6" t="s">
        <v>2404</v>
      </c>
      <c r="L1279" s="64">
        <f t="shared" si="99"/>
        <v>194400</v>
      </c>
      <c r="M1279" s="63"/>
      <c r="N1279" s="63"/>
      <c r="O1279" s="34"/>
      <c r="P1279" s="34"/>
    </row>
    <row r="1280" spans="1:16" s="176" customFormat="1" ht="20.100000000000001" customHeight="1" x14ac:dyDescent="0.3">
      <c r="A1280" s="11">
        <f t="shared" si="100"/>
        <v>16</v>
      </c>
      <c r="B1280" s="266" t="s">
        <v>3394</v>
      </c>
      <c r="C1280" s="8"/>
      <c r="D1280" s="64">
        <v>231000</v>
      </c>
      <c r="E1280" s="9"/>
      <c r="F1280" s="9"/>
      <c r="G1280" s="33"/>
      <c r="H1280" s="9"/>
      <c r="I1280" s="69"/>
      <c r="J1280" s="69"/>
      <c r="K1280" s="6" t="s">
        <v>2404</v>
      </c>
      <c r="L1280" s="64">
        <f t="shared" si="99"/>
        <v>207900</v>
      </c>
      <c r="M1280" s="63"/>
      <c r="N1280" s="63"/>
      <c r="O1280" s="34"/>
      <c r="P1280" s="34"/>
    </row>
    <row r="1281" spans="1:16" s="176" customFormat="1" ht="20.100000000000001" customHeight="1" x14ac:dyDescent="0.3">
      <c r="A1281" s="11">
        <f t="shared" si="100"/>
        <v>17</v>
      </c>
      <c r="B1281" s="266" t="s">
        <v>3395</v>
      </c>
      <c r="C1281" s="8"/>
      <c r="D1281" s="64">
        <v>231000</v>
      </c>
      <c r="E1281" s="9"/>
      <c r="F1281" s="9"/>
      <c r="G1281" s="33"/>
      <c r="H1281" s="9"/>
      <c r="I1281" s="69"/>
      <c r="J1281" s="69"/>
      <c r="K1281" s="6" t="s">
        <v>2404</v>
      </c>
      <c r="L1281" s="64">
        <f t="shared" si="99"/>
        <v>207900</v>
      </c>
      <c r="M1281" s="63"/>
      <c r="N1281" s="63"/>
      <c r="O1281" s="34"/>
      <c r="P1281" s="34"/>
    </row>
    <row r="1282" spans="1:16" s="176" customFormat="1" ht="20.100000000000001" customHeight="1" x14ac:dyDescent="0.3">
      <c r="A1282" s="11">
        <f t="shared" si="100"/>
        <v>18</v>
      </c>
      <c r="B1282" s="266" t="s">
        <v>3396</v>
      </c>
      <c r="C1282" s="8"/>
      <c r="D1282" s="64">
        <v>231000</v>
      </c>
      <c r="E1282" s="9"/>
      <c r="F1282" s="9"/>
      <c r="G1282" s="33"/>
      <c r="H1282" s="9"/>
      <c r="I1282" s="69"/>
      <c r="J1282" s="69"/>
      <c r="K1282" s="6" t="s">
        <v>2404</v>
      </c>
      <c r="L1282" s="64">
        <f t="shared" si="99"/>
        <v>207900</v>
      </c>
      <c r="M1282" s="63"/>
      <c r="N1282" s="63"/>
      <c r="O1282" s="34"/>
      <c r="P1282" s="34"/>
    </row>
    <row r="1283" spans="1:16" s="176" customFormat="1" ht="20.100000000000001" customHeight="1" x14ac:dyDescent="0.3">
      <c r="A1283" s="11">
        <f t="shared" si="100"/>
        <v>19</v>
      </c>
      <c r="B1283" s="266" t="s">
        <v>3397</v>
      </c>
      <c r="C1283" s="8"/>
      <c r="D1283" s="64">
        <v>264000</v>
      </c>
      <c r="E1283" s="9"/>
      <c r="F1283" s="9"/>
      <c r="G1283" s="33"/>
      <c r="H1283" s="9"/>
      <c r="I1283" s="69"/>
      <c r="J1283" s="69"/>
      <c r="K1283" s="6" t="s">
        <v>2404</v>
      </c>
      <c r="L1283" s="64">
        <f t="shared" si="99"/>
        <v>237600</v>
      </c>
      <c r="M1283" s="63"/>
      <c r="N1283" s="63"/>
      <c r="O1283" s="34"/>
      <c r="P1283" s="34"/>
    </row>
    <row r="1284" spans="1:16" s="176" customFormat="1" ht="20.100000000000001" customHeight="1" x14ac:dyDescent="0.3">
      <c r="A1284" s="11">
        <f t="shared" si="100"/>
        <v>20</v>
      </c>
      <c r="B1284" s="266" t="s">
        <v>3398</v>
      </c>
      <c r="C1284" s="8"/>
      <c r="D1284" s="64">
        <v>264000</v>
      </c>
      <c r="E1284" s="9"/>
      <c r="F1284" s="9"/>
      <c r="G1284" s="33"/>
      <c r="H1284" s="9"/>
      <c r="I1284" s="69"/>
      <c r="J1284" s="69"/>
      <c r="K1284" s="6" t="s">
        <v>2404</v>
      </c>
      <c r="L1284" s="64">
        <f t="shared" si="99"/>
        <v>237600</v>
      </c>
      <c r="M1284" s="63"/>
      <c r="N1284" s="63"/>
      <c r="O1284" s="34"/>
      <c r="P1284" s="34"/>
    </row>
    <row r="1285" spans="1:16" s="176" customFormat="1" ht="20.100000000000001" customHeight="1" x14ac:dyDescent="0.3">
      <c r="A1285" s="11">
        <f t="shared" si="100"/>
        <v>21</v>
      </c>
      <c r="B1285" s="266" t="s">
        <v>3399</v>
      </c>
      <c r="C1285" s="8"/>
      <c r="D1285" s="64">
        <v>264000</v>
      </c>
      <c r="E1285" s="9"/>
      <c r="F1285" s="9"/>
      <c r="G1285" s="33"/>
      <c r="H1285" s="9"/>
      <c r="I1285" s="69"/>
      <c r="J1285" s="69"/>
      <c r="K1285" s="6" t="s">
        <v>2404</v>
      </c>
      <c r="L1285" s="64">
        <f t="shared" si="99"/>
        <v>237600</v>
      </c>
      <c r="M1285" s="63"/>
      <c r="N1285" s="63"/>
      <c r="O1285" s="34"/>
      <c r="P1285" s="34"/>
    </row>
    <row r="1286" spans="1:16" s="176" customFormat="1" ht="20.100000000000001" customHeight="1" x14ac:dyDescent="0.3">
      <c r="A1286" s="11">
        <f t="shared" si="100"/>
        <v>22</v>
      </c>
      <c r="B1286" s="266" t="s">
        <v>3400</v>
      </c>
      <c r="C1286" s="8"/>
      <c r="D1286" s="64">
        <v>55000</v>
      </c>
      <c r="E1286" s="9"/>
      <c r="F1286" s="9"/>
      <c r="G1286" s="33"/>
      <c r="H1286" s="9"/>
      <c r="I1286" s="69"/>
      <c r="J1286" s="69"/>
      <c r="K1286" s="6" t="s">
        <v>102</v>
      </c>
      <c r="L1286" s="64">
        <f t="shared" si="99"/>
        <v>49500</v>
      </c>
      <c r="M1286" s="64"/>
      <c r="N1286" s="64"/>
      <c r="O1286" s="34"/>
      <c r="P1286" s="34"/>
    </row>
    <row r="1287" spans="1:16" s="176" customFormat="1" ht="20.100000000000001" customHeight="1" x14ac:dyDescent="0.3">
      <c r="A1287" s="11">
        <f t="shared" si="100"/>
        <v>23</v>
      </c>
      <c r="B1287" s="266" t="s">
        <v>3401</v>
      </c>
      <c r="C1287" s="8"/>
      <c r="D1287" s="63">
        <v>85000</v>
      </c>
      <c r="E1287" s="9"/>
      <c r="F1287" s="9"/>
      <c r="G1287" s="33"/>
      <c r="H1287" s="9"/>
      <c r="I1287" s="69"/>
      <c r="J1287" s="69"/>
      <c r="K1287" s="6" t="s">
        <v>102</v>
      </c>
      <c r="L1287" s="64">
        <f t="shared" si="99"/>
        <v>76500</v>
      </c>
      <c r="M1287" s="63"/>
      <c r="N1287" s="63"/>
      <c r="O1287" s="34"/>
      <c r="P1287" s="34"/>
    </row>
    <row r="1288" spans="1:16" s="176" customFormat="1" ht="20.100000000000001" customHeight="1" x14ac:dyDescent="0.3">
      <c r="A1288" s="11">
        <f t="shared" si="100"/>
        <v>24</v>
      </c>
      <c r="B1288" s="266" t="s">
        <v>3402</v>
      </c>
      <c r="C1288" s="8"/>
      <c r="D1288" s="63">
        <v>120000</v>
      </c>
      <c r="E1288" s="9"/>
      <c r="F1288" s="9"/>
      <c r="G1288" s="33"/>
      <c r="H1288" s="9"/>
      <c r="I1288" s="69"/>
      <c r="J1288" s="69"/>
      <c r="K1288" s="6" t="s">
        <v>102</v>
      </c>
      <c r="L1288" s="64">
        <f t="shared" si="99"/>
        <v>108000</v>
      </c>
      <c r="M1288" s="63"/>
      <c r="N1288" s="63"/>
      <c r="O1288" s="34"/>
      <c r="P1288" s="34"/>
    </row>
    <row r="1289" spans="1:16" s="176" customFormat="1" ht="20.100000000000001" customHeight="1" x14ac:dyDescent="0.3">
      <c r="A1289" s="11">
        <f t="shared" si="100"/>
        <v>25</v>
      </c>
      <c r="B1289" s="266" t="s">
        <v>3403</v>
      </c>
      <c r="C1289" s="8"/>
      <c r="D1289" s="63">
        <v>135000</v>
      </c>
      <c r="E1289" s="9"/>
      <c r="F1289" s="9"/>
      <c r="G1289" s="33"/>
      <c r="H1289" s="9"/>
      <c r="I1289" s="69"/>
      <c r="J1289" s="69"/>
      <c r="K1289" s="6" t="s">
        <v>102</v>
      </c>
      <c r="L1289" s="64">
        <f t="shared" si="99"/>
        <v>121500</v>
      </c>
      <c r="M1289" s="63"/>
      <c r="N1289" s="63"/>
      <c r="O1289" s="34"/>
      <c r="P1289" s="34"/>
    </row>
    <row r="1290" spans="1:16" s="176" customFormat="1" ht="45" customHeight="1" x14ac:dyDescent="0.3">
      <c r="A1290" s="238"/>
      <c r="B1290" s="301" t="s">
        <v>3450</v>
      </c>
      <c r="C1290" s="302"/>
      <c r="D1290" s="302"/>
      <c r="E1290" s="302"/>
      <c r="F1290" s="302"/>
      <c r="G1290" s="302"/>
      <c r="H1290" s="302"/>
      <c r="I1290" s="302"/>
      <c r="J1290" s="302"/>
      <c r="K1290" s="302"/>
      <c r="L1290" s="302"/>
      <c r="M1290" s="302"/>
      <c r="N1290" s="303"/>
      <c r="O1290" s="34"/>
      <c r="P1290" s="34"/>
    </row>
    <row r="1291" spans="1:16" s="176" customFormat="1" ht="20.100000000000001" customHeight="1" x14ac:dyDescent="0.3">
      <c r="A1291" s="11">
        <v>1</v>
      </c>
      <c r="B1291" s="266" t="s">
        <v>3404</v>
      </c>
      <c r="C1291" s="8"/>
      <c r="D1291" s="64">
        <v>2290000</v>
      </c>
      <c r="E1291" s="9"/>
      <c r="F1291" s="9"/>
      <c r="G1291" s="33"/>
      <c r="H1291" s="9"/>
      <c r="I1291" s="69"/>
      <c r="J1291" s="69"/>
      <c r="K1291" s="6" t="s">
        <v>92</v>
      </c>
      <c r="L1291" s="64">
        <f>D1291*0.9</f>
        <v>2061000</v>
      </c>
      <c r="M1291" s="64"/>
      <c r="N1291" s="64"/>
      <c r="O1291" s="34"/>
      <c r="P1291" s="34"/>
    </row>
    <row r="1292" spans="1:16" s="176" customFormat="1" ht="20.100000000000001" customHeight="1" x14ac:dyDescent="0.3">
      <c r="A1292" s="11">
        <f>A1291+1</f>
        <v>2</v>
      </c>
      <c r="B1292" s="266" t="s">
        <v>3405</v>
      </c>
      <c r="C1292" s="8"/>
      <c r="D1292" s="64">
        <v>2390000</v>
      </c>
      <c r="E1292" s="9"/>
      <c r="F1292" s="9"/>
      <c r="G1292" s="33"/>
      <c r="H1292" s="9"/>
      <c r="I1292" s="69"/>
      <c r="J1292" s="69"/>
      <c r="K1292" s="6" t="s">
        <v>92</v>
      </c>
      <c r="L1292" s="64">
        <f t="shared" ref="L1292:L1297" si="101">D1292*0.9</f>
        <v>2151000</v>
      </c>
      <c r="M1292" s="64"/>
      <c r="N1292" s="64"/>
      <c r="O1292" s="34"/>
      <c r="P1292" s="34"/>
    </row>
    <row r="1293" spans="1:16" s="176" customFormat="1" ht="20.100000000000001" customHeight="1" x14ac:dyDescent="0.3">
      <c r="A1293" s="11">
        <f t="shared" ref="A1293:A1306" si="102">A1292+1</f>
        <v>3</v>
      </c>
      <c r="B1293" s="266" t="s">
        <v>3406</v>
      </c>
      <c r="C1293" s="8"/>
      <c r="D1293" s="64">
        <v>2610000</v>
      </c>
      <c r="E1293" s="9"/>
      <c r="F1293" s="9"/>
      <c r="G1293" s="33"/>
      <c r="H1293" s="9"/>
      <c r="I1293" s="69"/>
      <c r="J1293" s="69"/>
      <c r="K1293" s="6" t="s">
        <v>92</v>
      </c>
      <c r="L1293" s="64">
        <f t="shared" si="101"/>
        <v>2349000</v>
      </c>
      <c r="M1293" s="64"/>
      <c r="N1293" s="64"/>
      <c r="O1293" s="34"/>
      <c r="P1293" s="34"/>
    </row>
    <row r="1294" spans="1:16" s="176" customFormat="1" ht="20.100000000000001" customHeight="1" x14ac:dyDescent="0.3">
      <c r="A1294" s="11">
        <f t="shared" si="102"/>
        <v>4</v>
      </c>
      <c r="B1294" s="266" t="s">
        <v>3407</v>
      </c>
      <c r="C1294" s="8"/>
      <c r="D1294" s="64">
        <v>3290000</v>
      </c>
      <c r="E1294" s="9"/>
      <c r="F1294" s="9"/>
      <c r="G1294" s="33"/>
      <c r="H1294" s="9"/>
      <c r="I1294" s="69"/>
      <c r="J1294" s="69"/>
      <c r="K1294" s="6" t="s">
        <v>92</v>
      </c>
      <c r="L1294" s="64">
        <f t="shared" si="101"/>
        <v>2961000</v>
      </c>
      <c r="M1294" s="64"/>
      <c r="N1294" s="64"/>
      <c r="O1294" s="34"/>
      <c r="P1294" s="34"/>
    </row>
    <row r="1295" spans="1:16" s="176" customFormat="1" ht="20.100000000000001" customHeight="1" x14ac:dyDescent="0.3">
      <c r="A1295" s="11">
        <f t="shared" si="102"/>
        <v>5</v>
      </c>
      <c r="B1295" s="266" t="s">
        <v>3408</v>
      </c>
      <c r="C1295" s="8"/>
      <c r="D1295" s="64">
        <v>4290000</v>
      </c>
      <c r="E1295" s="9"/>
      <c r="F1295" s="9"/>
      <c r="G1295" s="33"/>
      <c r="H1295" s="9"/>
      <c r="I1295" s="69"/>
      <c r="J1295" s="69"/>
      <c r="K1295" s="6" t="s">
        <v>92</v>
      </c>
      <c r="L1295" s="64">
        <f t="shared" si="101"/>
        <v>3861000</v>
      </c>
      <c r="M1295" s="64"/>
      <c r="N1295" s="64"/>
      <c r="O1295" s="34"/>
      <c r="P1295" s="34"/>
    </row>
    <row r="1296" spans="1:16" s="176" customFormat="1" ht="20.100000000000001" customHeight="1" x14ac:dyDescent="0.3">
      <c r="A1296" s="11">
        <f t="shared" si="102"/>
        <v>6</v>
      </c>
      <c r="B1296" s="266" t="s">
        <v>3409</v>
      </c>
      <c r="C1296" s="8"/>
      <c r="D1296" s="64">
        <v>590000</v>
      </c>
      <c r="E1296" s="9"/>
      <c r="F1296" s="9"/>
      <c r="G1296" s="33"/>
      <c r="H1296" s="9"/>
      <c r="I1296" s="69"/>
      <c r="J1296" s="69"/>
      <c r="K1296" s="6" t="s">
        <v>3359</v>
      </c>
      <c r="L1296" s="64">
        <f t="shared" si="101"/>
        <v>531000</v>
      </c>
      <c r="M1296" s="64"/>
      <c r="N1296" s="64"/>
      <c r="O1296" s="34"/>
      <c r="P1296" s="34"/>
    </row>
    <row r="1297" spans="1:16" s="176" customFormat="1" ht="20.100000000000001" customHeight="1" x14ac:dyDescent="0.3">
      <c r="A1297" s="11">
        <f t="shared" si="102"/>
        <v>7</v>
      </c>
      <c r="B1297" s="266" t="s">
        <v>3410</v>
      </c>
      <c r="C1297" s="8"/>
      <c r="D1297" s="64">
        <v>835000</v>
      </c>
      <c r="E1297" s="9"/>
      <c r="F1297" s="9"/>
      <c r="G1297" s="33"/>
      <c r="H1297" s="9"/>
      <c r="I1297" s="69"/>
      <c r="J1297" s="69"/>
      <c r="K1297" s="6" t="s">
        <v>2404</v>
      </c>
      <c r="L1297" s="64">
        <f t="shared" si="101"/>
        <v>751500</v>
      </c>
      <c r="M1297" s="64"/>
      <c r="N1297" s="64"/>
      <c r="O1297" s="34"/>
      <c r="P1297" s="34"/>
    </row>
    <row r="1298" spans="1:16" s="176" customFormat="1" ht="42.75" customHeight="1" x14ac:dyDescent="0.3">
      <c r="A1298" s="238"/>
      <c r="B1298" s="307" t="s">
        <v>3451</v>
      </c>
      <c r="C1298" s="308"/>
      <c r="D1298" s="308"/>
      <c r="E1298" s="308"/>
      <c r="F1298" s="308"/>
      <c r="G1298" s="308"/>
      <c r="H1298" s="308"/>
      <c r="I1298" s="308"/>
      <c r="J1298" s="308"/>
      <c r="K1298" s="308"/>
      <c r="L1298" s="308"/>
      <c r="M1298" s="308"/>
      <c r="N1298" s="309"/>
      <c r="O1298" s="34"/>
      <c r="P1298" s="34"/>
    </row>
    <row r="1299" spans="1:16" s="176" customFormat="1" ht="22.5" customHeight="1" x14ac:dyDescent="0.3">
      <c r="A1299" s="11">
        <f t="shared" si="102"/>
        <v>1</v>
      </c>
      <c r="B1299" s="266" t="s">
        <v>3411</v>
      </c>
      <c r="C1299" s="8"/>
      <c r="D1299" s="64">
        <v>261000</v>
      </c>
      <c r="E1299" s="9"/>
      <c r="F1299" s="9"/>
      <c r="G1299" s="33"/>
      <c r="H1299" s="9"/>
      <c r="I1299" s="69"/>
      <c r="J1299" s="69"/>
      <c r="K1299" s="6" t="s">
        <v>3359</v>
      </c>
      <c r="L1299" s="64">
        <f>D1299*0.9</f>
        <v>234900</v>
      </c>
      <c r="M1299" s="63"/>
      <c r="N1299" s="63"/>
      <c r="O1299" s="34"/>
      <c r="P1299" s="34"/>
    </row>
    <row r="1300" spans="1:16" s="176" customFormat="1" ht="22.5" customHeight="1" x14ac:dyDescent="0.3">
      <c r="A1300" s="11">
        <f t="shared" si="102"/>
        <v>2</v>
      </c>
      <c r="B1300" s="266" t="s">
        <v>3412</v>
      </c>
      <c r="C1300" s="8"/>
      <c r="D1300" s="64">
        <v>226000</v>
      </c>
      <c r="E1300" s="9"/>
      <c r="F1300" s="9"/>
      <c r="G1300" s="33"/>
      <c r="H1300" s="9"/>
      <c r="I1300" s="69"/>
      <c r="J1300" s="69"/>
      <c r="K1300" s="6" t="s">
        <v>3359</v>
      </c>
      <c r="L1300" s="64">
        <f t="shared" ref="L1300:L1306" si="103">D1300*0.9</f>
        <v>203400</v>
      </c>
      <c r="M1300" s="63"/>
      <c r="N1300" s="63"/>
      <c r="O1300" s="34"/>
      <c r="P1300" s="34"/>
    </row>
    <row r="1301" spans="1:16" s="176" customFormat="1" ht="23.25" customHeight="1" x14ac:dyDescent="0.3">
      <c r="A1301" s="11">
        <f t="shared" si="102"/>
        <v>3</v>
      </c>
      <c r="B1301" s="266" t="s">
        <v>3413</v>
      </c>
      <c r="C1301" s="8"/>
      <c r="D1301" s="64">
        <v>321000</v>
      </c>
      <c r="E1301" s="9"/>
      <c r="F1301" s="9"/>
      <c r="G1301" s="33"/>
      <c r="H1301" s="9"/>
      <c r="I1301" s="69"/>
      <c r="J1301" s="69"/>
      <c r="K1301" s="6" t="s">
        <v>2404</v>
      </c>
      <c r="L1301" s="64">
        <f t="shared" si="103"/>
        <v>288900</v>
      </c>
      <c r="M1301" s="63"/>
      <c r="N1301" s="63"/>
      <c r="O1301" s="34"/>
      <c r="P1301" s="34"/>
    </row>
    <row r="1302" spans="1:16" s="176" customFormat="1" ht="21.75" customHeight="1" x14ac:dyDescent="0.3">
      <c r="A1302" s="11">
        <f t="shared" si="102"/>
        <v>4</v>
      </c>
      <c r="B1302" s="266" t="s">
        <v>3414</v>
      </c>
      <c r="C1302" s="8"/>
      <c r="D1302" s="64">
        <v>286000</v>
      </c>
      <c r="E1302" s="9"/>
      <c r="F1302" s="9"/>
      <c r="G1302" s="33"/>
      <c r="H1302" s="9"/>
      <c r="I1302" s="69"/>
      <c r="J1302" s="69"/>
      <c r="K1302" s="6" t="s">
        <v>3359</v>
      </c>
      <c r="L1302" s="64">
        <f t="shared" si="103"/>
        <v>257400</v>
      </c>
      <c r="M1302" s="63"/>
      <c r="N1302" s="63"/>
      <c r="O1302" s="34"/>
      <c r="P1302" s="34"/>
    </row>
    <row r="1303" spans="1:16" s="176" customFormat="1" ht="19.5" customHeight="1" x14ac:dyDescent="0.3">
      <c r="A1303" s="11">
        <f t="shared" si="102"/>
        <v>5</v>
      </c>
      <c r="B1303" s="266" t="s">
        <v>3415</v>
      </c>
      <c r="C1303" s="8"/>
      <c r="D1303" s="64">
        <v>123000</v>
      </c>
      <c r="E1303" s="9"/>
      <c r="F1303" s="9"/>
      <c r="G1303" s="33"/>
      <c r="H1303" s="9"/>
      <c r="I1303" s="69"/>
      <c r="J1303" s="69"/>
      <c r="K1303" s="6" t="s">
        <v>3359</v>
      </c>
      <c r="L1303" s="64">
        <f t="shared" si="103"/>
        <v>110700</v>
      </c>
      <c r="M1303" s="63"/>
      <c r="N1303" s="63"/>
      <c r="O1303" s="34"/>
      <c r="P1303" s="34"/>
    </row>
    <row r="1304" spans="1:16" s="176" customFormat="1" ht="20.25" customHeight="1" x14ac:dyDescent="0.3">
      <c r="A1304" s="11">
        <f t="shared" si="102"/>
        <v>6</v>
      </c>
      <c r="B1304" s="266" t="s">
        <v>3416</v>
      </c>
      <c r="C1304" s="8"/>
      <c r="D1304" s="64">
        <v>304000</v>
      </c>
      <c r="E1304" s="9"/>
      <c r="F1304" s="9"/>
      <c r="G1304" s="33"/>
      <c r="H1304" s="9"/>
      <c r="I1304" s="69"/>
      <c r="J1304" s="69"/>
      <c r="K1304" s="6" t="s">
        <v>3359</v>
      </c>
      <c r="L1304" s="64">
        <f t="shared" si="103"/>
        <v>273600</v>
      </c>
      <c r="M1304" s="63"/>
      <c r="N1304" s="63"/>
      <c r="O1304" s="34"/>
      <c r="P1304" s="34"/>
    </row>
    <row r="1305" spans="1:16" s="176" customFormat="1" ht="20.100000000000001" customHeight="1" x14ac:dyDescent="0.3">
      <c r="A1305" s="11">
        <f t="shared" si="102"/>
        <v>7</v>
      </c>
      <c r="B1305" s="266" t="s">
        <v>3417</v>
      </c>
      <c r="C1305" s="8"/>
      <c r="D1305" s="64">
        <v>765000</v>
      </c>
      <c r="E1305" s="9"/>
      <c r="F1305" s="9"/>
      <c r="G1305" s="33"/>
      <c r="H1305" s="9"/>
      <c r="I1305" s="69"/>
      <c r="J1305" s="69"/>
      <c r="K1305" s="6" t="s">
        <v>2404</v>
      </c>
      <c r="L1305" s="64">
        <f t="shared" si="103"/>
        <v>688500</v>
      </c>
      <c r="M1305" s="63"/>
      <c r="N1305" s="63"/>
      <c r="O1305" s="34"/>
      <c r="P1305" s="34"/>
    </row>
    <row r="1306" spans="1:16" s="176" customFormat="1" ht="20.100000000000001" customHeight="1" x14ac:dyDescent="0.3">
      <c r="A1306" s="11">
        <f t="shared" si="102"/>
        <v>8</v>
      </c>
      <c r="B1306" s="266" t="s">
        <v>3418</v>
      </c>
      <c r="C1306" s="8"/>
      <c r="D1306" s="64">
        <v>810000</v>
      </c>
      <c r="E1306" s="9"/>
      <c r="F1306" s="9"/>
      <c r="G1306" s="33"/>
      <c r="H1306" s="9"/>
      <c r="I1306" s="69"/>
      <c r="J1306" s="69"/>
      <c r="K1306" s="6" t="s">
        <v>2404</v>
      </c>
      <c r="L1306" s="64">
        <f t="shared" si="103"/>
        <v>729000</v>
      </c>
      <c r="M1306" s="63"/>
      <c r="N1306" s="63"/>
      <c r="O1306" s="34"/>
      <c r="P1306" s="34"/>
    </row>
    <row r="1307" spans="1:16" s="79" customFormat="1" ht="24" customHeight="1" x14ac:dyDescent="0.3">
      <c r="A1307" s="241"/>
      <c r="B1307" s="222" t="s">
        <v>129</v>
      </c>
      <c r="C1307" s="175"/>
      <c r="D1307" s="78"/>
      <c r="E1307" s="78"/>
      <c r="F1307" s="78"/>
      <c r="G1307" s="213"/>
      <c r="H1307" s="213"/>
      <c r="I1307" s="213"/>
      <c r="J1307" s="213"/>
      <c r="K1307" s="214"/>
      <c r="L1307" s="215"/>
      <c r="M1307" s="215"/>
      <c r="N1307" s="215"/>
      <c r="O1307" s="77"/>
      <c r="P1307" s="77"/>
    </row>
    <row r="1308" spans="1:16" s="79" customFormat="1" ht="42" customHeight="1" x14ac:dyDescent="0.3">
      <c r="A1308" s="241"/>
      <c r="B1308" s="301" t="s">
        <v>3495</v>
      </c>
      <c r="C1308" s="302"/>
      <c r="D1308" s="302"/>
      <c r="E1308" s="302"/>
      <c r="F1308" s="302"/>
      <c r="G1308" s="302"/>
      <c r="H1308" s="302"/>
      <c r="I1308" s="302"/>
      <c r="J1308" s="302"/>
      <c r="K1308" s="302"/>
      <c r="L1308" s="302"/>
      <c r="M1308" s="302"/>
      <c r="N1308" s="303"/>
      <c r="O1308" s="77"/>
      <c r="P1308" s="77"/>
    </row>
    <row r="1309" spans="1:16" s="79" customFormat="1" ht="24" customHeight="1" x14ac:dyDescent="0.3">
      <c r="A1309" s="251">
        <v>1</v>
      </c>
      <c r="B1309" s="19" t="s">
        <v>2770</v>
      </c>
      <c r="C1309" s="6" t="s">
        <v>102</v>
      </c>
      <c r="D1309" s="9">
        <v>4364</v>
      </c>
      <c r="E1309" s="9"/>
      <c r="F1309" s="9"/>
      <c r="G1309" s="108" t="s">
        <v>102</v>
      </c>
      <c r="H1309" s="9">
        <v>4364</v>
      </c>
      <c r="I1309" s="69"/>
      <c r="J1309" s="69"/>
      <c r="K1309" s="21" t="str">
        <f t="shared" ref="K1309:K1314" si="104">G1309</f>
        <v>đ/viên</v>
      </c>
      <c r="L1309" s="63">
        <v>4390</v>
      </c>
      <c r="M1309" s="63"/>
      <c r="N1309" s="63"/>
      <c r="O1309" s="77"/>
      <c r="P1309" s="77"/>
    </row>
    <row r="1310" spans="1:16" s="79" customFormat="1" ht="24" customHeight="1" x14ac:dyDescent="0.3">
      <c r="A1310" s="251">
        <f>A1309+1</f>
        <v>2</v>
      </c>
      <c r="B1310" s="19" t="s">
        <v>2771</v>
      </c>
      <c r="C1310" s="6" t="s">
        <v>102</v>
      </c>
      <c r="D1310" s="9">
        <v>4364</v>
      </c>
      <c r="E1310" s="9"/>
      <c r="F1310" s="9"/>
      <c r="G1310" s="108" t="s">
        <v>102</v>
      </c>
      <c r="H1310" s="9">
        <v>4364</v>
      </c>
      <c r="I1310" s="69"/>
      <c r="J1310" s="69"/>
      <c r="K1310" s="21" t="str">
        <f t="shared" si="104"/>
        <v>đ/viên</v>
      </c>
      <c r="L1310" s="63">
        <v>2195</v>
      </c>
      <c r="M1310" s="63"/>
      <c r="N1310" s="63"/>
      <c r="O1310" s="77"/>
      <c r="P1310" s="77"/>
    </row>
    <row r="1311" spans="1:16" s="79" customFormat="1" ht="24" customHeight="1" x14ac:dyDescent="0.3">
      <c r="A1311" s="251">
        <f>A1310+1</f>
        <v>3</v>
      </c>
      <c r="B1311" s="19" t="s">
        <v>2772</v>
      </c>
      <c r="C1311" s="6" t="s">
        <v>102</v>
      </c>
      <c r="D1311" s="9">
        <v>4364</v>
      </c>
      <c r="E1311" s="9"/>
      <c r="F1311" s="9"/>
      <c r="G1311" s="108" t="s">
        <v>102</v>
      </c>
      <c r="H1311" s="9">
        <v>4364</v>
      </c>
      <c r="I1311" s="69"/>
      <c r="J1311" s="69"/>
      <c r="K1311" s="21" t="str">
        <f t="shared" si="104"/>
        <v>đ/viên</v>
      </c>
      <c r="L1311" s="63">
        <v>934</v>
      </c>
      <c r="M1311" s="63"/>
      <c r="N1311" s="63"/>
      <c r="O1311" s="77"/>
      <c r="P1311" s="77"/>
    </row>
    <row r="1312" spans="1:16" s="79" customFormat="1" ht="24" customHeight="1" x14ac:dyDescent="0.3">
      <c r="A1312" s="251">
        <f>A1311+1</f>
        <v>4</v>
      </c>
      <c r="B1312" s="19" t="s">
        <v>2773</v>
      </c>
      <c r="C1312" s="6"/>
      <c r="D1312" s="9"/>
      <c r="E1312" s="9"/>
      <c r="F1312" s="9"/>
      <c r="G1312" s="108" t="s">
        <v>102</v>
      </c>
      <c r="H1312" s="9"/>
      <c r="I1312" s="69"/>
      <c r="J1312" s="69"/>
      <c r="K1312" s="21" t="str">
        <f t="shared" si="104"/>
        <v>đ/viên</v>
      </c>
      <c r="L1312" s="63">
        <v>7910</v>
      </c>
      <c r="M1312" s="63"/>
      <c r="N1312" s="63"/>
      <c r="O1312" s="77"/>
      <c r="P1312" s="77"/>
    </row>
    <row r="1313" spans="1:16" s="79" customFormat="1" ht="24" customHeight="1" x14ac:dyDescent="0.3">
      <c r="A1313" s="251">
        <f>A1312+1</f>
        <v>5</v>
      </c>
      <c r="B1313" s="19" t="s">
        <v>2774</v>
      </c>
      <c r="C1313" s="6"/>
      <c r="D1313" s="9"/>
      <c r="E1313" s="9"/>
      <c r="F1313" s="9"/>
      <c r="G1313" s="108" t="s">
        <v>102</v>
      </c>
      <c r="H1313" s="9"/>
      <c r="I1313" s="69"/>
      <c r="J1313" s="69"/>
      <c r="K1313" s="21" t="str">
        <f t="shared" si="104"/>
        <v>đ/viên</v>
      </c>
      <c r="L1313" s="63">
        <v>4240</v>
      </c>
      <c r="M1313" s="63"/>
      <c r="N1313" s="63"/>
      <c r="O1313" s="77"/>
      <c r="P1313" s="77"/>
    </row>
    <row r="1314" spans="1:16" s="79" customFormat="1" ht="24" customHeight="1" x14ac:dyDescent="0.3">
      <c r="A1314" s="251">
        <f>A1313+1</f>
        <v>6</v>
      </c>
      <c r="B1314" s="19" t="s">
        <v>2775</v>
      </c>
      <c r="C1314" s="6"/>
      <c r="D1314" s="9"/>
      <c r="E1314" s="9"/>
      <c r="F1314" s="9"/>
      <c r="G1314" s="108" t="s">
        <v>102</v>
      </c>
      <c r="H1314" s="69"/>
      <c r="I1314" s="69"/>
      <c r="J1314" s="69"/>
      <c r="K1314" s="21" t="str">
        <f t="shared" si="104"/>
        <v>đ/viên</v>
      </c>
      <c r="L1314" s="63">
        <v>1048</v>
      </c>
      <c r="M1314" s="63"/>
      <c r="N1314" s="63"/>
      <c r="O1314" s="77"/>
      <c r="P1314" s="77"/>
    </row>
    <row r="1315" spans="1:16" s="79" customFormat="1" ht="47.25" customHeight="1" x14ac:dyDescent="0.3">
      <c r="A1315" s="175"/>
      <c r="B1315" s="301" t="s">
        <v>2564</v>
      </c>
      <c r="C1315" s="302"/>
      <c r="D1315" s="302"/>
      <c r="E1315" s="302"/>
      <c r="F1315" s="302"/>
      <c r="G1315" s="302"/>
      <c r="H1315" s="302"/>
      <c r="I1315" s="302"/>
      <c r="J1315" s="302"/>
      <c r="K1315" s="302"/>
      <c r="L1315" s="302"/>
      <c r="M1315" s="302"/>
      <c r="N1315" s="303"/>
      <c r="O1315" s="77"/>
      <c r="P1315" s="77"/>
    </row>
    <row r="1316" spans="1:16" s="176" customFormat="1" ht="24.75" customHeight="1" x14ac:dyDescent="0.3">
      <c r="A1316" s="6">
        <v>1</v>
      </c>
      <c r="B1316" s="19" t="s">
        <v>394</v>
      </c>
      <c r="C1316" s="6" t="s">
        <v>102</v>
      </c>
      <c r="D1316" s="9">
        <v>1000</v>
      </c>
      <c r="E1316" s="9"/>
      <c r="F1316" s="9"/>
      <c r="G1316" s="108" t="s">
        <v>102</v>
      </c>
      <c r="H1316" s="9">
        <v>1000</v>
      </c>
      <c r="I1316" s="69"/>
      <c r="J1316" s="69"/>
      <c r="K1316" s="21" t="str">
        <f>G1316</f>
        <v>đ/viên</v>
      </c>
      <c r="L1316" s="63">
        <v>955</v>
      </c>
      <c r="M1316" s="63"/>
      <c r="N1316" s="63"/>
      <c r="O1316" s="34"/>
      <c r="P1316" s="34"/>
    </row>
    <row r="1317" spans="1:16" s="176" customFormat="1" ht="24.75" customHeight="1" x14ac:dyDescent="0.3">
      <c r="A1317" s="6">
        <f t="shared" ref="A1317:A1323" si="105">+A1316+1</f>
        <v>2</v>
      </c>
      <c r="B1317" s="19" t="s">
        <v>395</v>
      </c>
      <c r="C1317" s="6" t="s">
        <v>102</v>
      </c>
      <c r="D1317" s="9">
        <v>1091</v>
      </c>
      <c r="E1317" s="9"/>
      <c r="F1317" s="9"/>
      <c r="G1317" s="108" t="s">
        <v>102</v>
      </c>
      <c r="H1317" s="9">
        <v>1091</v>
      </c>
      <c r="I1317" s="69"/>
      <c r="J1317" s="69"/>
      <c r="K1317" s="21" t="str">
        <f t="shared" ref="K1317:K1323" si="106">G1317</f>
        <v>đ/viên</v>
      </c>
      <c r="L1317" s="63">
        <v>1045</v>
      </c>
      <c r="M1317" s="63"/>
      <c r="N1317" s="63"/>
      <c r="O1317" s="34"/>
      <c r="P1317" s="34"/>
    </row>
    <row r="1318" spans="1:16" s="176" customFormat="1" ht="24.75" customHeight="1" x14ac:dyDescent="0.3">
      <c r="A1318" s="6">
        <f t="shared" si="105"/>
        <v>3</v>
      </c>
      <c r="B1318" s="19" t="s">
        <v>397</v>
      </c>
      <c r="C1318" s="6" t="s">
        <v>102</v>
      </c>
      <c r="D1318" s="9">
        <v>1136</v>
      </c>
      <c r="E1318" s="9"/>
      <c r="F1318" s="9"/>
      <c r="G1318" s="108" t="s">
        <v>102</v>
      </c>
      <c r="H1318" s="9">
        <v>1136</v>
      </c>
      <c r="I1318" s="69"/>
      <c r="J1318" s="69"/>
      <c r="K1318" s="21" t="str">
        <f>G1318</f>
        <v>đ/viên</v>
      </c>
      <c r="L1318" s="63">
        <f t="shared" ref="L1318:L1323" si="107">H1318</f>
        <v>1136</v>
      </c>
      <c r="M1318" s="63"/>
      <c r="N1318" s="63"/>
      <c r="O1318" s="34"/>
      <c r="P1318" s="34"/>
    </row>
    <row r="1319" spans="1:16" s="176" customFormat="1" ht="24.75" customHeight="1" x14ac:dyDescent="0.3">
      <c r="A1319" s="6">
        <f t="shared" si="105"/>
        <v>4</v>
      </c>
      <c r="B1319" s="19" t="s">
        <v>396</v>
      </c>
      <c r="C1319" s="6" t="s">
        <v>102</v>
      </c>
      <c r="D1319" s="9">
        <v>1100</v>
      </c>
      <c r="E1319" s="9"/>
      <c r="F1319" s="9"/>
      <c r="G1319" s="108" t="s">
        <v>102</v>
      </c>
      <c r="H1319" s="9">
        <v>1100</v>
      </c>
      <c r="I1319" s="69"/>
      <c r="J1319" s="69"/>
      <c r="K1319" s="21" t="str">
        <f t="shared" si="106"/>
        <v>đ/viên</v>
      </c>
      <c r="L1319" s="63">
        <f t="shared" si="107"/>
        <v>1100</v>
      </c>
      <c r="M1319" s="63"/>
      <c r="N1319" s="63"/>
      <c r="O1319" s="34"/>
      <c r="P1319" s="34"/>
    </row>
    <row r="1320" spans="1:16" s="176" customFormat="1" ht="24.75" customHeight="1" x14ac:dyDescent="0.3">
      <c r="A1320" s="6">
        <f t="shared" si="105"/>
        <v>5</v>
      </c>
      <c r="B1320" s="19" t="s">
        <v>398</v>
      </c>
      <c r="C1320" s="6" t="s">
        <v>102</v>
      </c>
      <c r="D1320" s="9">
        <v>1150</v>
      </c>
      <c r="E1320" s="9"/>
      <c r="F1320" s="9"/>
      <c r="G1320" s="108" t="s">
        <v>102</v>
      </c>
      <c r="H1320" s="9">
        <v>1150</v>
      </c>
      <c r="I1320" s="69"/>
      <c r="J1320" s="69"/>
      <c r="K1320" s="21" t="str">
        <f t="shared" si="106"/>
        <v>đ/viên</v>
      </c>
      <c r="L1320" s="63">
        <f t="shared" si="107"/>
        <v>1150</v>
      </c>
      <c r="M1320" s="63"/>
      <c r="N1320" s="63"/>
      <c r="O1320" s="34"/>
      <c r="P1320" s="34"/>
    </row>
    <row r="1321" spans="1:16" s="176" customFormat="1" ht="24.75" customHeight="1" x14ac:dyDescent="0.3">
      <c r="A1321" s="6">
        <f t="shared" si="105"/>
        <v>6</v>
      </c>
      <c r="B1321" s="19" t="s">
        <v>399</v>
      </c>
      <c r="C1321" s="6" t="s">
        <v>102</v>
      </c>
      <c r="D1321" s="9">
        <v>1150</v>
      </c>
      <c r="E1321" s="9"/>
      <c r="F1321" s="9"/>
      <c r="G1321" s="108" t="s">
        <v>102</v>
      </c>
      <c r="H1321" s="9">
        <v>1150</v>
      </c>
      <c r="I1321" s="69"/>
      <c r="J1321" s="69"/>
      <c r="K1321" s="21" t="str">
        <f t="shared" si="106"/>
        <v>đ/viên</v>
      </c>
      <c r="L1321" s="63">
        <f t="shared" si="107"/>
        <v>1150</v>
      </c>
      <c r="M1321" s="63"/>
      <c r="N1321" s="63"/>
      <c r="O1321" s="34"/>
      <c r="P1321" s="34"/>
    </row>
    <row r="1322" spans="1:16" s="176" customFormat="1" ht="24.75" customHeight="1" x14ac:dyDescent="0.3">
      <c r="A1322" s="6">
        <f t="shared" si="105"/>
        <v>7</v>
      </c>
      <c r="B1322" s="19" t="s">
        <v>400</v>
      </c>
      <c r="C1322" s="6" t="s">
        <v>102</v>
      </c>
      <c r="D1322" s="9">
        <v>4364</v>
      </c>
      <c r="E1322" s="9"/>
      <c r="F1322" s="9"/>
      <c r="G1322" s="108" t="s">
        <v>102</v>
      </c>
      <c r="H1322" s="9">
        <v>4364</v>
      </c>
      <c r="I1322" s="69"/>
      <c r="J1322" s="69"/>
      <c r="K1322" s="21" t="str">
        <f t="shared" si="106"/>
        <v>đ/viên</v>
      </c>
      <c r="L1322" s="63">
        <f t="shared" si="107"/>
        <v>4364</v>
      </c>
      <c r="M1322" s="63"/>
      <c r="N1322" s="63"/>
      <c r="O1322" s="34"/>
      <c r="P1322" s="34"/>
    </row>
    <row r="1323" spans="1:16" s="176" customFormat="1" ht="24.75" customHeight="1" x14ac:dyDescent="0.3">
      <c r="A1323" s="6">
        <f t="shared" si="105"/>
        <v>8</v>
      </c>
      <c r="B1323" s="19" t="s">
        <v>401</v>
      </c>
      <c r="C1323" s="6" t="s">
        <v>102</v>
      </c>
      <c r="D1323" s="9">
        <v>8000</v>
      </c>
      <c r="E1323" s="9"/>
      <c r="F1323" s="9"/>
      <c r="G1323" s="108" t="s">
        <v>102</v>
      </c>
      <c r="H1323" s="9">
        <v>8000</v>
      </c>
      <c r="I1323" s="69"/>
      <c r="J1323" s="69"/>
      <c r="K1323" s="21" t="str">
        <f t="shared" si="106"/>
        <v>đ/viên</v>
      </c>
      <c r="L1323" s="63">
        <f t="shared" si="107"/>
        <v>8000</v>
      </c>
      <c r="M1323" s="63"/>
      <c r="N1323" s="63"/>
      <c r="O1323" s="34"/>
      <c r="P1323" s="34"/>
    </row>
    <row r="1324" spans="1:16" s="79" customFormat="1" ht="47.25" customHeight="1" x14ac:dyDescent="0.3">
      <c r="A1324" s="175"/>
      <c r="B1324" s="316" t="s">
        <v>3523</v>
      </c>
      <c r="C1324" s="317"/>
      <c r="D1324" s="317"/>
      <c r="E1324" s="317"/>
      <c r="F1324" s="317"/>
      <c r="G1324" s="317"/>
      <c r="H1324" s="317"/>
      <c r="I1324" s="317"/>
      <c r="J1324" s="317"/>
      <c r="K1324" s="317"/>
      <c r="L1324" s="317"/>
      <c r="M1324" s="317"/>
      <c r="N1324" s="318"/>
      <c r="O1324" s="77"/>
      <c r="P1324" s="77"/>
    </row>
    <row r="1325" spans="1:16" s="176" customFormat="1" ht="24.75" customHeight="1" x14ac:dyDescent="0.3">
      <c r="A1325" s="6"/>
      <c r="B1325" s="222" t="s">
        <v>2452</v>
      </c>
      <c r="C1325" s="6"/>
      <c r="D1325" s="9"/>
      <c r="E1325" s="9"/>
      <c r="F1325" s="9"/>
      <c r="G1325" s="108"/>
      <c r="H1325" s="33"/>
      <c r="I1325" s="69"/>
      <c r="J1325" s="69"/>
      <c r="K1325" s="21"/>
      <c r="L1325" s="63"/>
      <c r="M1325" s="63"/>
      <c r="N1325" s="63"/>
      <c r="O1325" s="34"/>
      <c r="P1325" s="34"/>
    </row>
    <row r="1326" spans="1:16" s="176" customFormat="1" ht="24.75" customHeight="1" x14ac:dyDescent="0.3">
      <c r="A1326" s="6"/>
      <c r="B1326" s="19" t="s">
        <v>3516</v>
      </c>
      <c r="C1326" s="6" t="s">
        <v>2322</v>
      </c>
      <c r="D1326" s="9"/>
      <c r="E1326" s="9"/>
      <c r="F1326" s="9"/>
      <c r="G1326" s="108"/>
      <c r="H1326" s="33"/>
      <c r="I1326" s="69"/>
      <c r="J1326" s="69"/>
      <c r="K1326" s="21" t="s">
        <v>102</v>
      </c>
      <c r="L1326" s="63">
        <v>950</v>
      </c>
      <c r="M1326" s="63"/>
      <c r="N1326" s="63"/>
      <c r="O1326" s="34"/>
      <c r="P1326" s="34"/>
    </row>
    <row r="1327" spans="1:16" s="176" customFormat="1" ht="24.75" customHeight="1" x14ac:dyDescent="0.3">
      <c r="A1327" s="6"/>
      <c r="B1327" s="19" t="s">
        <v>3517</v>
      </c>
      <c r="C1327" s="6" t="s">
        <v>2322</v>
      </c>
      <c r="D1327" s="9"/>
      <c r="E1327" s="9"/>
      <c r="F1327" s="9"/>
      <c r="G1327" s="108"/>
      <c r="H1327" s="33"/>
      <c r="I1327" s="69"/>
      <c r="J1327" s="69"/>
      <c r="K1327" s="21" t="s">
        <v>102</v>
      </c>
      <c r="L1327" s="63">
        <v>1120</v>
      </c>
      <c r="M1327" s="63"/>
      <c r="N1327" s="63"/>
      <c r="O1327" s="34"/>
      <c r="P1327" s="34"/>
    </row>
    <row r="1328" spans="1:16" s="176" customFormat="1" ht="24.75" customHeight="1" x14ac:dyDescent="0.3">
      <c r="A1328" s="6"/>
      <c r="B1328" s="19" t="s">
        <v>3518</v>
      </c>
      <c r="C1328" s="6" t="s">
        <v>2322</v>
      </c>
      <c r="D1328" s="9"/>
      <c r="E1328" s="9"/>
      <c r="F1328" s="9"/>
      <c r="G1328" s="108"/>
      <c r="H1328" s="33"/>
      <c r="I1328" s="69"/>
      <c r="J1328" s="69"/>
      <c r="K1328" s="21" t="s">
        <v>102</v>
      </c>
      <c r="L1328" s="63">
        <v>4344</v>
      </c>
      <c r="M1328" s="63"/>
      <c r="N1328" s="63"/>
      <c r="O1328" s="34"/>
      <c r="P1328" s="34"/>
    </row>
    <row r="1329" spans="1:16" s="176" customFormat="1" ht="24.75" customHeight="1" x14ac:dyDescent="0.3">
      <c r="A1329" s="6"/>
      <c r="B1329" s="19" t="s">
        <v>3519</v>
      </c>
      <c r="C1329" s="6" t="s">
        <v>2322</v>
      </c>
      <c r="D1329" s="9"/>
      <c r="E1329" s="9"/>
      <c r="F1329" s="9"/>
      <c r="G1329" s="108"/>
      <c r="H1329" s="33"/>
      <c r="I1329" s="69"/>
      <c r="J1329" s="69"/>
      <c r="K1329" s="21" t="s">
        <v>102</v>
      </c>
      <c r="L1329" s="63">
        <v>7980</v>
      </c>
      <c r="M1329" s="63"/>
      <c r="N1329" s="63"/>
      <c r="O1329" s="34"/>
      <c r="P1329" s="34"/>
    </row>
    <row r="1330" spans="1:16" s="176" customFormat="1" ht="24.75" customHeight="1" x14ac:dyDescent="0.3">
      <c r="A1330" s="6"/>
      <c r="B1330" s="222" t="s">
        <v>2453</v>
      </c>
      <c r="C1330" s="6"/>
      <c r="D1330" s="9"/>
      <c r="E1330" s="9"/>
      <c r="F1330" s="9"/>
      <c r="G1330" s="108"/>
      <c r="H1330" s="33"/>
      <c r="I1330" s="69"/>
      <c r="J1330" s="69"/>
      <c r="K1330" s="21"/>
      <c r="L1330" s="63"/>
      <c r="M1330" s="63"/>
      <c r="N1330" s="63"/>
      <c r="O1330" s="34"/>
      <c r="P1330" s="34"/>
    </row>
    <row r="1331" spans="1:16" s="176" customFormat="1" ht="24.75" customHeight="1" x14ac:dyDescent="0.3">
      <c r="A1331" s="6"/>
      <c r="B1331" s="19" t="s">
        <v>3520</v>
      </c>
      <c r="C1331" s="6" t="s">
        <v>2014</v>
      </c>
      <c r="D1331" s="9"/>
      <c r="E1331" s="9"/>
      <c r="F1331" s="9"/>
      <c r="G1331" s="108"/>
      <c r="H1331" s="33"/>
      <c r="I1331" s="69"/>
      <c r="J1331" s="69"/>
      <c r="K1331" s="21" t="s">
        <v>102</v>
      </c>
      <c r="L1331" s="63">
        <v>80000</v>
      </c>
      <c r="M1331" s="63"/>
      <c r="N1331" s="63"/>
      <c r="O1331" s="34"/>
      <c r="P1331" s="34"/>
    </row>
    <row r="1332" spans="1:16" s="176" customFormat="1" ht="24.75" customHeight="1" x14ac:dyDescent="0.3">
      <c r="A1332" s="6"/>
      <c r="B1332" s="19" t="s">
        <v>3521</v>
      </c>
      <c r="C1332" s="6" t="s">
        <v>2014</v>
      </c>
      <c r="D1332" s="9"/>
      <c r="E1332" s="9"/>
      <c r="F1332" s="9"/>
      <c r="G1332" s="108"/>
      <c r="H1332" s="33"/>
      <c r="I1332" s="69"/>
      <c r="J1332" s="69"/>
      <c r="K1332" s="21" t="s">
        <v>102</v>
      </c>
      <c r="L1332" s="63">
        <v>82000</v>
      </c>
      <c r="M1332" s="63"/>
      <c r="N1332" s="63"/>
      <c r="O1332" s="34"/>
      <c r="P1332" s="34"/>
    </row>
    <row r="1333" spans="1:16" s="79" customFormat="1" ht="20.45" customHeight="1" x14ac:dyDescent="0.3">
      <c r="A1333" s="158" t="s">
        <v>96</v>
      </c>
      <c r="B1333" s="313" t="s">
        <v>131</v>
      </c>
      <c r="C1333" s="314"/>
      <c r="D1333" s="314"/>
      <c r="E1333" s="314"/>
      <c r="F1333" s="315"/>
      <c r="G1333" s="213"/>
      <c r="H1333" s="213"/>
      <c r="I1333" s="213"/>
      <c r="J1333" s="213"/>
      <c r="K1333" s="221"/>
      <c r="L1333" s="215"/>
      <c r="M1333" s="215"/>
      <c r="N1333" s="215"/>
      <c r="O1333" s="77"/>
      <c r="P1333" s="77"/>
    </row>
    <row r="1334" spans="1:16" s="79" customFormat="1" ht="37.5" customHeight="1" x14ac:dyDescent="0.3">
      <c r="A1334" s="175"/>
      <c r="B1334" s="313" t="s">
        <v>3554</v>
      </c>
      <c r="C1334" s="314"/>
      <c r="D1334" s="314"/>
      <c r="E1334" s="314"/>
      <c r="F1334" s="314"/>
      <c r="G1334" s="314"/>
      <c r="H1334" s="314"/>
      <c r="I1334" s="314"/>
      <c r="J1334" s="314"/>
      <c r="K1334" s="314"/>
      <c r="L1334" s="314"/>
      <c r="M1334" s="314"/>
      <c r="N1334" s="315"/>
      <c r="O1334" s="77"/>
      <c r="P1334" s="77"/>
    </row>
    <row r="1335" spans="1:16" s="176" customFormat="1" ht="20.45" customHeight="1" x14ac:dyDescent="0.3">
      <c r="A1335" s="6"/>
      <c r="B1335" s="321" t="s">
        <v>132</v>
      </c>
      <c r="C1335" s="322"/>
      <c r="D1335" s="322"/>
      <c r="E1335" s="322"/>
      <c r="F1335" s="322"/>
      <c r="G1335" s="322"/>
      <c r="H1335" s="322"/>
      <c r="I1335" s="322"/>
      <c r="J1335" s="322"/>
      <c r="K1335" s="322"/>
      <c r="L1335" s="322"/>
      <c r="M1335" s="322"/>
      <c r="N1335" s="323"/>
      <c r="O1335" s="35"/>
      <c r="P1335" s="35"/>
    </row>
    <row r="1336" spans="1:16" s="176" customFormat="1" ht="20.45" customHeight="1" x14ac:dyDescent="0.3">
      <c r="A1336" s="6">
        <v>1</v>
      </c>
      <c r="B1336" s="24" t="s">
        <v>133</v>
      </c>
      <c r="C1336" s="8" t="s">
        <v>354</v>
      </c>
      <c r="D1336" s="9">
        <v>13000</v>
      </c>
      <c r="E1336" s="9"/>
      <c r="F1336" s="9"/>
      <c r="G1336" s="106" t="s">
        <v>1062</v>
      </c>
      <c r="H1336" s="33"/>
      <c r="I1336" s="69"/>
      <c r="J1336" s="69"/>
      <c r="K1336" s="21" t="str">
        <f>C1336</f>
        <v>đ/m2</v>
      </c>
      <c r="L1336" s="65">
        <v>15400</v>
      </c>
      <c r="M1336" s="63"/>
      <c r="N1336" s="63"/>
      <c r="O1336" s="35"/>
      <c r="P1336" s="35"/>
    </row>
    <row r="1337" spans="1:16" s="176" customFormat="1" ht="20.45" customHeight="1" x14ac:dyDescent="0.3">
      <c r="A1337" s="6">
        <f t="shared" ref="A1337:A1343" si="108">+A1336+1</f>
        <v>2</v>
      </c>
      <c r="B1337" s="24" t="s">
        <v>134</v>
      </c>
      <c r="C1337" s="8" t="s">
        <v>354</v>
      </c>
      <c r="D1337" s="9">
        <v>14000</v>
      </c>
      <c r="E1337" s="9"/>
      <c r="F1337" s="9"/>
      <c r="G1337" s="106" t="s">
        <v>1062</v>
      </c>
      <c r="H1337" s="33"/>
      <c r="I1337" s="69"/>
      <c r="J1337" s="69"/>
      <c r="K1337" s="21" t="str">
        <f t="shared" ref="K1337:K1343" si="109">C1337</f>
        <v>đ/m2</v>
      </c>
      <c r="L1337" s="65">
        <v>17700</v>
      </c>
      <c r="M1337" s="63"/>
      <c r="N1337" s="63"/>
      <c r="O1337" s="35"/>
      <c r="P1337" s="35"/>
    </row>
    <row r="1338" spans="1:16" s="176" customFormat="1" ht="25.5" customHeight="1" x14ac:dyDescent="0.3">
      <c r="A1338" s="6">
        <f t="shared" si="108"/>
        <v>3</v>
      </c>
      <c r="B1338" s="24" t="s">
        <v>135</v>
      </c>
      <c r="C1338" s="8" t="s">
        <v>354</v>
      </c>
      <c r="D1338" s="9">
        <v>16300</v>
      </c>
      <c r="E1338" s="9"/>
      <c r="F1338" s="9"/>
      <c r="G1338" s="106" t="s">
        <v>1062</v>
      </c>
      <c r="H1338" s="33"/>
      <c r="I1338" s="69"/>
      <c r="J1338" s="69"/>
      <c r="K1338" s="21" t="str">
        <f t="shared" si="109"/>
        <v>đ/m2</v>
      </c>
      <c r="L1338" s="65">
        <v>19900</v>
      </c>
      <c r="M1338" s="63"/>
      <c r="N1338" s="63"/>
      <c r="O1338" s="34"/>
      <c r="P1338" s="34"/>
    </row>
    <row r="1339" spans="1:16" s="176" customFormat="1" ht="25.5" customHeight="1" x14ac:dyDescent="0.3">
      <c r="A1339" s="6">
        <f t="shared" si="108"/>
        <v>4</v>
      </c>
      <c r="B1339" s="24" t="s">
        <v>136</v>
      </c>
      <c r="C1339" s="8" t="s">
        <v>354</v>
      </c>
      <c r="D1339" s="9">
        <v>17800</v>
      </c>
      <c r="E1339" s="9"/>
      <c r="F1339" s="9"/>
      <c r="G1339" s="106" t="s">
        <v>1062</v>
      </c>
      <c r="H1339" s="33"/>
      <c r="I1339" s="69"/>
      <c r="J1339" s="69"/>
      <c r="K1339" s="21" t="str">
        <f t="shared" si="109"/>
        <v>đ/m2</v>
      </c>
      <c r="L1339" s="65">
        <v>21600</v>
      </c>
      <c r="M1339" s="63"/>
      <c r="N1339" s="63"/>
      <c r="O1339" s="34"/>
      <c r="P1339" s="34"/>
    </row>
    <row r="1340" spans="1:16" s="176" customFormat="1" ht="25.5" customHeight="1" x14ac:dyDescent="0.3">
      <c r="A1340" s="6">
        <f t="shared" si="108"/>
        <v>5</v>
      </c>
      <c r="B1340" s="24" t="s">
        <v>137</v>
      </c>
      <c r="C1340" s="8" t="s">
        <v>354</v>
      </c>
      <c r="D1340" s="9">
        <v>23500</v>
      </c>
      <c r="E1340" s="9"/>
      <c r="F1340" s="9"/>
      <c r="G1340" s="106" t="s">
        <v>1062</v>
      </c>
      <c r="H1340" s="33"/>
      <c r="I1340" s="69"/>
      <c r="J1340" s="69"/>
      <c r="K1340" s="21" t="str">
        <f t="shared" si="109"/>
        <v>đ/m2</v>
      </c>
      <c r="L1340" s="65">
        <v>27100</v>
      </c>
      <c r="M1340" s="63"/>
      <c r="N1340" s="63"/>
      <c r="O1340" s="34"/>
      <c r="P1340" s="34"/>
    </row>
    <row r="1341" spans="1:16" s="176" customFormat="1" ht="21.95" customHeight="1" x14ac:dyDescent="0.3">
      <c r="A1341" s="6">
        <f t="shared" si="108"/>
        <v>6</v>
      </c>
      <c r="B1341" s="24" t="s">
        <v>138</v>
      </c>
      <c r="C1341" s="8" t="s">
        <v>354</v>
      </c>
      <c r="D1341" s="9">
        <v>25900</v>
      </c>
      <c r="E1341" s="9"/>
      <c r="F1341" s="9"/>
      <c r="G1341" s="106" t="s">
        <v>1062</v>
      </c>
      <c r="H1341" s="33"/>
      <c r="I1341" s="69"/>
      <c r="J1341" s="69"/>
      <c r="K1341" s="21" t="str">
        <f t="shared" si="109"/>
        <v>đ/m2</v>
      </c>
      <c r="L1341" s="65">
        <v>30200</v>
      </c>
      <c r="M1341" s="63"/>
      <c r="N1341" s="63"/>
      <c r="O1341" s="35"/>
      <c r="P1341" s="35"/>
    </row>
    <row r="1342" spans="1:16" s="176" customFormat="1" ht="21.95" customHeight="1" x14ac:dyDescent="0.3">
      <c r="A1342" s="6">
        <f t="shared" si="108"/>
        <v>7</v>
      </c>
      <c r="B1342" s="24" t="s">
        <v>139</v>
      </c>
      <c r="C1342" s="8" t="s">
        <v>354</v>
      </c>
      <c r="D1342" s="9">
        <v>29200</v>
      </c>
      <c r="E1342" s="9"/>
      <c r="F1342" s="9"/>
      <c r="G1342" s="106" t="s">
        <v>1062</v>
      </c>
      <c r="H1342" s="33"/>
      <c r="I1342" s="69"/>
      <c r="J1342" s="69"/>
      <c r="K1342" s="21" t="str">
        <f t="shared" si="109"/>
        <v>đ/m2</v>
      </c>
      <c r="L1342" s="65">
        <v>36400</v>
      </c>
      <c r="M1342" s="63"/>
      <c r="N1342" s="63"/>
      <c r="O1342" s="35"/>
      <c r="P1342" s="35"/>
    </row>
    <row r="1343" spans="1:16" s="176" customFormat="1" ht="21.95" customHeight="1" x14ac:dyDescent="0.3">
      <c r="A1343" s="6">
        <f t="shared" si="108"/>
        <v>8</v>
      </c>
      <c r="B1343" s="24" t="s">
        <v>140</v>
      </c>
      <c r="C1343" s="8" t="s">
        <v>354</v>
      </c>
      <c r="D1343" s="9">
        <v>36300</v>
      </c>
      <c r="E1343" s="9"/>
      <c r="F1343" s="9"/>
      <c r="G1343" s="106" t="s">
        <v>1062</v>
      </c>
      <c r="H1343" s="33"/>
      <c r="I1343" s="69"/>
      <c r="J1343" s="69"/>
      <c r="K1343" s="21" t="str">
        <f t="shared" si="109"/>
        <v>đ/m2</v>
      </c>
      <c r="L1343" s="65">
        <v>41500</v>
      </c>
      <c r="M1343" s="63"/>
      <c r="N1343" s="63"/>
      <c r="O1343" s="35"/>
      <c r="P1343" s="35"/>
    </row>
    <row r="1344" spans="1:16" s="176" customFormat="1" ht="21.95" customHeight="1" x14ac:dyDescent="0.3">
      <c r="A1344" s="6"/>
      <c r="B1344" s="5" t="s">
        <v>141</v>
      </c>
      <c r="C1344" s="5"/>
      <c r="D1344" s="5"/>
      <c r="E1344" s="5"/>
      <c r="F1344" s="5"/>
      <c r="G1344" s="69"/>
      <c r="H1344" s="115"/>
      <c r="I1344" s="69"/>
      <c r="J1344" s="69"/>
      <c r="K1344" s="60"/>
      <c r="L1344" s="63"/>
      <c r="M1344" s="63"/>
      <c r="N1344" s="63"/>
      <c r="O1344" s="35"/>
      <c r="P1344" s="35"/>
    </row>
    <row r="1345" spans="1:16" s="176" customFormat="1" ht="21.95" customHeight="1" x14ac:dyDescent="0.3">
      <c r="A1345" s="6"/>
      <c r="B1345" s="5" t="s">
        <v>142</v>
      </c>
      <c r="C1345" s="11"/>
      <c r="D1345" s="9"/>
      <c r="E1345" s="9"/>
      <c r="F1345" s="9"/>
      <c r="G1345" s="69"/>
      <c r="H1345" s="33"/>
      <c r="I1345" s="69"/>
      <c r="J1345" s="69"/>
      <c r="K1345" s="60"/>
      <c r="L1345" s="63"/>
      <c r="M1345" s="63"/>
      <c r="N1345" s="63"/>
      <c r="O1345" s="35"/>
      <c r="P1345" s="35"/>
    </row>
    <row r="1346" spans="1:16" s="176" customFormat="1" ht="21.95" customHeight="1" x14ac:dyDescent="0.3">
      <c r="A1346" s="6">
        <f>A1345+1</f>
        <v>1</v>
      </c>
      <c r="B1346" s="7" t="s">
        <v>143</v>
      </c>
      <c r="C1346" s="8" t="s">
        <v>359</v>
      </c>
      <c r="D1346" s="9">
        <v>42500</v>
      </c>
      <c r="E1346" s="9"/>
      <c r="F1346" s="9"/>
      <c r="G1346" s="106" t="s">
        <v>1063</v>
      </c>
      <c r="H1346" s="33"/>
      <c r="I1346" s="69"/>
      <c r="J1346" s="69"/>
      <c r="K1346" s="21" t="str">
        <f>C1346</f>
        <v>đ/m2lưới</v>
      </c>
      <c r="L1346" s="65">
        <v>45000</v>
      </c>
      <c r="M1346" s="63"/>
      <c r="N1346" s="63"/>
      <c r="O1346" s="35"/>
      <c r="P1346" s="35"/>
    </row>
    <row r="1347" spans="1:16" s="176" customFormat="1" ht="21.95" customHeight="1" x14ac:dyDescent="0.3">
      <c r="A1347" s="6">
        <f t="shared" ref="A1347:A1352" si="110">A1346+1</f>
        <v>2</v>
      </c>
      <c r="B1347" s="7" t="s">
        <v>144</v>
      </c>
      <c r="C1347" s="8" t="s">
        <v>359</v>
      </c>
      <c r="D1347" s="9">
        <v>48000</v>
      </c>
      <c r="E1347" s="9"/>
      <c r="F1347" s="9"/>
      <c r="G1347" s="106" t="s">
        <v>1063</v>
      </c>
      <c r="H1347" s="33"/>
      <c r="I1347" s="69"/>
      <c r="J1347" s="69"/>
      <c r="K1347" s="21" t="str">
        <f>C1347</f>
        <v>đ/m2lưới</v>
      </c>
      <c r="L1347" s="65">
        <v>50000</v>
      </c>
      <c r="M1347" s="63"/>
      <c r="N1347" s="63"/>
      <c r="O1347" s="35"/>
      <c r="P1347" s="35"/>
    </row>
    <row r="1348" spans="1:16" s="176" customFormat="1" ht="21.95" customHeight="1" x14ac:dyDescent="0.3">
      <c r="A1348" s="6">
        <f t="shared" si="110"/>
        <v>3</v>
      </c>
      <c r="B1348" s="7" t="s">
        <v>145</v>
      </c>
      <c r="C1348" s="8" t="s">
        <v>359</v>
      </c>
      <c r="D1348" s="9">
        <v>56500</v>
      </c>
      <c r="E1348" s="9"/>
      <c r="F1348" s="9"/>
      <c r="G1348" s="106" t="s">
        <v>1063</v>
      </c>
      <c r="H1348" s="33"/>
      <c r="I1348" s="69"/>
      <c r="J1348" s="69"/>
      <c r="K1348" s="21" t="str">
        <f>C1348</f>
        <v>đ/m2lưới</v>
      </c>
      <c r="L1348" s="65">
        <v>59000</v>
      </c>
      <c r="M1348" s="63"/>
      <c r="N1348" s="63"/>
      <c r="O1348" s="35"/>
      <c r="P1348" s="35"/>
    </row>
    <row r="1349" spans="1:16" s="176" customFormat="1" ht="17.25" x14ac:dyDescent="0.3">
      <c r="A1349" s="6">
        <f t="shared" si="110"/>
        <v>4</v>
      </c>
      <c r="B1349" s="5" t="s">
        <v>146</v>
      </c>
      <c r="C1349" s="11"/>
      <c r="D1349" s="65"/>
      <c r="E1349" s="9"/>
      <c r="F1349" s="9"/>
      <c r="G1349" s="69"/>
      <c r="H1349" s="75"/>
      <c r="I1349" s="69"/>
      <c r="J1349" s="69"/>
      <c r="K1349" s="21"/>
      <c r="L1349" s="75"/>
      <c r="M1349" s="63"/>
      <c r="N1349" s="63"/>
      <c r="O1349" s="34"/>
      <c r="P1349" s="34"/>
    </row>
    <row r="1350" spans="1:16" s="176" customFormat="1" ht="21.95" customHeight="1" x14ac:dyDescent="0.3">
      <c r="A1350" s="6">
        <f t="shared" si="110"/>
        <v>5</v>
      </c>
      <c r="B1350" s="7" t="s">
        <v>143</v>
      </c>
      <c r="C1350" s="8" t="s">
        <v>359</v>
      </c>
      <c r="D1350" s="65">
        <v>39500</v>
      </c>
      <c r="E1350" s="9"/>
      <c r="F1350" s="9"/>
      <c r="G1350" s="106" t="s">
        <v>1063</v>
      </c>
      <c r="H1350" s="75"/>
      <c r="I1350" s="75"/>
      <c r="J1350" s="75"/>
      <c r="K1350" s="8" t="str">
        <f>C1350</f>
        <v>đ/m2lưới</v>
      </c>
      <c r="L1350" s="65">
        <v>42000</v>
      </c>
      <c r="M1350" s="63"/>
      <c r="N1350" s="63"/>
      <c r="O1350" s="34"/>
      <c r="P1350" s="34"/>
    </row>
    <row r="1351" spans="1:16" s="176" customFormat="1" ht="21.95" customHeight="1" x14ac:dyDescent="0.3">
      <c r="A1351" s="6">
        <f t="shared" si="110"/>
        <v>6</v>
      </c>
      <c r="B1351" s="7" t="s">
        <v>147</v>
      </c>
      <c r="C1351" s="8" t="s">
        <v>359</v>
      </c>
      <c r="D1351" s="65">
        <v>41500</v>
      </c>
      <c r="E1351" s="9"/>
      <c r="F1351" s="9"/>
      <c r="G1351" s="106" t="s">
        <v>1063</v>
      </c>
      <c r="H1351" s="75"/>
      <c r="I1351" s="75"/>
      <c r="J1351" s="75"/>
      <c r="K1351" s="8" t="str">
        <f>C1351</f>
        <v>đ/m2lưới</v>
      </c>
      <c r="L1351" s="65">
        <v>45000</v>
      </c>
      <c r="M1351" s="63"/>
      <c r="N1351" s="63"/>
      <c r="O1351" s="35"/>
      <c r="P1351" s="35"/>
    </row>
    <row r="1352" spans="1:16" s="176" customFormat="1" ht="21.95" customHeight="1" x14ac:dyDescent="0.3">
      <c r="A1352" s="6">
        <f t="shared" si="110"/>
        <v>7</v>
      </c>
      <c r="B1352" s="7" t="s">
        <v>145</v>
      </c>
      <c r="C1352" s="8" t="s">
        <v>359</v>
      </c>
      <c r="D1352" s="65">
        <v>51500</v>
      </c>
      <c r="E1352" s="9"/>
      <c r="F1352" s="9"/>
      <c r="G1352" s="106" t="s">
        <v>1063</v>
      </c>
      <c r="H1352" s="75"/>
      <c r="I1352" s="75"/>
      <c r="J1352" s="75"/>
      <c r="K1352" s="8" t="str">
        <f>C1352</f>
        <v>đ/m2lưới</v>
      </c>
      <c r="L1352" s="65">
        <v>53000</v>
      </c>
      <c r="M1352" s="63"/>
      <c r="N1352" s="63"/>
      <c r="O1352" s="35"/>
      <c r="P1352" s="35"/>
    </row>
    <row r="1353" spans="1:16" s="79" customFormat="1" ht="33.75" customHeight="1" x14ac:dyDescent="0.3">
      <c r="A1353" s="175"/>
      <c r="B1353" s="313" t="s">
        <v>2389</v>
      </c>
      <c r="C1353" s="314"/>
      <c r="D1353" s="314"/>
      <c r="E1353" s="314"/>
      <c r="F1353" s="314"/>
      <c r="G1353" s="314"/>
      <c r="H1353" s="314"/>
      <c r="I1353" s="314"/>
      <c r="J1353" s="314"/>
      <c r="K1353" s="314"/>
      <c r="L1353" s="314"/>
      <c r="M1353" s="314"/>
      <c r="N1353" s="315"/>
      <c r="O1353" s="77"/>
      <c r="P1353" s="77"/>
    </row>
    <row r="1354" spans="1:16" s="176" customFormat="1" ht="24.75" customHeight="1" x14ac:dyDescent="0.3">
      <c r="A1354" s="6"/>
      <c r="B1354" s="5" t="s">
        <v>453</v>
      </c>
      <c r="C1354" s="8"/>
      <c r="D1354" s="9"/>
      <c r="E1354" s="9"/>
      <c r="F1354" s="9"/>
      <c r="G1354" s="69"/>
      <c r="H1354" s="69"/>
      <c r="I1354" s="69"/>
      <c r="J1354" s="69"/>
      <c r="K1354" s="21"/>
      <c r="L1354" s="65"/>
      <c r="M1354" s="63"/>
      <c r="N1354" s="63"/>
      <c r="O1354" s="34"/>
      <c r="P1354" s="34"/>
    </row>
    <row r="1355" spans="1:16" s="176" customFormat="1" ht="27" customHeight="1" x14ac:dyDescent="0.3">
      <c r="A1355" s="6">
        <v>1</v>
      </c>
      <c r="B1355" s="7" t="s">
        <v>454</v>
      </c>
      <c r="C1355" s="8" t="s">
        <v>354</v>
      </c>
      <c r="D1355" s="65">
        <v>10454.545454545454</v>
      </c>
      <c r="E1355" s="9"/>
      <c r="F1355" s="9"/>
      <c r="G1355" s="106" t="s">
        <v>1062</v>
      </c>
      <c r="H1355" s="75"/>
      <c r="I1355" s="75"/>
      <c r="J1355" s="75"/>
      <c r="K1355" s="8" t="s">
        <v>354</v>
      </c>
      <c r="L1355" s="65">
        <v>10500</v>
      </c>
      <c r="M1355" s="63"/>
      <c r="N1355" s="63"/>
      <c r="O1355" s="35"/>
      <c r="P1355" s="35"/>
    </row>
    <row r="1356" spans="1:16" s="176" customFormat="1" ht="25.5" customHeight="1" x14ac:dyDescent="0.3">
      <c r="A1356" s="6">
        <v>2</v>
      </c>
      <c r="B1356" s="24" t="s">
        <v>455</v>
      </c>
      <c r="C1356" s="8" t="s">
        <v>354</v>
      </c>
      <c r="D1356" s="9">
        <v>11363.636363636362</v>
      </c>
      <c r="E1356" s="9"/>
      <c r="F1356" s="9"/>
      <c r="G1356" s="106" t="s">
        <v>1062</v>
      </c>
      <c r="H1356" s="33"/>
      <c r="I1356" s="69"/>
      <c r="J1356" s="69"/>
      <c r="K1356" s="21" t="s">
        <v>354</v>
      </c>
      <c r="L1356" s="65">
        <v>11500</v>
      </c>
      <c r="M1356" s="63"/>
      <c r="N1356" s="63"/>
      <c r="O1356" s="34"/>
      <c r="P1356" s="34"/>
    </row>
    <row r="1357" spans="1:16" s="176" customFormat="1" ht="25.5" customHeight="1" x14ac:dyDescent="0.3">
      <c r="A1357" s="6">
        <v>3</v>
      </c>
      <c r="B1357" s="24" t="s">
        <v>456</v>
      </c>
      <c r="C1357" s="8" t="s">
        <v>354</v>
      </c>
      <c r="D1357" s="9">
        <v>12272.727272727272</v>
      </c>
      <c r="E1357" s="9"/>
      <c r="F1357" s="9"/>
      <c r="G1357" s="106" t="s">
        <v>1062</v>
      </c>
      <c r="H1357" s="33"/>
      <c r="I1357" s="69"/>
      <c r="J1357" s="69"/>
      <c r="K1357" s="21" t="s">
        <v>354</v>
      </c>
      <c r="L1357" s="65">
        <v>12500</v>
      </c>
      <c r="M1357" s="63"/>
      <c r="N1357" s="63"/>
      <c r="O1357" s="34"/>
      <c r="P1357" s="34"/>
    </row>
    <row r="1358" spans="1:16" s="176" customFormat="1" ht="25.5" customHeight="1" x14ac:dyDescent="0.3">
      <c r="A1358" s="6">
        <v>4</v>
      </c>
      <c r="B1358" s="24" t="s">
        <v>457</v>
      </c>
      <c r="C1358" s="8" t="s">
        <v>354</v>
      </c>
      <c r="D1358" s="9">
        <v>14363.636363636362</v>
      </c>
      <c r="E1358" s="9"/>
      <c r="F1358" s="9"/>
      <c r="G1358" s="106" t="s">
        <v>1062</v>
      </c>
      <c r="H1358" s="33"/>
      <c r="I1358" s="69"/>
      <c r="J1358" s="69"/>
      <c r="K1358" s="21" t="s">
        <v>354</v>
      </c>
      <c r="L1358" s="65">
        <v>14800</v>
      </c>
      <c r="M1358" s="63"/>
      <c r="N1358" s="63"/>
      <c r="O1358" s="34"/>
      <c r="P1358" s="34"/>
    </row>
    <row r="1359" spans="1:16" s="176" customFormat="1" ht="25.5" customHeight="1" x14ac:dyDescent="0.3">
      <c r="A1359" s="6">
        <v>5</v>
      </c>
      <c r="B1359" s="24" t="s">
        <v>458</v>
      </c>
      <c r="C1359" s="8" t="s">
        <v>354</v>
      </c>
      <c r="D1359" s="9">
        <v>15727.272727272726</v>
      </c>
      <c r="E1359" s="9"/>
      <c r="F1359" s="9"/>
      <c r="G1359" s="106" t="s">
        <v>1062</v>
      </c>
      <c r="H1359" s="33"/>
      <c r="I1359" s="69"/>
      <c r="J1359" s="69"/>
      <c r="K1359" s="21" t="s">
        <v>354</v>
      </c>
      <c r="L1359" s="65">
        <v>16300</v>
      </c>
      <c r="M1359" s="63"/>
      <c r="N1359" s="63"/>
      <c r="O1359" s="34"/>
      <c r="P1359" s="34"/>
    </row>
    <row r="1360" spans="1:16" s="176" customFormat="1" ht="25.5" customHeight="1" x14ac:dyDescent="0.3">
      <c r="A1360" s="6">
        <v>6</v>
      </c>
      <c r="B1360" s="24" t="s">
        <v>459</v>
      </c>
      <c r="C1360" s="8" t="s">
        <v>354</v>
      </c>
      <c r="D1360" s="9">
        <v>20454.545454545452</v>
      </c>
      <c r="E1360" s="9"/>
      <c r="F1360" s="9"/>
      <c r="G1360" s="106" t="s">
        <v>1062</v>
      </c>
      <c r="H1360" s="33"/>
      <c r="I1360" s="69"/>
      <c r="J1360" s="69"/>
      <c r="K1360" s="21" t="s">
        <v>354</v>
      </c>
      <c r="L1360" s="65">
        <v>20500</v>
      </c>
      <c r="M1360" s="63"/>
      <c r="N1360" s="63"/>
      <c r="O1360" s="34"/>
      <c r="P1360" s="34"/>
    </row>
    <row r="1361" spans="1:16" s="176" customFormat="1" ht="27" customHeight="1" x14ac:dyDescent="0.3">
      <c r="A1361" s="6">
        <v>7</v>
      </c>
      <c r="B1361" s="7" t="s">
        <v>461</v>
      </c>
      <c r="C1361" s="8" t="s">
        <v>354</v>
      </c>
      <c r="D1361" s="65">
        <v>22272.727272727272</v>
      </c>
      <c r="E1361" s="9"/>
      <c r="F1361" s="9"/>
      <c r="G1361" s="106" t="s">
        <v>1062</v>
      </c>
      <c r="H1361" s="75"/>
      <c r="I1361" s="75"/>
      <c r="J1361" s="75"/>
      <c r="K1361" s="8" t="s">
        <v>354</v>
      </c>
      <c r="L1361" s="65">
        <v>22500</v>
      </c>
      <c r="M1361" s="63"/>
      <c r="N1361" s="63"/>
      <c r="O1361" s="35"/>
      <c r="P1361" s="35"/>
    </row>
    <row r="1362" spans="1:16" s="176" customFormat="1" ht="27" customHeight="1" x14ac:dyDescent="0.3">
      <c r="A1362" s="6">
        <v>8</v>
      </c>
      <c r="B1362" s="7" t="s">
        <v>460</v>
      </c>
      <c r="C1362" s="8" t="s">
        <v>354</v>
      </c>
      <c r="D1362" s="65">
        <v>25454.545454545452</v>
      </c>
      <c r="E1362" s="9"/>
      <c r="F1362" s="9"/>
      <c r="G1362" s="106" t="s">
        <v>1062</v>
      </c>
      <c r="H1362" s="75"/>
      <c r="I1362" s="75"/>
      <c r="J1362" s="75"/>
      <c r="K1362" s="8" t="s">
        <v>354</v>
      </c>
      <c r="L1362" s="65">
        <v>26000</v>
      </c>
      <c r="M1362" s="63"/>
      <c r="N1362" s="63"/>
      <c r="O1362" s="35"/>
      <c r="P1362" s="35"/>
    </row>
    <row r="1363" spans="1:16" s="176" customFormat="1" ht="27" customHeight="1" x14ac:dyDescent="0.3">
      <c r="A1363" s="6">
        <v>9</v>
      </c>
      <c r="B1363" s="7" t="s">
        <v>462</v>
      </c>
      <c r="C1363" s="8" t="s">
        <v>354</v>
      </c>
      <c r="D1363" s="65">
        <v>31818.181818181816</v>
      </c>
      <c r="E1363" s="9"/>
      <c r="F1363" s="9"/>
      <c r="G1363" s="106" t="s">
        <v>1062</v>
      </c>
      <c r="H1363" s="75"/>
      <c r="I1363" s="75"/>
      <c r="J1363" s="75"/>
      <c r="K1363" s="8" t="s">
        <v>354</v>
      </c>
      <c r="L1363" s="65">
        <v>32000</v>
      </c>
      <c r="M1363" s="63"/>
      <c r="N1363" s="63"/>
      <c r="O1363" s="35"/>
      <c r="P1363" s="35"/>
    </row>
    <row r="1364" spans="1:16" s="176" customFormat="1" ht="27" customHeight="1" x14ac:dyDescent="0.3">
      <c r="A1364" s="6">
        <v>10</v>
      </c>
      <c r="B1364" s="7" t="s">
        <v>463</v>
      </c>
      <c r="C1364" s="8" t="s">
        <v>354</v>
      </c>
      <c r="D1364" s="65">
        <v>39272.727272727272</v>
      </c>
      <c r="E1364" s="9"/>
      <c r="F1364" s="9"/>
      <c r="G1364" s="106" t="s">
        <v>1062</v>
      </c>
      <c r="H1364" s="75"/>
      <c r="I1364" s="75"/>
      <c r="J1364" s="75"/>
      <c r="K1364" s="8" t="s">
        <v>354</v>
      </c>
      <c r="L1364" s="65">
        <v>40200</v>
      </c>
      <c r="M1364" s="63"/>
      <c r="N1364" s="63"/>
      <c r="O1364" s="35"/>
      <c r="P1364" s="35"/>
    </row>
    <row r="1365" spans="1:16" s="176" customFormat="1" ht="27" customHeight="1" x14ac:dyDescent="0.3">
      <c r="A1365" s="6">
        <v>11</v>
      </c>
      <c r="B1365" s="7" t="s">
        <v>464</v>
      </c>
      <c r="C1365" s="8" t="s">
        <v>354</v>
      </c>
      <c r="D1365" s="65">
        <v>46090.909090909088</v>
      </c>
      <c r="E1365" s="9"/>
      <c r="F1365" s="9"/>
      <c r="G1365" s="106" t="s">
        <v>1062</v>
      </c>
      <c r="H1365" s="75"/>
      <c r="I1365" s="75"/>
      <c r="J1365" s="75"/>
      <c r="K1365" s="8" t="s">
        <v>354</v>
      </c>
      <c r="L1365" s="65">
        <v>48700</v>
      </c>
      <c r="M1365" s="63"/>
      <c r="N1365" s="63"/>
      <c r="O1365" s="35"/>
      <c r="P1365" s="35"/>
    </row>
    <row r="1366" spans="1:16" s="176" customFormat="1" ht="27" customHeight="1" x14ac:dyDescent="0.3">
      <c r="A1366" s="6">
        <v>12</v>
      </c>
      <c r="B1366" s="7" t="s">
        <v>465</v>
      </c>
      <c r="C1366" s="8" t="s">
        <v>354</v>
      </c>
      <c r="D1366" s="65">
        <v>52727.272727272721</v>
      </c>
      <c r="E1366" s="9"/>
      <c r="F1366" s="9"/>
      <c r="G1366" s="106" t="s">
        <v>1062</v>
      </c>
      <c r="H1366" s="75"/>
      <c r="I1366" s="75"/>
      <c r="J1366" s="75"/>
      <c r="K1366" s="8" t="s">
        <v>354</v>
      </c>
      <c r="L1366" s="65">
        <v>56000</v>
      </c>
      <c r="M1366" s="63"/>
      <c r="N1366" s="63"/>
      <c r="O1366" s="35"/>
      <c r="P1366" s="35"/>
    </row>
    <row r="1367" spans="1:16" s="176" customFormat="1" ht="27" customHeight="1" x14ac:dyDescent="0.3">
      <c r="A1367" s="6">
        <v>13</v>
      </c>
      <c r="B1367" s="7" t="s">
        <v>466</v>
      </c>
      <c r="C1367" s="8" t="s">
        <v>354</v>
      </c>
      <c r="D1367" s="65">
        <v>59090.909090909088</v>
      </c>
      <c r="E1367" s="9"/>
      <c r="F1367" s="9"/>
      <c r="G1367" s="106" t="s">
        <v>1062</v>
      </c>
      <c r="H1367" s="75"/>
      <c r="I1367" s="75"/>
      <c r="J1367" s="75"/>
      <c r="K1367" s="8" t="s">
        <v>354</v>
      </c>
      <c r="L1367" s="65">
        <v>63000</v>
      </c>
      <c r="M1367" s="63"/>
      <c r="N1367" s="63"/>
      <c r="O1367" s="35"/>
      <c r="P1367" s="35"/>
    </row>
    <row r="1368" spans="1:16" s="176" customFormat="1" ht="27" customHeight="1" x14ac:dyDescent="0.3">
      <c r="A1368" s="6"/>
      <c r="B1368" s="5" t="s">
        <v>467</v>
      </c>
      <c r="C1368" s="8"/>
      <c r="D1368" s="9"/>
      <c r="E1368" s="9"/>
      <c r="F1368" s="9"/>
      <c r="G1368" s="69"/>
      <c r="H1368" s="69"/>
      <c r="I1368" s="75"/>
      <c r="J1368" s="69"/>
      <c r="K1368" s="21"/>
      <c r="L1368" s="65"/>
      <c r="M1368" s="63"/>
      <c r="N1368" s="63"/>
      <c r="O1368" s="35"/>
      <c r="P1368" s="35"/>
    </row>
    <row r="1369" spans="1:16" s="176" customFormat="1" ht="46.5" customHeight="1" x14ac:dyDescent="0.3">
      <c r="A1369" s="6">
        <v>1</v>
      </c>
      <c r="B1369" s="7" t="s">
        <v>468</v>
      </c>
      <c r="C1369" s="8" t="s">
        <v>471</v>
      </c>
      <c r="D1369" s="65">
        <v>35000000</v>
      </c>
      <c r="E1369" s="9"/>
      <c r="F1369" s="9"/>
      <c r="G1369" s="106" t="s">
        <v>471</v>
      </c>
      <c r="H1369" s="75"/>
      <c r="I1369" s="75"/>
      <c r="J1369" s="75"/>
      <c r="K1369" s="8" t="s">
        <v>471</v>
      </c>
      <c r="L1369" s="65">
        <v>38500000</v>
      </c>
      <c r="M1369" s="63">
        <f>L1369/1.1</f>
        <v>35000000</v>
      </c>
      <c r="N1369" s="63"/>
      <c r="O1369" s="35"/>
      <c r="P1369" s="35"/>
    </row>
    <row r="1370" spans="1:16" s="176" customFormat="1" ht="46.5" customHeight="1" x14ac:dyDescent="0.3">
      <c r="A1370" s="6">
        <v>2</v>
      </c>
      <c r="B1370" s="7" t="s">
        <v>469</v>
      </c>
      <c r="C1370" s="8" t="s">
        <v>471</v>
      </c>
      <c r="D1370" s="65">
        <v>39000000</v>
      </c>
      <c r="E1370" s="9"/>
      <c r="F1370" s="9"/>
      <c r="G1370" s="106" t="s">
        <v>471</v>
      </c>
      <c r="H1370" s="75"/>
      <c r="I1370" s="75"/>
      <c r="J1370" s="75"/>
      <c r="K1370" s="8" t="s">
        <v>471</v>
      </c>
      <c r="L1370" s="65"/>
      <c r="M1370" s="63">
        <v>39000000</v>
      </c>
      <c r="N1370" s="63"/>
      <c r="O1370" s="35"/>
      <c r="P1370" s="35"/>
    </row>
    <row r="1371" spans="1:16" s="176" customFormat="1" ht="46.5" customHeight="1" x14ac:dyDescent="0.3">
      <c r="A1371" s="6">
        <v>3</v>
      </c>
      <c r="B1371" s="7" t="s">
        <v>470</v>
      </c>
      <c r="C1371" s="8" t="s">
        <v>471</v>
      </c>
      <c r="D1371" s="65">
        <v>46499999.999999993</v>
      </c>
      <c r="E1371" s="9"/>
      <c r="F1371" s="9"/>
      <c r="G1371" s="106" t="s">
        <v>471</v>
      </c>
      <c r="H1371" s="75"/>
      <c r="I1371" s="75"/>
      <c r="J1371" s="75"/>
      <c r="K1371" s="8" t="s">
        <v>471</v>
      </c>
      <c r="L1371" s="65"/>
      <c r="M1371" s="63">
        <v>46499999.999999993</v>
      </c>
      <c r="N1371" s="63"/>
      <c r="O1371" s="35"/>
      <c r="P1371" s="35"/>
    </row>
    <row r="1372" spans="1:16" s="176" customFormat="1" ht="46.5" customHeight="1" x14ac:dyDescent="0.3">
      <c r="A1372" s="6">
        <v>4</v>
      </c>
      <c r="B1372" s="7" t="s">
        <v>472</v>
      </c>
      <c r="C1372" s="8" t="s">
        <v>471</v>
      </c>
      <c r="D1372" s="65">
        <v>55299999.999999993</v>
      </c>
      <c r="E1372" s="9"/>
      <c r="F1372" s="9"/>
      <c r="G1372" s="106" t="s">
        <v>471</v>
      </c>
      <c r="H1372" s="75"/>
      <c r="I1372" s="75"/>
      <c r="J1372" s="75"/>
      <c r="K1372" s="8" t="s">
        <v>471</v>
      </c>
      <c r="L1372" s="65"/>
      <c r="M1372" s="63">
        <v>55299999.999999993</v>
      </c>
      <c r="N1372" s="63"/>
      <c r="O1372" s="35"/>
      <c r="P1372" s="35"/>
    </row>
    <row r="1373" spans="1:16" s="176" customFormat="1" ht="46.5" customHeight="1" x14ac:dyDescent="0.3">
      <c r="A1373" s="6">
        <v>5</v>
      </c>
      <c r="B1373" s="7" t="s">
        <v>473</v>
      </c>
      <c r="C1373" s="8" t="s">
        <v>471</v>
      </c>
      <c r="D1373" s="65">
        <v>38500000</v>
      </c>
      <c r="E1373" s="9"/>
      <c r="F1373" s="9"/>
      <c r="G1373" s="106" t="s">
        <v>471</v>
      </c>
      <c r="H1373" s="75"/>
      <c r="I1373" s="75"/>
      <c r="J1373" s="75"/>
      <c r="K1373" s="8" t="s">
        <v>471</v>
      </c>
      <c r="L1373" s="65"/>
      <c r="M1373" s="63">
        <v>38500000</v>
      </c>
      <c r="N1373" s="63"/>
      <c r="O1373" s="35"/>
      <c r="P1373" s="35"/>
    </row>
    <row r="1374" spans="1:16" s="176" customFormat="1" ht="46.5" customHeight="1" x14ac:dyDescent="0.3">
      <c r="A1374" s="6">
        <v>6</v>
      </c>
      <c r="B1374" s="7" t="s">
        <v>474</v>
      </c>
      <c r="C1374" s="8" t="s">
        <v>471</v>
      </c>
      <c r="D1374" s="65">
        <v>42000000</v>
      </c>
      <c r="E1374" s="9"/>
      <c r="F1374" s="9"/>
      <c r="G1374" s="106" t="s">
        <v>471</v>
      </c>
      <c r="H1374" s="75"/>
      <c r="I1374" s="75"/>
      <c r="J1374" s="75"/>
      <c r="K1374" s="8" t="s">
        <v>471</v>
      </c>
      <c r="L1374" s="65"/>
      <c r="M1374" s="63">
        <v>42000000</v>
      </c>
      <c r="N1374" s="63"/>
      <c r="O1374" s="35"/>
      <c r="P1374" s="35"/>
    </row>
    <row r="1375" spans="1:16" s="176" customFormat="1" ht="46.5" customHeight="1" x14ac:dyDescent="0.3">
      <c r="A1375" s="6">
        <v>7</v>
      </c>
      <c r="B1375" s="7" t="s">
        <v>475</v>
      </c>
      <c r="C1375" s="8" t="s">
        <v>471</v>
      </c>
      <c r="D1375" s="65">
        <v>50399999.999999993</v>
      </c>
      <c r="E1375" s="9"/>
      <c r="F1375" s="9"/>
      <c r="G1375" s="106" t="s">
        <v>471</v>
      </c>
      <c r="H1375" s="75"/>
      <c r="I1375" s="75"/>
      <c r="J1375" s="75"/>
      <c r="K1375" s="8" t="s">
        <v>471</v>
      </c>
      <c r="L1375" s="65"/>
      <c r="M1375" s="63">
        <v>50399999.999999993</v>
      </c>
      <c r="N1375" s="63"/>
      <c r="O1375" s="35"/>
      <c r="P1375" s="35"/>
    </row>
    <row r="1376" spans="1:16" s="176" customFormat="1" ht="46.5" customHeight="1" x14ac:dyDescent="0.3">
      <c r="A1376" s="6">
        <v>8</v>
      </c>
      <c r="B1376" s="7" t="s">
        <v>476</v>
      </c>
      <c r="C1376" s="8" t="s">
        <v>471</v>
      </c>
      <c r="D1376" s="65">
        <v>59999999.999999993</v>
      </c>
      <c r="E1376" s="9"/>
      <c r="F1376" s="9"/>
      <c r="G1376" s="106" t="s">
        <v>471</v>
      </c>
      <c r="H1376" s="75"/>
      <c r="I1376" s="75"/>
      <c r="J1376" s="75"/>
      <c r="K1376" s="8" t="s">
        <v>471</v>
      </c>
      <c r="L1376" s="65"/>
      <c r="M1376" s="63">
        <v>59999999.999999993</v>
      </c>
      <c r="N1376" s="63"/>
      <c r="O1376" s="35"/>
      <c r="P1376" s="35"/>
    </row>
    <row r="1377" spans="1:16" s="79" customFormat="1" ht="36.75" customHeight="1" x14ac:dyDescent="0.3">
      <c r="A1377" s="158" t="s">
        <v>3453</v>
      </c>
      <c r="B1377" s="312" t="s">
        <v>149</v>
      </c>
      <c r="C1377" s="312"/>
      <c r="D1377" s="312"/>
      <c r="E1377" s="312"/>
      <c r="F1377" s="312"/>
      <c r="G1377" s="213"/>
      <c r="H1377" s="213"/>
      <c r="I1377" s="213"/>
      <c r="J1377" s="213"/>
      <c r="K1377" s="214"/>
      <c r="L1377" s="215"/>
      <c r="M1377" s="215"/>
      <c r="N1377" s="215"/>
      <c r="O1377" s="77"/>
      <c r="P1377" s="77"/>
    </row>
    <row r="1378" spans="1:16" s="79" customFormat="1" ht="36.75" customHeight="1" x14ac:dyDescent="0.3">
      <c r="A1378" s="175"/>
      <c r="B1378" s="301" t="s">
        <v>2388</v>
      </c>
      <c r="C1378" s="302"/>
      <c r="D1378" s="302"/>
      <c r="E1378" s="302"/>
      <c r="F1378" s="302"/>
      <c r="G1378" s="302"/>
      <c r="H1378" s="302"/>
      <c r="I1378" s="302"/>
      <c r="J1378" s="302"/>
      <c r="K1378" s="302"/>
      <c r="L1378" s="302"/>
      <c r="M1378" s="302"/>
      <c r="N1378" s="303"/>
      <c r="O1378" s="77"/>
      <c r="P1378" s="77"/>
    </row>
    <row r="1379" spans="1:16" s="176" customFormat="1" ht="36.75" customHeight="1" x14ac:dyDescent="0.3">
      <c r="A1379" s="6">
        <v>1</v>
      </c>
      <c r="B1379" s="7" t="s">
        <v>150</v>
      </c>
      <c r="C1379" s="8" t="s">
        <v>71</v>
      </c>
      <c r="D1379" s="65"/>
      <c r="E1379" s="9">
        <f>70000/1.1</f>
        <v>63636.363636363632</v>
      </c>
      <c r="F1379" s="9"/>
      <c r="G1379" s="106" t="str">
        <f>C1379</f>
        <v>đ/bao</v>
      </c>
      <c r="H1379" s="75"/>
      <c r="I1379" s="75"/>
      <c r="J1379" s="75"/>
      <c r="K1379" s="8" t="str">
        <f>C1379</f>
        <v>đ/bao</v>
      </c>
      <c r="L1379" s="65"/>
      <c r="M1379" s="63">
        <f>70000/1.1</f>
        <v>63636.363636363632</v>
      </c>
      <c r="N1379" s="63"/>
      <c r="O1379" s="35"/>
      <c r="P1379" s="35"/>
    </row>
    <row r="1380" spans="1:16" s="176" customFormat="1" ht="36.75" customHeight="1" x14ac:dyDescent="0.3">
      <c r="A1380" s="6">
        <v>2</v>
      </c>
      <c r="B1380" s="7" t="s">
        <v>477</v>
      </c>
      <c r="C1380" s="8" t="s">
        <v>71</v>
      </c>
      <c r="D1380" s="65"/>
      <c r="E1380" s="9">
        <f>66000/1.1</f>
        <v>59999.999999999993</v>
      </c>
      <c r="F1380" s="9"/>
      <c r="G1380" s="106" t="str">
        <f>C1380</f>
        <v>đ/bao</v>
      </c>
      <c r="H1380" s="75"/>
      <c r="I1380" s="75"/>
      <c r="J1380" s="75"/>
      <c r="K1380" s="8" t="str">
        <f>C1380</f>
        <v>đ/bao</v>
      </c>
      <c r="L1380" s="65"/>
      <c r="M1380" s="63">
        <f>66000/1.1</f>
        <v>59999.999999999993</v>
      </c>
      <c r="N1380" s="63"/>
      <c r="O1380" s="35"/>
      <c r="P1380" s="35"/>
    </row>
    <row r="1381" spans="1:16" s="176" customFormat="1" ht="24.95" hidden="1" customHeight="1" x14ac:dyDescent="0.3">
      <c r="A1381" s="13" t="s">
        <v>151</v>
      </c>
      <c r="B1381" s="337" t="s">
        <v>2499</v>
      </c>
      <c r="C1381" s="337"/>
      <c r="D1381" s="337"/>
      <c r="E1381" s="337"/>
      <c r="F1381" s="337"/>
      <c r="G1381" s="69"/>
      <c r="H1381" s="69"/>
      <c r="I1381" s="69"/>
      <c r="J1381" s="69"/>
      <c r="K1381" s="60"/>
      <c r="L1381" s="63"/>
      <c r="M1381" s="63"/>
      <c r="N1381" s="63"/>
      <c r="O1381" s="35"/>
      <c r="P1381" s="35"/>
    </row>
    <row r="1382" spans="1:16" s="210" customFormat="1" ht="42.75" hidden="1" customHeight="1" x14ac:dyDescent="0.3">
      <c r="A1382" s="108"/>
      <c r="B1382" s="228" t="s">
        <v>2500</v>
      </c>
      <c r="C1382" s="106"/>
      <c r="D1382" s="33"/>
      <c r="E1382" s="33"/>
      <c r="F1382" s="33"/>
      <c r="G1382" s="69"/>
      <c r="H1382" s="69"/>
      <c r="I1382" s="69"/>
      <c r="J1382" s="69"/>
      <c r="K1382" s="211"/>
      <c r="L1382" s="75"/>
      <c r="M1382" s="75"/>
      <c r="N1382" s="212"/>
      <c r="O1382" s="69"/>
      <c r="P1382" s="69"/>
    </row>
    <row r="1383" spans="1:16" s="210" customFormat="1" ht="42.75" hidden="1" customHeight="1" x14ac:dyDescent="0.3">
      <c r="A1383" s="108"/>
      <c r="B1383" s="228"/>
      <c r="C1383" s="106"/>
      <c r="D1383" s="33"/>
      <c r="E1383" s="33"/>
      <c r="F1383" s="33"/>
      <c r="G1383" s="69"/>
      <c r="H1383" s="69"/>
      <c r="I1383" s="69"/>
      <c r="J1383" s="69"/>
      <c r="K1383" s="211"/>
      <c r="L1383" s="75"/>
      <c r="M1383" s="75"/>
      <c r="N1383" s="212"/>
      <c r="O1383" s="69"/>
      <c r="P1383" s="69"/>
    </row>
    <row r="1384" spans="1:16" s="210" customFormat="1" ht="42.75" hidden="1" customHeight="1" x14ac:dyDescent="0.3">
      <c r="A1384" s="108"/>
      <c r="B1384" s="228"/>
      <c r="C1384" s="106"/>
      <c r="D1384" s="33"/>
      <c r="E1384" s="33"/>
      <c r="F1384" s="33"/>
      <c r="G1384" s="69"/>
      <c r="H1384" s="69"/>
      <c r="I1384" s="69"/>
      <c r="J1384" s="69"/>
      <c r="K1384" s="211"/>
      <c r="L1384" s="75"/>
      <c r="M1384" s="75"/>
      <c r="N1384" s="212"/>
      <c r="O1384" s="69"/>
      <c r="P1384" s="69"/>
    </row>
    <row r="1385" spans="1:16" s="210" customFormat="1" ht="42.75" hidden="1" customHeight="1" x14ac:dyDescent="0.3">
      <c r="A1385" s="108"/>
      <c r="B1385" s="228"/>
      <c r="C1385" s="106"/>
      <c r="D1385" s="33"/>
      <c r="E1385" s="33"/>
      <c r="F1385" s="33"/>
      <c r="G1385" s="69"/>
      <c r="H1385" s="69"/>
      <c r="I1385" s="69"/>
      <c r="J1385" s="69"/>
      <c r="K1385" s="211"/>
      <c r="L1385" s="75"/>
      <c r="M1385" s="75"/>
      <c r="N1385" s="212"/>
      <c r="O1385" s="69"/>
      <c r="P1385" s="69"/>
    </row>
    <row r="1386" spans="1:16" s="210" customFormat="1" ht="42.75" hidden="1" customHeight="1" x14ac:dyDescent="0.3">
      <c r="A1386" s="108"/>
      <c r="B1386" s="228"/>
      <c r="C1386" s="106"/>
      <c r="D1386" s="33"/>
      <c r="E1386" s="33"/>
      <c r="F1386" s="33"/>
      <c r="G1386" s="69"/>
      <c r="H1386" s="69"/>
      <c r="I1386" s="69"/>
      <c r="J1386" s="69"/>
      <c r="K1386" s="211"/>
      <c r="L1386" s="75"/>
      <c r="M1386" s="75"/>
      <c r="N1386" s="212"/>
      <c r="O1386" s="69"/>
      <c r="P1386" s="69"/>
    </row>
    <row r="1387" spans="1:16" s="210" customFormat="1" ht="42.75" hidden="1" customHeight="1" x14ac:dyDescent="0.3">
      <c r="A1387" s="108"/>
      <c r="B1387" s="228"/>
      <c r="C1387" s="106"/>
      <c r="D1387" s="33"/>
      <c r="E1387" s="33"/>
      <c r="F1387" s="33"/>
      <c r="G1387" s="69"/>
      <c r="H1387" s="69"/>
      <c r="I1387" s="69"/>
      <c r="J1387" s="69"/>
      <c r="K1387" s="211"/>
      <c r="L1387" s="75"/>
      <c r="M1387" s="75"/>
      <c r="N1387" s="212"/>
      <c r="O1387" s="69"/>
      <c r="P1387" s="69"/>
    </row>
    <row r="1388" spans="1:16" s="210" customFormat="1" ht="42.75" hidden="1" customHeight="1" x14ac:dyDescent="0.3">
      <c r="A1388" s="108"/>
      <c r="B1388" s="228"/>
      <c r="C1388" s="106"/>
      <c r="D1388" s="33"/>
      <c r="E1388" s="33"/>
      <c r="F1388" s="33"/>
      <c r="G1388" s="69"/>
      <c r="H1388" s="69"/>
      <c r="I1388" s="69"/>
      <c r="J1388" s="69"/>
      <c r="K1388" s="211"/>
      <c r="L1388" s="75"/>
      <c r="M1388" s="75"/>
      <c r="N1388" s="212"/>
      <c r="O1388" s="69"/>
      <c r="P1388" s="69"/>
    </row>
    <row r="1389" spans="1:16" s="210" customFormat="1" ht="42.75" hidden="1" customHeight="1" x14ac:dyDescent="0.3">
      <c r="A1389" s="108"/>
      <c r="B1389" s="228"/>
      <c r="C1389" s="106"/>
      <c r="D1389" s="33"/>
      <c r="E1389" s="33"/>
      <c r="F1389" s="33"/>
      <c r="G1389" s="69"/>
      <c r="H1389" s="69"/>
      <c r="I1389" s="69"/>
      <c r="J1389" s="69"/>
      <c r="K1389" s="211"/>
      <c r="L1389" s="75"/>
      <c r="M1389" s="75"/>
      <c r="N1389" s="212"/>
      <c r="O1389" s="69"/>
      <c r="P1389" s="69"/>
    </row>
    <row r="1390" spans="1:16" s="210" customFormat="1" ht="42.75" hidden="1" customHeight="1" x14ac:dyDescent="0.3">
      <c r="A1390" s="108"/>
      <c r="B1390" s="228"/>
      <c r="C1390" s="106"/>
      <c r="D1390" s="33"/>
      <c r="E1390" s="33"/>
      <c r="F1390" s="33"/>
      <c r="G1390" s="69"/>
      <c r="H1390" s="69"/>
      <c r="I1390" s="69"/>
      <c r="J1390" s="69"/>
      <c r="K1390" s="211"/>
      <c r="L1390" s="75"/>
      <c r="M1390" s="75"/>
      <c r="N1390" s="212"/>
      <c r="O1390" s="69"/>
      <c r="P1390" s="69"/>
    </row>
    <row r="1391" spans="1:16" s="210" customFormat="1" ht="42.75" hidden="1" customHeight="1" x14ac:dyDescent="0.3">
      <c r="A1391" s="108"/>
      <c r="B1391" s="228"/>
      <c r="C1391" s="106"/>
      <c r="D1391" s="33"/>
      <c r="E1391" s="33"/>
      <c r="F1391" s="33"/>
      <c r="G1391" s="69"/>
      <c r="H1391" s="69"/>
      <c r="I1391" s="69"/>
      <c r="J1391" s="69"/>
      <c r="K1391" s="211"/>
      <c r="L1391" s="75"/>
      <c r="M1391" s="75"/>
      <c r="N1391" s="212"/>
      <c r="O1391" s="69"/>
      <c r="P1391" s="69"/>
    </row>
    <row r="1392" spans="1:16" s="79" customFormat="1" ht="21.95" customHeight="1" x14ac:dyDescent="0.3">
      <c r="A1392" s="158" t="s">
        <v>130</v>
      </c>
      <c r="B1392" s="312" t="s">
        <v>153</v>
      </c>
      <c r="C1392" s="312"/>
      <c r="D1392" s="312"/>
      <c r="E1392" s="312"/>
      <c r="F1392" s="312"/>
      <c r="G1392" s="213"/>
      <c r="H1392" s="213"/>
      <c r="I1392" s="213"/>
      <c r="J1392" s="213"/>
      <c r="K1392" s="214"/>
      <c r="L1392" s="215"/>
      <c r="M1392" s="215"/>
      <c r="N1392" s="215"/>
      <c r="O1392" s="77"/>
      <c r="P1392" s="77"/>
    </row>
    <row r="1393" spans="1:16" s="176" customFormat="1" ht="21.95" hidden="1" customHeight="1" x14ac:dyDescent="0.3">
      <c r="A1393" s="13"/>
      <c r="B1393" s="189"/>
      <c r="C1393" s="190"/>
      <c r="D1393" s="190"/>
      <c r="E1393" s="190"/>
      <c r="F1393" s="190"/>
      <c r="G1393" s="131"/>
      <c r="H1393" s="131"/>
      <c r="I1393" s="131"/>
      <c r="J1393" s="131"/>
      <c r="K1393" s="191"/>
      <c r="L1393" s="132"/>
      <c r="M1393" s="132"/>
      <c r="N1393" s="133"/>
      <c r="O1393" s="35"/>
      <c r="P1393" s="35"/>
    </row>
    <row r="1394" spans="1:16" s="176" customFormat="1" ht="21.95" hidden="1" customHeight="1" x14ac:dyDescent="0.3">
      <c r="A1394" s="13"/>
      <c r="B1394" s="189"/>
      <c r="C1394" s="190"/>
      <c r="D1394" s="190"/>
      <c r="E1394" s="190"/>
      <c r="F1394" s="190"/>
      <c r="G1394" s="131"/>
      <c r="H1394" s="131"/>
      <c r="I1394" s="131"/>
      <c r="J1394" s="131"/>
      <c r="K1394" s="191"/>
      <c r="L1394" s="132"/>
      <c r="M1394" s="132"/>
      <c r="N1394" s="133"/>
      <c r="O1394" s="35"/>
      <c r="P1394" s="35"/>
    </row>
    <row r="1395" spans="1:16" s="176" customFormat="1" ht="21.95" hidden="1" customHeight="1" x14ac:dyDescent="0.3">
      <c r="A1395" s="13"/>
      <c r="B1395" s="189"/>
      <c r="C1395" s="190"/>
      <c r="D1395" s="190"/>
      <c r="E1395" s="190"/>
      <c r="F1395" s="190"/>
      <c r="G1395" s="131"/>
      <c r="H1395" s="131"/>
      <c r="I1395" s="131"/>
      <c r="J1395" s="131"/>
      <c r="K1395" s="191"/>
      <c r="L1395" s="132"/>
      <c r="M1395" s="132"/>
      <c r="N1395" s="133"/>
      <c r="O1395" s="35"/>
      <c r="P1395" s="35"/>
    </row>
    <row r="1396" spans="1:16" s="176" customFormat="1" ht="21.95" hidden="1" customHeight="1" x14ac:dyDescent="0.3">
      <c r="A1396" s="13"/>
      <c r="B1396" s="189"/>
      <c r="C1396" s="190"/>
      <c r="D1396" s="190"/>
      <c r="E1396" s="190"/>
      <c r="F1396" s="190"/>
      <c r="G1396" s="131"/>
      <c r="H1396" s="131"/>
      <c r="I1396" s="131"/>
      <c r="J1396" s="131"/>
      <c r="K1396" s="191"/>
      <c r="L1396" s="132"/>
      <c r="M1396" s="132"/>
      <c r="N1396" s="133"/>
      <c r="O1396" s="35"/>
      <c r="P1396" s="35"/>
    </row>
    <row r="1397" spans="1:16" s="176" customFormat="1" ht="21.95" hidden="1" customHeight="1" x14ac:dyDescent="0.3">
      <c r="A1397" s="13"/>
      <c r="B1397" s="189"/>
      <c r="C1397" s="190"/>
      <c r="D1397" s="190"/>
      <c r="E1397" s="190"/>
      <c r="F1397" s="190"/>
      <c r="G1397" s="131"/>
      <c r="H1397" s="131"/>
      <c r="I1397" s="131"/>
      <c r="J1397" s="131"/>
      <c r="K1397" s="191"/>
      <c r="L1397" s="132"/>
      <c r="M1397" s="132"/>
      <c r="N1397" s="133"/>
      <c r="O1397" s="35"/>
      <c r="P1397" s="35"/>
    </row>
    <row r="1398" spans="1:16" s="176" customFormat="1" ht="21.95" hidden="1" customHeight="1" x14ac:dyDescent="0.3">
      <c r="A1398" s="13"/>
      <c r="B1398" s="189"/>
      <c r="C1398" s="190"/>
      <c r="D1398" s="190"/>
      <c r="E1398" s="190"/>
      <c r="F1398" s="190"/>
      <c r="G1398" s="131"/>
      <c r="H1398" s="131"/>
      <c r="I1398" s="131"/>
      <c r="J1398" s="131"/>
      <c r="K1398" s="191"/>
      <c r="L1398" s="132"/>
      <c r="M1398" s="132"/>
      <c r="N1398" s="133"/>
      <c r="O1398" s="35"/>
      <c r="P1398" s="35"/>
    </row>
    <row r="1399" spans="1:16" s="176" customFormat="1" ht="21.95" hidden="1" customHeight="1" x14ac:dyDescent="0.3">
      <c r="A1399" s="13"/>
      <c r="B1399" s="189"/>
      <c r="C1399" s="190"/>
      <c r="D1399" s="190"/>
      <c r="E1399" s="190"/>
      <c r="F1399" s="190"/>
      <c r="G1399" s="131"/>
      <c r="H1399" s="131"/>
      <c r="I1399" s="131"/>
      <c r="J1399" s="131"/>
      <c r="K1399" s="191"/>
      <c r="L1399" s="132"/>
      <c r="M1399" s="132"/>
      <c r="N1399" s="133"/>
      <c r="O1399" s="35"/>
      <c r="P1399" s="35"/>
    </row>
    <row r="1400" spans="1:16" s="176" customFormat="1" ht="21.95" hidden="1" customHeight="1" x14ac:dyDescent="0.3">
      <c r="A1400" s="13"/>
      <c r="B1400" s="189"/>
      <c r="C1400" s="190"/>
      <c r="D1400" s="190"/>
      <c r="E1400" s="190"/>
      <c r="F1400" s="190"/>
      <c r="G1400" s="131"/>
      <c r="H1400" s="131"/>
      <c r="I1400" s="131"/>
      <c r="J1400" s="131"/>
      <c r="K1400" s="191"/>
      <c r="L1400" s="132"/>
      <c r="M1400" s="132"/>
      <c r="N1400" s="133"/>
      <c r="O1400" s="35"/>
      <c r="P1400" s="35"/>
    </row>
    <row r="1401" spans="1:16" s="176" customFormat="1" ht="21.95" hidden="1" customHeight="1" x14ac:dyDescent="0.3">
      <c r="A1401" s="13"/>
      <c r="B1401" s="189"/>
      <c r="C1401" s="190"/>
      <c r="D1401" s="190"/>
      <c r="E1401" s="190"/>
      <c r="F1401" s="190"/>
      <c r="G1401" s="131"/>
      <c r="H1401" s="131"/>
      <c r="I1401" s="131"/>
      <c r="J1401" s="131"/>
      <c r="K1401" s="191"/>
      <c r="L1401" s="132"/>
      <c r="M1401" s="132"/>
      <c r="N1401" s="133"/>
      <c r="O1401" s="35"/>
      <c r="P1401" s="35"/>
    </row>
    <row r="1402" spans="1:16" s="176" customFormat="1" ht="21.95" hidden="1" customHeight="1" x14ac:dyDescent="0.3">
      <c r="A1402" s="13"/>
      <c r="B1402" s="189"/>
      <c r="C1402" s="190"/>
      <c r="D1402" s="190"/>
      <c r="E1402" s="190"/>
      <c r="F1402" s="190"/>
      <c r="G1402" s="131"/>
      <c r="H1402" s="131"/>
      <c r="I1402" s="131"/>
      <c r="J1402" s="131"/>
      <c r="K1402" s="191"/>
      <c r="L1402" s="132"/>
      <c r="M1402" s="132"/>
      <c r="N1402" s="133"/>
      <c r="O1402" s="35"/>
      <c r="P1402" s="35"/>
    </row>
    <row r="1403" spans="1:16" s="176" customFormat="1" ht="21.95" hidden="1" customHeight="1" x14ac:dyDescent="0.3">
      <c r="A1403" s="13"/>
      <c r="B1403" s="189"/>
      <c r="C1403" s="190"/>
      <c r="D1403" s="190"/>
      <c r="E1403" s="190"/>
      <c r="F1403" s="190"/>
      <c r="G1403" s="131"/>
      <c r="H1403" s="131"/>
      <c r="I1403" s="131"/>
      <c r="J1403" s="131"/>
      <c r="K1403" s="191"/>
      <c r="L1403" s="132"/>
      <c r="M1403" s="132"/>
      <c r="N1403" s="133"/>
      <c r="O1403" s="35"/>
      <c r="P1403" s="35"/>
    </row>
    <row r="1404" spans="1:16" s="176" customFormat="1" ht="21.95" hidden="1" customHeight="1" x14ac:dyDescent="0.3">
      <c r="A1404" s="13"/>
      <c r="B1404" s="189"/>
      <c r="C1404" s="190"/>
      <c r="D1404" s="190"/>
      <c r="E1404" s="190"/>
      <c r="F1404" s="190"/>
      <c r="G1404" s="131"/>
      <c r="H1404" s="131"/>
      <c r="I1404" s="131"/>
      <c r="J1404" s="131"/>
      <c r="K1404" s="191"/>
      <c r="L1404" s="132"/>
      <c r="M1404" s="132"/>
      <c r="N1404" s="133"/>
      <c r="O1404" s="35"/>
      <c r="P1404" s="35"/>
    </row>
    <row r="1405" spans="1:16" s="176" customFormat="1" ht="21.95" hidden="1" customHeight="1" x14ac:dyDescent="0.3">
      <c r="A1405" s="13"/>
      <c r="B1405" s="189"/>
      <c r="C1405" s="190"/>
      <c r="D1405" s="190"/>
      <c r="E1405" s="190"/>
      <c r="F1405" s="190"/>
      <c r="G1405" s="131"/>
      <c r="H1405" s="131"/>
      <c r="I1405" s="131"/>
      <c r="J1405" s="131"/>
      <c r="K1405" s="191"/>
      <c r="L1405" s="132"/>
      <c r="M1405" s="132"/>
      <c r="N1405" s="133"/>
      <c r="O1405" s="35"/>
      <c r="P1405" s="35"/>
    </row>
    <row r="1406" spans="1:16" s="176" customFormat="1" ht="21.95" hidden="1" customHeight="1" x14ac:dyDescent="0.3">
      <c r="A1406" s="13"/>
      <c r="B1406" s="189"/>
      <c r="C1406" s="190"/>
      <c r="D1406" s="190"/>
      <c r="E1406" s="190"/>
      <c r="F1406" s="190"/>
      <c r="G1406" s="131"/>
      <c r="H1406" s="131"/>
      <c r="I1406" s="131"/>
      <c r="J1406" s="131"/>
      <c r="K1406" s="191"/>
      <c r="L1406" s="132"/>
      <c r="M1406" s="132"/>
      <c r="N1406" s="133"/>
      <c r="O1406" s="35"/>
      <c r="P1406" s="35"/>
    </row>
    <row r="1407" spans="1:16" s="176" customFormat="1" ht="21.95" hidden="1" customHeight="1" x14ac:dyDescent="0.3">
      <c r="A1407" s="13"/>
      <c r="B1407" s="189"/>
      <c r="C1407" s="190"/>
      <c r="D1407" s="190"/>
      <c r="E1407" s="190"/>
      <c r="F1407" s="190"/>
      <c r="G1407" s="131"/>
      <c r="H1407" s="131"/>
      <c r="I1407" s="131"/>
      <c r="J1407" s="131"/>
      <c r="K1407" s="191"/>
      <c r="L1407" s="132"/>
      <c r="M1407" s="132"/>
      <c r="N1407" s="133"/>
      <c r="O1407" s="35"/>
      <c r="P1407" s="35"/>
    </row>
    <row r="1408" spans="1:16" s="176" customFormat="1" ht="21.95" hidden="1" customHeight="1" x14ac:dyDescent="0.3">
      <c r="A1408" s="13"/>
      <c r="B1408" s="189"/>
      <c r="C1408" s="190"/>
      <c r="D1408" s="190"/>
      <c r="E1408" s="190"/>
      <c r="F1408" s="190"/>
      <c r="G1408" s="131"/>
      <c r="H1408" s="131"/>
      <c r="I1408" s="131"/>
      <c r="J1408" s="131"/>
      <c r="K1408" s="191"/>
      <c r="L1408" s="132"/>
      <c r="M1408" s="132"/>
      <c r="N1408" s="133"/>
      <c r="O1408" s="35"/>
      <c r="P1408" s="35"/>
    </row>
    <row r="1409" spans="1:16" s="176" customFormat="1" ht="21.95" hidden="1" customHeight="1" x14ac:dyDescent="0.3">
      <c r="A1409" s="13"/>
      <c r="B1409" s="189"/>
      <c r="C1409" s="190"/>
      <c r="D1409" s="190"/>
      <c r="E1409" s="190"/>
      <c r="F1409" s="190"/>
      <c r="G1409" s="131"/>
      <c r="H1409" s="131"/>
      <c r="I1409" s="131"/>
      <c r="J1409" s="131"/>
      <c r="K1409" s="191"/>
      <c r="L1409" s="132"/>
      <c r="M1409" s="132"/>
      <c r="N1409" s="133"/>
      <c r="O1409" s="35"/>
      <c r="P1409" s="35"/>
    </row>
    <row r="1410" spans="1:16" s="176" customFormat="1" ht="21.95" hidden="1" customHeight="1" x14ac:dyDescent="0.3">
      <c r="A1410" s="13"/>
      <c r="B1410" s="189"/>
      <c r="C1410" s="190"/>
      <c r="D1410" s="190"/>
      <c r="E1410" s="190"/>
      <c r="F1410" s="190"/>
      <c r="G1410" s="131"/>
      <c r="H1410" s="131"/>
      <c r="I1410" s="131"/>
      <c r="J1410" s="131"/>
      <c r="K1410" s="191"/>
      <c r="L1410" s="132"/>
      <c r="M1410" s="132"/>
      <c r="N1410" s="133"/>
      <c r="O1410" s="35"/>
      <c r="P1410" s="35"/>
    </row>
    <row r="1411" spans="1:16" s="176" customFormat="1" ht="21.95" hidden="1" customHeight="1" x14ac:dyDescent="0.3">
      <c r="A1411" s="13"/>
      <c r="B1411" s="189"/>
      <c r="C1411" s="190"/>
      <c r="D1411" s="190"/>
      <c r="E1411" s="190"/>
      <c r="F1411" s="190"/>
      <c r="G1411" s="131"/>
      <c r="H1411" s="131"/>
      <c r="I1411" s="131"/>
      <c r="J1411" s="131"/>
      <c r="K1411" s="191"/>
      <c r="L1411" s="132"/>
      <c r="M1411" s="132"/>
      <c r="N1411" s="133"/>
      <c r="O1411" s="35"/>
      <c r="P1411" s="35"/>
    </row>
    <row r="1412" spans="1:16" s="176" customFormat="1" ht="21.95" hidden="1" customHeight="1" x14ac:dyDescent="0.3">
      <c r="A1412" s="13"/>
      <c r="B1412" s="189"/>
      <c r="C1412" s="190"/>
      <c r="D1412" s="190"/>
      <c r="E1412" s="190"/>
      <c r="F1412" s="190"/>
      <c r="G1412" s="131"/>
      <c r="H1412" s="131"/>
      <c r="I1412" s="131"/>
      <c r="J1412" s="131"/>
      <c r="K1412" s="191"/>
      <c r="L1412" s="132"/>
      <c r="M1412" s="132"/>
      <c r="N1412" s="133"/>
      <c r="O1412" s="35"/>
      <c r="P1412" s="35"/>
    </row>
    <row r="1413" spans="1:16" s="176" customFormat="1" ht="21.95" hidden="1" customHeight="1" x14ac:dyDescent="0.3">
      <c r="A1413" s="13"/>
      <c r="B1413" s="189"/>
      <c r="C1413" s="190"/>
      <c r="D1413" s="190"/>
      <c r="E1413" s="190"/>
      <c r="F1413" s="190"/>
      <c r="G1413" s="131"/>
      <c r="H1413" s="131"/>
      <c r="I1413" s="131"/>
      <c r="J1413" s="131"/>
      <c r="K1413" s="191"/>
      <c r="L1413" s="132"/>
      <c r="M1413" s="132"/>
      <c r="N1413" s="133"/>
      <c r="O1413" s="35"/>
      <c r="P1413" s="35"/>
    </row>
    <row r="1414" spans="1:16" s="176" customFormat="1" ht="21.95" hidden="1" customHeight="1" x14ac:dyDescent="0.3">
      <c r="A1414" s="13"/>
      <c r="B1414" s="189"/>
      <c r="C1414" s="190"/>
      <c r="D1414" s="190"/>
      <c r="E1414" s="190"/>
      <c r="F1414" s="190"/>
      <c r="G1414" s="131"/>
      <c r="H1414" s="131"/>
      <c r="I1414" s="131"/>
      <c r="J1414" s="131"/>
      <c r="K1414" s="191"/>
      <c r="L1414" s="132"/>
      <c r="M1414" s="132"/>
      <c r="N1414" s="133"/>
      <c r="O1414" s="35"/>
      <c r="P1414" s="35"/>
    </row>
    <row r="1415" spans="1:16" s="176" customFormat="1" ht="21.95" hidden="1" customHeight="1" x14ac:dyDescent="0.3">
      <c r="A1415" s="13"/>
      <c r="B1415" s="189"/>
      <c r="C1415" s="190"/>
      <c r="D1415" s="190"/>
      <c r="E1415" s="190"/>
      <c r="F1415" s="190"/>
      <c r="G1415" s="131"/>
      <c r="H1415" s="131"/>
      <c r="I1415" s="131"/>
      <c r="J1415" s="131"/>
      <c r="K1415" s="191"/>
      <c r="L1415" s="132"/>
      <c r="M1415" s="132"/>
      <c r="N1415" s="133"/>
      <c r="O1415" s="35"/>
      <c r="P1415" s="35"/>
    </row>
    <row r="1416" spans="1:16" s="176" customFormat="1" ht="21.95" hidden="1" customHeight="1" x14ac:dyDescent="0.3">
      <c r="A1416" s="23"/>
      <c r="B1416" s="321" t="s">
        <v>381</v>
      </c>
      <c r="C1416" s="322"/>
      <c r="D1416" s="322"/>
      <c r="E1416" s="322"/>
      <c r="F1416" s="322"/>
      <c r="G1416" s="322"/>
      <c r="H1416" s="322"/>
      <c r="I1416" s="322"/>
      <c r="J1416" s="322"/>
      <c r="K1416" s="322"/>
      <c r="L1416" s="322"/>
      <c r="M1416" s="322"/>
      <c r="N1416" s="323"/>
      <c r="O1416" s="35" t="e">
        <f>#REF!</f>
        <v>#REF!</v>
      </c>
      <c r="P1416" s="35" t="e">
        <f>#REF!</f>
        <v>#REF!</v>
      </c>
    </row>
    <row r="1417" spans="1:16" s="176" customFormat="1" ht="21.95" hidden="1" customHeight="1" x14ac:dyDescent="0.3">
      <c r="A1417" s="8"/>
      <c r="B1417" s="7" t="s">
        <v>384</v>
      </c>
      <c r="C1417" s="8" t="s">
        <v>80</v>
      </c>
      <c r="D1417" s="10"/>
      <c r="E1417" s="65"/>
      <c r="F1417" s="9"/>
      <c r="G1417" s="106"/>
      <c r="H1417" s="69"/>
      <c r="I1417" s="75"/>
      <c r="J1417" s="69"/>
      <c r="K1417" s="21" t="str">
        <f t="shared" ref="K1417:K1426" si="111">C1417</f>
        <v>đ/kg</v>
      </c>
      <c r="L1417" s="65"/>
      <c r="M1417" s="65">
        <f>E1417</f>
        <v>0</v>
      </c>
      <c r="N1417" s="65"/>
      <c r="O1417" s="35" t="e">
        <f>#REF!</f>
        <v>#REF!</v>
      </c>
      <c r="P1417" s="35" t="e">
        <f>#REF!</f>
        <v>#REF!</v>
      </c>
    </row>
    <row r="1418" spans="1:16" s="176" customFormat="1" ht="21.95" hidden="1" customHeight="1" x14ac:dyDescent="0.3">
      <c r="A1418" s="8"/>
      <c r="B1418" s="7" t="s">
        <v>385</v>
      </c>
      <c r="C1418" s="8" t="s">
        <v>80</v>
      </c>
      <c r="D1418" s="10"/>
      <c r="E1418" s="65"/>
      <c r="F1418" s="9"/>
      <c r="G1418" s="106"/>
      <c r="H1418" s="69"/>
      <c r="I1418" s="75"/>
      <c r="J1418" s="69"/>
      <c r="K1418" s="21" t="str">
        <f t="shared" si="111"/>
        <v>đ/kg</v>
      </c>
      <c r="L1418" s="65"/>
      <c r="M1418" s="65">
        <f t="shared" ref="M1418:M1426" si="112">E1418</f>
        <v>0</v>
      </c>
      <c r="N1418" s="65"/>
      <c r="O1418" s="35" t="e">
        <f>#REF!</f>
        <v>#REF!</v>
      </c>
      <c r="P1418" s="35" t="e">
        <f>#REF!</f>
        <v>#REF!</v>
      </c>
    </row>
    <row r="1419" spans="1:16" s="176" customFormat="1" ht="21.95" hidden="1" customHeight="1" x14ac:dyDescent="0.3">
      <c r="A1419" s="8"/>
      <c r="B1419" s="7" t="s">
        <v>386</v>
      </c>
      <c r="C1419" s="8" t="s">
        <v>80</v>
      </c>
      <c r="D1419" s="10"/>
      <c r="E1419" s="65"/>
      <c r="F1419" s="9"/>
      <c r="G1419" s="106"/>
      <c r="H1419" s="69"/>
      <c r="I1419" s="75"/>
      <c r="J1419" s="69"/>
      <c r="K1419" s="21" t="str">
        <f t="shared" si="111"/>
        <v>đ/kg</v>
      </c>
      <c r="L1419" s="65"/>
      <c r="M1419" s="65">
        <f t="shared" si="112"/>
        <v>0</v>
      </c>
      <c r="N1419" s="65"/>
      <c r="O1419" s="35" t="e">
        <f>#REF!</f>
        <v>#REF!</v>
      </c>
      <c r="P1419" s="35" t="e">
        <f>#REF!</f>
        <v>#REF!</v>
      </c>
    </row>
    <row r="1420" spans="1:16" s="176" customFormat="1" ht="21.95" hidden="1" customHeight="1" x14ac:dyDescent="0.3">
      <c r="A1420" s="8"/>
      <c r="B1420" s="7" t="s">
        <v>387</v>
      </c>
      <c r="C1420" s="8" t="s">
        <v>80</v>
      </c>
      <c r="D1420" s="10"/>
      <c r="E1420" s="65"/>
      <c r="F1420" s="9"/>
      <c r="G1420" s="106"/>
      <c r="H1420" s="69"/>
      <c r="I1420" s="75"/>
      <c r="J1420" s="69"/>
      <c r="K1420" s="21" t="str">
        <f t="shared" si="111"/>
        <v>đ/kg</v>
      </c>
      <c r="L1420" s="65"/>
      <c r="M1420" s="65">
        <f t="shared" si="112"/>
        <v>0</v>
      </c>
      <c r="N1420" s="65"/>
      <c r="O1420" s="35"/>
      <c r="P1420" s="35"/>
    </row>
    <row r="1421" spans="1:16" s="176" customFormat="1" ht="21.95" hidden="1" customHeight="1" x14ac:dyDescent="0.3">
      <c r="A1421" s="8"/>
      <c r="B1421" s="7" t="s">
        <v>388</v>
      </c>
      <c r="C1421" s="8" t="s">
        <v>80</v>
      </c>
      <c r="D1421" s="10"/>
      <c r="E1421" s="65"/>
      <c r="F1421" s="9"/>
      <c r="G1421" s="106"/>
      <c r="H1421" s="69"/>
      <c r="I1421" s="75"/>
      <c r="J1421" s="69"/>
      <c r="K1421" s="21" t="str">
        <f t="shared" si="111"/>
        <v>đ/kg</v>
      </c>
      <c r="L1421" s="65"/>
      <c r="M1421" s="65">
        <f t="shared" si="112"/>
        <v>0</v>
      </c>
      <c r="N1421" s="65"/>
      <c r="O1421" s="35"/>
      <c r="P1421" s="35"/>
    </row>
    <row r="1422" spans="1:16" s="176" customFormat="1" ht="24" hidden="1" customHeight="1" x14ac:dyDescent="0.3">
      <c r="A1422" s="8"/>
      <c r="B1422" s="7" t="s">
        <v>389</v>
      </c>
      <c r="C1422" s="8" t="s">
        <v>80</v>
      </c>
      <c r="D1422" s="10"/>
      <c r="E1422" s="65"/>
      <c r="F1422" s="9"/>
      <c r="G1422" s="106"/>
      <c r="H1422" s="69"/>
      <c r="I1422" s="75"/>
      <c r="J1422" s="69"/>
      <c r="K1422" s="21" t="str">
        <f t="shared" si="111"/>
        <v>đ/kg</v>
      </c>
      <c r="L1422" s="65"/>
      <c r="M1422" s="65">
        <f t="shared" si="112"/>
        <v>0</v>
      </c>
      <c r="N1422" s="65"/>
      <c r="O1422" s="35">
        <f t="shared" ref="O1422:O1431" si="113">E1417</f>
        <v>0</v>
      </c>
      <c r="P1422" s="35">
        <f t="shared" ref="P1422:P1431" si="114">M1417</f>
        <v>0</v>
      </c>
    </row>
    <row r="1423" spans="1:16" s="176" customFormat="1" ht="24" hidden="1" customHeight="1" x14ac:dyDescent="0.3">
      <c r="A1423" s="8"/>
      <c r="B1423" s="7" t="s">
        <v>390</v>
      </c>
      <c r="C1423" s="8" t="s">
        <v>80</v>
      </c>
      <c r="D1423" s="10"/>
      <c r="E1423" s="65"/>
      <c r="F1423" s="9"/>
      <c r="G1423" s="106"/>
      <c r="H1423" s="69"/>
      <c r="I1423" s="75"/>
      <c r="J1423" s="69"/>
      <c r="K1423" s="21" t="str">
        <f t="shared" si="111"/>
        <v>đ/kg</v>
      </c>
      <c r="L1423" s="65"/>
      <c r="M1423" s="65">
        <f t="shared" si="112"/>
        <v>0</v>
      </c>
      <c r="N1423" s="65"/>
      <c r="O1423" s="35">
        <f t="shared" si="113"/>
        <v>0</v>
      </c>
      <c r="P1423" s="35">
        <f t="shared" si="114"/>
        <v>0</v>
      </c>
    </row>
    <row r="1424" spans="1:16" s="176" customFormat="1" ht="24" hidden="1" customHeight="1" x14ac:dyDescent="0.3">
      <c r="A1424" s="8"/>
      <c r="B1424" s="7" t="s">
        <v>391</v>
      </c>
      <c r="C1424" s="8" t="s">
        <v>80</v>
      </c>
      <c r="D1424" s="10"/>
      <c r="E1424" s="65"/>
      <c r="F1424" s="9"/>
      <c r="G1424" s="106"/>
      <c r="H1424" s="69"/>
      <c r="I1424" s="75"/>
      <c r="J1424" s="69"/>
      <c r="K1424" s="21" t="str">
        <f t="shared" si="111"/>
        <v>đ/kg</v>
      </c>
      <c r="L1424" s="65"/>
      <c r="M1424" s="65">
        <f t="shared" si="112"/>
        <v>0</v>
      </c>
      <c r="N1424" s="65"/>
      <c r="O1424" s="35">
        <f t="shared" si="113"/>
        <v>0</v>
      </c>
      <c r="P1424" s="35">
        <f t="shared" si="114"/>
        <v>0</v>
      </c>
    </row>
    <row r="1425" spans="1:16" s="176" customFormat="1" ht="24" hidden="1" customHeight="1" x14ac:dyDescent="0.3">
      <c r="A1425" s="8"/>
      <c r="B1425" s="7" t="s">
        <v>382</v>
      </c>
      <c r="C1425" s="8" t="s">
        <v>80</v>
      </c>
      <c r="D1425" s="10"/>
      <c r="E1425" s="65"/>
      <c r="F1425" s="9"/>
      <c r="G1425" s="106"/>
      <c r="H1425" s="69"/>
      <c r="I1425" s="75"/>
      <c r="J1425" s="69"/>
      <c r="K1425" s="21" t="str">
        <f t="shared" si="111"/>
        <v>đ/kg</v>
      </c>
      <c r="L1425" s="65"/>
      <c r="M1425" s="65">
        <f t="shared" si="112"/>
        <v>0</v>
      </c>
      <c r="N1425" s="65"/>
      <c r="O1425" s="35">
        <f t="shared" si="113"/>
        <v>0</v>
      </c>
      <c r="P1425" s="35">
        <f t="shared" si="114"/>
        <v>0</v>
      </c>
    </row>
    <row r="1426" spans="1:16" s="176" customFormat="1" ht="24" hidden="1" customHeight="1" x14ac:dyDescent="0.3">
      <c r="A1426" s="8"/>
      <c r="B1426" s="7" t="s">
        <v>383</v>
      </c>
      <c r="C1426" s="8" t="s">
        <v>80</v>
      </c>
      <c r="D1426" s="10"/>
      <c r="E1426" s="65"/>
      <c r="F1426" s="9"/>
      <c r="G1426" s="106"/>
      <c r="H1426" s="69"/>
      <c r="I1426" s="75"/>
      <c r="J1426" s="69"/>
      <c r="K1426" s="21" t="str">
        <f t="shared" si="111"/>
        <v>đ/kg</v>
      </c>
      <c r="L1426" s="65"/>
      <c r="M1426" s="65">
        <f t="shared" si="112"/>
        <v>0</v>
      </c>
      <c r="N1426" s="65"/>
      <c r="O1426" s="35">
        <f t="shared" si="113"/>
        <v>0</v>
      </c>
      <c r="P1426" s="35">
        <f t="shared" si="114"/>
        <v>0</v>
      </c>
    </row>
    <row r="1427" spans="1:16" s="176" customFormat="1" ht="39" hidden="1" customHeight="1" x14ac:dyDescent="0.3">
      <c r="A1427" s="6"/>
      <c r="B1427" s="334" t="s">
        <v>484</v>
      </c>
      <c r="C1427" s="335"/>
      <c r="D1427" s="335"/>
      <c r="E1427" s="335"/>
      <c r="F1427" s="335"/>
      <c r="G1427" s="335"/>
      <c r="H1427" s="335"/>
      <c r="I1427" s="335"/>
      <c r="J1427" s="335"/>
      <c r="K1427" s="335"/>
      <c r="L1427" s="335"/>
      <c r="M1427" s="335"/>
      <c r="N1427" s="336"/>
      <c r="O1427" s="35">
        <f t="shared" si="113"/>
        <v>0</v>
      </c>
      <c r="P1427" s="35">
        <f t="shared" si="114"/>
        <v>0</v>
      </c>
    </row>
    <row r="1428" spans="1:16" s="176" customFormat="1" ht="24" hidden="1" customHeight="1" x14ac:dyDescent="0.3">
      <c r="A1428" s="8"/>
      <c r="B1428" s="7" t="s">
        <v>155</v>
      </c>
      <c r="C1428" s="8" t="s">
        <v>80</v>
      </c>
      <c r="D1428" s="10"/>
      <c r="E1428" s="75"/>
      <c r="F1428" s="9"/>
      <c r="G1428" s="75" t="s">
        <v>80</v>
      </c>
      <c r="H1428" s="75"/>
      <c r="I1428" s="75"/>
      <c r="J1428" s="69"/>
      <c r="K1428" s="21" t="str">
        <f t="shared" ref="K1428:K1434" si="115">C1428</f>
        <v>đ/kg</v>
      </c>
      <c r="L1428" s="65"/>
      <c r="M1428" s="65">
        <f>E1428</f>
        <v>0</v>
      </c>
      <c r="N1428" s="65"/>
      <c r="O1428" s="35">
        <f t="shared" si="113"/>
        <v>0</v>
      </c>
      <c r="P1428" s="35">
        <f t="shared" si="114"/>
        <v>0</v>
      </c>
    </row>
    <row r="1429" spans="1:16" s="176" customFormat="1" ht="24" hidden="1" customHeight="1" x14ac:dyDescent="0.3">
      <c r="A1429" s="8"/>
      <c r="B1429" s="7" t="s">
        <v>156</v>
      </c>
      <c r="C1429" s="8" t="s">
        <v>80</v>
      </c>
      <c r="D1429" s="10"/>
      <c r="E1429" s="75"/>
      <c r="F1429" s="9"/>
      <c r="G1429" s="75" t="s">
        <v>80</v>
      </c>
      <c r="H1429" s="75"/>
      <c r="I1429" s="75"/>
      <c r="J1429" s="69"/>
      <c r="K1429" s="21" t="str">
        <f t="shared" si="115"/>
        <v>đ/kg</v>
      </c>
      <c r="L1429" s="65"/>
      <c r="M1429" s="65">
        <f t="shared" ref="M1429:M1434" si="116">E1429</f>
        <v>0</v>
      </c>
      <c r="N1429" s="63"/>
      <c r="O1429" s="35">
        <f t="shared" si="113"/>
        <v>0</v>
      </c>
      <c r="P1429" s="35">
        <f t="shared" si="114"/>
        <v>0</v>
      </c>
    </row>
    <row r="1430" spans="1:16" s="176" customFormat="1" ht="24" hidden="1" customHeight="1" x14ac:dyDescent="0.3">
      <c r="A1430" s="8"/>
      <c r="B1430" s="7" t="s">
        <v>157</v>
      </c>
      <c r="C1430" s="8" t="s">
        <v>80</v>
      </c>
      <c r="D1430" s="10"/>
      <c r="E1430" s="75"/>
      <c r="F1430" s="9"/>
      <c r="G1430" s="75" t="s">
        <v>80</v>
      </c>
      <c r="H1430" s="75"/>
      <c r="I1430" s="75"/>
      <c r="J1430" s="69"/>
      <c r="K1430" s="21" t="str">
        <f t="shared" si="115"/>
        <v>đ/kg</v>
      </c>
      <c r="L1430" s="65"/>
      <c r="M1430" s="65">
        <f t="shared" si="116"/>
        <v>0</v>
      </c>
      <c r="N1430" s="63"/>
      <c r="O1430" s="35">
        <f t="shared" si="113"/>
        <v>0</v>
      </c>
      <c r="P1430" s="35">
        <f t="shared" si="114"/>
        <v>0</v>
      </c>
    </row>
    <row r="1431" spans="1:16" s="176" customFormat="1" ht="24" hidden="1" customHeight="1" x14ac:dyDescent="0.3">
      <c r="A1431" s="8"/>
      <c r="B1431" s="7" t="s">
        <v>158</v>
      </c>
      <c r="C1431" s="8" t="s">
        <v>80</v>
      </c>
      <c r="D1431" s="10"/>
      <c r="E1431" s="75"/>
      <c r="F1431" s="9"/>
      <c r="G1431" s="75" t="s">
        <v>80</v>
      </c>
      <c r="H1431" s="75"/>
      <c r="I1431" s="75"/>
      <c r="J1431" s="69"/>
      <c r="K1431" s="21" t="str">
        <f t="shared" si="115"/>
        <v>đ/kg</v>
      </c>
      <c r="L1431" s="65"/>
      <c r="M1431" s="65">
        <f t="shared" si="116"/>
        <v>0</v>
      </c>
      <c r="N1431" s="63"/>
      <c r="O1431" s="35">
        <f t="shared" si="113"/>
        <v>0</v>
      </c>
      <c r="P1431" s="35">
        <f t="shared" si="114"/>
        <v>0</v>
      </c>
    </row>
    <row r="1432" spans="1:16" s="176" customFormat="1" ht="24" hidden="1" customHeight="1" x14ac:dyDescent="0.3">
      <c r="A1432" s="8"/>
      <c r="B1432" s="7" t="s">
        <v>159</v>
      </c>
      <c r="C1432" s="8" t="s">
        <v>80</v>
      </c>
      <c r="D1432" s="10"/>
      <c r="E1432" s="75"/>
      <c r="F1432" s="9"/>
      <c r="G1432" s="75" t="s">
        <v>80</v>
      </c>
      <c r="H1432" s="75"/>
      <c r="I1432" s="75"/>
      <c r="J1432" s="69"/>
      <c r="K1432" s="21" t="str">
        <f t="shared" si="115"/>
        <v>đ/kg</v>
      </c>
      <c r="L1432" s="65"/>
      <c r="M1432" s="65">
        <f t="shared" si="116"/>
        <v>0</v>
      </c>
      <c r="N1432" s="63"/>
      <c r="O1432" s="35"/>
      <c r="P1432" s="35"/>
    </row>
    <row r="1433" spans="1:16" s="176" customFormat="1" ht="24" hidden="1" customHeight="1" x14ac:dyDescent="0.3">
      <c r="A1433" s="8"/>
      <c r="B1433" s="7" t="s">
        <v>160</v>
      </c>
      <c r="C1433" s="8" t="s">
        <v>80</v>
      </c>
      <c r="D1433" s="10"/>
      <c r="E1433" s="75"/>
      <c r="F1433" s="9"/>
      <c r="G1433" s="75" t="s">
        <v>80</v>
      </c>
      <c r="H1433" s="75"/>
      <c r="I1433" s="75"/>
      <c r="J1433" s="69"/>
      <c r="K1433" s="21" t="str">
        <f t="shared" si="115"/>
        <v>đ/kg</v>
      </c>
      <c r="L1433" s="65"/>
      <c r="M1433" s="65">
        <f t="shared" si="116"/>
        <v>0</v>
      </c>
      <c r="N1433" s="63"/>
      <c r="O1433" s="35">
        <f t="shared" ref="O1433:O1439" si="117">E1428</f>
        <v>0</v>
      </c>
      <c r="P1433" s="35">
        <f t="shared" ref="P1433:P1439" si="118">M1428</f>
        <v>0</v>
      </c>
    </row>
    <row r="1434" spans="1:16" s="176" customFormat="1" ht="24" hidden="1" customHeight="1" x14ac:dyDescent="0.3">
      <c r="A1434" s="8"/>
      <c r="B1434" s="7" t="s">
        <v>161</v>
      </c>
      <c r="C1434" s="8" t="s">
        <v>80</v>
      </c>
      <c r="D1434" s="10"/>
      <c r="E1434" s="75"/>
      <c r="F1434" s="9"/>
      <c r="G1434" s="75" t="s">
        <v>80</v>
      </c>
      <c r="H1434" s="75"/>
      <c r="I1434" s="75"/>
      <c r="J1434" s="69"/>
      <c r="K1434" s="21" t="str">
        <f t="shared" si="115"/>
        <v>đ/kg</v>
      </c>
      <c r="L1434" s="65"/>
      <c r="M1434" s="65">
        <f t="shared" si="116"/>
        <v>0</v>
      </c>
      <c r="N1434" s="63"/>
      <c r="O1434" s="35">
        <f t="shared" si="117"/>
        <v>0</v>
      </c>
      <c r="P1434" s="35">
        <f t="shared" si="118"/>
        <v>0</v>
      </c>
    </row>
    <row r="1435" spans="1:16" s="176" customFormat="1" ht="40.5" hidden="1" customHeight="1" x14ac:dyDescent="0.3">
      <c r="A1435" s="23"/>
      <c r="B1435" s="321" t="s">
        <v>999</v>
      </c>
      <c r="C1435" s="322"/>
      <c r="D1435" s="322"/>
      <c r="E1435" s="322"/>
      <c r="F1435" s="322"/>
      <c r="G1435" s="322"/>
      <c r="H1435" s="322"/>
      <c r="I1435" s="322"/>
      <c r="J1435" s="322"/>
      <c r="K1435" s="322"/>
      <c r="L1435" s="322"/>
      <c r="M1435" s="322"/>
      <c r="N1435" s="323"/>
      <c r="O1435" s="35">
        <f t="shared" si="117"/>
        <v>0</v>
      </c>
      <c r="P1435" s="35">
        <f t="shared" si="118"/>
        <v>0</v>
      </c>
    </row>
    <row r="1436" spans="1:16" s="176" customFormat="1" ht="24" hidden="1" customHeight="1" x14ac:dyDescent="0.3">
      <c r="A1436" s="6"/>
      <c r="B1436" s="7" t="s">
        <v>985</v>
      </c>
      <c r="C1436" s="8" t="s">
        <v>80</v>
      </c>
      <c r="D1436" s="9"/>
      <c r="E1436" s="9"/>
      <c r="F1436" s="9"/>
      <c r="G1436" s="106" t="s">
        <v>80</v>
      </c>
      <c r="H1436" s="33"/>
      <c r="I1436" s="75"/>
      <c r="J1436" s="145"/>
      <c r="K1436" s="21" t="str">
        <f>C1436</f>
        <v>đ/kg</v>
      </c>
      <c r="L1436" s="63"/>
      <c r="M1436" s="65">
        <f>I1436</f>
        <v>0</v>
      </c>
      <c r="N1436" s="63">
        <f>M1436</f>
        <v>0</v>
      </c>
      <c r="O1436" s="35">
        <f t="shared" si="117"/>
        <v>0</v>
      </c>
      <c r="P1436" s="35">
        <f t="shared" si="118"/>
        <v>0</v>
      </c>
    </row>
    <row r="1437" spans="1:16" s="176" customFormat="1" ht="24" hidden="1" customHeight="1" x14ac:dyDescent="0.3">
      <c r="A1437" s="6"/>
      <c r="B1437" s="7" t="s">
        <v>986</v>
      </c>
      <c r="C1437" s="8" t="s">
        <v>80</v>
      </c>
      <c r="D1437" s="9"/>
      <c r="E1437" s="9"/>
      <c r="F1437" s="9"/>
      <c r="G1437" s="106" t="s">
        <v>80</v>
      </c>
      <c r="H1437" s="33"/>
      <c r="I1437" s="75"/>
      <c r="J1437" s="145"/>
      <c r="K1437" s="21" t="str">
        <f t="shared" ref="K1437:K1444" si="119">C1437</f>
        <v>đ/kg</v>
      </c>
      <c r="L1437" s="63"/>
      <c r="M1437" s="65">
        <f t="shared" ref="M1437:M1450" si="120">I1437</f>
        <v>0</v>
      </c>
      <c r="N1437" s="63">
        <f t="shared" ref="N1437:N1450" si="121">M1437</f>
        <v>0</v>
      </c>
      <c r="O1437" s="35">
        <f t="shared" si="117"/>
        <v>0</v>
      </c>
      <c r="P1437" s="35">
        <f t="shared" si="118"/>
        <v>0</v>
      </c>
    </row>
    <row r="1438" spans="1:16" s="176" customFormat="1" ht="24" hidden="1" customHeight="1" x14ac:dyDescent="0.3">
      <c r="A1438" s="6"/>
      <c r="B1438" s="7" t="s">
        <v>987</v>
      </c>
      <c r="C1438" s="8" t="s">
        <v>80</v>
      </c>
      <c r="D1438" s="9"/>
      <c r="E1438" s="9"/>
      <c r="F1438" s="9"/>
      <c r="G1438" s="106" t="s">
        <v>80</v>
      </c>
      <c r="H1438" s="33"/>
      <c r="I1438" s="75"/>
      <c r="J1438" s="145"/>
      <c r="K1438" s="21" t="str">
        <f t="shared" si="119"/>
        <v>đ/kg</v>
      </c>
      <c r="L1438" s="63"/>
      <c r="M1438" s="65">
        <f t="shared" si="120"/>
        <v>0</v>
      </c>
      <c r="N1438" s="63">
        <f t="shared" si="121"/>
        <v>0</v>
      </c>
      <c r="O1438" s="35">
        <f t="shared" si="117"/>
        <v>0</v>
      </c>
      <c r="P1438" s="35">
        <f t="shared" si="118"/>
        <v>0</v>
      </c>
    </row>
    <row r="1439" spans="1:16" s="176" customFormat="1" ht="24" hidden="1" customHeight="1" x14ac:dyDescent="0.3">
      <c r="A1439" s="6"/>
      <c r="B1439" s="7" t="s">
        <v>988</v>
      </c>
      <c r="C1439" s="8" t="s">
        <v>80</v>
      </c>
      <c r="D1439" s="9"/>
      <c r="E1439" s="9"/>
      <c r="F1439" s="9"/>
      <c r="G1439" s="106" t="s">
        <v>80</v>
      </c>
      <c r="H1439" s="33"/>
      <c r="I1439" s="75"/>
      <c r="J1439" s="145"/>
      <c r="K1439" s="21" t="str">
        <f t="shared" si="119"/>
        <v>đ/kg</v>
      </c>
      <c r="L1439" s="63"/>
      <c r="M1439" s="65">
        <f t="shared" si="120"/>
        <v>0</v>
      </c>
      <c r="N1439" s="63">
        <f t="shared" si="121"/>
        <v>0</v>
      </c>
      <c r="O1439" s="35">
        <f t="shared" si="117"/>
        <v>0</v>
      </c>
      <c r="P1439" s="35">
        <f t="shared" si="118"/>
        <v>0</v>
      </c>
    </row>
    <row r="1440" spans="1:16" s="176" customFormat="1" ht="39.75" hidden="1" customHeight="1" x14ac:dyDescent="0.3">
      <c r="A1440" s="6"/>
      <c r="B1440" s="7" t="s">
        <v>989</v>
      </c>
      <c r="C1440" s="8" t="s">
        <v>80</v>
      </c>
      <c r="D1440" s="9"/>
      <c r="E1440" s="9"/>
      <c r="F1440" s="9"/>
      <c r="G1440" s="106" t="s">
        <v>80</v>
      </c>
      <c r="H1440" s="33"/>
      <c r="I1440" s="75"/>
      <c r="J1440" s="145"/>
      <c r="K1440" s="21" t="str">
        <f t="shared" si="119"/>
        <v>đ/kg</v>
      </c>
      <c r="L1440" s="63"/>
      <c r="M1440" s="65">
        <f t="shared" si="120"/>
        <v>0</v>
      </c>
      <c r="N1440" s="63">
        <f t="shared" si="121"/>
        <v>0</v>
      </c>
      <c r="O1440" s="34"/>
      <c r="P1440" s="34"/>
    </row>
    <row r="1441" spans="1:16" s="176" customFormat="1" ht="24" hidden="1" customHeight="1" x14ac:dyDescent="0.3">
      <c r="A1441" s="6"/>
      <c r="B1441" s="7" t="s">
        <v>1000</v>
      </c>
      <c r="C1441" s="8" t="s">
        <v>80</v>
      </c>
      <c r="D1441" s="9"/>
      <c r="E1441" s="9"/>
      <c r="F1441" s="9"/>
      <c r="G1441" s="106" t="s">
        <v>80</v>
      </c>
      <c r="H1441" s="33"/>
      <c r="I1441" s="75"/>
      <c r="J1441" s="145"/>
      <c r="K1441" s="21" t="str">
        <f t="shared" si="119"/>
        <v>đ/kg</v>
      </c>
      <c r="L1441" s="63"/>
      <c r="M1441" s="65">
        <f t="shared" si="120"/>
        <v>0</v>
      </c>
      <c r="N1441" s="63">
        <f t="shared" si="121"/>
        <v>0</v>
      </c>
      <c r="O1441" s="35">
        <f t="shared" ref="O1441:O1452" si="122">E1436</f>
        <v>0</v>
      </c>
      <c r="P1441" s="35">
        <f t="shared" ref="P1441:P1452" si="123">M1436</f>
        <v>0</v>
      </c>
    </row>
    <row r="1442" spans="1:16" s="176" customFormat="1" ht="24" hidden="1" customHeight="1" x14ac:dyDescent="0.3">
      <c r="A1442" s="6"/>
      <c r="B1442" s="7" t="s">
        <v>990</v>
      </c>
      <c r="C1442" s="8" t="s">
        <v>80</v>
      </c>
      <c r="D1442" s="9"/>
      <c r="E1442" s="9"/>
      <c r="F1442" s="9"/>
      <c r="G1442" s="106" t="s">
        <v>80</v>
      </c>
      <c r="H1442" s="33"/>
      <c r="I1442" s="75"/>
      <c r="J1442" s="145"/>
      <c r="K1442" s="21" t="str">
        <f t="shared" si="119"/>
        <v>đ/kg</v>
      </c>
      <c r="L1442" s="63"/>
      <c r="M1442" s="65">
        <f t="shared" si="120"/>
        <v>0</v>
      </c>
      <c r="N1442" s="63">
        <f t="shared" si="121"/>
        <v>0</v>
      </c>
      <c r="O1442" s="35">
        <f t="shared" si="122"/>
        <v>0</v>
      </c>
      <c r="P1442" s="35">
        <f t="shared" si="123"/>
        <v>0</v>
      </c>
    </row>
    <row r="1443" spans="1:16" s="176" customFormat="1" ht="24" hidden="1" customHeight="1" x14ac:dyDescent="0.3">
      <c r="A1443" s="6"/>
      <c r="B1443" s="7" t="s">
        <v>991</v>
      </c>
      <c r="C1443" s="8" t="s">
        <v>80</v>
      </c>
      <c r="D1443" s="9"/>
      <c r="E1443" s="9"/>
      <c r="F1443" s="9"/>
      <c r="G1443" s="106" t="s">
        <v>80</v>
      </c>
      <c r="H1443" s="33"/>
      <c r="I1443" s="75"/>
      <c r="J1443" s="145"/>
      <c r="K1443" s="21" t="str">
        <f t="shared" si="119"/>
        <v>đ/kg</v>
      </c>
      <c r="L1443" s="63"/>
      <c r="M1443" s="65">
        <f t="shared" si="120"/>
        <v>0</v>
      </c>
      <c r="N1443" s="63">
        <f t="shared" si="121"/>
        <v>0</v>
      </c>
      <c r="O1443" s="35">
        <f t="shared" si="122"/>
        <v>0</v>
      </c>
      <c r="P1443" s="35">
        <f t="shared" si="123"/>
        <v>0</v>
      </c>
    </row>
    <row r="1444" spans="1:16" s="176" customFormat="1" ht="24" hidden="1" customHeight="1" x14ac:dyDescent="0.3">
      <c r="A1444" s="6"/>
      <c r="B1444" s="7" t="s">
        <v>992</v>
      </c>
      <c r="C1444" s="8" t="s">
        <v>80</v>
      </c>
      <c r="D1444" s="9"/>
      <c r="E1444" s="9"/>
      <c r="F1444" s="9"/>
      <c r="G1444" s="106" t="s">
        <v>80</v>
      </c>
      <c r="H1444" s="33"/>
      <c r="I1444" s="75"/>
      <c r="J1444" s="145"/>
      <c r="K1444" s="21" t="str">
        <f t="shared" si="119"/>
        <v>đ/kg</v>
      </c>
      <c r="L1444" s="63"/>
      <c r="M1444" s="65">
        <f t="shared" si="120"/>
        <v>0</v>
      </c>
      <c r="N1444" s="63">
        <f t="shared" si="121"/>
        <v>0</v>
      </c>
      <c r="O1444" s="35">
        <f t="shared" si="122"/>
        <v>0</v>
      </c>
      <c r="P1444" s="35">
        <f t="shared" si="123"/>
        <v>0</v>
      </c>
    </row>
    <row r="1445" spans="1:16" s="176" customFormat="1" ht="24" hidden="1" customHeight="1" x14ac:dyDescent="0.3">
      <c r="A1445" s="6"/>
      <c r="B1445" s="7" t="s">
        <v>993</v>
      </c>
      <c r="C1445" s="8" t="s">
        <v>80</v>
      </c>
      <c r="D1445" s="9"/>
      <c r="E1445" s="9"/>
      <c r="F1445" s="9"/>
      <c r="G1445" s="106" t="s">
        <v>80</v>
      </c>
      <c r="H1445" s="33"/>
      <c r="I1445" s="75"/>
      <c r="J1445" s="145"/>
      <c r="K1445" s="21" t="str">
        <f t="shared" ref="K1445:K1450" si="124">C1445</f>
        <v>đ/kg</v>
      </c>
      <c r="L1445" s="63"/>
      <c r="M1445" s="65">
        <f t="shared" si="120"/>
        <v>0</v>
      </c>
      <c r="N1445" s="63">
        <f t="shared" si="121"/>
        <v>0</v>
      </c>
      <c r="O1445" s="35">
        <f t="shared" si="122"/>
        <v>0</v>
      </c>
      <c r="P1445" s="35">
        <f t="shared" si="123"/>
        <v>0</v>
      </c>
    </row>
    <row r="1446" spans="1:16" s="176" customFormat="1" ht="24" hidden="1" customHeight="1" x14ac:dyDescent="0.3">
      <c r="A1446" s="6"/>
      <c r="B1446" s="7" t="s">
        <v>994</v>
      </c>
      <c r="C1446" s="8" t="s">
        <v>80</v>
      </c>
      <c r="D1446" s="9"/>
      <c r="E1446" s="9"/>
      <c r="F1446" s="9"/>
      <c r="G1446" s="106" t="s">
        <v>80</v>
      </c>
      <c r="H1446" s="33"/>
      <c r="I1446" s="75"/>
      <c r="J1446" s="145"/>
      <c r="K1446" s="21" t="str">
        <f t="shared" si="124"/>
        <v>đ/kg</v>
      </c>
      <c r="L1446" s="63"/>
      <c r="M1446" s="65">
        <f t="shared" si="120"/>
        <v>0</v>
      </c>
      <c r="N1446" s="63">
        <f t="shared" si="121"/>
        <v>0</v>
      </c>
      <c r="O1446" s="35">
        <f t="shared" si="122"/>
        <v>0</v>
      </c>
      <c r="P1446" s="35">
        <f t="shared" si="123"/>
        <v>0</v>
      </c>
    </row>
    <row r="1447" spans="1:16" s="176" customFormat="1" ht="24" hidden="1" customHeight="1" x14ac:dyDescent="0.3">
      <c r="A1447" s="6"/>
      <c r="B1447" s="7" t="s">
        <v>997</v>
      </c>
      <c r="C1447" s="8" t="s">
        <v>80</v>
      </c>
      <c r="D1447" s="9"/>
      <c r="E1447" s="9"/>
      <c r="F1447" s="9"/>
      <c r="G1447" s="106" t="s">
        <v>80</v>
      </c>
      <c r="H1447" s="33"/>
      <c r="I1447" s="75"/>
      <c r="J1447" s="145"/>
      <c r="K1447" s="21" t="str">
        <f t="shared" si="124"/>
        <v>đ/kg</v>
      </c>
      <c r="L1447" s="63"/>
      <c r="M1447" s="65">
        <f t="shared" si="120"/>
        <v>0</v>
      </c>
      <c r="N1447" s="63">
        <f t="shared" si="121"/>
        <v>0</v>
      </c>
      <c r="O1447" s="35">
        <f t="shared" si="122"/>
        <v>0</v>
      </c>
      <c r="P1447" s="35">
        <f t="shared" si="123"/>
        <v>0</v>
      </c>
    </row>
    <row r="1448" spans="1:16" s="176" customFormat="1" ht="24" hidden="1" customHeight="1" x14ac:dyDescent="0.3">
      <c r="A1448" s="6"/>
      <c r="B1448" s="7" t="s">
        <v>998</v>
      </c>
      <c r="C1448" s="8" t="s">
        <v>80</v>
      </c>
      <c r="D1448" s="9"/>
      <c r="E1448" s="9"/>
      <c r="F1448" s="9"/>
      <c r="G1448" s="106" t="s">
        <v>80</v>
      </c>
      <c r="H1448" s="33"/>
      <c r="I1448" s="75"/>
      <c r="J1448" s="145"/>
      <c r="K1448" s="21" t="str">
        <f t="shared" si="124"/>
        <v>đ/kg</v>
      </c>
      <c r="L1448" s="63"/>
      <c r="M1448" s="65">
        <f t="shared" si="120"/>
        <v>0</v>
      </c>
      <c r="N1448" s="63">
        <f t="shared" si="121"/>
        <v>0</v>
      </c>
      <c r="O1448" s="35">
        <f t="shared" si="122"/>
        <v>0</v>
      </c>
      <c r="P1448" s="35">
        <f t="shared" si="123"/>
        <v>0</v>
      </c>
    </row>
    <row r="1449" spans="1:16" s="176" customFormat="1" ht="24" hidden="1" customHeight="1" x14ac:dyDescent="0.3">
      <c r="A1449" s="6"/>
      <c r="B1449" s="7" t="s">
        <v>995</v>
      </c>
      <c r="C1449" s="8" t="s">
        <v>80</v>
      </c>
      <c r="D1449" s="9"/>
      <c r="E1449" s="9"/>
      <c r="F1449" s="9"/>
      <c r="G1449" s="106" t="s">
        <v>80</v>
      </c>
      <c r="H1449" s="33"/>
      <c r="I1449" s="75"/>
      <c r="J1449" s="145"/>
      <c r="K1449" s="21" t="str">
        <f t="shared" si="124"/>
        <v>đ/kg</v>
      </c>
      <c r="L1449" s="63"/>
      <c r="M1449" s="65">
        <f t="shared" si="120"/>
        <v>0</v>
      </c>
      <c r="N1449" s="63">
        <f t="shared" si="121"/>
        <v>0</v>
      </c>
      <c r="O1449" s="35">
        <f t="shared" si="122"/>
        <v>0</v>
      </c>
      <c r="P1449" s="35">
        <f t="shared" si="123"/>
        <v>0</v>
      </c>
    </row>
    <row r="1450" spans="1:16" s="176" customFormat="1" ht="24" hidden="1" customHeight="1" x14ac:dyDescent="0.3">
      <c r="A1450" s="6"/>
      <c r="B1450" s="7" t="s">
        <v>996</v>
      </c>
      <c r="C1450" s="8" t="s">
        <v>80</v>
      </c>
      <c r="D1450" s="9"/>
      <c r="E1450" s="9"/>
      <c r="F1450" s="9"/>
      <c r="G1450" s="106" t="s">
        <v>80</v>
      </c>
      <c r="H1450" s="33"/>
      <c r="I1450" s="75"/>
      <c r="J1450" s="145"/>
      <c r="K1450" s="21" t="str">
        <f t="shared" si="124"/>
        <v>đ/kg</v>
      </c>
      <c r="L1450" s="63"/>
      <c r="M1450" s="65">
        <f t="shared" si="120"/>
        <v>0</v>
      </c>
      <c r="N1450" s="63">
        <f t="shared" si="121"/>
        <v>0</v>
      </c>
      <c r="O1450" s="35">
        <f>E1445</f>
        <v>0</v>
      </c>
      <c r="P1450" s="35">
        <f>M1445</f>
        <v>0</v>
      </c>
    </row>
    <row r="1451" spans="1:16" s="176" customFormat="1" ht="36" hidden="1" customHeight="1" x14ac:dyDescent="0.3">
      <c r="A1451" s="6"/>
      <c r="B1451" s="321" t="s">
        <v>408</v>
      </c>
      <c r="C1451" s="322"/>
      <c r="D1451" s="322"/>
      <c r="E1451" s="322"/>
      <c r="F1451" s="322"/>
      <c r="G1451" s="322"/>
      <c r="H1451" s="322"/>
      <c r="I1451" s="322"/>
      <c r="J1451" s="322"/>
      <c r="K1451" s="322"/>
      <c r="L1451" s="322"/>
      <c r="M1451" s="322"/>
      <c r="N1451" s="323"/>
      <c r="O1451" s="35">
        <f>E1446</f>
        <v>0</v>
      </c>
      <c r="P1451" s="35">
        <f>M1446</f>
        <v>0</v>
      </c>
    </row>
    <row r="1452" spans="1:16" s="176" customFormat="1" ht="24" hidden="1" customHeight="1" x14ac:dyDescent="0.3">
      <c r="A1452" s="6"/>
      <c r="B1452" s="5" t="s">
        <v>409</v>
      </c>
      <c r="C1452" s="8"/>
      <c r="D1452" s="9"/>
      <c r="E1452" s="9"/>
      <c r="F1452" s="9"/>
      <c r="G1452" s="106"/>
      <c r="H1452" s="33"/>
      <c r="I1452" s="69"/>
      <c r="J1452" s="69"/>
      <c r="K1452" s="8"/>
      <c r="L1452" s="63"/>
      <c r="M1452" s="65"/>
      <c r="N1452" s="63"/>
      <c r="O1452" s="35">
        <f t="shared" si="122"/>
        <v>0</v>
      </c>
      <c r="P1452" s="35">
        <f t="shared" si="123"/>
        <v>0</v>
      </c>
    </row>
    <row r="1453" spans="1:16" s="176" customFormat="1" ht="24" hidden="1" customHeight="1" x14ac:dyDescent="0.3">
      <c r="A1453" s="6"/>
      <c r="B1453" s="7" t="s">
        <v>410</v>
      </c>
      <c r="C1453" s="8" t="s">
        <v>80</v>
      </c>
      <c r="D1453" s="9"/>
      <c r="E1453" s="65"/>
      <c r="F1453" s="65"/>
      <c r="G1453" s="106" t="s">
        <v>80</v>
      </c>
      <c r="H1453" s="33"/>
      <c r="I1453" s="75"/>
      <c r="J1453" s="75"/>
      <c r="K1453" s="8" t="s">
        <v>80</v>
      </c>
      <c r="L1453" s="63"/>
      <c r="M1453" s="65">
        <f>E1453</f>
        <v>0</v>
      </c>
      <c r="N1453" s="65">
        <f>F1453</f>
        <v>0</v>
      </c>
      <c r="O1453" s="35">
        <f>E1448</f>
        <v>0</v>
      </c>
      <c r="P1453" s="35">
        <f>M1448</f>
        <v>0</v>
      </c>
    </row>
    <row r="1454" spans="1:16" s="176" customFormat="1" ht="24" hidden="1" customHeight="1" x14ac:dyDescent="0.3">
      <c r="A1454" s="6"/>
      <c r="B1454" s="7" t="s">
        <v>411</v>
      </c>
      <c r="C1454" s="8" t="s">
        <v>80</v>
      </c>
      <c r="D1454" s="9"/>
      <c r="E1454" s="65"/>
      <c r="F1454" s="65"/>
      <c r="G1454" s="106" t="s">
        <v>80</v>
      </c>
      <c r="H1454" s="33"/>
      <c r="I1454" s="75"/>
      <c r="J1454" s="75"/>
      <c r="K1454" s="8" t="s">
        <v>80</v>
      </c>
      <c r="L1454" s="63"/>
      <c r="M1454" s="65">
        <f t="shared" ref="M1454:M1489" si="125">E1454</f>
        <v>0</v>
      </c>
      <c r="N1454" s="65">
        <f t="shared" ref="N1454:N1489" si="126">F1454</f>
        <v>0</v>
      </c>
      <c r="O1454" s="35">
        <f>E1449</f>
        <v>0</v>
      </c>
      <c r="P1454" s="35">
        <f>M1449</f>
        <v>0</v>
      </c>
    </row>
    <row r="1455" spans="1:16" s="176" customFormat="1" ht="24" hidden="1" customHeight="1" x14ac:dyDescent="0.3">
      <c r="A1455" s="6"/>
      <c r="B1455" s="7" t="s">
        <v>412</v>
      </c>
      <c r="C1455" s="8" t="s">
        <v>80</v>
      </c>
      <c r="D1455" s="9"/>
      <c r="E1455" s="65"/>
      <c r="F1455" s="65"/>
      <c r="G1455" s="106" t="s">
        <v>80</v>
      </c>
      <c r="H1455" s="33"/>
      <c r="I1455" s="75"/>
      <c r="J1455" s="75"/>
      <c r="K1455" s="8" t="s">
        <v>80</v>
      </c>
      <c r="L1455" s="63"/>
      <c r="M1455" s="65">
        <f t="shared" si="125"/>
        <v>0</v>
      </c>
      <c r="N1455" s="65">
        <f t="shared" si="126"/>
        <v>0</v>
      </c>
      <c r="O1455" s="35">
        <f>E1450</f>
        <v>0</v>
      </c>
      <c r="P1455" s="35">
        <f>M1450</f>
        <v>0</v>
      </c>
    </row>
    <row r="1456" spans="1:16" s="176" customFormat="1" ht="60.75" hidden="1" customHeight="1" x14ac:dyDescent="0.3">
      <c r="A1456" s="6"/>
      <c r="B1456" s="7" t="s">
        <v>413</v>
      </c>
      <c r="C1456" s="8" t="s">
        <v>80</v>
      </c>
      <c r="D1456" s="9"/>
      <c r="E1456" s="65"/>
      <c r="F1456" s="65"/>
      <c r="G1456" s="106" t="s">
        <v>80</v>
      </c>
      <c r="H1456" s="33"/>
      <c r="I1456" s="75"/>
      <c r="J1456" s="75"/>
      <c r="K1456" s="8" t="s">
        <v>80</v>
      </c>
      <c r="L1456" s="63"/>
      <c r="M1456" s="65">
        <f t="shared" si="125"/>
        <v>0</v>
      </c>
      <c r="N1456" s="65">
        <f t="shared" si="126"/>
        <v>0</v>
      </c>
      <c r="O1456" s="35"/>
      <c r="P1456" s="35" t="s">
        <v>1001</v>
      </c>
    </row>
    <row r="1457" spans="1:16" s="176" customFormat="1" ht="24" hidden="1" customHeight="1" x14ac:dyDescent="0.3">
      <c r="A1457" s="6"/>
      <c r="B1457" s="7" t="s">
        <v>414</v>
      </c>
      <c r="C1457" s="8" t="s">
        <v>80</v>
      </c>
      <c r="D1457" s="9"/>
      <c r="E1457" s="65"/>
      <c r="F1457" s="65"/>
      <c r="G1457" s="106" t="s">
        <v>80</v>
      </c>
      <c r="H1457" s="33"/>
      <c r="I1457" s="75"/>
      <c r="J1457" s="75"/>
      <c r="K1457" s="8" t="s">
        <v>80</v>
      </c>
      <c r="L1457" s="63"/>
      <c r="M1457" s="65">
        <f t="shared" si="125"/>
        <v>0</v>
      </c>
      <c r="N1457" s="65">
        <f t="shared" si="126"/>
        <v>0</v>
      </c>
      <c r="O1457" s="35">
        <f t="shared" ref="O1457:O1489" si="127">E1452</f>
        <v>0</v>
      </c>
      <c r="P1457" s="35">
        <f t="shared" ref="P1457:P1489" si="128">M1452</f>
        <v>0</v>
      </c>
    </row>
    <row r="1458" spans="1:16" s="176" customFormat="1" ht="24" hidden="1" customHeight="1" x14ac:dyDescent="0.3">
      <c r="A1458" s="6"/>
      <c r="B1458" s="7" t="s">
        <v>415</v>
      </c>
      <c r="C1458" s="8" t="s">
        <v>80</v>
      </c>
      <c r="D1458" s="9"/>
      <c r="E1458" s="65"/>
      <c r="F1458" s="65"/>
      <c r="G1458" s="106" t="s">
        <v>80</v>
      </c>
      <c r="H1458" s="33"/>
      <c r="I1458" s="75"/>
      <c r="J1458" s="75"/>
      <c r="K1458" s="8" t="s">
        <v>80</v>
      </c>
      <c r="L1458" s="63"/>
      <c r="M1458" s="65">
        <f t="shared" si="125"/>
        <v>0</v>
      </c>
      <c r="N1458" s="65">
        <f t="shared" si="126"/>
        <v>0</v>
      </c>
      <c r="O1458" s="35">
        <f t="shared" si="127"/>
        <v>0</v>
      </c>
      <c r="P1458" s="35">
        <f t="shared" si="128"/>
        <v>0</v>
      </c>
    </row>
    <row r="1459" spans="1:16" s="176" customFormat="1" ht="24" hidden="1" customHeight="1" x14ac:dyDescent="0.3">
      <c r="A1459" s="6"/>
      <c r="B1459" s="7" t="s">
        <v>416</v>
      </c>
      <c r="C1459" s="8" t="s">
        <v>80</v>
      </c>
      <c r="D1459" s="9"/>
      <c r="E1459" s="65"/>
      <c r="F1459" s="65"/>
      <c r="G1459" s="106" t="s">
        <v>80</v>
      </c>
      <c r="H1459" s="33"/>
      <c r="I1459" s="75"/>
      <c r="J1459" s="75"/>
      <c r="K1459" s="8" t="s">
        <v>80</v>
      </c>
      <c r="L1459" s="63"/>
      <c r="M1459" s="65">
        <f t="shared" si="125"/>
        <v>0</v>
      </c>
      <c r="N1459" s="65">
        <f t="shared" si="126"/>
        <v>0</v>
      </c>
      <c r="O1459" s="35">
        <f t="shared" si="127"/>
        <v>0</v>
      </c>
      <c r="P1459" s="35">
        <f t="shared" si="128"/>
        <v>0</v>
      </c>
    </row>
    <row r="1460" spans="1:16" s="176" customFormat="1" ht="24" hidden="1" customHeight="1" x14ac:dyDescent="0.3">
      <c r="A1460" s="6"/>
      <c r="B1460" s="7" t="s">
        <v>417</v>
      </c>
      <c r="C1460" s="8" t="s">
        <v>80</v>
      </c>
      <c r="D1460" s="9"/>
      <c r="E1460" s="65"/>
      <c r="F1460" s="65"/>
      <c r="G1460" s="106" t="s">
        <v>80</v>
      </c>
      <c r="H1460" s="33"/>
      <c r="I1460" s="75"/>
      <c r="J1460" s="75"/>
      <c r="K1460" s="8" t="s">
        <v>80</v>
      </c>
      <c r="L1460" s="63"/>
      <c r="M1460" s="65">
        <f t="shared" si="125"/>
        <v>0</v>
      </c>
      <c r="N1460" s="65">
        <f t="shared" si="126"/>
        <v>0</v>
      </c>
      <c r="O1460" s="35">
        <f t="shared" si="127"/>
        <v>0</v>
      </c>
      <c r="P1460" s="35">
        <f t="shared" si="128"/>
        <v>0</v>
      </c>
    </row>
    <row r="1461" spans="1:16" s="176" customFormat="1" ht="24" hidden="1" customHeight="1" x14ac:dyDescent="0.3">
      <c r="A1461" s="6"/>
      <c r="B1461" s="7" t="s">
        <v>418</v>
      </c>
      <c r="C1461" s="8" t="s">
        <v>80</v>
      </c>
      <c r="D1461" s="9"/>
      <c r="E1461" s="65"/>
      <c r="F1461" s="65"/>
      <c r="G1461" s="106" t="s">
        <v>80</v>
      </c>
      <c r="H1461" s="33"/>
      <c r="I1461" s="75"/>
      <c r="J1461" s="75"/>
      <c r="K1461" s="8" t="s">
        <v>80</v>
      </c>
      <c r="L1461" s="63"/>
      <c r="M1461" s="65">
        <f t="shared" si="125"/>
        <v>0</v>
      </c>
      <c r="N1461" s="65">
        <f t="shared" si="126"/>
        <v>0</v>
      </c>
      <c r="O1461" s="35">
        <f t="shared" si="127"/>
        <v>0</v>
      </c>
      <c r="P1461" s="35">
        <f t="shared" si="128"/>
        <v>0</v>
      </c>
    </row>
    <row r="1462" spans="1:16" s="176" customFormat="1" ht="24" hidden="1" customHeight="1" x14ac:dyDescent="0.3">
      <c r="A1462" s="6"/>
      <c r="B1462" s="7" t="s">
        <v>419</v>
      </c>
      <c r="C1462" s="8" t="s">
        <v>80</v>
      </c>
      <c r="D1462" s="9"/>
      <c r="E1462" s="65"/>
      <c r="F1462" s="65"/>
      <c r="G1462" s="106" t="s">
        <v>80</v>
      </c>
      <c r="H1462" s="33"/>
      <c r="I1462" s="75"/>
      <c r="J1462" s="75"/>
      <c r="K1462" s="8" t="s">
        <v>80</v>
      </c>
      <c r="L1462" s="63"/>
      <c r="M1462" s="65">
        <f t="shared" si="125"/>
        <v>0</v>
      </c>
      <c r="N1462" s="65">
        <f t="shared" si="126"/>
        <v>0</v>
      </c>
      <c r="O1462" s="35">
        <f t="shared" si="127"/>
        <v>0</v>
      </c>
      <c r="P1462" s="35">
        <f t="shared" si="128"/>
        <v>0</v>
      </c>
    </row>
    <row r="1463" spans="1:16" s="176" customFormat="1" ht="24" hidden="1" customHeight="1" x14ac:dyDescent="0.3">
      <c r="A1463" s="6"/>
      <c r="B1463" s="7" t="s">
        <v>420</v>
      </c>
      <c r="C1463" s="8" t="s">
        <v>80</v>
      </c>
      <c r="D1463" s="9"/>
      <c r="E1463" s="65"/>
      <c r="F1463" s="65"/>
      <c r="G1463" s="106" t="s">
        <v>80</v>
      </c>
      <c r="H1463" s="33"/>
      <c r="I1463" s="75"/>
      <c r="J1463" s="75"/>
      <c r="K1463" s="8" t="s">
        <v>80</v>
      </c>
      <c r="L1463" s="63"/>
      <c r="M1463" s="65">
        <f t="shared" si="125"/>
        <v>0</v>
      </c>
      <c r="N1463" s="65">
        <f t="shared" si="126"/>
        <v>0</v>
      </c>
      <c r="O1463" s="35">
        <f t="shared" si="127"/>
        <v>0</v>
      </c>
      <c r="P1463" s="35">
        <f t="shared" si="128"/>
        <v>0</v>
      </c>
    </row>
    <row r="1464" spans="1:16" s="176" customFormat="1" ht="24" hidden="1" customHeight="1" x14ac:dyDescent="0.3">
      <c r="A1464" s="6"/>
      <c r="B1464" s="5" t="s">
        <v>421</v>
      </c>
      <c r="C1464" s="8"/>
      <c r="D1464" s="9"/>
      <c r="E1464" s="65"/>
      <c r="F1464" s="65"/>
      <c r="G1464" s="106"/>
      <c r="H1464" s="33"/>
      <c r="I1464" s="75"/>
      <c r="J1464" s="75"/>
      <c r="K1464" s="8"/>
      <c r="L1464" s="63"/>
      <c r="M1464" s="65">
        <f t="shared" si="125"/>
        <v>0</v>
      </c>
      <c r="N1464" s="65">
        <f t="shared" si="126"/>
        <v>0</v>
      </c>
      <c r="O1464" s="35">
        <f t="shared" si="127"/>
        <v>0</v>
      </c>
      <c r="P1464" s="35">
        <f t="shared" si="128"/>
        <v>0</v>
      </c>
    </row>
    <row r="1465" spans="1:16" s="176" customFormat="1" ht="24" hidden="1" customHeight="1" x14ac:dyDescent="0.3">
      <c r="A1465" s="6"/>
      <c r="B1465" s="7" t="s">
        <v>422</v>
      </c>
      <c r="C1465" s="8" t="s">
        <v>80</v>
      </c>
      <c r="D1465" s="9"/>
      <c r="E1465" s="65"/>
      <c r="F1465" s="65"/>
      <c r="G1465" s="106" t="s">
        <v>80</v>
      </c>
      <c r="H1465" s="33"/>
      <c r="I1465" s="75"/>
      <c r="J1465" s="75"/>
      <c r="K1465" s="8" t="s">
        <v>80</v>
      </c>
      <c r="L1465" s="63"/>
      <c r="M1465" s="65">
        <f t="shared" si="125"/>
        <v>0</v>
      </c>
      <c r="N1465" s="65">
        <f t="shared" si="126"/>
        <v>0</v>
      </c>
      <c r="O1465" s="35">
        <f t="shared" si="127"/>
        <v>0</v>
      </c>
      <c r="P1465" s="35">
        <f t="shared" si="128"/>
        <v>0</v>
      </c>
    </row>
    <row r="1466" spans="1:16" s="176" customFormat="1" ht="24" hidden="1" customHeight="1" x14ac:dyDescent="0.3">
      <c r="A1466" s="6"/>
      <c r="B1466" s="7" t="s">
        <v>423</v>
      </c>
      <c r="C1466" s="8" t="s">
        <v>80</v>
      </c>
      <c r="D1466" s="9"/>
      <c r="E1466" s="65"/>
      <c r="F1466" s="65"/>
      <c r="G1466" s="106" t="s">
        <v>80</v>
      </c>
      <c r="H1466" s="33"/>
      <c r="I1466" s="75"/>
      <c r="J1466" s="75"/>
      <c r="K1466" s="8" t="s">
        <v>80</v>
      </c>
      <c r="L1466" s="63"/>
      <c r="M1466" s="65">
        <f t="shared" si="125"/>
        <v>0</v>
      </c>
      <c r="N1466" s="65">
        <f t="shared" si="126"/>
        <v>0</v>
      </c>
      <c r="O1466" s="35">
        <f t="shared" si="127"/>
        <v>0</v>
      </c>
      <c r="P1466" s="35">
        <f t="shared" si="128"/>
        <v>0</v>
      </c>
    </row>
    <row r="1467" spans="1:16" s="176" customFormat="1" ht="24" hidden="1" customHeight="1" x14ac:dyDescent="0.3">
      <c r="A1467" s="6"/>
      <c r="B1467" s="7" t="s">
        <v>424</v>
      </c>
      <c r="C1467" s="8" t="s">
        <v>80</v>
      </c>
      <c r="D1467" s="9"/>
      <c r="E1467" s="65"/>
      <c r="F1467" s="65"/>
      <c r="G1467" s="106" t="s">
        <v>80</v>
      </c>
      <c r="H1467" s="33"/>
      <c r="I1467" s="75"/>
      <c r="J1467" s="75"/>
      <c r="K1467" s="8" t="s">
        <v>80</v>
      </c>
      <c r="L1467" s="63"/>
      <c r="M1467" s="65">
        <f t="shared" si="125"/>
        <v>0</v>
      </c>
      <c r="N1467" s="65">
        <f t="shared" si="126"/>
        <v>0</v>
      </c>
      <c r="O1467" s="35">
        <f t="shared" si="127"/>
        <v>0</v>
      </c>
      <c r="P1467" s="35">
        <f t="shared" si="128"/>
        <v>0</v>
      </c>
    </row>
    <row r="1468" spans="1:16" s="176" customFormat="1" ht="24" hidden="1" customHeight="1" x14ac:dyDescent="0.3">
      <c r="A1468" s="6"/>
      <c r="B1468" s="7" t="s">
        <v>425</v>
      </c>
      <c r="C1468" s="8" t="s">
        <v>80</v>
      </c>
      <c r="D1468" s="9"/>
      <c r="E1468" s="65"/>
      <c r="F1468" s="65"/>
      <c r="G1468" s="106" t="s">
        <v>80</v>
      </c>
      <c r="H1468" s="33"/>
      <c r="I1468" s="75"/>
      <c r="J1468" s="75"/>
      <c r="K1468" s="8" t="s">
        <v>80</v>
      </c>
      <c r="L1468" s="63"/>
      <c r="M1468" s="65">
        <f t="shared" si="125"/>
        <v>0</v>
      </c>
      <c r="N1468" s="65">
        <f t="shared" si="126"/>
        <v>0</v>
      </c>
      <c r="O1468" s="35">
        <f t="shared" si="127"/>
        <v>0</v>
      </c>
      <c r="P1468" s="35">
        <f t="shared" si="128"/>
        <v>0</v>
      </c>
    </row>
    <row r="1469" spans="1:16" s="176" customFormat="1" ht="24" hidden="1" customHeight="1" x14ac:dyDescent="0.3">
      <c r="A1469" s="6"/>
      <c r="B1469" s="7" t="s">
        <v>426</v>
      </c>
      <c r="C1469" s="8" t="s">
        <v>80</v>
      </c>
      <c r="D1469" s="9"/>
      <c r="E1469" s="65"/>
      <c r="F1469" s="65"/>
      <c r="G1469" s="106" t="s">
        <v>80</v>
      </c>
      <c r="H1469" s="33"/>
      <c r="I1469" s="75"/>
      <c r="J1469" s="75"/>
      <c r="K1469" s="8" t="s">
        <v>80</v>
      </c>
      <c r="L1469" s="63"/>
      <c r="M1469" s="65">
        <f t="shared" si="125"/>
        <v>0</v>
      </c>
      <c r="N1469" s="65">
        <f t="shared" si="126"/>
        <v>0</v>
      </c>
      <c r="O1469" s="35">
        <f t="shared" si="127"/>
        <v>0</v>
      </c>
      <c r="P1469" s="35">
        <f t="shared" si="128"/>
        <v>0</v>
      </c>
    </row>
    <row r="1470" spans="1:16" s="176" customFormat="1" ht="24" hidden="1" customHeight="1" x14ac:dyDescent="0.3">
      <c r="A1470" s="6"/>
      <c r="B1470" s="7" t="s">
        <v>427</v>
      </c>
      <c r="C1470" s="8" t="s">
        <v>80</v>
      </c>
      <c r="D1470" s="9"/>
      <c r="E1470" s="65"/>
      <c r="F1470" s="65"/>
      <c r="G1470" s="106" t="s">
        <v>80</v>
      </c>
      <c r="H1470" s="33"/>
      <c r="I1470" s="75"/>
      <c r="J1470" s="75"/>
      <c r="K1470" s="8" t="s">
        <v>80</v>
      </c>
      <c r="L1470" s="63"/>
      <c r="M1470" s="65">
        <f t="shared" si="125"/>
        <v>0</v>
      </c>
      <c r="N1470" s="65">
        <f t="shared" si="126"/>
        <v>0</v>
      </c>
      <c r="O1470" s="35">
        <f t="shared" si="127"/>
        <v>0</v>
      </c>
      <c r="P1470" s="35">
        <f t="shared" si="128"/>
        <v>0</v>
      </c>
    </row>
    <row r="1471" spans="1:16" s="176" customFormat="1" ht="24" hidden="1" customHeight="1" x14ac:dyDescent="0.3">
      <c r="A1471" s="6"/>
      <c r="B1471" s="7" t="s">
        <v>428</v>
      </c>
      <c r="C1471" s="8" t="s">
        <v>80</v>
      </c>
      <c r="D1471" s="9"/>
      <c r="E1471" s="65"/>
      <c r="F1471" s="65"/>
      <c r="G1471" s="106" t="s">
        <v>80</v>
      </c>
      <c r="H1471" s="33"/>
      <c r="I1471" s="75"/>
      <c r="J1471" s="75"/>
      <c r="K1471" s="8" t="s">
        <v>80</v>
      </c>
      <c r="L1471" s="63"/>
      <c r="M1471" s="65">
        <f t="shared" si="125"/>
        <v>0</v>
      </c>
      <c r="N1471" s="65">
        <f t="shared" si="126"/>
        <v>0</v>
      </c>
      <c r="O1471" s="35">
        <f t="shared" si="127"/>
        <v>0</v>
      </c>
      <c r="P1471" s="35">
        <f t="shared" si="128"/>
        <v>0</v>
      </c>
    </row>
    <row r="1472" spans="1:16" s="176" customFormat="1" ht="24" hidden="1" customHeight="1" x14ac:dyDescent="0.3">
      <c r="A1472" s="6"/>
      <c r="B1472" s="7" t="s">
        <v>429</v>
      </c>
      <c r="C1472" s="8" t="s">
        <v>80</v>
      </c>
      <c r="D1472" s="9"/>
      <c r="E1472" s="65"/>
      <c r="F1472" s="65"/>
      <c r="G1472" s="106" t="s">
        <v>80</v>
      </c>
      <c r="H1472" s="33"/>
      <c r="I1472" s="75"/>
      <c r="J1472" s="75"/>
      <c r="K1472" s="8" t="s">
        <v>80</v>
      </c>
      <c r="L1472" s="63"/>
      <c r="M1472" s="65">
        <f t="shared" si="125"/>
        <v>0</v>
      </c>
      <c r="N1472" s="65">
        <f t="shared" si="126"/>
        <v>0</v>
      </c>
      <c r="O1472" s="35">
        <f t="shared" si="127"/>
        <v>0</v>
      </c>
      <c r="P1472" s="35">
        <f t="shared" si="128"/>
        <v>0</v>
      </c>
    </row>
    <row r="1473" spans="1:16" s="176" customFormat="1" ht="24" hidden="1" customHeight="1" x14ac:dyDescent="0.3">
      <c r="A1473" s="6"/>
      <c r="B1473" s="7" t="s">
        <v>430</v>
      </c>
      <c r="C1473" s="8" t="s">
        <v>80</v>
      </c>
      <c r="D1473" s="9"/>
      <c r="E1473" s="65"/>
      <c r="F1473" s="65"/>
      <c r="G1473" s="106" t="s">
        <v>80</v>
      </c>
      <c r="H1473" s="33"/>
      <c r="I1473" s="75"/>
      <c r="J1473" s="75"/>
      <c r="K1473" s="8" t="s">
        <v>80</v>
      </c>
      <c r="L1473" s="63"/>
      <c r="M1473" s="65">
        <f t="shared" si="125"/>
        <v>0</v>
      </c>
      <c r="N1473" s="65">
        <f t="shared" si="126"/>
        <v>0</v>
      </c>
      <c r="O1473" s="35">
        <f t="shared" si="127"/>
        <v>0</v>
      </c>
      <c r="P1473" s="35">
        <f t="shared" si="128"/>
        <v>0</v>
      </c>
    </row>
    <row r="1474" spans="1:16" s="176" customFormat="1" ht="24" hidden="1" customHeight="1" x14ac:dyDescent="0.3">
      <c r="A1474" s="6"/>
      <c r="B1474" s="7" t="s">
        <v>431</v>
      </c>
      <c r="C1474" s="8" t="s">
        <v>80</v>
      </c>
      <c r="D1474" s="9"/>
      <c r="E1474" s="65"/>
      <c r="F1474" s="65"/>
      <c r="G1474" s="106" t="s">
        <v>80</v>
      </c>
      <c r="H1474" s="33"/>
      <c r="I1474" s="75"/>
      <c r="J1474" s="75"/>
      <c r="K1474" s="8" t="s">
        <v>80</v>
      </c>
      <c r="L1474" s="63"/>
      <c r="M1474" s="65">
        <f t="shared" si="125"/>
        <v>0</v>
      </c>
      <c r="N1474" s="65">
        <f t="shared" si="126"/>
        <v>0</v>
      </c>
      <c r="O1474" s="35">
        <f t="shared" si="127"/>
        <v>0</v>
      </c>
      <c r="P1474" s="35">
        <f t="shared" si="128"/>
        <v>0</v>
      </c>
    </row>
    <row r="1475" spans="1:16" s="176" customFormat="1" ht="24" hidden="1" customHeight="1" x14ac:dyDescent="0.3">
      <c r="A1475" s="6"/>
      <c r="B1475" s="7" t="s">
        <v>432</v>
      </c>
      <c r="C1475" s="8" t="s">
        <v>80</v>
      </c>
      <c r="D1475" s="9"/>
      <c r="E1475" s="65"/>
      <c r="F1475" s="65"/>
      <c r="G1475" s="106" t="s">
        <v>80</v>
      </c>
      <c r="H1475" s="33"/>
      <c r="I1475" s="75"/>
      <c r="J1475" s="75"/>
      <c r="K1475" s="8" t="s">
        <v>80</v>
      </c>
      <c r="L1475" s="63"/>
      <c r="M1475" s="65">
        <f t="shared" si="125"/>
        <v>0</v>
      </c>
      <c r="N1475" s="65">
        <f t="shared" si="126"/>
        <v>0</v>
      </c>
      <c r="O1475" s="35">
        <f t="shared" si="127"/>
        <v>0</v>
      </c>
      <c r="P1475" s="35">
        <f t="shared" si="128"/>
        <v>0</v>
      </c>
    </row>
    <row r="1476" spans="1:16" s="176" customFormat="1" ht="24" hidden="1" customHeight="1" x14ac:dyDescent="0.3">
      <c r="A1476" s="6"/>
      <c r="B1476" s="7" t="s">
        <v>433</v>
      </c>
      <c r="C1476" s="8" t="s">
        <v>80</v>
      </c>
      <c r="D1476" s="9"/>
      <c r="E1476" s="65"/>
      <c r="F1476" s="65"/>
      <c r="G1476" s="106" t="s">
        <v>80</v>
      </c>
      <c r="H1476" s="33"/>
      <c r="I1476" s="75"/>
      <c r="J1476" s="75"/>
      <c r="K1476" s="8" t="s">
        <v>80</v>
      </c>
      <c r="L1476" s="63"/>
      <c r="M1476" s="65">
        <f t="shared" si="125"/>
        <v>0</v>
      </c>
      <c r="N1476" s="65">
        <f t="shared" si="126"/>
        <v>0</v>
      </c>
      <c r="O1476" s="35">
        <f t="shared" si="127"/>
        <v>0</v>
      </c>
      <c r="P1476" s="35">
        <f t="shared" si="128"/>
        <v>0</v>
      </c>
    </row>
    <row r="1477" spans="1:16" s="176" customFormat="1" ht="24" hidden="1" customHeight="1" x14ac:dyDescent="0.3">
      <c r="A1477" s="6"/>
      <c r="B1477" s="7" t="s">
        <v>434</v>
      </c>
      <c r="C1477" s="8" t="s">
        <v>80</v>
      </c>
      <c r="D1477" s="9"/>
      <c r="E1477" s="65"/>
      <c r="F1477" s="65"/>
      <c r="G1477" s="106" t="s">
        <v>80</v>
      </c>
      <c r="H1477" s="33"/>
      <c r="I1477" s="75"/>
      <c r="J1477" s="75"/>
      <c r="K1477" s="8" t="s">
        <v>80</v>
      </c>
      <c r="L1477" s="63"/>
      <c r="M1477" s="65">
        <f t="shared" si="125"/>
        <v>0</v>
      </c>
      <c r="N1477" s="65">
        <f t="shared" si="126"/>
        <v>0</v>
      </c>
      <c r="O1477" s="35">
        <f t="shared" si="127"/>
        <v>0</v>
      </c>
      <c r="P1477" s="35">
        <f t="shared" si="128"/>
        <v>0</v>
      </c>
    </row>
    <row r="1478" spans="1:16" s="176" customFormat="1" ht="24" hidden="1" customHeight="1" x14ac:dyDescent="0.3">
      <c r="A1478" s="6"/>
      <c r="B1478" s="7" t="s">
        <v>435</v>
      </c>
      <c r="C1478" s="8" t="s">
        <v>80</v>
      </c>
      <c r="D1478" s="9"/>
      <c r="E1478" s="65"/>
      <c r="F1478" s="65"/>
      <c r="G1478" s="106" t="s">
        <v>80</v>
      </c>
      <c r="H1478" s="33"/>
      <c r="I1478" s="75"/>
      <c r="J1478" s="75"/>
      <c r="K1478" s="8" t="s">
        <v>80</v>
      </c>
      <c r="L1478" s="63"/>
      <c r="M1478" s="65">
        <f t="shared" si="125"/>
        <v>0</v>
      </c>
      <c r="N1478" s="65">
        <f t="shared" si="126"/>
        <v>0</v>
      </c>
      <c r="O1478" s="35">
        <f t="shared" si="127"/>
        <v>0</v>
      </c>
      <c r="P1478" s="35">
        <f t="shared" si="128"/>
        <v>0</v>
      </c>
    </row>
    <row r="1479" spans="1:16" s="176" customFormat="1" ht="24" hidden="1" customHeight="1" x14ac:dyDescent="0.3">
      <c r="A1479" s="6"/>
      <c r="B1479" s="7" t="s">
        <v>436</v>
      </c>
      <c r="C1479" s="8" t="s">
        <v>80</v>
      </c>
      <c r="D1479" s="9"/>
      <c r="E1479" s="65"/>
      <c r="F1479" s="65"/>
      <c r="G1479" s="106" t="s">
        <v>80</v>
      </c>
      <c r="H1479" s="33"/>
      <c r="I1479" s="75"/>
      <c r="J1479" s="75"/>
      <c r="K1479" s="8" t="s">
        <v>80</v>
      </c>
      <c r="L1479" s="63"/>
      <c r="M1479" s="65">
        <f t="shared" si="125"/>
        <v>0</v>
      </c>
      <c r="N1479" s="65">
        <f t="shared" si="126"/>
        <v>0</v>
      </c>
      <c r="O1479" s="35">
        <f t="shared" si="127"/>
        <v>0</v>
      </c>
      <c r="P1479" s="35">
        <f t="shared" si="128"/>
        <v>0</v>
      </c>
    </row>
    <row r="1480" spans="1:16" s="176" customFormat="1" ht="24" hidden="1" customHeight="1" x14ac:dyDescent="0.3">
      <c r="A1480" s="6"/>
      <c r="B1480" s="5" t="s">
        <v>437</v>
      </c>
      <c r="C1480" s="8"/>
      <c r="D1480" s="9"/>
      <c r="E1480" s="65"/>
      <c r="F1480" s="65"/>
      <c r="G1480" s="106"/>
      <c r="H1480" s="33"/>
      <c r="I1480" s="75"/>
      <c r="J1480" s="75"/>
      <c r="K1480" s="8"/>
      <c r="L1480" s="63"/>
      <c r="M1480" s="65">
        <f t="shared" si="125"/>
        <v>0</v>
      </c>
      <c r="N1480" s="65">
        <f t="shared" si="126"/>
        <v>0</v>
      </c>
      <c r="O1480" s="35">
        <f t="shared" si="127"/>
        <v>0</v>
      </c>
      <c r="P1480" s="35">
        <f t="shared" si="128"/>
        <v>0</v>
      </c>
    </row>
    <row r="1481" spans="1:16" s="176" customFormat="1" ht="24" hidden="1" customHeight="1" x14ac:dyDescent="0.3">
      <c r="A1481" s="6">
        <v>1</v>
      </c>
      <c r="B1481" s="7" t="s">
        <v>438</v>
      </c>
      <c r="C1481" s="8" t="s">
        <v>80</v>
      </c>
      <c r="D1481" s="9"/>
      <c r="E1481" s="65"/>
      <c r="F1481" s="65"/>
      <c r="G1481" s="106" t="s">
        <v>80</v>
      </c>
      <c r="H1481" s="33"/>
      <c r="I1481" s="75"/>
      <c r="J1481" s="75"/>
      <c r="K1481" s="8" t="s">
        <v>80</v>
      </c>
      <c r="L1481" s="63"/>
      <c r="M1481" s="65">
        <f t="shared" si="125"/>
        <v>0</v>
      </c>
      <c r="N1481" s="65">
        <f t="shared" si="126"/>
        <v>0</v>
      </c>
      <c r="O1481" s="35">
        <f t="shared" si="127"/>
        <v>0</v>
      </c>
      <c r="P1481" s="35">
        <f t="shared" si="128"/>
        <v>0</v>
      </c>
    </row>
    <row r="1482" spans="1:16" s="176" customFormat="1" ht="24" hidden="1" customHeight="1" x14ac:dyDescent="0.3">
      <c r="A1482" s="6">
        <v>2</v>
      </c>
      <c r="B1482" s="7" t="s">
        <v>439</v>
      </c>
      <c r="C1482" s="8" t="s">
        <v>80</v>
      </c>
      <c r="D1482" s="9"/>
      <c r="E1482" s="65"/>
      <c r="F1482" s="65"/>
      <c r="G1482" s="106" t="s">
        <v>80</v>
      </c>
      <c r="H1482" s="33"/>
      <c r="I1482" s="75"/>
      <c r="J1482" s="75"/>
      <c r="K1482" s="8" t="s">
        <v>80</v>
      </c>
      <c r="L1482" s="63"/>
      <c r="M1482" s="65">
        <f t="shared" si="125"/>
        <v>0</v>
      </c>
      <c r="N1482" s="65">
        <f t="shared" si="126"/>
        <v>0</v>
      </c>
      <c r="O1482" s="35">
        <f t="shared" si="127"/>
        <v>0</v>
      </c>
      <c r="P1482" s="35">
        <f t="shared" si="128"/>
        <v>0</v>
      </c>
    </row>
    <row r="1483" spans="1:16" s="176" customFormat="1" ht="24" hidden="1" customHeight="1" x14ac:dyDescent="0.3">
      <c r="A1483" s="6">
        <v>3</v>
      </c>
      <c r="B1483" s="7" t="s">
        <v>440</v>
      </c>
      <c r="C1483" s="8" t="s">
        <v>80</v>
      </c>
      <c r="D1483" s="9"/>
      <c r="E1483" s="65"/>
      <c r="F1483" s="65"/>
      <c r="G1483" s="106" t="s">
        <v>80</v>
      </c>
      <c r="H1483" s="33"/>
      <c r="I1483" s="75"/>
      <c r="J1483" s="75"/>
      <c r="K1483" s="8" t="s">
        <v>80</v>
      </c>
      <c r="L1483" s="63"/>
      <c r="M1483" s="65">
        <f t="shared" si="125"/>
        <v>0</v>
      </c>
      <c r="N1483" s="65">
        <f t="shared" si="126"/>
        <v>0</v>
      </c>
      <c r="O1483" s="35">
        <f t="shared" si="127"/>
        <v>0</v>
      </c>
      <c r="P1483" s="35">
        <f t="shared" si="128"/>
        <v>0</v>
      </c>
    </row>
    <row r="1484" spans="1:16" s="176" customFormat="1" ht="24" hidden="1" customHeight="1" x14ac:dyDescent="0.3">
      <c r="A1484" s="6">
        <v>4</v>
      </c>
      <c r="B1484" s="7" t="s">
        <v>441</v>
      </c>
      <c r="C1484" s="8" t="s">
        <v>80</v>
      </c>
      <c r="D1484" s="9"/>
      <c r="E1484" s="65"/>
      <c r="F1484" s="65"/>
      <c r="G1484" s="106" t="s">
        <v>80</v>
      </c>
      <c r="H1484" s="33"/>
      <c r="I1484" s="75"/>
      <c r="J1484" s="75"/>
      <c r="K1484" s="8" t="s">
        <v>80</v>
      </c>
      <c r="L1484" s="63"/>
      <c r="M1484" s="65">
        <f t="shared" si="125"/>
        <v>0</v>
      </c>
      <c r="N1484" s="65">
        <f t="shared" si="126"/>
        <v>0</v>
      </c>
      <c r="O1484" s="35">
        <f t="shared" si="127"/>
        <v>0</v>
      </c>
      <c r="P1484" s="35">
        <f t="shared" si="128"/>
        <v>0</v>
      </c>
    </row>
    <row r="1485" spans="1:16" s="176" customFormat="1" ht="24" hidden="1" customHeight="1" x14ac:dyDescent="0.3">
      <c r="A1485" s="6">
        <v>5</v>
      </c>
      <c r="B1485" s="7" t="s">
        <v>442</v>
      </c>
      <c r="C1485" s="8" t="s">
        <v>80</v>
      </c>
      <c r="D1485" s="9"/>
      <c r="E1485" s="65"/>
      <c r="F1485" s="65"/>
      <c r="G1485" s="106" t="s">
        <v>80</v>
      </c>
      <c r="H1485" s="33"/>
      <c r="I1485" s="75"/>
      <c r="J1485" s="75"/>
      <c r="K1485" s="8" t="s">
        <v>80</v>
      </c>
      <c r="L1485" s="63"/>
      <c r="M1485" s="65">
        <f t="shared" si="125"/>
        <v>0</v>
      </c>
      <c r="N1485" s="65">
        <f t="shared" si="126"/>
        <v>0</v>
      </c>
      <c r="O1485" s="35">
        <f t="shared" si="127"/>
        <v>0</v>
      </c>
      <c r="P1485" s="35">
        <f t="shared" si="128"/>
        <v>0</v>
      </c>
    </row>
    <row r="1486" spans="1:16" s="176" customFormat="1" ht="24" hidden="1" customHeight="1" x14ac:dyDescent="0.3">
      <c r="A1486" s="6">
        <v>6</v>
      </c>
      <c r="B1486" s="7" t="s">
        <v>443</v>
      </c>
      <c r="C1486" s="8" t="s">
        <v>80</v>
      </c>
      <c r="D1486" s="9"/>
      <c r="E1486" s="65"/>
      <c r="F1486" s="65"/>
      <c r="G1486" s="106" t="s">
        <v>80</v>
      </c>
      <c r="H1486" s="33"/>
      <c r="I1486" s="75"/>
      <c r="J1486" s="75"/>
      <c r="K1486" s="8" t="s">
        <v>80</v>
      </c>
      <c r="L1486" s="63"/>
      <c r="M1486" s="65">
        <f t="shared" si="125"/>
        <v>0</v>
      </c>
      <c r="N1486" s="65">
        <f t="shared" si="126"/>
        <v>0</v>
      </c>
      <c r="O1486" s="35">
        <f t="shared" si="127"/>
        <v>0</v>
      </c>
      <c r="P1486" s="35">
        <f t="shared" si="128"/>
        <v>0</v>
      </c>
    </row>
    <row r="1487" spans="1:16" s="176" customFormat="1" ht="24" hidden="1" customHeight="1" x14ac:dyDescent="0.3">
      <c r="A1487" s="6">
        <v>7</v>
      </c>
      <c r="B1487" s="7" t="s">
        <v>444</v>
      </c>
      <c r="C1487" s="8" t="s">
        <v>80</v>
      </c>
      <c r="D1487" s="9"/>
      <c r="E1487" s="65"/>
      <c r="F1487" s="65"/>
      <c r="G1487" s="106" t="s">
        <v>80</v>
      </c>
      <c r="H1487" s="33"/>
      <c r="I1487" s="75"/>
      <c r="J1487" s="75"/>
      <c r="K1487" s="8" t="s">
        <v>80</v>
      </c>
      <c r="L1487" s="63"/>
      <c r="M1487" s="65">
        <f t="shared" si="125"/>
        <v>0</v>
      </c>
      <c r="N1487" s="65">
        <f t="shared" si="126"/>
        <v>0</v>
      </c>
      <c r="O1487" s="35">
        <f t="shared" si="127"/>
        <v>0</v>
      </c>
      <c r="P1487" s="35">
        <f t="shared" si="128"/>
        <v>0</v>
      </c>
    </row>
    <row r="1488" spans="1:16" s="176" customFormat="1" ht="24" hidden="1" customHeight="1" x14ac:dyDescent="0.3">
      <c r="A1488" s="6">
        <v>8</v>
      </c>
      <c r="B1488" s="7" t="s">
        <v>445</v>
      </c>
      <c r="C1488" s="8" t="s">
        <v>80</v>
      </c>
      <c r="D1488" s="9"/>
      <c r="E1488" s="65"/>
      <c r="F1488" s="65"/>
      <c r="G1488" s="106" t="s">
        <v>80</v>
      </c>
      <c r="H1488" s="33"/>
      <c r="I1488" s="75"/>
      <c r="J1488" s="75"/>
      <c r="K1488" s="8" t="s">
        <v>80</v>
      </c>
      <c r="L1488" s="63"/>
      <c r="M1488" s="65">
        <f t="shared" si="125"/>
        <v>0</v>
      </c>
      <c r="N1488" s="65">
        <f t="shared" si="126"/>
        <v>0</v>
      </c>
      <c r="O1488" s="35">
        <f t="shared" si="127"/>
        <v>0</v>
      </c>
      <c r="P1488" s="35">
        <f t="shared" si="128"/>
        <v>0</v>
      </c>
    </row>
    <row r="1489" spans="1:16" s="176" customFormat="1" ht="24" hidden="1" customHeight="1" x14ac:dyDescent="0.3">
      <c r="A1489" s="6">
        <v>9</v>
      </c>
      <c r="B1489" s="7" t="s">
        <v>446</v>
      </c>
      <c r="C1489" s="8" t="s">
        <v>80</v>
      </c>
      <c r="D1489" s="9"/>
      <c r="E1489" s="65"/>
      <c r="F1489" s="65"/>
      <c r="G1489" s="106" t="s">
        <v>80</v>
      </c>
      <c r="H1489" s="33"/>
      <c r="I1489" s="75"/>
      <c r="J1489" s="75"/>
      <c r="K1489" s="8" t="s">
        <v>80</v>
      </c>
      <c r="L1489" s="63"/>
      <c r="M1489" s="65">
        <f t="shared" si="125"/>
        <v>0</v>
      </c>
      <c r="N1489" s="65">
        <f t="shared" si="126"/>
        <v>0</v>
      </c>
      <c r="O1489" s="35">
        <f t="shared" si="127"/>
        <v>0</v>
      </c>
      <c r="P1489" s="35">
        <f t="shared" si="128"/>
        <v>0</v>
      </c>
    </row>
    <row r="1490" spans="1:16" s="176" customFormat="1" ht="24" hidden="1" customHeight="1" x14ac:dyDescent="0.3">
      <c r="A1490" s="6"/>
      <c r="B1490" s="321" t="s">
        <v>538</v>
      </c>
      <c r="C1490" s="322"/>
      <c r="D1490" s="322"/>
      <c r="E1490" s="322"/>
      <c r="F1490" s="322"/>
      <c r="G1490" s="322"/>
      <c r="H1490" s="322"/>
      <c r="I1490" s="322"/>
      <c r="J1490" s="322"/>
      <c r="K1490" s="322"/>
      <c r="L1490" s="322"/>
      <c r="M1490" s="322"/>
      <c r="N1490" s="323"/>
      <c r="O1490" s="35" t="e">
        <f>#REF!</f>
        <v>#REF!</v>
      </c>
      <c r="P1490" s="35" t="e">
        <f>#REF!</f>
        <v>#REF!</v>
      </c>
    </row>
    <row r="1491" spans="1:16" s="176" customFormat="1" ht="24" hidden="1" customHeight="1" x14ac:dyDescent="0.3">
      <c r="A1491" s="6">
        <v>1</v>
      </c>
      <c r="B1491" s="7" t="s">
        <v>485</v>
      </c>
      <c r="C1491" s="8" t="s">
        <v>80</v>
      </c>
      <c r="D1491" s="9"/>
      <c r="E1491" s="75"/>
      <c r="F1491" s="75"/>
      <c r="G1491" s="106" t="s">
        <v>80</v>
      </c>
      <c r="H1491" s="33"/>
      <c r="I1491" s="75"/>
      <c r="J1491" s="75"/>
      <c r="K1491" s="8" t="s">
        <v>80</v>
      </c>
      <c r="L1491" s="63"/>
      <c r="M1491" s="65">
        <f>E1491</f>
        <v>0</v>
      </c>
      <c r="N1491" s="65">
        <f>F1491</f>
        <v>0</v>
      </c>
      <c r="O1491" s="35" t="e">
        <f>#REF!</f>
        <v>#REF!</v>
      </c>
      <c r="P1491" s="35" t="e">
        <f>#REF!</f>
        <v>#REF!</v>
      </c>
    </row>
    <row r="1492" spans="1:16" s="176" customFormat="1" ht="24" hidden="1" customHeight="1" x14ac:dyDescent="0.3">
      <c r="A1492" s="6">
        <v>2</v>
      </c>
      <c r="B1492" s="7" t="s">
        <v>486</v>
      </c>
      <c r="C1492" s="8" t="s">
        <v>80</v>
      </c>
      <c r="D1492" s="9"/>
      <c r="E1492" s="75"/>
      <c r="F1492" s="75"/>
      <c r="G1492" s="106" t="s">
        <v>80</v>
      </c>
      <c r="H1492" s="33"/>
      <c r="I1492" s="75"/>
      <c r="J1492" s="75"/>
      <c r="K1492" s="8" t="s">
        <v>80</v>
      </c>
      <c r="L1492" s="63"/>
      <c r="M1492" s="65">
        <f t="shared" ref="M1492:M1516" si="129">E1492</f>
        <v>0</v>
      </c>
      <c r="N1492" s="65">
        <f t="shared" ref="N1492:N1516" si="130">F1492</f>
        <v>0</v>
      </c>
      <c r="O1492" s="35" t="e">
        <f>#REF!</f>
        <v>#REF!</v>
      </c>
      <c r="P1492" s="35" t="e">
        <f>#REF!</f>
        <v>#REF!</v>
      </c>
    </row>
    <row r="1493" spans="1:16" s="176" customFormat="1" ht="24" hidden="1" customHeight="1" x14ac:dyDescent="0.3">
      <c r="A1493" s="6">
        <f>A1492+1</f>
        <v>3</v>
      </c>
      <c r="B1493" s="7" t="s">
        <v>487</v>
      </c>
      <c r="C1493" s="8" t="s">
        <v>80</v>
      </c>
      <c r="D1493" s="9"/>
      <c r="E1493" s="75"/>
      <c r="F1493" s="75"/>
      <c r="G1493" s="106" t="s">
        <v>80</v>
      </c>
      <c r="H1493" s="33"/>
      <c r="I1493" s="75"/>
      <c r="J1493" s="75"/>
      <c r="K1493" s="8" t="s">
        <v>80</v>
      </c>
      <c r="L1493" s="63"/>
      <c r="M1493" s="65">
        <f t="shared" si="129"/>
        <v>0</v>
      </c>
      <c r="N1493" s="65">
        <f t="shared" si="130"/>
        <v>0</v>
      </c>
      <c r="O1493" s="35" t="e">
        <f>#REF!</f>
        <v>#REF!</v>
      </c>
      <c r="P1493" s="35" t="e">
        <f>#REF!</f>
        <v>#REF!</v>
      </c>
    </row>
    <row r="1494" spans="1:16" s="176" customFormat="1" ht="24" hidden="1" customHeight="1" x14ac:dyDescent="0.3">
      <c r="A1494" s="6">
        <f t="shared" ref="A1494:A1516" si="131">A1493+1</f>
        <v>4</v>
      </c>
      <c r="B1494" s="7" t="s">
        <v>488</v>
      </c>
      <c r="C1494" s="8" t="s">
        <v>80</v>
      </c>
      <c r="D1494" s="9"/>
      <c r="E1494" s="75"/>
      <c r="F1494" s="75"/>
      <c r="G1494" s="106" t="s">
        <v>80</v>
      </c>
      <c r="H1494" s="33"/>
      <c r="I1494" s="75"/>
      <c r="J1494" s="75"/>
      <c r="K1494" s="8" t="s">
        <v>80</v>
      </c>
      <c r="L1494" s="63"/>
      <c r="M1494" s="65">
        <f t="shared" si="129"/>
        <v>0</v>
      </c>
      <c r="N1494" s="65">
        <f t="shared" si="130"/>
        <v>0</v>
      </c>
      <c r="O1494" s="35" t="e">
        <f>#REF!</f>
        <v>#REF!</v>
      </c>
      <c r="P1494" s="35" t="e">
        <f>#REF!</f>
        <v>#REF!</v>
      </c>
    </row>
    <row r="1495" spans="1:16" s="176" customFormat="1" ht="24" hidden="1" customHeight="1" x14ac:dyDescent="0.3">
      <c r="A1495" s="6">
        <f t="shared" si="131"/>
        <v>5</v>
      </c>
      <c r="B1495" s="7" t="s">
        <v>489</v>
      </c>
      <c r="C1495" s="8" t="s">
        <v>80</v>
      </c>
      <c r="D1495" s="9"/>
      <c r="E1495" s="75"/>
      <c r="F1495" s="75"/>
      <c r="G1495" s="106" t="s">
        <v>80</v>
      </c>
      <c r="H1495" s="33"/>
      <c r="I1495" s="75"/>
      <c r="J1495" s="75"/>
      <c r="K1495" s="8" t="s">
        <v>80</v>
      </c>
      <c r="L1495" s="63"/>
      <c r="M1495" s="65">
        <f t="shared" si="129"/>
        <v>0</v>
      </c>
      <c r="N1495" s="65">
        <f t="shared" si="130"/>
        <v>0</v>
      </c>
      <c r="O1495" s="35">
        <f t="shared" ref="O1495:O1525" si="132">E1490</f>
        <v>0</v>
      </c>
      <c r="P1495" s="35">
        <f t="shared" ref="P1495:P1525" si="133">M1490</f>
        <v>0</v>
      </c>
    </row>
    <row r="1496" spans="1:16" s="176" customFormat="1" ht="24" hidden="1" customHeight="1" x14ac:dyDescent="0.3">
      <c r="A1496" s="6">
        <f t="shared" si="131"/>
        <v>6</v>
      </c>
      <c r="B1496" s="7" t="s">
        <v>490</v>
      </c>
      <c r="C1496" s="8" t="s">
        <v>80</v>
      </c>
      <c r="D1496" s="9"/>
      <c r="E1496" s="75"/>
      <c r="F1496" s="75"/>
      <c r="G1496" s="106" t="s">
        <v>80</v>
      </c>
      <c r="H1496" s="33"/>
      <c r="I1496" s="75"/>
      <c r="J1496" s="75"/>
      <c r="K1496" s="8" t="s">
        <v>80</v>
      </c>
      <c r="L1496" s="63"/>
      <c r="M1496" s="65">
        <f t="shared" si="129"/>
        <v>0</v>
      </c>
      <c r="N1496" s="65">
        <f t="shared" si="130"/>
        <v>0</v>
      </c>
      <c r="O1496" s="35">
        <f t="shared" si="132"/>
        <v>0</v>
      </c>
      <c r="P1496" s="35">
        <f t="shared" si="133"/>
        <v>0</v>
      </c>
    </row>
    <row r="1497" spans="1:16" s="176" customFormat="1" ht="24" hidden="1" customHeight="1" x14ac:dyDescent="0.3">
      <c r="A1497" s="6">
        <f t="shared" si="131"/>
        <v>7</v>
      </c>
      <c r="B1497" s="7" t="s">
        <v>492</v>
      </c>
      <c r="C1497" s="8" t="s">
        <v>80</v>
      </c>
      <c r="D1497" s="9"/>
      <c r="E1497" s="75"/>
      <c r="F1497" s="75"/>
      <c r="G1497" s="106" t="s">
        <v>80</v>
      </c>
      <c r="H1497" s="33"/>
      <c r="I1497" s="75"/>
      <c r="J1497" s="75"/>
      <c r="K1497" s="8" t="s">
        <v>80</v>
      </c>
      <c r="L1497" s="63"/>
      <c r="M1497" s="65">
        <f t="shared" si="129"/>
        <v>0</v>
      </c>
      <c r="N1497" s="65">
        <f t="shared" si="130"/>
        <v>0</v>
      </c>
      <c r="O1497" s="35">
        <f t="shared" si="132"/>
        <v>0</v>
      </c>
      <c r="P1497" s="35">
        <f t="shared" si="133"/>
        <v>0</v>
      </c>
    </row>
    <row r="1498" spans="1:16" s="176" customFormat="1" ht="24" hidden="1" customHeight="1" x14ac:dyDescent="0.3">
      <c r="A1498" s="6">
        <f t="shared" si="131"/>
        <v>8</v>
      </c>
      <c r="B1498" s="7" t="s">
        <v>493</v>
      </c>
      <c r="C1498" s="8" t="s">
        <v>80</v>
      </c>
      <c r="D1498" s="9"/>
      <c r="E1498" s="75"/>
      <c r="F1498" s="75"/>
      <c r="G1498" s="106" t="s">
        <v>80</v>
      </c>
      <c r="H1498" s="33"/>
      <c r="I1498" s="75"/>
      <c r="J1498" s="75"/>
      <c r="K1498" s="8" t="s">
        <v>80</v>
      </c>
      <c r="L1498" s="63"/>
      <c r="M1498" s="65">
        <f t="shared" si="129"/>
        <v>0</v>
      </c>
      <c r="N1498" s="65">
        <f t="shared" si="130"/>
        <v>0</v>
      </c>
      <c r="O1498" s="35">
        <f t="shared" si="132"/>
        <v>0</v>
      </c>
      <c r="P1498" s="35">
        <f t="shared" si="133"/>
        <v>0</v>
      </c>
    </row>
    <row r="1499" spans="1:16" s="176" customFormat="1" ht="24" hidden="1" customHeight="1" x14ac:dyDescent="0.3">
      <c r="A1499" s="6">
        <f t="shared" si="131"/>
        <v>9</v>
      </c>
      <c r="B1499" s="7" t="s">
        <v>491</v>
      </c>
      <c r="C1499" s="8" t="s">
        <v>80</v>
      </c>
      <c r="D1499" s="9"/>
      <c r="E1499" s="75"/>
      <c r="F1499" s="75"/>
      <c r="G1499" s="106" t="s">
        <v>80</v>
      </c>
      <c r="H1499" s="33"/>
      <c r="I1499" s="75"/>
      <c r="J1499" s="75"/>
      <c r="K1499" s="8" t="s">
        <v>80</v>
      </c>
      <c r="L1499" s="63"/>
      <c r="M1499" s="65">
        <f t="shared" si="129"/>
        <v>0</v>
      </c>
      <c r="N1499" s="65">
        <f t="shared" si="130"/>
        <v>0</v>
      </c>
      <c r="O1499" s="35">
        <f t="shared" si="132"/>
        <v>0</v>
      </c>
      <c r="P1499" s="35">
        <f t="shared" si="133"/>
        <v>0</v>
      </c>
    </row>
    <row r="1500" spans="1:16" s="176" customFormat="1" ht="24" hidden="1" customHeight="1" x14ac:dyDescent="0.3">
      <c r="A1500" s="6">
        <f t="shared" si="131"/>
        <v>10</v>
      </c>
      <c r="B1500" s="7" t="s">
        <v>494</v>
      </c>
      <c r="C1500" s="8" t="s">
        <v>80</v>
      </c>
      <c r="D1500" s="9"/>
      <c r="E1500" s="75"/>
      <c r="F1500" s="75"/>
      <c r="G1500" s="106" t="s">
        <v>80</v>
      </c>
      <c r="H1500" s="33"/>
      <c r="I1500" s="75"/>
      <c r="J1500" s="75"/>
      <c r="K1500" s="8" t="s">
        <v>80</v>
      </c>
      <c r="L1500" s="63"/>
      <c r="M1500" s="65">
        <f t="shared" si="129"/>
        <v>0</v>
      </c>
      <c r="N1500" s="65">
        <f t="shared" si="130"/>
        <v>0</v>
      </c>
      <c r="O1500" s="35">
        <f t="shared" si="132"/>
        <v>0</v>
      </c>
      <c r="P1500" s="35">
        <f t="shared" si="133"/>
        <v>0</v>
      </c>
    </row>
    <row r="1501" spans="1:16" s="176" customFormat="1" ht="24" hidden="1" customHeight="1" x14ac:dyDescent="0.3">
      <c r="A1501" s="6">
        <f t="shared" si="131"/>
        <v>11</v>
      </c>
      <c r="B1501" s="7" t="s">
        <v>495</v>
      </c>
      <c r="C1501" s="8" t="s">
        <v>80</v>
      </c>
      <c r="D1501" s="9"/>
      <c r="E1501" s="75"/>
      <c r="F1501" s="75"/>
      <c r="G1501" s="106" t="s">
        <v>80</v>
      </c>
      <c r="H1501" s="33"/>
      <c r="I1501" s="75"/>
      <c r="J1501" s="75"/>
      <c r="K1501" s="8" t="s">
        <v>80</v>
      </c>
      <c r="L1501" s="63"/>
      <c r="M1501" s="65">
        <f t="shared" si="129"/>
        <v>0</v>
      </c>
      <c r="N1501" s="65">
        <f t="shared" si="130"/>
        <v>0</v>
      </c>
      <c r="O1501" s="35">
        <f t="shared" si="132"/>
        <v>0</v>
      </c>
      <c r="P1501" s="35">
        <f t="shared" si="133"/>
        <v>0</v>
      </c>
    </row>
    <row r="1502" spans="1:16" s="176" customFormat="1" ht="24" hidden="1" customHeight="1" x14ac:dyDescent="0.3">
      <c r="A1502" s="6">
        <f t="shared" si="131"/>
        <v>12</v>
      </c>
      <c r="B1502" s="7" t="s">
        <v>496</v>
      </c>
      <c r="C1502" s="8" t="s">
        <v>80</v>
      </c>
      <c r="D1502" s="9"/>
      <c r="E1502" s="75"/>
      <c r="F1502" s="75"/>
      <c r="G1502" s="106" t="s">
        <v>80</v>
      </c>
      <c r="H1502" s="33"/>
      <c r="I1502" s="75"/>
      <c r="J1502" s="75"/>
      <c r="K1502" s="8" t="s">
        <v>80</v>
      </c>
      <c r="L1502" s="63"/>
      <c r="M1502" s="65">
        <f t="shared" si="129"/>
        <v>0</v>
      </c>
      <c r="N1502" s="65">
        <f t="shared" si="130"/>
        <v>0</v>
      </c>
      <c r="O1502" s="35">
        <f t="shared" si="132"/>
        <v>0</v>
      </c>
      <c r="P1502" s="35">
        <f t="shared" si="133"/>
        <v>0</v>
      </c>
    </row>
    <row r="1503" spans="1:16" s="176" customFormat="1" ht="24" hidden="1" customHeight="1" x14ac:dyDescent="0.3">
      <c r="A1503" s="6">
        <f t="shared" si="131"/>
        <v>13</v>
      </c>
      <c r="B1503" s="7" t="s">
        <v>497</v>
      </c>
      <c r="C1503" s="8" t="s">
        <v>80</v>
      </c>
      <c r="D1503" s="9"/>
      <c r="E1503" s="75"/>
      <c r="F1503" s="75"/>
      <c r="G1503" s="106" t="s">
        <v>80</v>
      </c>
      <c r="H1503" s="33"/>
      <c r="I1503" s="75"/>
      <c r="J1503" s="75"/>
      <c r="K1503" s="8" t="s">
        <v>80</v>
      </c>
      <c r="L1503" s="63"/>
      <c r="M1503" s="65">
        <f t="shared" si="129"/>
        <v>0</v>
      </c>
      <c r="N1503" s="65">
        <f t="shared" si="130"/>
        <v>0</v>
      </c>
      <c r="O1503" s="35">
        <f t="shared" si="132"/>
        <v>0</v>
      </c>
      <c r="P1503" s="35">
        <f t="shared" si="133"/>
        <v>0</v>
      </c>
    </row>
    <row r="1504" spans="1:16" s="176" customFormat="1" ht="24" hidden="1" customHeight="1" x14ac:dyDescent="0.3">
      <c r="A1504" s="6">
        <f t="shared" si="131"/>
        <v>14</v>
      </c>
      <c r="B1504" s="7" t="s">
        <v>501</v>
      </c>
      <c r="C1504" s="8" t="s">
        <v>80</v>
      </c>
      <c r="D1504" s="9"/>
      <c r="E1504" s="75"/>
      <c r="F1504" s="75"/>
      <c r="G1504" s="106" t="s">
        <v>80</v>
      </c>
      <c r="H1504" s="33"/>
      <c r="I1504" s="75"/>
      <c r="J1504" s="75"/>
      <c r="K1504" s="8" t="s">
        <v>80</v>
      </c>
      <c r="L1504" s="63"/>
      <c r="M1504" s="65">
        <f t="shared" si="129"/>
        <v>0</v>
      </c>
      <c r="N1504" s="65">
        <f t="shared" si="130"/>
        <v>0</v>
      </c>
      <c r="O1504" s="35">
        <f t="shared" si="132"/>
        <v>0</v>
      </c>
      <c r="P1504" s="35">
        <f t="shared" si="133"/>
        <v>0</v>
      </c>
    </row>
    <row r="1505" spans="1:16" s="176" customFormat="1" ht="24" hidden="1" customHeight="1" x14ac:dyDescent="0.3">
      <c r="A1505" s="6">
        <f t="shared" si="131"/>
        <v>15</v>
      </c>
      <c r="B1505" s="7" t="s">
        <v>502</v>
      </c>
      <c r="C1505" s="8" t="s">
        <v>80</v>
      </c>
      <c r="D1505" s="9"/>
      <c r="E1505" s="75"/>
      <c r="F1505" s="75"/>
      <c r="G1505" s="106" t="s">
        <v>80</v>
      </c>
      <c r="H1505" s="33"/>
      <c r="I1505" s="75"/>
      <c r="J1505" s="75"/>
      <c r="K1505" s="8" t="s">
        <v>80</v>
      </c>
      <c r="L1505" s="63"/>
      <c r="M1505" s="65">
        <f t="shared" si="129"/>
        <v>0</v>
      </c>
      <c r="N1505" s="65">
        <f t="shared" si="130"/>
        <v>0</v>
      </c>
      <c r="O1505" s="35">
        <f t="shared" si="132"/>
        <v>0</v>
      </c>
      <c r="P1505" s="35">
        <f t="shared" si="133"/>
        <v>0</v>
      </c>
    </row>
    <row r="1506" spans="1:16" s="176" customFormat="1" ht="24" hidden="1" customHeight="1" x14ac:dyDescent="0.3">
      <c r="A1506" s="6">
        <f t="shared" si="131"/>
        <v>16</v>
      </c>
      <c r="B1506" s="7" t="s">
        <v>498</v>
      </c>
      <c r="C1506" s="8" t="s">
        <v>80</v>
      </c>
      <c r="D1506" s="9"/>
      <c r="E1506" s="75"/>
      <c r="F1506" s="75"/>
      <c r="G1506" s="106" t="s">
        <v>80</v>
      </c>
      <c r="H1506" s="33"/>
      <c r="I1506" s="75"/>
      <c r="J1506" s="75"/>
      <c r="K1506" s="8" t="s">
        <v>80</v>
      </c>
      <c r="L1506" s="63"/>
      <c r="M1506" s="65">
        <f t="shared" si="129"/>
        <v>0</v>
      </c>
      <c r="N1506" s="65">
        <f t="shared" si="130"/>
        <v>0</v>
      </c>
      <c r="O1506" s="35">
        <f t="shared" si="132"/>
        <v>0</v>
      </c>
      <c r="P1506" s="35">
        <f t="shared" si="133"/>
        <v>0</v>
      </c>
    </row>
    <row r="1507" spans="1:16" s="176" customFormat="1" ht="24" hidden="1" customHeight="1" x14ac:dyDescent="0.3">
      <c r="A1507" s="6">
        <f t="shared" si="131"/>
        <v>17</v>
      </c>
      <c r="B1507" s="7" t="s">
        <v>503</v>
      </c>
      <c r="C1507" s="8" t="s">
        <v>80</v>
      </c>
      <c r="D1507" s="9"/>
      <c r="E1507" s="75"/>
      <c r="F1507" s="75"/>
      <c r="G1507" s="106" t="s">
        <v>80</v>
      </c>
      <c r="H1507" s="33"/>
      <c r="I1507" s="75"/>
      <c r="J1507" s="75"/>
      <c r="K1507" s="8" t="s">
        <v>80</v>
      </c>
      <c r="L1507" s="63"/>
      <c r="M1507" s="65">
        <f t="shared" si="129"/>
        <v>0</v>
      </c>
      <c r="N1507" s="65">
        <f t="shared" si="130"/>
        <v>0</v>
      </c>
      <c r="O1507" s="35">
        <f t="shared" si="132"/>
        <v>0</v>
      </c>
      <c r="P1507" s="35">
        <f t="shared" si="133"/>
        <v>0</v>
      </c>
    </row>
    <row r="1508" spans="1:16" s="176" customFormat="1" ht="24" hidden="1" customHeight="1" x14ac:dyDescent="0.3">
      <c r="A1508" s="6">
        <f t="shared" si="131"/>
        <v>18</v>
      </c>
      <c r="B1508" s="7" t="s">
        <v>504</v>
      </c>
      <c r="C1508" s="8" t="s">
        <v>80</v>
      </c>
      <c r="D1508" s="9"/>
      <c r="E1508" s="75"/>
      <c r="F1508" s="75"/>
      <c r="G1508" s="106" t="s">
        <v>80</v>
      </c>
      <c r="H1508" s="33"/>
      <c r="I1508" s="75"/>
      <c r="J1508" s="75"/>
      <c r="K1508" s="8" t="s">
        <v>80</v>
      </c>
      <c r="L1508" s="63"/>
      <c r="M1508" s="65">
        <f t="shared" si="129"/>
        <v>0</v>
      </c>
      <c r="N1508" s="65">
        <f t="shared" si="130"/>
        <v>0</v>
      </c>
      <c r="O1508" s="35">
        <f t="shared" si="132"/>
        <v>0</v>
      </c>
      <c r="P1508" s="35">
        <f t="shared" si="133"/>
        <v>0</v>
      </c>
    </row>
    <row r="1509" spans="1:16" s="176" customFormat="1" ht="24" hidden="1" customHeight="1" x14ac:dyDescent="0.3">
      <c r="A1509" s="6">
        <f t="shared" si="131"/>
        <v>19</v>
      </c>
      <c r="B1509" s="7" t="s">
        <v>499</v>
      </c>
      <c r="C1509" s="8" t="s">
        <v>80</v>
      </c>
      <c r="D1509" s="9"/>
      <c r="E1509" s="75"/>
      <c r="F1509" s="75"/>
      <c r="G1509" s="106" t="s">
        <v>80</v>
      </c>
      <c r="H1509" s="33"/>
      <c r="I1509" s="75"/>
      <c r="J1509" s="75"/>
      <c r="K1509" s="8" t="s">
        <v>80</v>
      </c>
      <c r="L1509" s="63"/>
      <c r="M1509" s="65">
        <f t="shared" si="129"/>
        <v>0</v>
      </c>
      <c r="N1509" s="65">
        <f t="shared" si="130"/>
        <v>0</v>
      </c>
      <c r="O1509" s="35">
        <f t="shared" si="132"/>
        <v>0</v>
      </c>
      <c r="P1509" s="35">
        <f t="shared" si="133"/>
        <v>0</v>
      </c>
    </row>
    <row r="1510" spans="1:16" s="176" customFormat="1" ht="24" hidden="1" customHeight="1" x14ac:dyDescent="0.3">
      <c r="A1510" s="6">
        <f t="shared" si="131"/>
        <v>20</v>
      </c>
      <c r="B1510" s="7" t="s">
        <v>505</v>
      </c>
      <c r="C1510" s="8" t="s">
        <v>80</v>
      </c>
      <c r="D1510" s="9"/>
      <c r="E1510" s="75"/>
      <c r="F1510" s="75"/>
      <c r="G1510" s="106" t="s">
        <v>80</v>
      </c>
      <c r="H1510" s="33"/>
      <c r="I1510" s="75"/>
      <c r="J1510" s="75"/>
      <c r="K1510" s="8" t="s">
        <v>80</v>
      </c>
      <c r="L1510" s="63"/>
      <c r="M1510" s="65">
        <f t="shared" si="129"/>
        <v>0</v>
      </c>
      <c r="N1510" s="65">
        <f t="shared" si="130"/>
        <v>0</v>
      </c>
      <c r="O1510" s="35">
        <f t="shared" si="132"/>
        <v>0</v>
      </c>
      <c r="P1510" s="35">
        <f t="shared" si="133"/>
        <v>0</v>
      </c>
    </row>
    <row r="1511" spans="1:16" s="176" customFormat="1" ht="24" hidden="1" customHeight="1" x14ac:dyDescent="0.3">
      <c r="A1511" s="6">
        <f t="shared" si="131"/>
        <v>21</v>
      </c>
      <c r="B1511" s="7" t="s">
        <v>506</v>
      </c>
      <c r="C1511" s="8" t="s">
        <v>80</v>
      </c>
      <c r="D1511" s="9"/>
      <c r="E1511" s="75"/>
      <c r="F1511" s="75"/>
      <c r="G1511" s="106" t="s">
        <v>80</v>
      </c>
      <c r="H1511" s="33"/>
      <c r="I1511" s="75"/>
      <c r="J1511" s="75"/>
      <c r="K1511" s="8" t="s">
        <v>80</v>
      </c>
      <c r="L1511" s="63"/>
      <c r="M1511" s="65">
        <f t="shared" si="129"/>
        <v>0</v>
      </c>
      <c r="N1511" s="65">
        <f t="shared" si="130"/>
        <v>0</v>
      </c>
      <c r="O1511" s="35">
        <f t="shared" si="132"/>
        <v>0</v>
      </c>
      <c r="P1511" s="35">
        <f t="shared" si="133"/>
        <v>0</v>
      </c>
    </row>
    <row r="1512" spans="1:16" s="176" customFormat="1" ht="24" hidden="1" customHeight="1" x14ac:dyDescent="0.3">
      <c r="A1512" s="6">
        <f t="shared" si="131"/>
        <v>22</v>
      </c>
      <c r="B1512" s="7" t="s">
        <v>507</v>
      </c>
      <c r="C1512" s="8" t="s">
        <v>80</v>
      </c>
      <c r="D1512" s="9"/>
      <c r="E1512" s="75"/>
      <c r="F1512" s="75"/>
      <c r="G1512" s="106" t="s">
        <v>80</v>
      </c>
      <c r="H1512" s="33"/>
      <c r="I1512" s="75"/>
      <c r="J1512" s="75"/>
      <c r="K1512" s="8" t="s">
        <v>80</v>
      </c>
      <c r="L1512" s="63"/>
      <c r="M1512" s="65">
        <f t="shared" si="129"/>
        <v>0</v>
      </c>
      <c r="N1512" s="65">
        <f t="shared" si="130"/>
        <v>0</v>
      </c>
      <c r="O1512" s="35">
        <f t="shared" si="132"/>
        <v>0</v>
      </c>
      <c r="P1512" s="35">
        <f t="shared" si="133"/>
        <v>0</v>
      </c>
    </row>
    <row r="1513" spans="1:16" s="176" customFormat="1" ht="24" hidden="1" customHeight="1" x14ac:dyDescent="0.3">
      <c r="A1513" s="6">
        <f t="shared" si="131"/>
        <v>23</v>
      </c>
      <c r="B1513" s="7" t="s">
        <v>508</v>
      </c>
      <c r="C1513" s="8" t="s">
        <v>80</v>
      </c>
      <c r="D1513" s="9"/>
      <c r="E1513" s="75"/>
      <c r="F1513" s="75"/>
      <c r="G1513" s="106" t="s">
        <v>80</v>
      </c>
      <c r="H1513" s="33"/>
      <c r="I1513" s="75"/>
      <c r="J1513" s="75"/>
      <c r="K1513" s="8" t="s">
        <v>80</v>
      </c>
      <c r="L1513" s="63"/>
      <c r="M1513" s="65">
        <f t="shared" si="129"/>
        <v>0</v>
      </c>
      <c r="N1513" s="65">
        <f t="shared" si="130"/>
        <v>0</v>
      </c>
      <c r="O1513" s="35">
        <f t="shared" si="132"/>
        <v>0</v>
      </c>
      <c r="P1513" s="35">
        <f t="shared" si="133"/>
        <v>0</v>
      </c>
    </row>
    <row r="1514" spans="1:16" s="176" customFormat="1" ht="24" hidden="1" customHeight="1" x14ac:dyDescent="0.3">
      <c r="A1514" s="6">
        <f t="shared" si="131"/>
        <v>24</v>
      </c>
      <c r="B1514" s="7" t="s">
        <v>510</v>
      </c>
      <c r="C1514" s="8" t="s">
        <v>80</v>
      </c>
      <c r="D1514" s="9"/>
      <c r="E1514" s="75"/>
      <c r="F1514" s="75"/>
      <c r="G1514" s="106" t="s">
        <v>80</v>
      </c>
      <c r="H1514" s="33"/>
      <c r="I1514" s="75"/>
      <c r="J1514" s="75"/>
      <c r="K1514" s="8" t="s">
        <v>80</v>
      </c>
      <c r="L1514" s="63"/>
      <c r="M1514" s="65">
        <f t="shared" si="129"/>
        <v>0</v>
      </c>
      <c r="N1514" s="65">
        <f t="shared" si="130"/>
        <v>0</v>
      </c>
      <c r="O1514" s="35">
        <f t="shared" si="132"/>
        <v>0</v>
      </c>
      <c r="P1514" s="35">
        <f t="shared" si="133"/>
        <v>0</v>
      </c>
    </row>
    <row r="1515" spans="1:16" s="176" customFormat="1" ht="24" hidden="1" customHeight="1" x14ac:dyDescent="0.3">
      <c r="A1515" s="6">
        <f t="shared" si="131"/>
        <v>25</v>
      </c>
      <c r="B1515" s="7" t="s">
        <v>509</v>
      </c>
      <c r="C1515" s="8" t="s">
        <v>80</v>
      </c>
      <c r="D1515" s="9"/>
      <c r="E1515" s="75"/>
      <c r="F1515" s="75"/>
      <c r="G1515" s="106" t="s">
        <v>80</v>
      </c>
      <c r="H1515" s="33"/>
      <c r="I1515" s="75"/>
      <c r="J1515" s="75"/>
      <c r="K1515" s="8" t="s">
        <v>80</v>
      </c>
      <c r="L1515" s="63"/>
      <c r="M1515" s="65">
        <f t="shared" si="129"/>
        <v>0</v>
      </c>
      <c r="N1515" s="65">
        <f t="shared" si="130"/>
        <v>0</v>
      </c>
      <c r="O1515" s="35">
        <f t="shared" si="132"/>
        <v>0</v>
      </c>
      <c r="P1515" s="35">
        <f t="shared" si="133"/>
        <v>0</v>
      </c>
    </row>
    <row r="1516" spans="1:16" s="176" customFormat="1" ht="24" hidden="1" customHeight="1" x14ac:dyDescent="0.3">
      <c r="A1516" s="6">
        <f t="shared" si="131"/>
        <v>26</v>
      </c>
      <c r="B1516" s="7" t="s">
        <v>500</v>
      </c>
      <c r="C1516" s="8" t="s">
        <v>80</v>
      </c>
      <c r="D1516" s="9"/>
      <c r="E1516" s="75"/>
      <c r="F1516" s="75"/>
      <c r="G1516" s="106" t="s">
        <v>80</v>
      </c>
      <c r="H1516" s="33"/>
      <c r="I1516" s="75"/>
      <c r="J1516" s="75"/>
      <c r="K1516" s="8" t="s">
        <v>80</v>
      </c>
      <c r="L1516" s="63"/>
      <c r="M1516" s="65">
        <f t="shared" si="129"/>
        <v>0</v>
      </c>
      <c r="N1516" s="65">
        <f t="shared" si="130"/>
        <v>0</v>
      </c>
      <c r="O1516" s="35">
        <f t="shared" si="132"/>
        <v>0</v>
      </c>
      <c r="P1516" s="35">
        <f t="shared" si="133"/>
        <v>0</v>
      </c>
    </row>
    <row r="1517" spans="1:16" s="176" customFormat="1" ht="24" hidden="1" customHeight="1" x14ac:dyDescent="0.3">
      <c r="A1517" s="6"/>
      <c r="B1517" s="321" t="s">
        <v>540</v>
      </c>
      <c r="C1517" s="322"/>
      <c r="D1517" s="322"/>
      <c r="E1517" s="322"/>
      <c r="F1517" s="322"/>
      <c r="G1517" s="322"/>
      <c r="H1517" s="322"/>
      <c r="I1517" s="322"/>
      <c r="J1517" s="322"/>
      <c r="K1517" s="322"/>
      <c r="L1517" s="322"/>
      <c r="M1517" s="322"/>
      <c r="N1517" s="323"/>
      <c r="O1517" s="35">
        <f t="shared" si="132"/>
        <v>0</v>
      </c>
      <c r="P1517" s="35">
        <f t="shared" si="133"/>
        <v>0</v>
      </c>
    </row>
    <row r="1518" spans="1:16" s="176" customFormat="1" ht="24" hidden="1" customHeight="1" x14ac:dyDescent="0.3">
      <c r="A1518" s="6">
        <v>1</v>
      </c>
      <c r="B1518" s="7" t="s">
        <v>545</v>
      </c>
      <c r="C1518" s="8" t="s">
        <v>80</v>
      </c>
      <c r="D1518" s="9"/>
      <c r="E1518" s="65"/>
      <c r="F1518" s="65"/>
      <c r="G1518" s="106" t="s">
        <v>80</v>
      </c>
      <c r="H1518" s="33"/>
      <c r="I1518" s="75"/>
      <c r="J1518" s="75"/>
      <c r="K1518" s="8" t="s">
        <v>80</v>
      </c>
      <c r="L1518" s="63"/>
      <c r="M1518" s="65">
        <f t="shared" ref="M1518:M1550" si="134">E1518</f>
        <v>0</v>
      </c>
      <c r="N1518" s="65">
        <f t="shared" ref="N1518:N1550" si="135">F1518</f>
        <v>0</v>
      </c>
      <c r="O1518" s="35">
        <f t="shared" si="132"/>
        <v>0</v>
      </c>
      <c r="P1518" s="35">
        <f t="shared" si="133"/>
        <v>0</v>
      </c>
    </row>
    <row r="1519" spans="1:16" s="176" customFormat="1" ht="24" hidden="1" customHeight="1" x14ac:dyDescent="0.3">
      <c r="A1519" s="6">
        <v>2</v>
      </c>
      <c r="B1519" s="7" t="s">
        <v>546</v>
      </c>
      <c r="C1519" s="8" t="s">
        <v>80</v>
      </c>
      <c r="D1519" s="9"/>
      <c r="E1519" s="65"/>
      <c r="F1519" s="65"/>
      <c r="G1519" s="106" t="s">
        <v>80</v>
      </c>
      <c r="H1519" s="33"/>
      <c r="I1519" s="75"/>
      <c r="J1519" s="75"/>
      <c r="K1519" s="8" t="s">
        <v>80</v>
      </c>
      <c r="L1519" s="63"/>
      <c r="M1519" s="65">
        <f t="shared" si="134"/>
        <v>0</v>
      </c>
      <c r="N1519" s="65">
        <f t="shared" si="135"/>
        <v>0</v>
      </c>
      <c r="O1519" s="35">
        <f t="shared" si="132"/>
        <v>0</v>
      </c>
      <c r="P1519" s="35">
        <f t="shared" si="133"/>
        <v>0</v>
      </c>
    </row>
    <row r="1520" spans="1:16" s="176" customFormat="1" ht="24" hidden="1" customHeight="1" x14ac:dyDescent="0.3">
      <c r="A1520" s="6">
        <v>3</v>
      </c>
      <c r="B1520" s="7" t="s">
        <v>547</v>
      </c>
      <c r="C1520" s="8" t="s">
        <v>80</v>
      </c>
      <c r="D1520" s="9"/>
      <c r="E1520" s="65"/>
      <c r="F1520" s="65"/>
      <c r="G1520" s="106" t="s">
        <v>80</v>
      </c>
      <c r="H1520" s="33"/>
      <c r="I1520" s="75"/>
      <c r="J1520" s="75"/>
      <c r="K1520" s="8" t="s">
        <v>80</v>
      </c>
      <c r="L1520" s="63"/>
      <c r="M1520" s="65">
        <f t="shared" si="134"/>
        <v>0</v>
      </c>
      <c r="N1520" s="65">
        <f t="shared" si="135"/>
        <v>0</v>
      </c>
      <c r="O1520" s="35">
        <f t="shared" si="132"/>
        <v>0</v>
      </c>
      <c r="P1520" s="35">
        <f t="shared" si="133"/>
        <v>0</v>
      </c>
    </row>
    <row r="1521" spans="1:16" s="176" customFormat="1" ht="24" hidden="1" customHeight="1" x14ac:dyDescent="0.3">
      <c r="A1521" s="6">
        <v>4</v>
      </c>
      <c r="B1521" s="7" t="s">
        <v>548</v>
      </c>
      <c r="C1521" s="8" t="s">
        <v>80</v>
      </c>
      <c r="D1521" s="9"/>
      <c r="E1521" s="65"/>
      <c r="F1521" s="65"/>
      <c r="G1521" s="106" t="s">
        <v>80</v>
      </c>
      <c r="H1521" s="33"/>
      <c r="I1521" s="75"/>
      <c r="J1521" s="75"/>
      <c r="K1521" s="8" t="s">
        <v>80</v>
      </c>
      <c r="L1521" s="63"/>
      <c r="M1521" s="65">
        <f t="shared" si="134"/>
        <v>0</v>
      </c>
      <c r="N1521" s="65">
        <f t="shared" si="135"/>
        <v>0</v>
      </c>
      <c r="O1521" s="35">
        <f t="shared" si="132"/>
        <v>0</v>
      </c>
      <c r="P1521" s="35">
        <f t="shared" si="133"/>
        <v>0</v>
      </c>
    </row>
    <row r="1522" spans="1:16" s="176" customFormat="1" ht="24" hidden="1" customHeight="1" x14ac:dyDescent="0.3">
      <c r="A1522" s="6">
        <v>5</v>
      </c>
      <c r="B1522" s="7" t="s">
        <v>549</v>
      </c>
      <c r="C1522" s="8" t="s">
        <v>80</v>
      </c>
      <c r="D1522" s="9"/>
      <c r="E1522" s="65"/>
      <c r="F1522" s="65"/>
      <c r="G1522" s="106" t="s">
        <v>80</v>
      </c>
      <c r="H1522" s="33"/>
      <c r="I1522" s="75"/>
      <c r="J1522" s="75"/>
      <c r="K1522" s="8" t="s">
        <v>80</v>
      </c>
      <c r="L1522" s="63"/>
      <c r="M1522" s="65">
        <f t="shared" si="134"/>
        <v>0</v>
      </c>
      <c r="N1522" s="65">
        <f t="shared" si="135"/>
        <v>0</v>
      </c>
      <c r="O1522" s="35">
        <f t="shared" si="132"/>
        <v>0</v>
      </c>
      <c r="P1522" s="35">
        <f t="shared" si="133"/>
        <v>0</v>
      </c>
    </row>
    <row r="1523" spans="1:16" s="176" customFormat="1" ht="24" hidden="1" customHeight="1" x14ac:dyDescent="0.3">
      <c r="A1523" s="6">
        <v>6</v>
      </c>
      <c r="B1523" s="7" t="s">
        <v>550</v>
      </c>
      <c r="C1523" s="8" t="s">
        <v>80</v>
      </c>
      <c r="D1523" s="9"/>
      <c r="E1523" s="65"/>
      <c r="F1523" s="65"/>
      <c r="G1523" s="106" t="s">
        <v>80</v>
      </c>
      <c r="H1523" s="33"/>
      <c r="I1523" s="75"/>
      <c r="J1523" s="75"/>
      <c r="K1523" s="8" t="s">
        <v>80</v>
      </c>
      <c r="L1523" s="63"/>
      <c r="M1523" s="65">
        <f t="shared" si="134"/>
        <v>0</v>
      </c>
      <c r="N1523" s="65">
        <f t="shared" si="135"/>
        <v>0</v>
      </c>
      <c r="O1523" s="35">
        <f t="shared" si="132"/>
        <v>0</v>
      </c>
      <c r="P1523" s="35">
        <f t="shared" si="133"/>
        <v>0</v>
      </c>
    </row>
    <row r="1524" spans="1:16" s="176" customFormat="1" ht="24" hidden="1" customHeight="1" x14ac:dyDescent="0.3">
      <c r="A1524" s="6">
        <v>7</v>
      </c>
      <c r="B1524" s="7" t="s">
        <v>551</v>
      </c>
      <c r="C1524" s="8" t="s">
        <v>80</v>
      </c>
      <c r="D1524" s="9"/>
      <c r="E1524" s="65"/>
      <c r="F1524" s="65"/>
      <c r="G1524" s="106" t="s">
        <v>80</v>
      </c>
      <c r="H1524" s="33"/>
      <c r="I1524" s="75"/>
      <c r="J1524" s="75"/>
      <c r="K1524" s="8" t="s">
        <v>80</v>
      </c>
      <c r="L1524" s="63"/>
      <c r="M1524" s="65">
        <f t="shared" si="134"/>
        <v>0</v>
      </c>
      <c r="N1524" s="65">
        <f t="shared" si="135"/>
        <v>0</v>
      </c>
      <c r="O1524" s="35">
        <f t="shared" si="132"/>
        <v>0</v>
      </c>
      <c r="P1524" s="35">
        <f t="shared" si="133"/>
        <v>0</v>
      </c>
    </row>
    <row r="1525" spans="1:16" s="176" customFormat="1" ht="24" hidden="1" customHeight="1" x14ac:dyDescent="0.3">
      <c r="A1525" s="6">
        <v>8</v>
      </c>
      <c r="B1525" s="7" t="s">
        <v>542</v>
      </c>
      <c r="C1525" s="8" t="s">
        <v>80</v>
      </c>
      <c r="D1525" s="9"/>
      <c r="E1525" s="65"/>
      <c r="F1525" s="65"/>
      <c r="G1525" s="106" t="s">
        <v>80</v>
      </c>
      <c r="H1525" s="33"/>
      <c r="I1525" s="75"/>
      <c r="J1525" s="75"/>
      <c r="K1525" s="8" t="s">
        <v>80</v>
      </c>
      <c r="L1525" s="63"/>
      <c r="M1525" s="65">
        <f t="shared" si="134"/>
        <v>0</v>
      </c>
      <c r="N1525" s="65">
        <f t="shared" si="135"/>
        <v>0</v>
      </c>
      <c r="O1525" s="35">
        <f t="shared" si="132"/>
        <v>0</v>
      </c>
      <c r="P1525" s="35">
        <f t="shared" si="133"/>
        <v>0</v>
      </c>
    </row>
    <row r="1526" spans="1:16" s="176" customFormat="1" ht="24" hidden="1" customHeight="1" x14ac:dyDescent="0.3">
      <c r="A1526" s="6">
        <v>9</v>
      </c>
      <c r="B1526" s="7" t="s">
        <v>543</v>
      </c>
      <c r="C1526" s="8" t="s">
        <v>80</v>
      </c>
      <c r="D1526" s="9"/>
      <c r="E1526" s="65"/>
      <c r="F1526" s="65"/>
      <c r="G1526" s="106" t="s">
        <v>80</v>
      </c>
      <c r="H1526" s="33"/>
      <c r="I1526" s="75"/>
      <c r="J1526" s="75"/>
      <c r="K1526" s="8" t="s">
        <v>80</v>
      </c>
      <c r="L1526" s="63"/>
      <c r="M1526" s="65">
        <f t="shared" si="134"/>
        <v>0</v>
      </c>
      <c r="N1526" s="65">
        <f t="shared" si="135"/>
        <v>0</v>
      </c>
      <c r="O1526" s="35"/>
      <c r="P1526" s="35"/>
    </row>
    <row r="1527" spans="1:16" s="176" customFormat="1" ht="24" hidden="1" customHeight="1" x14ac:dyDescent="0.3">
      <c r="A1527" s="6">
        <v>10</v>
      </c>
      <c r="B1527" s="7" t="s">
        <v>544</v>
      </c>
      <c r="C1527" s="8" t="s">
        <v>80</v>
      </c>
      <c r="D1527" s="9"/>
      <c r="E1527" s="65"/>
      <c r="F1527" s="65"/>
      <c r="G1527" s="106" t="s">
        <v>80</v>
      </c>
      <c r="H1527" s="33"/>
      <c r="I1527" s="75"/>
      <c r="J1527" s="75"/>
      <c r="K1527" s="8" t="s">
        <v>80</v>
      </c>
      <c r="L1527" s="63"/>
      <c r="M1527" s="65">
        <f t="shared" si="134"/>
        <v>0</v>
      </c>
      <c r="N1527" s="65">
        <f t="shared" si="135"/>
        <v>0</v>
      </c>
      <c r="O1527" s="35">
        <f t="shared" ref="O1527:O1549" si="136">E1522</f>
        <v>0</v>
      </c>
      <c r="P1527" s="35">
        <f t="shared" ref="P1527:P1549" si="137">M1522</f>
        <v>0</v>
      </c>
    </row>
    <row r="1528" spans="1:16" s="176" customFormat="1" ht="24" hidden="1" customHeight="1" x14ac:dyDescent="0.3">
      <c r="A1528" s="6">
        <v>11</v>
      </c>
      <c r="B1528" s="7" t="s">
        <v>555</v>
      </c>
      <c r="C1528" s="8" t="s">
        <v>80</v>
      </c>
      <c r="D1528" s="9"/>
      <c r="E1528" s="65"/>
      <c r="F1528" s="65"/>
      <c r="G1528" s="106" t="s">
        <v>80</v>
      </c>
      <c r="H1528" s="33"/>
      <c r="I1528" s="75"/>
      <c r="J1528" s="75"/>
      <c r="K1528" s="8" t="s">
        <v>80</v>
      </c>
      <c r="L1528" s="63"/>
      <c r="M1528" s="65">
        <f t="shared" si="134"/>
        <v>0</v>
      </c>
      <c r="N1528" s="65">
        <f t="shared" si="135"/>
        <v>0</v>
      </c>
      <c r="O1528" s="35">
        <f t="shared" si="136"/>
        <v>0</v>
      </c>
      <c r="P1528" s="35">
        <f t="shared" si="137"/>
        <v>0</v>
      </c>
    </row>
    <row r="1529" spans="1:16" s="176" customFormat="1" ht="24" hidden="1" customHeight="1" x14ac:dyDescent="0.3">
      <c r="A1529" s="6">
        <v>12</v>
      </c>
      <c r="B1529" s="7" t="s">
        <v>556</v>
      </c>
      <c r="C1529" s="8" t="s">
        <v>80</v>
      </c>
      <c r="D1529" s="9"/>
      <c r="E1529" s="65"/>
      <c r="F1529" s="65"/>
      <c r="G1529" s="106" t="s">
        <v>80</v>
      </c>
      <c r="H1529" s="33"/>
      <c r="I1529" s="75"/>
      <c r="J1529" s="75"/>
      <c r="K1529" s="8" t="s">
        <v>80</v>
      </c>
      <c r="L1529" s="63"/>
      <c r="M1529" s="65">
        <f t="shared" si="134"/>
        <v>0</v>
      </c>
      <c r="N1529" s="65">
        <f t="shared" si="135"/>
        <v>0</v>
      </c>
      <c r="O1529" s="35">
        <f t="shared" si="136"/>
        <v>0</v>
      </c>
      <c r="P1529" s="35">
        <f t="shared" si="137"/>
        <v>0</v>
      </c>
    </row>
    <row r="1530" spans="1:16" s="176" customFormat="1" ht="24" hidden="1" customHeight="1" x14ac:dyDescent="0.3">
      <c r="A1530" s="6">
        <v>13</v>
      </c>
      <c r="B1530" s="7" t="s">
        <v>557</v>
      </c>
      <c r="C1530" s="8" t="s">
        <v>80</v>
      </c>
      <c r="D1530" s="9"/>
      <c r="E1530" s="65"/>
      <c r="F1530" s="65"/>
      <c r="G1530" s="106" t="s">
        <v>80</v>
      </c>
      <c r="H1530" s="33"/>
      <c r="I1530" s="75"/>
      <c r="J1530" s="75"/>
      <c r="K1530" s="8" t="s">
        <v>80</v>
      </c>
      <c r="L1530" s="63"/>
      <c r="M1530" s="65">
        <f t="shared" si="134"/>
        <v>0</v>
      </c>
      <c r="N1530" s="65">
        <f t="shared" si="135"/>
        <v>0</v>
      </c>
      <c r="O1530" s="35">
        <f t="shared" si="136"/>
        <v>0</v>
      </c>
      <c r="P1530" s="35">
        <f t="shared" si="137"/>
        <v>0</v>
      </c>
    </row>
    <row r="1531" spans="1:16" s="176" customFormat="1" ht="24" hidden="1" customHeight="1" x14ac:dyDescent="0.3">
      <c r="A1531" s="6">
        <v>14</v>
      </c>
      <c r="B1531" s="7" t="s">
        <v>558</v>
      </c>
      <c r="C1531" s="8" t="s">
        <v>80</v>
      </c>
      <c r="D1531" s="9"/>
      <c r="E1531" s="65"/>
      <c r="F1531" s="65"/>
      <c r="G1531" s="106" t="s">
        <v>80</v>
      </c>
      <c r="H1531" s="33"/>
      <c r="I1531" s="75"/>
      <c r="J1531" s="75"/>
      <c r="K1531" s="8" t="s">
        <v>80</v>
      </c>
      <c r="L1531" s="63"/>
      <c r="M1531" s="65">
        <f t="shared" si="134"/>
        <v>0</v>
      </c>
      <c r="N1531" s="65">
        <f t="shared" si="135"/>
        <v>0</v>
      </c>
      <c r="O1531" s="35">
        <f t="shared" si="136"/>
        <v>0</v>
      </c>
      <c r="P1531" s="35">
        <f t="shared" si="137"/>
        <v>0</v>
      </c>
    </row>
    <row r="1532" spans="1:16" s="176" customFormat="1" ht="24" hidden="1" customHeight="1" x14ac:dyDescent="0.3">
      <c r="A1532" s="6">
        <v>15</v>
      </c>
      <c r="B1532" s="7" t="s">
        <v>561</v>
      </c>
      <c r="C1532" s="8" t="s">
        <v>80</v>
      </c>
      <c r="D1532" s="9"/>
      <c r="E1532" s="65"/>
      <c r="F1532" s="65"/>
      <c r="G1532" s="106" t="s">
        <v>80</v>
      </c>
      <c r="H1532" s="33"/>
      <c r="I1532" s="75"/>
      <c r="J1532" s="75"/>
      <c r="K1532" s="8" t="s">
        <v>80</v>
      </c>
      <c r="L1532" s="63"/>
      <c r="M1532" s="65">
        <f t="shared" si="134"/>
        <v>0</v>
      </c>
      <c r="N1532" s="65">
        <f t="shared" si="135"/>
        <v>0</v>
      </c>
      <c r="O1532" s="35">
        <f t="shared" si="136"/>
        <v>0</v>
      </c>
      <c r="P1532" s="35">
        <f t="shared" si="137"/>
        <v>0</v>
      </c>
    </row>
    <row r="1533" spans="1:16" s="176" customFormat="1" ht="24" hidden="1" customHeight="1" x14ac:dyDescent="0.3">
      <c r="A1533" s="6">
        <v>16</v>
      </c>
      <c r="B1533" s="7" t="s">
        <v>559</v>
      </c>
      <c r="C1533" s="8" t="s">
        <v>80</v>
      </c>
      <c r="D1533" s="9"/>
      <c r="E1533" s="65"/>
      <c r="F1533" s="65"/>
      <c r="G1533" s="106" t="s">
        <v>80</v>
      </c>
      <c r="H1533" s="33"/>
      <c r="I1533" s="75"/>
      <c r="J1533" s="75"/>
      <c r="K1533" s="8" t="s">
        <v>80</v>
      </c>
      <c r="L1533" s="63"/>
      <c r="M1533" s="65">
        <f t="shared" si="134"/>
        <v>0</v>
      </c>
      <c r="N1533" s="65">
        <f t="shared" si="135"/>
        <v>0</v>
      </c>
      <c r="O1533" s="35"/>
      <c r="P1533" s="35"/>
    </row>
    <row r="1534" spans="1:16" s="176" customFormat="1" ht="24" hidden="1" customHeight="1" x14ac:dyDescent="0.3">
      <c r="A1534" s="6">
        <v>17</v>
      </c>
      <c r="B1534" s="7" t="s">
        <v>560</v>
      </c>
      <c r="C1534" s="8" t="s">
        <v>80</v>
      </c>
      <c r="D1534" s="9"/>
      <c r="E1534" s="65"/>
      <c r="F1534" s="65"/>
      <c r="G1534" s="106" t="s">
        <v>80</v>
      </c>
      <c r="H1534" s="33"/>
      <c r="I1534" s="75"/>
      <c r="J1534" s="75"/>
      <c r="K1534" s="8" t="s">
        <v>80</v>
      </c>
      <c r="L1534" s="63"/>
      <c r="M1534" s="65">
        <f t="shared" si="134"/>
        <v>0</v>
      </c>
      <c r="N1534" s="65">
        <f t="shared" si="135"/>
        <v>0</v>
      </c>
      <c r="O1534" s="35"/>
      <c r="P1534" s="35"/>
    </row>
    <row r="1535" spans="1:16" s="176" customFormat="1" ht="24" hidden="1" customHeight="1" x14ac:dyDescent="0.3">
      <c r="A1535" s="6">
        <v>18</v>
      </c>
      <c r="B1535" s="7" t="s">
        <v>552</v>
      </c>
      <c r="C1535" s="8" t="s">
        <v>80</v>
      </c>
      <c r="D1535" s="9"/>
      <c r="E1535" s="65"/>
      <c r="F1535" s="65"/>
      <c r="G1535" s="106" t="s">
        <v>80</v>
      </c>
      <c r="H1535" s="33"/>
      <c r="I1535" s="75"/>
      <c r="J1535" s="75"/>
      <c r="K1535" s="8" t="s">
        <v>80</v>
      </c>
      <c r="L1535" s="63"/>
      <c r="M1535" s="65">
        <f t="shared" si="134"/>
        <v>0</v>
      </c>
      <c r="N1535" s="65">
        <f t="shared" si="135"/>
        <v>0</v>
      </c>
      <c r="O1535" s="35"/>
      <c r="P1535" s="35"/>
    </row>
    <row r="1536" spans="1:16" s="176" customFormat="1" ht="24" hidden="1" customHeight="1" x14ac:dyDescent="0.3">
      <c r="A1536" s="6">
        <v>19</v>
      </c>
      <c r="B1536" s="7" t="s">
        <v>553</v>
      </c>
      <c r="C1536" s="8" t="s">
        <v>80</v>
      </c>
      <c r="D1536" s="9"/>
      <c r="E1536" s="65"/>
      <c r="F1536" s="65"/>
      <c r="G1536" s="106" t="s">
        <v>80</v>
      </c>
      <c r="H1536" s="33"/>
      <c r="I1536" s="75"/>
      <c r="J1536" s="75"/>
      <c r="K1536" s="8" t="s">
        <v>80</v>
      </c>
      <c r="L1536" s="63"/>
      <c r="M1536" s="65">
        <f t="shared" si="134"/>
        <v>0</v>
      </c>
      <c r="N1536" s="65">
        <f t="shared" si="135"/>
        <v>0</v>
      </c>
      <c r="O1536" s="35"/>
      <c r="P1536" s="35"/>
    </row>
    <row r="1537" spans="1:16" s="176" customFormat="1" ht="24" hidden="1" customHeight="1" x14ac:dyDescent="0.3">
      <c r="A1537" s="6">
        <v>20</v>
      </c>
      <c r="B1537" s="7" t="s">
        <v>554</v>
      </c>
      <c r="C1537" s="8" t="s">
        <v>80</v>
      </c>
      <c r="D1537" s="9"/>
      <c r="E1537" s="65"/>
      <c r="F1537" s="65"/>
      <c r="G1537" s="106" t="s">
        <v>80</v>
      </c>
      <c r="H1537" s="33"/>
      <c r="I1537" s="75"/>
      <c r="J1537" s="75"/>
      <c r="K1537" s="8" t="s">
        <v>80</v>
      </c>
      <c r="L1537" s="63"/>
      <c r="M1537" s="65">
        <f t="shared" si="134"/>
        <v>0</v>
      </c>
      <c r="N1537" s="65">
        <f t="shared" si="135"/>
        <v>0</v>
      </c>
      <c r="O1537" s="35"/>
      <c r="P1537" s="35"/>
    </row>
    <row r="1538" spans="1:16" s="176" customFormat="1" ht="24" hidden="1" customHeight="1" x14ac:dyDescent="0.3">
      <c r="A1538" s="6">
        <v>21</v>
      </c>
      <c r="B1538" s="7" t="s">
        <v>562</v>
      </c>
      <c r="C1538" s="8" t="s">
        <v>80</v>
      </c>
      <c r="D1538" s="9"/>
      <c r="E1538" s="65"/>
      <c r="F1538" s="65"/>
      <c r="G1538" s="106" t="s">
        <v>80</v>
      </c>
      <c r="H1538" s="33"/>
      <c r="I1538" s="75"/>
      <c r="J1538" s="75"/>
      <c r="K1538" s="8" t="s">
        <v>80</v>
      </c>
      <c r="L1538" s="63"/>
      <c r="M1538" s="65">
        <f t="shared" si="134"/>
        <v>0</v>
      </c>
      <c r="N1538" s="65">
        <f t="shared" si="135"/>
        <v>0</v>
      </c>
      <c r="O1538" s="35"/>
      <c r="P1538" s="35"/>
    </row>
    <row r="1539" spans="1:16" s="176" customFormat="1" ht="24" hidden="1" customHeight="1" x14ac:dyDescent="0.3">
      <c r="A1539" s="6">
        <v>22</v>
      </c>
      <c r="B1539" s="7" t="s">
        <v>563</v>
      </c>
      <c r="C1539" s="8" t="s">
        <v>80</v>
      </c>
      <c r="D1539" s="9"/>
      <c r="E1539" s="65"/>
      <c r="F1539" s="65"/>
      <c r="G1539" s="106" t="s">
        <v>80</v>
      </c>
      <c r="H1539" s="33"/>
      <c r="I1539" s="75"/>
      <c r="J1539" s="75"/>
      <c r="K1539" s="8" t="s">
        <v>80</v>
      </c>
      <c r="L1539" s="63"/>
      <c r="M1539" s="65">
        <f t="shared" si="134"/>
        <v>0</v>
      </c>
      <c r="N1539" s="65">
        <f t="shared" si="135"/>
        <v>0</v>
      </c>
      <c r="O1539" s="35"/>
      <c r="P1539" s="35"/>
    </row>
    <row r="1540" spans="1:16" s="176" customFormat="1" ht="24" hidden="1" customHeight="1" x14ac:dyDescent="0.3">
      <c r="A1540" s="6">
        <v>23</v>
      </c>
      <c r="B1540" s="7" t="s">
        <v>565</v>
      </c>
      <c r="C1540" s="8" t="s">
        <v>80</v>
      </c>
      <c r="D1540" s="9"/>
      <c r="E1540" s="65"/>
      <c r="F1540" s="65"/>
      <c r="G1540" s="106" t="s">
        <v>80</v>
      </c>
      <c r="H1540" s="33"/>
      <c r="I1540" s="75"/>
      <c r="J1540" s="75"/>
      <c r="K1540" s="8" t="s">
        <v>80</v>
      </c>
      <c r="L1540" s="63"/>
      <c r="M1540" s="65">
        <f t="shared" si="134"/>
        <v>0</v>
      </c>
      <c r="N1540" s="65">
        <f t="shared" si="135"/>
        <v>0</v>
      </c>
      <c r="O1540" s="35">
        <f t="shared" si="136"/>
        <v>0</v>
      </c>
      <c r="P1540" s="35">
        <f t="shared" si="137"/>
        <v>0</v>
      </c>
    </row>
    <row r="1541" spans="1:16" s="176" customFormat="1" ht="24" hidden="1" customHeight="1" x14ac:dyDescent="0.3">
      <c r="A1541" s="6">
        <v>24</v>
      </c>
      <c r="B1541" s="7" t="s">
        <v>564</v>
      </c>
      <c r="C1541" s="8" t="s">
        <v>80</v>
      </c>
      <c r="D1541" s="9"/>
      <c r="E1541" s="65"/>
      <c r="F1541" s="65"/>
      <c r="G1541" s="106" t="s">
        <v>80</v>
      </c>
      <c r="H1541" s="33"/>
      <c r="I1541" s="75"/>
      <c r="J1541" s="75"/>
      <c r="K1541" s="8" t="s">
        <v>80</v>
      </c>
      <c r="L1541" s="63"/>
      <c r="M1541" s="65">
        <f t="shared" si="134"/>
        <v>0</v>
      </c>
      <c r="N1541" s="65">
        <f t="shared" si="135"/>
        <v>0</v>
      </c>
      <c r="O1541" s="35">
        <f t="shared" si="136"/>
        <v>0</v>
      </c>
      <c r="P1541" s="35">
        <f t="shared" si="137"/>
        <v>0</v>
      </c>
    </row>
    <row r="1542" spans="1:16" s="176" customFormat="1" ht="24" hidden="1" customHeight="1" x14ac:dyDescent="0.3">
      <c r="A1542" s="6">
        <v>25</v>
      </c>
      <c r="B1542" s="7" t="s">
        <v>566</v>
      </c>
      <c r="C1542" s="8" t="s">
        <v>80</v>
      </c>
      <c r="D1542" s="9"/>
      <c r="E1542" s="65"/>
      <c r="F1542" s="65"/>
      <c r="G1542" s="106" t="s">
        <v>80</v>
      </c>
      <c r="H1542" s="33"/>
      <c r="I1542" s="75"/>
      <c r="J1542" s="75"/>
      <c r="K1542" s="8" t="s">
        <v>80</v>
      </c>
      <c r="L1542" s="63"/>
      <c r="M1542" s="65">
        <f t="shared" si="134"/>
        <v>0</v>
      </c>
      <c r="N1542" s="65">
        <f t="shared" si="135"/>
        <v>0</v>
      </c>
      <c r="O1542" s="35">
        <f t="shared" si="136"/>
        <v>0</v>
      </c>
      <c r="P1542" s="35">
        <f t="shared" si="137"/>
        <v>0</v>
      </c>
    </row>
    <row r="1543" spans="1:16" s="176" customFormat="1" ht="24" hidden="1" customHeight="1" x14ac:dyDescent="0.3">
      <c r="A1543" s="6">
        <v>26</v>
      </c>
      <c r="B1543" s="7" t="s">
        <v>567</v>
      </c>
      <c r="C1543" s="8" t="s">
        <v>80</v>
      </c>
      <c r="D1543" s="9"/>
      <c r="E1543" s="65"/>
      <c r="F1543" s="65"/>
      <c r="G1543" s="106" t="s">
        <v>80</v>
      </c>
      <c r="H1543" s="33"/>
      <c r="I1543" s="75"/>
      <c r="J1543" s="75"/>
      <c r="K1543" s="8" t="s">
        <v>80</v>
      </c>
      <c r="L1543" s="63"/>
      <c r="M1543" s="65">
        <f t="shared" si="134"/>
        <v>0</v>
      </c>
      <c r="N1543" s="65">
        <f t="shared" si="135"/>
        <v>0</v>
      </c>
      <c r="O1543" s="35">
        <f t="shared" si="136"/>
        <v>0</v>
      </c>
      <c r="P1543" s="35">
        <f t="shared" si="137"/>
        <v>0</v>
      </c>
    </row>
    <row r="1544" spans="1:16" s="176" customFormat="1" ht="24" hidden="1" customHeight="1" x14ac:dyDescent="0.3">
      <c r="A1544" s="6">
        <v>27</v>
      </c>
      <c r="B1544" s="7" t="s">
        <v>568</v>
      </c>
      <c r="C1544" s="8" t="s">
        <v>80</v>
      </c>
      <c r="D1544" s="9"/>
      <c r="E1544" s="65"/>
      <c r="F1544" s="65"/>
      <c r="G1544" s="106" t="s">
        <v>80</v>
      </c>
      <c r="H1544" s="33"/>
      <c r="I1544" s="75"/>
      <c r="J1544" s="75"/>
      <c r="K1544" s="8" t="s">
        <v>80</v>
      </c>
      <c r="L1544" s="63"/>
      <c r="M1544" s="65">
        <f t="shared" si="134"/>
        <v>0</v>
      </c>
      <c r="N1544" s="65">
        <f t="shared" si="135"/>
        <v>0</v>
      </c>
      <c r="O1544" s="35">
        <f t="shared" si="136"/>
        <v>0</v>
      </c>
      <c r="P1544" s="35">
        <f t="shared" si="137"/>
        <v>0</v>
      </c>
    </row>
    <row r="1545" spans="1:16" s="176" customFormat="1" ht="24" hidden="1" customHeight="1" x14ac:dyDescent="0.3">
      <c r="A1545" s="6">
        <v>28</v>
      </c>
      <c r="B1545" s="7" t="s">
        <v>569</v>
      </c>
      <c r="C1545" s="8" t="s">
        <v>80</v>
      </c>
      <c r="D1545" s="9"/>
      <c r="E1545" s="65"/>
      <c r="F1545" s="65"/>
      <c r="G1545" s="106" t="s">
        <v>80</v>
      </c>
      <c r="H1545" s="33"/>
      <c r="I1545" s="75"/>
      <c r="J1545" s="75"/>
      <c r="K1545" s="8" t="s">
        <v>80</v>
      </c>
      <c r="L1545" s="63"/>
      <c r="M1545" s="65">
        <f t="shared" si="134"/>
        <v>0</v>
      </c>
      <c r="N1545" s="65">
        <f t="shared" si="135"/>
        <v>0</v>
      </c>
      <c r="O1545" s="35">
        <f t="shared" si="136"/>
        <v>0</v>
      </c>
      <c r="P1545" s="35">
        <f t="shared" si="137"/>
        <v>0</v>
      </c>
    </row>
    <row r="1546" spans="1:16" s="176" customFormat="1" ht="24" hidden="1" customHeight="1" x14ac:dyDescent="0.3">
      <c r="A1546" s="6">
        <v>29</v>
      </c>
      <c r="B1546" s="7" t="s">
        <v>570</v>
      </c>
      <c r="C1546" s="8" t="s">
        <v>80</v>
      </c>
      <c r="D1546" s="9"/>
      <c r="E1546" s="65"/>
      <c r="F1546" s="65"/>
      <c r="G1546" s="106" t="s">
        <v>80</v>
      </c>
      <c r="H1546" s="33"/>
      <c r="I1546" s="75"/>
      <c r="J1546" s="75"/>
      <c r="K1546" s="8" t="s">
        <v>80</v>
      </c>
      <c r="L1546" s="63"/>
      <c r="M1546" s="65">
        <f t="shared" si="134"/>
        <v>0</v>
      </c>
      <c r="N1546" s="65">
        <f t="shared" si="135"/>
        <v>0</v>
      </c>
      <c r="O1546" s="35">
        <f t="shared" si="136"/>
        <v>0</v>
      </c>
      <c r="P1546" s="35">
        <f t="shared" si="137"/>
        <v>0</v>
      </c>
    </row>
    <row r="1547" spans="1:16" s="176" customFormat="1" ht="24" hidden="1" customHeight="1" x14ac:dyDescent="0.3">
      <c r="A1547" s="6">
        <v>30</v>
      </c>
      <c r="B1547" s="7" t="s">
        <v>571</v>
      </c>
      <c r="C1547" s="8" t="s">
        <v>80</v>
      </c>
      <c r="D1547" s="9"/>
      <c r="E1547" s="65"/>
      <c r="F1547" s="65"/>
      <c r="G1547" s="106" t="s">
        <v>80</v>
      </c>
      <c r="H1547" s="33"/>
      <c r="I1547" s="75"/>
      <c r="J1547" s="75"/>
      <c r="K1547" s="8" t="s">
        <v>80</v>
      </c>
      <c r="L1547" s="63"/>
      <c r="M1547" s="65">
        <f t="shared" si="134"/>
        <v>0</v>
      </c>
      <c r="N1547" s="65">
        <f t="shared" si="135"/>
        <v>0</v>
      </c>
      <c r="O1547" s="35">
        <f t="shared" si="136"/>
        <v>0</v>
      </c>
      <c r="P1547" s="35">
        <f t="shared" si="137"/>
        <v>0</v>
      </c>
    </row>
    <row r="1548" spans="1:16" s="176" customFormat="1" ht="24" hidden="1" customHeight="1" x14ac:dyDescent="0.3">
      <c r="A1548" s="6">
        <v>31</v>
      </c>
      <c r="B1548" s="114" t="s">
        <v>572</v>
      </c>
      <c r="C1548" s="8" t="s">
        <v>80</v>
      </c>
      <c r="D1548" s="9"/>
      <c r="E1548" s="65"/>
      <c r="F1548" s="65"/>
      <c r="G1548" s="106" t="s">
        <v>80</v>
      </c>
      <c r="H1548" s="33"/>
      <c r="I1548" s="75"/>
      <c r="J1548" s="75"/>
      <c r="K1548" s="8" t="s">
        <v>80</v>
      </c>
      <c r="L1548" s="63"/>
      <c r="M1548" s="65">
        <f t="shared" si="134"/>
        <v>0</v>
      </c>
      <c r="N1548" s="65">
        <f t="shared" si="135"/>
        <v>0</v>
      </c>
      <c r="O1548" s="35">
        <f t="shared" si="136"/>
        <v>0</v>
      </c>
      <c r="P1548" s="35">
        <f t="shared" si="137"/>
        <v>0</v>
      </c>
    </row>
    <row r="1549" spans="1:16" s="176" customFormat="1" ht="24" hidden="1" customHeight="1" x14ac:dyDescent="0.3">
      <c r="A1549" s="6">
        <v>32</v>
      </c>
      <c r="B1549" s="114" t="s">
        <v>573</v>
      </c>
      <c r="C1549" s="8" t="s">
        <v>80</v>
      </c>
      <c r="D1549" s="9"/>
      <c r="E1549" s="65"/>
      <c r="F1549" s="65"/>
      <c r="G1549" s="106" t="s">
        <v>80</v>
      </c>
      <c r="H1549" s="33"/>
      <c r="I1549" s="75"/>
      <c r="J1549" s="75"/>
      <c r="K1549" s="8" t="s">
        <v>80</v>
      </c>
      <c r="L1549" s="63"/>
      <c r="M1549" s="65">
        <f t="shared" si="134"/>
        <v>0</v>
      </c>
      <c r="N1549" s="65">
        <f t="shared" si="135"/>
        <v>0</v>
      </c>
      <c r="O1549" s="35">
        <f t="shared" si="136"/>
        <v>0</v>
      </c>
      <c r="P1549" s="35">
        <f t="shared" si="137"/>
        <v>0</v>
      </c>
    </row>
    <row r="1550" spans="1:16" s="176" customFormat="1" ht="24" hidden="1" customHeight="1" x14ac:dyDescent="0.3">
      <c r="A1550" s="6">
        <v>33</v>
      </c>
      <c r="B1550" s="114" t="s">
        <v>574</v>
      </c>
      <c r="C1550" s="8" t="s">
        <v>80</v>
      </c>
      <c r="D1550" s="9"/>
      <c r="E1550" s="65"/>
      <c r="F1550" s="65"/>
      <c r="G1550" s="106" t="s">
        <v>80</v>
      </c>
      <c r="H1550" s="33"/>
      <c r="I1550" s="75"/>
      <c r="J1550" s="75"/>
      <c r="K1550" s="8" t="s">
        <v>80</v>
      </c>
      <c r="L1550" s="63"/>
      <c r="M1550" s="65">
        <f t="shared" si="134"/>
        <v>0</v>
      </c>
      <c r="N1550" s="65">
        <f t="shared" si="135"/>
        <v>0</v>
      </c>
      <c r="O1550" s="35">
        <f>E1545</f>
        <v>0</v>
      </c>
      <c r="P1550" s="35">
        <f>M1545</f>
        <v>0</v>
      </c>
    </row>
    <row r="1551" spans="1:16" s="176" customFormat="1" ht="45.75" hidden="1" customHeight="1" x14ac:dyDescent="0.3">
      <c r="A1551" s="6"/>
      <c r="B1551" s="321" t="s">
        <v>575</v>
      </c>
      <c r="C1551" s="322"/>
      <c r="D1551" s="322"/>
      <c r="E1551" s="322"/>
      <c r="F1551" s="322"/>
      <c r="G1551" s="322"/>
      <c r="H1551" s="322"/>
      <c r="I1551" s="322"/>
      <c r="J1551" s="322"/>
      <c r="K1551" s="322"/>
      <c r="L1551" s="322"/>
      <c r="M1551" s="322"/>
      <c r="N1551" s="323"/>
      <c r="O1551" s="35" t="e">
        <f>#REF!</f>
        <v>#REF!</v>
      </c>
      <c r="P1551" s="35" t="e">
        <f>#REF!</f>
        <v>#REF!</v>
      </c>
    </row>
    <row r="1552" spans="1:16" s="176" customFormat="1" ht="24" hidden="1" customHeight="1" x14ac:dyDescent="0.3">
      <c r="A1552" s="6">
        <v>1</v>
      </c>
      <c r="B1552" s="7" t="s">
        <v>576</v>
      </c>
      <c r="C1552" s="8" t="s">
        <v>80</v>
      </c>
      <c r="D1552" s="9"/>
      <c r="E1552" s="9">
        <v>23636.363636363636</v>
      </c>
      <c r="F1552" s="75"/>
      <c r="G1552" s="106" t="s">
        <v>80</v>
      </c>
      <c r="H1552" s="33"/>
      <c r="I1552" s="33"/>
      <c r="J1552" s="75"/>
      <c r="K1552" s="8" t="s">
        <v>80</v>
      </c>
      <c r="L1552" s="63"/>
      <c r="M1552" s="65"/>
      <c r="N1552" s="65"/>
      <c r="O1552" s="35" t="e">
        <f>#REF!</f>
        <v>#REF!</v>
      </c>
      <c r="P1552" s="35" t="e">
        <f>#REF!</f>
        <v>#REF!</v>
      </c>
    </row>
    <row r="1553" spans="1:16" s="176" customFormat="1" ht="24" hidden="1" customHeight="1" x14ac:dyDescent="0.3">
      <c r="A1553" s="6">
        <f>A1552+1</f>
        <v>2</v>
      </c>
      <c r="B1553" s="7" t="s">
        <v>577</v>
      </c>
      <c r="C1553" s="8" t="s">
        <v>80</v>
      </c>
      <c r="D1553" s="9"/>
      <c r="E1553" s="9">
        <v>29999.999999999996</v>
      </c>
      <c r="F1553" s="75"/>
      <c r="G1553" s="106" t="s">
        <v>80</v>
      </c>
      <c r="H1553" s="33"/>
      <c r="I1553" s="33"/>
      <c r="J1553" s="75"/>
      <c r="K1553" s="8" t="s">
        <v>80</v>
      </c>
      <c r="L1553" s="63"/>
      <c r="M1553" s="65"/>
      <c r="N1553" s="65"/>
      <c r="O1553" s="35" t="e">
        <f>#REF!</f>
        <v>#REF!</v>
      </c>
      <c r="P1553" s="35" t="e">
        <f>#REF!</f>
        <v>#REF!</v>
      </c>
    </row>
    <row r="1554" spans="1:16" s="176" customFormat="1" ht="24" hidden="1" customHeight="1" x14ac:dyDescent="0.3">
      <c r="A1554" s="6">
        <f>A1553+1</f>
        <v>3</v>
      </c>
      <c r="B1554" s="7" t="s">
        <v>578</v>
      </c>
      <c r="C1554" s="8" t="s">
        <v>80</v>
      </c>
      <c r="D1554" s="9"/>
      <c r="E1554" s="9">
        <v>43636.363636363632</v>
      </c>
      <c r="F1554" s="75"/>
      <c r="G1554" s="106" t="s">
        <v>80</v>
      </c>
      <c r="H1554" s="33"/>
      <c r="I1554" s="33"/>
      <c r="J1554" s="75"/>
      <c r="K1554" s="8" t="s">
        <v>80</v>
      </c>
      <c r="L1554" s="63"/>
      <c r="M1554" s="65"/>
      <c r="N1554" s="65"/>
      <c r="O1554" s="35" t="e">
        <f>#REF!</f>
        <v>#REF!</v>
      </c>
      <c r="P1554" s="35" t="e">
        <f>#REF!</f>
        <v>#REF!</v>
      </c>
    </row>
    <row r="1555" spans="1:16" s="176" customFormat="1" ht="24" hidden="1" customHeight="1" x14ac:dyDescent="0.3">
      <c r="A1555" s="6">
        <f>A1554+1</f>
        <v>4</v>
      </c>
      <c r="B1555" s="7" t="s">
        <v>579</v>
      </c>
      <c r="C1555" s="8" t="s">
        <v>80</v>
      </c>
      <c r="D1555" s="9"/>
      <c r="E1555" s="9">
        <v>44545.454545454544</v>
      </c>
      <c r="F1555" s="75"/>
      <c r="G1555" s="106" t="s">
        <v>80</v>
      </c>
      <c r="H1555" s="33"/>
      <c r="I1555" s="33"/>
      <c r="J1555" s="75"/>
      <c r="K1555" s="8" t="s">
        <v>80</v>
      </c>
      <c r="L1555" s="63"/>
      <c r="M1555" s="65"/>
      <c r="N1555" s="65"/>
      <c r="O1555" s="35" t="e">
        <f>#REF!</f>
        <v>#REF!</v>
      </c>
      <c r="P1555" s="35" t="e">
        <f>#REF!</f>
        <v>#REF!</v>
      </c>
    </row>
    <row r="1556" spans="1:16" s="176" customFormat="1" ht="17.25" hidden="1" x14ac:dyDescent="0.3">
      <c r="A1556" s="6">
        <f>A1555+1</f>
        <v>5</v>
      </c>
      <c r="B1556" s="7" t="s">
        <v>580</v>
      </c>
      <c r="C1556" s="8" t="s">
        <v>80</v>
      </c>
      <c r="D1556" s="9"/>
      <c r="E1556" s="9">
        <v>105454.54545454544</v>
      </c>
      <c r="F1556" s="75"/>
      <c r="G1556" s="106" t="s">
        <v>80</v>
      </c>
      <c r="H1556" s="33"/>
      <c r="I1556" s="33"/>
      <c r="J1556" s="75"/>
      <c r="K1556" s="8" t="s">
        <v>80</v>
      </c>
      <c r="L1556" s="63"/>
      <c r="M1556" s="65"/>
      <c r="N1556" s="65"/>
      <c r="O1556" s="35"/>
      <c r="P1556" s="35"/>
    </row>
    <row r="1557" spans="1:16" s="176" customFormat="1" ht="24" hidden="1" customHeight="1" x14ac:dyDescent="0.3">
      <c r="A1557" s="6">
        <f t="shared" ref="A1557:A1589" si="138">A1556+1</f>
        <v>6</v>
      </c>
      <c r="B1557" s="7" t="s">
        <v>581</v>
      </c>
      <c r="C1557" s="8" t="s">
        <v>80</v>
      </c>
      <c r="D1557" s="9"/>
      <c r="E1557" s="9">
        <v>145454.54545454544</v>
      </c>
      <c r="F1557" s="75"/>
      <c r="G1557" s="106" t="s">
        <v>80</v>
      </c>
      <c r="H1557" s="33"/>
      <c r="I1557" s="33"/>
      <c r="J1557" s="75"/>
      <c r="K1557" s="8" t="s">
        <v>80</v>
      </c>
      <c r="L1557" s="63"/>
      <c r="M1557" s="65"/>
      <c r="N1557" s="65"/>
      <c r="O1557" s="35">
        <f t="shared" ref="O1557:O1589" si="139">E1552</f>
        <v>23636.363636363636</v>
      </c>
      <c r="P1557" s="35">
        <f t="shared" ref="P1557:P1589" si="140">M1552</f>
        <v>0</v>
      </c>
    </row>
    <row r="1558" spans="1:16" s="176" customFormat="1" ht="24" hidden="1" customHeight="1" x14ac:dyDescent="0.3">
      <c r="A1558" s="6">
        <f t="shared" si="138"/>
        <v>7</v>
      </c>
      <c r="B1558" s="7" t="s">
        <v>582</v>
      </c>
      <c r="C1558" s="8" t="s">
        <v>80</v>
      </c>
      <c r="D1558" s="9"/>
      <c r="E1558" s="9">
        <v>66363.636363636353</v>
      </c>
      <c r="F1558" s="75"/>
      <c r="G1558" s="106" t="s">
        <v>80</v>
      </c>
      <c r="H1558" s="33"/>
      <c r="I1558" s="33"/>
      <c r="J1558" s="75"/>
      <c r="K1558" s="8" t="s">
        <v>80</v>
      </c>
      <c r="L1558" s="63"/>
      <c r="M1558" s="65"/>
      <c r="N1558" s="65"/>
      <c r="O1558" s="35">
        <f t="shared" si="139"/>
        <v>29999.999999999996</v>
      </c>
      <c r="P1558" s="35">
        <f t="shared" si="140"/>
        <v>0</v>
      </c>
    </row>
    <row r="1559" spans="1:16" s="176" customFormat="1" ht="24" hidden="1" customHeight="1" x14ac:dyDescent="0.3">
      <c r="A1559" s="6">
        <f t="shared" si="138"/>
        <v>8</v>
      </c>
      <c r="B1559" s="7" t="s">
        <v>583</v>
      </c>
      <c r="C1559" s="8" t="s">
        <v>80</v>
      </c>
      <c r="D1559" s="9"/>
      <c r="E1559" s="9">
        <v>126363.63636363635</v>
      </c>
      <c r="F1559" s="75"/>
      <c r="G1559" s="106" t="s">
        <v>80</v>
      </c>
      <c r="H1559" s="33"/>
      <c r="I1559" s="33"/>
      <c r="J1559" s="75"/>
      <c r="K1559" s="8" t="s">
        <v>80</v>
      </c>
      <c r="L1559" s="63"/>
      <c r="M1559" s="65"/>
      <c r="N1559" s="65"/>
      <c r="O1559" s="35">
        <f t="shared" si="139"/>
        <v>43636.363636363632</v>
      </c>
      <c r="P1559" s="35">
        <f t="shared" si="140"/>
        <v>0</v>
      </c>
    </row>
    <row r="1560" spans="1:16" s="176" customFormat="1" ht="24" hidden="1" customHeight="1" x14ac:dyDescent="0.3">
      <c r="A1560" s="6">
        <f t="shared" si="138"/>
        <v>9</v>
      </c>
      <c r="B1560" s="7" t="s">
        <v>584</v>
      </c>
      <c r="C1560" s="8" t="s">
        <v>80</v>
      </c>
      <c r="D1560" s="9"/>
      <c r="E1560" s="9">
        <v>149090.90909090909</v>
      </c>
      <c r="F1560" s="75"/>
      <c r="G1560" s="106" t="s">
        <v>80</v>
      </c>
      <c r="H1560" s="33"/>
      <c r="I1560" s="33"/>
      <c r="J1560" s="75"/>
      <c r="K1560" s="8" t="s">
        <v>80</v>
      </c>
      <c r="L1560" s="63"/>
      <c r="M1560" s="65"/>
      <c r="N1560" s="65"/>
      <c r="O1560" s="35">
        <f t="shared" si="139"/>
        <v>44545.454545454544</v>
      </c>
      <c r="P1560" s="35">
        <f t="shared" si="140"/>
        <v>0</v>
      </c>
    </row>
    <row r="1561" spans="1:16" s="176" customFormat="1" ht="24" hidden="1" customHeight="1" x14ac:dyDescent="0.3">
      <c r="A1561" s="6">
        <f t="shared" si="138"/>
        <v>10</v>
      </c>
      <c r="B1561" s="7" t="s">
        <v>585</v>
      </c>
      <c r="C1561" s="8" t="s">
        <v>80</v>
      </c>
      <c r="D1561" s="9"/>
      <c r="E1561" s="9">
        <v>167272.72727272726</v>
      </c>
      <c r="F1561" s="75"/>
      <c r="G1561" s="106" t="s">
        <v>80</v>
      </c>
      <c r="H1561" s="33"/>
      <c r="I1561" s="33"/>
      <c r="J1561" s="75"/>
      <c r="K1561" s="8" t="s">
        <v>80</v>
      </c>
      <c r="L1561" s="63"/>
      <c r="M1561" s="65"/>
      <c r="N1561" s="65"/>
      <c r="O1561" s="35">
        <f t="shared" si="139"/>
        <v>105454.54545454544</v>
      </c>
      <c r="P1561" s="35">
        <f t="shared" si="140"/>
        <v>0</v>
      </c>
    </row>
    <row r="1562" spans="1:16" s="176" customFormat="1" ht="24" hidden="1" customHeight="1" x14ac:dyDescent="0.3">
      <c r="A1562" s="6">
        <f t="shared" si="138"/>
        <v>11</v>
      </c>
      <c r="B1562" s="7" t="s">
        <v>586</v>
      </c>
      <c r="C1562" s="8" t="s">
        <v>80</v>
      </c>
      <c r="D1562" s="9"/>
      <c r="E1562" s="9">
        <v>219999.99999999997</v>
      </c>
      <c r="F1562" s="75"/>
      <c r="G1562" s="106" t="s">
        <v>80</v>
      </c>
      <c r="H1562" s="33"/>
      <c r="I1562" s="33"/>
      <c r="J1562" s="75"/>
      <c r="K1562" s="8" t="s">
        <v>80</v>
      </c>
      <c r="L1562" s="63"/>
      <c r="M1562" s="65"/>
      <c r="N1562" s="65"/>
      <c r="O1562" s="35">
        <f t="shared" si="139"/>
        <v>145454.54545454544</v>
      </c>
      <c r="P1562" s="35">
        <f t="shared" si="140"/>
        <v>0</v>
      </c>
    </row>
    <row r="1563" spans="1:16" s="176" customFormat="1" ht="24" hidden="1" customHeight="1" x14ac:dyDescent="0.3">
      <c r="A1563" s="6">
        <f t="shared" si="138"/>
        <v>12</v>
      </c>
      <c r="B1563" s="7" t="s">
        <v>587</v>
      </c>
      <c r="C1563" s="8" t="s">
        <v>80</v>
      </c>
      <c r="D1563" s="9"/>
      <c r="E1563" s="9">
        <v>50909.090909090904</v>
      </c>
      <c r="F1563" s="75"/>
      <c r="G1563" s="106" t="s">
        <v>80</v>
      </c>
      <c r="H1563" s="33"/>
      <c r="I1563" s="33"/>
      <c r="J1563" s="75"/>
      <c r="K1563" s="8" t="s">
        <v>80</v>
      </c>
      <c r="L1563" s="63"/>
      <c r="M1563" s="65"/>
      <c r="N1563" s="65"/>
      <c r="O1563" s="35">
        <f t="shared" si="139"/>
        <v>66363.636363636353</v>
      </c>
      <c r="P1563" s="35">
        <f t="shared" si="140"/>
        <v>0</v>
      </c>
    </row>
    <row r="1564" spans="1:16" s="176" customFormat="1" ht="24" hidden="1" customHeight="1" x14ac:dyDescent="0.3">
      <c r="A1564" s="6">
        <f t="shared" si="138"/>
        <v>13</v>
      </c>
      <c r="B1564" s="7" t="s">
        <v>588</v>
      </c>
      <c r="C1564" s="8" t="s">
        <v>80</v>
      </c>
      <c r="D1564" s="9"/>
      <c r="E1564" s="9">
        <v>64545.454545454537</v>
      </c>
      <c r="F1564" s="75"/>
      <c r="G1564" s="106" t="s">
        <v>80</v>
      </c>
      <c r="H1564" s="33"/>
      <c r="I1564" s="33"/>
      <c r="J1564" s="75"/>
      <c r="K1564" s="8" t="s">
        <v>80</v>
      </c>
      <c r="L1564" s="63"/>
      <c r="M1564" s="65"/>
      <c r="N1564" s="65"/>
      <c r="O1564" s="35">
        <f t="shared" si="139"/>
        <v>126363.63636363635</v>
      </c>
      <c r="P1564" s="35">
        <f t="shared" si="140"/>
        <v>0</v>
      </c>
    </row>
    <row r="1565" spans="1:16" s="176" customFormat="1" ht="24" hidden="1" customHeight="1" x14ac:dyDescent="0.3">
      <c r="A1565" s="6">
        <f t="shared" si="138"/>
        <v>14</v>
      </c>
      <c r="B1565" s="7" t="s">
        <v>589</v>
      </c>
      <c r="C1565" s="8" t="s">
        <v>80</v>
      </c>
      <c r="D1565" s="9"/>
      <c r="E1565" s="9">
        <v>81818.181818181809</v>
      </c>
      <c r="F1565" s="75"/>
      <c r="G1565" s="106" t="s">
        <v>80</v>
      </c>
      <c r="H1565" s="33"/>
      <c r="I1565" s="33"/>
      <c r="J1565" s="75"/>
      <c r="K1565" s="8" t="s">
        <v>80</v>
      </c>
      <c r="L1565" s="63"/>
      <c r="M1565" s="65"/>
      <c r="N1565" s="65"/>
      <c r="O1565" s="35">
        <f t="shared" si="139"/>
        <v>149090.90909090909</v>
      </c>
      <c r="P1565" s="35">
        <f t="shared" si="140"/>
        <v>0</v>
      </c>
    </row>
    <row r="1566" spans="1:16" s="176" customFormat="1" ht="24" hidden="1" customHeight="1" x14ac:dyDescent="0.3">
      <c r="A1566" s="6">
        <f t="shared" si="138"/>
        <v>15</v>
      </c>
      <c r="B1566" s="7" t="s">
        <v>590</v>
      </c>
      <c r="C1566" s="8" t="s">
        <v>80</v>
      </c>
      <c r="D1566" s="9"/>
      <c r="E1566" s="9">
        <v>103636.36363636363</v>
      </c>
      <c r="F1566" s="75"/>
      <c r="G1566" s="106" t="s">
        <v>80</v>
      </c>
      <c r="H1566" s="33"/>
      <c r="I1566" s="33"/>
      <c r="J1566" s="75"/>
      <c r="K1566" s="8" t="s">
        <v>80</v>
      </c>
      <c r="L1566" s="63"/>
      <c r="M1566" s="65"/>
      <c r="N1566" s="65"/>
      <c r="O1566" s="35">
        <f t="shared" si="139"/>
        <v>167272.72727272726</v>
      </c>
      <c r="P1566" s="35">
        <f t="shared" si="140"/>
        <v>0</v>
      </c>
    </row>
    <row r="1567" spans="1:16" s="176" customFormat="1" ht="24" hidden="1" customHeight="1" x14ac:dyDescent="0.3">
      <c r="A1567" s="6">
        <f t="shared" si="138"/>
        <v>16</v>
      </c>
      <c r="B1567" s="7" t="s">
        <v>591</v>
      </c>
      <c r="C1567" s="8" t="s">
        <v>80</v>
      </c>
      <c r="D1567" s="9"/>
      <c r="E1567" s="9">
        <v>31818.181818181816</v>
      </c>
      <c r="F1567" s="75"/>
      <c r="G1567" s="106" t="s">
        <v>80</v>
      </c>
      <c r="H1567" s="33"/>
      <c r="I1567" s="33"/>
      <c r="J1567" s="75"/>
      <c r="K1567" s="8" t="s">
        <v>80</v>
      </c>
      <c r="L1567" s="63"/>
      <c r="M1567" s="65"/>
      <c r="N1567" s="65"/>
      <c r="O1567" s="35">
        <f t="shared" si="139"/>
        <v>219999.99999999997</v>
      </c>
      <c r="P1567" s="35">
        <f t="shared" si="140"/>
        <v>0</v>
      </c>
    </row>
    <row r="1568" spans="1:16" s="176" customFormat="1" ht="24" hidden="1" customHeight="1" x14ac:dyDescent="0.3">
      <c r="A1568" s="6">
        <f t="shared" si="138"/>
        <v>17</v>
      </c>
      <c r="B1568" s="7" t="s">
        <v>592</v>
      </c>
      <c r="C1568" s="8" t="s">
        <v>80</v>
      </c>
      <c r="D1568" s="9"/>
      <c r="E1568" s="9">
        <v>105454.54545454544</v>
      </c>
      <c r="F1568" s="75"/>
      <c r="G1568" s="106" t="s">
        <v>80</v>
      </c>
      <c r="H1568" s="33"/>
      <c r="I1568" s="33"/>
      <c r="J1568" s="75"/>
      <c r="K1568" s="8" t="s">
        <v>80</v>
      </c>
      <c r="L1568" s="63"/>
      <c r="M1568" s="65"/>
      <c r="N1568" s="65"/>
      <c r="O1568" s="35">
        <f t="shared" si="139"/>
        <v>50909.090909090904</v>
      </c>
      <c r="P1568" s="35">
        <f t="shared" si="140"/>
        <v>0</v>
      </c>
    </row>
    <row r="1569" spans="1:16" s="176" customFormat="1" ht="24" hidden="1" customHeight="1" x14ac:dyDescent="0.3">
      <c r="A1569" s="6">
        <f t="shared" si="138"/>
        <v>18</v>
      </c>
      <c r="B1569" s="7" t="s">
        <v>593</v>
      </c>
      <c r="C1569" s="8" t="s">
        <v>80</v>
      </c>
      <c r="D1569" s="9"/>
      <c r="E1569" s="9">
        <v>69090.909090909088</v>
      </c>
      <c r="F1569" s="75"/>
      <c r="G1569" s="106" t="s">
        <v>80</v>
      </c>
      <c r="H1569" s="33"/>
      <c r="I1569" s="33"/>
      <c r="J1569" s="75"/>
      <c r="K1569" s="8" t="s">
        <v>80</v>
      </c>
      <c r="L1569" s="63"/>
      <c r="M1569" s="65"/>
      <c r="N1569" s="65"/>
      <c r="O1569" s="35">
        <f t="shared" si="139"/>
        <v>64545.454545454537</v>
      </c>
      <c r="P1569" s="35">
        <f t="shared" si="140"/>
        <v>0</v>
      </c>
    </row>
    <row r="1570" spans="1:16" s="176" customFormat="1" ht="24" hidden="1" customHeight="1" x14ac:dyDescent="0.3">
      <c r="A1570" s="6">
        <f t="shared" si="138"/>
        <v>19</v>
      </c>
      <c r="B1570" s="7" t="s">
        <v>598</v>
      </c>
      <c r="C1570" s="8" t="s">
        <v>80</v>
      </c>
      <c r="D1570" s="9"/>
      <c r="E1570" s="9">
        <v>3927.272727272727</v>
      </c>
      <c r="F1570" s="75"/>
      <c r="G1570" s="106" t="s">
        <v>80</v>
      </c>
      <c r="H1570" s="33"/>
      <c r="I1570" s="33"/>
      <c r="J1570" s="75"/>
      <c r="K1570" s="8" t="s">
        <v>80</v>
      </c>
      <c r="L1570" s="63"/>
      <c r="M1570" s="65"/>
      <c r="N1570" s="65"/>
      <c r="O1570" s="35">
        <f t="shared" si="139"/>
        <v>81818.181818181809</v>
      </c>
      <c r="P1570" s="35">
        <f t="shared" si="140"/>
        <v>0</v>
      </c>
    </row>
    <row r="1571" spans="1:16" s="176" customFormat="1" ht="24" hidden="1" customHeight="1" x14ac:dyDescent="0.3">
      <c r="A1571" s="6">
        <f t="shared" si="138"/>
        <v>20</v>
      </c>
      <c r="B1571" s="7" t="s">
        <v>599</v>
      </c>
      <c r="C1571" s="8" t="s">
        <v>80</v>
      </c>
      <c r="D1571" s="9"/>
      <c r="E1571" s="9">
        <v>5745.454545454545</v>
      </c>
      <c r="F1571" s="75"/>
      <c r="G1571" s="106" t="s">
        <v>80</v>
      </c>
      <c r="H1571" s="33"/>
      <c r="I1571" s="33"/>
      <c r="J1571" s="75"/>
      <c r="K1571" s="8" t="s">
        <v>80</v>
      </c>
      <c r="L1571" s="63"/>
      <c r="M1571" s="65"/>
      <c r="N1571" s="65"/>
      <c r="O1571" s="35">
        <f t="shared" si="139"/>
        <v>103636.36363636363</v>
      </c>
      <c r="P1571" s="35">
        <f t="shared" si="140"/>
        <v>0</v>
      </c>
    </row>
    <row r="1572" spans="1:16" s="176" customFormat="1" ht="24" hidden="1" customHeight="1" x14ac:dyDescent="0.3">
      <c r="A1572" s="6">
        <f t="shared" si="138"/>
        <v>21</v>
      </c>
      <c r="B1572" s="7" t="s">
        <v>594</v>
      </c>
      <c r="C1572" s="8" t="s">
        <v>80</v>
      </c>
      <c r="D1572" s="9"/>
      <c r="E1572" s="9">
        <v>6181.8181818181811</v>
      </c>
      <c r="F1572" s="75"/>
      <c r="G1572" s="106" t="s">
        <v>80</v>
      </c>
      <c r="H1572" s="33"/>
      <c r="I1572" s="33"/>
      <c r="J1572" s="75"/>
      <c r="K1572" s="8" t="s">
        <v>80</v>
      </c>
      <c r="L1572" s="63"/>
      <c r="M1572" s="65"/>
      <c r="N1572" s="65"/>
      <c r="O1572" s="35">
        <f t="shared" si="139"/>
        <v>31818.181818181816</v>
      </c>
      <c r="P1572" s="35">
        <f t="shared" si="140"/>
        <v>0</v>
      </c>
    </row>
    <row r="1573" spans="1:16" s="176" customFormat="1" ht="24" hidden="1" customHeight="1" x14ac:dyDescent="0.3">
      <c r="A1573" s="6">
        <f t="shared" si="138"/>
        <v>22</v>
      </c>
      <c r="B1573" s="7" t="s">
        <v>595</v>
      </c>
      <c r="C1573" s="8" t="s">
        <v>80</v>
      </c>
      <c r="D1573" s="9"/>
      <c r="E1573" s="9">
        <v>6363.6363636363631</v>
      </c>
      <c r="F1573" s="75"/>
      <c r="G1573" s="106" t="s">
        <v>80</v>
      </c>
      <c r="H1573" s="33"/>
      <c r="I1573" s="33"/>
      <c r="J1573" s="75"/>
      <c r="K1573" s="8" t="s">
        <v>80</v>
      </c>
      <c r="L1573" s="63"/>
      <c r="M1573" s="65"/>
      <c r="N1573" s="65"/>
      <c r="O1573" s="35">
        <f t="shared" si="139"/>
        <v>105454.54545454544</v>
      </c>
      <c r="P1573" s="35">
        <f t="shared" si="140"/>
        <v>0</v>
      </c>
    </row>
    <row r="1574" spans="1:16" s="176" customFormat="1" ht="24" hidden="1" customHeight="1" x14ac:dyDescent="0.3">
      <c r="A1574" s="6">
        <f t="shared" si="138"/>
        <v>23</v>
      </c>
      <c r="B1574" s="7" t="s">
        <v>596</v>
      </c>
      <c r="C1574" s="8" t="s">
        <v>80</v>
      </c>
      <c r="D1574" s="9"/>
      <c r="E1574" s="9">
        <v>6545.454545454545</v>
      </c>
      <c r="F1574" s="75"/>
      <c r="G1574" s="106" t="s">
        <v>80</v>
      </c>
      <c r="H1574" s="33"/>
      <c r="I1574" s="33"/>
      <c r="J1574" s="75"/>
      <c r="K1574" s="8" t="s">
        <v>80</v>
      </c>
      <c r="L1574" s="63"/>
      <c r="M1574" s="65"/>
      <c r="N1574" s="65"/>
      <c r="O1574" s="35">
        <f t="shared" si="139"/>
        <v>69090.909090909088</v>
      </c>
      <c r="P1574" s="35">
        <f t="shared" si="140"/>
        <v>0</v>
      </c>
    </row>
    <row r="1575" spans="1:16" s="176" customFormat="1" ht="24" hidden="1" customHeight="1" x14ac:dyDescent="0.3">
      <c r="A1575" s="6">
        <f t="shared" si="138"/>
        <v>24</v>
      </c>
      <c r="B1575" s="7" t="s">
        <v>597</v>
      </c>
      <c r="C1575" s="8" t="s">
        <v>80</v>
      </c>
      <c r="D1575" s="9"/>
      <c r="E1575" s="9">
        <v>4363.6363636363631</v>
      </c>
      <c r="F1575" s="75"/>
      <c r="G1575" s="106" t="s">
        <v>80</v>
      </c>
      <c r="H1575" s="33"/>
      <c r="I1575" s="33"/>
      <c r="J1575" s="75"/>
      <c r="K1575" s="8" t="s">
        <v>80</v>
      </c>
      <c r="L1575" s="63"/>
      <c r="M1575" s="65"/>
      <c r="N1575" s="65"/>
      <c r="O1575" s="35">
        <f t="shared" si="139"/>
        <v>3927.272727272727</v>
      </c>
      <c r="P1575" s="35">
        <f t="shared" si="140"/>
        <v>0</v>
      </c>
    </row>
    <row r="1576" spans="1:16" s="176" customFormat="1" ht="24" hidden="1" customHeight="1" x14ac:dyDescent="0.3">
      <c r="A1576" s="6">
        <f t="shared" si="138"/>
        <v>25</v>
      </c>
      <c r="B1576" s="7" t="s">
        <v>600</v>
      </c>
      <c r="C1576" s="8" t="s">
        <v>80</v>
      </c>
      <c r="D1576" s="9"/>
      <c r="E1576" s="9">
        <v>6981.8181818181811</v>
      </c>
      <c r="F1576" s="75"/>
      <c r="G1576" s="106" t="s">
        <v>80</v>
      </c>
      <c r="H1576" s="33"/>
      <c r="I1576" s="33"/>
      <c r="J1576" s="75"/>
      <c r="K1576" s="8" t="s">
        <v>80</v>
      </c>
      <c r="L1576" s="63"/>
      <c r="M1576" s="65"/>
      <c r="N1576" s="65"/>
      <c r="O1576" s="35">
        <f t="shared" si="139"/>
        <v>5745.454545454545</v>
      </c>
      <c r="P1576" s="35">
        <f t="shared" si="140"/>
        <v>0</v>
      </c>
    </row>
    <row r="1577" spans="1:16" s="176" customFormat="1" ht="24" hidden="1" customHeight="1" x14ac:dyDescent="0.3">
      <c r="A1577" s="6">
        <f t="shared" si="138"/>
        <v>26</v>
      </c>
      <c r="B1577" s="7" t="s">
        <v>601</v>
      </c>
      <c r="C1577" s="8" t="s">
        <v>80</v>
      </c>
      <c r="D1577" s="9"/>
      <c r="E1577" s="9">
        <v>7345.454545454545</v>
      </c>
      <c r="F1577" s="75"/>
      <c r="G1577" s="106" t="s">
        <v>80</v>
      </c>
      <c r="H1577" s="33"/>
      <c r="I1577" s="33"/>
      <c r="J1577" s="75"/>
      <c r="K1577" s="8" t="s">
        <v>80</v>
      </c>
      <c r="L1577" s="63"/>
      <c r="M1577" s="65"/>
      <c r="N1577" s="65"/>
      <c r="O1577" s="35">
        <f t="shared" si="139"/>
        <v>6181.8181818181811</v>
      </c>
      <c r="P1577" s="35">
        <f t="shared" si="140"/>
        <v>0</v>
      </c>
    </row>
    <row r="1578" spans="1:16" s="176" customFormat="1" ht="24" hidden="1" customHeight="1" x14ac:dyDescent="0.3">
      <c r="A1578" s="6">
        <f t="shared" si="138"/>
        <v>27</v>
      </c>
      <c r="B1578" s="7" t="s">
        <v>602</v>
      </c>
      <c r="C1578" s="8" t="s">
        <v>80</v>
      </c>
      <c r="D1578" s="9"/>
      <c r="E1578" s="9">
        <v>7527.272727272727</v>
      </c>
      <c r="F1578" s="75"/>
      <c r="G1578" s="106" t="s">
        <v>80</v>
      </c>
      <c r="H1578" s="33"/>
      <c r="I1578" s="33"/>
      <c r="J1578" s="75"/>
      <c r="K1578" s="8" t="s">
        <v>80</v>
      </c>
      <c r="L1578" s="63"/>
      <c r="M1578" s="65"/>
      <c r="N1578" s="65"/>
      <c r="O1578" s="35">
        <f t="shared" si="139"/>
        <v>6363.6363636363631</v>
      </c>
      <c r="P1578" s="35">
        <f t="shared" si="140"/>
        <v>0</v>
      </c>
    </row>
    <row r="1579" spans="1:16" s="176" customFormat="1" ht="24" hidden="1" customHeight="1" x14ac:dyDescent="0.3">
      <c r="A1579" s="6">
        <f t="shared" si="138"/>
        <v>28</v>
      </c>
      <c r="B1579" s="7" t="s">
        <v>603</v>
      </c>
      <c r="C1579" s="8" t="s">
        <v>80</v>
      </c>
      <c r="D1579" s="9"/>
      <c r="E1579" s="9">
        <v>7709.0909090909081</v>
      </c>
      <c r="F1579" s="75"/>
      <c r="G1579" s="106" t="s">
        <v>80</v>
      </c>
      <c r="H1579" s="33"/>
      <c r="I1579" s="33"/>
      <c r="J1579" s="75"/>
      <c r="K1579" s="8" t="s">
        <v>80</v>
      </c>
      <c r="L1579" s="63"/>
      <c r="M1579" s="65"/>
      <c r="N1579" s="65"/>
      <c r="O1579" s="35">
        <f t="shared" si="139"/>
        <v>6545.454545454545</v>
      </c>
      <c r="P1579" s="35">
        <f t="shared" si="140"/>
        <v>0</v>
      </c>
    </row>
    <row r="1580" spans="1:16" s="176" customFormat="1" ht="24" hidden="1" customHeight="1" x14ac:dyDescent="0.3">
      <c r="A1580" s="6">
        <f t="shared" si="138"/>
        <v>29</v>
      </c>
      <c r="B1580" s="7" t="s">
        <v>604</v>
      </c>
      <c r="C1580" s="8" t="s">
        <v>80</v>
      </c>
      <c r="D1580" s="9"/>
      <c r="E1580" s="9">
        <v>8909.0909090909081</v>
      </c>
      <c r="F1580" s="75"/>
      <c r="G1580" s="106" t="s">
        <v>80</v>
      </c>
      <c r="H1580" s="33"/>
      <c r="I1580" s="33"/>
      <c r="J1580" s="75"/>
      <c r="K1580" s="8" t="s">
        <v>80</v>
      </c>
      <c r="L1580" s="63"/>
      <c r="M1580" s="65"/>
      <c r="N1580" s="65"/>
      <c r="O1580" s="35">
        <f t="shared" si="139"/>
        <v>4363.6363636363631</v>
      </c>
      <c r="P1580" s="35">
        <f t="shared" si="140"/>
        <v>0</v>
      </c>
    </row>
    <row r="1581" spans="1:16" s="176" customFormat="1" ht="24" hidden="1" customHeight="1" x14ac:dyDescent="0.3">
      <c r="A1581" s="6">
        <f t="shared" si="138"/>
        <v>30</v>
      </c>
      <c r="B1581" s="7" t="s">
        <v>605</v>
      </c>
      <c r="C1581" s="8" t="s">
        <v>614</v>
      </c>
      <c r="D1581" s="9"/>
      <c r="E1581" s="9">
        <v>130909.0909090909</v>
      </c>
      <c r="F1581" s="75"/>
      <c r="G1581" s="106" t="s">
        <v>614</v>
      </c>
      <c r="H1581" s="33"/>
      <c r="I1581" s="33"/>
      <c r="J1581" s="75"/>
      <c r="K1581" s="8" t="s">
        <v>347</v>
      </c>
      <c r="L1581" s="63"/>
      <c r="M1581" s="65"/>
      <c r="N1581" s="65"/>
      <c r="O1581" s="35">
        <f t="shared" si="139"/>
        <v>6981.8181818181811</v>
      </c>
      <c r="P1581" s="35">
        <f t="shared" si="140"/>
        <v>0</v>
      </c>
    </row>
    <row r="1582" spans="1:16" s="176" customFormat="1" ht="24" hidden="1" customHeight="1" x14ac:dyDescent="0.3">
      <c r="A1582" s="6">
        <f t="shared" si="138"/>
        <v>31</v>
      </c>
      <c r="B1582" s="7" t="s">
        <v>606</v>
      </c>
      <c r="C1582" s="8" t="s">
        <v>614</v>
      </c>
      <c r="D1582" s="9"/>
      <c r="E1582" s="9">
        <v>119999.99999999999</v>
      </c>
      <c r="F1582" s="75"/>
      <c r="G1582" s="106" t="s">
        <v>614</v>
      </c>
      <c r="H1582" s="33"/>
      <c r="I1582" s="33"/>
      <c r="J1582" s="75"/>
      <c r="K1582" s="8" t="s">
        <v>347</v>
      </c>
      <c r="L1582" s="63"/>
      <c r="M1582" s="65"/>
      <c r="N1582" s="65"/>
      <c r="O1582" s="35">
        <f t="shared" si="139"/>
        <v>7345.454545454545</v>
      </c>
      <c r="P1582" s="35">
        <f t="shared" si="140"/>
        <v>0</v>
      </c>
    </row>
    <row r="1583" spans="1:16" s="176" customFormat="1" ht="24" hidden="1" customHeight="1" x14ac:dyDescent="0.3">
      <c r="A1583" s="6">
        <f t="shared" si="138"/>
        <v>32</v>
      </c>
      <c r="B1583" s="7" t="s">
        <v>607</v>
      </c>
      <c r="C1583" s="8" t="s">
        <v>614</v>
      </c>
      <c r="D1583" s="9"/>
      <c r="E1583" s="9">
        <v>132727.27272727271</v>
      </c>
      <c r="F1583" s="75"/>
      <c r="G1583" s="106" t="s">
        <v>614</v>
      </c>
      <c r="H1583" s="33"/>
      <c r="I1583" s="33"/>
      <c r="J1583" s="75"/>
      <c r="K1583" s="8" t="s">
        <v>347</v>
      </c>
      <c r="L1583" s="63"/>
      <c r="M1583" s="65"/>
      <c r="N1583" s="65"/>
      <c r="O1583" s="35">
        <f t="shared" si="139"/>
        <v>7527.272727272727</v>
      </c>
      <c r="P1583" s="35">
        <f t="shared" si="140"/>
        <v>0</v>
      </c>
    </row>
    <row r="1584" spans="1:16" s="176" customFormat="1" ht="24" hidden="1" customHeight="1" x14ac:dyDescent="0.3">
      <c r="A1584" s="6">
        <f t="shared" si="138"/>
        <v>33</v>
      </c>
      <c r="B1584" s="7" t="s">
        <v>608</v>
      </c>
      <c r="C1584" s="8" t="s">
        <v>614</v>
      </c>
      <c r="D1584" s="9"/>
      <c r="E1584" s="9">
        <v>127272.72727272726</v>
      </c>
      <c r="F1584" s="75"/>
      <c r="G1584" s="106" t="s">
        <v>614</v>
      </c>
      <c r="H1584" s="33"/>
      <c r="I1584" s="33"/>
      <c r="J1584" s="75"/>
      <c r="K1584" s="8" t="s">
        <v>347</v>
      </c>
      <c r="L1584" s="63"/>
      <c r="M1584" s="65"/>
      <c r="N1584" s="65"/>
      <c r="O1584" s="35">
        <f t="shared" si="139"/>
        <v>7709.0909090909081</v>
      </c>
      <c r="P1584" s="35">
        <f t="shared" si="140"/>
        <v>0</v>
      </c>
    </row>
    <row r="1585" spans="1:16" s="176" customFormat="1" ht="24" hidden="1" customHeight="1" x14ac:dyDescent="0.3">
      <c r="A1585" s="6">
        <f t="shared" si="138"/>
        <v>34</v>
      </c>
      <c r="B1585" s="7" t="s">
        <v>609</v>
      </c>
      <c r="C1585" s="8" t="s">
        <v>614</v>
      </c>
      <c r="D1585" s="9"/>
      <c r="E1585" s="9">
        <v>86363.636363636353</v>
      </c>
      <c r="F1585" s="75"/>
      <c r="G1585" s="106" t="s">
        <v>614</v>
      </c>
      <c r="H1585" s="33"/>
      <c r="I1585" s="33"/>
      <c r="J1585" s="75"/>
      <c r="K1585" s="8" t="s">
        <v>347</v>
      </c>
      <c r="L1585" s="63"/>
      <c r="M1585" s="65"/>
      <c r="N1585" s="65"/>
      <c r="O1585" s="35">
        <f t="shared" si="139"/>
        <v>8909.0909090909081</v>
      </c>
      <c r="P1585" s="35">
        <f t="shared" si="140"/>
        <v>0</v>
      </c>
    </row>
    <row r="1586" spans="1:16" s="176" customFormat="1" ht="24" hidden="1" customHeight="1" x14ac:dyDescent="0.3">
      <c r="A1586" s="6">
        <f t="shared" si="138"/>
        <v>35</v>
      </c>
      <c r="B1586" s="7" t="s">
        <v>610</v>
      </c>
      <c r="C1586" s="8" t="s">
        <v>614</v>
      </c>
      <c r="D1586" s="9"/>
      <c r="E1586" s="9">
        <v>89090.909090909088</v>
      </c>
      <c r="F1586" s="75"/>
      <c r="G1586" s="106" t="s">
        <v>614</v>
      </c>
      <c r="H1586" s="33"/>
      <c r="I1586" s="33"/>
      <c r="J1586" s="75"/>
      <c r="K1586" s="8" t="s">
        <v>347</v>
      </c>
      <c r="L1586" s="63"/>
      <c r="M1586" s="65"/>
      <c r="N1586" s="65"/>
      <c r="O1586" s="35">
        <f t="shared" si="139"/>
        <v>130909.0909090909</v>
      </c>
      <c r="P1586" s="35">
        <f t="shared" si="140"/>
        <v>0</v>
      </c>
    </row>
    <row r="1587" spans="1:16" s="176" customFormat="1" ht="24" hidden="1" customHeight="1" x14ac:dyDescent="0.3">
      <c r="A1587" s="6">
        <f t="shared" si="138"/>
        <v>36</v>
      </c>
      <c r="B1587" s="7" t="s">
        <v>611</v>
      </c>
      <c r="C1587" s="8" t="s">
        <v>614</v>
      </c>
      <c r="D1587" s="9"/>
      <c r="E1587" s="9">
        <v>133636.36363636362</v>
      </c>
      <c r="F1587" s="75"/>
      <c r="G1587" s="106" t="s">
        <v>614</v>
      </c>
      <c r="H1587" s="33"/>
      <c r="I1587" s="33"/>
      <c r="J1587" s="75"/>
      <c r="K1587" s="8" t="s">
        <v>347</v>
      </c>
      <c r="L1587" s="63"/>
      <c r="M1587" s="65"/>
      <c r="N1587" s="65"/>
      <c r="O1587" s="35">
        <f t="shared" si="139"/>
        <v>119999.99999999999</v>
      </c>
      <c r="P1587" s="35">
        <f t="shared" si="140"/>
        <v>0</v>
      </c>
    </row>
    <row r="1588" spans="1:16" s="176" customFormat="1" ht="24" hidden="1" customHeight="1" x14ac:dyDescent="0.3">
      <c r="A1588" s="6">
        <f t="shared" si="138"/>
        <v>37</v>
      </c>
      <c r="B1588" s="7" t="s">
        <v>612</v>
      </c>
      <c r="C1588" s="8" t="s">
        <v>614</v>
      </c>
      <c r="D1588" s="9"/>
      <c r="E1588" s="9">
        <v>133636.36363636362</v>
      </c>
      <c r="F1588" s="75"/>
      <c r="G1588" s="106" t="s">
        <v>614</v>
      </c>
      <c r="H1588" s="33"/>
      <c r="I1588" s="33"/>
      <c r="J1588" s="75"/>
      <c r="K1588" s="8" t="s">
        <v>347</v>
      </c>
      <c r="L1588" s="63"/>
      <c r="M1588" s="65"/>
      <c r="N1588" s="65"/>
      <c r="O1588" s="35">
        <f t="shared" si="139"/>
        <v>132727.27272727271</v>
      </c>
      <c r="P1588" s="35">
        <f t="shared" si="140"/>
        <v>0</v>
      </c>
    </row>
    <row r="1589" spans="1:16" s="176" customFormat="1" ht="24" hidden="1" customHeight="1" x14ac:dyDescent="0.3">
      <c r="A1589" s="6">
        <f t="shared" si="138"/>
        <v>38</v>
      </c>
      <c r="B1589" s="7" t="s">
        <v>613</v>
      </c>
      <c r="C1589" s="8" t="s">
        <v>614</v>
      </c>
      <c r="D1589" s="9"/>
      <c r="E1589" s="9">
        <v>142727.27272727271</v>
      </c>
      <c r="F1589" s="75"/>
      <c r="G1589" s="106" t="s">
        <v>614</v>
      </c>
      <c r="H1589" s="33"/>
      <c r="I1589" s="33"/>
      <c r="J1589" s="75"/>
      <c r="K1589" s="8" t="s">
        <v>347</v>
      </c>
      <c r="L1589" s="63"/>
      <c r="M1589" s="65"/>
      <c r="N1589" s="65"/>
      <c r="O1589" s="35">
        <f t="shared" si="139"/>
        <v>127272.72727272726</v>
      </c>
      <c r="P1589" s="35">
        <f t="shared" si="140"/>
        <v>0</v>
      </c>
    </row>
    <row r="1590" spans="1:16" s="176" customFormat="1" ht="24" hidden="1" customHeight="1" x14ac:dyDescent="0.3">
      <c r="A1590" s="6"/>
      <c r="B1590" s="7"/>
      <c r="C1590" s="8"/>
      <c r="D1590" s="9"/>
      <c r="E1590" s="9"/>
      <c r="F1590" s="9"/>
      <c r="G1590" s="69"/>
      <c r="H1590" s="69"/>
      <c r="I1590" s="69"/>
      <c r="J1590" s="69"/>
      <c r="K1590" s="21"/>
      <c r="L1590" s="63"/>
      <c r="M1590" s="65"/>
      <c r="N1590" s="65"/>
      <c r="O1590" s="35"/>
      <c r="P1590" s="35"/>
    </row>
    <row r="1591" spans="1:16" s="176" customFormat="1" ht="24" hidden="1" customHeight="1" x14ac:dyDescent="0.3">
      <c r="A1591" s="6"/>
      <c r="B1591" s="7"/>
      <c r="C1591" s="8"/>
      <c r="D1591" s="9"/>
      <c r="E1591" s="9"/>
      <c r="F1591" s="9"/>
      <c r="G1591" s="69"/>
      <c r="H1591" s="69"/>
      <c r="I1591" s="69"/>
      <c r="J1591" s="69"/>
      <c r="K1591" s="21"/>
      <c r="L1591" s="63"/>
      <c r="M1591" s="65"/>
      <c r="N1591" s="65"/>
      <c r="O1591" s="35"/>
      <c r="P1591" s="35"/>
    </row>
    <row r="1592" spans="1:16" s="176" customFormat="1" ht="24" hidden="1" customHeight="1" x14ac:dyDescent="0.3">
      <c r="A1592" s="6"/>
      <c r="B1592" s="7"/>
      <c r="C1592" s="8"/>
      <c r="D1592" s="9"/>
      <c r="E1592" s="9"/>
      <c r="F1592" s="9"/>
      <c r="G1592" s="69"/>
      <c r="H1592" s="69"/>
      <c r="I1592" s="69"/>
      <c r="J1592" s="69"/>
      <c r="K1592" s="21"/>
      <c r="L1592" s="63"/>
      <c r="M1592" s="65"/>
      <c r="N1592" s="65"/>
      <c r="O1592" s="35"/>
      <c r="P1592" s="35"/>
    </row>
    <row r="1593" spans="1:16" s="176" customFormat="1" ht="24" hidden="1" customHeight="1" x14ac:dyDescent="0.3">
      <c r="A1593" s="6"/>
      <c r="B1593" s="7"/>
      <c r="C1593" s="8"/>
      <c r="D1593" s="9"/>
      <c r="E1593" s="9"/>
      <c r="F1593" s="9"/>
      <c r="G1593" s="69"/>
      <c r="H1593" s="69"/>
      <c r="I1593" s="69"/>
      <c r="J1593" s="69"/>
      <c r="K1593" s="21"/>
      <c r="L1593" s="63"/>
      <c r="M1593" s="65"/>
      <c r="N1593" s="65"/>
      <c r="O1593" s="35"/>
      <c r="P1593" s="35"/>
    </row>
    <row r="1594" spans="1:16" s="176" customFormat="1" ht="24" hidden="1" customHeight="1" x14ac:dyDescent="0.3">
      <c r="A1594" s="6"/>
      <c r="B1594" s="7"/>
      <c r="C1594" s="8"/>
      <c r="D1594" s="9"/>
      <c r="E1594" s="9"/>
      <c r="F1594" s="9"/>
      <c r="G1594" s="69"/>
      <c r="H1594" s="69"/>
      <c r="I1594" s="69"/>
      <c r="J1594" s="69"/>
      <c r="K1594" s="21"/>
      <c r="L1594" s="63"/>
      <c r="M1594" s="65"/>
      <c r="N1594" s="65"/>
      <c r="O1594" s="35"/>
      <c r="P1594" s="35"/>
    </row>
    <row r="1595" spans="1:16" s="176" customFormat="1" ht="24" hidden="1" customHeight="1" x14ac:dyDescent="0.3">
      <c r="A1595" s="6"/>
      <c r="B1595" s="7"/>
      <c r="C1595" s="8"/>
      <c r="D1595" s="9"/>
      <c r="E1595" s="9"/>
      <c r="F1595" s="9"/>
      <c r="G1595" s="69"/>
      <c r="H1595" s="69"/>
      <c r="I1595" s="69"/>
      <c r="J1595" s="69"/>
      <c r="K1595" s="21"/>
      <c r="L1595" s="63"/>
      <c r="M1595" s="65"/>
      <c r="N1595" s="65"/>
      <c r="O1595" s="35"/>
      <c r="P1595" s="35"/>
    </row>
    <row r="1596" spans="1:16" s="176" customFormat="1" ht="24" hidden="1" customHeight="1" x14ac:dyDescent="0.3">
      <c r="A1596" s="6"/>
      <c r="B1596" s="7"/>
      <c r="C1596" s="8"/>
      <c r="D1596" s="9"/>
      <c r="E1596" s="9"/>
      <c r="F1596" s="9"/>
      <c r="G1596" s="69"/>
      <c r="H1596" s="69"/>
      <c r="I1596" s="69"/>
      <c r="J1596" s="69"/>
      <c r="K1596" s="21"/>
      <c r="L1596" s="63"/>
      <c r="M1596" s="65"/>
      <c r="N1596" s="65"/>
      <c r="O1596" s="35"/>
      <c r="P1596" s="35"/>
    </row>
    <row r="1597" spans="1:16" s="176" customFormat="1" ht="24" hidden="1" customHeight="1" x14ac:dyDescent="0.3">
      <c r="A1597" s="6"/>
      <c r="B1597" s="7"/>
      <c r="C1597" s="8"/>
      <c r="D1597" s="9"/>
      <c r="E1597" s="9"/>
      <c r="F1597" s="9"/>
      <c r="G1597" s="69"/>
      <c r="H1597" s="69"/>
      <c r="I1597" s="69"/>
      <c r="J1597" s="69"/>
      <c r="K1597" s="21"/>
      <c r="L1597" s="63"/>
      <c r="M1597" s="65"/>
      <c r="N1597" s="65"/>
      <c r="O1597" s="35"/>
      <c r="P1597" s="35"/>
    </row>
    <row r="1598" spans="1:16" s="176" customFormat="1" ht="24" hidden="1" customHeight="1" x14ac:dyDescent="0.3">
      <c r="A1598" s="6"/>
      <c r="B1598" s="7"/>
      <c r="C1598" s="8"/>
      <c r="D1598" s="9"/>
      <c r="E1598" s="9"/>
      <c r="F1598" s="9"/>
      <c r="G1598" s="69"/>
      <c r="H1598" s="69"/>
      <c r="I1598" s="69"/>
      <c r="J1598" s="69"/>
      <c r="K1598" s="21"/>
      <c r="L1598" s="63"/>
      <c r="M1598" s="65"/>
      <c r="N1598" s="65"/>
      <c r="O1598" s="35"/>
      <c r="P1598" s="35"/>
    </row>
    <row r="1599" spans="1:16" s="176" customFormat="1" ht="24" hidden="1" customHeight="1" x14ac:dyDescent="0.3">
      <c r="A1599" s="6"/>
      <c r="B1599" s="7"/>
      <c r="C1599" s="8"/>
      <c r="D1599" s="9"/>
      <c r="E1599" s="9"/>
      <c r="F1599" s="9"/>
      <c r="G1599" s="69"/>
      <c r="H1599" s="69"/>
      <c r="I1599" s="69"/>
      <c r="J1599" s="69"/>
      <c r="K1599" s="21"/>
      <c r="L1599" s="63"/>
      <c r="M1599" s="65"/>
      <c r="N1599" s="65"/>
      <c r="O1599" s="35"/>
      <c r="P1599" s="35"/>
    </row>
    <row r="1600" spans="1:16" s="176" customFormat="1" ht="24" hidden="1" customHeight="1" x14ac:dyDescent="0.3">
      <c r="A1600" s="6"/>
      <c r="B1600" s="7"/>
      <c r="C1600" s="8"/>
      <c r="D1600" s="9"/>
      <c r="E1600" s="9"/>
      <c r="F1600" s="9"/>
      <c r="G1600" s="69"/>
      <c r="H1600" s="69"/>
      <c r="I1600" s="69"/>
      <c r="J1600" s="69"/>
      <c r="K1600" s="21"/>
      <c r="L1600" s="63"/>
      <c r="M1600" s="65"/>
      <c r="N1600" s="65"/>
      <c r="O1600" s="35"/>
      <c r="P1600" s="35"/>
    </row>
    <row r="1601" spans="1:16" s="176" customFormat="1" ht="24" hidden="1" customHeight="1" x14ac:dyDescent="0.3">
      <c r="A1601" s="6"/>
      <c r="B1601" s="7"/>
      <c r="C1601" s="8"/>
      <c r="D1601" s="9"/>
      <c r="E1601" s="9"/>
      <c r="F1601" s="9"/>
      <c r="G1601" s="69"/>
      <c r="H1601" s="69"/>
      <c r="I1601" s="69"/>
      <c r="J1601" s="69"/>
      <c r="K1601" s="21"/>
      <c r="L1601" s="63"/>
      <c r="M1601" s="65"/>
      <c r="N1601" s="65"/>
      <c r="O1601" s="35"/>
      <c r="P1601" s="35"/>
    </row>
    <row r="1602" spans="1:16" s="176" customFormat="1" ht="24" hidden="1" customHeight="1" x14ac:dyDescent="0.3">
      <c r="A1602" s="6"/>
      <c r="B1602" s="7"/>
      <c r="C1602" s="8"/>
      <c r="D1602" s="9"/>
      <c r="E1602" s="9"/>
      <c r="F1602" s="9"/>
      <c r="G1602" s="69"/>
      <c r="H1602" s="69"/>
      <c r="I1602" s="69"/>
      <c r="J1602" s="69"/>
      <c r="K1602" s="21"/>
      <c r="L1602" s="63"/>
      <c r="M1602" s="65"/>
      <c r="N1602" s="65"/>
      <c r="O1602" s="35"/>
      <c r="P1602" s="35"/>
    </row>
    <row r="1603" spans="1:16" s="176" customFormat="1" ht="24" hidden="1" customHeight="1" x14ac:dyDescent="0.3">
      <c r="A1603" s="6"/>
      <c r="B1603" s="7"/>
      <c r="C1603" s="8"/>
      <c r="D1603" s="9"/>
      <c r="E1603" s="9"/>
      <c r="F1603" s="9"/>
      <c r="G1603" s="69"/>
      <c r="H1603" s="69"/>
      <c r="I1603" s="69"/>
      <c r="J1603" s="69"/>
      <c r="K1603" s="21"/>
      <c r="L1603" s="63"/>
      <c r="M1603" s="65"/>
      <c r="N1603" s="65"/>
      <c r="O1603" s="35"/>
      <c r="P1603" s="35"/>
    </row>
    <row r="1604" spans="1:16" s="176" customFormat="1" ht="24" hidden="1" customHeight="1" x14ac:dyDescent="0.3">
      <c r="A1604" s="6"/>
      <c r="B1604" s="7"/>
      <c r="C1604" s="8"/>
      <c r="D1604" s="9"/>
      <c r="E1604" s="9"/>
      <c r="F1604" s="9"/>
      <c r="G1604" s="69"/>
      <c r="H1604" s="69"/>
      <c r="I1604" s="69"/>
      <c r="J1604" s="69"/>
      <c r="K1604" s="21"/>
      <c r="L1604" s="63"/>
      <c r="M1604" s="65"/>
      <c r="N1604" s="65"/>
      <c r="O1604" s="35"/>
      <c r="P1604" s="35"/>
    </row>
    <row r="1605" spans="1:16" s="176" customFormat="1" ht="24" hidden="1" customHeight="1" x14ac:dyDescent="0.3">
      <c r="A1605" s="6"/>
      <c r="B1605" s="7"/>
      <c r="C1605" s="8"/>
      <c r="D1605" s="9"/>
      <c r="E1605" s="9"/>
      <c r="F1605" s="9"/>
      <c r="G1605" s="69"/>
      <c r="H1605" s="69"/>
      <c r="I1605" s="69"/>
      <c r="J1605" s="69"/>
      <c r="K1605" s="21"/>
      <c r="L1605" s="63"/>
      <c r="M1605" s="65"/>
      <c r="N1605" s="65"/>
      <c r="O1605" s="35"/>
      <c r="P1605" s="35"/>
    </row>
    <row r="1606" spans="1:16" s="176" customFormat="1" ht="24" hidden="1" customHeight="1" x14ac:dyDescent="0.3">
      <c r="A1606" s="6"/>
      <c r="B1606" s="7"/>
      <c r="C1606" s="8"/>
      <c r="D1606" s="9"/>
      <c r="E1606" s="9"/>
      <c r="F1606" s="9"/>
      <c r="G1606" s="69"/>
      <c r="H1606" s="69"/>
      <c r="I1606" s="69"/>
      <c r="J1606" s="69"/>
      <c r="K1606" s="21"/>
      <c r="L1606" s="63"/>
      <c r="M1606" s="65"/>
      <c r="N1606" s="65"/>
      <c r="O1606" s="35"/>
      <c r="P1606" s="35"/>
    </row>
    <row r="1607" spans="1:16" s="176" customFormat="1" ht="24" hidden="1" customHeight="1" x14ac:dyDescent="0.3">
      <c r="A1607" s="6"/>
      <c r="B1607" s="7"/>
      <c r="C1607" s="8"/>
      <c r="D1607" s="9"/>
      <c r="E1607" s="9"/>
      <c r="F1607" s="9"/>
      <c r="G1607" s="69"/>
      <c r="H1607" s="69"/>
      <c r="I1607" s="69"/>
      <c r="J1607" s="69"/>
      <c r="K1607" s="21"/>
      <c r="L1607" s="63"/>
      <c r="M1607" s="65"/>
      <c r="N1607" s="65"/>
      <c r="O1607" s="35"/>
      <c r="P1607" s="35"/>
    </row>
    <row r="1608" spans="1:16" s="176" customFormat="1" ht="24" hidden="1" customHeight="1" x14ac:dyDescent="0.3">
      <c r="A1608" s="6"/>
      <c r="B1608" s="7"/>
      <c r="C1608" s="8"/>
      <c r="D1608" s="9"/>
      <c r="E1608" s="9"/>
      <c r="F1608" s="9"/>
      <c r="G1608" s="69"/>
      <c r="H1608" s="69"/>
      <c r="I1608" s="69"/>
      <c r="J1608" s="69"/>
      <c r="K1608" s="21"/>
      <c r="L1608" s="63"/>
      <c r="M1608" s="65"/>
      <c r="N1608" s="65"/>
      <c r="O1608" s="35"/>
      <c r="P1608" s="35"/>
    </row>
    <row r="1609" spans="1:16" s="176" customFormat="1" ht="24" hidden="1" customHeight="1" x14ac:dyDescent="0.3">
      <c r="A1609" s="6"/>
      <c r="B1609" s="7"/>
      <c r="C1609" s="8"/>
      <c r="D1609" s="9"/>
      <c r="E1609" s="9"/>
      <c r="F1609" s="9"/>
      <c r="G1609" s="69"/>
      <c r="H1609" s="69"/>
      <c r="I1609" s="69"/>
      <c r="J1609" s="69"/>
      <c r="K1609" s="21"/>
      <c r="L1609" s="63"/>
      <c r="M1609" s="65"/>
      <c r="N1609" s="65"/>
      <c r="O1609" s="35"/>
      <c r="P1609" s="35"/>
    </row>
    <row r="1610" spans="1:16" s="176" customFormat="1" ht="24" hidden="1" customHeight="1" x14ac:dyDescent="0.3">
      <c r="A1610" s="6"/>
      <c r="B1610" s="7"/>
      <c r="C1610" s="8"/>
      <c r="D1610" s="9"/>
      <c r="E1610" s="9"/>
      <c r="F1610" s="9"/>
      <c r="G1610" s="69"/>
      <c r="H1610" s="69"/>
      <c r="I1610" s="69"/>
      <c r="J1610" s="69"/>
      <c r="K1610" s="21"/>
      <c r="L1610" s="63"/>
      <c r="M1610" s="65"/>
      <c r="N1610" s="65"/>
      <c r="O1610" s="35"/>
      <c r="P1610" s="35"/>
    </row>
    <row r="1611" spans="1:16" s="176" customFormat="1" ht="24" hidden="1" customHeight="1" x14ac:dyDescent="0.3">
      <c r="A1611" s="6"/>
      <c r="B1611" s="7"/>
      <c r="C1611" s="8"/>
      <c r="D1611" s="9"/>
      <c r="E1611" s="9"/>
      <c r="F1611" s="9"/>
      <c r="G1611" s="69"/>
      <c r="H1611" s="69"/>
      <c r="I1611" s="69"/>
      <c r="J1611" s="69"/>
      <c r="K1611" s="21"/>
      <c r="L1611" s="63"/>
      <c r="M1611" s="65"/>
      <c r="N1611" s="65"/>
      <c r="O1611" s="35"/>
      <c r="P1611" s="35"/>
    </row>
    <row r="1612" spans="1:16" s="176" customFormat="1" ht="24" hidden="1" customHeight="1" x14ac:dyDescent="0.3">
      <c r="A1612" s="6"/>
      <c r="B1612" s="7"/>
      <c r="C1612" s="8"/>
      <c r="D1612" s="9"/>
      <c r="E1612" s="9"/>
      <c r="F1612" s="9"/>
      <c r="G1612" s="69"/>
      <c r="H1612" s="69"/>
      <c r="I1612" s="69"/>
      <c r="J1612" s="69"/>
      <c r="K1612" s="21"/>
      <c r="L1612" s="63"/>
      <c r="M1612" s="65"/>
      <c r="N1612" s="65"/>
      <c r="O1612" s="35"/>
      <c r="P1612" s="35"/>
    </row>
    <row r="1613" spans="1:16" s="176" customFormat="1" ht="24" hidden="1" customHeight="1" x14ac:dyDescent="0.3">
      <c r="A1613" s="6"/>
      <c r="B1613" s="7"/>
      <c r="C1613" s="8"/>
      <c r="D1613" s="9"/>
      <c r="E1613" s="9"/>
      <c r="F1613" s="9"/>
      <c r="G1613" s="69"/>
      <c r="H1613" s="69"/>
      <c r="I1613" s="69"/>
      <c r="J1613" s="69"/>
      <c r="K1613" s="21"/>
      <c r="L1613" s="63"/>
      <c r="M1613" s="65"/>
      <c r="N1613" s="65"/>
      <c r="O1613" s="35"/>
      <c r="P1613" s="35"/>
    </row>
    <row r="1614" spans="1:16" s="176" customFormat="1" ht="24" hidden="1" customHeight="1" x14ac:dyDescent="0.3">
      <c r="A1614" s="6"/>
      <c r="B1614" s="7"/>
      <c r="C1614" s="8"/>
      <c r="D1614" s="9"/>
      <c r="E1614" s="9"/>
      <c r="F1614" s="9"/>
      <c r="G1614" s="69"/>
      <c r="H1614" s="69"/>
      <c r="I1614" s="69"/>
      <c r="J1614" s="69"/>
      <c r="K1614" s="21"/>
      <c r="L1614" s="63"/>
      <c r="M1614" s="65"/>
      <c r="N1614" s="65"/>
      <c r="O1614" s="35"/>
      <c r="P1614" s="35"/>
    </row>
    <row r="1615" spans="1:16" s="176" customFormat="1" ht="24" hidden="1" customHeight="1" x14ac:dyDescent="0.3">
      <c r="A1615" s="6"/>
      <c r="B1615" s="7"/>
      <c r="C1615" s="8"/>
      <c r="D1615" s="9"/>
      <c r="E1615" s="9"/>
      <c r="F1615" s="9"/>
      <c r="G1615" s="69"/>
      <c r="H1615" s="69"/>
      <c r="I1615" s="69"/>
      <c r="J1615" s="69"/>
      <c r="K1615" s="21"/>
      <c r="L1615" s="63"/>
      <c r="M1615" s="65"/>
      <c r="N1615" s="65"/>
      <c r="O1615" s="35"/>
      <c r="P1615" s="35"/>
    </row>
    <row r="1616" spans="1:16" s="176" customFormat="1" ht="24" hidden="1" customHeight="1" x14ac:dyDescent="0.3">
      <c r="A1616" s="6"/>
      <c r="B1616" s="7"/>
      <c r="C1616" s="8"/>
      <c r="D1616" s="9"/>
      <c r="E1616" s="9"/>
      <c r="F1616" s="9"/>
      <c r="G1616" s="69"/>
      <c r="H1616" s="69"/>
      <c r="I1616" s="69"/>
      <c r="J1616" s="69"/>
      <c r="K1616" s="21"/>
      <c r="L1616" s="63"/>
      <c r="M1616" s="65"/>
      <c r="N1616" s="65"/>
      <c r="O1616" s="35"/>
      <c r="P1616" s="35"/>
    </row>
    <row r="1617" spans="1:16" s="176" customFormat="1" ht="24" hidden="1" customHeight="1" x14ac:dyDescent="0.3">
      <c r="A1617" s="6"/>
      <c r="B1617" s="7"/>
      <c r="C1617" s="8"/>
      <c r="D1617" s="9"/>
      <c r="E1617" s="9"/>
      <c r="F1617" s="9"/>
      <c r="G1617" s="69"/>
      <c r="H1617" s="69"/>
      <c r="I1617" s="69"/>
      <c r="J1617" s="69"/>
      <c r="K1617" s="21"/>
      <c r="L1617" s="63"/>
      <c r="M1617" s="65"/>
      <c r="N1617" s="65"/>
      <c r="O1617" s="35"/>
      <c r="P1617" s="35"/>
    </row>
    <row r="1618" spans="1:16" s="79" customFormat="1" ht="33" customHeight="1" x14ac:dyDescent="0.3">
      <c r="A1618" s="175"/>
      <c r="B1618" s="301" t="s">
        <v>2455</v>
      </c>
      <c r="C1618" s="302"/>
      <c r="D1618" s="302"/>
      <c r="E1618" s="302"/>
      <c r="F1618" s="302"/>
      <c r="G1618" s="302"/>
      <c r="H1618" s="302"/>
      <c r="I1618" s="302"/>
      <c r="J1618" s="302"/>
      <c r="K1618" s="302"/>
      <c r="L1618" s="302"/>
      <c r="M1618" s="302"/>
      <c r="N1618" s="303"/>
      <c r="O1618" s="77"/>
      <c r="P1618" s="77"/>
    </row>
    <row r="1619" spans="1:16" s="176" customFormat="1" ht="24" customHeight="1" x14ac:dyDescent="0.3">
      <c r="A1619" s="6"/>
      <c r="B1619" s="5" t="s">
        <v>1980</v>
      </c>
      <c r="C1619" s="8"/>
      <c r="D1619" s="9"/>
      <c r="E1619" s="9"/>
      <c r="F1619" s="9"/>
      <c r="G1619" s="69"/>
      <c r="H1619" s="69"/>
      <c r="I1619" s="69"/>
      <c r="J1619" s="69"/>
      <c r="K1619" s="21"/>
      <c r="L1619" s="63"/>
      <c r="M1619" s="65"/>
      <c r="N1619" s="65"/>
      <c r="O1619" s="35"/>
      <c r="P1619" s="35"/>
    </row>
    <row r="1620" spans="1:16" s="176" customFormat="1" ht="17.25" x14ac:dyDescent="0.3">
      <c r="A1620" s="6">
        <v>1</v>
      </c>
      <c r="B1620" s="7" t="s">
        <v>1981</v>
      </c>
      <c r="C1620" s="8" t="s">
        <v>71</v>
      </c>
      <c r="D1620" s="9"/>
      <c r="E1620" s="9"/>
      <c r="F1620" s="9"/>
      <c r="G1620" s="69"/>
      <c r="H1620" s="69"/>
      <c r="I1620" s="69"/>
      <c r="J1620" s="69"/>
      <c r="K1620" s="21" t="s">
        <v>71</v>
      </c>
      <c r="L1620" s="63"/>
      <c r="M1620" s="65">
        <f>280000/1.1</f>
        <v>254545.45454545453</v>
      </c>
      <c r="N1620" s="65"/>
      <c r="O1620" s="35"/>
      <c r="P1620" s="35"/>
    </row>
    <row r="1621" spans="1:16" s="176" customFormat="1" ht="24" customHeight="1" x14ac:dyDescent="0.3">
      <c r="A1621" s="6">
        <f>A1620+1</f>
        <v>2</v>
      </c>
      <c r="B1621" s="7" t="s">
        <v>1982</v>
      </c>
      <c r="C1621" s="8" t="s">
        <v>71</v>
      </c>
      <c r="D1621" s="9"/>
      <c r="E1621" s="9"/>
      <c r="F1621" s="9"/>
      <c r="G1621" s="69"/>
      <c r="H1621" s="69"/>
      <c r="I1621" s="69"/>
      <c r="J1621" s="69"/>
      <c r="K1621" s="21" t="s">
        <v>71</v>
      </c>
      <c r="L1621" s="63"/>
      <c r="M1621" s="65">
        <f>340000/1.1</f>
        <v>309090.90909090906</v>
      </c>
      <c r="N1621" s="65"/>
      <c r="O1621" s="35"/>
      <c r="P1621" s="35"/>
    </row>
    <row r="1622" spans="1:16" s="176" customFormat="1" ht="24" customHeight="1" x14ac:dyDescent="0.3">
      <c r="A1622" s="6">
        <f>A1621+1</f>
        <v>3</v>
      </c>
      <c r="B1622" s="7" t="s">
        <v>1983</v>
      </c>
      <c r="C1622" s="8" t="s">
        <v>71</v>
      </c>
      <c r="D1622" s="9"/>
      <c r="E1622" s="9"/>
      <c r="F1622" s="9"/>
      <c r="G1622" s="69"/>
      <c r="H1622" s="69"/>
      <c r="I1622" s="69"/>
      <c r="J1622" s="69"/>
      <c r="K1622" s="21" t="s">
        <v>71</v>
      </c>
      <c r="L1622" s="63"/>
      <c r="M1622" s="65">
        <f>240000/1.1</f>
        <v>218181.81818181818</v>
      </c>
      <c r="N1622" s="65"/>
      <c r="O1622" s="35"/>
      <c r="P1622" s="35"/>
    </row>
    <row r="1623" spans="1:16" s="176" customFormat="1" ht="24" customHeight="1" x14ac:dyDescent="0.3">
      <c r="A1623" s="6">
        <f>A1622+1</f>
        <v>4</v>
      </c>
      <c r="B1623" s="7" t="s">
        <v>1984</v>
      </c>
      <c r="C1623" s="8" t="s">
        <v>71</v>
      </c>
      <c r="D1623" s="9"/>
      <c r="E1623" s="9"/>
      <c r="F1623" s="9"/>
      <c r="G1623" s="69"/>
      <c r="H1623" s="69"/>
      <c r="I1623" s="69"/>
      <c r="J1623" s="69"/>
      <c r="K1623" s="21" t="s">
        <v>71</v>
      </c>
      <c r="L1623" s="63"/>
      <c r="M1623" s="65">
        <f>280000/1.1</f>
        <v>254545.45454545453</v>
      </c>
      <c r="N1623" s="65"/>
      <c r="O1623" s="35"/>
      <c r="P1623" s="35"/>
    </row>
    <row r="1624" spans="1:16" s="176" customFormat="1" ht="24" customHeight="1" x14ac:dyDescent="0.3">
      <c r="A1624" s="6"/>
      <c r="B1624" s="5" t="s">
        <v>1985</v>
      </c>
      <c r="C1624" s="8"/>
      <c r="D1624" s="9"/>
      <c r="E1624" s="9"/>
      <c r="F1624" s="9"/>
      <c r="G1624" s="69"/>
      <c r="H1624" s="69"/>
      <c r="I1624" s="69"/>
      <c r="J1624" s="69"/>
      <c r="K1624" s="21"/>
      <c r="L1624" s="63"/>
      <c r="M1624" s="65"/>
      <c r="N1624" s="65"/>
      <c r="O1624" s="35"/>
      <c r="P1624" s="35"/>
    </row>
    <row r="1625" spans="1:16" s="176" customFormat="1" ht="24" customHeight="1" x14ac:dyDescent="0.3">
      <c r="A1625" s="6">
        <v>1</v>
      </c>
      <c r="B1625" s="7" t="s">
        <v>1986</v>
      </c>
      <c r="C1625" s="8" t="s">
        <v>125</v>
      </c>
      <c r="D1625" s="9"/>
      <c r="E1625" s="9"/>
      <c r="F1625" s="9"/>
      <c r="G1625" s="69"/>
      <c r="H1625" s="69"/>
      <c r="I1625" s="69"/>
      <c r="J1625" s="69"/>
      <c r="K1625" s="21" t="s">
        <v>125</v>
      </c>
      <c r="L1625" s="63"/>
      <c r="M1625" s="65">
        <f>1380000/1.1</f>
        <v>1254545.4545454544</v>
      </c>
      <c r="N1625" s="65"/>
      <c r="O1625" s="35"/>
      <c r="P1625" s="35"/>
    </row>
    <row r="1626" spans="1:16" s="176" customFormat="1" ht="24" customHeight="1" x14ac:dyDescent="0.3">
      <c r="A1626" s="6">
        <f>A1625+1</f>
        <v>2</v>
      </c>
      <c r="B1626" s="7" t="s">
        <v>1990</v>
      </c>
      <c r="C1626" s="8"/>
      <c r="D1626" s="9"/>
      <c r="E1626" s="9"/>
      <c r="F1626" s="9"/>
      <c r="G1626" s="69"/>
      <c r="H1626" s="69"/>
      <c r="I1626" s="69"/>
      <c r="J1626" s="69"/>
      <c r="K1626" s="21" t="s">
        <v>154</v>
      </c>
      <c r="L1626" s="63"/>
      <c r="M1626" s="65">
        <f>465000/1.1</f>
        <v>422727.27272727271</v>
      </c>
      <c r="N1626" s="65"/>
      <c r="O1626" s="35"/>
      <c r="P1626" s="35"/>
    </row>
    <row r="1627" spans="1:16" s="176" customFormat="1" ht="24" customHeight="1" x14ac:dyDescent="0.3">
      <c r="A1627" s="6">
        <f>A1626+1</f>
        <v>3</v>
      </c>
      <c r="B1627" s="7" t="s">
        <v>1987</v>
      </c>
      <c r="C1627" s="8"/>
      <c r="D1627" s="9"/>
      <c r="E1627" s="9"/>
      <c r="F1627" s="9"/>
      <c r="G1627" s="69"/>
      <c r="H1627" s="69"/>
      <c r="I1627" s="69"/>
      <c r="J1627" s="69"/>
      <c r="K1627" s="21" t="s">
        <v>125</v>
      </c>
      <c r="L1627" s="63"/>
      <c r="M1627" s="65">
        <f>3090000/1.1</f>
        <v>2809090.9090909087</v>
      </c>
      <c r="N1627" s="65"/>
      <c r="O1627" s="35"/>
      <c r="P1627" s="35"/>
    </row>
    <row r="1628" spans="1:16" s="176" customFormat="1" ht="24" customHeight="1" x14ac:dyDescent="0.3">
      <c r="A1628" s="6">
        <f>A1627+1</f>
        <v>4</v>
      </c>
      <c r="B1628" s="7" t="s">
        <v>1989</v>
      </c>
      <c r="C1628" s="8"/>
      <c r="D1628" s="9"/>
      <c r="E1628" s="9"/>
      <c r="F1628" s="9"/>
      <c r="G1628" s="69"/>
      <c r="H1628" s="69"/>
      <c r="I1628" s="69"/>
      <c r="J1628" s="69"/>
      <c r="K1628" s="21" t="s">
        <v>154</v>
      </c>
      <c r="L1628" s="63"/>
      <c r="M1628" s="65">
        <f>1200000/1.1</f>
        <v>1090909.0909090908</v>
      </c>
      <c r="N1628" s="65"/>
      <c r="O1628" s="35"/>
      <c r="P1628" s="35"/>
    </row>
    <row r="1629" spans="1:16" s="176" customFormat="1" ht="24" customHeight="1" x14ac:dyDescent="0.3">
      <c r="A1629" s="6">
        <f>A1628+1</f>
        <v>5</v>
      </c>
      <c r="B1629" s="7" t="s">
        <v>2323</v>
      </c>
      <c r="C1629" s="8"/>
      <c r="D1629" s="9"/>
      <c r="E1629" s="9"/>
      <c r="F1629" s="9"/>
      <c r="G1629" s="69"/>
      <c r="H1629" s="69"/>
      <c r="I1629" s="69"/>
      <c r="J1629" s="69"/>
      <c r="K1629" s="21" t="s">
        <v>125</v>
      </c>
      <c r="L1629" s="63"/>
      <c r="M1629" s="65">
        <f>2450000/1.1</f>
        <v>2227272.7272727271</v>
      </c>
      <c r="N1629" s="65"/>
      <c r="O1629" s="35"/>
      <c r="P1629" s="35"/>
    </row>
    <row r="1630" spans="1:16" s="176" customFormat="1" ht="24" customHeight="1" x14ac:dyDescent="0.3">
      <c r="A1630" s="6">
        <f>A1629+1</f>
        <v>6</v>
      </c>
      <c r="B1630" s="7" t="s">
        <v>2328</v>
      </c>
      <c r="C1630" s="8"/>
      <c r="D1630" s="9"/>
      <c r="E1630" s="9"/>
      <c r="F1630" s="9"/>
      <c r="G1630" s="69"/>
      <c r="H1630" s="69"/>
      <c r="I1630" s="69"/>
      <c r="J1630" s="69"/>
      <c r="K1630" s="21" t="s">
        <v>154</v>
      </c>
      <c r="L1630" s="63"/>
      <c r="M1630" s="65">
        <f>790000/1.1</f>
        <v>718181.81818181812</v>
      </c>
      <c r="N1630" s="65"/>
      <c r="O1630" s="35"/>
      <c r="P1630" s="35"/>
    </row>
    <row r="1631" spans="1:16" s="176" customFormat="1" ht="24" customHeight="1" x14ac:dyDescent="0.3">
      <c r="A1631" s="6"/>
      <c r="B1631" s="5" t="s">
        <v>1988</v>
      </c>
      <c r="C1631" s="8"/>
      <c r="D1631" s="9"/>
      <c r="E1631" s="9"/>
      <c r="F1631" s="9"/>
      <c r="G1631" s="69"/>
      <c r="H1631" s="69"/>
      <c r="I1631" s="69"/>
      <c r="J1631" s="69"/>
      <c r="K1631" s="21"/>
      <c r="L1631" s="63"/>
      <c r="M1631" s="65"/>
      <c r="N1631" s="65"/>
      <c r="O1631" s="35"/>
      <c r="P1631" s="35"/>
    </row>
    <row r="1632" spans="1:16" s="176" customFormat="1" ht="39.75" customHeight="1" x14ac:dyDescent="0.3">
      <c r="A1632" s="6">
        <v>1</v>
      </c>
      <c r="B1632" s="7" t="s">
        <v>1991</v>
      </c>
      <c r="C1632" s="8"/>
      <c r="D1632" s="9"/>
      <c r="E1632" s="9"/>
      <c r="F1632" s="9"/>
      <c r="G1632" s="69"/>
      <c r="H1632" s="69"/>
      <c r="I1632" s="69"/>
      <c r="J1632" s="69"/>
      <c r="K1632" s="21" t="s">
        <v>125</v>
      </c>
      <c r="L1632" s="63"/>
      <c r="M1632" s="65">
        <f>1250000/1.1</f>
        <v>1136363.6363636362</v>
      </c>
      <c r="N1632" s="65"/>
      <c r="O1632" s="35"/>
      <c r="P1632" s="35"/>
    </row>
    <row r="1633" spans="1:16" s="176" customFormat="1" ht="38.25" customHeight="1" x14ac:dyDescent="0.3">
      <c r="A1633" s="6">
        <f t="shared" ref="A1633:A1642" si="141">A1632+1</f>
        <v>2</v>
      </c>
      <c r="B1633" s="7" t="s">
        <v>1992</v>
      </c>
      <c r="C1633" s="8"/>
      <c r="D1633" s="9"/>
      <c r="E1633" s="9"/>
      <c r="F1633" s="9"/>
      <c r="G1633" s="69"/>
      <c r="H1633" s="69"/>
      <c r="I1633" s="69"/>
      <c r="J1633" s="69"/>
      <c r="K1633" s="21" t="s">
        <v>154</v>
      </c>
      <c r="L1633" s="63"/>
      <c r="M1633" s="65">
        <f>420000/1.1</f>
        <v>381818.18181818177</v>
      </c>
      <c r="N1633" s="65"/>
      <c r="O1633" s="35"/>
      <c r="P1633" s="35"/>
    </row>
    <row r="1634" spans="1:16" s="176" customFormat="1" ht="36.75" customHeight="1" x14ac:dyDescent="0.3">
      <c r="A1634" s="6">
        <f>A1633+1</f>
        <v>3</v>
      </c>
      <c r="B1634" s="7" t="s">
        <v>1993</v>
      </c>
      <c r="C1634" s="8"/>
      <c r="D1634" s="9"/>
      <c r="E1634" s="9"/>
      <c r="F1634" s="9"/>
      <c r="G1634" s="69"/>
      <c r="H1634" s="69"/>
      <c r="I1634" s="69"/>
      <c r="J1634" s="69"/>
      <c r="K1634" s="21" t="s">
        <v>125</v>
      </c>
      <c r="L1634" s="63"/>
      <c r="M1634" s="65">
        <f>1700000/1.1</f>
        <v>1545454.5454545454</v>
      </c>
      <c r="N1634" s="65"/>
      <c r="O1634" s="35"/>
      <c r="P1634" s="35"/>
    </row>
    <row r="1635" spans="1:16" s="176" customFormat="1" ht="33" x14ac:dyDescent="0.3">
      <c r="A1635" s="6">
        <f t="shared" si="141"/>
        <v>4</v>
      </c>
      <c r="B1635" s="7" t="s">
        <v>1994</v>
      </c>
      <c r="C1635" s="8"/>
      <c r="D1635" s="9"/>
      <c r="E1635" s="9"/>
      <c r="F1635" s="9"/>
      <c r="G1635" s="69"/>
      <c r="H1635" s="69"/>
      <c r="I1635" s="69"/>
      <c r="J1635" s="69"/>
      <c r="K1635" s="21" t="s">
        <v>154</v>
      </c>
      <c r="L1635" s="63"/>
      <c r="M1635" s="65">
        <f>580000/1.1</f>
        <v>527272.72727272718</v>
      </c>
      <c r="N1635" s="65"/>
      <c r="O1635" s="35"/>
      <c r="P1635" s="35"/>
    </row>
    <row r="1636" spans="1:16" s="176" customFormat="1" ht="33" x14ac:dyDescent="0.3">
      <c r="A1636" s="6">
        <f t="shared" si="141"/>
        <v>5</v>
      </c>
      <c r="B1636" s="7" t="s">
        <v>1995</v>
      </c>
      <c r="C1636" s="8"/>
      <c r="D1636" s="9"/>
      <c r="E1636" s="9"/>
      <c r="F1636" s="9"/>
      <c r="G1636" s="69"/>
      <c r="H1636" s="69"/>
      <c r="I1636" s="69"/>
      <c r="J1636" s="69"/>
      <c r="K1636" s="21" t="s">
        <v>125</v>
      </c>
      <c r="L1636" s="63"/>
      <c r="M1636" s="65">
        <f>2720000/1.1</f>
        <v>2472727.2727272725</v>
      </c>
      <c r="N1636" s="65"/>
      <c r="O1636" s="35"/>
      <c r="P1636" s="35"/>
    </row>
    <row r="1637" spans="1:16" s="176" customFormat="1" ht="33" x14ac:dyDescent="0.3">
      <c r="A1637" s="6">
        <f t="shared" si="141"/>
        <v>6</v>
      </c>
      <c r="B1637" s="7" t="s">
        <v>1996</v>
      </c>
      <c r="C1637" s="8"/>
      <c r="D1637" s="9"/>
      <c r="E1637" s="9"/>
      <c r="F1637" s="9"/>
      <c r="G1637" s="69"/>
      <c r="H1637" s="69"/>
      <c r="I1637" s="69"/>
      <c r="J1637" s="69"/>
      <c r="K1637" s="21" t="s">
        <v>154</v>
      </c>
      <c r="L1637" s="63"/>
      <c r="M1637" s="65">
        <f>880000/1.1</f>
        <v>799999.99999999988</v>
      </c>
      <c r="N1637" s="65"/>
      <c r="O1637" s="35"/>
      <c r="P1637" s="35"/>
    </row>
    <row r="1638" spans="1:16" s="176" customFormat="1" ht="49.5" x14ac:dyDescent="0.3">
      <c r="A1638" s="6">
        <f t="shared" si="141"/>
        <v>7</v>
      </c>
      <c r="B1638" s="7" t="s">
        <v>1997</v>
      </c>
      <c r="C1638" s="8"/>
      <c r="D1638" s="9"/>
      <c r="E1638" s="9"/>
      <c r="F1638" s="9"/>
      <c r="G1638" s="69"/>
      <c r="H1638" s="69"/>
      <c r="I1638" s="69"/>
      <c r="J1638" s="69"/>
      <c r="K1638" s="21" t="s">
        <v>125</v>
      </c>
      <c r="L1638" s="63"/>
      <c r="M1638" s="65">
        <v>95731</v>
      </c>
      <c r="N1638" s="65"/>
      <c r="O1638" s="35"/>
      <c r="P1638" s="35"/>
    </row>
    <row r="1639" spans="1:16" s="176" customFormat="1" ht="49.5" x14ac:dyDescent="0.3">
      <c r="A1639" s="6">
        <f t="shared" si="141"/>
        <v>8</v>
      </c>
      <c r="B1639" s="7" t="s">
        <v>1998</v>
      </c>
      <c r="C1639" s="8"/>
      <c r="D1639" s="9"/>
      <c r="E1639" s="9"/>
      <c r="F1639" s="9"/>
      <c r="G1639" s="69"/>
      <c r="H1639" s="69"/>
      <c r="I1639" s="69"/>
      <c r="J1639" s="69"/>
      <c r="K1639" s="21" t="s">
        <v>154</v>
      </c>
      <c r="L1639" s="63"/>
      <c r="M1639" s="65">
        <f>3460000/1.1</f>
        <v>3145454.5454545454</v>
      </c>
      <c r="N1639" s="65"/>
      <c r="O1639" s="35"/>
      <c r="P1639" s="35"/>
    </row>
    <row r="1640" spans="1:16" s="176" customFormat="1" ht="49.5" x14ac:dyDescent="0.3">
      <c r="A1640" s="6">
        <f t="shared" si="141"/>
        <v>9</v>
      </c>
      <c r="B1640" s="7" t="s">
        <v>2001</v>
      </c>
      <c r="C1640" s="8"/>
      <c r="D1640" s="9"/>
      <c r="E1640" s="9"/>
      <c r="F1640" s="9"/>
      <c r="G1640" s="69"/>
      <c r="H1640" s="69"/>
      <c r="I1640" s="69"/>
      <c r="J1640" s="69"/>
      <c r="K1640" s="21" t="s">
        <v>125</v>
      </c>
      <c r="L1640" s="63"/>
      <c r="M1640" s="65">
        <f>3700000/1.1</f>
        <v>3363636.3636363633</v>
      </c>
      <c r="N1640" s="65"/>
      <c r="O1640" s="35"/>
      <c r="P1640" s="35"/>
    </row>
    <row r="1641" spans="1:16" s="176" customFormat="1" ht="49.5" x14ac:dyDescent="0.3">
      <c r="A1641" s="6">
        <f t="shared" si="141"/>
        <v>10</v>
      </c>
      <c r="B1641" s="7" t="s">
        <v>2000</v>
      </c>
      <c r="C1641" s="8"/>
      <c r="D1641" s="9"/>
      <c r="E1641" s="9"/>
      <c r="F1641" s="9"/>
      <c r="G1641" s="69"/>
      <c r="H1641" s="69"/>
      <c r="I1641" s="69"/>
      <c r="J1641" s="69"/>
      <c r="K1641" s="21" t="s">
        <v>154</v>
      </c>
      <c r="L1641" s="63"/>
      <c r="M1641" s="65">
        <f>1240000/1.1</f>
        <v>1127272.7272727273</v>
      </c>
      <c r="N1641" s="65"/>
      <c r="O1641" s="35"/>
      <c r="P1641" s="35"/>
    </row>
    <row r="1642" spans="1:16" s="176" customFormat="1" ht="49.5" x14ac:dyDescent="0.3">
      <c r="A1642" s="6">
        <f t="shared" si="141"/>
        <v>11</v>
      </c>
      <c r="B1642" s="7" t="s">
        <v>1999</v>
      </c>
      <c r="C1642" s="8"/>
      <c r="D1642" s="9"/>
      <c r="E1642" s="9"/>
      <c r="F1642" s="9"/>
      <c r="G1642" s="69"/>
      <c r="H1642" s="69"/>
      <c r="I1642" s="69"/>
      <c r="J1642" s="69"/>
      <c r="K1642" s="21" t="s">
        <v>154</v>
      </c>
      <c r="L1642" s="63"/>
      <c r="M1642" s="65">
        <f>250000/1.1</f>
        <v>227272.72727272726</v>
      </c>
      <c r="N1642" s="65"/>
      <c r="O1642" s="35"/>
      <c r="P1642" s="35"/>
    </row>
    <row r="1643" spans="1:16" s="176" customFormat="1" ht="17.25" x14ac:dyDescent="0.3">
      <c r="A1643" s="6"/>
      <c r="B1643" s="5" t="s">
        <v>2013</v>
      </c>
      <c r="C1643" s="8"/>
      <c r="D1643" s="9"/>
      <c r="E1643" s="9"/>
      <c r="F1643" s="9"/>
      <c r="G1643" s="69"/>
      <c r="H1643" s="69"/>
      <c r="I1643" s="69"/>
      <c r="J1643" s="69"/>
      <c r="K1643" s="21"/>
      <c r="L1643" s="63"/>
      <c r="M1643" s="65"/>
      <c r="N1643" s="65"/>
      <c r="O1643" s="35"/>
      <c r="P1643" s="35"/>
    </row>
    <row r="1644" spans="1:16" s="176" customFormat="1" ht="33" x14ac:dyDescent="0.3">
      <c r="A1644" s="6">
        <v>1</v>
      </c>
      <c r="B1644" s="177" t="s">
        <v>2002</v>
      </c>
      <c r="C1644" s="8"/>
      <c r="D1644" s="9"/>
      <c r="E1644" s="9"/>
      <c r="F1644" s="9"/>
      <c r="G1644" s="69"/>
      <c r="H1644" s="69"/>
      <c r="I1644" s="69"/>
      <c r="J1644" s="69"/>
      <c r="K1644" s="21" t="s">
        <v>125</v>
      </c>
      <c r="L1644" s="63"/>
      <c r="M1644" s="65">
        <f>1800000/1.1</f>
        <v>1636363.6363636362</v>
      </c>
      <c r="N1644" s="65"/>
      <c r="O1644" s="35"/>
      <c r="P1644" s="35"/>
    </row>
    <row r="1645" spans="1:16" s="176" customFormat="1" ht="33" x14ac:dyDescent="0.3">
      <c r="A1645" s="6">
        <f t="shared" ref="A1645:A1653" si="142">A1644+1</f>
        <v>2</v>
      </c>
      <c r="B1645" s="177" t="s">
        <v>2011</v>
      </c>
      <c r="C1645" s="8"/>
      <c r="D1645" s="9"/>
      <c r="E1645" s="9"/>
      <c r="F1645" s="9"/>
      <c r="G1645" s="69"/>
      <c r="H1645" s="69"/>
      <c r="I1645" s="69"/>
      <c r="J1645" s="69"/>
      <c r="K1645" s="21" t="s">
        <v>154</v>
      </c>
      <c r="L1645" s="63"/>
      <c r="M1645" s="65">
        <f>580000/1.1</f>
        <v>527272.72727272718</v>
      </c>
      <c r="N1645" s="65"/>
      <c r="O1645" s="35"/>
      <c r="P1645" s="35"/>
    </row>
    <row r="1646" spans="1:16" s="176" customFormat="1" ht="33" x14ac:dyDescent="0.3">
      <c r="A1646" s="6">
        <f>A1645+1</f>
        <v>3</v>
      </c>
      <c r="B1646" s="177" t="s">
        <v>2010</v>
      </c>
      <c r="C1646" s="8"/>
      <c r="D1646" s="9"/>
      <c r="E1646" s="9"/>
      <c r="F1646" s="9"/>
      <c r="G1646" s="69"/>
      <c r="H1646" s="69"/>
      <c r="I1646" s="69"/>
      <c r="J1646" s="69"/>
      <c r="K1646" s="21" t="s">
        <v>125</v>
      </c>
      <c r="L1646" s="63"/>
      <c r="M1646" s="65">
        <f>2300000/1.1</f>
        <v>2090909.0909090908</v>
      </c>
      <c r="N1646" s="65"/>
      <c r="O1646" s="35"/>
      <c r="P1646" s="35"/>
    </row>
    <row r="1647" spans="1:16" s="176" customFormat="1" ht="49.5" x14ac:dyDescent="0.3">
      <c r="A1647" s="6">
        <f t="shared" si="142"/>
        <v>4</v>
      </c>
      <c r="B1647" s="177" t="s">
        <v>2003</v>
      </c>
      <c r="C1647" s="8"/>
      <c r="D1647" s="9"/>
      <c r="E1647" s="9"/>
      <c r="F1647" s="9"/>
      <c r="G1647" s="69"/>
      <c r="H1647" s="69"/>
      <c r="I1647" s="69"/>
      <c r="J1647" s="69"/>
      <c r="K1647" s="21" t="s">
        <v>154</v>
      </c>
      <c r="L1647" s="63"/>
      <c r="M1647" s="65">
        <f>720000/1.1</f>
        <v>654545.45454545447</v>
      </c>
      <c r="N1647" s="65"/>
      <c r="O1647" s="35"/>
      <c r="P1647" s="35"/>
    </row>
    <row r="1648" spans="1:16" s="176" customFormat="1" ht="49.5" x14ac:dyDescent="0.3">
      <c r="A1648" s="6">
        <f t="shared" si="142"/>
        <v>5</v>
      </c>
      <c r="B1648" s="177" t="s">
        <v>2004</v>
      </c>
      <c r="C1648" s="8"/>
      <c r="D1648" s="9"/>
      <c r="E1648" s="9"/>
      <c r="F1648" s="9"/>
      <c r="G1648" s="69"/>
      <c r="H1648" s="69"/>
      <c r="I1648" s="69"/>
      <c r="J1648" s="69"/>
      <c r="K1648" s="21" t="s">
        <v>125</v>
      </c>
      <c r="L1648" s="63"/>
      <c r="M1648" s="65">
        <f>3200000/1.1</f>
        <v>2909090.9090909087</v>
      </c>
      <c r="N1648" s="65"/>
      <c r="O1648" s="35"/>
      <c r="P1648" s="35"/>
    </row>
    <row r="1649" spans="1:16" s="176" customFormat="1" ht="49.5" x14ac:dyDescent="0.3">
      <c r="A1649" s="6">
        <f t="shared" si="142"/>
        <v>6</v>
      </c>
      <c r="B1649" s="177" t="s">
        <v>2005</v>
      </c>
      <c r="C1649" s="8"/>
      <c r="D1649" s="9"/>
      <c r="E1649" s="9"/>
      <c r="F1649" s="9"/>
      <c r="G1649" s="69"/>
      <c r="H1649" s="69"/>
      <c r="I1649" s="69"/>
      <c r="J1649" s="69"/>
      <c r="K1649" s="21" t="s">
        <v>154</v>
      </c>
      <c r="L1649" s="63"/>
      <c r="M1649" s="65">
        <f>1100000/1.1</f>
        <v>999999.99999999988</v>
      </c>
      <c r="N1649" s="65"/>
      <c r="O1649" s="35"/>
      <c r="P1649" s="35"/>
    </row>
    <row r="1650" spans="1:16" s="176" customFormat="1" ht="49.5" x14ac:dyDescent="0.3">
      <c r="A1650" s="6">
        <f t="shared" si="142"/>
        <v>7</v>
      </c>
      <c r="B1650" s="177" t="s">
        <v>2006</v>
      </c>
      <c r="C1650" s="8"/>
      <c r="D1650" s="9"/>
      <c r="E1650" s="9"/>
      <c r="F1650" s="9"/>
      <c r="G1650" s="69"/>
      <c r="H1650" s="69"/>
      <c r="I1650" s="69"/>
      <c r="J1650" s="69"/>
      <c r="K1650" s="21" t="s">
        <v>154</v>
      </c>
      <c r="L1650" s="63"/>
      <c r="M1650" s="65">
        <f>180000/1.1</f>
        <v>163636.36363636362</v>
      </c>
      <c r="N1650" s="65"/>
      <c r="O1650" s="35"/>
      <c r="P1650" s="35"/>
    </row>
    <row r="1651" spans="1:16" s="176" customFormat="1" ht="49.5" x14ac:dyDescent="0.3">
      <c r="A1651" s="6">
        <f t="shared" si="142"/>
        <v>8</v>
      </c>
      <c r="B1651" s="177" t="s">
        <v>2007</v>
      </c>
      <c r="C1651" s="8"/>
      <c r="D1651" s="9"/>
      <c r="E1651" s="9"/>
      <c r="F1651" s="9"/>
      <c r="G1651" s="69"/>
      <c r="H1651" s="69"/>
      <c r="I1651" s="69"/>
      <c r="J1651" s="69"/>
      <c r="K1651" s="21" t="s">
        <v>125</v>
      </c>
      <c r="L1651" s="63"/>
      <c r="M1651" s="65">
        <f>4200000/1.1</f>
        <v>3818181.8181818179</v>
      </c>
      <c r="N1651" s="65"/>
      <c r="O1651" s="35"/>
      <c r="P1651" s="35"/>
    </row>
    <row r="1652" spans="1:16" s="176" customFormat="1" ht="49.5" x14ac:dyDescent="0.3">
      <c r="A1652" s="6">
        <f t="shared" si="142"/>
        <v>9</v>
      </c>
      <c r="B1652" s="177" t="s">
        <v>2008</v>
      </c>
      <c r="C1652" s="8"/>
      <c r="D1652" s="9"/>
      <c r="E1652" s="9"/>
      <c r="F1652" s="9"/>
      <c r="G1652" s="69"/>
      <c r="H1652" s="69"/>
      <c r="I1652" s="69"/>
      <c r="J1652" s="69"/>
      <c r="K1652" s="21" t="s">
        <v>154</v>
      </c>
      <c r="L1652" s="63"/>
      <c r="M1652" s="65">
        <f>1400000/1.1</f>
        <v>1272727.2727272727</v>
      </c>
      <c r="N1652" s="65"/>
      <c r="O1652" s="35"/>
      <c r="P1652" s="35"/>
    </row>
    <row r="1653" spans="1:16" s="176" customFormat="1" ht="49.5" x14ac:dyDescent="0.3">
      <c r="A1653" s="6">
        <f t="shared" si="142"/>
        <v>10</v>
      </c>
      <c r="B1653" s="177" t="s">
        <v>2009</v>
      </c>
      <c r="C1653" s="8"/>
      <c r="D1653" s="9"/>
      <c r="E1653" s="9"/>
      <c r="F1653" s="9"/>
      <c r="G1653" s="69"/>
      <c r="H1653" s="69"/>
      <c r="I1653" s="69"/>
      <c r="J1653" s="69"/>
      <c r="K1653" s="21" t="s">
        <v>154</v>
      </c>
      <c r="L1653" s="63"/>
      <c r="M1653" s="65">
        <f>290000/1.1</f>
        <v>263636.36363636359</v>
      </c>
      <c r="N1653" s="65"/>
      <c r="O1653" s="35"/>
      <c r="P1653" s="35"/>
    </row>
    <row r="1654" spans="1:16" s="79" customFormat="1" ht="33" customHeight="1" x14ac:dyDescent="0.3">
      <c r="A1654" s="175"/>
      <c r="B1654" s="301" t="s">
        <v>3553</v>
      </c>
      <c r="C1654" s="302"/>
      <c r="D1654" s="302"/>
      <c r="E1654" s="302"/>
      <c r="F1654" s="302"/>
      <c r="G1654" s="302"/>
      <c r="H1654" s="302"/>
      <c r="I1654" s="302"/>
      <c r="J1654" s="302"/>
      <c r="K1654" s="302"/>
      <c r="L1654" s="302"/>
      <c r="M1654" s="302"/>
      <c r="N1654" s="303"/>
      <c r="O1654" s="77"/>
      <c r="P1654" s="77"/>
    </row>
    <row r="1655" spans="1:16" s="176" customFormat="1" ht="17.25" x14ac:dyDescent="0.3">
      <c r="A1655" s="6">
        <f t="shared" ref="A1655:A1690" si="143">A1654+1</f>
        <v>1</v>
      </c>
      <c r="B1655" s="177" t="s">
        <v>2677</v>
      </c>
      <c r="C1655" s="8" t="s">
        <v>125</v>
      </c>
      <c r="D1655" s="9"/>
      <c r="E1655" s="9"/>
      <c r="F1655" s="9"/>
      <c r="G1655" s="69" t="str">
        <f>C1655</f>
        <v>đ/thùng</v>
      </c>
      <c r="H1655" s="69"/>
      <c r="I1655" s="69">
        <v>299000</v>
      </c>
      <c r="J1655" s="69"/>
      <c r="K1655" s="21" t="s">
        <v>80</v>
      </c>
      <c r="L1655" s="63"/>
      <c r="M1655" s="65">
        <v>7800</v>
      </c>
      <c r="N1655" s="65"/>
      <c r="O1655" s="35"/>
      <c r="P1655" s="35"/>
    </row>
    <row r="1656" spans="1:16" s="176" customFormat="1" ht="17.25" x14ac:dyDescent="0.3">
      <c r="A1656" s="6">
        <f t="shared" si="143"/>
        <v>2</v>
      </c>
      <c r="B1656" s="177" t="s">
        <v>2678</v>
      </c>
      <c r="C1656" s="8" t="s">
        <v>125</v>
      </c>
      <c r="D1656" s="9"/>
      <c r="E1656" s="9"/>
      <c r="F1656" s="9"/>
      <c r="G1656" s="69"/>
      <c r="H1656" s="69"/>
      <c r="I1656" s="69">
        <v>395000</v>
      </c>
      <c r="J1656" s="69"/>
      <c r="K1656" s="21" t="s">
        <v>80</v>
      </c>
      <c r="L1656" s="63"/>
      <c r="M1656" s="65">
        <v>11000</v>
      </c>
      <c r="N1656" s="65"/>
      <c r="O1656" s="35"/>
      <c r="P1656" s="35"/>
    </row>
    <row r="1657" spans="1:16" s="176" customFormat="1" ht="17.25" x14ac:dyDescent="0.3">
      <c r="A1657" s="6">
        <f t="shared" si="143"/>
        <v>3</v>
      </c>
      <c r="B1657" s="177" t="s">
        <v>1984</v>
      </c>
      <c r="C1657" s="8" t="s">
        <v>125</v>
      </c>
      <c r="D1657" s="9"/>
      <c r="E1657" s="9"/>
      <c r="F1657" s="9"/>
      <c r="G1657" s="69"/>
      <c r="H1657" s="69"/>
      <c r="I1657" s="69">
        <v>399000</v>
      </c>
      <c r="J1657" s="69"/>
      <c r="K1657" s="21" t="s">
        <v>80</v>
      </c>
      <c r="L1657" s="63"/>
      <c r="M1657" s="65">
        <v>12000</v>
      </c>
      <c r="N1657" s="65"/>
      <c r="O1657" s="35"/>
      <c r="P1657" s="35"/>
    </row>
    <row r="1658" spans="1:16" s="176" customFormat="1" ht="17.25" x14ac:dyDescent="0.3">
      <c r="A1658" s="6">
        <f t="shared" si="143"/>
        <v>4</v>
      </c>
      <c r="B1658" s="177" t="s">
        <v>2679</v>
      </c>
      <c r="C1658" s="8" t="s">
        <v>125</v>
      </c>
      <c r="D1658" s="9"/>
      <c r="E1658" s="9"/>
      <c r="F1658" s="9"/>
      <c r="G1658" s="69"/>
      <c r="H1658" s="69"/>
      <c r="I1658" s="69">
        <v>1690000</v>
      </c>
      <c r="J1658" s="69"/>
      <c r="K1658" s="21" t="s">
        <v>80</v>
      </c>
      <c r="L1658" s="63"/>
      <c r="M1658" s="65">
        <v>80500</v>
      </c>
      <c r="N1658" s="65"/>
      <c r="O1658" s="35"/>
      <c r="P1658" s="35"/>
    </row>
    <row r="1659" spans="1:16" s="176" customFormat="1" ht="17.25" x14ac:dyDescent="0.3">
      <c r="A1659" s="6">
        <f t="shared" si="143"/>
        <v>5</v>
      </c>
      <c r="B1659" s="177" t="s">
        <v>2680</v>
      </c>
      <c r="C1659" s="8" t="s">
        <v>125</v>
      </c>
      <c r="D1659" s="9"/>
      <c r="E1659" s="9"/>
      <c r="F1659" s="9"/>
      <c r="G1659" s="69"/>
      <c r="H1659" s="69"/>
      <c r="I1659" s="69">
        <v>1969000</v>
      </c>
      <c r="J1659" s="69"/>
      <c r="K1659" s="21" t="s">
        <v>80</v>
      </c>
      <c r="L1659" s="63"/>
      <c r="M1659" s="65">
        <v>109000</v>
      </c>
      <c r="N1659" s="65"/>
      <c r="O1659" s="35"/>
      <c r="P1659" s="35"/>
    </row>
    <row r="1660" spans="1:16" s="176" customFormat="1" ht="17.25" x14ac:dyDescent="0.3">
      <c r="A1660" s="6">
        <f t="shared" si="143"/>
        <v>6</v>
      </c>
      <c r="B1660" s="177" t="s">
        <v>2681</v>
      </c>
      <c r="C1660" s="8" t="s">
        <v>125</v>
      </c>
      <c r="D1660" s="9"/>
      <c r="E1660" s="9"/>
      <c r="F1660" s="9"/>
      <c r="G1660" s="69"/>
      <c r="H1660" s="69"/>
      <c r="I1660" s="69">
        <v>1690000</v>
      </c>
      <c r="J1660" s="69"/>
      <c r="K1660" s="21" t="s">
        <v>80</v>
      </c>
      <c r="L1660" s="63"/>
      <c r="M1660" s="65">
        <v>94000</v>
      </c>
      <c r="N1660" s="65"/>
      <c r="O1660" s="35"/>
      <c r="P1660" s="35"/>
    </row>
    <row r="1661" spans="1:16" s="176" customFormat="1" ht="17.25" x14ac:dyDescent="0.3">
      <c r="A1661" s="6">
        <f t="shared" si="143"/>
        <v>7</v>
      </c>
      <c r="B1661" s="177" t="s">
        <v>2688</v>
      </c>
      <c r="C1661" s="8"/>
      <c r="D1661" s="9"/>
      <c r="E1661" s="9"/>
      <c r="F1661" s="9"/>
      <c r="G1661" s="69"/>
      <c r="H1661" s="69"/>
      <c r="I1661" s="69"/>
      <c r="J1661" s="69"/>
      <c r="K1661" s="21" t="s">
        <v>80</v>
      </c>
      <c r="L1661" s="63"/>
      <c r="M1661" s="65">
        <v>125000</v>
      </c>
      <c r="N1661" s="65"/>
      <c r="O1661" s="35"/>
      <c r="P1661" s="35"/>
    </row>
    <row r="1662" spans="1:16" s="176" customFormat="1" ht="17.25" x14ac:dyDescent="0.3">
      <c r="A1662" s="6">
        <f t="shared" si="143"/>
        <v>8</v>
      </c>
      <c r="B1662" s="177" t="s">
        <v>2682</v>
      </c>
      <c r="C1662" s="8" t="s">
        <v>125</v>
      </c>
      <c r="D1662" s="9"/>
      <c r="E1662" s="9"/>
      <c r="F1662" s="9"/>
      <c r="G1662" s="69"/>
      <c r="H1662" s="69"/>
      <c r="I1662" s="69">
        <v>705000</v>
      </c>
      <c r="J1662" s="69"/>
      <c r="K1662" s="21" t="s">
        <v>80</v>
      </c>
      <c r="L1662" s="63"/>
      <c r="M1662" s="65">
        <v>116500</v>
      </c>
      <c r="N1662" s="65"/>
      <c r="O1662" s="35"/>
      <c r="P1662" s="35"/>
    </row>
    <row r="1663" spans="1:16" s="176" customFormat="1" ht="17.25" x14ac:dyDescent="0.3">
      <c r="A1663" s="6">
        <f t="shared" si="143"/>
        <v>9</v>
      </c>
      <c r="B1663" s="177" t="s">
        <v>2689</v>
      </c>
      <c r="C1663" s="8"/>
      <c r="D1663" s="9"/>
      <c r="E1663" s="9"/>
      <c r="F1663" s="9"/>
      <c r="G1663" s="69"/>
      <c r="H1663" s="69"/>
      <c r="I1663" s="69"/>
      <c r="J1663" s="69"/>
      <c r="K1663" s="21" t="s">
        <v>80</v>
      </c>
      <c r="L1663" s="63"/>
      <c r="M1663" s="65">
        <v>141000</v>
      </c>
      <c r="N1663" s="65"/>
      <c r="O1663" s="35"/>
      <c r="P1663" s="35"/>
    </row>
    <row r="1664" spans="1:16" s="176" customFormat="1" ht="17.25" x14ac:dyDescent="0.3">
      <c r="A1664" s="6">
        <f t="shared" si="143"/>
        <v>10</v>
      </c>
      <c r="B1664" s="177" t="s">
        <v>2683</v>
      </c>
      <c r="C1664" s="8" t="s">
        <v>125</v>
      </c>
      <c r="D1664" s="9"/>
      <c r="E1664" s="9"/>
      <c r="F1664" s="9"/>
      <c r="G1664" s="69"/>
      <c r="H1664" s="69"/>
      <c r="I1664" s="69">
        <v>816000</v>
      </c>
      <c r="J1664" s="69"/>
      <c r="K1664" s="21" t="s">
        <v>80</v>
      </c>
      <c r="L1664" s="63"/>
      <c r="M1664" s="65">
        <v>136000</v>
      </c>
      <c r="N1664" s="65"/>
      <c r="O1664" s="35"/>
      <c r="P1664" s="35"/>
    </row>
    <row r="1665" spans="1:16" s="176" customFormat="1" ht="17.25" x14ac:dyDescent="0.3">
      <c r="A1665" s="6">
        <f t="shared" si="143"/>
        <v>11</v>
      </c>
      <c r="B1665" s="177" t="s">
        <v>2690</v>
      </c>
      <c r="C1665" s="8"/>
      <c r="D1665" s="9"/>
      <c r="E1665" s="9"/>
      <c r="F1665" s="9"/>
      <c r="G1665" s="69"/>
      <c r="H1665" s="69"/>
      <c r="I1665" s="69"/>
      <c r="J1665" s="69"/>
      <c r="K1665" s="21" t="s">
        <v>80</v>
      </c>
      <c r="L1665" s="63"/>
      <c r="M1665" s="65">
        <v>163000</v>
      </c>
      <c r="N1665" s="65"/>
      <c r="O1665" s="35"/>
      <c r="P1665" s="35"/>
    </row>
    <row r="1666" spans="1:16" s="176" customFormat="1" ht="17.25" x14ac:dyDescent="0.3">
      <c r="A1666" s="6">
        <f t="shared" si="143"/>
        <v>12</v>
      </c>
      <c r="B1666" s="177" t="s">
        <v>2684</v>
      </c>
      <c r="C1666" s="8" t="s">
        <v>125</v>
      </c>
      <c r="D1666" s="9"/>
      <c r="E1666" s="9"/>
      <c r="F1666" s="9"/>
      <c r="G1666" s="69"/>
      <c r="H1666" s="69"/>
      <c r="I1666" s="69">
        <v>713000</v>
      </c>
      <c r="J1666" s="69"/>
      <c r="K1666" s="21" t="s">
        <v>80</v>
      </c>
      <c r="L1666" s="63"/>
      <c r="M1666" s="65">
        <v>30000</v>
      </c>
      <c r="N1666" s="65"/>
      <c r="O1666" s="35"/>
      <c r="P1666" s="35"/>
    </row>
    <row r="1667" spans="1:16" s="176" customFormat="1" ht="17.25" x14ac:dyDescent="0.3">
      <c r="A1667" s="6">
        <f t="shared" si="143"/>
        <v>13</v>
      </c>
      <c r="B1667" s="177" t="s">
        <v>2691</v>
      </c>
      <c r="C1667" s="8"/>
      <c r="D1667" s="9"/>
      <c r="E1667" s="9"/>
      <c r="F1667" s="9"/>
      <c r="G1667" s="69"/>
      <c r="H1667" s="69"/>
      <c r="I1667" s="69"/>
      <c r="J1667" s="69"/>
      <c r="K1667" s="21" t="s">
        <v>80</v>
      </c>
      <c r="L1667" s="63"/>
      <c r="M1667" s="65">
        <v>55000</v>
      </c>
      <c r="N1667" s="65"/>
      <c r="O1667" s="35"/>
      <c r="P1667" s="35"/>
    </row>
    <row r="1668" spans="1:16" s="176" customFormat="1" ht="17.25" x14ac:dyDescent="0.3">
      <c r="A1668" s="6">
        <f t="shared" si="143"/>
        <v>14</v>
      </c>
      <c r="B1668" s="177" t="s">
        <v>2685</v>
      </c>
      <c r="C1668" s="8"/>
      <c r="D1668" s="9"/>
      <c r="E1668" s="9"/>
      <c r="F1668" s="9"/>
      <c r="G1668" s="69"/>
      <c r="H1668" s="69"/>
      <c r="I1668" s="69"/>
      <c r="J1668" s="69"/>
      <c r="K1668" s="21" t="s">
        <v>80</v>
      </c>
      <c r="L1668" s="63"/>
      <c r="M1668" s="65">
        <v>57000</v>
      </c>
      <c r="N1668" s="65"/>
      <c r="O1668" s="35"/>
      <c r="P1668" s="35"/>
    </row>
    <row r="1669" spans="1:16" s="176" customFormat="1" ht="17.25" x14ac:dyDescent="0.3">
      <c r="A1669" s="6">
        <f t="shared" si="143"/>
        <v>15</v>
      </c>
      <c r="B1669" s="177" t="s">
        <v>2692</v>
      </c>
      <c r="C1669" s="8"/>
      <c r="D1669" s="9"/>
      <c r="E1669" s="9"/>
      <c r="F1669" s="9"/>
      <c r="G1669" s="69"/>
      <c r="H1669" s="69"/>
      <c r="I1669" s="69"/>
      <c r="J1669" s="69"/>
      <c r="K1669" s="21" t="s">
        <v>80</v>
      </c>
      <c r="L1669" s="63"/>
      <c r="M1669" s="65">
        <v>83000</v>
      </c>
      <c r="N1669" s="65"/>
      <c r="O1669" s="35"/>
      <c r="P1669" s="35"/>
    </row>
    <row r="1670" spans="1:16" s="176" customFormat="1" ht="17.25" x14ac:dyDescent="0.3">
      <c r="A1670" s="6">
        <f t="shared" si="143"/>
        <v>16</v>
      </c>
      <c r="B1670" s="177" t="s">
        <v>2686</v>
      </c>
      <c r="C1670" s="8" t="s">
        <v>125</v>
      </c>
      <c r="D1670" s="9"/>
      <c r="E1670" s="9"/>
      <c r="F1670" s="9"/>
      <c r="G1670" s="69"/>
      <c r="H1670" s="69"/>
      <c r="I1670" s="69">
        <v>1673000</v>
      </c>
      <c r="J1670" s="69"/>
      <c r="K1670" s="21" t="s">
        <v>80</v>
      </c>
      <c r="L1670" s="63"/>
      <c r="M1670" s="65">
        <v>70000</v>
      </c>
      <c r="N1670" s="65"/>
      <c r="O1670" s="35"/>
      <c r="P1670" s="35"/>
    </row>
    <row r="1671" spans="1:16" s="176" customFormat="1" ht="17.25" x14ac:dyDescent="0.3">
      <c r="A1671" s="6">
        <f t="shared" si="143"/>
        <v>17</v>
      </c>
      <c r="B1671" s="177" t="s">
        <v>2693</v>
      </c>
      <c r="C1671" s="8"/>
      <c r="D1671" s="9"/>
      <c r="E1671" s="9"/>
      <c r="F1671" s="9"/>
      <c r="G1671" s="69"/>
      <c r="H1671" s="69"/>
      <c r="I1671" s="69"/>
      <c r="J1671" s="69"/>
      <c r="K1671" s="21" t="s">
        <v>80</v>
      </c>
      <c r="L1671" s="63"/>
      <c r="M1671" s="65">
        <v>109000</v>
      </c>
      <c r="N1671" s="65"/>
      <c r="O1671" s="35"/>
      <c r="P1671" s="35"/>
    </row>
    <row r="1672" spans="1:16" s="176" customFormat="1" ht="17.25" x14ac:dyDescent="0.3">
      <c r="A1672" s="6">
        <f t="shared" si="143"/>
        <v>18</v>
      </c>
      <c r="B1672" s="177" t="s">
        <v>2687</v>
      </c>
      <c r="C1672" s="8" t="s">
        <v>125</v>
      </c>
      <c r="D1672" s="9"/>
      <c r="E1672" s="9"/>
      <c r="F1672" s="9"/>
      <c r="G1672" s="69"/>
      <c r="H1672" s="69"/>
      <c r="I1672" s="69">
        <v>3310000</v>
      </c>
      <c r="J1672" s="69"/>
      <c r="K1672" s="21" t="s">
        <v>80</v>
      </c>
      <c r="L1672" s="63"/>
      <c r="M1672" s="65">
        <v>165500</v>
      </c>
      <c r="N1672" s="65"/>
      <c r="O1672" s="35"/>
      <c r="P1672" s="35"/>
    </row>
    <row r="1673" spans="1:16" s="176" customFormat="1" ht="17.25" x14ac:dyDescent="0.3">
      <c r="A1673" s="6">
        <f t="shared" si="143"/>
        <v>19</v>
      </c>
      <c r="B1673" s="177" t="s">
        <v>2694</v>
      </c>
      <c r="C1673" s="8"/>
      <c r="D1673" s="9"/>
      <c r="E1673" s="9"/>
      <c r="F1673" s="9"/>
      <c r="G1673" s="69"/>
      <c r="H1673" s="69"/>
      <c r="I1673" s="69"/>
      <c r="J1673" s="69"/>
      <c r="K1673" s="21" t="s">
        <v>80</v>
      </c>
      <c r="L1673" s="63"/>
      <c r="M1673" s="65">
        <v>191000</v>
      </c>
      <c r="N1673" s="65"/>
      <c r="O1673" s="35"/>
      <c r="P1673" s="35"/>
    </row>
    <row r="1674" spans="1:16" s="176" customFormat="1" ht="17.25" x14ac:dyDescent="0.3">
      <c r="A1674" s="6">
        <f t="shared" si="143"/>
        <v>20</v>
      </c>
      <c r="B1674" s="177" t="s">
        <v>2695</v>
      </c>
      <c r="C1674" s="8"/>
      <c r="D1674" s="9"/>
      <c r="E1674" s="9"/>
      <c r="F1674" s="9"/>
      <c r="G1674" s="69"/>
      <c r="H1674" s="69"/>
      <c r="I1674" s="69"/>
      <c r="J1674" s="69"/>
      <c r="K1674" s="21" t="s">
        <v>80</v>
      </c>
      <c r="L1674" s="63"/>
      <c r="M1674" s="65">
        <v>254000</v>
      </c>
      <c r="N1674" s="65"/>
      <c r="O1674" s="35"/>
      <c r="P1674" s="35"/>
    </row>
    <row r="1675" spans="1:16" s="176" customFormat="1" ht="17.25" x14ac:dyDescent="0.3">
      <c r="A1675" s="6">
        <f t="shared" si="143"/>
        <v>21</v>
      </c>
      <c r="B1675" s="177" t="s">
        <v>2696</v>
      </c>
      <c r="C1675" s="8" t="s">
        <v>125</v>
      </c>
      <c r="D1675" s="9"/>
      <c r="E1675" s="9"/>
      <c r="F1675" s="9"/>
      <c r="G1675" s="69"/>
      <c r="H1675" s="69"/>
      <c r="I1675" s="69">
        <v>1800000</v>
      </c>
      <c r="J1675" s="69"/>
      <c r="K1675" s="21" t="s">
        <v>80</v>
      </c>
      <c r="L1675" s="63"/>
      <c r="M1675" s="65">
        <v>82000</v>
      </c>
      <c r="N1675" s="65"/>
      <c r="O1675" s="35"/>
      <c r="P1675" s="35"/>
    </row>
    <row r="1676" spans="1:16" s="176" customFormat="1" ht="17.25" x14ac:dyDescent="0.3">
      <c r="A1676" s="6">
        <f t="shared" si="143"/>
        <v>22</v>
      </c>
      <c r="B1676" s="177" t="s">
        <v>2697</v>
      </c>
      <c r="C1676" s="8" t="s">
        <v>125</v>
      </c>
      <c r="D1676" s="9"/>
      <c r="E1676" s="9"/>
      <c r="F1676" s="9"/>
      <c r="G1676" s="69"/>
      <c r="H1676" s="69"/>
      <c r="I1676" s="69">
        <v>475000</v>
      </c>
      <c r="J1676" s="69"/>
      <c r="K1676" s="21" t="s">
        <v>80</v>
      </c>
      <c r="L1676" s="63"/>
      <c r="M1676" s="65">
        <v>124500</v>
      </c>
      <c r="N1676" s="65"/>
      <c r="O1676" s="35"/>
      <c r="P1676" s="35"/>
    </row>
    <row r="1677" spans="1:16" s="176" customFormat="1" ht="17.25" x14ac:dyDescent="0.3">
      <c r="A1677" s="6">
        <f t="shared" si="143"/>
        <v>23</v>
      </c>
      <c r="B1677" s="177" t="s">
        <v>2698</v>
      </c>
      <c r="C1677" s="8"/>
      <c r="D1677" s="9"/>
      <c r="E1677" s="9"/>
      <c r="F1677" s="9"/>
      <c r="G1677" s="69"/>
      <c r="H1677" s="69"/>
      <c r="I1677" s="69"/>
      <c r="J1677" s="69"/>
      <c r="K1677" s="21" t="s">
        <v>80</v>
      </c>
      <c r="L1677" s="63"/>
      <c r="M1677" s="65">
        <v>135000</v>
      </c>
      <c r="N1677" s="65"/>
      <c r="O1677" s="35"/>
      <c r="P1677" s="35"/>
    </row>
    <row r="1678" spans="1:16" s="176" customFormat="1" ht="17.25" x14ac:dyDescent="0.3">
      <c r="A1678" s="6">
        <f t="shared" si="143"/>
        <v>24</v>
      </c>
      <c r="B1678" s="177" t="s">
        <v>2699</v>
      </c>
      <c r="C1678" s="8"/>
      <c r="D1678" s="9"/>
      <c r="E1678" s="9"/>
      <c r="F1678" s="9"/>
      <c r="G1678" s="69"/>
      <c r="H1678" s="69"/>
      <c r="I1678" s="69"/>
      <c r="J1678" s="69"/>
      <c r="K1678" s="21" t="s">
        <v>80</v>
      </c>
      <c r="L1678" s="63"/>
      <c r="M1678" s="65">
        <v>199500</v>
      </c>
      <c r="N1678" s="65"/>
      <c r="O1678" s="35"/>
      <c r="P1678" s="35"/>
    </row>
    <row r="1679" spans="1:16" s="176" customFormat="1" ht="17.25" x14ac:dyDescent="0.3">
      <c r="A1679" s="6">
        <f t="shared" si="143"/>
        <v>25</v>
      </c>
      <c r="B1679" s="177" t="s">
        <v>2700</v>
      </c>
      <c r="C1679" s="8"/>
      <c r="D1679" s="9"/>
      <c r="E1679" s="9"/>
      <c r="F1679" s="9"/>
      <c r="G1679" s="69"/>
      <c r="H1679" s="69"/>
      <c r="I1679" s="69"/>
      <c r="J1679" s="69"/>
      <c r="K1679" s="21" t="s">
        <v>80</v>
      </c>
      <c r="L1679" s="63"/>
      <c r="M1679" s="65">
        <v>246000</v>
      </c>
      <c r="N1679" s="65"/>
      <c r="O1679" s="35"/>
      <c r="P1679" s="35"/>
    </row>
    <row r="1680" spans="1:16" s="176" customFormat="1" ht="17.25" x14ac:dyDescent="0.3">
      <c r="A1680" s="6">
        <f t="shared" si="143"/>
        <v>26</v>
      </c>
      <c r="B1680" s="177" t="s">
        <v>2701</v>
      </c>
      <c r="C1680" s="8"/>
      <c r="D1680" s="9"/>
      <c r="E1680" s="9"/>
      <c r="F1680" s="9"/>
      <c r="G1680" s="69"/>
      <c r="H1680" s="69"/>
      <c r="I1680" s="69"/>
      <c r="J1680" s="69"/>
      <c r="K1680" s="21" t="s">
        <v>80</v>
      </c>
      <c r="L1680" s="63"/>
      <c r="M1680" s="65">
        <v>269000</v>
      </c>
      <c r="N1680" s="65"/>
      <c r="O1680" s="35"/>
      <c r="P1680" s="35"/>
    </row>
    <row r="1681" spans="1:16" s="176" customFormat="1" ht="17.25" x14ac:dyDescent="0.3">
      <c r="A1681" s="6">
        <f t="shared" si="143"/>
        <v>27</v>
      </c>
      <c r="B1681" s="177" t="s">
        <v>2702</v>
      </c>
      <c r="C1681" s="8"/>
      <c r="D1681" s="9"/>
      <c r="E1681" s="9"/>
      <c r="F1681" s="9"/>
      <c r="G1681" s="69"/>
      <c r="H1681" s="69"/>
      <c r="I1681" s="69"/>
      <c r="J1681" s="69"/>
      <c r="K1681" s="21" t="s">
        <v>80</v>
      </c>
      <c r="L1681" s="63"/>
      <c r="M1681" s="65">
        <v>276000</v>
      </c>
      <c r="N1681" s="65"/>
      <c r="O1681" s="35"/>
      <c r="P1681" s="35"/>
    </row>
    <row r="1682" spans="1:16" s="176" customFormat="1" ht="17.25" x14ac:dyDescent="0.3">
      <c r="A1682" s="6">
        <f t="shared" si="143"/>
        <v>28</v>
      </c>
      <c r="B1682" s="177" t="s">
        <v>2703</v>
      </c>
      <c r="C1682" s="8" t="s">
        <v>125</v>
      </c>
      <c r="D1682" s="9"/>
      <c r="E1682" s="9"/>
      <c r="F1682" s="9"/>
      <c r="G1682" s="69"/>
      <c r="H1682" s="69"/>
      <c r="I1682" s="69">
        <v>1379000</v>
      </c>
      <c r="J1682" s="69"/>
      <c r="K1682" s="21" t="s">
        <v>80</v>
      </c>
      <c r="L1682" s="63"/>
      <c r="M1682" s="65">
        <v>310000</v>
      </c>
      <c r="N1682" s="65"/>
      <c r="O1682" s="35"/>
      <c r="P1682" s="35"/>
    </row>
    <row r="1683" spans="1:16" s="176" customFormat="1" ht="17.25" x14ac:dyDescent="0.3">
      <c r="A1683" s="6">
        <f t="shared" si="143"/>
        <v>29</v>
      </c>
      <c r="B1683" s="177" t="s">
        <v>2704</v>
      </c>
      <c r="C1683" s="8"/>
      <c r="D1683" s="9"/>
      <c r="E1683" s="9"/>
      <c r="F1683" s="9"/>
      <c r="G1683" s="69"/>
      <c r="H1683" s="69"/>
      <c r="I1683" s="69"/>
      <c r="J1683" s="69"/>
      <c r="K1683" s="21" t="s">
        <v>80</v>
      </c>
      <c r="L1683" s="63"/>
      <c r="M1683" s="65">
        <v>119500</v>
      </c>
      <c r="N1683" s="65"/>
      <c r="O1683" s="35"/>
      <c r="P1683" s="35"/>
    </row>
    <row r="1684" spans="1:16" s="176" customFormat="1" ht="17.25" x14ac:dyDescent="0.3">
      <c r="A1684" s="6">
        <f t="shared" si="143"/>
        <v>30</v>
      </c>
      <c r="B1684" s="177" t="s">
        <v>2705</v>
      </c>
      <c r="C1684" s="8"/>
      <c r="D1684" s="9"/>
      <c r="E1684" s="9"/>
      <c r="F1684" s="9"/>
      <c r="G1684" s="69"/>
      <c r="H1684" s="69"/>
      <c r="I1684" s="69"/>
      <c r="J1684" s="69"/>
      <c r="K1684" s="21" t="s">
        <v>80</v>
      </c>
      <c r="L1684" s="63"/>
      <c r="M1684" s="65">
        <v>150000</v>
      </c>
      <c r="N1684" s="65"/>
      <c r="O1684" s="35"/>
      <c r="P1684" s="35"/>
    </row>
    <row r="1685" spans="1:16" s="176" customFormat="1" ht="17.25" x14ac:dyDescent="0.3">
      <c r="A1685" s="6">
        <f t="shared" si="143"/>
        <v>31</v>
      </c>
      <c r="B1685" s="177" t="s">
        <v>2707</v>
      </c>
      <c r="C1685" s="8"/>
      <c r="D1685" s="9"/>
      <c r="E1685" s="9"/>
      <c r="F1685" s="9"/>
      <c r="G1685" s="69"/>
      <c r="H1685" s="69"/>
      <c r="I1685" s="69"/>
      <c r="J1685" s="69"/>
      <c r="K1685" s="21" t="s">
        <v>80</v>
      </c>
      <c r="L1685" s="63"/>
      <c r="M1685" s="65">
        <v>135000</v>
      </c>
      <c r="N1685" s="65"/>
      <c r="O1685" s="35"/>
      <c r="P1685" s="35"/>
    </row>
    <row r="1686" spans="1:16" s="176" customFormat="1" ht="17.25" x14ac:dyDescent="0.3">
      <c r="A1686" s="6">
        <f t="shared" si="143"/>
        <v>32</v>
      </c>
      <c r="B1686" s="177" t="s">
        <v>2706</v>
      </c>
      <c r="C1686" s="8" t="s">
        <v>125</v>
      </c>
      <c r="D1686" s="9"/>
      <c r="E1686" s="9"/>
      <c r="F1686" s="9"/>
      <c r="G1686" s="69"/>
      <c r="H1686" s="69"/>
      <c r="I1686" s="69">
        <v>2390000</v>
      </c>
      <c r="J1686" s="69"/>
      <c r="K1686" s="21" t="s">
        <v>80</v>
      </c>
      <c r="L1686" s="63"/>
      <c r="M1686" s="65">
        <v>150000</v>
      </c>
      <c r="N1686" s="65"/>
      <c r="O1686" s="35"/>
      <c r="P1686" s="35"/>
    </row>
    <row r="1687" spans="1:16" s="176" customFormat="1" ht="17.25" x14ac:dyDescent="0.3">
      <c r="A1687" s="6">
        <f t="shared" si="143"/>
        <v>33</v>
      </c>
      <c r="B1687" s="177" t="s">
        <v>2708</v>
      </c>
      <c r="C1687" s="8"/>
      <c r="D1687" s="9"/>
      <c r="E1687" s="9"/>
      <c r="F1687" s="9"/>
      <c r="G1687" s="69"/>
      <c r="H1687" s="69"/>
      <c r="I1687" s="69"/>
      <c r="J1687" s="69"/>
      <c r="K1687" s="21" t="s">
        <v>80</v>
      </c>
      <c r="L1687" s="63"/>
      <c r="M1687" s="65">
        <v>115500</v>
      </c>
      <c r="N1687" s="65"/>
      <c r="O1687" s="35"/>
      <c r="P1687" s="35"/>
    </row>
    <row r="1688" spans="1:16" s="176" customFormat="1" ht="17.25" x14ac:dyDescent="0.3">
      <c r="A1688" s="6">
        <f t="shared" si="143"/>
        <v>34</v>
      </c>
      <c r="B1688" s="177" t="s">
        <v>2709</v>
      </c>
      <c r="C1688" s="8"/>
      <c r="D1688" s="9"/>
      <c r="E1688" s="9"/>
      <c r="F1688" s="9"/>
      <c r="G1688" s="69"/>
      <c r="H1688" s="69"/>
      <c r="I1688" s="69"/>
      <c r="J1688" s="69"/>
      <c r="K1688" s="21" t="s">
        <v>80</v>
      </c>
      <c r="L1688" s="63"/>
      <c r="M1688" s="65">
        <v>163000</v>
      </c>
      <c r="N1688" s="65"/>
      <c r="O1688" s="35"/>
      <c r="P1688" s="35"/>
    </row>
    <row r="1689" spans="1:16" s="176" customFormat="1" ht="17.25" x14ac:dyDescent="0.3">
      <c r="A1689" s="6">
        <f t="shared" si="143"/>
        <v>35</v>
      </c>
      <c r="B1689" s="177" t="s">
        <v>2710</v>
      </c>
      <c r="C1689" s="8"/>
      <c r="D1689" s="9"/>
      <c r="E1689" s="9"/>
      <c r="F1689" s="9"/>
      <c r="G1689" s="69"/>
      <c r="H1689" s="69"/>
      <c r="I1689" s="69"/>
      <c r="J1689" s="69"/>
      <c r="K1689" s="21" t="s">
        <v>80</v>
      </c>
      <c r="L1689" s="63"/>
      <c r="M1689" s="65">
        <v>182000</v>
      </c>
      <c r="N1689" s="65"/>
      <c r="O1689" s="35"/>
      <c r="P1689" s="35"/>
    </row>
    <row r="1690" spans="1:16" s="176" customFormat="1" ht="17.25" x14ac:dyDescent="0.3">
      <c r="A1690" s="6">
        <f t="shared" si="143"/>
        <v>36</v>
      </c>
      <c r="B1690" s="177" t="s">
        <v>2711</v>
      </c>
      <c r="C1690" s="8"/>
      <c r="D1690" s="9"/>
      <c r="E1690" s="9"/>
      <c r="F1690" s="9"/>
      <c r="G1690" s="69"/>
      <c r="H1690" s="69"/>
      <c r="I1690" s="69"/>
      <c r="J1690" s="69"/>
      <c r="K1690" s="21" t="s">
        <v>80</v>
      </c>
      <c r="L1690" s="63"/>
      <c r="M1690" s="65">
        <v>207000</v>
      </c>
      <c r="N1690" s="65"/>
      <c r="O1690" s="35"/>
      <c r="P1690" s="35"/>
    </row>
    <row r="1691" spans="1:16" s="79" customFormat="1" ht="33" customHeight="1" x14ac:dyDescent="0.3">
      <c r="A1691" s="175"/>
      <c r="B1691" s="301" t="s">
        <v>2824</v>
      </c>
      <c r="C1691" s="302"/>
      <c r="D1691" s="302"/>
      <c r="E1691" s="302"/>
      <c r="F1691" s="302"/>
      <c r="G1691" s="302"/>
      <c r="H1691" s="302"/>
      <c r="I1691" s="302"/>
      <c r="J1691" s="302"/>
      <c r="K1691" s="302"/>
      <c r="L1691" s="302"/>
      <c r="M1691" s="302"/>
      <c r="N1691" s="303"/>
      <c r="O1691" s="77"/>
      <c r="P1691" s="77"/>
    </row>
    <row r="1692" spans="1:16" s="176" customFormat="1" ht="17.25" x14ac:dyDescent="0.3">
      <c r="A1692" s="6"/>
      <c r="B1692" s="178" t="s">
        <v>2330</v>
      </c>
      <c r="C1692" s="8"/>
      <c r="D1692" s="9"/>
      <c r="E1692" s="9"/>
      <c r="F1692" s="9"/>
      <c r="G1692" s="69"/>
      <c r="H1692" s="69"/>
      <c r="I1692" s="69"/>
      <c r="J1692" s="69"/>
      <c r="K1692" s="21"/>
      <c r="L1692" s="63"/>
      <c r="M1692" s="65"/>
      <c r="N1692" s="65"/>
      <c r="O1692" s="35"/>
      <c r="P1692" s="35"/>
    </row>
    <row r="1693" spans="1:16" s="176" customFormat="1" ht="17.25" x14ac:dyDescent="0.3">
      <c r="A1693" s="6">
        <v>1</v>
      </c>
      <c r="B1693" s="177" t="s">
        <v>2331</v>
      </c>
      <c r="C1693" s="8" t="s">
        <v>80</v>
      </c>
      <c r="D1693" s="9"/>
      <c r="E1693" s="9"/>
      <c r="F1693" s="9"/>
      <c r="G1693" s="69"/>
      <c r="H1693" s="69"/>
      <c r="I1693" s="69"/>
      <c r="J1693" s="69"/>
      <c r="K1693" s="21" t="s">
        <v>80</v>
      </c>
      <c r="L1693" s="63"/>
      <c r="M1693" s="65">
        <v>63180</v>
      </c>
      <c r="N1693" s="65">
        <f>M1693</f>
        <v>63180</v>
      </c>
      <c r="O1693" s="35"/>
      <c r="P1693" s="35"/>
    </row>
    <row r="1694" spans="1:16" s="176" customFormat="1" ht="17.25" x14ac:dyDescent="0.3">
      <c r="A1694" s="6">
        <f>A1693+1</f>
        <v>2</v>
      </c>
      <c r="B1694" s="177" t="s">
        <v>2332</v>
      </c>
      <c r="C1694" s="8" t="s">
        <v>80</v>
      </c>
      <c r="D1694" s="9"/>
      <c r="E1694" s="9"/>
      <c r="F1694" s="9"/>
      <c r="G1694" s="69"/>
      <c r="H1694" s="69"/>
      <c r="I1694" s="69"/>
      <c r="J1694" s="69"/>
      <c r="K1694" s="21" t="s">
        <v>80</v>
      </c>
      <c r="L1694" s="63"/>
      <c r="M1694" s="65">
        <v>51600</v>
      </c>
      <c r="N1694" s="65">
        <f t="shared" ref="N1694:N1748" si="144">M1694</f>
        <v>51600</v>
      </c>
      <c r="O1694" s="35"/>
      <c r="P1694" s="35"/>
    </row>
    <row r="1695" spans="1:16" s="176" customFormat="1" ht="17.25" x14ac:dyDescent="0.3">
      <c r="A1695" s="6">
        <f>A1694+1</f>
        <v>3</v>
      </c>
      <c r="B1695" s="177" t="s">
        <v>2333</v>
      </c>
      <c r="C1695" s="8" t="s">
        <v>80</v>
      </c>
      <c r="D1695" s="9"/>
      <c r="E1695" s="9"/>
      <c r="F1695" s="9"/>
      <c r="G1695" s="69"/>
      <c r="H1695" s="69"/>
      <c r="I1695" s="69"/>
      <c r="J1695" s="69"/>
      <c r="K1695" s="21" t="s">
        <v>80</v>
      </c>
      <c r="L1695" s="63"/>
      <c r="M1695" s="65">
        <v>109080</v>
      </c>
      <c r="N1695" s="65">
        <f t="shared" si="144"/>
        <v>109080</v>
      </c>
      <c r="O1695" s="35"/>
      <c r="P1695" s="35"/>
    </row>
    <row r="1696" spans="1:16" s="176" customFormat="1" ht="17.25" x14ac:dyDescent="0.3">
      <c r="A1696" s="6">
        <f>A1695+1</f>
        <v>4</v>
      </c>
      <c r="B1696" s="177" t="s">
        <v>2334</v>
      </c>
      <c r="C1696" s="8" t="s">
        <v>80</v>
      </c>
      <c r="D1696" s="9"/>
      <c r="E1696" s="9"/>
      <c r="F1696" s="9"/>
      <c r="G1696" s="69"/>
      <c r="H1696" s="69"/>
      <c r="I1696" s="69"/>
      <c r="J1696" s="69"/>
      <c r="K1696" s="21" t="s">
        <v>80</v>
      </c>
      <c r="L1696" s="63"/>
      <c r="M1696" s="65">
        <v>96600</v>
      </c>
      <c r="N1696" s="65">
        <f t="shared" si="144"/>
        <v>96600</v>
      </c>
      <c r="O1696" s="35"/>
      <c r="P1696" s="35"/>
    </row>
    <row r="1697" spans="1:16" s="176" customFormat="1" ht="17.25" x14ac:dyDescent="0.3">
      <c r="A1697" s="6"/>
      <c r="B1697" s="178" t="s">
        <v>2335</v>
      </c>
      <c r="C1697" s="8"/>
      <c r="D1697" s="9"/>
      <c r="E1697" s="9"/>
      <c r="F1697" s="9"/>
      <c r="G1697" s="69"/>
      <c r="H1697" s="69"/>
      <c r="I1697" s="69"/>
      <c r="J1697" s="69"/>
      <c r="K1697" s="21"/>
      <c r="L1697" s="63"/>
      <c r="M1697" s="65"/>
      <c r="N1697" s="65"/>
      <c r="O1697" s="35"/>
      <c r="P1697" s="35"/>
    </row>
    <row r="1698" spans="1:16" s="176" customFormat="1" ht="17.25" x14ac:dyDescent="0.3">
      <c r="A1698" s="6">
        <v>1</v>
      </c>
      <c r="B1698" s="177" t="s">
        <v>2342</v>
      </c>
      <c r="C1698" s="8" t="s">
        <v>80</v>
      </c>
      <c r="D1698" s="9"/>
      <c r="E1698" s="9"/>
      <c r="F1698" s="9"/>
      <c r="G1698" s="69"/>
      <c r="H1698" s="69"/>
      <c r="I1698" s="69"/>
      <c r="J1698" s="69"/>
      <c r="K1698" s="21" t="s">
        <v>80</v>
      </c>
      <c r="L1698" s="63"/>
      <c r="M1698" s="65">
        <v>103680</v>
      </c>
      <c r="N1698" s="65">
        <f t="shared" si="144"/>
        <v>103680</v>
      </c>
      <c r="O1698" s="35"/>
      <c r="P1698" s="35"/>
    </row>
    <row r="1699" spans="1:16" s="176" customFormat="1" ht="17.25" x14ac:dyDescent="0.3">
      <c r="A1699" s="6">
        <f t="shared" ref="A1699:A1710" si="145">A1698+1</f>
        <v>2</v>
      </c>
      <c r="B1699" s="177" t="s">
        <v>2343</v>
      </c>
      <c r="C1699" s="8" t="s">
        <v>80</v>
      </c>
      <c r="D1699" s="9"/>
      <c r="E1699" s="9"/>
      <c r="F1699" s="9"/>
      <c r="G1699" s="69"/>
      <c r="H1699" s="69"/>
      <c r="I1699" s="69"/>
      <c r="J1699" s="69"/>
      <c r="K1699" s="21" t="s">
        <v>80</v>
      </c>
      <c r="L1699" s="63"/>
      <c r="M1699" s="65">
        <v>90300</v>
      </c>
      <c r="N1699" s="65">
        <f t="shared" si="144"/>
        <v>90300</v>
      </c>
      <c r="O1699" s="35"/>
      <c r="P1699" s="35"/>
    </row>
    <row r="1700" spans="1:16" s="176" customFormat="1" ht="17.25" x14ac:dyDescent="0.3">
      <c r="A1700" s="6">
        <f t="shared" si="145"/>
        <v>3</v>
      </c>
      <c r="B1700" s="177" t="s">
        <v>2344</v>
      </c>
      <c r="C1700" s="8" t="s">
        <v>80</v>
      </c>
      <c r="D1700" s="9"/>
      <c r="E1700" s="9"/>
      <c r="F1700" s="9"/>
      <c r="G1700" s="69"/>
      <c r="H1700" s="69"/>
      <c r="I1700" s="69"/>
      <c r="J1700" s="69"/>
      <c r="K1700" s="21" t="s">
        <v>80</v>
      </c>
      <c r="L1700" s="63"/>
      <c r="M1700" s="65">
        <v>117720</v>
      </c>
      <c r="N1700" s="65">
        <f t="shared" si="144"/>
        <v>117720</v>
      </c>
      <c r="O1700" s="35"/>
      <c r="P1700" s="35"/>
    </row>
    <row r="1701" spans="1:16" s="176" customFormat="1" ht="17.25" x14ac:dyDescent="0.3">
      <c r="A1701" s="6">
        <f t="shared" si="145"/>
        <v>4</v>
      </c>
      <c r="B1701" s="177" t="s">
        <v>2345</v>
      </c>
      <c r="C1701" s="8" t="s">
        <v>80</v>
      </c>
      <c r="D1701" s="9"/>
      <c r="E1701" s="9"/>
      <c r="F1701" s="9"/>
      <c r="G1701" s="69"/>
      <c r="H1701" s="69"/>
      <c r="I1701" s="69"/>
      <c r="J1701" s="69"/>
      <c r="K1701" s="21" t="s">
        <v>80</v>
      </c>
      <c r="L1701" s="63"/>
      <c r="M1701" s="65">
        <v>117300</v>
      </c>
      <c r="N1701" s="65">
        <f t="shared" si="144"/>
        <v>117300</v>
      </c>
      <c r="O1701" s="35"/>
      <c r="P1701" s="35"/>
    </row>
    <row r="1702" spans="1:16" s="176" customFormat="1" ht="17.25" x14ac:dyDescent="0.3">
      <c r="A1702" s="6">
        <f t="shared" si="145"/>
        <v>5</v>
      </c>
      <c r="B1702" s="177" t="s">
        <v>2346</v>
      </c>
      <c r="C1702" s="8" t="s">
        <v>80</v>
      </c>
      <c r="D1702" s="9"/>
      <c r="E1702" s="9"/>
      <c r="F1702" s="9"/>
      <c r="G1702" s="69"/>
      <c r="H1702" s="69"/>
      <c r="I1702" s="69"/>
      <c r="J1702" s="69"/>
      <c r="K1702" s="21" t="s">
        <v>80</v>
      </c>
      <c r="L1702" s="63"/>
      <c r="M1702" s="65">
        <v>149580</v>
      </c>
      <c r="N1702" s="65">
        <f t="shared" si="144"/>
        <v>149580</v>
      </c>
      <c r="O1702" s="35"/>
      <c r="P1702" s="35"/>
    </row>
    <row r="1703" spans="1:16" s="176" customFormat="1" ht="17.25" x14ac:dyDescent="0.3">
      <c r="A1703" s="6">
        <f t="shared" si="145"/>
        <v>6</v>
      </c>
      <c r="B1703" s="177" t="s">
        <v>2347</v>
      </c>
      <c r="C1703" s="8" t="s">
        <v>80</v>
      </c>
      <c r="D1703" s="9"/>
      <c r="E1703" s="9"/>
      <c r="F1703" s="9"/>
      <c r="G1703" s="69"/>
      <c r="H1703" s="69"/>
      <c r="I1703" s="69"/>
      <c r="J1703" s="69"/>
      <c r="K1703" s="21" t="s">
        <v>80</v>
      </c>
      <c r="L1703" s="63"/>
      <c r="M1703" s="65">
        <v>142200</v>
      </c>
      <c r="N1703" s="65">
        <f t="shared" si="144"/>
        <v>142200</v>
      </c>
      <c r="O1703" s="35"/>
      <c r="P1703" s="35"/>
    </row>
    <row r="1704" spans="1:16" s="176" customFormat="1" ht="17.25" x14ac:dyDescent="0.3">
      <c r="A1704" s="6">
        <f t="shared" si="145"/>
        <v>7</v>
      </c>
      <c r="B1704" s="177" t="s">
        <v>2348</v>
      </c>
      <c r="C1704" s="8" t="s">
        <v>80</v>
      </c>
      <c r="D1704" s="9"/>
      <c r="E1704" s="9"/>
      <c r="F1704" s="9"/>
      <c r="G1704" s="69"/>
      <c r="H1704" s="69"/>
      <c r="I1704" s="69"/>
      <c r="J1704" s="69"/>
      <c r="K1704" s="21" t="s">
        <v>80</v>
      </c>
      <c r="L1704" s="63"/>
      <c r="M1704" s="65">
        <v>205740</v>
      </c>
      <c r="N1704" s="65">
        <f t="shared" si="144"/>
        <v>205740</v>
      </c>
      <c r="O1704" s="35"/>
      <c r="P1704" s="35"/>
    </row>
    <row r="1705" spans="1:16" s="176" customFormat="1" ht="17.25" x14ac:dyDescent="0.3">
      <c r="A1705" s="6">
        <f t="shared" si="145"/>
        <v>8</v>
      </c>
      <c r="B1705" s="177" t="s">
        <v>2349</v>
      </c>
      <c r="C1705" s="8" t="s">
        <v>80</v>
      </c>
      <c r="D1705" s="9"/>
      <c r="E1705" s="9"/>
      <c r="F1705" s="9"/>
      <c r="G1705" s="69"/>
      <c r="H1705" s="69"/>
      <c r="I1705" s="69"/>
      <c r="J1705" s="69"/>
      <c r="K1705" s="21" t="s">
        <v>80</v>
      </c>
      <c r="L1705" s="63"/>
      <c r="M1705" s="65">
        <v>195750</v>
      </c>
      <c r="N1705" s="65">
        <f t="shared" si="144"/>
        <v>195750</v>
      </c>
      <c r="O1705" s="35"/>
      <c r="P1705" s="35"/>
    </row>
    <row r="1706" spans="1:16" s="176" customFormat="1" ht="17.25" x14ac:dyDescent="0.3">
      <c r="A1706" s="6">
        <f t="shared" si="145"/>
        <v>9</v>
      </c>
      <c r="B1706" s="177" t="s">
        <v>2352</v>
      </c>
      <c r="C1706" s="8" t="s">
        <v>80</v>
      </c>
      <c r="D1706" s="9"/>
      <c r="E1706" s="9"/>
      <c r="F1706" s="9"/>
      <c r="G1706" s="69"/>
      <c r="H1706" s="69"/>
      <c r="I1706" s="69"/>
      <c r="J1706" s="69"/>
      <c r="K1706" s="21" t="s">
        <v>80</v>
      </c>
      <c r="L1706" s="63"/>
      <c r="M1706" s="65">
        <v>353700</v>
      </c>
      <c r="N1706" s="65">
        <f t="shared" si="144"/>
        <v>353700</v>
      </c>
      <c r="O1706" s="35"/>
      <c r="P1706" s="35"/>
    </row>
    <row r="1707" spans="1:16" s="176" customFormat="1" ht="17.25" x14ac:dyDescent="0.3">
      <c r="A1707" s="6">
        <f t="shared" si="145"/>
        <v>10</v>
      </c>
      <c r="B1707" s="177" t="s">
        <v>2350</v>
      </c>
      <c r="C1707" s="8" t="s">
        <v>80</v>
      </c>
      <c r="D1707" s="9"/>
      <c r="E1707" s="9"/>
      <c r="F1707" s="9"/>
      <c r="G1707" s="69"/>
      <c r="H1707" s="69"/>
      <c r="I1707" s="69"/>
      <c r="J1707" s="69"/>
      <c r="K1707" s="21" t="s">
        <v>80</v>
      </c>
      <c r="L1707" s="63"/>
      <c r="M1707" s="65">
        <v>321300</v>
      </c>
      <c r="N1707" s="65">
        <f t="shared" si="144"/>
        <v>321300</v>
      </c>
      <c r="O1707" s="35"/>
      <c r="P1707" s="35"/>
    </row>
    <row r="1708" spans="1:16" s="176" customFormat="1" ht="17.25" x14ac:dyDescent="0.3">
      <c r="A1708" s="6">
        <f t="shared" si="145"/>
        <v>11</v>
      </c>
      <c r="B1708" s="177" t="s">
        <v>2351</v>
      </c>
      <c r="C1708" s="8" t="s">
        <v>80</v>
      </c>
      <c r="D1708" s="9"/>
      <c r="E1708" s="9"/>
      <c r="F1708" s="9"/>
      <c r="G1708" s="69"/>
      <c r="H1708" s="69"/>
      <c r="I1708" s="69"/>
      <c r="J1708" s="69"/>
      <c r="K1708" s="21" t="s">
        <v>80</v>
      </c>
      <c r="L1708" s="63"/>
      <c r="M1708" s="65">
        <v>301950</v>
      </c>
      <c r="N1708" s="65">
        <f t="shared" si="144"/>
        <v>301950</v>
      </c>
      <c r="O1708" s="35"/>
      <c r="P1708" s="35"/>
    </row>
    <row r="1709" spans="1:16" s="176" customFormat="1" ht="17.25" x14ac:dyDescent="0.3">
      <c r="A1709" s="6">
        <f t="shared" si="145"/>
        <v>12</v>
      </c>
      <c r="B1709" s="177" t="s">
        <v>2353</v>
      </c>
      <c r="C1709" s="8" t="s">
        <v>80</v>
      </c>
      <c r="D1709" s="9"/>
      <c r="E1709" s="9"/>
      <c r="F1709" s="9"/>
      <c r="G1709" s="69"/>
      <c r="H1709" s="69"/>
      <c r="I1709" s="69"/>
      <c r="J1709" s="69"/>
      <c r="K1709" s="21" t="s">
        <v>80</v>
      </c>
      <c r="L1709" s="63"/>
      <c r="M1709" s="65">
        <v>142560</v>
      </c>
      <c r="N1709" s="65">
        <f t="shared" si="144"/>
        <v>142560</v>
      </c>
      <c r="O1709" s="35"/>
      <c r="P1709" s="35"/>
    </row>
    <row r="1710" spans="1:16" s="176" customFormat="1" ht="17.25" x14ac:dyDescent="0.3">
      <c r="A1710" s="6">
        <f t="shared" si="145"/>
        <v>13</v>
      </c>
      <c r="B1710" s="177" t="s">
        <v>2354</v>
      </c>
      <c r="C1710" s="8" t="s">
        <v>80</v>
      </c>
      <c r="D1710" s="9"/>
      <c r="E1710" s="9"/>
      <c r="F1710" s="9"/>
      <c r="G1710" s="69"/>
      <c r="H1710" s="69"/>
      <c r="I1710" s="69"/>
      <c r="J1710" s="69"/>
      <c r="K1710" s="21" t="s">
        <v>80</v>
      </c>
      <c r="L1710" s="63"/>
      <c r="M1710" s="65">
        <v>135450</v>
      </c>
      <c r="N1710" s="65">
        <f t="shared" si="144"/>
        <v>135450</v>
      </c>
      <c r="O1710" s="35"/>
      <c r="P1710" s="35"/>
    </row>
    <row r="1711" spans="1:16" s="176" customFormat="1" ht="17.25" x14ac:dyDescent="0.3">
      <c r="A1711" s="6"/>
      <c r="B1711" s="178" t="s">
        <v>2336</v>
      </c>
      <c r="C1711" s="8"/>
      <c r="D1711" s="9"/>
      <c r="E1711" s="9"/>
      <c r="F1711" s="9"/>
      <c r="G1711" s="69"/>
      <c r="H1711" s="69"/>
      <c r="I1711" s="69"/>
      <c r="J1711" s="69"/>
      <c r="K1711" s="21"/>
      <c r="L1711" s="63"/>
      <c r="M1711" s="65"/>
      <c r="N1711" s="65"/>
      <c r="O1711" s="35"/>
      <c r="P1711" s="35"/>
    </row>
    <row r="1712" spans="1:16" s="176" customFormat="1" ht="17.25" x14ac:dyDescent="0.3">
      <c r="A1712" s="6">
        <v>1</v>
      </c>
      <c r="B1712" s="177" t="s">
        <v>2355</v>
      </c>
      <c r="C1712" s="8" t="s">
        <v>80</v>
      </c>
      <c r="D1712" s="9"/>
      <c r="E1712" s="9"/>
      <c r="F1712" s="9"/>
      <c r="G1712" s="69"/>
      <c r="H1712" s="69"/>
      <c r="I1712" s="69"/>
      <c r="J1712" s="69"/>
      <c r="K1712" s="21" t="s">
        <v>80</v>
      </c>
      <c r="L1712" s="63"/>
      <c r="M1712" s="65">
        <v>210600</v>
      </c>
      <c r="N1712" s="65">
        <f t="shared" si="144"/>
        <v>210600</v>
      </c>
      <c r="O1712" s="35"/>
      <c r="P1712" s="35"/>
    </row>
    <row r="1713" spans="1:16" s="176" customFormat="1" ht="17.25" x14ac:dyDescent="0.3">
      <c r="A1713" s="6">
        <f t="shared" ref="A1713:A1721" si="146">A1712+1</f>
        <v>2</v>
      </c>
      <c r="B1713" s="177" t="s">
        <v>2356</v>
      </c>
      <c r="C1713" s="8" t="s">
        <v>80</v>
      </c>
      <c r="D1713" s="9"/>
      <c r="E1713" s="9"/>
      <c r="F1713" s="9"/>
      <c r="G1713" s="69"/>
      <c r="H1713" s="69"/>
      <c r="I1713" s="69"/>
      <c r="J1713" s="69"/>
      <c r="K1713" s="21" t="s">
        <v>80</v>
      </c>
      <c r="L1713" s="63"/>
      <c r="M1713" s="65">
        <v>191700</v>
      </c>
      <c r="N1713" s="65">
        <f t="shared" si="144"/>
        <v>191700</v>
      </c>
      <c r="O1713" s="35"/>
      <c r="P1713" s="35"/>
    </row>
    <row r="1714" spans="1:16" s="176" customFormat="1" ht="17.25" x14ac:dyDescent="0.3">
      <c r="A1714" s="6">
        <f t="shared" si="146"/>
        <v>3</v>
      </c>
      <c r="B1714" s="177" t="s">
        <v>2357</v>
      </c>
      <c r="C1714" s="8" t="s">
        <v>80</v>
      </c>
      <c r="D1714" s="9"/>
      <c r="E1714" s="9"/>
      <c r="F1714" s="9"/>
      <c r="G1714" s="69"/>
      <c r="H1714" s="69"/>
      <c r="I1714" s="69"/>
      <c r="J1714" s="69"/>
      <c r="K1714" s="21" t="s">
        <v>80</v>
      </c>
      <c r="L1714" s="63"/>
      <c r="M1714" s="65">
        <v>176550</v>
      </c>
      <c r="N1714" s="65">
        <f t="shared" si="144"/>
        <v>176550</v>
      </c>
      <c r="O1714" s="35"/>
      <c r="P1714" s="35"/>
    </row>
    <row r="1715" spans="1:16" s="176" customFormat="1" ht="17.25" x14ac:dyDescent="0.3">
      <c r="A1715" s="6">
        <f t="shared" si="146"/>
        <v>4</v>
      </c>
      <c r="B1715" s="177" t="s">
        <v>2358</v>
      </c>
      <c r="C1715" s="8" t="s">
        <v>80</v>
      </c>
      <c r="D1715" s="9"/>
      <c r="E1715" s="9"/>
      <c r="F1715" s="9"/>
      <c r="G1715" s="69"/>
      <c r="H1715" s="69"/>
      <c r="I1715" s="69"/>
      <c r="J1715" s="69"/>
      <c r="K1715" s="21" t="s">
        <v>80</v>
      </c>
      <c r="L1715" s="63"/>
      <c r="M1715" s="65">
        <v>329400</v>
      </c>
      <c r="N1715" s="65">
        <f t="shared" si="144"/>
        <v>329400</v>
      </c>
      <c r="O1715" s="35"/>
      <c r="P1715" s="35"/>
    </row>
    <row r="1716" spans="1:16" s="176" customFormat="1" ht="17.25" x14ac:dyDescent="0.3">
      <c r="A1716" s="6">
        <f t="shared" si="146"/>
        <v>5</v>
      </c>
      <c r="B1716" s="177" t="s">
        <v>2359</v>
      </c>
      <c r="C1716" s="8" t="s">
        <v>80</v>
      </c>
      <c r="D1716" s="9"/>
      <c r="E1716" s="9"/>
      <c r="F1716" s="9"/>
      <c r="G1716" s="69"/>
      <c r="H1716" s="69"/>
      <c r="I1716" s="69"/>
      <c r="J1716" s="69"/>
      <c r="K1716" s="21" t="s">
        <v>80</v>
      </c>
      <c r="L1716" s="63"/>
      <c r="M1716" s="65">
        <v>271080</v>
      </c>
      <c r="N1716" s="65">
        <f t="shared" si="144"/>
        <v>271080</v>
      </c>
      <c r="O1716" s="35"/>
      <c r="P1716" s="35"/>
    </row>
    <row r="1717" spans="1:16" s="176" customFormat="1" ht="17.25" x14ac:dyDescent="0.3">
      <c r="A1717" s="6">
        <f t="shared" si="146"/>
        <v>6</v>
      </c>
      <c r="B1717" s="177" t="s">
        <v>2360</v>
      </c>
      <c r="C1717" s="8" t="s">
        <v>80</v>
      </c>
      <c r="D1717" s="9"/>
      <c r="E1717" s="9"/>
      <c r="F1717" s="9"/>
      <c r="G1717" s="69"/>
      <c r="H1717" s="69"/>
      <c r="I1717" s="69"/>
      <c r="J1717" s="69"/>
      <c r="K1717" s="21" t="s">
        <v>80</v>
      </c>
      <c r="L1717" s="63"/>
      <c r="M1717" s="65">
        <v>270000</v>
      </c>
      <c r="N1717" s="65">
        <f t="shared" si="144"/>
        <v>270000</v>
      </c>
      <c r="O1717" s="35"/>
      <c r="P1717" s="35"/>
    </row>
    <row r="1718" spans="1:16" s="176" customFormat="1" ht="17.25" x14ac:dyDescent="0.3">
      <c r="A1718" s="6">
        <f t="shared" si="146"/>
        <v>7</v>
      </c>
      <c r="B1718" s="177" t="s">
        <v>2361</v>
      </c>
      <c r="C1718" s="8" t="s">
        <v>80</v>
      </c>
      <c r="D1718" s="9"/>
      <c r="E1718" s="9"/>
      <c r="F1718" s="9"/>
      <c r="G1718" s="69"/>
      <c r="H1718" s="69"/>
      <c r="I1718" s="69"/>
      <c r="J1718" s="69"/>
      <c r="K1718" s="21" t="s">
        <v>80</v>
      </c>
      <c r="L1718" s="63"/>
      <c r="M1718" s="65">
        <v>488700</v>
      </c>
      <c r="N1718" s="65">
        <f t="shared" si="144"/>
        <v>488700</v>
      </c>
      <c r="O1718" s="35"/>
      <c r="P1718" s="35"/>
    </row>
    <row r="1719" spans="1:16" s="176" customFormat="1" ht="17.25" x14ac:dyDescent="0.3">
      <c r="A1719" s="6">
        <f t="shared" si="146"/>
        <v>8</v>
      </c>
      <c r="B1719" s="177" t="s">
        <v>2362</v>
      </c>
      <c r="C1719" s="8" t="s">
        <v>80</v>
      </c>
      <c r="D1719" s="9"/>
      <c r="E1719" s="9"/>
      <c r="F1719" s="9"/>
      <c r="G1719" s="69"/>
      <c r="H1719" s="69"/>
      <c r="I1719" s="69"/>
      <c r="J1719" s="69"/>
      <c r="K1719" s="21" t="s">
        <v>80</v>
      </c>
      <c r="L1719" s="63"/>
      <c r="M1719" s="65">
        <v>464400</v>
      </c>
      <c r="N1719" s="65">
        <f t="shared" si="144"/>
        <v>464400</v>
      </c>
      <c r="O1719" s="35"/>
      <c r="P1719" s="35"/>
    </row>
    <row r="1720" spans="1:16" s="176" customFormat="1" ht="17.25" x14ac:dyDescent="0.3">
      <c r="A1720" s="6">
        <f t="shared" si="146"/>
        <v>9</v>
      </c>
      <c r="B1720" s="177" t="s">
        <v>2363</v>
      </c>
      <c r="C1720" s="8" t="s">
        <v>80</v>
      </c>
      <c r="D1720" s="9"/>
      <c r="E1720" s="9"/>
      <c r="F1720" s="9"/>
      <c r="G1720" s="69"/>
      <c r="H1720" s="69"/>
      <c r="I1720" s="69"/>
      <c r="J1720" s="69"/>
      <c r="K1720" s="21" t="s">
        <v>80</v>
      </c>
      <c r="L1720" s="63"/>
      <c r="M1720" s="65">
        <v>526500</v>
      </c>
      <c r="N1720" s="65">
        <f t="shared" si="144"/>
        <v>526500</v>
      </c>
      <c r="O1720" s="35"/>
      <c r="P1720" s="35"/>
    </row>
    <row r="1721" spans="1:16" s="176" customFormat="1" ht="17.25" x14ac:dyDescent="0.3">
      <c r="A1721" s="6">
        <f t="shared" si="146"/>
        <v>10</v>
      </c>
      <c r="B1721" s="177" t="s">
        <v>2364</v>
      </c>
      <c r="C1721" s="8" t="s">
        <v>80</v>
      </c>
      <c r="D1721" s="9"/>
      <c r="E1721" s="9"/>
      <c r="F1721" s="9"/>
      <c r="G1721" s="69"/>
      <c r="H1721" s="69"/>
      <c r="I1721" s="69"/>
      <c r="J1721" s="69"/>
      <c r="K1721" s="21" t="s">
        <v>80</v>
      </c>
      <c r="L1721" s="63"/>
      <c r="M1721" s="65">
        <v>494100</v>
      </c>
      <c r="N1721" s="65">
        <f t="shared" si="144"/>
        <v>494100</v>
      </c>
      <c r="O1721" s="35"/>
      <c r="P1721" s="35"/>
    </row>
    <row r="1722" spans="1:16" s="176" customFormat="1" ht="17.25" x14ac:dyDescent="0.3">
      <c r="A1722" s="6"/>
      <c r="B1722" s="178" t="s">
        <v>2337</v>
      </c>
      <c r="C1722" s="8"/>
      <c r="D1722" s="9"/>
      <c r="E1722" s="9"/>
      <c r="F1722" s="9"/>
      <c r="G1722" s="69"/>
      <c r="H1722" s="69"/>
      <c r="I1722" s="69"/>
      <c r="J1722" s="69"/>
      <c r="K1722" s="21"/>
      <c r="L1722" s="63"/>
      <c r="M1722" s="65"/>
      <c r="N1722" s="65"/>
      <c r="O1722" s="35"/>
      <c r="P1722" s="35"/>
    </row>
    <row r="1723" spans="1:16" s="176" customFormat="1" ht="17.25" x14ac:dyDescent="0.3">
      <c r="A1723" s="6">
        <v>1</v>
      </c>
      <c r="B1723" s="177" t="s">
        <v>2365</v>
      </c>
      <c r="C1723" s="8" t="s">
        <v>80</v>
      </c>
      <c r="D1723" s="9"/>
      <c r="E1723" s="9"/>
      <c r="F1723" s="9"/>
      <c r="G1723" s="69"/>
      <c r="H1723" s="69"/>
      <c r="I1723" s="69"/>
      <c r="J1723" s="69"/>
      <c r="K1723" s="21" t="s">
        <v>80</v>
      </c>
      <c r="L1723" s="63"/>
      <c r="M1723" s="65">
        <v>120960</v>
      </c>
      <c r="N1723" s="65">
        <f t="shared" si="144"/>
        <v>120960</v>
      </c>
      <c r="O1723" s="35"/>
      <c r="P1723" s="35"/>
    </row>
    <row r="1724" spans="1:16" s="176" customFormat="1" ht="17.25" x14ac:dyDescent="0.3">
      <c r="A1724" s="6">
        <f t="shared" ref="A1724:A1730" si="147">A1723+1</f>
        <v>2</v>
      </c>
      <c r="B1724" s="177" t="s">
        <v>2366</v>
      </c>
      <c r="C1724" s="8" t="s">
        <v>80</v>
      </c>
      <c r="D1724" s="9"/>
      <c r="E1724" s="9"/>
      <c r="F1724" s="9"/>
      <c r="G1724" s="69"/>
      <c r="H1724" s="69"/>
      <c r="I1724" s="69"/>
      <c r="J1724" s="69"/>
      <c r="K1724" s="21" t="s">
        <v>80</v>
      </c>
      <c r="L1724" s="63"/>
      <c r="M1724" s="65">
        <v>109950</v>
      </c>
      <c r="N1724" s="65">
        <f t="shared" si="144"/>
        <v>109950</v>
      </c>
      <c r="O1724" s="35"/>
      <c r="P1724" s="35"/>
    </row>
    <row r="1725" spans="1:16" s="176" customFormat="1" ht="17.25" x14ac:dyDescent="0.3">
      <c r="A1725" s="6">
        <f t="shared" si="147"/>
        <v>3</v>
      </c>
      <c r="B1725" s="177" t="s">
        <v>2367</v>
      </c>
      <c r="C1725" s="8" t="s">
        <v>80</v>
      </c>
      <c r="D1725" s="9"/>
      <c r="E1725" s="9"/>
      <c r="F1725" s="9"/>
      <c r="G1725" s="69"/>
      <c r="H1725" s="69"/>
      <c r="I1725" s="69"/>
      <c r="J1725" s="69"/>
      <c r="K1725" s="21" t="s">
        <v>80</v>
      </c>
      <c r="L1725" s="63"/>
      <c r="M1725" s="65">
        <v>267840</v>
      </c>
      <c r="N1725" s="65">
        <f t="shared" si="144"/>
        <v>267840</v>
      </c>
      <c r="O1725" s="35"/>
      <c r="P1725" s="35"/>
    </row>
    <row r="1726" spans="1:16" s="176" customFormat="1" ht="17.25" x14ac:dyDescent="0.3">
      <c r="A1726" s="6">
        <f t="shared" si="147"/>
        <v>4</v>
      </c>
      <c r="B1726" s="177" t="s">
        <v>2368</v>
      </c>
      <c r="C1726" s="8" t="s">
        <v>80</v>
      </c>
      <c r="D1726" s="9"/>
      <c r="E1726" s="9"/>
      <c r="F1726" s="9"/>
      <c r="G1726" s="69"/>
      <c r="H1726" s="69"/>
      <c r="I1726" s="69"/>
      <c r="J1726" s="69"/>
      <c r="K1726" s="21" t="s">
        <v>80</v>
      </c>
      <c r="L1726" s="63"/>
      <c r="M1726" s="65">
        <v>246450</v>
      </c>
      <c r="N1726" s="65">
        <f t="shared" si="144"/>
        <v>246450</v>
      </c>
      <c r="O1726" s="35"/>
      <c r="P1726" s="35"/>
    </row>
    <row r="1727" spans="1:16" s="176" customFormat="1" ht="17.25" x14ac:dyDescent="0.3">
      <c r="A1727" s="6">
        <f t="shared" si="147"/>
        <v>5</v>
      </c>
      <c r="B1727" s="177" t="s">
        <v>2369</v>
      </c>
      <c r="C1727" s="8" t="s">
        <v>80</v>
      </c>
      <c r="D1727" s="9"/>
      <c r="E1727" s="9"/>
      <c r="F1727" s="9"/>
      <c r="G1727" s="69"/>
      <c r="H1727" s="69"/>
      <c r="I1727" s="69"/>
      <c r="J1727" s="69"/>
      <c r="K1727" s="21" t="s">
        <v>80</v>
      </c>
      <c r="L1727" s="63"/>
      <c r="M1727" s="65">
        <v>214380</v>
      </c>
      <c r="N1727" s="65">
        <f t="shared" si="144"/>
        <v>214380</v>
      </c>
      <c r="O1727" s="35"/>
      <c r="P1727" s="35"/>
    </row>
    <row r="1728" spans="1:16" s="176" customFormat="1" ht="17.25" x14ac:dyDescent="0.3">
      <c r="A1728" s="6">
        <f t="shared" si="147"/>
        <v>6</v>
      </c>
      <c r="B1728" s="177" t="s">
        <v>2370</v>
      </c>
      <c r="C1728" s="8" t="s">
        <v>80</v>
      </c>
      <c r="D1728" s="9"/>
      <c r="E1728" s="9"/>
      <c r="F1728" s="9"/>
      <c r="G1728" s="69"/>
      <c r="H1728" s="69"/>
      <c r="I1728" s="69"/>
      <c r="J1728" s="69"/>
      <c r="K1728" s="21" t="s">
        <v>80</v>
      </c>
      <c r="L1728" s="63"/>
      <c r="M1728" s="65">
        <v>207600</v>
      </c>
      <c r="N1728" s="65">
        <f t="shared" si="144"/>
        <v>207600</v>
      </c>
      <c r="O1728" s="35"/>
      <c r="P1728" s="35"/>
    </row>
    <row r="1729" spans="1:16" s="176" customFormat="1" ht="17.25" x14ac:dyDescent="0.3">
      <c r="A1729" s="6">
        <f t="shared" si="147"/>
        <v>7</v>
      </c>
      <c r="B1729" s="177" t="s">
        <v>2371</v>
      </c>
      <c r="C1729" s="8" t="s">
        <v>80</v>
      </c>
      <c r="D1729" s="9"/>
      <c r="E1729" s="9"/>
      <c r="F1729" s="9"/>
      <c r="G1729" s="69"/>
      <c r="H1729" s="69"/>
      <c r="I1729" s="69"/>
      <c r="J1729" s="69"/>
      <c r="K1729" s="21" t="s">
        <v>80</v>
      </c>
      <c r="L1729" s="63"/>
      <c r="M1729" s="65">
        <v>246240</v>
      </c>
      <c r="N1729" s="65">
        <f t="shared" si="144"/>
        <v>246240</v>
      </c>
      <c r="O1729" s="35"/>
      <c r="P1729" s="35"/>
    </row>
    <row r="1730" spans="1:16" s="176" customFormat="1" ht="17.25" x14ac:dyDescent="0.3">
      <c r="A1730" s="6">
        <f t="shared" si="147"/>
        <v>8</v>
      </c>
      <c r="B1730" s="177" t="s">
        <v>2372</v>
      </c>
      <c r="C1730" s="8" t="s">
        <v>80</v>
      </c>
      <c r="D1730" s="9"/>
      <c r="E1730" s="9"/>
      <c r="F1730" s="9"/>
      <c r="G1730" s="69"/>
      <c r="H1730" s="69"/>
      <c r="I1730" s="69"/>
      <c r="J1730" s="69"/>
      <c r="K1730" s="21" t="s">
        <v>80</v>
      </c>
      <c r="L1730" s="63"/>
      <c r="M1730" s="65">
        <v>236700</v>
      </c>
      <c r="N1730" s="65">
        <f t="shared" si="144"/>
        <v>236700</v>
      </c>
      <c r="O1730" s="35"/>
      <c r="P1730" s="35"/>
    </row>
    <row r="1731" spans="1:16" s="176" customFormat="1" ht="17.25" x14ac:dyDescent="0.3">
      <c r="A1731" s="6"/>
      <c r="B1731" s="178" t="s">
        <v>2338</v>
      </c>
      <c r="C1731" s="8"/>
      <c r="D1731" s="9"/>
      <c r="E1731" s="9"/>
      <c r="F1731" s="9"/>
      <c r="G1731" s="69"/>
      <c r="H1731" s="69"/>
      <c r="I1731" s="69"/>
      <c r="J1731" s="69"/>
      <c r="K1731" s="21"/>
      <c r="L1731" s="63"/>
      <c r="M1731" s="65"/>
      <c r="N1731" s="65"/>
      <c r="O1731" s="35"/>
      <c r="P1731" s="35"/>
    </row>
    <row r="1732" spans="1:16" s="176" customFormat="1" ht="17.25" x14ac:dyDescent="0.3">
      <c r="A1732" s="6">
        <f>A1731+1</f>
        <v>1</v>
      </c>
      <c r="B1732" s="177" t="s">
        <v>2373</v>
      </c>
      <c r="C1732" s="8" t="s">
        <v>80</v>
      </c>
      <c r="D1732" s="9"/>
      <c r="E1732" s="9"/>
      <c r="F1732" s="9"/>
      <c r="G1732" s="69"/>
      <c r="H1732" s="69"/>
      <c r="I1732" s="69"/>
      <c r="J1732" s="69"/>
      <c r="K1732" s="21" t="s">
        <v>80</v>
      </c>
      <c r="L1732" s="63"/>
      <c r="M1732" s="65">
        <v>240240</v>
      </c>
      <c r="N1732" s="65">
        <f t="shared" si="144"/>
        <v>240240</v>
      </c>
      <c r="O1732" s="35"/>
      <c r="P1732" s="35"/>
    </row>
    <row r="1733" spans="1:16" s="176" customFormat="1" ht="17.25" x14ac:dyDescent="0.3">
      <c r="A1733" s="6">
        <f>A1732+1</f>
        <v>2</v>
      </c>
      <c r="B1733" s="177" t="s">
        <v>2374</v>
      </c>
      <c r="C1733" s="8" t="s">
        <v>80</v>
      </c>
      <c r="D1733" s="9"/>
      <c r="E1733" s="9"/>
      <c r="F1733" s="9"/>
      <c r="G1733" s="69"/>
      <c r="H1733" s="69"/>
      <c r="I1733" s="69"/>
      <c r="J1733" s="69"/>
      <c r="K1733" s="21" t="s">
        <v>80</v>
      </c>
      <c r="L1733" s="63"/>
      <c r="M1733" s="65">
        <v>230389</v>
      </c>
      <c r="N1733" s="65">
        <f t="shared" si="144"/>
        <v>230389</v>
      </c>
      <c r="O1733" s="35"/>
      <c r="P1733" s="35"/>
    </row>
    <row r="1734" spans="1:16" s="176" customFormat="1" ht="17.25" x14ac:dyDescent="0.3">
      <c r="A1734" s="6"/>
      <c r="B1734" s="178" t="s">
        <v>2339</v>
      </c>
      <c r="C1734" s="8"/>
      <c r="D1734" s="9"/>
      <c r="E1734" s="9"/>
      <c r="F1734" s="9"/>
      <c r="G1734" s="69"/>
      <c r="H1734" s="69"/>
      <c r="I1734" s="69"/>
      <c r="J1734" s="69"/>
      <c r="K1734" s="21"/>
      <c r="L1734" s="63"/>
      <c r="M1734" s="65"/>
      <c r="N1734" s="65"/>
      <c r="O1734" s="35"/>
      <c r="P1734" s="35"/>
    </row>
    <row r="1735" spans="1:16" s="176" customFormat="1" ht="17.25" x14ac:dyDescent="0.3">
      <c r="A1735" s="6">
        <f t="shared" ref="A1735:A1748" si="148">A1734+1</f>
        <v>1</v>
      </c>
      <c r="B1735" s="177" t="s">
        <v>2375</v>
      </c>
      <c r="C1735" s="8" t="s">
        <v>80</v>
      </c>
      <c r="D1735" s="9"/>
      <c r="E1735" s="9"/>
      <c r="F1735" s="9"/>
      <c r="G1735" s="69"/>
      <c r="H1735" s="69"/>
      <c r="I1735" s="69"/>
      <c r="J1735" s="69"/>
      <c r="K1735" s="21" t="s">
        <v>80</v>
      </c>
      <c r="L1735" s="63"/>
      <c r="M1735" s="65">
        <v>240240</v>
      </c>
      <c r="N1735" s="65">
        <f t="shared" si="144"/>
        <v>240240</v>
      </c>
      <c r="O1735" s="35"/>
      <c r="P1735" s="35"/>
    </row>
    <row r="1736" spans="1:16" s="176" customFormat="1" ht="17.25" x14ac:dyDescent="0.3">
      <c r="A1736" s="6">
        <f t="shared" si="148"/>
        <v>2</v>
      </c>
      <c r="B1736" s="177" t="s">
        <v>2376</v>
      </c>
      <c r="C1736" s="8" t="s">
        <v>80</v>
      </c>
      <c r="D1736" s="9"/>
      <c r="E1736" s="9"/>
      <c r="F1736" s="9"/>
      <c r="G1736" s="69"/>
      <c r="H1736" s="69"/>
      <c r="I1736" s="69"/>
      <c r="J1736" s="69"/>
      <c r="K1736" s="21" t="s">
        <v>80</v>
      </c>
      <c r="L1736" s="63"/>
      <c r="M1736" s="65">
        <v>230389</v>
      </c>
      <c r="N1736" s="65">
        <f t="shared" si="144"/>
        <v>230389</v>
      </c>
      <c r="O1736" s="35"/>
      <c r="P1736" s="35"/>
    </row>
    <row r="1737" spans="1:16" s="176" customFormat="1" ht="17.25" x14ac:dyDescent="0.3">
      <c r="A1737" s="6">
        <f t="shared" si="148"/>
        <v>3</v>
      </c>
      <c r="B1737" s="177" t="s">
        <v>2377</v>
      </c>
      <c r="C1737" s="8" t="s">
        <v>80</v>
      </c>
      <c r="D1737" s="9"/>
      <c r="E1737" s="9"/>
      <c r="F1737" s="9"/>
      <c r="G1737" s="69"/>
      <c r="H1737" s="69"/>
      <c r="I1737" s="69"/>
      <c r="J1737" s="69"/>
      <c r="K1737" s="21" t="s">
        <v>80</v>
      </c>
      <c r="L1737" s="63"/>
      <c r="M1737" s="65">
        <v>149600</v>
      </c>
      <c r="N1737" s="65">
        <f t="shared" si="144"/>
        <v>149600</v>
      </c>
      <c r="O1737" s="35"/>
      <c r="P1737" s="35"/>
    </row>
    <row r="1738" spans="1:16" s="176" customFormat="1" ht="17.25" x14ac:dyDescent="0.3">
      <c r="A1738" s="6">
        <f t="shared" si="148"/>
        <v>4</v>
      </c>
      <c r="B1738" s="177" t="s">
        <v>2378</v>
      </c>
      <c r="C1738" s="8" t="s">
        <v>80</v>
      </c>
      <c r="D1738" s="9"/>
      <c r="E1738" s="9"/>
      <c r="F1738" s="9"/>
      <c r="G1738" s="69"/>
      <c r="H1738" s="69"/>
      <c r="I1738" s="69"/>
      <c r="J1738" s="69"/>
      <c r="K1738" s="21" t="s">
        <v>80</v>
      </c>
      <c r="L1738" s="63"/>
      <c r="M1738" s="65">
        <v>144320</v>
      </c>
      <c r="N1738" s="65">
        <f t="shared" si="144"/>
        <v>144320</v>
      </c>
      <c r="O1738" s="35"/>
      <c r="P1738" s="35"/>
    </row>
    <row r="1739" spans="1:16" s="176" customFormat="1" ht="17.25" x14ac:dyDescent="0.3">
      <c r="A1739" s="6"/>
      <c r="B1739" s="178" t="s">
        <v>2340</v>
      </c>
      <c r="C1739" s="8"/>
      <c r="D1739" s="9"/>
      <c r="E1739" s="9"/>
      <c r="F1739" s="9"/>
      <c r="G1739" s="69"/>
      <c r="H1739" s="69"/>
      <c r="I1739" s="69"/>
      <c r="J1739" s="69"/>
      <c r="K1739" s="21"/>
      <c r="L1739" s="63"/>
      <c r="M1739" s="65"/>
      <c r="N1739" s="65"/>
      <c r="O1739" s="35"/>
      <c r="P1739" s="35"/>
    </row>
    <row r="1740" spans="1:16" s="176" customFormat="1" ht="17.25" x14ac:dyDescent="0.3">
      <c r="A1740" s="6">
        <f t="shared" si="148"/>
        <v>1</v>
      </c>
      <c r="B1740" s="177" t="s">
        <v>2379</v>
      </c>
      <c r="C1740" s="8" t="s">
        <v>80</v>
      </c>
      <c r="D1740" s="9"/>
      <c r="E1740" s="9"/>
      <c r="F1740" s="9"/>
      <c r="G1740" s="69"/>
      <c r="H1740" s="69"/>
      <c r="I1740" s="69"/>
      <c r="J1740" s="69"/>
      <c r="K1740" s="21" t="s">
        <v>80</v>
      </c>
      <c r="L1740" s="63"/>
      <c r="M1740" s="65">
        <v>240240</v>
      </c>
      <c r="N1740" s="65">
        <f t="shared" si="144"/>
        <v>240240</v>
      </c>
      <c r="O1740" s="35"/>
      <c r="P1740" s="35"/>
    </row>
    <row r="1741" spans="1:16" s="176" customFormat="1" ht="17.25" x14ac:dyDescent="0.3">
      <c r="A1741" s="6">
        <f t="shared" si="148"/>
        <v>2</v>
      </c>
      <c r="B1741" s="177" t="s">
        <v>2380</v>
      </c>
      <c r="C1741" s="8" t="s">
        <v>80</v>
      </c>
      <c r="D1741" s="9"/>
      <c r="E1741" s="9"/>
      <c r="F1741" s="9"/>
      <c r="G1741" s="69"/>
      <c r="H1741" s="69"/>
      <c r="I1741" s="69"/>
      <c r="J1741" s="69"/>
      <c r="K1741" s="21" t="s">
        <v>80</v>
      </c>
      <c r="L1741" s="63"/>
      <c r="M1741" s="65">
        <v>230389</v>
      </c>
      <c r="N1741" s="65">
        <f t="shared" si="144"/>
        <v>230389</v>
      </c>
      <c r="O1741" s="35"/>
      <c r="P1741" s="35"/>
    </row>
    <row r="1742" spans="1:16" s="176" customFormat="1" ht="17.25" x14ac:dyDescent="0.3">
      <c r="A1742" s="6">
        <f t="shared" si="148"/>
        <v>3</v>
      </c>
      <c r="B1742" s="177" t="s">
        <v>2381</v>
      </c>
      <c r="C1742" s="8" t="s">
        <v>80</v>
      </c>
      <c r="D1742" s="9"/>
      <c r="E1742" s="9"/>
      <c r="F1742" s="9"/>
      <c r="G1742" s="69"/>
      <c r="H1742" s="69"/>
      <c r="I1742" s="69"/>
      <c r="J1742" s="69"/>
      <c r="K1742" s="21" t="s">
        <v>80</v>
      </c>
      <c r="L1742" s="63"/>
      <c r="M1742" s="65">
        <v>149600</v>
      </c>
      <c r="N1742" s="65">
        <f t="shared" si="144"/>
        <v>149600</v>
      </c>
      <c r="O1742" s="35"/>
      <c r="P1742" s="35"/>
    </row>
    <row r="1743" spans="1:16" s="176" customFormat="1" ht="17.25" x14ac:dyDescent="0.3">
      <c r="A1743" s="6">
        <f t="shared" si="148"/>
        <v>4</v>
      </c>
      <c r="B1743" s="177" t="s">
        <v>2382</v>
      </c>
      <c r="C1743" s="8" t="s">
        <v>80</v>
      </c>
      <c r="D1743" s="9"/>
      <c r="E1743" s="9"/>
      <c r="F1743" s="9"/>
      <c r="G1743" s="69"/>
      <c r="H1743" s="69"/>
      <c r="I1743" s="69"/>
      <c r="J1743" s="69"/>
      <c r="K1743" s="21" t="s">
        <v>80</v>
      </c>
      <c r="L1743" s="63"/>
      <c r="M1743" s="65">
        <v>144320</v>
      </c>
      <c r="N1743" s="65">
        <f t="shared" si="144"/>
        <v>144320</v>
      </c>
      <c r="O1743" s="35"/>
      <c r="P1743" s="35"/>
    </row>
    <row r="1744" spans="1:16" s="176" customFormat="1" ht="17.25" x14ac:dyDescent="0.3">
      <c r="A1744" s="6">
        <f t="shared" si="148"/>
        <v>5</v>
      </c>
      <c r="B1744" s="177" t="s">
        <v>2383</v>
      </c>
      <c r="C1744" s="8" t="s">
        <v>80</v>
      </c>
      <c r="D1744" s="9"/>
      <c r="E1744" s="9"/>
      <c r="F1744" s="9"/>
      <c r="G1744" s="69"/>
      <c r="H1744" s="69"/>
      <c r="I1744" s="69"/>
      <c r="J1744" s="69"/>
      <c r="K1744" s="21" t="s">
        <v>80</v>
      </c>
      <c r="L1744" s="63"/>
      <c r="M1744" s="65">
        <v>387200</v>
      </c>
      <c r="N1744" s="65">
        <f t="shared" si="144"/>
        <v>387200</v>
      </c>
      <c r="O1744" s="35"/>
      <c r="P1744" s="35"/>
    </row>
    <row r="1745" spans="1:16" s="176" customFormat="1" ht="17.25" x14ac:dyDescent="0.3">
      <c r="A1745" s="6"/>
      <c r="B1745" s="178" t="s">
        <v>2341</v>
      </c>
      <c r="C1745" s="8"/>
      <c r="D1745" s="9"/>
      <c r="E1745" s="9"/>
      <c r="F1745" s="9"/>
      <c r="G1745" s="69"/>
      <c r="H1745" s="69"/>
      <c r="I1745" s="69"/>
      <c r="J1745" s="69"/>
      <c r="K1745" s="21"/>
      <c r="L1745" s="63"/>
      <c r="M1745" s="65"/>
      <c r="N1745" s="65"/>
      <c r="O1745" s="35"/>
      <c r="P1745" s="35"/>
    </row>
    <row r="1746" spans="1:16" s="176" customFormat="1" ht="17.25" x14ac:dyDescent="0.3">
      <c r="A1746" s="6">
        <f t="shared" si="148"/>
        <v>1</v>
      </c>
      <c r="B1746" s="177" t="s">
        <v>2384</v>
      </c>
      <c r="C1746" s="8" t="s">
        <v>80</v>
      </c>
      <c r="D1746" s="9"/>
      <c r="E1746" s="9"/>
      <c r="F1746" s="9"/>
      <c r="G1746" s="69"/>
      <c r="H1746" s="69"/>
      <c r="I1746" s="69"/>
      <c r="J1746" s="69"/>
      <c r="K1746" s="21" t="s">
        <v>80</v>
      </c>
      <c r="L1746" s="63"/>
      <c r="M1746" s="65">
        <v>240240</v>
      </c>
      <c r="N1746" s="65">
        <f t="shared" si="144"/>
        <v>240240</v>
      </c>
      <c r="O1746" s="35"/>
      <c r="P1746" s="35"/>
    </row>
    <row r="1747" spans="1:16" s="176" customFormat="1" ht="17.25" x14ac:dyDescent="0.3">
      <c r="A1747" s="6">
        <f t="shared" si="148"/>
        <v>2</v>
      </c>
      <c r="B1747" s="177" t="s">
        <v>2385</v>
      </c>
      <c r="C1747" s="8" t="s">
        <v>80</v>
      </c>
      <c r="D1747" s="9"/>
      <c r="E1747" s="9"/>
      <c r="F1747" s="9"/>
      <c r="G1747" s="69"/>
      <c r="H1747" s="69"/>
      <c r="I1747" s="69"/>
      <c r="J1747" s="69"/>
      <c r="K1747" s="21" t="s">
        <v>80</v>
      </c>
      <c r="L1747" s="63"/>
      <c r="M1747" s="65">
        <v>230389</v>
      </c>
      <c r="N1747" s="65">
        <f t="shared" si="144"/>
        <v>230389</v>
      </c>
      <c r="O1747" s="35"/>
      <c r="P1747" s="35"/>
    </row>
    <row r="1748" spans="1:16" s="176" customFormat="1" ht="17.25" x14ac:dyDescent="0.3">
      <c r="A1748" s="6">
        <f t="shared" si="148"/>
        <v>3</v>
      </c>
      <c r="B1748" s="177" t="s">
        <v>2386</v>
      </c>
      <c r="C1748" s="8" t="s">
        <v>80</v>
      </c>
      <c r="D1748" s="9"/>
      <c r="E1748" s="9"/>
      <c r="F1748" s="9"/>
      <c r="G1748" s="69"/>
      <c r="H1748" s="69"/>
      <c r="I1748" s="69"/>
      <c r="J1748" s="69"/>
      <c r="K1748" s="21" t="s">
        <v>80</v>
      </c>
      <c r="L1748" s="63"/>
      <c r="M1748" s="65">
        <v>149600</v>
      </c>
      <c r="N1748" s="65">
        <f t="shared" si="144"/>
        <v>149600</v>
      </c>
      <c r="O1748" s="35"/>
      <c r="P1748" s="35"/>
    </row>
    <row r="1749" spans="1:16" s="79" customFormat="1" ht="37.5" customHeight="1" x14ac:dyDescent="0.3">
      <c r="A1749" s="175"/>
      <c r="B1749" s="301" t="s">
        <v>2496</v>
      </c>
      <c r="C1749" s="302"/>
      <c r="D1749" s="302"/>
      <c r="E1749" s="302"/>
      <c r="F1749" s="302"/>
      <c r="G1749" s="302"/>
      <c r="H1749" s="302"/>
      <c r="I1749" s="302"/>
      <c r="J1749" s="302"/>
      <c r="K1749" s="302"/>
      <c r="L1749" s="302"/>
      <c r="M1749" s="302"/>
      <c r="N1749" s="303"/>
      <c r="O1749" s="77"/>
      <c r="P1749" s="77"/>
    </row>
    <row r="1750" spans="1:16" s="176" customFormat="1" ht="17.25" x14ac:dyDescent="0.3">
      <c r="A1750" s="6"/>
      <c r="B1750" s="177" t="s">
        <v>2505</v>
      </c>
      <c r="C1750" s="8" t="s">
        <v>80</v>
      </c>
      <c r="D1750" s="9"/>
      <c r="E1750" s="9"/>
      <c r="F1750" s="9"/>
      <c r="G1750" s="69"/>
      <c r="H1750" s="69"/>
      <c r="I1750" s="69"/>
      <c r="J1750" s="69"/>
      <c r="K1750" s="21" t="s">
        <v>80</v>
      </c>
      <c r="L1750" s="63"/>
      <c r="M1750" s="65">
        <v>6875</v>
      </c>
      <c r="N1750" s="65"/>
      <c r="O1750" s="35"/>
      <c r="P1750" s="35"/>
    </row>
    <row r="1751" spans="1:16" s="176" customFormat="1" ht="17.25" x14ac:dyDescent="0.3">
      <c r="A1751" s="6"/>
      <c r="B1751" s="177" t="s">
        <v>2497</v>
      </c>
      <c r="C1751" s="8" t="s">
        <v>80</v>
      </c>
      <c r="D1751" s="9"/>
      <c r="E1751" s="9"/>
      <c r="F1751" s="9"/>
      <c r="G1751" s="69"/>
      <c r="H1751" s="69"/>
      <c r="I1751" s="69"/>
      <c r="J1751" s="69"/>
      <c r="K1751" s="21" t="s">
        <v>80</v>
      </c>
      <c r="L1751" s="63"/>
      <c r="M1751" s="65">
        <v>10175</v>
      </c>
      <c r="N1751" s="65"/>
      <c r="O1751" s="35"/>
      <c r="P1751" s="35"/>
    </row>
    <row r="1752" spans="1:16" s="176" customFormat="1" ht="17.25" x14ac:dyDescent="0.3">
      <c r="A1752" s="6"/>
      <c r="B1752" s="177" t="s">
        <v>2498</v>
      </c>
      <c r="C1752" s="8" t="s">
        <v>80</v>
      </c>
      <c r="D1752" s="9"/>
      <c r="E1752" s="9"/>
      <c r="F1752" s="9"/>
      <c r="G1752" s="69"/>
      <c r="H1752" s="69"/>
      <c r="I1752" s="69"/>
      <c r="J1752" s="69"/>
      <c r="K1752" s="21" t="s">
        <v>80</v>
      </c>
      <c r="L1752" s="63"/>
      <c r="M1752" s="65">
        <v>92754</v>
      </c>
      <c r="N1752" s="65"/>
      <c r="O1752" s="35"/>
      <c r="P1752" s="35"/>
    </row>
    <row r="1753" spans="1:16" s="176" customFormat="1" ht="17.25" x14ac:dyDescent="0.3">
      <c r="A1753" s="6"/>
      <c r="B1753" s="177" t="s">
        <v>2506</v>
      </c>
      <c r="C1753" s="8" t="s">
        <v>80</v>
      </c>
      <c r="D1753" s="9"/>
      <c r="E1753" s="9"/>
      <c r="F1753" s="9"/>
      <c r="G1753" s="69"/>
      <c r="H1753" s="69"/>
      <c r="I1753" s="69"/>
      <c r="J1753" s="69"/>
      <c r="K1753" s="21" t="s">
        <v>80</v>
      </c>
      <c r="L1753" s="63"/>
      <c r="M1753" s="65">
        <v>188034</v>
      </c>
      <c r="N1753" s="65"/>
      <c r="O1753" s="35"/>
      <c r="P1753" s="35"/>
    </row>
    <row r="1754" spans="1:16" s="176" customFormat="1" ht="17.25" x14ac:dyDescent="0.3">
      <c r="A1754" s="6"/>
      <c r="B1754" s="177" t="s">
        <v>2507</v>
      </c>
      <c r="C1754" s="8" t="s">
        <v>80</v>
      </c>
      <c r="D1754" s="9"/>
      <c r="E1754" s="9"/>
      <c r="F1754" s="9"/>
      <c r="G1754" s="69"/>
      <c r="H1754" s="69"/>
      <c r="I1754" s="69"/>
      <c r="J1754" s="69"/>
      <c r="K1754" s="21" t="s">
        <v>80</v>
      </c>
      <c r="L1754" s="63"/>
      <c r="M1754" s="65">
        <v>133483</v>
      </c>
      <c r="N1754" s="65"/>
      <c r="O1754" s="35"/>
      <c r="P1754" s="35"/>
    </row>
    <row r="1755" spans="1:16" s="176" customFormat="1" ht="17.25" x14ac:dyDescent="0.3">
      <c r="A1755" s="6"/>
      <c r="B1755" s="177" t="s">
        <v>2508</v>
      </c>
      <c r="C1755" s="8" t="s">
        <v>80</v>
      </c>
      <c r="D1755" s="9"/>
      <c r="E1755" s="9"/>
      <c r="F1755" s="9"/>
      <c r="G1755" s="69"/>
      <c r="H1755" s="69"/>
      <c r="I1755" s="69"/>
      <c r="J1755" s="69"/>
      <c r="K1755" s="21" t="s">
        <v>80</v>
      </c>
      <c r="L1755" s="63"/>
      <c r="M1755" s="65">
        <v>165550</v>
      </c>
      <c r="N1755" s="65"/>
      <c r="O1755" s="35"/>
      <c r="P1755" s="35"/>
    </row>
    <row r="1756" spans="1:16" s="176" customFormat="1" ht="17.25" x14ac:dyDescent="0.3">
      <c r="A1756" s="6"/>
      <c r="B1756" s="177" t="s">
        <v>2509</v>
      </c>
      <c r="C1756" s="8" t="s">
        <v>80</v>
      </c>
      <c r="D1756" s="9"/>
      <c r="E1756" s="9"/>
      <c r="F1756" s="9"/>
      <c r="G1756" s="69"/>
      <c r="H1756" s="69"/>
      <c r="I1756" s="69"/>
      <c r="J1756" s="69"/>
      <c r="K1756" s="21" t="s">
        <v>80</v>
      </c>
      <c r="L1756" s="63"/>
      <c r="M1756" s="65">
        <v>315150</v>
      </c>
      <c r="N1756" s="65"/>
      <c r="O1756" s="35"/>
      <c r="P1756" s="35"/>
    </row>
    <row r="1757" spans="1:16" s="176" customFormat="1" ht="17.25" x14ac:dyDescent="0.3">
      <c r="A1757" s="6"/>
      <c r="B1757" s="177" t="s">
        <v>2510</v>
      </c>
      <c r="C1757" s="8" t="s">
        <v>80</v>
      </c>
      <c r="D1757" s="9"/>
      <c r="E1757" s="9"/>
      <c r="F1757" s="9"/>
      <c r="G1757" s="69"/>
      <c r="H1757" s="69"/>
      <c r="I1757" s="69"/>
      <c r="J1757" s="69"/>
      <c r="K1757" s="21" t="s">
        <v>80</v>
      </c>
      <c r="L1757" s="63"/>
      <c r="M1757" s="65">
        <v>244475</v>
      </c>
      <c r="N1757" s="65"/>
      <c r="O1757" s="35"/>
      <c r="P1757" s="35"/>
    </row>
    <row r="1758" spans="1:16" s="176" customFormat="1" ht="17.25" x14ac:dyDescent="0.3">
      <c r="A1758" s="6"/>
      <c r="B1758" s="177" t="s">
        <v>2511</v>
      </c>
      <c r="C1758" s="8" t="s">
        <v>80</v>
      </c>
      <c r="D1758" s="9"/>
      <c r="E1758" s="9"/>
      <c r="F1758" s="9"/>
      <c r="G1758" s="69"/>
      <c r="H1758" s="69"/>
      <c r="I1758" s="69"/>
      <c r="J1758" s="69"/>
      <c r="K1758" s="21" t="s">
        <v>80</v>
      </c>
      <c r="L1758" s="63"/>
      <c r="M1758" s="65">
        <v>189143</v>
      </c>
      <c r="N1758" s="65"/>
      <c r="O1758" s="35"/>
      <c r="P1758" s="35"/>
    </row>
    <row r="1759" spans="1:16" s="176" customFormat="1" ht="17.25" x14ac:dyDescent="0.3">
      <c r="A1759" s="6"/>
      <c r="B1759" s="177" t="s">
        <v>2512</v>
      </c>
      <c r="C1759" s="8" t="s">
        <v>80</v>
      </c>
      <c r="D1759" s="9"/>
      <c r="E1759" s="9"/>
      <c r="F1759" s="9"/>
      <c r="G1759" s="69"/>
      <c r="H1759" s="69"/>
      <c r="I1759" s="69"/>
      <c r="J1759" s="69"/>
      <c r="K1759" s="21" t="s">
        <v>80</v>
      </c>
      <c r="L1759" s="63"/>
      <c r="M1759" s="65">
        <v>106630</v>
      </c>
      <c r="N1759" s="65"/>
      <c r="O1759" s="35"/>
      <c r="P1759" s="35"/>
    </row>
    <row r="1760" spans="1:16" s="176" customFormat="1" ht="17.25" x14ac:dyDescent="0.3">
      <c r="A1760" s="6"/>
      <c r="B1760" s="177" t="s">
        <v>2513</v>
      </c>
      <c r="C1760" s="8" t="s">
        <v>80</v>
      </c>
      <c r="D1760" s="9"/>
      <c r="E1760" s="9"/>
      <c r="F1760" s="9"/>
      <c r="G1760" s="69"/>
      <c r="H1760" s="69"/>
      <c r="I1760" s="69"/>
      <c r="J1760" s="69"/>
      <c r="K1760" s="21" t="s">
        <v>80</v>
      </c>
      <c r="L1760" s="63"/>
      <c r="M1760" s="65">
        <v>242220</v>
      </c>
      <c r="N1760" s="65"/>
      <c r="O1760" s="35"/>
      <c r="P1760" s="35"/>
    </row>
    <row r="1761" spans="1:16" s="176" customFormat="1" ht="17.25" x14ac:dyDescent="0.3">
      <c r="A1761" s="6"/>
      <c r="B1761" s="177" t="s">
        <v>2515</v>
      </c>
      <c r="C1761" s="8" t="s">
        <v>80</v>
      </c>
      <c r="D1761" s="9"/>
      <c r="E1761" s="9"/>
      <c r="F1761" s="9"/>
      <c r="G1761" s="69"/>
      <c r="H1761" s="69"/>
      <c r="I1761" s="69"/>
      <c r="J1761" s="69"/>
      <c r="K1761" s="21" t="s">
        <v>80</v>
      </c>
      <c r="L1761" s="63"/>
      <c r="M1761" s="65">
        <v>174886</v>
      </c>
      <c r="N1761" s="65"/>
      <c r="O1761" s="35"/>
      <c r="P1761" s="35"/>
    </row>
    <row r="1762" spans="1:16" s="176" customFormat="1" ht="17.25" x14ac:dyDescent="0.3">
      <c r="A1762" s="6"/>
      <c r="B1762" s="177" t="s">
        <v>2514</v>
      </c>
      <c r="C1762" s="8" t="s">
        <v>80</v>
      </c>
      <c r="D1762" s="9"/>
      <c r="E1762" s="9"/>
      <c r="F1762" s="9"/>
      <c r="G1762" s="69"/>
      <c r="H1762" s="69"/>
      <c r="I1762" s="69"/>
      <c r="J1762" s="69"/>
      <c r="K1762" s="21" t="s">
        <v>80</v>
      </c>
      <c r="L1762" s="63"/>
      <c r="M1762" s="65">
        <v>129221</v>
      </c>
      <c r="N1762" s="65"/>
      <c r="O1762" s="35"/>
      <c r="P1762" s="35"/>
    </row>
    <row r="1763" spans="1:16" s="176" customFormat="1" ht="17.25" x14ac:dyDescent="0.3">
      <c r="A1763" s="6"/>
      <c r="B1763" s="177" t="s">
        <v>2516</v>
      </c>
      <c r="C1763" s="8" t="s">
        <v>80</v>
      </c>
      <c r="D1763" s="9"/>
      <c r="E1763" s="9"/>
      <c r="F1763" s="9"/>
      <c r="G1763" s="69"/>
      <c r="H1763" s="69"/>
      <c r="I1763" s="69"/>
      <c r="J1763" s="69"/>
      <c r="K1763" s="21" t="s">
        <v>80</v>
      </c>
      <c r="L1763" s="63"/>
      <c r="M1763" s="65">
        <v>56995</v>
      </c>
      <c r="N1763" s="65"/>
      <c r="O1763" s="35"/>
      <c r="P1763" s="35"/>
    </row>
    <row r="1764" spans="1:16" s="79" customFormat="1" ht="39.75" customHeight="1" x14ac:dyDescent="0.3">
      <c r="A1764" s="242"/>
      <c r="B1764" s="301" t="s">
        <v>2565</v>
      </c>
      <c r="C1764" s="302"/>
      <c r="D1764" s="302"/>
      <c r="E1764" s="302"/>
      <c r="F1764" s="302"/>
      <c r="G1764" s="302"/>
      <c r="H1764" s="302"/>
      <c r="I1764" s="302"/>
      <c r="J1764" s="302"/>
      <c r="K1764" s="302"/>
      <c r="L1764" s="302"/>
      <c r="M1764" s="302"/>
      <c r="N1764" s="303"/>
      <c r="O1764" s="76"/>
      <c r="P1764" s="76"/>
    </row>
    <row r="1765" spans="1:16" s="176" customFormat="1" ht="17.25" x14ac:dyDescent="0.3">
      <c r="A1765" s="23"/>
      <c r="B1765" s="178" t="s">
        <v>2551</v>
      </c>
      <c r="C1765" s="187"/>
      <c r="D1765" s="187"/>
      <c r="E1765" s="187"/>
      <c r="F1765" s="187"/>
      <c r="G1765" s="187"/>
      <c r="H1765" s="187"/>
      <c r="I1765" s="187"/>
      <c r="J1765" s="187"/>
      <c r="K1765" s="187"/>
      <c r="L1765" s="187"/>
      <c r="M1765" s="187"/>
      <c r="N1765" s="188"/>
      <c r="O1765" s="34"/>
      <c r="P1765" s="34"/>
    </row>
    <row r="1766" spans="1:16" s="176" customFormat="1" ht="24" customHeight="1" x14ac:dyDescent="0.3">
      <c r="A1766" s="6">
        <v>1</v>
      </c>
      <c r="B1766" s="7" t="s">
        <v>2545</v>
      </c>
      <c r="C1766" s="8" t="s">
        <v>125</v>
      </c>
      <c r="D1766" s="9"/>
      <c r="E1766" s="9">
        <v>30166</v>
      </c>
      <c r="F1766" s="9"/>
      <c r="G1766" s="106" t="s">
        <v>80</v>
      </c>
      <c r="H1766" s="33"/>
      <c r="I1766" s="69"/>
      <c r="J1766" s="69"/>
      <c r="K1766" s="21" t="str">
        <f>C1766</f>
        <v>đ/thùng</v>
      </c>
      <c r="L1766" s="63"/>
      <c r="M1766" s="65">
        <v>680909</v>
      </c>
      <c r="N1766" s="63"/>
      <c r="O1766" s="35"/>
      <c r="P1766" s="35"/>
    </row>
    <row r="1767" spans="1:16" s="176" customFormat="1" ht="24" customHeight="1" x14ac:dyDescent="0.3">
      <c r="A1767" s="6">
        <f>A1766+1</f>
        <v>2</v>
      </c>
      <c r="B1767" s="7" t="s">
        <v>2544</v>
      </c>
      <c r="C1767" s="8" t="s">
        <v>125</v>
      </c>
      <c r="D1767" s="9"/>
      <c r="E1767" s="9">
        <v>53650</v>
      </c>
      <c r="F1767" s="9"/>
      <c r="G1767" s="106" t="s">
        <v>80</v>
      </c>
      <c r="H1767" s="33"/>
      <c r="I1767" s="69"/>
      <c r="J1767" s="69"/>
      <c r="K1767" s="21" t="str">
        <f t="shared" ref="K1767:K1774" si="149">C1767</f>
        <v>đ/thùng</v>
      </c>
      <c r="L1767" s="63"/>
      <c r="M1767" s="65">
        <v>1178182</v>
      </c>
      <c r="N1767" s="63"/>
      <c r="O1767" s="35"/>
      <c r="P1767" s="35"/>
    </row>
    <row r="1768" spans="1:16" s="176" customFormat="1" ht="24" customHeight="1" x14ac:dyDescent="0.3">
      <c r="A1768" s="6">
        <f t="shared" ref="A1768:A1780" si="150">A1767+1</f>
        <v>3</v>
      </c>
      <c r="B1768" s="7" t="s">
        <v>2546</v>
      </c>
      <c r="C1768" s="8" t="s">
        <v>125</v>
      </c>
      <c r="D1768" s="9"/>
      <c r="E1768" s="9">
        <v>49355</v>
      </c>
      <c r="F1768" s="9"/>
      <c r="G1768" s="106" t="s">
        <v>80</v>
      </c>
      <c r="H1768" s="33"/>
      <c r="I1768" s="69"/>
      <c r="J1768" s="69"/>
      <c r="K1768" s="21" t="str">
        <f t="shared" si="149"/>
        <v>đ/thùng</v>
      </c>
      <c r="L1768" s="63"/>
      <c r="M1768" s="65">
        <v>1058182</v>
      </c>
      <c r="N1768" s="63"/>
      <c r="O1768" s="35"/>
      <c r="P1768" s="35"/>
    </row>
    <row r="1769" spans="1:16" s="176" customFormat="1" ht="24" customHeight="1" x14ac:dyDescent="0.3">
      <c r="A1769" s="6">
        <f t="shared" si="150"/>
        <v>4</v>
      </c>
      <c r="B1769" s="7" t="s">
        <v>988</v>
      </c>
      <c r="C1769" s="8" t="s">
        <v>125</v>
      </c>
      <c r="D1769" s="9"/>
      <c r="E1769" s="9">
        <v>79400</v>
      </c>
      <c r="F1769" s="9"/>
      <c r="G1769" s="106" t="s">
        <v>80</v>
      </c>
      <c r="H1769" s="33"/>
      <c r="I1769" s="69"/>
      <c r="J1769" s="69"/>
      <c r="K1769" s="21" t="str">
        <f t="shared" si="149"/>
        <v>đ/thùng</v>
      </c>
      <c r="L1769" s="63"/>
      <c r="M1769" s="65">
        <v>1715455</v>
      </c>
      <c r="N1769" s="63"/>
      <c r="O1769" s="35"/>
      <c r="P1769" s="35"/>
    </row>
    <row r="1770" spans="1:16" s="176" customFormat="1" ht="24" customHeight="1" x14ac:dyDescent="0.3">
      <c r="A1770" s="6">
        <f t="shared" si="150"/>
        <v>5</v>
      </c>
      <c r="B1770" s="7" t="s">
        <v>2547</v>
      </c>
      <c r="C1770" s="8" t="s">
        <v>125</v>
      </c>
      <c r="D1770" s="9"/>
      <c r="E1770" s="9">
        <v>125000</v>
      </c>
      <c r="F1770" s="9"/>
      <c r="G1770" s="106" t="s">
        <v>80</v>
      </c>
      <c r="H1770" s="33"/>
      <c r="I1770" s="69"/>
      <c r="J1770" s="69"/>
      <c r="K1770" s="21" t="str">
        <f t="shared" si="149"/>
        <v>đ/thùng</v>
      </c>
      <c r="L1770" s="63"/>
      <c r="M1770" s="65">
        <v>2532727</v>
      </c>
      <c r="N1770" s="63"/>
      <c r="O1770" s="35"/>
      <c r="P1770" s="35"/>
    </row>
    <row r="1771" spans="1:16" s="176" customFormat="1" ht="24" customHeight="1" x14ac:dyDescent="0.3">
      <c r="A1771" s="6">
        <f t="shared" si="150"/>
        <v>6</v>
      </c>
      <c r="B1771" s="7" t="s">
        <v>2548</v>
      </c>
      <c r="C1771" s="8" t="s">
        <v>125</v>
      </c>
      <c r="D1771" s="9"/>
      <c r="E1771" s="9">
        <v>131883</v>
      </c>
      <c r="F1771" s="9"/>
      <c r="G1771" s="106" t="s">
        <v>80</v>
      </c>
      <c r="H1771" s="33"/>
      <c r="I1771" s="69"/>
      <c r="J1771" s="69"/>
      <c r="K1771" s="21" t="str">
        <f t="shared" si="149"/>
        <v>đ/thùng</v>
      </c>
      <c r="L1771" s="63"/>
      <c r="M1771" s="65">
        <v>2737273</v>
      </c>
      <c r="N1771" s="63"/>
      <c r="O1771" s="35"/>
      <c r="P1771" s="35"/>
    </row>
    <row r="1772" spans="1:16" s="176" customFormat="1" ht="24" customHeight="1" x14ac:dyDescent="0.3">
      <c r="A1772" s="6">
        <f t="shared" si="150"/>
        <v>7</v>
      </c>
      <c r="B1772" s="7" t="s">
        <v>2549</v>
      </c>
      <c r="C1772" s="8" t="s">
        <v>125</v>
      </c>
      <c r="D1772" s="9"/>
      <c r="E1772" s="9">
        <v>178700</v>
      </c>
      <c r="F1772" s="9"/>
      <c r="G1772" s="106" t="s">
        <v>80</v>
      </c>
      <c r="H1772" s="33"/>
      <c r="I1772" s="69"/>
      <c r="J1772" s="69"/>
      <c r="K1772" s="21" t="str">
        <f t="shared" si="149"/>
        <v>đ/thùng</v>
      </c>
      <c r="L1772" s="63"/>
      <c r="M1772" s="65">
        <v>3457273</v>
      </c>
      <c r="N1772" s="63"/>
      <c r="O1772" s="35"/>
      <c r="P1772" s="35"/>
    </row>
    <row r="1773" spans="1:16" s="176" customFormat="1" ht="24" customHeight="1" x14ac:dyDescent="0.3">
      <c r="A1773" s="6">
        <f t="shared" si="150"/>
        <v>8</v>
      </c>
      <c r="B1773" s="7" t="s">
        <v>991</v>
      </c>
      <c r="C1773" s="8" t="s">
        <v>125</v>
      </c>
      <c r="D1773" s="9"/>
      <c r="E1773" s="9">
        <v>91772</v>
      </c>
      <c r="F1773" s="9"/>
      <c r="G1773" s="106" t="s">
        <v>80</v>
      </c>
      <c r="H1773" s="33"/>
      <c r="I1773" s="69"/>
      <c r="J1773" s="69"/>
      <c r="K1773" s="21" t="str">
        <f t="shared" si="149"/>
        <v>đ/thùng</v>
      </c>
      <c r="L1773" s="63"/>
      <c r="M1773" s="65">
        <v>1942727</v>
      </c>
      <c r="N1773" s="63"/>
      <c r="O1773" s="35"/>
      <c r="P1773" s="35"/>
    </row>
    <row r="1774" spans="1:16" s="176" customFormat="1" ht="24" customHeight="1" x14ac:dyDescent="0.3">
      <c r="A1774" s="6">
        <f t="shared" si="150"/>
        <v>9</v>
      </c>
      <c r="B1774" s="7" t="s">
        <v>992</v>
      </c>
      <c r="C1774" s="8" t="s">
        <v>125</v>
      </c>
      <c r="D1774" s="9"/>
      <c r="E1774" s="9">
        <v>105814</v>
      </c>
      <c r="F1774" s="9"/>
      <c r="G1774" s="106" t="s">
        <v>80</v>
      </c>
      <c r="H1774" s="33"/>
      <c r="I1774" s="69"/>
      <c r="J1774" s="69"/>
      <c r="K1774" s="21" t="str">
        <f t="shared" si="149"/>
        <v>đ/thùng</v>
      </c>
      <c r="L1774" s="63"/>
      <c r="M1774" s="65">
        <v>2201818</v>
      </c>
      <c r="N1774" s="63"/>
      <c r="O1774" s="35"/>
      <c r="P1774" s="35"/>
    </row>
    <row r="1775" spans="1:16" s="176" customFormat="1" ht="24" customHeight="1" x14ac:dyDescent="0.3">
      <c r="A1775" s="6">
        <f t="shared" si="150"/>
        <v>10</v>
      </c>
      <c r="B1775" s="7" t="s">
        <v>993</v>
      </c>
      <c r="C1775" s="8" t="s">
        <v>71</v>
      </c>
      <c r="D1775" s="9"/>
      <c r="E1775" s="9">
        <v>5625</v>
      </c>
      <c r="F1775" s="9"/>
      <c r="G1775" s="106" t="s">
        <v>80</v>
      </c>
      <c r="H1775" s="33"/>
      <c r="I1775" s="69"/>
      <c r="J1775" s="69"/>
      <c r="K1775" s="21" t="str">
        <f t="shared" ref="K1775:K1780" si="151">C1775</f>
        <v>đ/bao</v>
      </c>
      <c r="L1775" s="63"/>
      <c r="M1775" s="65">
        <v>206364</v>
      </c>
      <c r="N1775" s="63"/>
      <c r="O1775" s="35"/>
      <c r="P1775" s="35"/>
    </row>
    <row r="1776" spans="1:16" s="176" customFormat="1" ht="24" customHeight="1" x14ac:dyDescent="0.3">
      <c r="A1776" s="6">
        <f t="shared" si="150"/>
        <v>11</v>
      </c>
      <c r="B1776" s="7" t="s">
        <v>994</v>
      </c>
      <c r="C1776" s="8" t="s">
        <v>71</v>
      </c>
      <c r="D1776" s="9"/>
      <c r="E1776" s="9">
        <v>6625</v>
      </c>
      <c r="F1776" s="9"/>
      <c r="G1776" s="106" t="s">
        <v>80</v>
      </c>
      <c r="H1776" s="33"/>
      <c r="I1776" s="69"/>
      <c r="J1776" s="69"/>
      <c r="K1776" s="21" t="str">
        <f t="shared" si="151"/>
        <v>đ/bao</v>
      </c>
      <c r="L1776" s="63"/>
      <c r="M1776" s="65">
        <v>230000</v>
      </c>
      <c r="N1776" s="63"/>
      <c r="O1776" s="35"/>
      <c r="P1776" s="35"/>
    </row>
    <row r="1777" spans="1:16" s="176" customFormat="1" ht="17.25" x14ac:dyDescent="0.3">
      <c r="A1777" s="6">
        <f t="shared" si="150"/>
        <v>12</v>
      </c>
      <c r="B1777" s="7" t="s">
        <v>997</v>
      </c>
      <c r="C1777" s="8" t="s">
        <v>71</v>
      </c>
      <c r="D1777" s="9"/>
      <c r="E1777" s="9">
        <v>6625</v>
      </c>
      <c r="F1777" s="9"/>
      <c r="G1777" s="106" t="s">
        <v>80</v>
      </c>
      <c r="H1777" s="33"/>
      <c r="I1777" s="69"/>
      <c r="J1777" s="69"/>
      <c r="K1777" s="21" t="str">
        <f t="shared" si="151"/>
        <v>đ/bao</v>
      </c>
      <c r="L1777" s="63"/>
      <c r="M1777" s="65">
        <v>219091</v>
      </c>
      <c r="N1777" s="65"/>
      <c r="O1777" s="35"/>
      <c r="P1777" s="35"/>
    </row>
    <row r="1778" spans="1:16" s="176" customFormat="1" ht="17.25" x14ac:dyDescent="0.3">
      <c r="A1778" s="6">
        <f>A1777+1</f>
        <v>13</v>
      </c>
      <c r="B1778" s="7" t="s">
        <v>998</v>
      </c>
      <c r="C1778" s="8" t="s">
        <v>71</v>
      </c>
      <c r="D1778" s="9"/>
      <c r="E1778" s="9">
        <v>6625</v>
      </c>
      <c r="F1778" s="9"/>
      <c r="G1778" s="106" t="s">
        <v>80</v>
      </c>
      <c r="H1778" s="33"/>
      <c r="I1778" s="69"/>
      <c r="J1778" s="69"/>
      <c r="K1778" s="21" t="str">
        <f t="shared" si="151"/>
        <v>đ/bao</v>
      </c>
      <c r="L1778" s="63"/>
      <c r="M1778" s="65">
        <v>258182</v>
      </c>
      <c r="N1778" s="65"/>
      <c r="O1778" s="35"/>
      <c r="P1778" s="35"/>
    </row>
    <row r="1779" spans="1:16" s="176" customFormat="1" ht="17.25" x14ac:dyDescent="0.3">
      <c r="A1779" s="6">
        <f>A1777+1</f>
        <v>13</v>
      </c>
      <c r="B1779" s="7" t="s">
        <v>996</v>
      </c>
      <c r="C1779" s="8" t="s">
        <v>71</v>
      </c>
      <c r="D1779" s="9"/>
      <c r="E1779" s="9">
        <v>6625</v>
      </c>
      <c r="F1779" s="9"/>
      <c r="G1779" s="106" t="s">
        <v>80</v>
      </c>
      <c r="H1779" s="33"/>
      <c r="I1779" s="69"/>
      <c r="J1779" s="69"/>
      <c r="K1779" s="21" t="str">
        <f t="shared" si="151"/>
        <v>đ/bao</v>
      </c>
      <c r="L1779" s="63"/>
      <c r="M1779" s="65">
        <v>231818</v>
      </c>
      <c r="N1779" s="65"/>
      <c r="O1779" s="35"/>
      <c r="P1779" s="35"/>
    </row>
    <row r="1780" spans="1:16" s="176" customFormat="1" ht="17.25" x14ac:dyDescent="0.3">
      <c r="A1780" s="6">
        <f t="shared" si="150"/>
        <v>14</v>
      </c>
      <c r="B1780" s="7" t="s">
        <v>995</v>
      </c>
      <c r="C1780" s="8" t="s">
        <v>71</v>
      </c>
      <c r="D1780" s="9"/>
      <c r="E1780" s="9">
        <v>6625</v>
      </c>
      <c r="F1780" s="9"/>
      <c r="G1780" s="106" t="s">
        <v>80</v>
      </c>
      <c r="H1780" s="33"/>
      <c r="I1780" s="69"/>
      <c r="J1780" s="69"/>
      <c r="K1780" s="21" t="str">
        <f t="shared" si="151"/>
        <v>đ/bao</v>
      </c>
      <c r="L1780" s="63"/>
      <c r="M1780" s="65">
        <v>278182</v>
      </c>
      <c r="N1780" s="65"/>
      <c r="O1780" s="35"/>
      <c r="P1780" s="35"/>
    </row>
    <row r="1781" spans="1:16" s="37" customFormat="1" ht="17.25" x14ac:dyDescent="0.3">
      <c r="A1781" s="13"/>
      <c r="B1781" s="178" t="s">
        <v>2550</v>
      </c>
      <c r="C1781" s="4"/>
      <c r="D1781" s="230"/>
      <c r="E1781" s="230"/>
      <c r="F1781" s="230"/>
      <c r="G1781" s="231"/>
      <c r="H1781" s="232"/>
      <c r="I1781" s="233"/>
      <c r="J1781" s="233"/>
      <c r="K1781" s="234"/>
      <c r="L1781" s="157"/>
      <c r="M1781" s="235"/>
      <c r="N1781" s="235"/>
      <c r="O1781" s="105"/>
      <c r="P1781" s="105"/>
    </row>
    <row r="1782" spans="1:16" s="176" customFormat="1" ht="20.100000000000001" customHeight="1" x14ac:dyDescent="0.3">
      <c r="A1782" s="6">
        <v>1</v>
      </c>
      <c r="B1782" s="7" t="s">
        <v>2533</v>
      </c>
      <c r="C1782" s="8" t="s">
        <v>125</v>
      </c>
      <c r="D1782" s="9"/>
      <c r="E1782" s="9"/>
      <c r="F1782" s="9"/>
      <c r="G1782" s="8" t="s">
        <v>80</v>
      </c>
      <c r="H1782" s="9">
        <v>30166</v>
      </c>
      <c r="I1782" s="34"/>
      <c r="J1782" s="34"/>
      <c r="K1782" s="21" t="str">
        <f>C1782</f>
        <v>đ/thùng</v>
      </c>
      <c r="L1782" s="63"/>
      <c r="M1782" s="65">
        <v>773636</v>
      </c>
      <c r="N1782" s="63"/>
      <c r="O1782" s="35"/>
      <c r="P1782" s="35"/>
    </row>
    <row r="1783" spans="1:16" s="176" customFormat="1" ht="20.100000000000001" customHeight="1" x14ac:dyDescent="0.3">
      <c r="A1783" s="6">
        <f t="shared" ref="A1783:A1792" si="152">A1782+1</f>
        <v>2</v>
      </c>
      <c r="B1783" s="7" t="s">
        <v>2534</v>
      </c>
      <c r="C1783" s="8" t="s">
        <v>125</v>
      </c>
      <c r="D1783" s="9"/>
      <c r="E1783" s="9"/>
      <c r="F1783" s="9"/>
      <c r="G1783" s="8" t="s">
        <v>80</v>
      </c>
      <c r="H1783" s="9">
        <v>53650</v>
      </c>
      <c r="I1783" s="34"/>
      <c r="J1783" s="34"/>
      <c r="K1783" s="21" t="str">
        <f t="shared" ref="K1783:K1790" si="153">C1783</f>
        <v>đ/thùng</v>
      </c>
      <c r="L1783" s="63"/>
      <c r="M1783" s="65">
        <v>1327273</v>
      </c>
      <c r="N1783" s="63"/>
      <c r="O1783" s="35"/>
      <c r="P1783" s="35"/>
    </row>
    <row r="1784" spans="1:16" s="176" customFormat="1" ht="20.100000000000001" customHeight="1" x14ac:dyDescent="0.3">
      <c r="A1784" s="6">
        <f t="shared" si="152"/>
        <v>3</v>
      </c>
      <c r="B1784" s="7" t="s">
        <v>2535</v>
      </c>
      <c r="C1784" s="8" t="s">
        <v>125</v>
      </c>
      <c r="D1784" s="9"/>
      <c r="E1784" s="9"/>
      <c r="F1784" s="9"/>
      <c r="G1784" s="8" t="s">
        <v>80</v>
      </c>
      <c r="H1784" s="9">
        <v>49355</v>
      </c>
      <c r="I1784" s="34"/>
      <c r="J1784" s="34"/>
      <c r="K1784" s="21" t="str">
        <f t="shared" si="153"/>
        <v>đ/thùng</v>
      </c>
      <c r="L1784" s="63"/>
      <c r="M1784" s="65">
        <v>1188182</v>
      </c>
      <c r="N1784" s="63"/>
      <c r="O1784" s="35"/>
      <c r="P1784" s="35"/>
    </row>
    <row r="1785" spans="1:16" s="176" customFormat="1" ht="20.100000000000001" customHeight="1" x14ac:dyDescent="0.3">
      <c r="A1785" s="6">
        <f t="shared" si="152"/>
        <v>4</v>
      </c>
      <c r="B1785" s="7" t="s">
        <v>2536</v>
      </c>
      <c r="C1785" s="8" t="s">
        <v>125</v>
      </c>
      <c r="D1785" s="9"/>
      <c r="E1785" s="9"/>
      <c r="F1785" s="9"/>
      <c r="G1785" s="8" t="s">
        <v>80</v>
      </c>
      <c r="H1785" s="9">
        <v>79400</v>
      </c>
      <c r="I1785" s="34"/>
      <c r="J1785" s="34"/>
      <c r="K1785" s="21" t="str">
        <f t="shared" si="153"/>
        <v>đ/thùng</v>
      </c>
      <c r="L1785" s="63"/>
      <c r="M1785" s="65">
        <v>1767273</v>
      </c>
      <c r="N1785" s="63"/>
      <c r="O1785" s="35"/>
      <c r="P1785" s="35"/>
    </row>
    <row r="1786" spans="1:16" s="176" customFormat="1" ht="20.100000000000001" customHeight="1" x14ac:dyDescent="0.3">
      <c r="A1786" s="6">
        <f t="shared" si="152"/>
        <v>5</v>
      </c>
      <c r="B1786" s="7" t="s">
        <v>2537</v>
      </c>
      <c r="C1786" s="8" t="s">
        <v>125</v>
      </c>
      <c r="D1786" s="9"/>
      <c r="E1786" s="9"/>
      <c r="F1786" s="9"/>
      <c r="G1786" s="8" t="s">
        <v>80</v>
      </c>
      <c r="H1786" s="9">
        <v>125000</v>
      </c>
      <c r="I1786" s="34"/>
      <c r="J1786" s="34"/>
      <c r="K1786" s="21" t="str">
        <f t="shared" si="153"/>
        <v>đ/thùng</v>
      </c>
      <c r="L1786" s="63"/>
      <c r="M1786" s="65">
        <v>2609091</v>
      </c>
      <c r="N1786" s="63"/>
      <c r="O1786" s="35"/>
      <c r="P1786" s="35"/>
    </row>
    <row r="1787" spans="1:16" s="176" customFormat="1" ht="20.100000000000001" customHeight="1" x14ac:dyDescent="0.3">
      <c r="A1787" s="6">
        <f t="shared" si="152"/>
        <v>6</v>
      </c>
      <c r="B1787" s="7" t="s">
        <v>2538</v>
      </c>
      <c r="C1787" s="8" t="s">
        <v>125</v>
      </c>
      <c r="D1787" s="9"/>
      <c r="E1787" s="9"/>
      <c r="F1787" s="9"/>
      <c r="G1787" s="8" t="s">
        <v>80</v>
      </c>
      <c r="H1787" s="9">
        <v>131883</v>
      </c>
      <c r="I1787" s="34"/>
      <c r="J1787" s="34"/>
      <c r="K1787" s="21" t="str">
        <f t="shared" si="153"/>
        <v>đ/thùng</v>
      </c>
      <c r="L1787" s="63"/>
      <c r="M1787" s="65">
        <v>2817273</v>
      </c>
      <c r="N1787" s="63"/>
      <c r="O1787" s="35"/>
      <c r="P1787" s="35"/>
    </row>
    <row r="1788" spans="1:16" s="176" customFormat="1" ht="20.100000000000001" customHeight="1" x14ac:dyDescent="0.3">
      <c r="A1788" s="6">
        <f t="shared" si="152"/>
        <v>7</v>
      </c>
      <c r="B1788" s="7" t="s">
        <v>2539</v>
      </c>
      <c r="C1788" s="8" t="s">
        <v>125</v>
      </c>
      <c r="D1788" s="9"/>
      <c r="E1788" s="9"/>
      <c r="F1788" s="9"/>
      <c r="G1788" s="8" t="s">
        <v>80</v>
      </c>
      <c r="H1788" s="9">
        <v>178700</v>
      </c>
      <c r="I1788" s="34"/>
      <c r="J1788" s="34"/>
      <c r="K1788" s="21" t="str">
        <f t="shared" si="153"/>
        <v>đ/thùng</v>
      </c>
      <c r="L1788" s="63"/>
      <c r="M1788" s="65">
        <v>3560000</v>
      </c>
      <c r="N1788" s="63"/>
      <c r="O1788" s="35"/>
      <c r="P1788" s="35"/>
    </row>
    <row r="1789" spans="1:16" s="176" customFormat="1" ht="20.100000000000001" customHeight="1" x14ac:dyDescent="0.3">
      <c r="A1789" s="6">
        <f t="shared" si="152"/>
        <v>8</v>
      </c>
      <c r="B1789" s="7" t="s">
        <v>2540</v>
      </c>
      <c r="C1789" s="8" t="s">
        <v>125</v>
      </c>
      <c r="D1789" s="9"/>
      <c r="E1789" s="9"/>
      <c r="F1789" s="9"/>
      <c r="G1789" s="8" t="s">
        <v>80</v>
      </c>
      <c r="H1789" s="9">
        <v>91772</v>
      </c>
      <c r="I1789" s="34"/>
      <c r="J1789" s="34"/>
      <c r="K1789" s="21" t="str">
        <f t="shared" si="153"/>
        <v>đ/thùng</v>
      </c>
      <c r="L1789" s="63"/>
      <c r="M1789" s="65">
        <v>1999091</v>
      </c>
      <c r="N1789" s="63"/>
      <c r="O1789" s="35"/>
      <c r="P1789" s="35"/>
    </row>
    <row r="1790" spans="1:16" s="176" customFormat="1" ht="20.100000000000001" customHeight="1" x14ac:dyDescent="0.3">
      <c r="A1790" s="6">
        <f t="shared" si="152"/>
        <v>9</v>
      </c>
      <c r="B1790" s="7" t="s">
        <v>2541</v>
      </c>
      <c r="C1790" s="8" t="s">
        <v>125</v>
      </c>
      <c r="D1790" s="9"/>
      <c r="E1790" s="9"/>
      <c r="F1790" s="9"/>
      <c r="G1790" s="8" t="s">
        <v>80</v>
      </c>
      <c r="H1790" s="9">
        <v>105814</v>
      </c>
      <c r="I1790" s="34"/>
      <c r="J1790" s="34"/>
      <c r="K1790" s="21" t="str">
        <f t="shared" si="153"/>
        <v>đ/thùng</v>
      </c>
      <c r="L1790" s="63"/>
      <c r="M1790" s="65">
        <v>2269091</v>
      </c>
      <c r="N1790" s="63"/>
      <c r="O1790" s="35"/>
      <c r="P1790" s="35"/>
    </row>
    <row r="1791" spans="1:16" s="176" customFormat="1" ht="20.100000000000001" customHeight="1" x14ac:dyDescent="0.3">
      <c r="A1791" s="6">
        <f t="shared" si="152"/>
        <v>10</v>
      </c>
      <c r="B1791" s="7" t="s">
        <v>2542</v>
      </c>
      <c r="C1791" s="8" t="s">
        <v>71</v>
      </c>
      <c r="D1791" s="9"/>
      <c r="E1791" s="9"/>
      <c r="F1791" s="9"/>
      <c r="G1791" s="8" t="s">
        <v>80</v>
      </c>
      <c r="H1791" s="9">
        <v>5625</v>
      </c>
      <c r="I1791" s="34"/>
      <c r="J1791" s="34"/>
      <c r="K1791" s="21" t="str">
        <f>C1791</f>
        <v>đ/bao</v>
      </c>
      <c r="L1791" s="63"/>
      <c r="M1791" s="65">
        <v>204545</v>
      </c>
      <c r="N1791" s="63"/>
      <c r="O1791" s="35"/>
      <c r="P1791" s="35"/>
    </row>
    <row r="1792" spans="1:16" s="176" customFormat="1" ht="20.100000000000001" customHeight="1" x14ac:dyDescent="0.3">
      <c r="A1792" s="6">
        <f t="shared" si="152"/>
        <v>11</v>
      </c>
      <c r="B1792" s="7" t="s">
        <v>2543</v>
      </c>
      <c r="C1792" s="8" t="s">
        <v>71</v>
      </c>
      <c r="D1792" s="9"/>
      <c r="E1792" s="9"/>
      <c r="F1792" s="9"/>
      <c r="G1792" s="8" t="s">
        <v>80</v>
      </c>
      <c r="H1792" s="9">
        <v>6625</v>
      </c>
      <c r="I1792" s="34"/>
      <c r="J1792" s="34"/>
      <c r="K1792" s="21" t="str">
        <f>C1792</f>
        <v>đ/bao</v>
      </c>
      <c r="L1792" s="63"/>
      <c r="M1792" s="65">
        <v>240909</v>
      </c>
      <c r="N1792" s="63"/>
      <c r="O1792" s="35"/>
      <c r="P1792" s="35"/>
    </row>
    <row r="1793" spans="1:16" s="176" customFormat="1" ht="17.25" x14ac:dyDescent="0.3">
      <c r="A1793" s="6">
        <v>12</v>
      </c>
      <c r="B1793" s="7" t="s">
        <v>2553</v>
      </c>
      <c r="C1793" s="8" t="s">
        <v>71</v>
      </c>
      <c r="D1793" s="9"/>
      <c r="E1793" s="9"/>
      <c r="F1793" s="9"/>
      <c r="G1793" s="106"/>
      <c r="H1793" s="33"/>
      <c r="I1793" s="69"/>
      <c r="J1793" s="69"/>
      <c r="K1793" s="21" t="str">
        <f>C1793</f>
        <v>đ/bao</v>
      </c>
      <c r="L1793" s="63"/>
      <c r="M1793" s="65">
        <v>237273</v>
      </c>
      <c r="N1793" s="65"/>
      <c r="O1793" s="35"/>
      <c r="P1793" s="35"/>
    </row>
    <row r="1794" spans="1:16" s="176" customFormat="1" ht="17.25" x14ac:dyDescent="0.3">
      <c r="A1794" s="6">
        <v>13</v>
      </c>
      <c r="B1794" s="7" t="s">
        <v>2552</v>
      </c>
      <c r="C1794" s="8" t="s">
        <v>71</v>
      </c>
      <c r="D1794" s="9"/>
      <c r="E1794" s="9"/>
      <c r="F1794" s="9"/>
      <c r="G1794" s="106"/>
      <c r="H1794" s="33"/>
      <c r="I1794" s="69"/>
      <c r="J1794" s="69"/>
      <c r="K1794" s="21" t="str">
        <f>C1794</f>
        <v>đ/bao</v>
      </c>
      <c r="L1794" s="63"/>
      <c r="M1794" s="65">
        <v>286364</v>
      </c>
      <c r="N1794" s="65"/>
      <c r="O1794" s="35"/>
      <c r="P1794" s="35"/>
    </row>
    <row r="1795" spans="1:16" s="176" customFormat="1" ht="43.5" customHeight="1" x14ac:dyDescent="0.3">
      <c r="A1795" s="6"/>
      <c r="B1795" s="301" t="s">
        <v>3233</v>
      </c>
      <c r="C1795" s="302"/>
      <c r="D1795" s="302"/>
      <c r="E1795" s="302"/>
      <c r="F1795" s="302"/>
      <c r="G1795" s="302"/>
      <c r="H1795" s="302"/>
      <c r="I1795" s="302"/>
      <c r="J1795" s="302"/>
      <c r="K1795" s="302"/>
      <c r="L1795" s="302"/>
      <c r="M1795" s="302"/>
      <c r="N1795" s="303"/>
      <c r="O1795" s="35"/>
      <c r="P1795" s="35"/>
    </row>
    <row r="1796" spans="1:16" s="176" customFormat="1" ht="17.25" x14ac:dyDescent="0.3">
      <c r="A1796" s="6"/>
      <c r="B1796" s="263" t="s">
        <v>3261</v>
      </c>
      <c r="C1796" s="260"/>
      <c r="D1796" s="260"/>
      <c r="E1796" s="260"/>
      <c r="F1796" s="260"/>
      <c r="G1796" s="260"/>
      <c r="H1796" s="260"/>
      <c r="I1796" s="260"/>
      <c r="J1796" s="260"/>
      <c r="K1796" s="260"/>
      <c r="L1796" s="260"/>
      <c r="M1796" s="260"/>
      <c r="N1796" s="261"/>
      <c r="O1796" s="35"/>
      <c r="P1796" s="35"/>
    </row>
    <row r="1797" spans="1:16" s="176" customFormat="1" ht="17.25" x14ac:dyDescent="0.3">
      <c r="A1797" s="6">
        <f t="shared" ref="A1797:A1802" si="154">A1796+1</f>
        <v>1</v>
      </c>
      <c r="B1797" s="7" t="s">
        <v>3234</v>
      </c>
      <c r="C1797" s="8"/>
      <c r="D1797" s="9"/>
      <c r="E1797" s="9"/>
      <c r="F1797" s="9"/>
      <c r="G1797" s="106"/>
      <c r="H1797" s="33"/>
      <c r="I1797" s="69"/>
      <c r="J1797" s="69"/>
      <c r="K1797" s="21" t="s">
        <v>80</v>
      </c>
      <c r="L1797" s="63"/>
      <c r="M1797" s="65">
        <v>5227</v>
      </c>
      <c r="N1797" s="65">
        <v>5227</v>
      </c>
      <c r="O1797" s="35"/>
      <c r="P1797" s="35"/>
    </row>
    <row r="1798" spans="1:16" s="176" customFormat="1" ht="17.25" x14ac:dyDescent="0.3">
      <c r="A1798" s="6">
        <f t="shared" si="154"/>
        <v>2</v>
      </c>
      <c r="B1798" s="7" t="s">
        <v>3235</v>
      </c>
      <c r="C1798" s="8"/>
      <c r="D1798" s="9"/>
      <c r="E1798" s="9"/>
      <c r="F1798" s="9"/>
      <c r="G1798" s="106"/>
      <c r="H1798" s="33"/>
      <c r="I1798" s="69"/>
      <c r="J1798" s="69"/>
      <c r="K1798" s="21" t="s">
        <v>80</v>
      </c>
      <c r="L1798" s="63"/>
      <c r="M1798" s="65">
        <v>86681</v>
      </c>
      <c r="N1798" s="65">
        <v>86681</v>
      </c>
      <c r="O1798" s="35"/>
      <c r="P1798" s="35"/>
    </row>
    <row r="1799" spans="1:16" s="176" customFormat="1" ht="17.25" x14ac:dyDescent="0.3">
      <c r="A1799" s="6">
        <f t="shared" si="154"/>
        <v>3</v>
      </c>
      <c r="B1799" s="7" t="s">
        <v>3236</v>
      </c>
      <c r="C1799" s="8"/>
      <c r="D1799" s="9"/>
      <c r="E1799" s="9"/>
      <c r="F1799" s="9"/>
      <c r="G1799" s="106"/>
      <c r="H1799" s="33"/>
      <c r="I1799" s="69"/>
      <c r="J1799" s="69"/>
      <c r="K1799" s="21" t="s">
        <v>80</v>
      </c>
      <c r="L1799" s="63"/>
      <c r="M1799" s="65">
        <v>36750</v>
      </c>
      <c r="N1799" s="65">
        <v>36750</v>
      </c>
      <c r="O1799" s="35"/>
      <c r="P1799" s="35"/>
    </row>
    <row r="1800" spans="1:16" s="176" customFormat="1" ht="17.25" x14ac:dyDescent="0.3">
      <c r="A1800" s="6">
        <f t="shared" si="154"/>
        <v>4</v>
      </c>
      <c r="B1800" s="7" t="s">
        <v>3237</v>
      </c>
      <c r="C1800" s="8"/>
      <c r="D1800" s="9"/>
      <c r="E1800" s="9"/>
      <c r="F1800" s="9"/>
      <c r="G1800" s="106"/>
      <c r="H1800" s="33"/>
      <c r="I1800" s="69"/>
      <c r="J1800" s="69"/>
      <c r="K1800" s="21" t="s">
        <v>80</v>
      </c>
      <c r="L1800" s="63"/>
      <c r="M1800" s="65">
        <v>52224</v>
      </c>
      <c r="N1800" s="65">
        <v>52224</v>
      </c>
      <c r="O1800" s="35"/>
      <c r="P1800" s="35"/>
    </row>
    <row r="1801" spans="1:16" s="176" customFormat="1" ht="17.25" x14ac:dyDescent="0.3">
      <c r="A1801" s="6">
        <f t="shared" si="154"/>
        <v>5</v>
      </c>
      <c r="B1801" s="7" t="s">
        <v>3238</v>
      </c>
      <c r="C1801" s="8"/>
      <c r="D1801" s="9"/>
      <c r="E1801" s="9"/>
      <c r="F1801" s="9"/>
      <c r="G1801" s="106"/>
      <c r="H1801" s="33"/>
      <c r="I1801" s="69"/>
      <c r="J1801" s="69"/>
      <c r="K1801" s="21" t="s">
        <v>80</v>
      </c>
      <c r="L1801" s="63"/>
      <c r="M1801" s="65">
        <v>132231</v>
      </c>
      <c r="N1801" s="65">
        <v>132231</v>
      </c>
      <c r="O1801" s="35"/>
      <c r="P1801" s="35"/>
    </row>
    <row r="1802" spans="1:16" s="176" customFormat="1" ht="33" x14ac:dyDescent="0.3">
      <c r="A1802" s="6">
        <f t="shared" si="154"/>
        <v>6</v>
      </c>
      <c r="B1802" s="7" t="s">
        <v>3239</v>
      </c>
      <c r="C1802" s="8"/>
      <c r="D1802" s="9"/>
      <c r="E1802" s="9"/>
      <c r="F1802" s="9"/>
      <c r="G1802" s="106"/>
      <c r="H1802" s="33"/>
      <c r="I1802" s="69"/>
      <c r="J1802" s="69"/>
      <c r="K1802" s="21" t="s">
        <v>80</v>
      </c>
      <c r="L1802" s="63"/>
      <c r="M1802" s="65">
        <v>175000</v>
      </c>
      <c r="N1802" s="65">
        <v>175000</v>
      </c>
      <c r="O1802" s="35"/>
      <c r="P1802" s="35"/>
    </row>
    <row r="1803" spans="1:16" s="176" customFormat="1" ht="17.25" x14ac:dyDescent="0.3">
      <c r="A1803" s="6"/>
      <c r="B1803" s="263" t="s">
        <v>3262</v>
      </c>
      <c r="C1803" s="8"/>
      <c r="D1803" s="9"/>
      <c r="E1803" s="9"/>
      <c r="F1803" s="9"/>
      <c r="G1803" s="106"/>
      <c r="H1803" s="33"/>
      <c r="I1803" s="69"/>
      <c r="J1803" s="69"/>
      <c r="K1803" s="21"/>
      <c r="L1803" s="63"/>
      <c r="M1803" s="65"/>
      <c r="N1803" s="65"/>
      <c r="O1803" s="35"/>
      <c r="P1803" s="35"/>
    </row>
    <row r="1804" spans="1:16" s="176" customFormat="1" ht="17.25" x14ac:dyDescent="0.3">
      <c r="A1804" s="6">
        <f>A1803+1</f>
        <v>1</v>
      </c>
      <c r="B1804" s="7" t="s">
        <v>3240</v>
      </c>
      <c r="C1804" s="64"/>
      <c r="D1804" s="9"/>
      <c r="E1804" s="9"/>
      <c r="F1804" s="9"/>
      <c r="G1804" s="106"/>
      <c r="H1804" s="33"/>
      <c r="I1804" s="69"/>
      <c r="J1804" s="69"/>
      <c r="K1804" s="21" t="s">
        <v>80</v>
      </c>
      <c r="L1804" s="63"/>
      <c r="M1804" s="65">
        <v>7045</v>
      </c>
      <c r="N1804" s="65">
        <v>7045</v>
      </c>
      <c r="O1804" s="35"/>
      <c r="P1804" s="35"/>
    </row>
    <row r="1805" spans="1:16" s="176" customFormat="1" ht="17.25" x14ac:dyDescent="0.3">
      <c r="A1805" s="6">
        <f t="shared" ref="A1805:A1810" si="155">A1804+1</f>
        <v>2</v>
      </c>
      <c r="B1805" s="7" t="s">
        <v>3241</v>
      </c>
      <c r="C1805" s="64"/>
      <c r="D1805" s="9"/>
      <c r="E1805" s="9"/>
      <c r="F1805" s="9"/>
      <c r="G1805" s="106"/>
      <c r="H1805" s="33"/>
      <c r="I1805" s="69"/>
      <c r="J1805" s="69"/>
      <c r="K1805" s="21" t="s">
        <v>80</v>
      </c>
      <c r="L1805" s="63"/>
      <c r="M1805" s="65">
        <v>108879</v>
      </c>
      <c r="N1805" s="65">
        <v>108879</v>
      </c>
      <c r="O1805" s="35"/>
      <c r="P1805" s="35"/>
    </row>
    <row r="1806" spans="1:16" s="176" customFormat="1" ht="17.25" x14ac:dyDescent="0.3">
      <c r="A1806" s="6">
        <f t="shared" si="155"/>
        <v>3</v>
      </c>
      <c r="B1806" s="7" t="s">
        <v>3242</v>
      </c>
      <c r="C1806" s="64"/>
      <c r="D1806" s="9"/>
      <c r="E1806" s="9"/>
      <c r="F1806" s="9"/>
      <c r="G1806" s="106"/>
      <c r="H1806" s="33"/>
      <c r="I1806" s="69"/>
      <c r="J1806" s="69"/>
      <c r="K1806" s="21" t="s">
        <v>80</v>
      </c>
      <c r="L1806" s="63"/>
      <c r="M1806" s="65">
        <v>72534</v>
      </c>
      <c r="N1806" s="65">
        <v>72534</v>
      </c>
      <c r="O1806" s="35"/>
      <c r="P1806" s="35"/>
    </row>
    <row r="1807" spans="1:16" s="176" customFormat="1" ht="17.25" x14ac:dyDescent="0.3">
      <c r="A1807" s="6">
        <f t="shared" si="155"/>
        <v>4</v>
      </c>
      <c r="B1807" s="7" t="s">
        <v>3243</v>
      </c>
      <c r="C1807" s="64"/>
      <c r="D1807" s="9"/>
      <c r="E1807" s="9"/>
      <c r="F1807" s="9"/>
      <c r="G1807" s="106"/>
      <c r="H1807" s="33"/>
      <c r="I1807" s="69"/>
      <c r="J1807" s="69"/>
      <c r="K1807" s="21" t="s">
        <v>80</v>
      </c>
      <c r="L1807" s="63"/>
      <c r="M1807" s="65">
        <v>175025</v>
      </c>
      <c r="N1807" s="65">
        <v>175025</v>
      </c>
      <c r="O1807" s="35"/>
      <c r="P1807" s="35"/>
    </row>
    <row r="1808" spans="1:16" s="176" customFormat="1" ht="17.25" x14ac:dyDescent="0.3">
      <c r="A1808" s="6">
        <f t="shared" si="155"/>
        <v>5</v>
      </c>
      <c r="B1808" s="7" t="s">
        <v>3244</v>
      </c>
      <c r="C1808" s="64"/>
      <c r="D1808" s="9"/>
      <c r="E1808" s="9"/>
      <c r="F1808" s="9"/>
      <c r="G1808" s="106"/>
      <c r="H1808" s="33"/>
      <c r="I1808" s="69"/>
      <c r="J1808" s="69"/>
      <c r="K1808" s="21" t="s">
        <v>80</v>
      </c>
      <c r="L1808" s="63"/>
      <c r="M1808" s="65">
        <v>198864</v>
      </c>
      <c r="N1808" s="65">
        <v>198864</v>
      </c>
      <c r="O1808" s="35"/>
      <c r="P1808" s="35"/>
    </row>
    <row r="1809" spans="1:16" s="176" customFormat="1" ht="33" x14ac:dyDescent="0.3">
      <c r="A1809" s="6">
        <f t="shared" si="155"/>
        <v>6</v>
      </c>
      <c r="B1809" s="7" t="s">
        <v>3245</v>
      </c>
      <c r="C1809" s="64"/>
      <c r="D1809" s="9"/>
      <c r="E1809" s="9"/>
      <c r="F1809" s="9"/>
      <c r="G1809" s="106"/>
      <c r="H1809" s="33"/>
      <c r="I1809" s="69"/>
      <c r="J1809" s="69"/>
      <c r="K1809" s="21" t="s">
        <v>80</v>
      </c>
      <c r="L1809" s="63"/>
      <c r="M1809" s="65">
        <v>278333</v>
      </c>
      <c r="N1809" s="65">
        <v>278333</v>
      </c>
      <c r="O1809" s="35"/>
      <c r="P1809" s="35"/>
    </row>
    <row r="1810" spans="1:16" s="176" customFormat="1" ht="17.25" x14ac:dyDescent="0.3">
      <c r="A1810" s="6">
        <f t="shared" si="155"/>
        <v>7</v>
      </c>
      <c r="B1810" s="7" t="s">
        <v>3246</v>
      </c>
      <c r="C1810" s="64"/>
      <c r="D1810" s="9"/>
      <c r="E1810" s="9"/>
      <c r="F1810" s="9"/>
      <c r="G1810" s="106"/>
      <c r="H1810" s="33"/>
      <c r="I1810" s="69"/>
      <c r="J1810" s="69"/>
      <c r="K1810" s="21" t="s">
        <v>80</v>
      </c>
      <c r="L1810" s="63"/>
      <c r="M1810" s="65">
        <v>133636</v>
      </c>
      <c r="N1810" s="65">
        <v>133636</v>
      </c>
      <c r="O1810" s="35"/>
      <c r="P1810" s="35"/>
    </row>
    <row r="1811" spans="1:16" s="79" customFormat="1" ht="36" customHeight="1" x14ac:dyDescent="0.3">
      <c r="A1811" s="254" t="s">
        <v>148</v>
      </c>
      <c r="B1811" s="222" t="s">
        <v>163</v>
      </c>
      <c r="C1811" s="223"/>
      <c r="D1811" s="223"/>
      <c r="E1811" s="223"/>
      <c r="F1811" s="223"/>
      <c r="G1811" s="224"/>
      <c r="H1811" s="224"/>
      <c r="I1811" s="224"/>
      <c r="J1811" s="224"/>
      <c r="K1811" s="225"/>
      <c r="L1811" s="226"/>
      <c r="M1811" s="226"/>
      <c r="N1811" s="227"/>
      <c r="O1811" s="77"/>
      <c r="P1811" s="77"/>
    </row>
    <row r="1812" spans="1:16" s="79" customFormat="1" ht="24" customHeight="1" x14ac:dyDescent="0.3">
      <c r="A1812" s="158"/>
      <c r="B1812" s="313" t="s">
        <v>2456</v>
      </c>
      <c r="C1812" s="314"/>
      <c r="D1812" s="314"/>
      <c r="E1812" s="314"/>
      <c r="F1812" s="314"/>
      <c r="G1812" s="314"/>
      <c r="H1812" s="314"/>
      <c r="I1812" s="314"/>
      <c r="J1812" s="314"/>
      <c r="K1812" s="314"/>
      <c r="L1812" s="314"/>
      <c r="M1812" s="314"/>
      <c r="N1812" s="315"/>
      <c r="O1812" s="77"/>
      <c r="P1812" s="77"/>
    </row>
    <row r="1813" spans="1:16" s="176" customFormat="1" ht="17.25" x14ac:dyDescent="0.3">
      <c r="A1813" s="6"/>
      <c r="B1813" s="5" t="s">
        <v>164</v>
      </c>
      <c r="C1813" s="11"/>
      <c r="D1813" s="9"/>
      <c r="E1813" s="14"/>
      <c r="F1813" s="9"/>
      <c r="G1813" s="34"/>
      <c r="H1813" s="34"/>
      <c r="I1813" s="34"/>
      <c r="J1813" s="34"/>
      <c r="K1813" s="21"/>
      <c r="L1813" s="63"/>
      <c r="M1813" s="65"/>
      <c r="N1813" s="63"/>
      <c r="O1813" s="35"/>
      <c r="P1813" s="35"/>
    </row>
    <row r="1814" spans="1:16" s="176" customFormat="1" ht="24" customHeight="1" x14ac:dyDescent="0.3">
      <c r="A1814" s="6">
        <v>1</v>
      </c>
      <c r="B1814" s="7" t="s">
        <v>165</v>
      </c>
      <c r="C1814" s="8" t="s">
        <v>39</v>
      </c>
      <c r="D1814" s="9"/>
      <c r="E1814" s="9">
        <v>6200</v>
      </c>
      <c r="F1814" s="9">
        <v>6200</v>
      </c>
      <c r="G1814" s="34"/>
      <c r="H1814" s="34"/>
      <c r="I1814" s="34"/>
      <c r="J1814" s="34"/>
      <c r="K1814" s="21" t="str">
        <f>C1814</f>
        <v>đ/m</v>
      </c>
      <c r="L1814" s="63"/>
      <c r="M1814" s="65">
        <f>E1814</f>
        <v>6200</v>
      </c>
      <c r="N1814" s="65">
        <f>F1814</f>
        <v>6200</v>
      </c>
      <c r="O1814" s="35"/>
      <c r="P1814" s="35"/>
    </row>
    <row r="1815" spans="1:16" s="176" customFormat="1" ht="24" customHeight="1" x14ac:dyDescent="0.3">
      <c r="A1815" s="6">
        <f t="shared" ref="A1815:A1828" si="156">+A1814+1</f>
        <v>2</v>
      </c>
      <c r="B1815" s="7" t="s">
        <v>166</v>
      </c>
      <c r="C1815" s="8" t="s">
        <v>39</v>
      </c>
      <c r="D1815" s="9"/>
      <c r="E1815" s="9">
        <v>8800</v>
      </c>
      <c r="F1815" s="9">
        <v>8800</v>
      </c>
      <c r="G1815" s="34"/>
      <c r="H1815" s="34"/>
      <c r="I1815" s="34"/>
      <c r="J1815" s="34"/>
      <c r="K1815" s="21" t="str">
        <f t="shared" ref="K1815:K1828" si="157">C1815</f>
        <v>đ/m</v>
      </c>
      <c r="L1815" s="63"/>
      <c r="M1815" s="65">
        <f t="shared" ref="M1815:M1828" si="158">E1815</f>
        <v>8800</v>
      </c>
      <c r="N1815" s="65">
        <f t="shared" ref="N1815:N1828" si="159">F1815</f>
        <v>8800</v>
      </c>
      <c r="O1815" s="35"/>
      <c r="P1815" s="35"/>
    </row>
    <row r="1816" spans="1:16" s="176" customFormat="1" ht="24" customHeight="1" x14ac:dyDescent="0.3">
      <c r="A1816" s="6">
        <f t="shared" si="156"/>
        <v>3</v>
      </c>
      <c r="B1816" s="7" t="s">
        <v>167</v>
      </c>
      <c r="C1816" s="8" t="s">
        <v>39</v>
      </c>
      <c r="D1816" s="9"/>
      <c r="E1816" s="9">
        <v>12300</v>
      </c>
      <c r="F1816" s="9">
        <v>12300</v>
      </c>
      <c r="G1816" s="34"/>
      <c r="H1816" s="34"/>
      <c r="I1816" s="34"/>
      <c r="J1816" s="34"/>
      <c r="K1816" s="21" t="str">
        <f t="shared" si="157"/>
        <v>đ/m</v>
      </c>
      <c r="L1816" s="63"/>
      <c r="M1816" s="65">
        <f t="shared" si="158"/>
        <v>12300</v>
      </c>
      <c r="N1816" s="65">
        <f t="shared" si="159"/>
        <v>12300</v>
      </c>
      <c r="O1816" s="35"/>
      <c r="P1816" s="35"/>
    </row>
    <row r="1817" spans="1:16" s="176" customFormat="1" ht="24" customHeight="1" x14ac:dyDescent="0.3">
      <c r="A1817" s="6">
        <f t="shared" si="156"/>
        <v>4</v>
      </c>
      <c r="B1817" s="7" t="s">
        <v>168</v>
      </c>
      <c r="C1817" s="8" t="s">
        <v>39</v>
      </c>
      <c r="D1817" s="9"/>
      <c r="E1817" s="9">
        <v>16400</v>
      </c>
      <c r="F1817" s="9">
        <v>16400</v>
      </c>
      <c r="G1817" s="34"/>
      <c r="H1817" s="34"/>
      <c r="I1817" s="34"/>
      <c r="J1817" s="34"/>
      <c r="K1817" s="21" t="str">
        <f t="shared" si="157"/>
        <v>đ/m</v>
      </c>
      <c r="L1817" s="63"/>
      <c r="M1817" s="65">
        <f t="shared" si="158"/>
        <v>16400</v>
      </c>
      <c r="N1817" s="65">
        <f t="shared" si="159"/>
        <v>16400</v>
      </c>
      <c r="O1817" s="35"/>
      <c r="P1817" s="35"/>
    </row>
    <row r="1818" spans="1:16" s="176" customFormat="1" ht="24" customHeight="1" x14ac:dyDescent="0.3">
      <c r="A1818" s="6">
        <f t="shared" si="156"/>
        <v>5</v>
      </c>
      <c r="B1818" s="7" t="s">
        <v>169</v>
      </c>
      <c r="C1818" s="8" t="s">
        <v>39</v>
      </c>
      <c r="D1818" s="9"/>
      <c r="E1818" s="9">
        <v>21400</v>
      </c>
      <c r="F1818" s="9">
        <v>21400</v>
      </c>
      <c r="G1818" s="34"/>
      <c r="H1818" s="34"/>
      <c r="I1818" s="34"/>
      <c r="J1818" s="34"/>
      <c r="K1818" s="21" t="str">
        <f t="shared" si="157"/>
        <v>đ/m</v>
      </c>
      <c r="L1818" s="63"/>
      <c r="M1818" s="65">
        <f t="shared" si="158"/>
        <v>21400</v>
      </c>
      <c r="N1818" s="65">
        <f t="shared" si="159"/>
        <v>21400</v>
      </c>
      <c r="O1818" s="35"/>
      <c r="P1818" s="35"/>
    </row>
    <row r="1819" spans="1:16" s="176" customFormat="1" ht="24" customHeight="1" x14ac:dyDescent="0.3">
      <c r="A1819" s="6">
        <f t="shared" si="156"/>
        <v>6</v>
      </c>
      <c r="B1819" s="7" t="s">
        <v>170</v>
      </c>
      <c r="C1819" s="8" t="s">
        <v>39</v>
      </c>
      <c r="D1819" s="9"/>
      <c r="E1819" s="9">
        <v>26800</v>
      </c>
      <c r="F1819" s="9">
        <v>26800</v>
      </c>
      <c r="G1819" s="34"/>
      <c r="H1819" s="34"/>
      <c r="I1819" s="34"/>
      <c r="J1819" s="34"/>
      <c r="K1819" s="21" t="str">
        <f t="shared" si="157"/>
        <v>đ/m</v>
      </c>
      <c r="L1819" s="63"/>
      <c r="M1819" s="65">
        <f t="shared" si="158"/>
        <v>26800</v>
      </c>
      <c r="N1819" s="65">
        <f t="shared" si="159"/>
        <v>26800</v>
      </c>
      <c r="O1819" s="35"/>
      <c r="P1819" s="35"/>
    </row>
    <row r="1820" spans="1:16" s="176" customFormat="1" ht="24" customHeight="1" x14ac:dyDescent="0.3">
      <c r="A1820" s="6">
        <f t="shared" si="156"/>
        <v>7</v>
      </c>
      <c r="B1820" s="7" t="s">
        <v>171</v>
      </c>
      <c r="C1820" s="8" t="s">
        <v>39</v>
      </c>
      <c r="D1820" s="9"/>
      <c r="E1820" s="9">
        <v>31200</v>
      </c>
      <c r="F1820" s="9">
        <v>31200</v>
      </c>
      <c r="G1820" s="34"/>
      <c r="H1820" s="34"/>
      <c r="I1820" s="34"/>
      <c r="J1820" s="34"/>
      <c r="K1820" s="21" t="str">
        <f t="shared" si="157"/>
        <v>đ/m</v>
      </c>
      <c r="L1820" s="63"/>
      <c r="M1820" s="65">
        <f t="shared" si="158"/>
        <v>31200</v>
      </c>
      <c r="N1820" s="65">
        <f t="shared" si="159"/>
        <v>31200</v>
      </c>
      <c r="O1820" s="35"/>
      <c r="P1820" s="35"/>
    </row>
    <row r="1821" spans="1:16" s="176" customFormat="1" ht="24" customHeight="1" x14ac:dyDescent="0.3">
      <c r="A1821" s="6">
        <f t="shared" si="156"/>
        <v>8</v>
      </c>
      <c r="B1821" s="7" t="s">
        <v>172</v>
      </c>
      <c r="C1821" s="8" t="s">
        <v>39</v>
      </c>
      <c r="D1821" s="9"/>
      <c r="E1821" s="9">
        <v>40700</v>
      </c>
      <c r="F1821" s="9">
        <v>40700</v>
      </c>
      <c r="G1821" s="34"/>
      <c r="H1821" s="34"/>
      <c r="I1821" s="34"/>
      <c r="J1821" s="34"/>
      <c r="K1821" s="21" t="str">
        <f t="shared" si="157"/>
        <v>đ/m</v>
      </c>
      <c r="L1821" s="63"/>
      <c r="M1821" s="65">
        <f t="shared" si="158"/>
        <v>40700</v>
      </c>
      <c r="N1821" s="65">
        <f t="shared" si="159"/>
        <v>40700</v>
      </c>
      <c r="O1821" s="35"/>
      <c r="P1821" s="35"/>
    </row>
    <row r="1822" spans="1:16" s="176" customFormat="1" ht="24" customHeight="1" x14ac:dyDescent="0.3">
      <c r="A1822" s="6">
        <f t="shared" si="156"/>
        <v>9</v>
      </c>
      <c r="B1822" s="7" t="s">
        <v>173</v>
      </c>
      <c r="C1822" s="8" t="s">
        <v>39</v>
      </c>
      <c r="D1822" s="9"/>
      <c r="E1822" s="9">
        <v>41000</v>
      </c>
      <c r="F1822" s="9">
        <v>41000</v>
      </c>
      <c r="G1822" s="34"/>
      <c r="H1822" s="34"/>
      <c r="I1822" s="34"/>
      <c r="J1822" s="34"/>
      <c r="K1822" s="21" t="str">
        <f t="shared" si="157"/>
        <v>đ/m</v>
      </c>
      <c r="L1822" s="63"/>
      <c r="M1822" s="65">
        <f t="shared" si="158"/>
        <v>41000</v>
      </c>
      <c r="N1822" s="65">
        <f t="shared" si="159"/>
        <v>41000</v>
      </c>
      <c r="O1822" s="35"/>
      <c r="P1822" s="35"/>
    </row>
    <row r="1823" spans="1:16" s="176" customFormat="1" ht="24" customHeight="1" x14ac:dyDescent="0.3">
      <c r="A1823" s="6">
        <f t="shared" si="156"/>
        <v>10</v>
      </c>
      <c r="B1823" s="7" t="s">
        <v>174</v>
      </c>
      <c r="C1823" s="8" t="s">
        <v>39</v>
      </c>
      <c r="D1823" s="9"/>
      <c r="E1823" s="9">
        <v>48800</v>
      </c>
      <c r="F1823" s="9">
        <v>48800</v>
      </c>
      <c r="G1823" s="34"/>
      <c r="H1823" s="34"/>
      <c r="I1823" s="34"/>
      <c r="J1823" s="34"/>
      <c r="K1823" s="21" t="str">
        <f t="shared" si="157"/>
        <v>đ/m</v>
      </c>
      <c r="L1823" s="63"/>
      <c r="M1823" s="65">
        <f t="shared" si="158"/>
        <v>48800</v>
      </c>
      <c r="N1823" s="65">
        <f t="shared" si="159"/>
        <v>48800</v>
      </c>
      <c r="O1823" s="35"/>
      <c r="P1823" s="35"/>
    </row>
    <row r="1824" spans="1:16" s="176" customFormat="1" ht="24" customHeight="1" x14ac:dyDescent="0.3">
      <c r="A1824" s="6">
        <f t="shared" si="156"/>
        <v>11</v>
      </c>
      <c r="B1824" s="7" t="s">
        <v>175</v>
      </c>
      <c r="C1824" s="8" t="s">
        <v>39</v>
      </c>
      <c r="D1824" s="9"/>
      <c r="E1824" s="9">
        <v>70600</v>
      </c>
      <c r="F1824" s="9">
        <v>70600</v>
      </c>
      <c r="G1824" s="34"/>
      <c r="H1824" s="34"/>
      <c r="I1824" s="34"/>
      <c r="J1824" s="34"/>
      <c r="K1824" s="21" t="str">
        <f t="shared" si="157"/>
        <v>đ/m</v>
      </c>
      <c r="L1824" s="63"/>
      <c r="M1824" s="65">
        <f t="shared" si="158"/>
        <v>70600</v>
      </c>
      <c r="N1824" s="65">
        <f t="shared" si="159"/>
        <v>70600</v>
      </c>
      <c r="O1824" s="35"/>
      <c r="P1824" s="35"/>
    </row>
    <row r="1825" spans="1:16" s="176" customFormat="1" ht="24" customHeight="1" x14ac:dyDescent="0.3">
      <c r="A1825" s="6">
        <f t="shared" si="156"/>
        <v>12</v>
      </c>
      <c r="B1825" s="7" t="s">
        <v>176</v>
      </c>
      <c r="C1825" s="8" t="s">
        <v>39</v>
      </c>
      <c r="D1825" s="9"/>
      <c r="E1825" s="9">
        <v>103700</v>
      </c>
      <c r="F1825" s="9">
        <v>103700</v>
      </c>
      <c r="G1825" s="34"/>
      <c r="H1825" s="34"/>
      <c r="I1825" s="34"/>
      <c r="J1825" s="34"/>
      <c r="K1825" s="21" t="str">
        <f t="shared" si="157"/>
        <v>đ/m</v>
      </c>
      <c r="L1825" s="63"/>
      <c r="M1825" s="65">
        <f t="shared" si="158"/>
        <v>103700</v>
      </c>
      <c r="N1825" s="65">
        <f t="shared" si="159"/>
        <v>103700</v>
      </c>
      <c r="O1825" s="35"/>
      <c r="P1825" s="35"/>
    </row>
    <row r="1826" spans="1:16" s="176" customFormat="1" ht="24" customHeight="1" x14ac:dyDescent="0.3">
      <c r="A1826" s="6">
        <f t="shared" si="156"/>
        <v>13</v>
      </c>
      <c r="B1826" s="7" t="s">
        <v>177</v>
      </c>
      <c r="C1826" s="8" t="s">
        <v>39</v>
      </c>
      <c r="D1826" s="9"/>
      <c r="E1826" s="9">
        <v>92000</v>
      </c>
      <c r="F1826" s="9">
        <v>92000</v>
      </c>
      <c r="G1826" s="34"/>
      <c r="H1826" s="34"/>
      <c r="I1826" s="34"/>
      <c r="J1826" s="34"/>
      <c r="K1826" s="21" t="str">
        <f t="shared" si="157"/>
        <v>đ/m</v>
      </c>
      <c r="L1826" s="63"/>
      <c r="M1826" s="65">
        <f t="shared" si="158"/>
        <v>92000</v>
      </c>
      <c r="N1826" s="65">
        <f t="shared" si="159"/>
        <v>92000</v>
      </c>
      <c r="O1826" s="35"/>
      <c r="P1826" s="35"/>
    </row>
    <row r="1827" spans="1:16" s="176" customFormat="1" ht="24" customHeight="1" x14ac:dyDescent="0.3">
      <c r="A1827" s="6">
        <f t="shared" si="156"/>
        <v>14</v>
      </c>
      <c r="B1827" s="7" t="s">
        <v>178</v>
      </c>
      <c r="C1827" s="8" t="s">
        <v>39</v>
      </c>
      <c r="D1827" s="9"/>
      <c r="E1827" s="9">
        <v>141100</v>
      </c>
      <c r="F1827" s="9">
        <v>141100</v>
      </c>
      <c r="G1827" s="34"/>
      <c r="H1827" s="34"/>
      <c r="I1827" s="34"/>
      <c r="J1827" s="34"/>
      <c r="K1827" s="21" t="str">
        <f t="shared" si="157"/>
        <v>đ/m</v>
      </c>
      <c r="L1827" s="63"/>
      <c r="M1827" s="65">
        <f t="shared" si="158"/>
        <v>141100</v>
      </c>
      <c r="N1827" s="65">
        <f t="shared" si="159"/>
        <v>141100</v>
      </c>
      <c r="O1827" s="35"/>
      <c r="P1827" s="35"/>
    </row>
    <row r="1828" spans="1:16" s="176" customFormat="1" ht="24" customHeight="1" x14ac:dyDescent="0.3">
      <c r="A1828" s="6">
        <f t="shared" si="156"/>
        <v>15</v>
      </c>
      <c r="B1828" s="7" t="s">
        <v>179</v>
      </c>
      <c r="C1828" s="8" t="s">
        <v>39</v>
      </c>
      <c r="D1828" s="9"/>
      <c r="E1828" s="9">
        <v>135800</v>
      </c>
      <c r="F1828" s="9">
        <v>135800</v>
      </c>
      <c r="G1828" s="34"/>
      <c r="H1828" s="34"/>
      <c r="I1828" s="34"/>
      <c r="J1828" s="34"/>
      <c r="K1828" s="21" t="str">
        <f t="shared" si="157"/>
        <v>đ/m</v>
      </c>
      <c r="L1828" s="63"/>
      <c r="M1828" s="65">
        <f t="shared" si="158"/>
        <v>135800</v>
      </c>
      <c r="N1828" s="65">
        <f t="shared" si="159"/>
        <v>135800</v>
      </c>
      <c r="O1828" s="35"/>
      <c r="P1828" s="35"/>
    </row>
    <row r="1829" spans="1:16" s="176" customFormat="1" ht="24" customHeight="1" x14ac:dyDescent="0.3">
      <c r="A1829" s="6"/>
      <c r="B1829" s="5" t="s">
        <v>180</v>
      </c>
      <c r="C1829" s="11"/>
      <c r="D1829" s="9"/>
      <c r="E1829" s="14"/>
      <c r="F1829" s="9"/>
      <c r="G1829" s="34"/>
      <c r="H1829" s="34"/>
      <c r="I1829" s="34"/>
      <c r="J1829" s="34"/>
      <c r="K1829" s="60"/>
      <c r="L1829" s="63"/>
      <c r="M1829" s="63"/>
      <c r="N1829" s="63"/>
      <c r="O1829" s="35"/>
      <c r="P1829" s="35"/>
    </row>
    <row r="1830" spans="1:16" s="176" customFormat="1" ht="24" customHeight="1" x14ac:dyDescent="0.3">
      <c r="A1830" s="6">
        <v>1</v>
      </c>
      <c r="B1830" s="7" t="s">
        <v>181</v>
      </c>
      <c r="C1830" s="8" t="s">
        <v>38</v>
      </c>
      <c r="D1830" s="9"/>
      <c r="E1830" s="9">
        <f>5500/1.1</f>
        <v>5000</v>
      </c>
      <c r="F1830" s="9">
        <f>5500/1.1</f>
        <v>5000</v>
      </c>
      <c r="G1830" s="34"/>
      <c r="H1830" s="34"/>
      <c r="I1830" s="34"/>
      <c r="J1830" s="34"/>
      <c r="K1830" s="21" t="str">
        <f t="shared" ref="K1830:K1852" si="160">C1830</f>
        <v>đ/cái</v>
      </c>
      <c r="L1830" s="63"/>
      <c r="M1830" s="65">
        <f>E1830</f>
        <v>5000</v>
      </c>
      <c r="N1830" s="65">
        <f>F1830</f>
        <v>5000</v>
      </c>
      <c r="O1830" s="35"/>
      <c r="P1830" s="35"/>
    </row>
    <row r="1831" spans="1:16" s="176" customFormat="1" ht="24" customHeight="1" x14ac:dyDescent="0.3">
      <c r="A1831" s="6">
        <f t="shared" ref="A1831:A1853" si="161">+A1830+1</f>
        <v>2</v>
      </c>
      <c r="B1831" s="7" t="s">
        <v>182</v>
      </c>
      <c r="C1831" s="8" t="s">
        <v>38</v>
      </c>
      <c r="D1831" s="9"/>
      <c r="E1831" s="9">
        <f>8690/1.1</f>
        <v>7899.9999999999991</v>
      </c>
      <c r="F1831" s="9">
        <f>8690/1.1</f>
        <v>7899.9999999999991</v>
      </c>
      <c r="G1831" s="34"/>
      <c r="H1831" s="34"/>
      <c r="I1831" s="34"/>
      <c r="J1831" s="34"/>
      <c r="K1831" s="21" t="str">
        <f t="shared" si="160"/>
        <v>đ/cái</v>
      </c>
      <c r="L1831" s="63"/>
      <c r="M1831" s="65">
        <f t="shared" ref="M1831:M1852" si="162">E1831</f>
        <v>7899.9999999999991</v>
      </c>
      <c r="N1831" s="65">
        <f t="shared" ref="N1831:N1852" si="163">F1831</f>
        <v>7899.9999999999991</v>
      </c>
      <c r="O1831" s="35"/>
      <c r="P1831" s="35"/>
    </row>
    <row r="1832" spans="1:16" s="176" customFormat="1" ht="24" customHeight="1" x14ac:dyDescent="0.3">
      <c r="A1832" s="6">
        <f t="shared" si="161"/>
        <v>3</v>
      </c>
      <c r="B1832" s="7" t="s">
        <v>183</v>
      </c>
      <c r="C1832" s="8" t="s">
        <v>38</v>
      </c>
      <c r="D1832" s="9"/>
      <c r="E1832" s="9">
        <f>13420/1.1</f>
        <v>12199.999999999998</v>
      </c>
      <c r="F1832" s="9">
        <f>13420/1.1</f>
        <v>12199.999999999998</v>
      </c>
      <c r="G1832" s="34"/>
      <c r="H1832" s="34"/>
      <c r="I1832" s="34"/>
      <c r="J1832" s="34"/>
      <c r="K1832" s="21" t="str">
        <f t="shared" si="160"/>
        <v>đ/cái</v>
      </c>
      <c r="L1832" s="63"/>
      <c r="M1832" s="65">
        <f t="shared" si="162"/>
        <v>12199.999999999998</v>
      </c>
      <c r="N1832" s="65">
        <f t="shared" si="163"/>
        <v>12199.999999999998</v>
      </c>
      <c r="O1832" s="35"/>
      <c r="P1832" s="35"/>
    </row>
    <row r="1833" spans="1:16" s="176" customFormat="1" ht="24" customHeight="1" x14ac:dyDescent="0.3">
      <c r="A1833" s="6">
        <f t="shared" si="161"/>
        <v>4</v>
      </c>
      <c r="B1833" s="7" t="s">
        <v>184</v>
      </c>
      <c r="C1833" s="8" t="s">
        <v>38</v>
      </c>
      <c r="D1833" s="9"/>
      <c r="E1833" s="9">
        <f>26620/1.1</f>
        <v>24199.999999999996</v>
      </c>
      <c r="F1833" s="9">
        <f>26620/1.1</f>
        <v>24199.999999999996</v>
      </c>
      <c r="G1833" s="34"/>
      <c r="H1833" s="34"/>
      <c r="I1833" s="34"/>
      <c r="J1833" s="34"/>
      <c r="K1833" s="21" t="str">
        <f t="shared" si="160"/>
        <v>đ/cái</v>
      </c>
      <c r="L1833" s="63"/>
      <c r="M1833" s="65">
        <f t="shared" si="162"/>
        <v>24199.999999999996</v>
      </c>
      <c r="N1833" s="65">
        <f t="shared" si="163"/>
        <v>24199.999999999996</v>
      </c>
      <c r="O1833" s="35"/>
      <c r="P1833" s="35"/>
    </row>
    <row r="1834" spans="1:16" s="176" customFormat="1" ht="24" customHeight="1" x14ac:dyDescent="0.3">
      <c r="A1834" s="6">
        <f t="shared" si="161"/>
        <v>5</v>
      </c>
      <c r="B1834" s="7" t="s">
        <v>185</v>
      </c>
      <c r="C1834" s="8" t="s">
        <v>38</v>
      </c>
      <c r="D1834" s="9"/>
      <c r="E1834" s="9">
        <f>27280/1.1</f>
        <v>24799.999999999996</v>
      </c>
      <c r="F1834" s="9">
        <f>27280/1.1</f>
        <v>24799.999999999996</v>
      </c>
      <c r="G1834" s="34"/>
      <c r="H1834" s="34"/>
      <c r="I1834" s="34"/>
      <c r="J1834" s="34"/>
      <c r="K1834" s="21" t="str">
        <f t="shared" si="160"/>
        <v>đ/cái</v>
      </c>
      <c r="L1834" s="63"/>
      <c r="M1834" s="65">
        <f t="shared" si="162"/>
        <v>24799.999999999996</v>
      </c>
      <c r="N1834" s="65">
        <f t="shared" si="163"/>
        <v>24799.999999999996</v>
      </c>
      <c r="O1834" s="34"/>
      <c r="P1834" s="34"/>
    </row>
    <row r="1835" spans="1:16" s="176" customFormat="1" ht="24" customHeight="1" x14ac:dyDescent="0.3">
      <c r="A1835" s="6">
        <f t="shared" si="161"/>
        <v>6</v>
      </c>
      <c r="B1835" s="7" t="s">
        <v>186</v>
      </c>
      <c r="C1835" s="8" t="s">
        <v>38</v>
      </c>
      <c r="D1835" s="9"/>
      <c r="E1835" s="9">
        <f>57640/1.1</f>
        <v>52399.999999999993</v>
      </c>
      <c r="F1835" s="9">
        <f>57640/1.1</f>
        <v>52399.999999999993</v>
      </c>
      <c r="G1835" s="34"/>
      <c r="H1835" s="34"/>
      <c r="I1835" s="34"/>
      <c r="J1835" s="34"/>
      <c r="K1835" s="21" t="str">
        <f t="shared" si="160"/>
        <v>đ/cái</v>
      </c>
      <c r="L1835" s="63"/>
      <c r="M1835" s="65">
        <f t="shared" si="162"/>
        <v>52399.999999999993</v>
      </c>
      <c r="N1835" s="65">
        <f t="shared" si="163"/>
        <v>52399.999999999993</v>
      </c>
      <c r="O1835" s="35"/>
      <c r="P1835" s="35"/>
    </row>
    <row r="1836" spans="1:16" s="176" customFormat="1" ht="24" customHeight="1" x14ac:dyDescent="0.3">
      <c r="A1836" s="6">
        <f t="shared" si="161"/>
        <v>7</v>
      </c>
      <c r="B1836" s="7" t="s">
        <v>187</v>
      </c>
      <c r="C1836" s="8" t="s">
        <v>38</v>
      </c>
      <c r="D1836" s="9"/>
      <c r="E1836" s="9">
        <f>223850/1.1</f>
        <v>203499.99999999997</v>
      </c>
      <c r="F1836" s="9">
        <f>223850/1.1</f>
        <v>203499.99999999997</v>
      </c>
      <c r="G1836" s="34"/>
      <c r="H1836" s="34"/>
      <c r="I1836" s="34"/>
      <c r="J1836" s="34"/>
      <c r="K1836" s="21" t="str">
        <f t="shared" si="160"/>
        <v>đ/cái</v>
      </c>
      <c r="L1836" s="63"/>
      <c r="M1836" s="65">
        <f t="shared" si="162"/>
        <v>203499.99999999997</v>
      </c>
      <c r="N1836" s="65">
        <f t="shared" si="163"/>
        <v>203499.99999999997</v>
      </c>
      <c r="O1836" s="35"/>
      <c r="P1836" s="35"/>
    </row>
    <row r="1837" spans="1:16" s="176" customFormat="1" ht="24" customHeight="1" x14ac:dyDescent="0.3">
      <c r="A1837" s="6">
        <f t="shared" si="161"/>
        <v>8</v>
      </c>
      <c r="B1837" s="7" t="s">
        <v>188</v>
      </c>
      <c r="C1837" s="8" t="s">
        <v>38</v>
      </c>
      <c r="D1837" s="9"/>
      <c r="E1837" s="9">
        <f>3300/1.1</f>
        <v>2999.9999999999995</v>
      </c>
      <c r="F1837" s="9">
        <f>3300/1.1</f>
        <v>2999.9999999999995</v>
      </c>
      <c r="G1837" s="34"/>
      <c r="H1837" s="34"/>
      <c r="I1837" s="34"/>
      <c r="J1837" s="34"/>
      <c r="K1837" s="21" t="str">
        <f t="shared" si="160"/>
        <v>đ/cái</v>
      </c>
      <c r="L1837" s="63"/>
      <c r="M1837" s="65">
        <f t="shared" si="162"/>
        <v>2999.9999999999995</v>
      </c>
      <c r="N1837" s="65">
        <f t="shared" si="163"/>
        <v>2999.9999999999995</v>
      </c>
      <c r="O1837" s="35"/>
      <c r="P1837" s="35"/>
    </row>
    <row r="1838" spans="1:16" s="176" customFormat="1" ht="24" customHeight="1" x14ac:dyDescent="0.3">
      <c r="A1838" s="6">
        <f t="shared" si="161"/>
        <v>9</v>
      </c>
      <c r="B1838" s="7" t="s">
        <v>189</v>
      </c>
      <c r="C1838" s="8" t="s">
        <v>38</v>
      </c>
      <c r="D1838" s="9"/>
      <c r="E1838" s="9">
        <f>5060/1.1</f>
        <v>4600</v>
      </c>
      <c r="F1838" s="9">
        <f>5060/1.1</f>
        <v>4600</v>
      </c>
      <c r="G1838" s="34"/>
      <c r="H1838" s="34"/>
      <c r="I1838" s="34"/>
      <c r="J1838" s="34"/>
      <c r="K1838" s="21" t="str">
        <f t="shared" si="160"/>
        <v>đ/cái</v>
      </c>
      <c r="L1838" s="63"/>
      <c r="M1838" s="65">
        <f t="shared" si="162"/>
        <v>4600</v>
      </c>
      <c r="N1838" s="65">
        <f t="shared" si="163"/>
        <v>4600</v>
      </c>
      <c r="O1838" s="35"/>
      <c r="P1838" s="35"/>
    </row>
    <row r="1839" spans="1:16" s="176" customFormat="1" ht="24" customHeight="1" x14ac:dyDescent="0.3">
      <c r="A1839" s="6">
        <f t="shared" si="161"/>
        <v>10</v>
      </c>
      <c r="B1839" s="7" t="s">
        <v>190</v>
      </c>
      <c r="C1839" s="8" t="s">
        <v>38</v>
      </c>
      <c r="D1839" s="9"/>
      <c r="E1839" s="9">
        <f>8140/1.1</f>
        <v>7399.9999999999991</v>
      </c>
      <c r="F1839" s="9">
        <f>8140/1.1</f>
        <v>7399.9999999999991</v>
      </c>
      <c r="G1839" s="34"/>
      <c r="H1839" s="34"/>
      <c r="I1839" s="34"/>
      <c r="J1839" s="34"/>
      <c r="K1839" s="21" t="str">
        <f t="shared" si="160"/>
        <v>đ/cái</v>
      </c>
      <c r="L1839" s="63"/>
      <c r="M1839" s="65">
        <f t="shared" si="162"/>
        <v>7399.9999999999991</v>
      </c>
      <c r="N1839" s="65">
        <f t="shared" si="163"/>
        <v>7399.9999999999991</v>
      </c>
      <c r="O1839" s="35"/>
      <c r="P1839" s="35"/>
    </row>
    <row r="1840" spans="1:16" s="176" customFormat="1" ht="24" customHeight="1" x14ac:dyDescent="0.3">
      <c r="A1840" s="6">
        <f t="shared" si="161"/>
        <v>11</v>
      </c>
      <c r="B1840" s="7" t="s">
        <v>191</v>
      </c>
      <c r="C1840" s="8" t="s">
        <v>38</v>
      </c>
      <c r="D1840" s="9"/>
      <c r="E1840" s="9">
        <f>10780/1.1</f>
        <v>9800</v>
      </c>
      <c r="F1840" s="9">
        <f>10780/1.1</f>
        <v>9800</v>
      </c>
      <c r="G1840" s="34"/>
      <c r="H1840" s="34"/>
      <c r="I1840" s="34"/>
      <c r="J1840" s="34"/>
      <c r="K1840" s="21" t="str">
        <f t="shared" si="160"/>
        <v>đ/cái</v>
      </c>
      <c r="L1840" s="63"/>
      <c r="M1840" s="65">
        <f t="shared" si="162"/>
        <v>9800</v>
      </c>
      <c r="N1840" s="65">
        <f t="shared" si="163"/>
        <v>9800</v>
      </c>
      <c r="O1840" s="35"/>
      <c r="P1840" s="35"/>
    </row>
    <row r="1841" spans="1:16" s="176" customFormat="1" ht="24" customHeight="1" x14ac:dyDescent="0.3">
      <c r="A1841" s="6">
        <f t="shared" si="161"/>
        <v>12</v>
      </c>
      <c r="B1841" s="7" t="s">
        <v>192</v>
      </c>
      <c r="C1841" s="8" t="s">
        <v>38</v>
      </c>
      <c r="D1841" s="9"/>
      <c r="E1841" s="9">
        <f>15950/1.1</f>
        <v>14499.999999999998</v>
      </c>
      <c r="F1841" s="9">
        <f>15950/1.1</f>
        <v>14499.999999999998</v>
      </c>
      <c r="G1841" s="34"/>
      <c r="H1841" s="34"/>
      <c r="I1841" s="34"/>
      <c r="J1841" s="34"/>
      <c r="K1841" s="21" t="str">
        <f t="shared" si="160"/>
        <v>đ/cái</v>
      </c>
      <c r="L1841" s="63"/>
      <c r="M1841" s="65">
        <f t="shared" si="162"/>
        <v>14499.999999999998</v>
      </c>
      <c r="N1841" s="65">
        <f t="shared" si="163"/>
        <v>14499.999999999998</v>
      </c>
      <c r="O1841" s="35"/>
      <c r="P1841" s="35"/>
    </row>
    <row r="1842" spans="1:16" s="176" customFormat="1" ht="24" customHeight="1" x14ac:dyDescent="0.3">
      <c r="A1842" s="6">
        <f t="shared" si="161"/>
        <v>13</v>
      </c>
      <c r="B1842" s="7" t="s">
        <v>193</v>
      </c>
      <c r="C1842" s="8" t="s">
        <v>38</v>
      </c>
      <c r="D1842" s="9"/>
      <c r="E1842" s="9">
        <f>27170/1.1</f>
        <v>24699.999999999996</v>
      </c>
      <c r="F1842" s="9">
        <f>27170/1.1</f>
        <v>24699.999999999996</v>
      </c>
      <c r="G1842" s="34"/>
      <c r="H1842" s="34"/>
      <c r="I1842" s="34"/>
      <c r="J1842" s="34"/>
      <c r="K1842" s="21" t="str">
        <f t="shared" si="160"/>
        <v>đ/cái</v>
      </c>
      <c r="L1842" s="63"/>
      <c r="M1842" s="65">
        <f t="shared" si="162"/>
        <v>24699.999999999996</v>
      </c>
      <c r="N1842" s="65">
        <f t="shared" si="163"/>
        <v>24699.999999999996</v>
      </c>
      <c r="O1842" s="35"/>
      <c r="P1842" s="35"/>
    </row>
    <row r="1843" spans="1:16" s="176" customFormat="1" ht="24" customHeight="1" x14ac:dyDescent="0.3">
      <c r="A1843" s="6">
        <f t="shared" si="161"/>
        <v>14</v>
      </c>
      <c r="B1843" s="7" t="s">
        <v>194</v>
      </c>
      <c r="C1843" s="8" t="s">
        <v>38</v>
      </c>
      <c r="D1843" s="9"/>
      <c r="E1843" s="9">
        <f>51700/1.1</f>
        <v>46999.999999999993</v>
      </c>
      <c r="F1843" s="9">
        <f>51700/1.1</f>
        <v>46999.999999999993</v>
      </c>
      <c r="G1843" s="34"/>
      <c r="H1843" s="34"/>
      <c r="I1843" s="34"/>
      <c r="J1843" s="34"/>
      <c r="K1843" s="21" t="str">
        <f t="shared" si="160"/>
        <v>đ/cái</v>
      </c>
      <c r="L1843" s="63"/>
      <c r="M1843" s="65">
        <f t="shared" si="162"/>
        <v>46999.999999999993</v>
      </c>
      <c r="N1843" s="65">
        <f t="shared" si="163"/>
        <v>46999.999999999993</v>
      </c>
      <c r="O1843" s="35"/>
      <c r="P1843" s="35"/>
    </row>
    <row r="1844" spans="1:16" s="176" customFormat="1" ht="24" customHeight="1" x14ac:dyDescent="0.3">
      <c r="A1844" s="6">
        <f t="shared" si="161"/>
        <v>15</v>
      </c>
      <c r="B1844" s="7" t="s">
        <v>195</v>
      </c>
      <c r="C1844" s="8" t="s">
        <v>38</v>
      </c>
      <c r="D1844" s="9"/>
      <c r="E1844" s="9">
        <f>68420/1.1</f>
        <v>62199.999999999993</v>
      </c>
      <c r="F1844" s="9">
        <f>68420/1.1</f>
        <v>62199.999999999993</v>
      </c>
      <c r="G1844" s="34"/>
      <c r="H1844" s="34"/>
      <c r="I1844" s="34"/>
      <c r="J1844" s="34"/>
      <c r="K1844" s="21" t="str">
        <f t="shared" si="160"/>
        <v>đ/cái</v>
      </c>
      <c r="L1844" s="63"/>
      <c r="M1844" s="65">
        <f t="shared" si="162"/>
        <v>62199.999999999993</v>
      </c>
      <c r="N1844" s="65">
        <f t="shared" si="163"/>
        <v>62199.999999999993</v>
      </c>
      <c r="O1844" s="35"/>
      <c r="P1844" s="35"/>
    </row>
    <row r="1845" spans="1:16" s="176" customFormat="1" ht="24" customHeight="1" x14ac:dyDescent="0.3">
      <c r="A1845" s="6">
        <f t="shared" si="161"/>
        <v>16</v>
      </c>
      <c r="B1845" s="7" t="s">
        <v>196</v>
      </c>
      <c r="C1845" s="8" t="s">
        <v>38</v>
      </c>
      <c r="D1845" s="9"/>
      <c r="E1845" s="9">
        <f>139590/1.1</f>
        <v>126899.99999999999</v>
      </c>
      <c r="F1845" s="9">
        <f>139590/1.1</f>
        <v>126899.99999999999</v>
      </c>
      <c r="G1845" s="34"/>
      <c r="H1845" s="34"/>
      <c r="I1845" s="34"/>
      <c r="J1845" s="34"/>
      <c r="K1845" s="21" t="str">
        <f t="shared" si="160"/>
        <v>đ/cái</v>
      </c>
      <c r="L1845" s="63"/>
      <c r="M1845" s="65">
        <f t="shared" si="162"/>
        <v>126899.99999999999</v>
      </c>
      <c r="N1845" s="65">
        <f t="shared" si="163"/>
        <v>126899.99999999999</v>
      </c>
      <c r="O1845" s="35"/>
      <c r="P1845" s="35"/>
    </row>
    <row r="1846" spans="1:16" s="176" customFormat="1" ht="24" customHeight="1" x14ac:dyDescent="0.3">
      <c r="A1846" s="6">
        <f t="shared" si="161"/>
        <v>17</v>
      </c>
      <c r="B1846" s="7" t="s">
        <v>197</v>
      </c>
      <c r="C1846" s="8" t="s">
        <v>38</v>
      </c>
      <c r="D1846" s="9"/>
      <c r="E1846" s="9">
        <f>505010/1.1</f>
        <v>459099.99999999994</v>
      </c>
      <c r="F1846" s="9">
        <f>505010/1.1</f>
        <v>459099.99999999994</v>
      </c>
      <c r="G1846" s="34"/>
      <c r="H1846" s="34"/>
      <c r="I1846" s="34"/>
      <c r="J1846" s="34"/>
      <c r="K1846" s="21" t="str">
        <f t="shared" si="160"/>
        <v>đ/cái</v>
      </c>
      <c r="L1846" s="63"/>
      <c r="M1846" s="65">
        <f t="shared" si="162"/>
        <v>459099.99999999994</v>
      </c>
      <c r="N1846" s="65">
        <f t="shared" si="163"/>
        <v>459099.99999999994</v>
      </c>
      <c r="O1846" s="35"/>
      <c r="P1846" s="35"/>
    </row>
    <row r="1847" spans="1:16" s="176" customFormat="1" ht="24" customHeight="1" x14ac:dyDescent="0.3">
      <c r="A1847" s="6">
        <f t="shared" si="161"/>
        <v>18</v>
      </c>
      <c r="B1847" s="24" t="s">
        <v>2457</v>
      </c>
      <c r="C1847" s="8" t="s">
        <v>38</v>
      </c>
      <c r="D1847" s="9"/>
      <c r="E1847" s="9">
        <f>6820/1.1</f>
        <v>6199.9999999999991</v>
      </c>
      <c r="F1847" s="9">
        <f>6820/1.1</f>
        <v>6199.9999999999991</v>
      </c>
      <c r="G1847" s="34"/>
      <c r="H1847" s="34"/>
      <c r="I1847" s="34"/>
      <c r="J1847" s="34"/>
      <c r="K1847" s="21" t="str">
        <f t="shared" si="160"/>
        <v>đ/cái</v>
      </c>
      <c r="L1847" s="63"/>
      <c r="M1847" s="65">
        <f t="shared" si="162"/>
        <v>6199.9999999999991</v>
      </c>
      <c r="N1847" s="65">
        <f t="shared" si="163"/>
        <v>6199.9999999999991</v>
      </c>
      <c r="O1847" s="35"/>
      <c r="P1847" s="35"/>
    </row>
    <row r="1848" spans="1:16" s="176" customFormat="1" ht="24" customHeight="1" x14ac:dyDescent="0.3">
      <c r="A1848" s="6">
        <f t="shared" si="161"/>
        <v>19</v>
      </c>
      <c r="B1848" s="24" t="s">
        <v>2458</v>
      </c>
      <c r="C1848" s="8" t="s">
        <v>38</v>
      </c>
      <c r="D1848" s="9"/>
      <c r="E1848" s="9">
        <f>10560/1.1</f>
        <v>9600</v>
      </c>
      <c r="F1848" s="9">
        <f>10560/1.1</f>
        <v>9600</v>
      </c>
      <c r="G1848" s="34"/>
      <c r="H1848" s="34"/>
      <c r="I1848" s="34"/>
      <c r="J1848" s="34"/>
      <c r="K1848" s="21" t="str">
        <f t="shared" si="160"/>
        <v>đ/cái</v>
      </c>
      <c r="L1848" s="63"/>
      <c r="M1848" s="65">
        <f t="shared" si="162"/>
        <v>9600</v>
      </c>
      <c r="N1848" s="65">
        <f t="shared" si="163"/>
        <v>9600</v>
      </c>
      <c r="O1848" s="35"/>
      <c r="P1848" s="35"/>
    </row>
    <row r="1849" spans="1:16" s="176" customFormat="1" ht="20.45" customHeight="1" x14ac:dyDescent="0.3">
      <c r="A1849" s="6">
        <f t="shared" si="161"/>
        <v>20</v>
      </c>
      <c r="B1849" s="24" t="s">
        <v>2459</v>
      </c>
      <c r="C1849" s="8" t="s">
        <v>38</v>
      </c>
      <c r="D1849" s="9"/>
      <c r="E1849" s="9">
        <f>16170/1.1</f>
        <v>14699.999999999998</v>
      </c>
      <c r="F1849" s="9">
        <f>16170/1.1</f>
        <v>14699.999999999998</v>
      </c>
      <c r="G1849" s="34"/>
      <c r="H1849" s="34"/>
      <c r="I1849" s="34"/>
      <c r="J1849" s="34"/>
      <c r="K1849" s="21" t="str">
        <f t="shared" si="160"/>
        <v>đ/cái</v>
      </c>
      <c r="L1849" s="63"/>
      <c r="M1849" s="65">
        <f t="shared" si="162"/>
        <v>14699.999999999998</v>
      </c>
      <c r="N1849" s="65">
        <f t="shared" si="163"/>
        <v>14699.999999999998</v>
      </c>
      <c r="O1849" s="35"/>
      <c r="P1849" s="35"/>
    </row>
    <row r="1850" spans="1:16" s="176" customFormat="1" ht="20.45" customHeight="1" x14ac:dyDescent="0.3">
      <c r="A1850" s="6">
        <f t="shared" si="161"/>
        <v>21</v>
      </c>
      <c r="B1850" s="24" t="s">
        <v>2460</v>
      </c>
      <c r="C1850" s="8" t="s">
        <v>38</v>
      </c>
      <c r="D1850" s="9"/>
      <c r="E1850" s="9">
        <f>32890/1.1</f>
        <v>29899.999999999996</v>
      </c>
      <c r="F1850" s="9">
        <f>32890/1.1</f>
        <v>29899.999999999996</v>
      </c>
      <c r="G1850" s="34"/>
      <c r="H1850" s="34"/>
      <c r="I1850" s="34"/>
      <c r="J1850" s="34"/>
      <c r="K1850" s="21" t="str">
        <f t="shared" si="160"/>
        <v>đ/cái</v>
      </c>
      <c r="L1850" s="63"/>
      <c r="M1850" s="65">
        <f t="shared" si="162"/>
        <v>29899.999999999996</v>
      </c>
      <c r="N1850" s="65">
        <f t="shared" si="163"/>
        <v>29899.999999999996</v>
      </c>
      <c r="O1850" s="35"/>
      <c r="P1850" s="35"/>
    </row>
    <row r="1851" spans="1:16" s="176" customFormat="1" ht="20.45" customHeight="1" x14ac:dyDescent="0.3">
      <c r="A1851" s="6">
        <f t="shared" si="161"/>
        <v>22</v>
      </c>
      <c r="B1851" s="24" t="s">
        <v>2461</v>
      </c>
      <c r="C1851" s="8" t="s">
        <v>38</v>
      </c>
      <c r="D1851" s="9"/>
      <c r="E1851" s="9">
        <f>36960/1.1</f>
        <v>33600</v>
      </c>
      <c r="F1851" s="9">
        <f>36960/1.1</f>
        <v>33600</v>
      </c>
      <c r="G1851" s="34"/>
      <c r="H1851" s="34"/>
      <c r="I1851" s="34"/>
      <c r="J1851" s="34"/>
      <c r="K1851" s="21" t="str">
        <f t="shared" si="160"/>
        <v>đ/cái</v>
      </c>
      <c r="L1851" s="63"/>
      <c r="M1851" s="65">
        <f t="shared" si="162"/>
        <v>33600</v>
      </c>
      <c r="N1851" s="65">
        <f t="shared" si="163"/>
        <v>33600</v>
      </c>
      <c r="O1851" s="35"/>
      <c r="P1851" s="35"/>
    </row>
    <row r="1852" spans="1:16" s="176" customFormat="1" ht="20.45" customHeight="1" x14ac:dyDescent="0.3">
      <c r="A1852" s="6">
        <f t="shared" si="161"/>
        <v>23</v>
      </c>
      <c r="B1852" s="24" t="s">
        <v>2462</v>
      </c>
      <c r="C1852" s="8" t="s">
        <v>38</v>
      </c>
      <c r="D1852" s="9"/>
      <c r="E1852" s="9">
        <f>77220/1.1</f>
        <v>70200</v>
      </c>
      <c r="F1852" s="9">
        <f>77220/1.1</f>
        <v>70200</v>
      </c>
      <c r="G1852" s="34"/>
      <c r="H1852" s="34"/>
      <c r="I1852" s="34"/>
      <c r="J1852" s="34"/>
      <c r="K1852" s="21" t="str">
        <f t="shared" si="160"/>
        <v>đ/cái</v>
      </c>
      <c r="L1852" s="63"/>
      <c r="M1852" s="65">
        <f t="shared" si="162"/>
        <v>70200</v>
      </c>
      <c r="N1852" s="65">
        <f t="shared" si="163"/>
        <v>70200</v>
      </c>
      <c r="O1852" s="35"/>
      <c r="P1852" s="35"/>
    </row>
    <row r="1853" spans="1:16" s="176" customFormat="1" ht="20.45" customHeight="1" x14ac:dyDescent="0.3">
      <c r="A1853" s="6">
        <f t="shared" si="161"/>
        <v>24</v>
      </c>
      <c r="B1853" s="24" t="s">
        <v>2463</v>
      </c>
      <c r="C1853" s="8" t="s">
        <v>38</v>
      </c>
      <c r="D1853" s="9"/>
      <c r="E1853" s="9">
        <f>308880/1.1</f>
        <v>280800</v>
      </c>
      <c r="F1853" s="9">
        <f>308880/1.1</f>
        <v>280800</v>
      </c>
      <c r="G1853" s="34"/>
      <c r="H1853" s="34"/>
      <c r="I1853" s="34"/>
      <c r="J1853" s="34"/>
      <c r="K1853" s="21" t="str">
        <f>C1853</f>
        <v>đ/cái</v>
      </c>
      <c r="L1853" s="63"/>
      <c r="M1853" s="65">
        <f>E1853</f>
        <v>280800</v>
      </c>
      <c r="N1853" s="65">
        <f>F1853</f>
        <v>280800</v>
      </c>
      <c r="O1853" s="35"/>
      <c r="P1853" s="35"/>
    </row>
    <row r="1854" spans="1:16" s="176" customFormat="1" ht="20.45" customHeight="1" x14ac:dyDescent="0.3">
      <c r="A1854" s="6"/>
      <c r="B1854" s="5" t="s">
        <v>198</v>
      </c>
      <c r="C1854" s="11"/>
      <c r="D1854" s="9"/>
      <c r="E1854" s="9"/>
      <c r="F1854" s="9"/>
      <c r="G1854" s="34"/>
      <c r="H1854" s="34"/>
      <c r="I1854" s="34"/>
      <c r="J1854" s="34"/>
      <c r="K1854" s="60"/>
      <c r="L1854" s="63"/>
      <c r="M1854" s="63"/>
      <c r="N1854" s="63"/>
      <c r="O1854" s="35"/>
      <c r="P1854" s="35"/>
    </row>
    <row r="1855" spans="1:16" s="176" customFormat="1" ht="20.45" customHeight="1" x14ac:dyDescent="0.3">
      <c r="A1855" s="6">
        <v>1</v>
      </c>
      <c r="B1855" s="7" t="s">
        <v>199</v>
      </c>
      <c r="C1855" s="6" t="s">
        <v>38</v>
      </c>
      <c r="D1855" s="9"/>
      <c r="E1855" s="9">
        <f>25300/1.1</f>
        <v>22999.999999999996</v>
      </c>
      <c r="F1855" s="9">
        <f>25300/1.1</f>
        <v>22999.999999999996</v>
      </c>
      <c r="G1855" s="34"/>
      <c r="H1855" s="34"/>
      <c r="I1855" s="34"/>
      <c r="J1855" s="34"/>
      <c r="K1855" s="21" t="str">
        <f t="shared" ref="K1855:K1877" si="164">C1855</f>
        <v>đ/cái</v>
      </c>
      <c r="L1855" s="63"/>
      <c r="M1855" s="65">
        <f t="shared" ref="M1855:M1877" si="165">E1855</f>
        <v>22999.999999999996</v>
      </c>
      <c r="N1855" s="65">
        <f t="shared" ref="N1855:N1877" si="166">F1855</f>
        <v>22999.999999999996</v>
      </c>
      <c r="O1855" s="35"/>
      <c r="P1855" s="35"/>
    </row>
    <row r="1856" spans="1:16" s="176" customFormat="1" ht="20.45" customHeight="1" x14ac:dyDescent="0.3">
      <c r="A1856" s="6">
        <f t="shared" ref="A1856:A1877" si="167">+A1855+1</f>
        <v>2</v>
      </c>
      <c r="B1856" s="7" t="s">
        <v>200</v>
      </c>
      <c r="C1856" s="6" t="s">
        <v>38</v>
      </c>
      <c r="D1856" s="9"/>
      <c r="E1856" s="9">
        <f>27280/1.1</f>
        <v>24799.999999999996</v>
      </c>
      <c r="F1856" s="9">
        <f>27280/1.1</f>
        <v>24799.999999999996</v>
      </c>
      <c r="G1856" s="34"/>
      <c r="H1856" s="34"/>
      <c r="I1856" s="34"/>
      <c r="J1856" s="34"/>
      <c r="K1856" s="21" t="str">
        <f t="shared" si="164"/>
        <v>đ/cái</v>
      </c>
      <c r="L1856" s="63"/>
      <c r="M1856" s="65">
        <f t="shared" si="165"/>
        <v>24799.999999999996</v>
      </c>
      <c r="N1856" s="65">
        <f t="shared" si="166"/>
        <v>24799.999999999996</v>
      </c>
      <c r="O1856" s="35"/>
      <c r="P1856" s="35"/>
    </row>
    <row r="1857" spans="1:16" s="176" customFormat="1" ht="20.45" customHeight="1" x14ac:dyDescent="0.3">
      <c r="A1857" s="6">
        <f t="shared" si="167"/>
        <v>3</v>
      </c>
      <c r="B1857" s="7" t="s">
        <v>201</v>
      </c>
      <c r="C1857" s="6" t="s">
        <v>38</v>
      </c>
      <c r="D1857" s="9"/>
      <c r="E1857" s="9">
        <f>55990/1.1</f>
        <v>50899.999999999993</v>
      </c>
      <c r="F1857" s="9">
        <f>55990/1.1</f>
        <v>50899.999999999993</v>
      </c>
      <c r="G1857" s="34"/>
      <c r="H1857" s="34"/>
      <c r="I1857" s="34"/>
      <c r="J1857" s="34"/>
      <c r="K1857" s="21" t="str">
        <f t="shared" si="164"/>
        <v>đ/cái</v>
      </c>
      <c r="L1857" s="63"/>
      <c r="M1857" s="65">
        <f t="shared" si="165"/>
        <v>50899.999999999993</v>
      </c>
      <c r="N1857" s="65">
        <f t="shared" si="166"/>
        <v>50899.999999999993</v>
      </c>
      <c r="O1857" s="35"/>
      <c r="P1857" s="35"/>
    </row>
    <row r="1858" spans="1:16" s="176" customFormat="1" ht="20.45" customHeight="1" x14ac:dyDescent="0.3">
      <c r="A1858" s="6">
        <f t="shared" si="167"/>
        <v>4</v>
      </c>
      <c r="B1858" s="7" t="s">
        <v>202</v>
      </c>
      <c r="C1858" s="6" t="s">
        <v>38</v>
      </c>
      <c r="D1858" s="9"/>
      <c r="E1858" s="9">
        <f>93720/1.1</f>
        <v>85200</v>
      </c>
      <c r="F1858" s="9">
        <f>93720/1.1</f>
        <v>85200</v>
      </c>
      <c r="G1858" s="34"/>
      <c r="H1858" s="34"/>
      <c r="I1858" s="34"/>
      <c r="J1858" s="34"/>
      <c r="K1858" s="21" t="str">
        <f t="shared" si="164"/>
        <v>đ/cái</v>
      </c>
      <c r="L1858" s="63"/>
      <c r="M1858" s="65">
        <f t="shared" si="165"/>
        <v>85200</v>
      </c>
      <c r="N1858" s="65">
        <f t="shared" si="166"/>
        <v>85200</v>
      </c>
      <c r="O1858" s="35"/>
      <c r="P1858" s="35"/>
    </row>
    <row r="1859" spans="1:16" s="176" customFormat="1" ht="29.25" customHeight="1" x14ac:dyDescent="0.3">
      <c r="A1859" s="6">
        <f t="shared" si="167"/>
        <v>5</v>
      </c>
      <c r="B1859" s="7" t="s">
        <v>203</v>
      </c>
      <c r="C1859" s="6" t="s">
        <v>38</v>
      </c>
      <c r="D1859" s="9"/>
      <c r="E1859" s="9">
        <f>142340/1.1</f>
        <v>129399.99999999999</v>
      </c>
      <c r="F1859" s="9">
        <f>142340/1.1</f>
        <v>129399.99999999999</v>
      </c>
      <c r="G1859" s="34"/>
      <c r="H1859" s="34"/>
      <c r="I1859" s="34"/>
      <c r="J1859" s="34"/>
      <c r="K1859" s="21" t="str">
        <f t="shared" si="164"/>
        <v>đ/cái</v>
      </c>
      <c r="L1859" s="63"/>
      <c r="M1859" s="65">
        <f t="shared" si="165"/>
        <v>129399.99999999999</v>
      </c>
      <c r="N1859" s="65">
        <f t="shared" si="166"/>
        <v>129399.99999999999</v>
      </c>
      <c r="O1859" s="34"/>
      <c r="P1859" s="34"/>
    </row>
    <row r="1860" spans="1:16" s="176" customFormat="1" ht="21.95" customHeight="1" x14ac:dyDescent="0.3">
      <c r="A1860" s="6">
        <f t="shared" si="167"/>
        <v>6</v>
      </c>
      <c r="B1860" s="7" t="s">
        <v>204</v>
      </c>
      <c r="C1860" s="6" t="s">
        <v>38</v>
      </c>
      <c r="D1860" s="9"/>
      <c r="E1860" s="9">
        <f>307120/1.1</f>
        <v>279200</v>
      </c>
      <c r="F1860" s="9">
        <f>307120/1.1</f>
        <v>279200</v>
      </c>
      <c r="G1860" s="34"/>
      <c r="H1860" s="34"/>
      <c r="I1860" s="34"/>
      <c r="J1860" s="34"/>
      <c r="K1860" s="21" t="str">
        <f t="shared" si="164"/>
        <v>đ/cái</v>
      </c>
      <c r="L1860" s="63"/>
      <c r="M1860" s="65">
        <f t="shared" si="165"/>
        <v>279200</v>
      </c>
      <c r="N1860" s="65">
        <f t="shared" si="166"/>
        <v>279200</v>
      </c>
      <c r="O1860" s="35"/>
      <c r="P1860" s="35"/>
    </row>
    <row r="1861" spans="1:16" s="176" customFormat="1" ht="21.95" customHeight="1" x14ac:dyDescent="0.3">
      <c r="A1861" s="6">
        <f t="shared" si="167"/>
        <v>7</v>
      </c>
      <c r="B1861" s="7" t="s">
        <v>205</v>
      </c>
      <c r="C1861" s="6" t="s">
        <v>38</v>
      </c>
      <c r="D1861" s="9"/>
      <c r="E1861" s="9">
        <f>20350/1.1</f>
        <v>18500</v>
      </c>
      <c r="F1861" s="9">
        <f>20350/1.1</f>
        <v>18500</v>
      </c>
      <c r="G1861" s="34"/>
      <c r="H1861" s="34"/>
      <c r="I1861" s="34"/>
      <c r="J1861" s="34"/>
      <c r="K1861" s="21" t="str">
        <f t="shared" si="164"/>
        <v>đ/cái</v>
      </c>
      <c r="L1861" s="63"/>
      <c r="M1861" s="65">
        <f t="shared" si="165"/>
        <v>18500</v>
      </c>
      <c r="N1861" s="65">
        <f t="shared" si="166"/>
        <v>18500</v>
      </c>
      <c r="O1861" s="35"/>
      <c r="P1861" s="35"/>
    </row>
    <row r="1862" spans="1:16" s="176" customFormat="1" ht="21.95" customHeight="1" x14ac:dyDescent="0.3">
      <c r="A1862" s="6">
        <f t="shared" si="167"/>
        <v>8</v>
      </c>
      <c r="B1862" s="7" t="s">
        <v>206</v>
      </c>
      <c r="C1862" s="6" t="s">
        <v>38</v>
      </c>
      <c r="D1862" s="9"/>
      <c r="E1862" s="9">
        <f>36850/1.1</f>
        <v>33500</v>
      </c>
      <c r="F1862" s="9">
        <f>36850/1.1</f>
        <v>33500</v>
      </c>
      <c r="G1862" s="34"/>
      <c r="H1862" s="34"/>
      <c r="I1862" s="34"/>
      <c r="J1862" s="34"/>
      <c r="K1862" s="21" t="str">
        <f t="shared" si="164"/>
        <v>đ/cái</v>
      </c>
      <c r="L1862" s="63"/>
      <c r="M1862" s="65">
        <f t="shared" si="165"/>
        <v>33500</v>
      </c>
      <c r="N1862" s="65">
        <f t="shared" si="166"/>
        <v>33500</v>
      </c>
      <c r="O1862" s="35"/>
      <c r="P1862" s="35"/>
    </row>
    <row r="1863" spans="1:16" s="176" customFormat="1" ht="21.95" customHeight="1" x14ac:dyDescent="0.3">
      <c r="A1863" s="6">
        <f t="shared" si="167"/>
        <v>9</v>
      </c>
      <c r="B1863" s="7" t="s">
        <v>207</v>
      </c>
      <c r="C1863" s="6" t="s">
        <v>38</v>
      </c>
      <c r="D1863" s="9"/>
      <c r="E1863" s="9">
        <f>40480/1.1</f>
        <v>36800</v>
      </c>
      <c r="F1863" s="9">
        <f>40480/1.1</f>
        <v>36800</v>
      </c>
      <c r="G1863" s="34"/>
      <c r="H1863" s="34"/>
      <c r="I1863" s="34"/>
      <c r="J1863" s="34"/>
      <c r="K1863" s="21" t="str">
        <f t="shared" si="164"/>
        <v>đ/cái</v>
      </c>
      <c r="L1863" s="63"/>
      <c r="M1863" s="65">
        <f t="shared" si="165"/>
        <v>36800</v>
      </c>
      <c r="N1863" s="65">
        <f t="shared" si="166"/>
        <v>36800</v>
      </c>
      <c r="O1863" s="35"/>
      <c r="P1863" s="35"/>
    </row>
    <row r="1864" spans="1:16" s="176" customFormat="1" ht="21.95" customHeight="1" x14ac:dyDescent="0.3">
      <c r="A1864" s="6">
        <f t="shared" si="167"/>
        <v>10</v>
      </c>
      <c r="B1864" s="7" t="s">
        <v>208</v>
      </c>
      <c r="C1864" s="6" t="s">
        <v>38</v>
      </c>
      <c r="D1864" s="9"/>
      <c r="E1864" s="9">
        <f>68420/1.1</f>
        <v>62199.999999999993</v>
      </c>
      <c r="F1864" s="9">
        <f>68420/1.1</f>
        <v>62199.999999999993</v>
      </c>
      <c r="G1864" s="34"/>
      <c r="H1864" s="34"/>
      <c r="I1864" s="34"/>
      <c r="J1864" s="34"/>
      <c r="K1864" s="21" t="str">
        <f t="shared" si="164"/>
        <v>đ/cái</v>
      </c>
      <c r="L1864" s="63"/>
      <c r="M1864" s="65">
        <f t="shared" si="165"/>
        <v>62199.999999999993</v>
      </c>
      <c r="N1864" s="65">
        <f t="shared" si="166"/>
        <v>62199.999999999993</v>
      </c>
      <c r="O1864" s="35"/>
      <c r="P1864" s="35"/>
    </row>
    <row r="1865" spans="1:16" s="176" customFormat="1" ht="21.95" customHeight="1" x14ac:dyDescent="0.3">
      <c r="A1865" s="6">
        <f t="shared" si="167"/>
        <v>11</v>
      </c>
      <c r="B1865" s="7" t="s">
        <v>209</v>
      </c>
      <c r="C1865" s="6" t="s">
        <v>38</v>
      </c>
      <c r="D1865" s="9"/>
      <c r="E1865" s="9">
        <f>113080/1.1</f>
        <v>102799.99999999999</v>
      </c>
      <c r="F1865" s="9">
        <f>113080/1.1</f>
        <v>102799.99999999999</v>
      </c>
      <c r="G1865" s="34"/>
      <c r="H1865" s="34"/>
      <c r="I1865" s="34"/>
      <c r="J1865" s="34"/>
      <c r="K1865" s="21" t="str">
        <f t="shared" si="164"/>
        <v>đ/cái</v>
      </c>
      <c r="L1865" s="63"/>
      <c r="M1865" s="65">
        <f t="shared" si="165"/>
        <v>102799.99999999999</v>
      </c>
      <c r="N1865" s="65">
        <f t="shared" si="166"/>
        <v>102799.99999999999</v>
      </c>
      <c r="O1865" s="35"/>
      <c r="P1865" s="35"/>
    </row>
    <row r="1866" spans="1:16" s="176" customFormat="1" ht="21.95" customHeight="1" x14ac:dyDescent="0.3">
      <c r="A1866" s="6">
        <f t="shared" si="167"/>
        <v>12</v>
      </c>
      <c r="B1866" s="7" t="s">
        <v>210</v>
      </c>
      <c r="C1866" s="6" t="s">
        <v>38</v>
      </c>
      <c r="D1866" s="9"/>
      <c r="E1866" s="9">
        <f>246840/1.1</f>
        <v>224399.99999999997</v>
      </c>
      <c r="F1866" s="9">
        <f>246840/1.1</f>
        <v>224399.99999999997</v>
      </c>
      <c r="G1866" s="34"/>
      <c r="H1866" s="34"/>
      <c r="I1866" s="34"/>
      <c r="J1866" s="34"/>
      <c r="K1866" s="21" t="str">
        <f t="shared" si="164"/>
        <v>đ/cái</v>
      </c>
      <c r="L1866" s="63"/>
      <c r="M1866" s="65">
        <f t="shared" si="165"/>
        <v>224399.99999999997</v>
      </c>
      <c r="N1866" s="65">
        <f t="shared" si="166"/>
        <v>224399.99999999997</v>
      </c>
      <c r="O1866" s="35"/>
      <c r="P1866" s="35"/>
    </row>
    <row r="1867" spans="1:16" s="176" customFormat="1" ht="21.95" customHeight="1" x14ac:dyDescent="0.3">
      <c r="A1867" s="6">
        <f t="shared" si="167"/>
        <v>13</v>
      </c>
      <c r="B1867" s="7" t="s">
        <v>211</v>
      </c>
      <c r="C1867" s="6" t="s">
        <v>38</v>
      </c>
      <c r="D1867" s="9"/>
      <c r="E1867" s="9">
        <f>475530/1.1</f>
        <v>432299.99999999994</v>
      </c>
      <c r="F1867" s="9">
        <f>475530/1.1</f>
        <v>432299.99999999994</v>
      </c>
      <c r="G1867" s="34"/>
      <c r="H1867" s="34"/>
      <c r="I1867" s="34"/>
      <c r="J1867" s="34"/>
      <c r="K1867" s="21" t="str">
        <f t="shared" si="164"/>
        <v>đ/cái</v>
      </c>
      <c r="L1867" s="63"/>
      <c r="M1867" s="65">
        <f t="shared" si="165"/>
        <v>432299.99999999994</v>
      </c>
      <c r="N1867" s="65">
        <f t="shared" si="166"/>
        <v>432299.99999999994</v>
      </c>
      <c r="O1867" s="35"/>
      <c r="P1867" s="35"/>
    </row>
    <row r="1868" spans="1:16" s="176" customFormat="1" ht="21.95" customHeight="1" x14ac:dyDescent="0.3">
      <c r="A1868" s="6">
        <f t="shared" si="167"/>
        <v>14</v>
      </c>
      <c r="B1868" s="7" t="s">
        <v>212</v>
      </c>
      <c r="C1868" s="6" t="s">
        <v>38</v>
      </c>
      <c r="D1868" s="9"/>
      <c r="E1868" s="9">
        <f>1090980/1.1</f>
        <v>991799.99999999988</v>
      </c>
      <c r="F1868" s="9">
        <f>1090980/1.1</f>
        <v>991799.99999999988</v>
      </c>
      <c r="G1868" s="34"/>
      <c r="H1868" s="34"/>
      <c r="I1868" s="34"/>
      <c r="J1868" s="34"/>
      <c r="K1868" s="21" t="str">
        <f t="shared" si="164"/>
        <v>đ/cái</v>
      </c>
      <c r="L1868" s="63"/>
      <c r="M1868" s="65">
        <f t="shared" si="165"/>
        <v>991799.99999999988</v>
      </c>
      <c r="N1868" s="65">
        <f t="shared" si="166"/>
        <v>991799.99999999988</v>
      </c>
      <c r="O1868" s="35"/>
      <c r="P1868" s="35"/>
    </row>
    <row r="1869" spans="1:16" s="176" customFormat="1" ht="21.95" customHeight="1" x14ac:dyDescent="0.3">
      <c r="A1869" s="6">
        <f t="shared" si="167"/>
        <v>15</v>
      </c>
      <c r="B1869" s="24" t="s">
        <v>2464</v>
      </c>
      <c r="C1869" s="6" t="s">
        <v>38</v>
      </c>
      <c r="D1869" s="9"/>
      <c r="E1869" s="9">
        <f>12320/1.1</f>
        <v>11200</v>
      </c>
      <c r="F1869" s="9">
        <f>12320/1.1</f>
        <v>11200</v>
      </c>
      <c r="G1869" s="34"/>
      <c r="H1869" s="34"/>
      <c r="I1869" s="34"/>
      <c r="J1869" s="34"/>
      <c r="K1869" s="21" t="str">
        <f t="shared" si="164"/>
        <v>đ/cái</v>
      </c>
      <c r="L1869" s="63"/>
      <c r="M1869" s="65">
        <f t="shared" si="165"/>
        <v>11200</v>
      </c>
      <c r="N1869" s="65">
        <f t="shared" si="166"/>
        <v>11200</v>
      </c>
      <c r="O1869" s="35"/>
      <c r="P1869" s="35"/>
    </row>
    <row r="1870" spans="1:16" s="176" customFormat="1" ht="21.95" customHeight="1" x14ac:dyDescent="0.3">
      <c r="A1870" s="6">
        <f t="shared" si="167"/>
        <v>16</v>
      </c>
      <c r="B1870" s="24" t="s">
        <v>2465</v>
      </c>
      <c r="C1870" s="6" t="s">
        <v>38</v>
      </c>
      <c r="D1870" s="9"/>
      <c r="E1870" s="9">
        <f>26510/1.1</f>
        <v>24099.999999999996</v>
      </c>
      <c r="F1870" s="9">
        <f>26510/1.1</f>
        <v>24099.999999999996</v>
      </c>
      <c r="G1870" s="34"/>
      <c r="H1870" s="34"/>
      <c r="I1870" s="34"/>
      <c r="J1870" s="34"/>
      <c r="K1870" s="21" t="str">
        <f t="shared" si="164"/>
        <v>đ/cái</v>
      </c>
      <c r="L1870" s="63"/>
      <c r="M1870" s="65">
        <f t="shared" si="165"/>
        <v>24099.999999999996</v>
      </c>
      <c r="N1870" s="65">
        <f t="shared" si="166"/>
        <v>24099.999999999996</v>
      </c>
      <c r="O1870" s="35"/>
      <c r="P1870" s="35"/>
    </row>
    <row r="1871" spans="1:16" s="176" customFormat="1" ht="21.95" customHeight="1" x14ac:dyDescent="0.3">
      <c r="A1871" s="6">
        <f t="shared" si="167"/>
        <v>17</v>
      </c>
      <c r="B1871" s="24" t="s">
        <v>2466</v>
      </c>
      <c r="C1871" s="6" t="s">
        <v>38</v>
      </c>
      <c r="D1871" s="9"/>
      <c r="E1871" s="9">
        <f>32780/1.1</f>
        <v>29799.999999999996</v>
      </c>
      <c r="F1871" s="9">
        <f>32780/1.1</f>
        <v>29799.999999999996</v>
      </c>
      <c r="G1871" s="34"/>
      <c r="H1871" s="34"/>
      <c r="I1871" s="34"/>
      <c r="J1871" s="34"/>
      <c r="K1871" s="21" t="str">
        <f t="shared" si="164"/>
        <v>đ/cái</v>
      </c>
      <c r="L1871" s="63"/>
      <c r="M1871" s="65">
        <f t="shared" si="165"/>
        <v>29799.999999999996</v>
      </c>
      <c r="N1871" s="65">
        <f t="shared" si="166"/>
        <v>29799.999999999996</v>
      </c>
      <c r="O1871" s="35"/>
      <c r="P1871" s="35"/>
    </row>
    <row r="1872" spans="1:16" s="176" customFormat="1" ht="21.95" customHeight="1" x14ac:dyDescent="0.3">
      <c r="A1872" s="6">
        <f t="shared" si="167"/>
        <v>18</v>
      </c>
      <c r="B1872" s="24" t="s">
        <v>2467</v>
      </c>
      <c r="C1872" s="6" t="s">
        <v>38</v>
      </c>
      <c r="D1872" s="9"/>
      <c r="E1872" s="9">
        <f>36960/1.1</f>
        <v>33600</v>
      </c>
      <c r="F1872" s="9">
        <f>36960/1.1</f>
        <v>33600</v>
      </c>
      <c r="G1872" s="34"/>
      <c r="H1872" s="34"/>
      <c r="I1872" s="34"/>
      <c r="J1872" s="34"/>
      <c r="K1872" s="21" t="str">
        <f t="shared" si="164"/>
        <v>đ/cái</v>
      </c>
      <c r="L1872" s="63"/>
      <c r="M1872" s="65">
        <f t="shared" si="165"/>
        <v>33600</v>
      </c>
      <c r="N1872" s="65">
        <f t="shared" si="166"/>
        <v>33600</v>
      </c>
      <c r="O1872" s="35"/>
      <c r="P1872" s="35"/>
    </row>
    <row r="1873" spans="1:16" s="176" customFormat="1" ht="21.95" customHeight="1" x14ac:dyDescent="0.3">
      <c r="A1873" s="6">
        <f t="shared" si="167"/>
        <v>19</v>
      </c>
      <c r="B1873" s="24" t="s">
        <v>2468</v>
      </c>
      <c r="C1873" s="6" t="s">
        <v>38</v>
      </c>
      <c r="D1873" s="9"/>
      <c r="E1873" s="9">
        <f>62700/1.1</f>
        <v>56999.999999999993</v>
      </c>
      <c r="F1873" s="9">
        <f>62700/1.1</f>
        <v>56999.999999999993</v>
      </c>
      <c r="G1873" s="34"/>
      <c r="H1873" s="34"/>
      <c r="I1873" s="34"/>
      <c r="J1873" s="34"/>
      <c r="K1873" s="21" t="str">
        <f t="shared" si="164"/>
        <v>đ/cái</v>
      </c>
      <c r="L1873" s="63"/>
      <c r="M1873" s="65">
        <f t="shared" si="165"/>
        <v>56999.999999999993</v>
      </c>
      <c r="N1873" s="65">
        <f t="shared" si="166"/>
        <v>56999.999999999993</v>
      </c>
      <c r="O1873" s="35"/>
      <c r="P1873" s="35"/>
    </row>
    <row r="1874" spans="1:16" s="176" customFormat="1" ht="21.95" customHeight="1" x14ac:dyDescent="0.3">
      <c r="A1874" s="6">
        <f t="shared" si="167"/>
        <v>20</v>
      </c>
      <c r="B1874" s="24" t="s">
        <v>2469</v>
      </c>
      <c r="C1874" s="6" t="s">
        <v>38</v>
      </c>
      <c r="D1874" s="9"/>
      <c r="E1874" s="9">
        <f>127710/1.1</f>
        <v>116099.99999999999</v>
      </c>
      <c r="F1874" s="9">
        <f>127710/1.1</f>
        <v>116099.99999999999</v>
      </c>
      <c r="G1874" s="34"/>
      <c r="H1874" s="34"/>
      <c r="I1874" s="34"/>
      <c r="J1874" s="34"/>
      <c r="K1874" s="21" t="str">
        <f t="shared" si="164"/>
        <v>đ/cái</v>
      </c>
      <c r="L1874" s="63"/>
      <c r="M1874" s="65">
        <f t="shared" si="165"/>
        <v>116099.99999999999</v>
      </c>
      <c r="N1874" s="65">
        <f t="shared" si="166"/>
        <v>116099.99999999999</v>
      </c>
      <c r="O1874" s="35"/>
      <c r="P1874" s="35"/>
    </row>
    <row r="1875" spans="1:16" s="176" customFormat="1" ht="21.95" customHeight="1" x14ac:dyDescent="0.3">
      <c r="A1875" s="6">
        <f t="shared" si="167"/>
        <v>21</v>
      </c>
      <c r="B1875" s="24" t="s">
        <v>2470</v>
      </c>
      <c r="C1875" s="6" t="s">
        <v>38</v>
      </c>
      <c r="D1875" s="9"/>
      <c r="E1875" s="9">
        <f>162360/1.1</f>
        <v>147600</v>
      </c>
      <c r="F1875" s="9">
        <f>162360/1.1</f>
        <v>147600</v>
      </c>
      <c r="G1875" s="34"/>
      <c r="H1875" s="34"/>
      <c r="I1875" s="34"/>
      <c r="J1875" s="34"/>
      <c r="K1875" s="21" t="str">
        <f t="shared" si="164"/>
        <v>đ/cái</v>
      </c>
      <c r="L1875" s="63"/>
      <c r="M1875" s="65">
        <f t="shared" si="165"/>
        <v>147600</v>
      </c>
      <c r="N1875" s="65">
        <f t="shared" si="166"/>
        <v>147600</v>
      </c>
      <c r="O1875" s="35"/>
      <c r="P1875" s="35"/>
    </row>
    <row r="1876" spans="1:16" s="176" customFormat="1" ht="21.95" customHeight="1" x14ac:dyDescent="0.3">
      <c r="A1876" s="6">
        <f t="shared" si="167"/>
        <v>22</v>
      </c>
      <c r="B1876" s="24" t="s">
        <v>2471</v>
      </c>
      <c r="C1876" s="6" t="s">
        <v>38</v>
      </c>
      <c r="D1876" s="9"/>
      <c r="E1876" s="9">
        <f>429000/1.1</f>
        <v>389999.99999999994</v>
      </c>
      <c r="F1876" s="9">
        <f>429000/1.1</f>
        <v>389999.99999999994</v>
      </c>
      <c r="G1876" s="34"/>
      <c r="H1876" s="34"/>
      <c r="I1876" s="34"/>
      <c r="J1876" s="34"/>
      <c r="K1876" s="21" t="str">
        <f t="shared" si="164"/>
        <v>đ/cái</v>
      </c>
      <c r="L1876" s="63"/>
      <c r="M1876" s="65">
        <f t="shared" si="165"/>
        <v>389999.99999999994</v>
      </c>
      <c r="N1876" s="65">
        <f t="shared" si="166"/>
        <v>389999.99999999994</v>
      </c>
      <c r="O1876" s="35"/>
      <c r="P1876" s="35"/>
    </row>
    <row r="1877" spans="1:16" s="176" customFormat="1" ht="21.95" customHeight="1" x14ac:dyDescent="0.3">
      <c r="A1877" s="6">
        <f t="shared" si="167"/>
        <v>23</v>
      </c>
      <c r="B1877" s="7" t="s">
        <v>213</v>
      </c>
      <c r="C1877" s="6" t="s">
        <v>154</v>
      </c>
      <c r="D1877" s="9"/>
      <c r="E1877" s="9">
        <f>115830/1.1</f>
        <v>105299.99999999999</v>
      </c>
      <c r="F1877" s="9">
        <f>115830/1.1</f>
        <v>105299.99999999999</v>
      </c>
      <c r="G1877" s="34"/>
      <c r="H1877" s="34"/>
      <c r="I1877" s="34"/>
      <c r="J1877" s="34"/>
      <c r="K1877" s="21" t="str">
        <f t="shared" si="164"/>
        <v>đ/lon</v>
      </c>
      <c r="L1877" s="63"/>
      <c r="M1877" s="65">
        <f t="shared" si="165"/>
        <v>105299.99999999999</v>
      </c>
      <c r="N1877" s="65">
        <f t="shared" si="166"/>
        <v>105299.99999999999</v>
      </c>
      <c r="O1877" s="35"/>
      <c r="P1877" s="35"/>
    </row>
    <row r="1878" spans="1:16" s="79" customFormat="1" ht="32.25" customHeight="1" x14ac:dyDescent="0.3">
      <c r="A1878" s="243"/>
      <c r="B1878" s="301" t="s">
        <v>2527</v>
      </c>
      <c r="C1878" s="302"/>
      <c r="D1878" s="302"/>
      <c r="E1878" s="302"/>
      <c r="F1878" s="302"/>
      <c r="G1878" s="302"/>
      <c r="H1878" s="302"/>
      <c r="I1878" s="302"/>
      <c r="J1878" s="302"/>
      <c r="K1878" s="302"/>
      <c r="L1878" s="302"/>
      <c r="M1878" s="302"/>
      <c r="N1878" s="303"/>
      <c r="O1878" s="77"/>
      <c r="P1878" s="77"/>
    </row>
    <row r="1879" spans="1:16" s="176" customFormat="1" ht="21.95" customHeight="1" x14ac:dyDescent="0.3">
      <c r="A1879" s="6"/>
      <c r="B1879" s="153" t="s">
        <v>1067</v>
      </c>
      <c r="C1879" s="6"/>
      <c r="D1879" s="9"/>
      <c r="E1879" s="9"/>
      <c r="F1879" s="9"/>
      <c r="G1879" s="69"/>
      <c r="H1879" s="69"/>
      <c r="I1879" s="69"/>
      <c r="J1879" s="69"/>
      <c r="K1879" s="21"/>
      <c r="L1879" s="63"/>
      <c r="M1879" s="65"/>
      <c r="N1879" s="65"/>
      <c r="O1879" s="35"/>
      <c r="P1879" s="35"/>
    </row>
    <row r="1880" spans="1:16" s="176" customFormat="1" ht="21.95" customHeight="1" x14ac:dyDescent="0.3">
      <c r="A1880" s="6">
        <v>1</v>
      </c>
      <c r="B1880" s="24" t="s">
        <v>1068</v>
      </c>
      <c r="C1880" s="6" t="s">
        <v>293</v>
      </c>
      <c r="D1880" s="9"/>
      <c r="E1880" s="9"/>
      <c r="F1880" s="9"/>
      <c r="G1880" s="69"/>
      <c r="H1880" s="69"/>
      <c r="I1880" s="135">
        <v>6180</v>
      </c>
      <c r="J1880" s="69"/>
      <c r="K1880" s="21" t="str">
        <f t="shared" ref="K1880:K1894" si="168">C1880</f>
        <v>đ/mét</v>
      </c>
      <c r="L1880" s="63"/>
      <c r="M1880" s="65">
        <f>I1880</f>
        <v>6180</v>
      </c>
      <c r="N1880" s="65"/>
      <c r="O1880" s="35"/>
      <c r="P1880" s="35"/>
    </row>
    <row r="1881" spans="1:16" s="176" customFormat="1" ht="21.95" customHeight="1" x14ac:dyDescent="0.3">
      <c r="A1881" s="6">
        <f t="shared" ref="A1881:A1944" si="169">+A1880+1</f>
        <v>2</v>
      </c>
      <c r="B1881" s="24" t="s">
        <v>1069</v>
      </c>
      <c r="C1881" s="6" t="s">
        <v>293</v>
      </c>
      <c r="D1881" s="9"/>
      <c r="E1881" s="9"/>
      <c r="F1881" s="9"/>
      <c r="G1881" s="69"/>
      <c r="H1881" s="69"/>
      <c r="I1881" s="135">
        <v>6910</v>
      </c>
      <c r="J1881" s="69"/>
      <c r="K1881" s="21" t="str">
        <f t="shared" si="168"/>
        <v>đ/mét</v>
      </c>
      <c r="L1881" s="63"/>
      <c r="M1881" s="65">
        <f t="shared" ref="M1881:M1894" si="170">I1881</f>
        <v>6910</v>
      </c>
      <c r="N1881" s="65"/>
      <c r="O1881" s="35"/>
      <c r="P1881" s="35"/>
    </row>
    <row r="1882" spans="1:16" s="176" customFormat="1" ht="21.95" customHeight="1" x14ac:dyDescent="0.3">
      <c r="A1882" s="6">
        <f t="shared" si="169"/>
        <v>3</v>
      </c>
      <c r="B1882" s="24" t="s">
        <v>1070</v>
      </c>
      <c r="C1882" s="6" t="s">
        <v>293</v>
      </c>
      <c r="D1882" s="9"/>
      <c r="E1882" s="9"/>
      <c r="F1882" s="9"/>
      <c r="G1882" s="69"/>
      <c r="H1882" s="69"/>
      <c r="I1882" s="135">
        <v>7450</v>
      </c>
      <c r="J1882" s="69"/>
      <c r="K1882" s="21" t="str">
        <f t="shared" si="168"/>
        <v>đ/mét</v>
      </c>
      <c r="L1882" s="63"/>
      <c r="M1882" s="65">
        <f t="shared" si="170"/>
        <v>7450</v>
      </c>
      <c r="N1882" s="65"/>
      <c r="O1882" s="35"/>
      <c r="P1882" s="35"/>
    </row>
    <row r="1883" spans="1:16" s="176" customFormat="1" ht="21.95" customHeight="1" x14ac:dyDescent="0.3">
      <c r="A1883" s="6">
        <f t="shared" si="169"/>
        <v>4</v>
      </c>
      <c r="B1883" s="24" t="s">
        <v>1071</v>
      </c>
      <c r="C1883" s="6" t="s">
        <v>293</v>
      </c>
      <c r="D1883" s="9"/>
      <c r="E1883" s="9"/>
      <c r="F1883" s="9"/>
      <c r="G1883" s="69"/>
      <c r="H1883" s="69"/>
      <c r="I1883" s="135">
        <v>10500</v>
      </c>
      <c r="J1883" s="69"/>
      <c r="K1883" s="21" t="str">
        <f t="shared" si="168"/>
        <v>đ/mét</v>
      </c>
      <c r="L1883" s="63"/>
      <c r="M1883" s="65">
        <f t="shared" si="170"/>
        <v>10500</v>
      </c>
      <c r="N1883" s="65"/>
      <c r="O1883" s="35"/>
      <c r="P1883" s="35"/>
    </row>
    <row r="1884" spans="1:16" s="176" customFormat="1" ht="21.95" customHeight="1" x14ac:dyDescent="0.3">
      <c r="A1884" s="6">
        <f t="shared" si="169"/>
        <v>5</v>
      </c>
      <c r="B1884" s="24" t="s">
        <v>1072</v>
      </c>
      <c r="C1884" s="6" t="s">
        <v>293</v>
      </c>
      <c r="D1884" s="9"/>
      <c r="E1884" s="9"/>
      <c r="F1884" s="9"/>
      <c r="G1884" s="69"/>
      <c r="H1884" s="69"/>
      <c r="I1884" s="135">
        <v>8770</v>
      </c>
      <c r="J1884" s="69"/>
      <c r="K1884" s="21" t="str">
        <f t="shared" si="168"/>
        <v>đ/mét</v>
      </c>
      <c r="L1884" s="63"/>
      <c r="M1884" s="65">
        <f t="shared" si="170"/>
        <v>8770</v>
      </c>
      <c r="N1884" s="65"/>
      <c r="O1884" s="35"/>
      <c r="P1884" s="35"/>
    </row>
    <row r="1885" spans="1:16" s="176" customFormat="1" ht="21.95" customHeight="1" x14ac:dyDescent="0.3">
      <c r="A1885" s="6">
        <f t="shared" si="169"/>
        <v>6</v>
      </c>
      <c r="B1885" s="24" t="s">
        <v>1073</v>
      </c>
      <c r="C1885" s="6" t="s">
        <v>293</v>
      </c>
      <c r="D1885" s="9"/>
      <c r="E1885" s="9"/>
      <c r="F1885" s="9"/>
      <c r="G1885" s="69"/>
      <c r="H1885" s="69"/>
      <c r="I1885" s="135">
        <v>9550</v>
      </c>
      <c r="J1885" s="69"/>
      <c r="K1885" s="21" t="str">
        <f t="shared" si="168"/>
        <v>đ/mét</v>
      </c>
      <c r="L1885" s="63"/>
      <c r="M1885" s="65">
        <f t="shared" si="170"/>
        <v>9550</v>
      </c>
      <c r="N1885" s="65"/>
      <c r="O1885" s="35"/>
      <c r="P1885" s="35"/>
    </row>
    <row r="1886" spans="1:16" s="176" customFormat="1" ht="21.95" customHeight="1" x14ac:dyDescent="0.3">
      <c r="A1886" s="6">
        <f t="shared" si="169"/>
        <v>7</v>
      </c>
      <c r="B1886" s="24" t="s">
        <v>1074</v>
      </c>
      <c r="C1886" s="6" t="s">
        <v>293</v>
      </c>
      <c r="D1886" s="9"/>
      <c r="E1886" s="9"/>
      <c r="F1886" s="9"/>
      <c r="G1886" s="69"/>
      <c r="H1886" s="69"/>
      <c r="I1886" s="135">
        <v>13730</v>
      </c>
      <c r="J1886" s="69"/>
      <c r="K1886" s="21" t="str">
        <f>C1886</f>
        <v>đ/mét</v>
      </c>
      <c r="L1886" s="63"/>
      <c r="M1886" s="65">
        <f>I1886</f>
        <v>13730</v>
      </c>
      <c r="N1886" s="65"/>
      <c r="O1886" s="35"/>
      <c r="P1886" s="35"/>
    </row>
    <row r="1887" spans="1:16" s="176" customFormat="1" ht="21.95" customHeight="1" x14ac:dyDescent="0.3">
      <c r="A1887" s="6">
        <f t="shared" si="169"/>
        <v>8</v>
      </c>
      <c r="B1887" s="24" t="s">
        <v>1075</v>
      </c>
      <c r="C1887" s="6" t="s">
        <v>293</v>
      </c>
      <c r="D1887" s="9"/>
      <c r="E1887" s="9"/>
      <c r="F1887" s="9"/>
      <c r="G1887" s="69"/>
      <c r="H1887" s="69"/>
      <c r="I1887" s="135">
        <v>12270</v>
      </c>
      <c r="J1887" s="69"/>
      <c r="K1887" s="21" t="str">
        <f>C1887</f>
        <v>đ/mét</v>
      </c>
      <c r="L1887" s="63"/>
      <c r="M1887" s="65">
        <f>I1887</f>
        <v>12270</v>
      </c>
      <c r="N1887" s="65"/>
      <c r="O1887" s="35"/>
      <c r="P1887" s="35"/>
    </row>
    <row r="1888" spans="1:16" s="176" customFormat="1" ht="21.95" customHeight="1" x14ac:dyDescent="0.3">
      <c r="A1888" s="6">
        <f t="shared" si="169"/>
        <v>9</v>
      </c>
      <c r="B1888" s="24" t="s">
        <v>1076</v>
      </c>
      <c r="C1888" s="6" t="s">
        <v>293</v>
      </c>
      <c r="D1888" s="9"/>
      <c r="E1888" s="9"/>
      <c r="F1888" s="9"/>
      <c r="G1888" s="69"/>
      <c r="H1888" s="69"/>
      <c r="I1888" s="135">
        <v>17550</v>
      </c>
      <c r="J1888" s="69"/>
      <c r="K1888" s="21" t="str">
        <f>C1888</f>
        <v>đ/mét</v>
      </c>
      <c r="L1888" s="63"/>
      <c r="M1888" s="65">
        <f>I1888</f>
        <v>17550</v>
      </c>
      <c r="N1888" s="65"/>
      <c r="O1888" s="35"/>
      <c r="P1888" s="35"/>
    </row>
    <row r="1889" spans="1:16" s="176" customFormat="1" ht="21.95" customHeight="1" x14ac:dyDescent="0.3">
      <c r="A1889" s="6">
        <f t="shared" si="169"/>
        <v>10</v>
      </c>
      <c r="B1889" s="24" t="s">
        <v>1077</v>
      </c>
      <c r="C1889" s="6" t="s">
        <v>293</v>
      </c>
      <c r="D1889" s="9"/>
      <c r="E1889" s="9"/>
      <c r="F1889" s="9"/>
      <c r="G1889" s="69"/>
      <c r="H1889" s="69"/>
      <c r="I1889" s="135">
        <v>16360</v>
      </c>
      <c r="J1889" s="69"/>
      <c r="K1889" s="21" t="str">
        <f t="shared" si="168"/>
        <v>đ/mét</v>
      </c>
      <c r="L1889" s="63"/>
      <c r="M1889" s="65">
        <f t="shared" si="170"/>
        <v>16360</v>
      </c>
      <c r="N1889" s="65"/>
      <c r="O1889" s="35"/>
      <c r="P1889" s="35"/>
    </row>
    <row r="1890" spans="1:16" s="176" customFormat="1" ht="21.95" customHeight="1" x14ac:dyDescent="0.3">
      <c r="A1890" s="6">
        <f t="shared" si="169"/>
        <v>11</v>
      </c>
      <c r="B1890" s="24" t="s">
        <v>1078</v>
      </c>
      <c r="C1890" s="6" t="s">
        <v>293</v>
      </c>
      <c r="D1890" s="9"/>
      <c r="E1890" s="9"/>
      <c r="F1890" s="9"/>
      <c r="G1890" s="69"/>
      <c r="H1890" s="69"/>
      <c r="I1890" s="135">
        <v>22500</v>
      </c>
      <c r="J1890" s="69"/>
      <c r="K1890" s="21" t="str">
        <f t="shared" si="168"/>
        <v>đ/mét</v>
      </c>
      <c r="L1890" s="63"/>
      <c r="M1890" s="65">
        <f t="shared" si="170"/>
        <v>22500</v>
      </c>
      <c r="N1890" s="65"/>
      <c r="O1890" s="35"/>
      <c r="P1890" s="35"/>
    </row>
    <row r="1891" spans="1:16" s="176" customFormat="1" ht="21.95" customHeight="1" x14ac:dyDescent="0.3">
      <c r="A1891" s="6">
        <f t="shared" si="169"/>
        <v>12</v>
      </c>
      <c r="B1891" s="24" t="s">
        <v>1079</v>
      </c>
      <c r="C1891" s="6" t="s">
        <v>293</v>
      </c>
      <c r="D1891" s="9"/>
      <c r="E1891" s="9"/>
      <c r="F1891" s="9"/>
      <c r="G1891" s="69"/>
      <c r="H1891" s="69"/>
      <c r="I1891" s="135">
        <v>21360</v>
      </c>
      <c r="J1891" s="69"/>
      <c r="K1891" s="21" t="str">
        <f t="shared" si="168"/>
        <v>đ/mét</v>
      </c>
      <c r="L1891" s="63"/>
      <c r="M1891" s="65">
        <f t="shared" si="170"/>
        <v>21360</v>
      </c>
      <c r="N1891" s="65"/>
      <c r="O1891" s="35"/>
      <c r="P1891" s="35"/>
    </row>
    <row r="1892" spans="1:16" s="176" customFormat="1" ht="21.95" customHeight="1" x14ac:dyDescent="0.3">
      <c r="A1892" s="6">
        <f t="shared" si="169"/>
        <v>13</v>
      </c>
      <c r="B1892" s="24" t="s">
        <v>1080</v>
      </c>
      <c r="C1892" s="6" t="s">
        <v>293</v>
      </c>
      <c r="D1892" s="9"/>
      <c r="E1892" s="9"/>
      <c r="F1892" s="9"/>
      <c r="G1892" s="69"/>
      <c r="H1892" s="69"/>
      <c r="I1892" s="135">
        <v>26180</v>
      </c>
      <c r="J1892" s="69"/>
      <c r="K1892" s="21" t="str">
        <f>C1892</f>
        <v>đ/mét</v>
      </c>
      <c r="L1892" s="63"/>
      <c r="M1892" s="65">
        <f>I1892</f>
        <v>26180</v>
      </c>
      <c r="N1892" s="65"/>
      <c r="O1892" s="35"/>
      <c r="P1892" s="35"/>
    </row>
    <row r="1893" spans="1:16" s="176" customFormat="1" ht="21.95" customHeight="1" x14ac:dyDescent="0.3">
      <c r="A1893" s="6">
        <f t="shared" si="169"/>
        <v>14</v>
      </c>
      <c r="B1893" s="24" t="s">
        <v>1081</v>
      </c>
      <c r="C1893" s="6" t="s">
        <v>293</v>
      </c>
      <c r="D1893" s="9"/>
      <c r="E1893" s="9"/>
      <c r="F1893" s="9"/>
      <c r="G1893" s="69"/>
      <c r="H1893" s="69"/>
      <c r="I1893" s="135">
        <v>20360</v>
      </c>
      <c r="J1893" s="69"/>
      <c r="K1893" s="21" t="str">
        <f t="shared" si="168"/>
        <v>đ/mét</v>
      </c>
      <c r="L1893" s="63"/>
      <c r="M1893" s="65">
        <f t="shared" si="170"/>
        <v>20360</v>
      </c>
      <c r="N1893" s="65"/>
      <c r="O1893" s="35"/>
      <c r="P1893" s="35"/>
    </row>
    <row r="1894" spans="1:16" s="176" customFormat="1" ht="21.95" customHeight="1" x14ac:dyDescent="0.3">
      <c r="A1894" s="6">
        <f t="shared" si="169"/>
        <v>15</v>
      </c>
      <c r="B1894" s="24" t="s">
        <v>1082</v>
      </c>
      <c r="C1894" s="6" t="s">
        <v>293</v>
      </c>
      <c r="D1894" s="9"/>
      <c r="E1894" s="9"/>
      <c r="F1894" s="9"/>
      <c r="G1894" s="69"/>
      <c r="H1894" s="69"/>
      <c r="I1894" s="135">
        <v>22550</v>
      </c>
      <c r="J1894" s="69"/>
      <c r="K1894" s="21" t="str">
        <f t="shared" si="168"/>
        <v>đ/mét</v>
      </c>
      <c r="L1894" s="63"/>
      <c r="M1894" s="65">
        <f t="shared" si="170"/>
        <v>22550</v>
      </c>
      <c r="N1894" s="65"/>
      <c r="O1894" s="35"/>
      <c r="P1894" s="35"/>
    </row>
    <row r="1895" spans="1:16" s="176" customFormat="1" ht="21.95" customHeight="1" x14ac:dyDescent="0.3">
      <c r="A1895" s="6">
        <f t="shared" si="169"/>
        <v>16</v>
      </c>
      <c r="B1895" s="24" t="s">
        <v>1083</v>
      </c>
      <c r="C1895" s="6" t="s">
        <v>293</v>
      </c>
      <c r="D1895" s="9"/>
      <c r="E1895" s="9"/>
      <c r="F1895" s="9"/>
      <c r="G1895" s="69"/>
      <c r="H1895" s="69"/>
      <c r="I1895" s="135">
        <v>27270</v>
      </c>
      <c r="J1895" s="69"/>
      <c r="K1895" s="21" t="str">
        <f t="shared" ref="K1895:K1958" si="171">C1895</f>
        <v>đ/mét</v>
      </c>
      <c r="L1895" s="63"/>
      <c r="M1895" s="65">
        <f t="shared" ref="M1895:M1958" si="172">I1895</f>
        <v>27270</v>
      </c>
      <c r="N1895" s="65"/>
      <c r="O1895" s="35"/>
      <c r="P1895" s="35"/>
    </row>
    <row r="1896" spans="1:16" s="176" customFormat="1" ht="21.95" customHeight="1" x14ac:dyDescent="0.3">
      <c r="A1896" s="6">
        <f t="shared" si="169"/>
        <v>17</v>
      </c>
      <c r="B1896" s="24" t="s">
        <v>1084</v>
      </c>
      <c r="C1896" s="6" t="s">
        <v>293</v>
      </c>
      <c r="D1896" s="9"/>
      <c r="E1896" s="9"/>
      <c r="F1896" s="9"/>
      <c r="G1896" s="69"/>
      <c r="H1896" s="69"/>
      <c r="I1896" s="135">
        <v>31090</v>
      </c>
      <c r="J1896" s="69"/>
      <c r="K1896" s="21" t="str">
        <f t="shared" si="171"/>
        <v>đ/mét</v>
      </c>
      <c r="L1896" s="63"/>
      <c r="M1896" s="65">
        <f t="shared" si="172"/>
        <v>31090</v>
      </c>
      <c r="N1896" s="65"/>
      <c r="O1896" s="35"/>
      <c r="P1896" s="35"/>
    </row>
    <row r="1897" spans="1:16" s="176" customFormat="1" ht="21.95" customHeight="1" x14ac:dyDescent="0.3">
      <c r="A1897" s="6">
        <f t="shared" si="169"/>
        <v>18</v>
      </c>
      <c r="B1897" s="24" t="s">
        <v>1085</v>
      </c>
      <c r="C1897" s="6" t="s">
        <v>293</v>
      </c>
      <c r="D1897" s="9"/>
      <c r="E1897" s="9"/>
      <c r="F1897" s="9"/>
      <c r="G1897" s="69"/>
      <c r="H1897" s="69"/>
      <c r="I1897" s="135">
        <v>32910</v>
      </c>
      <c r="J1897" s="69"/>
      <c r="K1897" s="21" t="str">
        <f t="shared" si="171"/>
        <v>đ/mét</v>
      </c>
      <c r="L1897" s="63"/>
      <c r="M1897" s="65">
        <f t="shared" si="172"/>
        <v>32910</v>
      </c>
      <c r="N1897" s="65"/>
      <c r="O1897" s="35"/>
      <c r="P1897" s="35"/>
    </row>
    <row r="1898" spans="1:16" s="176" customFormat="1" ht="21.95" customHeight="1" x14ac:dyDescent="0.3">
      <c r="A1898" s="6">
        <f t="shared" si="169"/>
        <v>19</v>
      </c>
      <c r="B1898" s="24" t="s">
        <v>1086</v>
      </c>
      <c r="C1898" s="6" t="s">
        <v>293</v>
      </c>
      <c r="D1898" s="9"/>
      <c r="E1898" s="9"/>
      <c r="F1898" s="9"/>
      <c r="G1898" s="69"/>
      <c r="H1898" s="69"/>
      <c r="I1898" s="135">
        <v>38360</v>
      </c>
      <c r="J1898" s="69"/>
      <c r="K1898" s="21" t="str">
        <f t="shared" si="171"/>
        <v>đ/mét</v>
      </c>
      <c r="L1898" s="63"/>
      <c r="M1898" s="65">
        <f t="shared" si="172"/>
        <v>38360</v>
      </c>
      <c r="N1898" s="65"/>
      <c r="O1898" s="35"/>
      <c r="P1898" s="35"/>
    </row>
    <row r="1899" spans="1:16" s="176" customFormat="1" ht="21.95" customHeight="1" x14ac:dyDescent="0.3">
      <c r="A1899" s="6">
        <f t="shared" si="169"/>
        <v>20</v>
      </c>
      <c r="B1899" s="24" t="s">
        <v>1087</v>
      </c>
      <c r="C1899" s="6" t="s">
        <v>293</v>
      </c>
      <c r="D1899" s="9"/>
      <c r="E1899" s="9"/>
      <c r="F1899" s="9"/>
      <c r="G1899" s="69"/>
      <c r="H1899" s="69"/>
      <c r="I1899" s="135">
        <v>24730</v>
      </c>
      <c r="J1899" s="69"/>
      <c r="K1899" s="21" t="str">
        <f t="shared" si="171"/>
        <v>đ/mét</v>
      </c>
      <c r="L1899" s="63"/>
      <c r="M1899" s="65">
        <f t="shared" si="172"/>
        <v>24730</v>
      </c>
      <c r="N1899" s="65"/>
      <c r="O1899" s="35"/>
      <c r="P1899" s="35"/>
    </row>
    <row r="1900" spans="1:16" s="176" customFormat="1" ht="21.95" customHeight="1" x14ac:dyDescent="0.3">
      <c r="A1900" s="6">
        <f t="shared" si="169"/>
        <v>21</v>
      </c>
      <c r="B1900" s="24" t="s">
        <v>1088</v>
      </c>
      <c r="C1900" s="6" t="s">
        <v>293</v>
      </c>
      <c r="D1900" s="9"/>
      <c r="E1900" s="9"/>
      <c r="F1900" s="9"/>
      <c r="G1900" s="69"/>
      <c r="H1900" s="69"/>
      <c r="I1900" s="135">
        <v>37730</v>
      </c>
      <c r="J1900" s="69"/>
      <c r="K1900" s="21" t="str">
        <f t="shared" si="171"/>
        <v>đ/mét</v>
      </c>
      <c r="L1900" s="63"/>
      <c r="M1900" s="65">
        <f t="shared" si="172"/>
        <v>37730</v>
      </c>
      <c r="N1900" s="65"/>
      <c r="O1900" s="35"/>
      <c r="P1900" s="35"/>
    </row>
    <row r="1901" spans="1:16" s="176" customFormat="1" ht="21.95" customHeight="1" x14ac:dyDescent="0.3">
      <c r="A1901" s="6">
        <f t="shared" si="169"/>
        <v>22</v>
      </c>
      <c r="B1901" s="24" t="s">
        <v>1089</v>
      </c>
      <c r="C1901" s="6" t="s">
        <v>293</v>
      </c>
      <c r="D1901" s="9"/>
      <c r="E1901" s="9"/>
      <c r="F1901" s="9"/>
      <c r="G1901" s="69"/>
      <c r="H1901" s="69"/>
      <c r="I1901" s="135">
        <v>34450</v>
      </c>
      <c r="J1901" s="69"/>
      <c r="K1901" s="21" t="str">
        <f t="shared" si="171"/>
        <v>đ/mét</v>
      </c>
      <c r="L1901" s="63"/>
      <c r="M1901" s="65">
        <f t="shared" si="172"/>
        <v>34450</v>
      </c>
      <c r="N1901" s="65"/>
      <c r="O1901" s="35"/>
      <c r="P1901" s="35"/>
    </row>
    <row r="1902" spans="1:16" s="176" customFormat="1" ht="21.95" customHeight="1" x14ac:dyDescent="0.3">
      <c r="A1902" s="6">
        <f t="shared" si="169"/>
        <v>23</v>
      </c>
      <c r="B1902" s="24" t="s">
        <v>1090</v>
      </c>
      <c r="C1902" s="6" t="s">
        <v>293</v>
      </c>
      <c r="D1902" s="9"/>
      <c r="E1902" s="9"/>
      <c r="F1902" s="9"/>
      <c r="G1902" s="69"/>
      <c r="H1902" s="69"/>
      <c r="I1902" s="135">
        <v>42000</v>
      </c>
      <c r="J1902" s="69"/>
      <c r="K1902" s="21" t="str">
        <f t="shared" si="171"/>
        <v>đ/mét</v>
      </c>
      <c r="L1902" s="63"/>
      <c r="M1902" s="65">
        <f t="shared" si="172"/>
        <v>42000</v>
      </c>
      <c r="N1902" s="65"/>
      <c r="O1902" s="35"/>
      <c r="P1902" s="35"/>
    </row>
    <row r="1903" spans="1:16" s="176" customFormat="1" ht="21.95" customHeight="1" x14ac:dyDescent="0.3">
      <c r="A1903" s="6">
        <f t="shared" si="169"/>
        <v>24</v>
      </c>
      <c r="B1903" s="24" t="s">
        <v>1091</v>
      </c>
      <c r="C1903" s="6" t="s">
        <v>293</v>
      </c>
      <c r="D1903" s="9"/>
      <c r="E1903" s="9"/>
      <c r="F1903" s="9"/>
      <c r="G1903" s="69"/>
      <c r="H1903" s="69"/>
      <c r="I1903" s="135">
        <v>54090</v>
      </c>
      <c r="J1903" s="69"/>
      <c r="K1903" s="21" t="str">
        <f t="shared" si="171"/>
        <v>đ/mét</v>
      </c>
      <c r="L1903" s="63"/>
      <c r="M1903" s="65">
        <f t="shared" si="172"/>
        <v>54090</v>
      </c>
      <c r="N1903" s="65"/>
      <c r="O1903" s="35"/>
      <c r="P1903" s="35"/>
    </row>
    <row r="1904" spans="1:16" s="176" customFormat="1" ht="21.95" customHeight="1" x14ac:dyDescent="0.3">
      <c r="A1904" s="6">
        <f t="shared" si="169"/>
        <v>25</v>
      </c>
      <c r="B1904" s="24" t="s">
        <v>1092</v>
      </c>
      <c r="C1904" s="6" t="s">
        <v>293</v>
      </c>
      <c r="D1904" s="9"/>
      <c r="E1904" s="9"/>
      <c r="F1904" s="9"/>
      <c r="G1904" s="69"/>
      <c r="H1904" s="69"/>
      <c r="I1904" s="135">
        <v>37270</v>
      </c>
      <c r="J1904" s="69"/>
      <c r="K1904" s="21" t="str">
        <f t="shared" si="171"/>
        <v>đ/mét</v>
      </c>
      <c r="L1904" s="63"/>
      <c r="M1904" s="65">
        <f t="shared" si="172"/>
        <v>37270</v>
      </c>
      <c r="N1904" s="65"/>
      <c r="O1904" s="35"/>
      <c r="P1904" s="35"/>
    </row>
    <row r="1905" spans="1:16" s="176" customFormat="1" ht="21.95" customHeight="1" x14ac:dyDescent="0.3">
      <c r="A1905" s="6">
        <f t="shared" si="169"/>
        <v>26</v>
      </c>
      <c r="B1905" s="24" t="s">
        <v>1093</v>
      </c>
      <c r="C1905" s="6" t="s">
        <v>293</v>
      </c>
      <c r="D1905" s="9"/>
      <c r="E1905" s="9"/>
      <c r="F1905" s="9"/>
      <c r="G1905" s="69"/>
      <c r="H1905" s="69"/>
      <c r="I1905" s="135">
        <v>41000</v>
      </c>
      <c r="J1905" s="69"/>
      <c r="K1905" s="21" t="str">
        <f t="shared" si="171"/>
        <v>đ/mét</v>
      </c>
      <c r="L1905" s="63"/>
      <c r="M1905" s="65">
        <f t="shared" si="172"/>
        <v>41000</v>
      </c>
      <c r="N1905" s="65"/>
      <c r="O1905" s="35"/>
      <c r="P1905" s="35"/>
    </row>
    <row r="1906" spans="1:16" s="176" customFormat="1" ht="21.95" customHeight="1" x14ac:dyDescent="0.3">
      <c r="A1906" s="6">
        <f t="shared" si="169"/>
        <v>27</v>
      </c>
      <c r="B1906" s="24" t="s">
        <v>1094</v>
      </c>
      <c r="C1906" s="6" t="s">
        <v>293</v>
      </c>
      <c r="D1906" s="9"/>
      <c r="E1906" s="9"/>
      <c r="F1906" s="9"/>
      <c r="G1906" s="69"/>
      <c r="H1906" s="69"/>
      <c r="I1906" s="135">
        <v>43450</v>
      </c>
      <c r="J1906" s="69"/>
      <c r="K1906" s="21" t="str">
        <f t="shared" si="171"/>
        <v>đ/mét</v>
      </c>
      <c r="L1906" s="63"/>
      <c r="M1906" s="65">
        <f t="shared" si="172"/>
        <v>43450</v>
      </c>
      <c r="N1906" s="65"/>
      <c r="O1906" s="35"/>
      <c r="P1906" s="35"/>
    </row>
    <row r="1907" spans="1:16" s="176" customFormat="1" ht="21.95" customHeight="1" x14ac:dyDescent="0.3">
      <c r="A1907" s="6">
        <f t="shared" si="169"/>
        <v>28</v>
      </c>
      <c r="B1907" s="24" t="s">
        <v>1095</v>
      </c>
      <c r="C1907" s="6" t="s">
        <v>293</v>
      </c>
      <c r="D1907" s="9"/>
      <c r="E1907" s="9"/>
      <c r="F1907" s="9"/>
      <c r="G1907" s="69"/>
      <c r="H1907" s="69"/>
      <c r="I1907" s="135">
        <v>48770</v>
      </c>
      <c r="J1907" s="69"/>
      <c r="K1907" s="21" t="str">
        <f t="shared" si="171"/>
        <v>đ/mét</v>
      </c>
      <c r="L1907" s="63"/>
      <c r="M1907" s="65">
        <f t="shared" si="172"/>
        <v>48770</v>
      </c>
      <c r="N1907" s="65"/>
      <c r="O1907" s="35"/>
      <c r="P1907" s="35"/>
    </row>
    <row r="1908" spans="1:16" s="176" customFormat="1" ht="21.95" customHeight="1" x14ac:dyDescent="0.3">
      <c r="A1908" s="6">
        <f t="shared" si="169"/>
        <v>29</v>
      </c>
      <c r="B1908" s="24" t="s">
        <v>1096</v>
      </c>
      <c r="C1908" s="6" t="s">
        <v>293</v>
      </c>
      <c r="D1908" s="9"/>
      <c r="E1908" s="9"/>
      <c r="F1908" s="9"/>
      <c r="G1908" s="69"/>
      <c r="H1908" s="69"/>
      <c r="I1908" s="135">
        <v>49270</v>
      </c>
      <c r="J1908" s="69"/>
      <c r="K1908" s="21" t="str">
        <f t="shared" si="171"/>
        <v>đ/mét</v>
      </c>
      <c r="L1908" s="63"/>
      <c r="M1908" s="65">
        <f t="shared" si="172"/>
        <v>49270</v>
      </c>
      <c r="N1908" s="65"/>
      <c r="O1908" s="35"/>
      <c r="P1908" s="35"/>
    </row>
    <row r="1909" spans="1:16" s="176" customFormat="1" ht="21.95" customHeight="1" x14ac:dyDescent="0.3">
      <c r="A1909" s="6">
        <f t="shared" si="169"/>
        <v>30</v>
      </c>
      <c r="B1909" s="24" t="s">
        <v>1097</v>
      </c>
      <c r="C1909" s="6" t="s">
        <v>293</v>
      </c>
      <c r="D1909" s="9"/>
      <c r="E1909" s="9"/>
      <c r="F1909" s="9"/>
      <c r="G1909" s="69"/>
      <c r="H1909" s="69"/>
      <c r="I1909" s="135">
        <v>57450</v>
      </c>
      <c r="J1909" s="69"/>
      <c r="K1909" s="21" t="str">
        <f t="shared" si="171"/>
        <v>đ/mét</v>
      </c>
      <c r="L1909" s="63"/>
      <c r="M1909" s="65">
        <f t="shared" si="172"/>
        <v>57450</v>
      </c>
      <c r="N1909" s="65"/>
      <c r="O1909" s="35"/>
      <c r="P1909" s="35"/>
    </row>
    <row r="1910" spans="1:16" s="176" customFormat="1" ht="21.95" customHeight="1" x14ac:dyDescent="0.3">
      <c r="A1910" s="6">
        <f t="shared" si="169"/>
        <v>31</v>
      </c>
      <c r="B1910" s="24" t="s">
        <v>1098</v>
      </c>
      <c r="C1910" s="6" t="s">
        <v>293</v>
      </c>
      <c r="D1910" s="9"/>
      <c r="E1910" s="9"/>
      <c r="F1910" s="9"/>
      <c r="G1910" s="69"/>
      <c r="H1910" s="69"/>
      <c r="I1910" s="135">
        <v>63180</v>
      </c>
      <c r="J1910" s="69"/>
      <c r="K1910" s="21" t="str">
        <f t="shared" si="171"/>
        <v>đ/mét</v>
      </c>
      <c r="L1910" s="63"/>
      <c r="M1910" s="65">
        <f t="shared" si="172"/>
        <v>63180</v>
      </c>
      <c r="N1910" s="65"/>
      <c r="O1910" s="35"/>
      <c r="P1910" s="35"/>
    </row>
    <row r="1911" spans="1:16" s="176" customFormat="1" ht="21.95" customHeight="1" x14ac:dyDescent="0.3">
      <c r="A1911" s="6">
        <f t="shared" si="169"/>
        <v>32</v>
      </c>
      <c r="B1911" s="24" t="s">
        <v>1099</v>
      </c>
      <c r="C1911" s="6" t="s">
        <v>293</v>
      </c>
      <c r="D1911" s="9"/>
      <c r="E1911" s="9"/>
      <c r="F1911" s="9"/>
      <c r="G1911" s="69"/>
      <c r="H1911" s="69"/>
      <c r="I1911" s="135">
        <v>81360</v>
      </c>
      <c r="J1911" s="69"/>
      <c r="K1911" s="21" t="str">
        <f t="shared" si="171"/>
        <v>đ/mét</v>
      </c>
      <c r="L1911" s="63"/>
      <c r="M1911" s="65">
        <f t="shared" si="172"/>
        <v>81360</v>
      </c>
      <c r="N1911" s="65"/>
      <c r="O1911" s="35"/>
      <c r="P1911" s="35"/>
    </row>
    <row r="1912" spans="1:16" s="176" customFormat="1" ht="21.95" customHeight="1" x14ac:dyDescent="0.3">
      <c r="A1912" s="6">
        <f t="shared" si="169"/>
        <v>33</v>
      </c>
      <c r="B1912" s="24" t="s">
        <v>1100</v>
      </c>
      <c r="C1912" s="6" t="s">
        <v>293</v>
      </c>
      <c r="D1912" s="9"/>
      <c r="E1912" s="9"/>
      <c r="F1912" s="9"/>
      <c r="G1912" s="69"/>
      <c r="H1912" s="69"/>
      <c r="I1912" s="135">
        <v>72090</v>
      </c>
      <c r="J1912" s="69"/>
      <c r="K1912" s="21" t="str">
        <f t="shared" si="171"/>
        <v>đ/mét</v>
      </c>
      <c r="L1912" s="63"/>
      <c r="M1912" s="65">
        <f t="shared" si="172"/>
        <v>72090</v>
      </c>
      <c r="N1912" s="65"/>
      <c r="O1912" s="35"/>
      <c r="P1912" s="35"/>
    </row>
    <row r="1913" spans="1:16" s="176" customFormat="1" ht="21.95" customHeight="1" x14ac:dyDescent="0.3">
      <c r="A1913" s="6">
        <f t="shared" si="169"/>
        <v>34</v>
      </c>
      <c r="B1913" s="24" t="s">
        <v>1101</v>
      </c>
      <c r="C1913" s="6" t="s">
        <v>293</v>
      </c>
      <c r="D1913" s="9"/>
      <c r="E1913" s="9"/>
      <c r="F1913" s="9"/>
      <c r="G1913" s="69"/>
      <c r="H1913" s="69"/>
      <c r="I1913" s="135">
        <v>92090</v>
      </c>
      <c r="J1913" s="69"/>
      <c r="K1913" s="21" t="str">
        <f t="shared" si="171"/>
        <v>đ/mét</v>
      </c>
      <c r="L1913" s="63"/>
      <c r="M1913" s="65">
        <f t="shared" si="172"/>
        <v>92090</v>
      </c>
      <c r="N1913" s="65"/>
      <c r="O1913" s="35"/>
      <c r="P1913" s="35"/>
    </row>
    <row r="1914" spans="1:16" s="176" customFormat="1" ht="21.95" customHeight="1" x14ac:dyDescent="0.3">
      <c r="A1914" s="6">
        <f t="shared" si="169"/>
        <v>35</v>
      </c>
      <c r="B1914" s="24" t="s">
        <v>1102</v>
      </c>
      <c r="C1914" s="6" t="s">
        <v>293</v>
      </c>
      <c r="D1914" s="9"/>
      <c r="E1914" s="9"/>
      <c r="F1914" s="9"/>
      <c r="G1914" s="69"/>
      <c r="H1914" s="69"/>
      <c r="I1914" s="135">
        <v>102180</v>
      </c>
      <c r="J1914" s="69"/>
      <c r="K1914" s="21" t="str">
        <f t="shared" si="171"/>
        <v>đ/mét</v>
      </c>
      <c r="L1914" s="63"/>
      <c r="M1914" s="65">
        <f t="shared" si="172"/>
        <v>102180</v>
      </c>
      <c r="N1914" s="65"/>
      <c r="O1914" s="35"/>
      <c r="P1914" s="35"/>
    </row>
    <row r="1915" spans="1:16" s="176" customFormat="1" ht="21.95" customHeight="1" x14ac:dyDescent="0.3">
      <c r="A1915" s="6">
        <f t="shared" si="169"/>
        <v>36</v>
      </c>
      <c r="B1915" s="24" t="s">
        <v>1103</v>
      </c>
      <c r="C1915" s="6" t="s">
        <v>293</v>
      </c>
      <c r="D1915" s="9"/>
      <c r="E1915" s="9"/>
      <c r="F1915" s="9"/>
      <c r="G1915" s="69"/>
      <c r="H1915" s="69"/>
      <c r="I1915" s="135">
        <v>68770</v>
      </c>
      <c r="J1915" s="69"/>
      <c r="K1915" s="21" t="str">
        <f t="shared" si="171"/>
        <v>đ/mét</v>
      </c>
      <c r="L1915" s="63"/>
      <c r="M1915" s="65">
        <f t="shared" si="172"/>
        <v>68770</v>
      </c>
      <c r="N1915" s="65"/>
      <c r="O1915" s="35"/>
      <c r="P1915" s="35"/>
    </row>
    <row r="1916" spans="1:16" s="176" customFormat="1" ht="21.95" customHeight="1" x14ac:dyDescent="0.3">
      <c r="A1916" s="6">
        <f t="shared" si="169"/>
        <v>37</v>
      </c>
      <c r="B1916" s="24" t="s">
        <v>1104</v>
      </c>
      <c r="C1916" s="6" t="s">
        <v>293</v>
      </c>
      <c r="D1916" s="9"/>
      <c r="E1916" s="9"/>
      <c r="F1916" s="9"/>
      <c r="G1916" s="69"/>
      <c r="H1916" s="69"/>
      <c r="I1916" s="135">
        <v>71450</v>
      </c>
      <c r="J1916" s="69"/>
      <c r="K1916" s="21" t="str">
        <f t="shared" si="171"/>
        <v>đ/mét</v>
      </c>
      <c r="L1916" s="63"/>
      <c r="M1916" s="65">
        <f t="shared" si="172"/>
        <v>71450</v>
      </c>
      <c r="N1916" s="65"/>
      <c r="O1916" s="35"/>
      <c r="P1916" s="35"/>
    </row>
    <row r="1917" spans="1:16" s="176" customFormat="1" ht="21.95" customHeight="1" x14ac:dyDescent="0.3">
      <c r="A1917" s="6">
        <f t="shared" si="169"/>
        <v>38</v>
      </c>
      <c r="B1917" s="24" t="s">
        <v>1105</v>
      </c>
      <c r="C1917" s="6" t="s">
        <v>293</v>
      </c>
      <c r="D1917" s="9"/>
      <c r="E1917" s="9"/>
      <c r="F1917" s="9"/>
      <c r="G1917" s="69"/>
      <c r="H1917" s="69"/>
      <c r="I1917" s="135">
        <v>85730</v>
      </c>
      <c r="J1917" s="69"/>
      <c r="K1917" s="21" t="str">
        <f t="shared" si="171"/>
        <v>đ/mét</v>
      </c>
      <c r="L1917" s="63"/>
      <c r="M1917" s="65">
        <f t="shared" si="172"/>
        <v>85730</v>
      </c>
      <c r="N1917" s="65"/>
      <c r="O1917" s="35"/>
      <c r="P1917" s="35"/>
    </row>
    <row r="1918" spans="1:16" s="176" customFormat="1" ht="21.95" customHeight="1" x14ac:dyDescent="0.3">
      <c r="A1918" s="6">
        <f t="shared" si="169"/>
        <v>39</v>
      </c>
      <c r="B1918" s="24" t="s">
        <v>1106</v>
      </c>
      <c r="C1918" s="6" t="s">
        <v>293</v>
      </c>
      <c r="D1918" s="9"/>
      <c r="E1918" s="9"/>
      <c r="F1918" s="9"/>
      <c r="G1918" s="69"/>
      <c r="H1918" s="69"/>
      <c r="I1918" s="135">
        <v>105640</v>
      </c>
      <c r="J1918" s="69"/>
      <c r="K1918" s="21" t="str">
        <f t="shared" si="171"/>
        <v>đ/mét</v>
      </c>
      <c r="L1918" s="63"/>
      <c r="M1918" s="65">
        <f t="shared" si="172"/>
        <v>105640</v>
      </c>
      <c r="N1918" s="65"/>
      <c r="O1918" s="35"/>
      <c r="P1918" s="35"/>
    </row>
    <row r="1919" spans="1:16" s="176" customFormat="1" ht="21.95" customHeight="1" x14ac:dyDescent="0.3">
      <c r="A1919" s="6">
        <f t="shared" si="169"/>
        <v>40</v>
      </c>
      <c r="B1919" s="24" t="s">
        <v>1107</v>
      </c>
      <c r="C1919" s="6" t="s">
        <v>293</v>
      </c>
      <c r="D1919" s="9"/>
      <c r="E1919" s="9"/>
      <c r="F1919" s="9"/>
      <c r="G1919" s="69"/>
      <c r="H1919" s="69"/>
      <c r="I1919" s="135">
        <v>98730</v>
      </c>
      <c r="J1919" s="69"/>
      <c r="K1919" s="21" t="str">
        <f t="shared" si="171"/>
        <v>đ/mét</v>
      </c>
      <c r="L1919" s="63"/>
      <c r="M1919" s="65">
        <f t="shared" si="172"/>
        <v>98730</v>
      </c>
      <c r="N1919" s="65"/>
      <c r="O1919" s="35"/>
      <c r="P1919" s="35"/>
    </row>
    <row r="1920" spans="1:16" s="176" customFormat="1" ht="21.95" customHeight="1" x14ac:dyDescent="0.3">
      <c r="A1920" s="6">
        <f t="shared" si="169"/>
        <v>41</v>
      </c>
      <c r="B1920" s="24" t="s">
        <v>1108</v>
      </c>
      <c r="C1920" s="6" t="s">
        <v>293</v>
      </c>
      <c r="D1920" s="9"/>
      <c r="E1920" s="9"/>
      <c r="F1920" s="9"/>
      <c r="G1920" s="69"/>
      <c r="H1920" s="69"/>
      <c r="I1920" s="135">
        <v>117730</v>
      </c>
      <c r="J1920" s="69"/>
      <c r="K1920" s="21" t="str">
        <f t="shared" si="171"/>
        <v>đ/mét</v>
      </c>
      <c r="L1920" s="63"/>
      <c r="M1920" s="65">
        <f t="shared" si="172"/>
        <v>117730</v>
      </c>
      <c r="N1920" s="65"/>
      <c r="O1920" s="35"/>
      <c r="P1920" s="35"/>
    </row>
    <row r="1921" spans="1:16" s="176" customFormat="1" ht="21.95" customHeight="1" x14ac:dyDescent="0.3">
      <c r="A1921" s="6">
        <f t="shared" si="169"/>
        <v>42</v>
      </c>
      <c r="B1921" s="24" t="s">
        <v>1109</v>
      </c>
      <c r="C1921" s="6" t="s">
        <v>293</v>
      </c>
      <c r="D1921" s="9"/>
      <c r="E1921" s="9"/>
      <c r="F1921" s="9"/>
      <c r="G1921" s="69"/>
      <c r="H1921" s="69"/>
      <c r="I1921" s="135">
        <v>145640</v>
      </c>
      <c r="J1921" s="69"/>
      <c r="K1921" s="21" t="str">
        <f t="shared" si="171"/>
        <v>đ/mét</v>
      </c>
      <c r="L1921" s="63"/>
      <c r="M1921" s="65">
        <f t="shared" si="172"/>
        <v>145640</v>
      </c>
      <c r="N1921" s="65"/>
      <c r="O1921" s="35"/>
      <c r="P1921" s="35"/>
    </row>
    <row r="1922" spans="1:16" s="176" customFormat="1" ht="21.95" customHeight="1" x14ac:dyDescent="0.3">
      <c r="A1922" s="6">
        <f t="shared" si="169"/>
        <v>43</v>
      </c>
      <c r="B1922" s="24" t="s">
        <v>1110</v>
      </c>
      <c r="C1922" s="6" t="s">
        <v>293</v>
      </c>
      <c r="D1922" s="9"/>
      <c r="E1922" s="9"/>
      <c r="F1922" s="9"/>
      <c r="G1922" s="69"/>
      <c r="H1922" s="69"/>
      <c r="I1922" s="135">
        <v>93450</v>
      </c>
      <c r="J1922" s="69"/>
      <c r="K1922" s="21" t="str">
        <f t="shared" si="171"/>
        <v>đ/mét</v>
      </c>
      <c r="L1922" s="63"/>
      <c r="M1922" s="65">
        <f t="shared" si="172"/>
        <v>93450</v>
      </c>
      <c r="N1922" s="65"/>
      <c r="O1922" s="35"/>
      <c r="P1922" s="35"/>
    </row>
    <row r="1923" spans="1:16" s="176" customFormat="1" ht="21.95" customHeight="1" x14ac:dyDescent="0.3">
      <c r="A1923" s="6">
        <f t="shared" si="169"/>
        <v>44</v>
      </c>
      <c r="B1923" s="24" t="s">
        <v>1111</v>
      </c>
      <c r="C1923" s="6" t="s">
        <v>293</v>
      </c>
      <c r="D1923" s="9"/>
      <c r="E1923" s="9"/>
      <c r="F1923" s="9"/>
      <c r="G1923" s="69"/>
      <c r="H1923" s="69"/>
      <c r="I1923" s="135">
        <v>106000</v>
      </c>
      <c r="J1923" s="69"/>
      <c r="K1923" s="21" t="str">
        <f t="shared" si="171"/>
        <v>đ/mét</v>
      </c>
      <c r="L1923" s="63"/>
      <c r="M1923" s="65">
        <f t="shared" si="172"/>
        <v>106000</v>
      </c>
      <c r="N1923" s="65"/>
      <c r="O1923" s="35"/>
      <c r="P1923" s="35"/>
    </row>
    <row r="1924" spans="1:16" s="176" customFormat="1" ht="21.95" customHeight="1" x14ac:dyDescent="0.3">
      <c r="A1924" s="6">
        <f t="shared" si="169"/>
        <v>45</v>
      </c>
      <c r="B1924" s="24" t="s">
        <v>1112</v>
      </c>
      <c r="C1924" s="6" t="s">
        <v>293</v>
      </c>
      <c r="D1924" s="9"/>
      <c r="E1924" s="9"/>
      <c r="F1924" s="9"/>
      <c r="G1924" s="69"/>
      <c r="H1924" s="69"/>
      <c r="I1924" s="135">
        <v>117360</v>
      </c>
      <c r="J1924" s="69"/>
      <c r="K1924" s="21" t="str">
        <f t="shared" si="171"/>
        <v>đ/mét</v>
      </c>
      <c r="L1924" s="63"/>
      <c r="M1924" s="65">
        <f t="shared" si="172"/>
        <v>117360</v>
      </c>
      <c r="N1924" s="65"/>
      <c r="O1924" s="35"/>
      <c r="P1924" s="35"/>
    </row>
    <row r="1925" spans="1:16" s="176" customFormat="1" ht="21.95" customHeight="1" x14ac:dyDescent="0.3">
      <c r="A1925" s="6">
        <f t="shared" si="169"/>
        <v>46</v>
      </c>
      <c r="B1925" s="24" t="s">
        <v>1113</v>
      </c>
      <c r="C1925" s="6" t="s">
        <v>293</v>
      </c>
      <c r="D1925" s="9"/>
      <c r="E1925" s="9"/>
      <c r="F1925" s="9"/>
      <c r="G1925" s="69"/>
      <c r="H1925" s="69"/>
      <c r="I1925" s="135">
        <v>110820</v>
      </c>
      <c r="J1925" s="69"/>
      <c r="K1925" s="21" t="str">
        <f t="shared" si="171"/>
        <v>đ/mét</v>
      </c>
      <c r="L1925" s="63"/>
      <c r="M1925" s="65">
        <f t="shared" si="172"/>
        <v>110820</v>
      </c>
      <c r="N1925" s="65"/>
      <c r="O1925" s="35"/>
      <c r="P1925" s="35"/>
    </row>
    <row r="1926" spans="1:16" s="176" customFormat="1" ht="21.95" customHeight="1" x14ac:dyDescent="0.3">
      <c r="A1926" s="6">
        <f t="shared" si="169"/>
        <v>47</v>
      </c>
      <c r="B1926" s="24" t="s">
        <v>1114</v>
      </c>
      <c r="C1926" s="6" t="s">
        <v>293</v>
      </c>
      <c r="D1926" s="9"/>
      <c r="E1926" s="9"/>
      <c r="F1926" s="9"/>
      <c r="G1926" s="69"/>
      <c r="H1926" s="69"/>
      <c r="I1926" s="135">
        <v>118910</v>
      </c>
      <c r="J1926" s="69"/>
      <c r="K1926" s="21" t="str">
        <f t="shared" si="171"/>
        <v>đ/mét</v>
      </c>
      <c r="L1926" s="63"/>
      <c r="M1926" s="65">
        <f t="shared" si="172"/>
        <v>118910</v>
      </c>
      <c r="N1926" s="65"/>
      <c r="O1926" s="35"/>
      <c r="P1926" s="35"/>
    </row>
    <row r="1927" spans="1:16" s="176" customFormat="1" ht="21.95" customHeight="1" x14ac:dyDescent="0.3">
      <c r="A1927" s="6">
        <f t="shared" si="169"/>
        <v>48</v>
      </c>
      <c r="B1927" s="24" t="s">
        <v>1115</v>
      </c>
      <c r="C1927" s="6" t="s">
        <v>293</v>
      </c>
      <c r="D1927" s="9"/>
      <c r="E1927" s="9"/>
      <c r="F1927" s="9"/>
      <c r="G1927" s="69"/>
      <c r="H1927" s="69"/>
      <c r="I1927" s="135">
        <v>137550</v>
      </c>
      <c r="J1927" s="69"/>
      <c r="K1927" s="21" t="str">
        <f t="shared" si="171"/>
        <v>đ/mét</v>
      </c>
      <c r="L1927" s="63"/>
      <c r="M1927" s="65">
        <f t="shared" si="172"/>
        <v>137550</v>
      </c>
      <c r="N1927" s="65"/>
      <c r="O1927" s="35"/>
      <c r="P1927" s="35"/>
    </row>
    <row r="1928" spans="1:16" s="176" customFormat="1" ht="21.95" customHeight="1" x14ac:dyDescent="0.3">
      <c r="A1928" s="6">
        <f t="shared" si="169"/>
        <v>49</v>
      </c>
      <c r="B1928" s="24" t="s">
        <v>1116</v>
      </c>
      <c r="C1928" s="6" t="s">
        <v>293</v>
      </c>
      <c r="D1928" s="9"/>
      <c r="E1928" s="9"/>
      <c r="F1928" s="9"/>
      <c r="G1928" s="69"/>
      <c r="H1928" s="69"/>
      <c r="I1928" s="135">
        <v>148090</v>
      </c>
      <c r="J1928" s="69"/>
      <c r="K1928" s="21" t="str">
        <f t="shared" si="171"/>
        <v>đ/mét</v>
      </c>
      <c r="L1928" s="63"/>
      <c r="M1928" s="65">
        <f t="shared" si="172"/>
        <v>148090</v>
      </c>
      <c r="N1928" s="65"/>
      <c r="O1928" s="35"/>
      <c r="P1928" s="35"/>
    </row>
    <row r="1929" spans="1:16" s="176" customFormat="1" ht="21.95" customHeight="1" x14ac:dyDescent="0.3">
      <c r="A1929" s="6">
        <f t="shared" si="169"/>
        <v>50</v>
      </c>
      <c r="B1929" s="24" t="s">
        <v>1117</v>
      </c>
      <c r="C1929" s="6" t="s">
        <v>293</v>
      </c>
      <c r="D1929" s="9"/>
      <c r="E1929" s="9"/>
      <c r="F1929" s="9"/>
      <c r="G1929" s="69"/>
      <c r="H1929" s="69"/>
      <c r="I1929" s="135">
        <v>183090</v>
      </c>
      <c r="J1929" s="69"/>
      <c r="K1929" s="21" t="str">
        <f t="shared" si="171"/>
        <v>đ/mét</v>
      </c>
      <c r="L1929" s="63"/>
      <c r="M1929" s="65">
        <f t="shared" si="172"/>
        <v>183090</v>
      </c>
      <c r="N1929" s="65"/>
      <c r="O1929" s="35"/>
      <c r="P1929" s="35"/>
    </row>
    <row r="1930" spans="1:16" s="176" customFormat="1" ht="21.95" customHeight="1" x14ac:dyDescent="0.3">
      <c r="A1930" s="6">
        <f t="shared" si="169"/>
        <v>51</v>
      </c>
      <c r="B1930" s="24" t="s">
        <v>1118</v>
      </c>
      <c r="C1930" s="6" t="s">
        <v>293</v>
      </c>
      <c r="D1930" s="9"/>
      <c r="E1930" s="9"/>
      <c r="F1930" s="9"/>
      <c r="G1930" s="69"/>
      <c r="H1930" s="69"/>
      <c r="I1930" s="135">
        <v>151090</v>
      </c>
      <c r="J1930" s="69"/>
      <c r="K1930" s="21" t="str">
        <f t="shared" si="171"/>
        <v>đ/mét</v>
      </c>
      <c r="L1930" s="63"/>
      <c r="M1930" s="65">
        <f t="shared" si="172"/>
        <v>151090</v>
      </c>
      <c r="N1930" s="65"/>
      <c r="O1930" s="35"/>
      <c r="P1930" s="35"/>
    </row>
    <row r="1931" spans="1:16" s="176" customFormat="1" ht="21.95" customHeight="1" x14ac:dyDescent="0.3">
      <c r="A1931" s="6">
        <f t="shared" si="169"/>
        <v>52</v>
      </c>
      <c r="B1931" s="24" t="s">
        <v>1119</v>
      </c>
      <c r="C1931" s="6" t="s">
        <v>293</v>
      </c>
      <c r="D1931" s="9"/>
      <c r="E1931" s="9"/>
      <c r="F1931" s="9"/>
      <c r="G1931" s="69"/>
      <c r="H1931" s="69"/>
      <c r="I1931" s="135">
        <v>240000</v>
      </c>
      <c r="J1931" s="69"/>
      <c r="K1931" s="21" t="str">
        <f t="shared" si="171"/>
        <v>đ/mét</v>
      </c>
      <c r="L1931" s="63"/>
      <c r="M1931" s="65">
        <f t="shared" si="172"/>
        <v>240000</v>
      </c>
      <c r="N1931" s="65"/>
      <c r="O1931" s="35"/>
      <c r="P1931" s="35"/>
    </row>
    <row r="1932" spans="1:16" s="176" customFormat="1" ht="21.95" customHeight="1" x14ac:dyDescent="0.3">
      <c r="A1932" s="6">
        <f t="shared" si="169"/>
        <v>53</v>
      </c>
      <c r="B1932" s="24" t="s">
        <v>1120</v>
      </c>
      <c r="C1932" s="6" t="s">
        <v>293</v>
      </c>
      <c r="D1932" s="9"/>
      <c r="E1932" s="9"/>
      <c r="F1932" s="9"/>
      <c r="G1932" s="69"/>
      <c r="H1932" s="69"/>
      <c r="I1932" s="135">
        <v>149360</v>
      </c>
      <c r="J1932" s="69"/>
      <c r="K1932" s="21" t="str">
        <f t="shared" si="171"/>
        <v>đ/mét</v>
      </c>
      <c r="L1932" s="63"/>
      <c r="M1932" s="65">
        <f t="shared" si="172"/>
        <v>149360</v>
      </c>
      <c r="N1932" s="65"/>
      <c r="O1932" s="35"/>
      <c r="P1932" s="35"/>
    </row>
    <row r="1933" spans="1:16" s="176" customFormat="1" ht="21.95" customHeight="1" x14ac:dyDescent="0.3">
      <c r="A1933" s="6">
        <f t="shared" si="169"/>
        <v>54</v>
      </c>
      <c r="B1933" s="24" t="s">
        <v>1121</v>
      </c>
      <c r="C1933" s="6" t="s">
        <v>293</v>
      </c>
      <c r="D1933" s="9"/>
      <c r="E1933" s="9"/>
      <c r="F1933" s="9"/>
      <c r="G1933" s="69"/>
      <c r="H1933" s="69"/>
      <c r="I1933" s="135">
        <v>166360</v>
      </c>
      <c r="J1933" s="69"/>
      <c r="K1933" s="21" t="str">
        <f t="shared" si="171"/>
        <v>đ/mét</v>
      </c>
      <c r="L1933" s="63"/>
      <c r="M1933" s="65">
        <f t="shared" si="172"/>
        <v>166360</v>
      </c>
      <c r="N1933" s="65"/>
      <c r="O1933" s="35"/>
      <c r="P1933" s="35"/>
    </row>
    <row r="1934" spans="1:16" s="176" customFormat="1" ht="21.95" customHeight="1" x14ac:dyDescent="0.3">
      <c r="A1934" s="6">
        <f t="shared" si="169"/>
        <v>55</v>
      </c>
      <c r="B1934" s="24" t="s">
        <v>1122</v>
      </c>
      <c r="C1934" s="6" t="s">
        <v>293</v>
      </c>
      <c r="D1934" s="9"/>
      <c r="E1934" s="9"/>
      <c r="F1934" s="9"/>
      <c r="G1934" s="69"/>
      <c r="H1934" s="69"/>
      <c r="I1934" s="135">
        <v>218640</v>
      </c>
      <c r="J1934" s="69"/>
      <c r="K1934" s="21" t="str">
        <f t="shared" si="171"/>
        <v>đ/mét</v>
      </c>
      <c r="L1934" s="63"/>
      <c r="M1934" s="65">
        <f t="shared" si="172"/>
        <v>218640</v>
      </c>
      <c r="N1934" s="65"/>
      <c r="O1934" s="35"/>
      <c r="P1934" s="35"/>
    </row>
    <row r="1935" spans="1:16" s="176" customFormat="1" ht="21.95" customHeight="1" x14ac:dyDescent="0.3">
      <c r="A1935" s="6">
        <f t="shared" si="169"/>
        <v>56</v>
      </c>
      <c r="B1935" s="24" t="s">
        <v>1123</v>
      </c>
      <c r="C1935" s="6" t="s">
        <v>293</v>
      </c>
      <c r="D1935" s="9"/>
      <c r="E1935" s="9"/>
      <c r="F1935" s="9"/>
      <c r="G1935" s="69"/>
      <c r="H1935" s="69"/>
      <c r="I1935" s="135">
        <v>226820</v>
      </c>
      <c r="J1935" s="69"/>
      <c r="K1935" s="21" t="str">
        <f t="shared" si="171"/>
        <v>đ/mét</v>
      </c>
      <c r="L1935" s="63"/>
      <c r="M1935" s="65">
        <f t="shared" si="172"/>
        <v>226820</v>
      </c>
      <c r="N1935" s="65"/>
      <c r="O1935" s="35"/>
      <c r="P1935" s="35"/>
    </row>
    <row r="1936" spans="1:16" s="176" customFormat="1" ht="21.95" customHeight="1" x14ac:dyDescent="0.3">
      <c r="A1936" s="6">
        <f t="shared" si="169"/>
        <v>57</v>
      </c>
      <c r="B1936" s="24" t="s">
        <v>1124</v>
      </c>
      <c r="C1936" s="6" t="s">
        <v>293</v>
      </c>
      <c r="D1936" s="9"/>
      <c r="E1936" s="9"/>
      <c r="F1936" s="9"/>
      <c r="G1936" s="69"/>
      <c r="H1936" s="69"/>
      <c r="I1936" s="135">
        <v>234180</v>
      </c>
      <c r="J1936" s="69"/>
      <c r="K1936" s="21" t="str">
        <f t="shared" si="171"/>
        <v>đ/mét</v>
      </c>
      <c r="L1936" s="63"/>
      <c r="M1936" s="65">
        <f t="shared" si="172"/>
        <v>234180</v>
      </c>
      <c r="N1936" s="65"/>
      <c r="O1936" s="35"/>
      <c r="P1936" s="35"/>
    </row>
    <row r="1937" spans="1:16" s="176" customFormat="1" ht="21.95" customHeight="1" x14ac:dyDescent="0.3">
      <c r="A1937" s="6">
        <f t="shared" si="169"/>
        <v>58</v>
      </c>
      <c r="B1937" s="24" t="s">
        <v>1125</v>
      </c>
      <c r="C1937" s="6" t="s">
        <v>293</v>
      </c>
      <c r="D1937" s="9"/>
      <c r="E1937" s="9"/>
      <c r="F1937" s="9"/>
      <c r="G1937" s="69"/>
      <c r="H1937" s="69"/>
      <c r="I1937" s="135">
        <v>245180</v>
      </c>
      <c r="J1937" s="69"/>
      <c r="K1937" s="21" t="str">
        <f t="shared" si="171"/>
        <v>đ/mét</v>
      </c>
      <c r="L1937" s="63"/>
      <c r="M1937" s="65">
        <f t="shared" si="172"/>
        <v>245180</v>
      </c>
      <c r="N1937" s="65"/>
      <c r="O1937" s="35"/>
      <c r="P1937" s="35"/>
    </row>
    <row r="1938" spans="1:16" s="176" customFormat="1" ht="21.95" customHeight="1" x14ac:dyDescent="0.3">
      <c r="A1938" s="6">
        <f t="shared" si="169"/>
        <v>59</v>
      </c>
      <c r="B1938" s="24" t="s">
        <v>1126</v>
      </c>
      <c r="C1938" s="6" t="s">
        <v>293</v>
      </c>
      <c r="D1938" s="9"/>
      <c r="E1938" s="9"/>
      <c r="F1938" s="9"/>
      <c r="G1938" s="69"/>
      <c r="H1938" s="69"/>
      <c r="I1938" s="135">
        <v>372550</v>
      </c>
      <c r="J1938" s="69"/>
      <c r="K1938" s="21" t="str">
        <f t="shared" si="171"/>
        <v>đ/mét</v>
      </c>
      <c r="L1938" s="63"/>
      <c r="M1938" s="65">
        <f t="shared" si="172"/>
        <v>372550</v>
      </c>
      <c r="N1938" s="65"/>
      <c r="O1938" s="35"/>
      <c r="P1938" s="35"/>
    </row>
    <row r="1939" spans="1:16" s="176" customFormat="1" ht="21.95" customHeight="1" x14ac:dyDescent="0.3">
      <c r="A1939" s="6">
        <f t="shared" si="169"/>
        <v>60</v>
      </c>
      <c r="B1939" s="24" t="s">
        <v>1127</v>
      </c>
      <c r="C1939" s="6" t="s">
        <v>293</v>
      </c>
      <c r="D1939" s="9"/>
      <c r="E1939" s="9"/>
      <c r="F1939" s="9"/>
      <c r="G1939" s="69"/>
      <c r="H1939" s="69"/>
      <c r="I1939" s="135">
        <v>256180</v>
      </c>
      <c r="J1939" s="69"/>
      <c r="K1939" s="21" t="str">
        <f t="shared" si="171"/>
        <v>đ/mét</v>
      </c>
      <c r="L1939" s="63"/>
      <c r="M1939" s="65">
        <f t="shared" si="172"/>
        <v>256180</v>
      </c>
      <c r="N1939" s="65"/>
      <c r="O1939" s="35"/>
      <c r="P1939" s="35"/>
    </row>
    <row r="1940" spans="1:16" s="176" customFormat="1" ht="21.95" customHeight="1" x14ac:dyDescent="0.3">
      <c r="A1940" s="6">
        <f t="shared" si="169"/>
        <v>61</v>
      </c>
      <c r="B1940" s="24" t="s">
        <v>1128</v>
      </c>
      <c r="C1940" s="6" t="s">
        <v>293</v>
      </c>
      <c r="D1940" s="9"/>
      <c r="E1940" s="9"/>
      <c r="F1940" s="9"/>
      <c r="G1940" s="69"/>
      <c r="H1940" s="69"/>
      <c r="I1940" s="135">
        <v>281360</v>
      </c>
      <c r="J1940" s="69"/>
      <c r="K1940" s="21" t="str">
        <f t="shared" si="171"/>
        <v>đ/mét</v>
      </c>
      <c r="L1940" s="63"/>
      <c r="M1940" s="65">
        <f t="shared" si="172"/>
        <v>281360</v>
      </c>
      <c r="N1940" s="65"/>
      <c r="O1940" s="35"/>
      <c r="P1940" s="35"/>
    </row>
    <row r="1941" spans="1:16" s="176" customFormat="1" ht="21.95" customHeight="1" x14ac:dyDescent="0.3">
      <c r="A1941" s="6">
        <f t="shared" si="169"/>
        <v>62</v>
      </c>
      <c r="B1941" s="24" t="s">
        <v>1129</v>
      </c>
      <c r="C1941" s="6" t="s">
        <v>293</v>
      </c>
      <c r="D1941" s="9"/>
      <c r="E1941" s="9"/>
      <c r="F1941" s="9"/>
      <c r="G1941" s="69"/>
      <c r="H1941" s="69"/>
      <c r="I1941" s="135">
        <v>352730</v>
      </c>
      <c r="J1941" s="69"/>
      <c r="K1941" s="21" t="str">
        <f t="shared" si="171"/>
        <v>đ/mét</v>
      </c>
      <c r="L1941" s="63"/>
      <c r="M1941" s="65">
        <f t="shared" si="172"/>
        <v>352730</v>
      </c>
      <c r="N1941" s="65"/>
      <c r="O1941" s="35"/>
      <c r="P1941" s="35"/>
    </row>
    <row r="1942" spans="1:16" s="176" customFormat="1" ht="21.95" customHeight="1" x14ac:dyDescent="0.3">
      <c r="A1942" s="6">
        <f t="shared" si="169"/>
        <v>63</v>
      </c>
      <c r="B1942" s="24" t="s">
        <v>1130</v>
      </c>
      <c r="C1942" s="6" t="s">
        <v>293</v>
      </c>
      <c r="D1942" s="9"/>
      <c r="E1942" s="9"/>
      <c r="F1942" s="9"/>
      <c r="G1942" s="69"/>
      <c r="H1942" s="69"/>
      <c r="I1942" s="135">
        <v>295730</v>
      </c>
      <c r="J1942" s="69"/>
      <c r="K1942" s="21" t="str">
        <f t="shared" si="171"/>
        <v>đ/mét</v>
      </c>
      <c r="L1942" s="63"/>
      <c r="M1942" s="65">
        <f t="shared" si="172"/>
        <v>295730</v>
      </c>
      <c r="N1942" s="65"/>
      <c r="O1942" s="35"/>
      <c r="P1942" s="35"/>
    </row>
    <row r="1943" spans="1:16" s="176" customFormat="1" ht="21.95" customHeight="1" x14ac:dyDescent="0.3">
      <c r="A1943" s="6">
        <f t="shared" si="169"/>
        <v>64</v>
      </c>
      <c r="B1943" s="24" t="s">
        <v>1131</v>
      </c>
      <c r="C1943" s="6" t="s">
        <v>293</v>
      </c>
      <c r="D1943" s="9"/>
      <c r="E1943" s="9"/>
      <c r="F1943" s="9"/>
      <c r="G1943" s="69"/>
      <c r="H1943" s="69"/>
      <c r="I1943" s="135">
        <v>381450</v>
      </c>
      <c r="J1943" s="69"/>
      <c r="K1943" s="21" t="str">
        <f t="shared" si="171"/>
        <v>đ/mét</v>
      </c>
      <c r="L1943" s="63"/>
      <c r="M1943" s="65">
        <f t="shared" si="172"/>
        <v>381450</v>
      </c>
      <c r="N1943" s="65"/>
      <c r="O1943" s="35"/>
      <c r="P1943" s="35"/>
    </row>
    <row r="1944" spans="1:16" s="176" customFormat="1" ht="21.95" customHeight="1" x14ac:dyDescent="0.3">
      <c r="A1944" s="6">
        <f t="shared" si="169"/>
        <v>65</v>
      </c>
      <c r="B1944" s="24" t="s">
        <v>1132</v>
      </c>
      <c r="C1944" s="6" t="s">
        <v>293</v>
      </c>
      <c r="D1944" s="9"/>
      <c r="E1944" s="9"/>
      <c r="F1944" s="9"/>
      <c r="G1944" s="69"/>
      <c r="H1944" s="69"/>
      <c r="I1944" s="135">
        <v>470450</v>
      </c>
      <c r="J1944" s="69"/>
      <c r="K1944" s="21" t="str">
        <f t="shared" si="171"/>
        <v>đ/mét</v>
      </c>
      <c r="L1944" s="63"/>
      <c r="M1944" s="65">
        <f t="shared" si="172"/>
        <v>470450</v>
      </c>
      <c r="N1944" s="65"/>
      <c r="O1944" s="35"/>
      <c r="P1944" s="35"/>
    </row>
    <row r="1945" spans="1:16" s="176" customFormat="1" ht="21.95" customHeight="1" x14ac:dyDescent="0.3">
      <c r="A1945" s="6">
        <f t="shared" ref="A1945:A1975" si="173">+A1944+1</f>
        <v>66</v>
      </c>
      <c r="B1945" s="24" t="s">
        <v>1133</v>
      </c>
      <c r="C1945" s="6" t="s">
        <v>293</v>
      </c>
      <c r="D1945" s="9"/>
      <c r="E1945" s="9"/>
      <c r="F1945" s="9"/>
      <c r="G1945" s="69"/>
      <c r="H1945" s="69"/>
      <c r="I1945" s="135">
        <v>578820</v>
      </c>
      <c r="J1945" s="69"/>
      <c r="K1945" s="21" t="str">
        <f t="shared" si="171"/>
        <v>đ/mét</v>
      </c>
      <c r="L1945" s="63"/>
      <c r="M1945" s="65">
        <f t="shared" si="172"/>
        <v>578820</v>
      </c>
      <c r="N1945" s="65"/>
      <c r="O1945" s="35"/>
      <c r="P1945" s="35"/>
    </row>
    <row r="1946" spans="1:16" s="176" customFormat="1" ht="21.95" customHeight="1" x14ac:dyDescent="0.3">
      <c r="A1946" s="6">
        <f t="shared" si="173"/>
        <v>67</v>
      </c>
      <c r="B1946" s="24" t="s">
        <v>1134</v>
      </c>
      <c r="C1946" s="6" t="s">
        <v>293</v>
      </c>
      <c r="D1946" s="9"/>
      <c r="E1946" s="9"/>
      <c r="F1946" s="9"/>
      <c r="G1946" s="69"/>
      <c r="H1946" s="69"/>
      <c r="I1946" s="135">
        <v>363640</v>
      </c>
      <c r="J1946" s="69"/>
      <c r="K1946" s="21" t="str">
        <f t="shared" si="171"/>
        <v>đ/mét</v>
      </c>
      <c r="L1946" s="63"/>
      <c r="M1946" s="65">
        <f t="shared" si="172"/>
        <v>363640</v>
      </c>
      <c r="N1946" s="65"/>
      <c r="O1946" s="35"/>
      <c r="P1946" s="35"/>
    </row>
    <row r="1947" spans="1:16" s="176" customFormat="1" ht="21.95" customHeight="1" x14ac:dyDescent="0.3">
      <c r="A1947" s="6">
        <f t="shared" si="173"/>
        <v>68</v>
      </c>
      <c r="B1947" s="24" t="s">
        <v>1135</v>
      </c>
      <c r="C1947" s="6" t="s">
        <v>293</v>
      </c>
      <c r="D1947" s="9"/>
      <c r="E1947" s="9"/>
      <c r="F1947" s="9"/>
      <c r="G1947" s="69"/>
      <c r="H1947" s="69"/>
      <c r="I1947" s="135">
        <v>380640</v>
      </c>
      <c r="J1947" s="69"/>
      <c r="K1947" s="21" t="str">
        <f t="shared" si="171"/>
        <v>đ/mét</v>
      </c>
      <c r="L1947" s="63"/>
      <c r="M1947" s="65">
        <f t="shared" si="172"/>
        <v>380640</v>
      </c>
      <c r="N1947" s="65"/>
      <c r="O1947" s="35"/>
      <c r="P1947" s="35"/>
    </row>
    <row r="1948" spans="1:16" s="176" customFormat="1" ht="21.95" customHeight="1" x14ac:dyDescent="0.3">
      <c r="A1948" s="6">
        <f t="shared" si="173"/>
        <v>69</v>
      </c>
      <c r="B1948" s="24" t="s">
        <v>1136</v>
      </c>
      <c r="C1948" s="6" t="s">
        <v>293</v>
      </c>
      <c r="D1948" s="9"/>
      <c r="E1948" s="9"/>
      <c r="F1948" s="9"/>
      <c r="G1948" s="69"/>
      <c r="H1948" s="69"/>
      <c r="I1948" s="135">
        <v>472640</v>
      </c>
      <c r="J1948" s="69"/>
      <c r="K1948" s="21" t="str">
        <f t="shared" si="171"/>
        <v>đ/mét</v>
      </c>
      <c r="L1948" s="63"/>
      <c r="M1948" s="65">
        <f t="shared" si="172"/>
        <v>472640</v>
      </c>
      <c r="N1948" s="65"/>
      <c r="O1948" s="35"/>
      <c r="P1948" s="35"/>
    </row>
    <row r="1949" spans="1:16" s="176" customFormat="1" ht="21.95" customHeight="1" x14ac:dyDescent="0.3">
      <c r="A1949" s="6">
        <f t="shared" si="173"/>
        <v>70</v>
      </c>
      <c r="B1949" s="24" t="s">
        <v>1137</v>
      </c>
      <c r="C1949" s="6" t="s">
        <v>293</v>
      </c>
      <c r="D1949" s="9"/>
      <c r="E1949" s="9"/>
      <c r="F1949" s="9"/>
      <c r="G1949" s="69"/>
      <c r="H1949" s="69"/>
      <c r="I1949" s="135">
        <v>576360</v>
      </c>
      <c r="J1949" s="69"/>
      <c r="K1949" s="21" t="str">
        <f t="shared" si="171"/>
        <v>đ/mét</v>
      </c>
      <c r="L1949" s="63"/>
      <c r="M1949" s="65">
        <f t="shared" si="172"/>
        <v>576360</v>
      </c>
      <c r="N1949" s="65"/>
      <c r="O1949" s="35"/>
      <c r="P1949" s="35"/>
    </row>
    <row r="1950" spans="1:16" s="176" customFormat="1" ht="21.95" customHeight="1" x14ac:dyDescent="0.3">
      <c r="A1950" s="6">
        <f t="shared" si="173"/>
        <v>71</v>
      </c>
      <c r="B1950" s="24" t="s">
        <v>1138</v>
      </c>
      <c r="C1950" s="6" t="s">
        <v>293</v>
      </c>
      <c r="D1950" s="9"/>
      <c r="E1950" s="9"/>
      <c r="F1950" s="9"/>
      <c r="G1950" s="69"/>
      <c r="H1950" s="69"/>
      <c r="I1950" s="135">
        <v>456730</v>
      </c>
      <c r="J1950" s="69"/>
      <c r="K1950" s="21" t="str">
        <f t="shared" si="171"/>
        <v>đ/mét</v>
      </c>
      <c r="L1950" s="63"/>
      <c r="M1950" s="65">
        <f t="shared" si="172"/>
        <v>456730</v>
      </c>
      <c r="N1950" s="65"/>
      <c r="O1950" s="35"/>
      <c r="P1950" s="35"/>
    </row>
    <row r="1951" spans="1:16" s="176" customFormat="1" ht="21.95" customHeight="1" x14ac:dyDescent="0.3">
      <c r="A1951" s="6">
        <f t="shared" si="173"/>
        <v>72</v>
      </c>
      <c r="B1951" s="24" t="s">
        <v>1139</v>
      </c>
      <c r="C1951" s="6" t="s">
        <v>293</v>
      </c>
      <c r="D1951" s="9"/>
      <c r="E1951" s="9"/>
      <c r="F1951" s="9"/>
      <c r="G1951" s="69"/>
      <c r="H1951" s="69"/>
      <c r="I1951" s="135">
        <v>476820</v>
      </c>
      <c r="J1951" s="69"/>
      <c r="K1951" s="21" t="str">
        <f t="shared" si="171"/>
        <v>đ/mét</v>
      </c>
      <c r="L1951" s="63"/>
      <c r="M1951" s="65">
        <f t="shared" si="172"/>
        <v>476820</v>
      </c>
      <c r="N1951" s="65"/>
      <c r="O1951" s="35"/>
      <c r="P1951" s="35"/>
    </row>
    <row r="1952" spans="1:16" s="176" customFormat="1" ht="21.95" customHeight="1" x14ac:dyDescent="0.3">
      <c r="A1952" s="6">
        <f t="shared" si="173"/>
        <v>73</v>
      </c>
      <c r="B1952" s="24" t="s">
        <v>1140</v>
      </c>
      <c r="C1952" s="6" t="s">
        <v>293</v>
      </c>
      <c r="D1952" s="9"/>
      <c r="E1952" s="9"/>
      <c r="F1952" s="9"/>
      <c r="G1952" s="69"/>
      <c r="H1952" s="69"/>
      <c r="I1952" s="135">
        <v>590450</v>
      </c>
      <c r="J1952" s="69"/>
      <c r="K1952" s="21" t="str">
        <f t="shared" si="171"/>
        <v>đ/mét</v>
      </c>
      <c r="L1952" s="63"/>
      <c r="M1952" s="65">
        <f t="shared" si="172"/>
        <v>590450</v>
      </c>
      <c r="N1952" s="65"/>
      <c r="O1952" s="35"/>
      <c r="P1952" s="35"/>
    </row>
    <row r="1953" spans="1:16" s="176" customFormat="1" ht="21.95" customHeight="1" x14ac:dyDescent="0.3">
      <c r="A1953" s="6">
        <f t="shared" si="173"/>
        <v>74</v>
      </c>
      <c r="B1953" s="24" t="s">
        <v>1141</v>
      </c>
      <c r="C1953" s="6" t="s">
        <v>293</v>
      </c>
      <c r="D1953" s="9"/>
      <c r="E1953" s="9"/>
      <c r="F1953" s="9"/>
      <c r="G1953" s="69"/>
      <c r="H1953" s="69"/>
      <c r="I1953" s="135">
        <v>726180</v>
      </c>
      <c r="J1953" s="69"/>
      <c r="K1953" s="21" t="str">
        <f t="shared" si="171"/>
        <v>đ/mét</v>
      </c>
      <c r="L1953" s="63"/>
      <c r="M1953" s="65">
        <f t="shared" si="172"/>
        <v>726180</v>
      </c>
      <c r="N1953" s="65"/>
      <c r="O1953" s="35"/>
      <c r="P1953" s="35"/>
    </row>
    <row r="1954" spans="1:16" s="176" customFormat="1" ht="21.95" customHeight="1" x14ac:dyDescent="0.3">
      <c r="A1954" s="6">
        <f t="shared" si="173"/>
        <v>75</v>
      </c>
      <c r="B1954" s="24" t="s">
        <v>1142</v>
      </c>
      <c r="C1954" s="6" t="s">
        <v>293</v>
      </c>
      <c r="D1954" s="9"/>
      <c r="E1954" s="9"/>
      <c r="F1954" s="9"/>
      <c r="G1954" s="69"/>
      <c r="H1954" s="69"/>
      <c r="I1954" s="135">
        <v>575360</v>
      </c>
      <c r="J1954" s="69"/>
      <c r="K1954" s="21" t="str">
        <f t="shared" si="171"/>
        <v>đ/mét</v>
      </c>
      <c r="L1954" s="63"/>
      <c r="M1954" s="65">
        <f t="shared" si="172"/>
        <v>575360</v>
      </c>
      <c r="N1954" s="65"/>
      <c r="O1954" s="35"/>
      <c r="P1954" s="35"/>
    </row>
    <row r="1955" spans="1:16" s="176" customFormat="1" ht="21.95" customHeight="1" x14ac:dyDescent="0.3">
      <c r="A1955" s="6">
        <f t="shared" si="173"/>
        <v>76</v>
      </c>
      <c r="B1955" s="24" t="s">
        <v>1143</v>
      </c>
      <c r="C1955" s="6" t="s">
        <v>293</v>
      </c>
      <c r="D1955" s="9"/>
      <c r="E1955" s="9"/>
      <c r="F1955" s="9"/>
      <c r="G1955" s="69"/>
      <c r="H1955" s="69"/>
      <c r="I1955" s="135">
        <v>745360</v>
      </c>
      <c r="J1955" s="69"/>
      <c r="K1955" s="21" t="str">
        <f t="shared" si="171"/>
        <v>đ/mét</v>
      </c>
      <c r="L1955" s="63"/>
      <c r="M1955" s="65">
        <f t="shared" si="172"/>
        <v>745360</v>
      </c>
      <c r="N1955" s="65"/>
      <c r="O1955" s="35"/>
      <c r="P1955" s="35"/>
    </row>
    <row r="1956" spans="1:16" s="176" customFormat="1" ht="21.95" customHeight="1" x14ac:dyDescent="0.3">
      <c r="A1956" s="6">
        <f t="shared" si="173"/>
        <v>77</v>
      </c>
      <c r="B1956" s="24" t="s">
        <v>1144</v>
      </c>
      <c r="C1956" s="6" t="s">
        <v>293</v>
      </c>
      <c r="D1956" s="9"/>
      <c r="E1956" s="9"/>
      <c r="F1956" s="9"/>
      <c r="G1956" s="69"/>
      <c r="H1956" s="69"/>
      <c r="I1956" s="135">
        <v>912450</v>
      </c>
      <c r="J1956" s="69"/>
      <c r="K1956" s="21" t="str">
        <f t="shared" si="171"/>
        <v>đ/mét</v>
      </c>
      <c r="L1956" s="63"/>
      <c r="M1956" s="65">
        <f t="shared" si="172"/>
        <v>912450</v>
      </c>
      <c r="N1956" s="65"/>
      <c r="O1956" s="35"/>
      <c r="P1956" s="35"/>
    </row>
    <row r="1957" spans="1:16" s="176" customFormat="1" ht="21.95" customHeight="1" x14ac:dyDescent="0.3">
      <c r="A1957" s="6">
        <f t="shared" si="173"/>
        <v>78</v>
      </c>
      <c r="B1957" s="24" t="s">
        <v>1145</v>
      </c>
      <c r="C1957" s="6" t="s">
        <v>293</v>
      </c>
      <c r="D1957" s="9"/>
      <c r="E1957" s="9"/>
      <c r="F1957" s="9"/>
      <c r="G1957" s="69"/>
      <c r="H1957" s="69"/>
      <c r="I1957" s="135">
        <v>1032450</v>
      </c>
      <c r="J1957" s="69"/>
      <c r="K1957" s="21" t="str">
        <f t="shared" si="171"/>
        <v>đ/mét</v>
      </c>
      <c r="L1957" s="63"/>
      <c r="M1957" s="65">
        <f t="shared" si="172"/>
        <v>1032450</v>
      </c>
      <c r="N1957" s="65"/>
      <c r="O1957" s="35"/>
      <c r="P1957" s="35"/>
    </row>
    <row r="1958" spans="1:16" s="176" customFormat="1" ht="21.95" customHeight="1" x14ac:dyDescent="0.3">
      <c r="A1958" s="6">
        <f t="shared" si="173"/>
        <v>79</v>
      </c>
      <c r="B1958" s="24" t="s">
        <v>1146</v>
      </c>
      <c r="C1958" s="6" t="s">
        <v>293</v>
      </c>
      <c r="D1958" s="9"/>
      <c r="E1958" s="9"/>
      <c r="F1958" s="9"/>
      <c r="G1958" s="69"/>
      <c r="H1958" s="69"/>
      <c r="I1958" s="135">
        <v>625180</v>
      </c>
      <c r="J1958" s="69"/>
      <c r="K1958" s="21" t="str">
        <f t="shared" si="171"/>
        <v>đ/mét</v>
      </c>
      <c r="L1958" s="63"/>
      <c r="M1958" s="65">
        <f t="shared" si="172"/>
        <v>625180</v>
      </c>
      <c r="N1958" s="65"/>
      <c r="O1958" s="35"/>
      <c r="P1958" s="35"/>
    </row>
    <row r="1959" spans="1:16" s="176" customFormat="1" ht="21.95" customHeight="1" x14ac:dyDescent="0.3">
      <c r="A1959" s="6">
        <f t="shared" si="173"/>
        <v>80</v>
      </c>
      <c r="B1959" s="24" t="s">
        <v>1147</v>
      </c>
      <c r="C1959" s="6" t="s">
        <v>293</v>
      </c>
      <c r="D1959" s="9"/>
      <c r="E1959" s="9"/>
      <c r="F1959" s="9"/>
      <c r="G1959" s="69"/>
      <c r="H1959" s="69"/>
      <c r="I1959" s="135">
        <v>743730</v>
      </c>
      <c r="J1959" s="69"/>
      <c r="K1959" s="21" t="str">
        <f t="shared" ref="K1959:K2022" si="174">C1959</f>
        <v>đ/mét</v>
      </c>
      <c r="L1959" s="63"/>
      <c r="M1959" s="65">
        <f t="shared" ref="M1959:M2022" si="175">I1959</f>
        <v>743730</v>
      </c>
      <c r="N1959" s="65"/>
      <c r="O1959" s="35"/>
      <c r="P1959" s="35"/>
    </row>
    <row r="1960" spans="1:16" s="176" customFormat="1" ht="21.95" customHeight="1" x14ac:dyDescent="0.3">
      <c r="A1960" s="6">
        <f t="shared" si="173"/>
        <v>81</v>
      </c>
      <c r="B1960" s="24" t="s">
        <v>1148</v>
      </c>
      <c r="C1960" s="6" t="s">
        <v>293</v>
      </c>
      <c r="D1960" s="9"/>
      <c r="E1960" s="9"/>
      <c r="F1960" s="9"/>
      <c r="G1960" s="69"/>
      <c r="H1960" s="69"/>
      <c r="I1960" s="135">
        <v>766180</v>
      </c>
      <c r="J1960" s="69"/>
      <c r="K1960" s="21" t="str">
        <f t="shared" si="174"/>
        <v>đ/mét</v>
      </c>
      <c r="L1960" s="63"/>
      <c r="M1960" s="65">
        <f t="shared" si="175"/>
        <v>766180</v>
      </c>
      <c r="N1960" s="65"/>
      <c r="O1960" s="35"/>
      <c r="P1960" s="35"/>
    </row>
    <row r="1961" spans="1:16" s="176" customFormat="1" ht="21.95" customHeight="1" x14ac:dyDescent="0.3">
      <c r="A1961" s="6">
        <f t="shared" si="173"/>
        <v>82</v>
      </c>
      <c r="B1961" s="24" t="s">
        <v>1149</v>
      </c>
      <c r="C1961" s="6" t="s">
        <v>293</v>
      </c>
      <c r="D1961" s="9"/>
      <c r="E1961" s="9"/>
      <c r="F1961" s="9"/>
      <c r="G1961" s="69"/>
      <c r="H1961" s="69"/>
      <c r="I1961" s="135">
        <v>924090</v>
      </c>
      <c r="J1961" s="69"/>
      <c r="K1961" s="21" t="str">
        <f t="shared" si="174"/>
        <v>đ/mét</v>
      </c>
      <c r="L1961" s="63"/>
      <c r="M1961" s="65">
        <f t="shared" si="175"/>
        <v>924090</v>
      </c>
      <c r="N1961" s="65"/>
      <c r="O1961" s="35"/>
      <c r="P1961" s="35"/>
    </row>
    <row r="1962" spans="1:16" s="176" customFormat="1" ht="21.95" customHeight="1" x14ac:dyDescent="0.3">
      <c r="A1962" s="6">
        <f t="shared" si="173"/>
        <v>83</v>
      </c>
      <c r="B1962" s="24" t="s">
        <v>1150</v>
      </c>
      <c r="C1962" s="6" t="s">
        <v>293</v>
      </c>
      <c r="D1962" s="9"/>
      <c r="E1962" s="9"/>
      <c r="F1962" s="9"/>
      <c r="G1962" s="69"/>
      <c r="H1962" s="69"/>
      <c r="I1962" s="135">
        <v>973820</v>
      </c>
      <c r="J1962" s="69"/>
      <c r="K1962" s="21" t="str">
        <f t="shared" si="174"/>
        <v>đ/mét</v>
      </c>
      <c r="L1962" s="63"/>
      <c r="M1962" s="65">
        <f t="shared" si="175"/>
        <v>973820</v>
      </c>
      <c r="N1962" s="65"/>
      <c r="O1962" s="35"/>
      <c r="P1962" s="35"/>
    </row>
    <row r="1963" spans="1:16" s="176" customFormat="1" ht="21.95" customHeight="1" x14ac:dyDescent="0.3">
      <c r="A1963" s="6">
        <f t="shared" si="173"/>
        <v>84</v>
      </c>
      <c r="B1963" s="24" t="s">
        <v>1151</v>
      </c>
      <c r="C1963" s="6" t="s">
        <v>293</v>
      </c>
      <c r="D1963" s="9"/>
      <c r="E1963" s="9"/>
      <c r="F1963" s="9"/>
      <c r="G1963" s="69"/>
      <c r="H1963" s="69"/>
      <c r="I1963" s="135">
        <v>1202000</v>
      </c>
      <c r="J1963" s="69"/>
      <c r="K1963" s="21" t="str">
        <f t="shared" si="174"/>
        <v>đ/mét</v>
      </c>
      <c r="L1963" s="63"/>
      <c r="M1963" s="65">
        <f t="shared" si="175"/>
        <v>1202000</v>
      </c>
      <c r="N1963" s="65"/>
      <c r="O1963" s="35"/>
      <c r="P1963" s="35"/>
    </row>
    <row r="1964" spans="1:16" s="176" customFormat="1" ht="21.95" customHeight="1" x14ac:dyDescent="0.3">
      <c r="A1964" s="6">
        <f t="shared" si="173"/>
        <v>85</v>
      </c>
      <c r="B1964" s="24" t="s">
        <v>1152</v>
      </c>
      <c r="C1964" s="6" t="s">
        <v>293</v>
      </c>
      <c r="D1964" s="9"/>
      <c r="E1964" s="9"/>
      <c r="F1964" s="9"/>
      <c r="G1964" s="69"/>
      <c r="H1964" s="69"/>
      <c r="I1964" s="135">
        <v>1481820</v>
      </c>
      <c r="J1964" s="69"/>
      <c r="K1964" s="21" t="str">
        <f t="shared" si="174"/>
        <v>đ/mét</v>
      </c>
      <c r="L1964" s="63"/>
      <c r="M1964" s="65">
        <f t="shared" si="175"/>
        <v>1481820</v>
      </c>
      <c r="N1964" s="65"/>
      <c r="O1964" s="35"/>
      <c r="P1964" s="35"/>
    </row>
    <row r="1965" spans="1:16" s="176" customFormat="1" ht="21.95" customHeight="1" x14ac:dyDescent="0.3">
      <c r="A1965" s="6">
        <f t="shared" si="173"/>
        <v>86</v>
      </c>
      <c r="B1965" s="24" t="s">
        <v>1153</v>
      </c>
      <c r="C1965" s="6" t="s">
        <v>293</v>
      </c>
      <c r="D1965" s="9"/>
      <c r="E1965" s="9"/>
      <c r="F1965" s="9"/>
      <c r="G1965" s="69"/>
      <c r="H1965" s="69"/>
      <c r="I1965" s="135">
        <v>1164270</v>
      </c>
      <c r="J1965" s="69"/>
      <c r="K1965" s="21" t="str">
        <f t="shared" si="174"/>
        <v>đ/mét</v>
      </c>
      <c r="L1965" s="63"/>
      <c r="M1965" s="65">
        <f t="shared" si="175"/>
        <v>1164270</v>
      </c>
      <c r="N1965" s="65"/>
      <c r="O1965" s="35"/>
      <c r="P1965" s="35"/>
    </row>
    <row r="1966" spans="1:16" s="176" customFormat="1" ht="21.95" customHeight="1" x14ac:dyDescent="0.3">
      <c r="A1966" s="6">
        <f t="shared" si="173"/>
        <v>87</v>
      </c>
      <c r="B1966" s="24" t="s">
        <v>1154</v>
      </c>
      <c r="C1966" s="6" t="s">
        <v>293</v>
      </c>
      <c r="D1966" s="9"/>
      <c r="E1966" s="9"/>
      <c r="F1966" s="9"/>
      <c r="G1966" s="69"/>
      <c r="H1966" s="69"/>
      <c r="I1966" s="135">
        <v>1267000</v>
      </c>
      <c r="J1966" s="69"/>
      <c r="K1966" s="21" t="str">
        <f t="shared" si="174"/>
        <v>đ/mét</v>
      </c>
      <c r="L1966" s="63"/>
      <c r="M1966" s="65">
        <f t="shared" si="175"/>
        <v>1267000</v>
      </c>
      <c r="N1966" s="65"/>
      <c r="O1966" s="35"/>
      <c r="P1966" s="35"/>
    </row>
    <row r="1967" spans="1:16" s="176" customFormat="1" ht="21.95" customHeight="1" x14ac:dyDescent="0.3">
      <c r="A1967" s="6">
        <f t="shared" si="173"/>
        <v>88</v>
      </c>
      <c r="B1967" s="24" t="s">
        <v>1155</v>
      </c>
      <c r="C1967" s="6" t="s">
        <v>293</v>
      </c>
      <c r="D1967" s="9"/>
      <c r="E1967" s="9"/>
      <c r="F1967" s="9"/>
      <c r="G1967" s="69"/>
      <c r="H1967" s="69"/>
      <c r="I1967" s="135">
        <v>1523730</v>
      </c>
      <c r="J1967" s="69"/>
      <c r="K1967" s="21" t="str">
        <f t="shared" si="174"/>
        <v>đ/mét</v>
      </c>
      <c r="L1967" s="63"/>
      <c r="M1967" s="65">
        <f t="shared" si="175"/>
        <v>1523730</v>
      </c>
      <c r="N1967" s="65"/>
      <c r="O1967" s="35"/>
      <c r="P1967" s="35"/>
    </row>
    <row r="1968" spans="1:16" s="176" customFormat="1" ht="21.95" customHeight="1" x14ac:dyDescent="0.3">
      <c r="A1968" s="6">
        <f t="shared" si="173"/>
        <v>89</v>
      </c>
      <c r="B1968" s="24" t="s">
        <v>1156</v>
      </c>
      <c r="C1968" s="6" t="s">
        <v>293</v>
      </c>
      <c r="D1968" s="9"/>
      <c r="E1968" s="9"/>
      <c r="F1968" s="9"/>
      <c r="G1968" s="69"/>
      <c r="H1968" s="69"/>
      <c r="I1968" s="135">
        <v>1936680</v>
      </c>
      <c r="J1968" s="69"/>
      <c r="K1968" s="21" t="str">
        <f t="shared" si="174"/>
        <v>đ/mét</v>
      </c>
      <c r="L1968" s="63"/>
      <c r="M1968" s="65">
        <f t="shared" si="175"/>
        <v>1936680</v>
      </c>
      <c r="N1968" s="65"/>
      <c r="O1968" s="35"/>
      <c r="P1968" s="35"/>
    </row>
    <row r="1969" spans="1:16" s="176" customFormat="1" ht="21.95" customHeight="1" x14ac:dyDescent="0.3">
      <c r="A1969" s="6">
        <f t="shared" si="173"/>
        <v>90</v>
      </c>
      <c r="B1969" s="24" t="s">
        <v>1157</v>
      </c>
      <c r="C1969" s="6" t="s">
        <v>293</v>
      </c>
      <c r="D1969" s="9"/>
      <c r="E1969" s="9"/>
      <c r="F1969" s="9"/>
      <c r="G1969" s="69"/>
      <c r="H1969" s="69"/>
      <c r="I1969" s="135">
        <v>1559500</v>
      </c>
      <c r="J1969" s="69"/>
      <c r="K1969" s="21" t="str">
        <f t="shared" si="174"/>
        <v>đ/mét</v>
      </c>
      <c r="L1969" s="63"/>
      <c r="M1969" s="65">
        <f t="shared" si="175"/>
        <v>1559500</v>
      </c>
      <c r="N1969" s="65"/>
      <c r="O1969" s="35"/>
      <c r="P1969" s="35"/>
    </row>
    <row r="1970" spans="1:16" s="176" customFormat="1" ht="21.95" customHeight="1" x14ac:dyDescent="0.3">
      <c r="A1970" s="6">
        <f t="shared" si="173"/>
        <v>91</v>
      </c>
      <c r="B1970" s="24" t="s">
        <v>1158</v>
      </c>
      <c r="C1970" s="6" t="s">
        <v>293</v>
      </c>
      <c r="D1970" s="9"/>
      <c r="E1970" s="9"/>
      <c r="F1970" s="9"/>
      <c r="G1970" s="69"/>
      <c r="H1970" s="69"/>
      <c r="I1970" s="135">
        <v>1880000</v>
      </c>
      <c r="J1970" s="69"/>
      <c r="K1970" s="21" t="str">
        <f t="shared" si="174"/>
        <v>đ/mét</v>
      </c>
      <c r="L1970" s="63"/>
      <c r="M1970" s="65">
        <f t="shared" si="175"/>
        <v>1880000</v>
      </c>
      <c r="N1970" s="65"/>
      <c r="O1970" s="35"/>
      <c r="P1970" s="35"/>
    </row>
    <row r="1971" spans="1:16" s="176" customFormat="1" ht="21.95" customHeight="1" x14ac:dyDescent="0.3">
      <c r="A1971" s="6">
        <f t="shared" si="173"/>
        <v>92</v>
      </c>
      <c r="B1971" s="24" t="s">
        <v>1159</v>
      </c>
      <c r="C1971" s="6" t="s">
        <v>293</v>
      </c>
      <c r="D1971" s="9"/>
      <c r="E1971" s="9"/>
      <c r="F1971" s="9"/>
      <c r="G1971" s="69"/>
      <c r="H1971" s="69"/>
      <c r="I1971" s="135">
        <v>1963590</v>
      </c>
      <c r="J1971" s="69"/>
      <c r="K1971" s="21" t="str">
        <f t="shared" si="174"/>
        <v>đ/mét</v>
      </c>
      <c r="L1971" s="63"/>
      <c r="M1971" s="65">
        <f t="shared" si="175"/>
        <v>1963590</v>
      </c>
      <c r="N1971" s="65"/>
      <c r="O1971" s="35"/>
      <c r="P1971" s="35"/>
    </row>
    <row r="1972" spans="1:16" s="176" customFormat="1" ht="21.95" customHeight="1" x14ac:dyDescent="0.3">
      <c r="A1972" s="6">
        <f t="shared" si="173"/>
        <v>93</v>
      </c>
      <c r="B1972" s="24" t="s">
        <v>1160</v>
      </c>
      <c r="C1972" s="6" t="s">
        <v>293</v>
      </c>
      <c r="D1972" s="9"/>
      <c r="E1972" s="9"/>
      <c r="F1972" s="9"/>
      <c r="G1972" s="69"/>
      <c r="H1972" s="69"/>
      <c r="I1972" s="135">
        <v>2359360</v>
      </c>
      <c r="J1972" s="69"/>
      <c r="K1972" s="21" t="str">
        <f t="shared" si="174"/>
        <v>đ/mét</v>
      </c>
      <c r="L1972" s="63"/>
      <c r="M1972" s="65">
        <f t="shared" si="175"/>
        <v>2359360</v>
      </c>
      <c r="N1972" s="65"/>
      <c r="O1972" s="35"/>
      <c r="P1972" s="35"/>
    </row>
    <row r="1973" spans="1:16" s="176" customFormat="1" ht="21.95" customHeight="1" x14ac:dyDescent="0.3">
      <c r="A1973" s="6">
        <f t="shared" si="173"/>
        <v>94</v>
      </c>
      <c r="B1973" s="24" t="s">
        <v>1161</v>
      </c>
      <c r="C1973" s="6" t="s">
        <v>293</v>
      </c>
      <c r="D1973" s="9"/>
      <c r="E1973" s="9"/>
      <c r="F1973" s="9"/>
      <c r="G1973" s="69"/>
      <c r="H1973" s="69"/>
      <c r="I1973" s="135">
        <v>2303640</v>
      </c>
      <c r="J1973" s="69"/>
      <c r="K1973" s="21" t="str">
        <f t="shared" si="174"/>
        <v>đ/mét</v>
      </c>
      <c r="L1973" s="63"/>
      <c r="M1973" s="65">
        <f t="shared" si="175"/>
        <v>2303640</v>
      </c>
      <c r="N1973" s="65"/>
      <c r="O1973" s="35"/>
      <c r="P1973" s="35"/>
    </row>
    <row r="1974" spans="1:16" s="176" customFormat="1" ht="21.95" customHeight="1" x14ac:dyDescent="0.3">
      <c r="A1974" s="6">
        <f t="shared" si="173"/>
        <v>95</v>
      </c>
      <c r="B1974" s="24" t="s">
        <v>1162</v>
      </c>
      <c r="C1974" s="6" t="s">
        <v>293</v>
      </c>
      <c r="D1974" s="9"/>
      <c r="E1974" s="9"/>
      <c r="F1974" s="9"/>
      <c r="G1974" s="69"/>
      <c r="H1974" s="69"/>
      <c r="I1974" s="135">
        <v>2478090</v>
      </c>
      <c r="J1974" s="69"/>
      <c r="K1974" s="21" t="str">
        <f t="shared" si="174"/>
        <v>đ/mét</v>
      </c>
      <c r="L1974" s="63"/>
      <c r="M1974" s="65">
        <f t="shared" si="175"/>
        <v>2478090</v>
      </c>
      <c r="N1974" s="65"/>
      <c r="O1974" s="35"/>
      <c r="P1974" s="35"/>
    </row>
    <row r="1975" spans="1:16" s="176" customFormat="1" ht="21.95" customHeight="1" x14ac:dyDescent="0.3">
      <c r="A1975" s="6">
        <f t="shared" si="173"/>
        <v>96</v>
      </c>
      <c r="B1975" s="24" t="s">
        <v>1163</v>
      </c>
      <c r="C1975" s="6" t="s">
        <v>293</v>
      </c>
      <c r="D1975" s="9"/>
      <c r="E1975" s="9"/>
      <c r="F1975" s="9"/>
      <c r="G1975" s="69"/>
      <c r="H1975" s="69"/>
      <c r="I1975" s="135">
        <v>2989180</v>
      </c>
      <c r="J1975" s="69"/>
      <c r="K1975" s="21" t="str">
        <f t="shared" si="174"/>
        <v>đ/mét</v>
      </c>
      <c r="L1975" s="63"/>
      <c r="M1975" s="65">
        <f t="shared" si="175"/>
        <v>2989180</v>
      </c>
      <c r="N1975" s="65"/>
      <c r="O1975" s="35"/>
      <c r="P1975" s="35"/>
    </row>
    <row r="1976" spans="1:16" s="176" customFormat="1" ht="21.95" customHeight="1" x14ac:dyDescent="0.3">
      <c r="A1976" s="6"/>
      <c r="B1976" s="153" t="s">
        <v>1164</v>
      </c>
      <c r="C1976" s="6" t="s">
        <v>293</v>
      </c>
      <c r="D1976" s="9"/>
      <c r="E1976" s="9"/>
      <c r="F1976" s="9"/>
      <c r="G1976" s="69"/>
      <c r="H1976" s="69"/>
      <c r="I1976" s="135"/>
      <c r="J1976" s="69"/>
      <c r="K1976" s="21"/>
      <c r="L1976" s="63"/>
      <c r="M1976" s="65"/>
      <c r="N1976" s="65"/>
      <c r="O1976" s="35"/>
      <c r="P1976" s="35"/>
    </row>
    <row r="1977" spans="1:16" s="176" customFormat="1" ht="21.95" customHeight="1" x14ac:dyDescent="0.3">
      <c r="A1977" s="6">
        <v>1</v>
      </c>
      <c r="B1977" s="24" t="s">
        <v>1165</v>
      </c>
      <c r="C1977" s="6" t="s">
        <v>293</v>
      </c>
      <c r="D1977" s="9"/>
      <c r="E1977" s="9"/>
      <c r="F1977" s="9"/>
      <c r="G1977" s="69"/>
      <c r="H1977" s="69"/>
      <c r="I1977" s="135">
        <v>6100</v>
      </c>
      <c r="J1977" s="69"/>
      <c r="K1977" s="21" t="str">
        <f t="shared" si="174"/>
        <v>đ/mét</v>
      </c>
      <c r="L1977" s="63"/>
      <c r="M1977" s="65">
        <f t="shared" si="175"/>
        <v>6100</v>
      </c>
      <c r="N1977" s="65"/>
      <c r="O1977" s="35"/>
      <c r="P1977" s="35"/>
    </row>
    <row r="1978" spans="1:16" s="176" customFormat="1" ht="21.95" customHeight="1" x14ac:dyDescent="0.3">
      <c r="A1978" s="6">
        <f t="shared" ref="A1978:A2041" si="176">+A1977+1</f>
        <v>2</v>
      </c>
      <c r="B1978" s="24" t="s">
        <v>1166</v>
      </c>
      <c r="C1978" s="6" t="s">
        <v>293</v>
      </c>
      <c r="D1978" s="9"/>
      <c r="E1978" s="9"/>
      <c r="F1978" s="9"/>
      <c r="G1978" s="69"/>
      <c r="H1978" s="69"/>
      <c r="I1978" s="135">
        <v>8100</v>
      </c>
      <c r="J1978" s="69"/>
      <c r="K1978" s="21" t="str">
        <f t="shared" si="174"/>
        <v>đ/mét</v>
      </c>
      <c r="L1978" s="63"/>
      <c r="M1978" s="65">
        <f t="shared" si="175"/>
        <v>8100</v>
      </c>
      <c r="N1978" s="65"/>
      <c r="O1978" s="35"/>
      <c r="P1978" s="35"/>
    </row>
    <row r="1979" spans="1:16" s="176" customFormat="1" ht="21.95" customHeight="1" x14ac:dyDescent="0.3">
      <c r="A1979" s="6">
        <f t="shared" si="176"/>
        <v>3</v>
      </c>
      <c r="B1979" s="24" t="s">
        <v>1167</v>
      </c>
      <c r="C1979" s="6" t="s">
        <v>293</v>
      </c>
      <c r="D1979" s="9"/>
      <c r="E1979" s="9"/>
      <c r="F1979" s="9"/>
      <c r="G1979" s="69"/>
      <c r="H1979" s="69"/>
      <c r="I1979" s="135">
        <v>9400</v>
      </c>
      <c r="J1979" s="69"/>
      <c r="K1979" s="21" t="str">
        <f t="shared" si="174"/>
        <v>đ/mét</v>
      </c>
      <c r="L1979" s="63"/>
      <c r="M1979" s="65">
        <f t="shared" si="175"/>
        <v>9400</v>
      </c>
      <c r="N1979" s="65"/>
      <c r="O1979" s="35"/>
      <c r="P1979" s="35"/>
    </row>
    <row r="1980" spans="1:16" s="176" customFormat="1" ht="21.95" customHeight="1" x14ac:dyDescent="0.3">
      <c r="A1980" s="6">
        <f t="shared" si="176"/>
        <v>4</v>
      </c>
      <c r="B1980" s="24" t="s">
        <v>1168</v>
      </c>
      <c r="C1980" s="6" t="s">
        <v>293</v>
      </c>
      <c r="D1980" s="9"/>
      <c r="E1980" s="9"/>
      <c r="F1980" s="9"/>
      <c r="G1980" s="69"/>
      <c r="H1980" s="69"/>
      <c r="I1980" s="135">
        <v>10400</v>
      </c>
      <c r="J1980" s="69"/>
      <c r="K1980" s="21" t="str">
        <f t="shared" si="174"/>
        <v>đ/mét</v>
      </c>
      <c r="L1980" s="63"/>
      <c r="M1980" s="65">
        <f t="shared" si="175"/>
        <v>10400</v>
      </c>
      <c r="N1980" s="65"/>
      <c r="O1980" s="35"/>
      <c r="P1980" s="35"/>
    </row>
    <row r="1981" spans="1:16" s="176" customFormat="1" ht="21.95" customHeight="1" x14ac:dyDescent="0.3">
      <c r="A1981" s="6">
        <f t="shared" si="176"/>
        <v>5</v>
      </c>
      <c r="B1981" s="24" t="s">
        <v>1169</v>
      </c>
      <c r="C1981" s="6" t="s">
        <v>293</v>
      </c>
      <c r="D1981" s="9"/>
      <c r="E1981" s="9"/>
      <c r="F1981" s="9"/>
      <c r="G1981" s="69"/>
      <c r="H1981" s="69"/>
      <c r="I1981" s="135">
        <v>10200</v>
      </c>
      <c r="J1981" s="69"/>
      <c r="K1981" s="21" t="str">
        <f t="shared" si="174"/>
        <v>đ/mét</v>
      </c>
      <c r="L1981" s="63"/>
      <c r="M1981" s="65">
        <f t="shared" si="175"/>
        <v>10200</v>
      </c>
      <c r="N1981" s="65"/>
      <c r="O1981" s="35"/>
      <c r="P1981" s="35"/>
    </row>
    <row r="1982" spans="1:16" s="176" customFormat="1" ht="21.95" customHeight="1" x14ac:dyDescent="0.3">
      <c r="A1982" s="6">
        <f t="shared" si="176"/>
        <v>6</v>
      </c>
      <c r="B1982" s="24" t="s">
        <v>1170</v>
      </c>
      <c r="C1982" s="6" t="s">
        <v>293</v>
      </c>
      <c r="D1982" s="9"/>
      <c r="E1982" s="9"/>
      <c r="F1982" s="9"/>
      <c r="G1982" s="69"/>
      <c r="H1982" s="69"/>
      <c r="I1982" s="135">
        <v>12000</v>
      </c>
      <c r="J1982" s="69"/>
      <c r="K1982" s="21" t="str">
        <f t="shared" si="174"/>
        <v>đ/mét</v>
      </c>
      <c r="L1982" s="63"/>
      <c r="M1982" s="65">
        <f t="shared" si="175"/>
        <v>12000</v>
      </c>
      <c r="N1982" s="65"/>
      <c r="O1982" s="35"/>
      <c r="P1982" s="35"/>
    </row>
    <row r="1983" spans="1:16" s="176" customFormat="1" ht="21.95" customHeight="1" x14ac:dyDescent="0.3">
      <c r="A1983" s="6">
        <f t="shared" si="176"/>
        <v>7</v>
      </c>
      <c r="B1983" s="24" t="s">
        <v>1171</v>
      </c>
      <c r="C1983" s="6" t="s">
        <v>293</v>
      </c>
      <c r="D1983" s="9"/>
      <c r="E1983" s="9"/>
      <c r="F1983" s="9"/>
      <c r="G1983" s="69"/>
      <c r="H1983" s="69"/>
      <c r="I1983" s="135">
        <v>14900</v>
      </c>
      <c r="J1983" s="69"/>
      <c r="K1983" s="21" t="str">
        <f t="shared" si="174"/>
        <v>đ/mét</v>
      </c>
      <c r="L1983" s="63"/>
      <c r="M1983" s="65">
        <f t="shared" si="175"/>
        <v>14900</v>
      </c>
      <c r="N1983" s="65"/>
      <c r="O1983" s="35"/>
      <c r="P1983" s="35"/>
    </row>
    <row r="1984" spans="1:16" s="176" customFormat="1" ht="21.95" customHeight="1" x14ac:dyDescent="0.3">
      <c r="A1984" s="6">
        <f t="shared" si="176"/>
        <v>8</v>
      </c>
      <c r="B1984" s="24" t="s">
        <v>1172</v>
      </c>
      <c r="C1984" s="6" t="s">
        <v>293</v>
      </c>
      <c r="D1984" s="9"/>
      <c r="E1984" s="9"/>
      <c r="F1984" s="9"/>
      <c r="G1984" s="69"/>
      <c r="H1984" s="69"/>
      <c r="I1984" s="135">
        <v>13600</v>
      </c>
      <c r="J1984" s="69"/>
      <c r="K1984" s="21" t="str">
        <f t="shared" si="174"/>
        <v>đ/mét</v>
      </c>
      <c r="L1984" s="63"/>
      <c r="M1984" s="65">
        <f t="shared" si="175"/>
        <v>13600</v>
      </c>
      <c r="N1984" s="65"/>
      <c r="O1984" s="35"/>
      <c r="P1984" s="35"/>
    </row>
    <row r="1985" spans="1:16" s="176" customFormat="1" ht="21.95" customHeight="1" x14ac:dyDescent="0.3">
      <c r="A1985" s="6">
        <f t="shared" si="176"/>
        <v>9</v>
      </c>
      <c r="B1985" s="24" t="s">
        <v>1173</v>
      </c>
      <c r="C1985" s="6" t="s">
        <v>293</v>
      </c>
      <c r="D1985" s="9"/>
      <c r="E1985" s="9"/>
      <c r="F1985" s="9"/>
      <c r="G1985" s="69"/>
      <c r="H1985" s="69"/>
      <c r="I1985" s="135">
        <v>16800</v>
      </c>
      <c r="J1985" s="69"/>
      <c r="K1985" s="21" t="str">
        <f t="shared" si="174"/>
        <v>đ/mét</v>
      </c>
      <c r="L1985" s="63"/>
      <c r="M1985" s="65">
        <f t="shared" si="175"/>
        <v>16800</v>
      </c>
      <c r="N1985" s="65"/>
      <c r="O1985" s="35"/>
      <c r="P1985" s="35"/>
    </row>
    <row r="1986" spans="1:16" s="176" customFormat="1" ht="21.95" customHeight="1" x14ac:dyDescent="0.3">
      <c r="A1986" s="6">
        <f t="shared" si="176"/>
        <v>10</v>
      </c>
      <c r="B1986" s="24" t="s">
        <v>1174</v>
      </c>
      <c r="C1986" s="6" t="s">
        <v>293</v>
      </c>
      <c r="D1986" s="9"/>
      <c r="E1986" s="9"/>
      <c r="F1986" s="9"/>
      <c r="G1986" s="69"/>
      <c r="H1986" s="69"/>
      <c r="I1986" s="135">
        <v>19600</v>
      </c>
      <c r="J1986" s="69"/>
      <c r="K1986" s="21" t="str">
        <f t="shared" si="174"/>
        <v>đ/mét</v>
      </c>
      <c r="L1986" s="63"/>
      <c r="M1986" s="65">
        <f t="shared" si="175"/>
        <v>19600</v>
      </c>
      <c r="N1986" s="65"/>
      <c r="O1986" s="35"/>
      <c r="P1986" s="35"/>
    </row>
    <row r="1987" spans="1:16" s="176" customFormat="1" ht="21.95" customHeight="1" x14ac:dyDescent="0.3">
      <c r="A1987" s="6">
        <f t="shared" si="176"/>
        <v>11</v>
      </c>
      <c r="B1987" s="24" t="s">
        <v>1175</v>
      </c>
      <c r="C1987" s="6" t="s">
        <v>293</v>
      </c>
      <c r="D1987" s="9"/>
      <c r="E1987" s="9"/>
      <c r="F1987" s="9"/>
      <c r="G1987" s="69"/>
      <c r="H1987" s="69"/>
      <c r="I1987" s="135">
        <v>23000</v>
      </c>
      <c r="J1987" s="69"/>
      <c r="K1987" s="21" t="str">
        <f t="shared" si="174"/>
        <v>đ/mét</v>
      </c>
      <c r="L1987" s="63"/>
      <c r="M1987" s="65">
        <f t="shared" si="175"/>
        <v>23000</v>
      </c>
      <c r="N1987" s="65"/>
      <c r="O1987" s="35"/>
      <c r="P1987" s="35"/>
    </row>
    <row r="1988" spans="1:16" s="176" customFormat="1" ht="21.95" customHeight="1" x14ac:dyDescent="0.3">
      <c r="A1988" s="6">
        <f t="shared" si="176"/>
        <v>12</v>
      </c>
      <c r="B1988" s="24" t="s">
        <v>1176</v>
      </c>
      <c r="C1988" s="6" t="s">
        <v>293</v>
      </c>
      <c r="D1988" s="9"/>
      <c r="E1988" s="9"/>
      <c r="F1988" s="9"/>
      <c r="G1988" s="69"/>
      <c r="H1988" s="69"/>
      <c r="I1988" s="135">
        <v>17200</v>
      </c>
      <c r="J1988" s="69"/>
      <c r="K1988" s="21" t="str">
        <f t="shared" si="174"/>
        <v>đ/mét</v>
      </c>
      <c r="L1988" s="63"/>
      <c r="M1988" s="65">
        <f t="shared" si="175"/>
        <v>17200</v>
      </c>
      <c r="N1988" s="65"/>
      <c r="O1988" s="35"/>
      <c r="P1988" s="35"/>
    </row>
    <row r="1989" spans="1:16" s="176" customFormat="1" ht="21.95" customHeight="1" x14ac:dyDescent="0.3">
      <c r="A1989" s="6">
        <f t="shared" si="176"/>
        <v>13</v>
      </c>
      <c r="B1989" s="24" t="s">
        <v>1177</v>
      </c>
      <c r="C1989" s="6" t="s">
        <v>293</v>
      </c>
      <c r="D1989" s="9"/>
      <c r="E1989" s="9"/>
      <c r="F1989" s="9"/>
      <c r="G1989" s="69"/>
      <c r="H1989" s="69"/>
      <c r="I1989" s="135">
        <v>20800</v>
      </c>
      <c r="J1989" s="69"/>
      <c r="K1989" s="21" t="str">
        <f t="shared" si="174"/>
        <v>đ/mét</v>
      </c>
      <c r="L1989" s="63"/>
      <c r="M1989" s="65">
        <f t="shared" si="175"/>
        <v>20800</v>
      </c>
      <c r="N1989" s="65"/>
      <c r="O1989" s="35"/>
      <c r="P1989" s="35"/>
    </row>
    <row r="1990" spans="1:16" s="176" customFormat="1" ht="21.95" customHeight="1" x14ac:dyDescent="0.3">
      <c r="A1990" s="6">
        <f t="shared" si="176"/>
        <v>14</v>
      </c>
      <c r="B1990" s="24" t="s">
        <v>1178</v>
      </c>
      <c r="C1990" s="6" t="s">
        <v>293</v>
      </c>
      <c r="D1990" s="9"/>
      <c r="E1990" s="9"/>
      <c r="F1990" s="9"/>
      <c r="G1990" s="69"/>
      <c r="H1990" s="69"/>
      <c r="I1990" s="135">
        <v>25200</v>
      </c>
      <c r="J1990" s="69"/>
      <c r="K1990" s="21" t="str">
        <f t="shared" si="174"/>
        <v>đ/mét</v>
      </c>
      <c r="L1990" s="63"/>
      <c r="M1990" s="65">
        <f t="shared" si="175"/>
        <v>25200</v>
      </c>
      <c r="N1990" s="65"/>
      <c r="O1990" s="35"/>
      <c r="P1990" s="35"/>
    </row>
    <row r="1991" spans="1:16" s="176" customFormat="1" ht="21.95" customHeight="1" x14ac:dyDescent="0.3">
      <c r="A1991" s="6">
        <f t="shared" si="176"/>
        <v>15</v>
      </c>
      <c r="B1991" s="24" t="s">
        <v>1179</v>
      </c>
      <c r="C1991" s="6" t="s">
        <v>293</v>
      </c>
      <c r="D1991" s="9"/>
      <c r="E1991" s="9"/>
      <c r="F1991" s="9"/>
      <c r="G1991" s="69"/>
      <c r="H1991" s="69"/>
      <c r="I1991" s="135">
        <v>30300</v>
      </c>
      <c r="J1991" s="69"/>
      <c r="K1991" s="21" t="str">
        <f t="shared" si="174"/>
        <v>đ/mét</v>
      </c>
      <c r="L1991" s="63"/>
      <c r="M1991" s="65">
        <f t="shared" si="175"/>
        <v>30300</v>
      </c>
      <c r="N1991" s="65"/>
      <c r="O1991" s="35"/>
      <c r="P1991" s="35"/>
    </row>
    <row r="1992" spans="1:16" s="176" customFormat="1" ht="21.95" customHeight="1" x14ac:dyDescent="0.3">
      <c r="A1992" s="6">
        <f t="shared" si="176"/>
        <v>16</v>
      </c>
      <c r="B1992" s="24" t="s">
        <v>1180</v>
      </c>
      <c r="C1992" s="6" t="s">
        <v>293</v>
      </c>
      <c r="D1992" s="9"/>
      <c r="E1992" s="9"/>
      <c r="F1992" s="9"/>
      <c r="G1992" s="69"/>
      <c r="H1992" s="69"/>
      <c r="I1992" s="135">
        <v>35900</v>
      </c>
      <c r="J1992" s="69"/>
      <c r="K1992" s="21" t="str">
        <f t="shared" si="174"/>
        <v>đ/mét</v>
      </c>
      <c r="L1992" s="63"/>
      <c r="M1992" s="65">
        <f t="shared" si="175"/>
        <v>35900</v>
      </c>
      <c r="N1992" s="65"/>
      <c r="O1992" s="35"/>
      <c r="P1992" s="35"/>
    </row>
    <row r="1993" spans="1:16" s="176" customFormat="1" ht="21.95" customHeight="1" x14ac:dyDescent="0.3">
      <c r="A1993" s="6">
        <f t="shared" si="176"/>
        <v>17</v>
      </c>
      <c r="B1993" s="24" t="s">
        <v>1181</v>
      </c>
      <c r="C1993" s="6" t="s">
        <v>293</v>
      </c>
      <c r="D1993" s="9"/>
      <c r="E1993" s="9"/>
      <c r="F1993" s="9"/>
      <c r="G1993" s="69"/>
      <c r="H1993" s="69"/>
      <c r="I1993" s="135">
        <v>21300</v>
      </c>
      <c r="J1993" s="69"/>
      <c r="K1993" s="21" t="str">
        <f t="shared" si="174"/>
        <v>đ/mét</v>
      </c>
      <c r="L1993" s="63"/>
      <c r="M1993" s="65">
        <f t="shared" si="175"/>
        <v>21300</v>
      </c>
      <c r="N1993" s="65"/>
      <c r="O1993" s="35"/>
      <c r="P1993" s="35"/>
    </row>
    <row r="1994" spans="1:16" s="176" customFormat="1" ht="21.95" customHeight="1" x14ac:dyDescent="0.3">
      <c r="A1994" s="6">
        <f t="shared" si="176"/>
        <v>18</v>
      </c>
      <c r="B1994" s="24" t="s">
        <v>1182</v>
      </c>
      <c r="C1994" s="6" t="s">
        <v>293</v>
      </c>
      <c r="D1994" s="9"/>
      <c r="E1994" s="9"/>
      <c r="F1994" s="9"/>
      <c r="G1994" s="69"/>
      <c r="H1994" s="69"/>
      <c r="I1994" s="135">
        <v>26700</v>
      </c>
      <c r="J1994" s="69"/>
      <c r="K1994" s="21" t="str">
        <f t="shared" si="174"/>
        <v>đ/mét</v>
      </c>
      <c r="L1994" s="63"/>
      <c r="M1994" s="65">
        <f t="shared" si="175"/>
        <v>26700</v>
      </c>
      <c r="N1994" s="65"/>
      <c r="O1994" s="35"/>
      <c r="P1994" s="35"/>
    </row>
    <row r="1995" spans="1:16" s="176" customFormat="1" ht="21.95" customHeight="1" x14ac:dyDescent="0.3">
      <c r="A1995" s="6">
        <f t="shared" si="176"/>
        <v>19</v>
      </c>
      <c r="B1995" s="24" t="s">
        <v>1183</v>
      </c>
      <c r="C1995" s="6" t="s">
        <v>293</v>
      </c>
      <c r="D1995" s="9"/>
      <c r="E1995" s="9"/>
      <c r="F1995" s="9"/>
      <c r="G1995" s="69"/>
      <c r="H1995" s="69"/>
      <c r="I1995" s="135">
        <v>32100</v>
      </c>
      <c r="J1995" s="69"/>
      <c r="K1995" s="21" t="str">
        <f t="shared" si="174"/>
        <v>đ/mét</v>
      </c>
      <c r="L1995" s="63"/>
      <c r="M1995" s="65">
        <f t="shared" si="175"/>
        <v>32100</v>
      </c>
      <c r="N1995" s="65"/>
      <c r="O1995" s="35"/>
      <c r="P1995" s="35"/>
    </row>
    <row r="1996" spans="1:16" s="176" customFormat="1" ht="21.95" customHeight="1" x14ac:dyDescent="0.3">
      <c r="A1996" s="6">
        <f t="shared" si="176"/>
        <v>20</v>
      </c>
      <c r="B1996" s="24" t="s">
        <v>1184</v>
      </c>
      <c r="C1996" s="6" t="s">
        <v>293</v>
      </c>
      <c r="D1996" s="9"/>
      <c r="E1996" s="9"/>
      <c r="F1996" s="9"/>
      <c r="G1996" s="69"/>
      <c r="H1996" s="69"/>
      <c r="I1996" s="135">
        <v>38600</v>
      </c>
      <c r="J1996" s="69"/>
      <c r="K1996" s="21" t="str">
        <f t="shared" si="174"/>
        <v>đ/mét</v>
      </c>
      <c r="L1996" s="63"/>
      <c r="M1996" s="65">
        <f t="shared" si="175"/>
        <v>38600</v>
      </c>
      <c r="N1996" s="65"/>
      <c r="O1996" s="35"/>
      <c r="P1996" s="35"/>
    </row>
    <row r="1997" spans="1:16" s="176" customFormat="1" ht="21.95" customHeight="1" x14ac:dyDescent="0.3">
      <c r="A1997" s="6">
        <f t="shared" si="176"/>
        <v>21</v>
      </c>
      <c r="B1997" s="24" t="s">
        <v>1185</v>
      </c>
      <c r="C1997" s="6" t="s">
        <v>293</v>
      </c>
      <c r="D1997" s="9"/>
      <c r="E1997" s="9"/>
      <c r="F1997" s="9"/>
      <c r="G1997" s="69"/>
      <c r="H1997" s="69"/>
      <c r="I1997" s="135">
        <v>46800</v>
      </c>
      <c r="J1997" s="69"/>
      <c r="K1997" s="21" t="str">
        <f t="shared" si="174"/>
        <v>đ/mét</v>
      </c>
      <c r="L1997" s="63"/>
      <c r="M1997" s="65">
        <f t="shared" si="175"/>
        <v>46800</v>
      </c>
      <c r="N1997" s="65"/>
      <c r="O1997" s="35"/>
      <c r="P1997" s="35"/>
    </row>
    <row r="1998" spans="1:16" s="176" customFormat="1" ht="21.95" customHeight="1" x14ac:dyDescent="0.3">
      <c r="A1998" s="6">
        <f t="shared" si="176"/>
        <v>22</v>
      </c>
      <c r="B1998" s="24" t="s">
        <v>1186</v>
      </c>
      <c r="C1998" s="6" t="s">
        <v>293</v>
      </c>
      <c r="D1998" s="9"/>
      <c r="E1998" s="9"/>
      <c r="F1998" s="9"/>
      <c r="G1998" s="69"/>
      <c r="H1998" s="69"/>
      <c r="I1998" s="135">
        <v>55600</v>
      </c>
      <c r="J1998" s="69"/>
      <c r="K1998" s="21" t="str">
        <f t="shared" si="174"/>
        <v>đ/mét</v>
      </c>
      <c r="L1998" s="63"/>
      <c r="M1998" s="65">
        <f t="shared" si="175"/>
        <v>55600</v>
      </c>
      <c r="N1998" s="65"/>
      <c r="O1998" s="35"/>
      <c r="P1998" s="35"/>
    </row>
    <row r="1999" spans="1:16" s="176" customFormat="1" ht="21.95" customHeight="1" x14ac:dyDescent="0.3">
      <c r="A1999" s="6">
        <f t="shared" si="176"/>
        <v>23</v>
      </c>
      <c r="B1999" s="24" t="s">
        <v>1187</v>
      </c>
      <c r="C1999" s="6" t="s">
        <v>293</v>
      </c>
      <c r="D1999" s="9"/>
      <c r="E1999" s="9"/>
      <c r="F1999" s="9"/>
      <c r="G1999" s="69"/>
      <c r="H1999" s="69"/>
      <c r="I1999" s="135">
        <v>33800</v>
      </c>
      <c r="J1999" s="69"/>
      <c r="K1999" s="21" t="str">
        <f t="shared" si="174"/>
        <v>đ/mét</v>
      </c>
      <c r="L1999" s="63"/>
      <c r="M1999" s="65">
        <f t="shared" si="175"/>
        <v>33800</v>
      </c>
      <c r="N1999" s="65"/>
      <c r="O1999" s="35"/>
      <c r="P1999" s="35"/>
    </row>
    <row r="2000" spans="1:16" s="176" customFormat="1" ht="21.95" customHeight="1" x14ac:dyDescent="0.3">
      <c r="A2000" s="6">
        <f t="shared" si="176"/>
        <v>24</v>
      </c>
      <c r="B2000" s="24" t="s">
        <v>1088</v>
      </c>
      <c r="C2000" s="6" t="s">
        <v>293</v>
      </c>
      <c r="D2000" s="9"/>
      <c r="E2000" s="9"/>
      <c r="F2000" s="9"/>
      <c r="G2000" s="69"/>
      <c r="H2000" s="69"/>
      <c r="I2000" s="135">
        <v>41700</v>
      </c>
      <c r="J2000" s="69"/>
      <c r="K2000" s="21" t="str">
        <f t="shared" si="174"/>
        <v>đ/mét</v>
      </c>
      <c r="L2000" s="63"/>
      <c r="M2000" s="65">
        <f t="shared" si="175"/>
        <v>41700</v>
      </c>
      <c r="N2000" s="65"/>
      <c r="O2000" s="35"/>
      <c r="P2000" s="35"/>
    </row>
    <row r="2001" spans="1:16" s="176" customFormat="1" ht="21.95" customHeight="1" x14ac:dyDescent="0.3">
      <c r="A2001" s="6">
        <f t="shared" si="176"/>
        <v>25</v>
      </c>
      <c r="B2001" s="24" t="s">
        <v>1188</v>
      </c>
      <c r="C2001" s="6" t="s">
        <v>293</v>
      </c>
      <c r="D2001" s="9"/>
      <c r="E2001" s="9"/>
      <c r="F2001" s="9"/>
      <c r="G2001" s="69"/>
      <c r="H2001" s="69"/>
      <c r="I2001" s="135">
        <v>51200</v>
      </c>
      <c r="J2001" s="69"/>
      <c r="K2001" s="21" t="str">
        <f t="shared" si="174"/>
        <v>đ/mét</v>
      </c>
      <c r="L2001" s="63"/>
      <c r="M2001" s="65">
        <f t="shared" si="175"/>
        <v>51200</v>
      </c>
      <c r="N2001" s="65"/>
      <c r="O2001" s="35"/>
      <c r="P2001" s="35"/>
    </row>
    <row r="2002" spans="1:16" s="176" customFormat="1" ht="21.95" customHeight="1" x14ac:dyDescent="0.3">
      <c r="A2002" s="6">
        <f>+A2001+1</f>
        <v>26</v>
      </c>
      <c r="B2002" s="24" t="s">
        <v>1189</v>
      </c>
      <c r="C2002" s="6" t="s">
        <v>293</v>
      </c>
      <c r="D2002" s="9"/>
      <c r="E2002" s="9"/>
      <c r="F2002" s="9"/>
      <c r="G2002" s="69"/>
      <c r="H2002" s="69"/>
      <c r="I2002" s="135">
        <v>61500</v>
      </c>
      <c r="J2002" s="69"/>
      <c r="K2002" s="21" t="str">
        <f t="shared" si="174"/>
        <v>đ/mét</v>
      </c>
      <c r="L2002" s="63"/>
      <c r="M2002" s="65">
        <f t="shared" si="175"/>
        <v>61500</v>
      </c>
      <c r="N2002" s="65"/>
      <c r="O2002" s="35"/>
      <c r="P2002" s="35"/>
    </row>
    <row r="2003" spans="1:16" s="176" customFormat="1" ht="21.95" customHeight="1" x14ac:dyDescent="0.3">
      <c r="A2003" s="6">
        <f t="shared" si="176"/>
        <v>27</v>
      </c>
      <c r="B2003" s="24" t="s">
        <v>1190</v>
      </c>
      <c r="C2003" s="6" t="s">
        <v>293</v>
      </c>
      <c r="D2003" s="9"/>
      <c r="E2003" s="9"/>
      <c r="F2003" s="9"/>
      <c r="G2003" s="69"/>
      <c r="H2003" s="69"/>
      <c r="I2003" s="135">
        <v>74200</v>
      </c>
      <c r="J2003" s="69"/>
      <c r="K2003" s="21" t="str">
        <f t="shared" si="174"/>
        <v>đ/mét</v>
      </c>
      <c r="L2003" s="63"/>
      <c r="M2003" s="65">
        <f t="shared" si="175"/>
        <v>74200</v>
      </c>
      <c r="N2003" s="65"/>
      <c r="O2003" s="35"/>
      <c r="P2003" s="35"/>
    </row>
    <row r="2004" spans="1:16" s="176" customFormat="1" ht="21.95" customHeight="1" x14ac:dyDescent="0.3">
      <c r="A2004" s="6">
        <f t="shared" si="176"/>
        <v>28</v>
      </c>
      <c r="B2004" s="24" t="s">
        <v>1191</v>
      </c>
      <c r="C2004" s="6" t="s">
        <v>293</v>
      </c>
      <c r="D2004" s="9"/>
      <c r="E2004" s="9"/>
      <c r="F2004" s="9"/>
      <c r="G2004" s="69"/>
      <c r="H2004" s="69"/>
      <c r="I2004" s="135">
        <v>88700</v>
      </c>
      <c r="J2004" s="69"/>
      <c r="K2004" s="21" t="str">
        <f t="shared" si="174"/>
        <v>đ/mét</v>
      </c>
      <c r="L2004" s="63"/>
      <c r="M2004" s="65">
        <f t="shared" si="175"/>
        <v>88700</v>
      </c>
      <c r="N2004" s="65"/>
      <c r="O2004" s="35"/>
      <c r="P2004" s="35"/>
    </row>
    <row r="2005" spans="1:16" s="176" customFormat="1" ht="21.95" customHeight="1" x14ac:dyDescent="0.3">
      <c r="A2005" s="6">
        <f t="shared" si="176"/>
        <v>29</v>
      </c>
      <c r="B2005" s="24" t="s">
        <v>1192</v>
      </c>
      <c r="C2005" s="6" t="s">
        <v>293</v>
      </c>
      <c r="D2005" s="9"/>
      <c r="E2005" s="9"/>
      <c r="F2005" s="9"/>
      <c r="G2005" s="69"/>
      <c r="H2005" s="69"/>
      <c r="I2005" s="135">
        <v>46000</v>
      </c>
      <c r="J2005" s="69"/>
      <c r="K2005" s="21" t="str">
        <f t="shared" si="174"/>
        <v>đ/mét</v>
      </c>
      <c r="L2005" s="63"/>
      <c r="M2005" s="65">
        <f t="shared" si="175"/>
        <v>46000</v>
      </c>
      <c r="N2005" s="65"/>
      <c r="O2005" s="35"/>
      <c r="P2005" s="35"/>
    </row>
    <row r="2006" spans="1:16" s="176" customFormat="1" ht="21.95" customHeight="1" x14ac:dyDescent="0.3">
      <c r="A2006" s="6">
        <f t="shared" si="176"/>
        <v>30</v>
      </c>
      <c r="B2006" s="24" t="s">
        <v>1091</v>
      </c>
      <c r="C2006" s="6" t="s">
        <v>293</v>
      </c>
      <c r="D2006" s="9"/>
      <c r="E2006" s="9"/>
      <c r="F2006" s="9"/>
      <c r="G2006" s="69"/>
      <c r="H2006" s="69"/>
      <c r="I2006" s="135">
        <v>59200</v>
      </c>
      <c r="J2006" s="69"/>
      <c r="K2006" s="21" t="str">
        <f t="shared" si="174"/>
        <v>đ/mét</v>
      </c>
      <c r="L2006" s="63"/>
      <c r="M2006" s="65">
        <f t="shared" si="175"/>
        <v>59200</v>
      </c>
      <c r="N2006" s="65"/>
      <c r="O2006" s="35"/>
      <c r="P2006" s="35"/>
    </row>
    <row r="2007" spans="1:16" s="176" customFormat="1" ht="21.95" customHeight="1" x14ac:dyDescent="0.3">
      <c r="A2007" s="6">
        <f t="shared" si="176"/>
        <v>31</v>
      </c>
      <c r="B2007" s="24" t="s">
        <v>1193</v>
      </c>
      <c r="C2007" s="6" t="s">
        <v>293</v>
      </c>
      <c r="D2007" s="9"/>
      <c r="E2007" s="9"/>
      <c r="F2007" s="9"/>
      <c r="G2007" s="69"/>
      <c r="H2007" s="69"/>
      <c r="I2007" s="135">
        <v>71400</v>
      </c>
      <c r="J2007" s="69"/>
      <c r="K2007" s="21" t="str">
        <f t="shared" si="174"/>
        <v>đ/mét</v>
      </c>
      <c r="L2007" s="63"/>
      <c r="M2007" s="65">
        <f t="shared" si="175"/>
        <v>71400</v>
      </c>
      <c r="N2007" s="65"/>
      <c r="O2007" s="35"/>
      <c r="P2007" s="35"/>
    </row>
    <row r="2008" spans="1:16" s="176" customFormat="1" ht="21.95" customHeight="1" x14ac:dyDescent="0.3">
      <c r="A2008" s="6">
        <f t="shared" si="176"/>
        <v>32</v>
      </c>
      <c r="B2008" s="24" t="s">
        <v>1194</v>
      </c>
      <c r="C2008" s="6" t="s">
        <v>293</v>
      </c>
      <c r="D2008" s="9"/>
      <c r="E2008" s="9"/>
      <c r="F2008" s="9"/>
      <c r="G2008" s="69"/>
      <c r="H2008" s="69"/>
      <c r="I2008" s="135">
        <v>87200</v>
      </c>
      <c r="J2008" s="69"/>
      <c r="K2008" s="21" t="str">
        <f t="shared" si="174"/>
        <v>đ/mét</v>
      </c>
      <c r="L2008" s="63"/>
      <c r="M2008" s="65">
        <f t="shared" si="175"/>
        <v>87200</v>
      </c>
      <c r="N2008" s="65"/>
      <c r="O2008" s="35"/>
      <c r="P2008" s="35"/>
    </row>
    <row r="2009" spans="1:16" s="176" customFormat="1" ht="21.95" customHeight="1" x14ac:dyDescent="0.3">
      <c r="A2009" s="6">
        <f t="shared" si="176"/>
        <v>33</v>
      </c>
      <c r="B2009" s="24" t="s">
        <v>1195</v>
      </c>
      <c r="C2009" s="6" t="s">
        <v>293</v>
      </c>
      <c r="D2009" s="9"/>
      <c r="E2009" s="9"/>
      <c r="F2009" s="9"/>
      <c r="G2009" s="69"/>
      <c r="H2009" s="69"/>
      <c r="I2009" s="135">
        <v>103500</v>
      </c>
      <c r="J2009" s="69"/>
      <c r="K2009" s="21" t="str">
        <f t="shared" si="174"/>
        <v>đ/mét</v>
      </c>
      <c r="L2009" s="63"/>
      <c r="M2009" s="65">
        <f t="shared" si="175"/>
        <v>103500</v>
      </c>
      <c r="N2009" s="65"/>
      <c r="O2009" s="35"/>
      <c r="P2009" s="35"/>
    </row>
    <row r="2010" spans="1:16" s="176" customFormat="1" ht="21.95" customHeight="1" x14ac:dyDescent="0.3">
      <c r="A2010" s="6">
        <f t="shared" si="176"/>
        <v>34</v>
      </c>
      <c r="B2010" s="24" t="s">
        <v>1196</v>
      </c>
      <c r="C2010" s="6" t="s">
        <v>293</v>
      </c>
      <c r="D2010" s="9"/>
      <c r="E2010" s="9"/>
      <c r="F2010" s="9"/>
      <c r="G2010" s="69"/>
      <c r="H2010" s="69"/>
      <c r="I2010" s="135">
        <v>124700</v>
      </c>
      <c r="J2010" s="69"/>
      <c r="K2010" s="21" t="str">
        <f t="shared" si="174"/>
        <v>đ/mét</v>
      </c>
      <c r="L2010" s="63"/>
      <c r="M2010" s="65">
        <f t="shared" si="175"/>
        <v>124700</v>
      </c>
      <c r="N2010" s="65"/>
      <c r="O2010" s="35"/>
      <c r="P2010" s="35"/>
    </row>
    <row r="2011" spans="1:16" s="176" customFormat="1" ht="21.95" customHeight="1" x14ac:dyDescent="0.3">
      <c r="A2011" s="6">
        <f t="shared" si="176"/>
        <v>35</v>
      </c>
      <c r="B2011" s="24" t="s">
        <v>1097</v>
      </c>
      <c r="C2011" s="6" t="s">
        <v>293</v>
      </c>
      <c r="D2011" s="9"/>
      <c r="E2011" s="9"/>
      <c r="F2011" s="9"/>
      <c r="G2011" s="69"/>
      <c r="H2011" s="69"/>
      <c r="I2011" s="135">
        <v>66900</v>
      </c>
      <c r="J2011" s="69"/>
      <c r="K2011" s="21" t="str">
        <f t="shared" si="174"/>
        <v>đ/mét</v>
      </c>
      <c r="L2011" s="63"/>
      <c r="M2011" s="65">
        <f t="shared" si="175"/>
        <v>66900</v>
      </c>
      <c r="N2011" s="65"/>
      <c r="O2011" s="35"/>
      <c r="P2011" s="35"/>
    </row>
    <row r="2012" spans="1:16" s="176" customFormat="1" ht="21.95" customHeight="1" x14ac:dyDescent="0.3">
      <c r="A2012" s="6">
        <f t="shared" si="176"/>
        <v>36</v>
      </c>
      <c r="B2012" s="24" t="s">
        <v>1197</v>
      </c>
      <c r="C2012" s="6" t="s">
        <v>293</v>
      </c>
      <c r="D2012" s="9"/>
      <c r="E2012" s="9"/>
      <c r="F2012" s="9"/>
      <c r="G2012" s="69"/>
      <c r="H2012" s="69"/>
      <c r="I2012" s="135">
        <v>83300</v>
      </c>
      <c r="J2012" s="69"/>
      <c r="K2012" s="21" t="str">
        <f t="shared" si="174"/>
        <v>đ/mét</v>
      </c>
      <c r="L2012" s="63"/>
      <c r="M2012" s="65">
        <f t="shared" si="175"/>
        <v>83300</v>
      </c>
      <c r="N2012" s="65"/>
      <c r="O2012" s="35"/>
      <c r="P2012" s="35"/>
    </row>
    <row r="2013" spans="1:16" s="176" customFormat="1" ht="21.95" customHeight="1" x14ac:dyDescent="0.3">
      <c r="A2013" s="6">
        <f t="shared" si="176"/>
        <v>37</v>
      </c>
      <c r="B2013" s="24" t="s">
        <v>1198</v>
      </c>
      <c r="C2013" s="6" t="s">
        <v>293</v>
      </c>
      <c r="D2013" s="9"/>
      <c r="E2013" s="9"/>
      <c r="F2013" s="9"/>
      <c r="G2013" s="69"/>
      <c r="H2013" s="69"/>
      <c r="I2013" s="135">
        <v>102800</v>
      </c>
      <c r="J2013" s="69"/>
      <c r="K2013" s="21" t="str">
        <f t="shared" si="174"/>
        <v>đ/mét</v>
      </c>
      <c r="L2013" s="63"/>
      <c r="M2013" s="65">
        <f t="shared" si="175"/>
        <v>102800</v>
      </c>
      <c r="N2013" s="65"/>
      <c r="O2013" s="35"/>
      <c r="P2013" s="35"/>
    </row>
    <row r="2014" spans="1:16" s="176" customFormat="1" ht="21.95" customHeight="1" x14ac:dyDescent="0.3">
      <c r="A2014" s="6">
        <f t="shared" si="176"/>
        <v>38</v>
      </c>
      <c r="B2014" s="24" t="s">
        <v>1199</v>
      </c>
      <c r="C2014" s="6" t="s">
        <v>293</v>
      </c>
      <c r="D2014" s="9"/>
      <c r="E2014" s="9"/>
      <c r="F2014" s="9"/>
      <c r="G2014" s="69"/>
      <c r="H2014" s="69"/>
      <c r="I2014" s="135">
        <v>124700</v>
      </c>
      <c r="J2014" s="69"/>
      <c r="K2014" s="21" t="str">
        <f t="shared" si="174"/>
        <v>đ/mét</v>
      </c>
      <c r="L2014" s="63"/>
      <c r="M2014" s="65">
        <f t="shared" si="175"/>
        <v>124700</v>
      </c>
      <c r="N2014" s="65"/>
      <c r="O2014" s="35"/>
      <c r="P2014" s="35"/>
    </row>
    <row r="2015" spans="1:16" s="176" customFormat="1" ht="21.95" customHeight="1" x14ac:dyDescent="0.3">
      <c r="A2015" s="6">
        <f t="shared" si="176"/>
        <v>39</v>
      </c>
      <c r="B2015" s="24" t="s">
        <v>1200</v>
      </c>
      <c r="C2015" s="6" t="s">
        <v>293</v>
      </c>
      <c r="D2015" s="9"/>
      <c r="E2015" s="9"/>
      <c r="F2015" s="9"/>
      <c r="G2015" s="69"/>
      <c r="H2015" s="69"/>
      <c r="I2015" s="135">
        <v>149900</v>
      </c>
      <c r="J2015" s="69"/>
      <c r="K2015" s="21" t="str">
        <f t="shared" si="174"/>
        <v>đ/mét</v>
      </c>
      <c r="L2015" s="63"/>
      <c r="M2015" s="65">
        <f t="shared" si="175"/>
        <v>149900</v>
      </c>
      <c r="N2015" s="65"/>
      <c r="O2015" s="35"/>
      <c r="P2015" s="35"/>
    </row>
    <row r="2016" spans="1:16" s="176" customFormat="1" ht="21.95" customHeight="1" x14ac:dyDescent="0.3">
      <c r="A2016" s="6">
        <f t="shared" si="176"/>
        <v>40</v>
      </c>
      <c r="B2016" s="24" t="s">
        <v>1201</v>
      </c>
      <c r="C2016" s="6" t="s">
        <v>293</v>
      </c>
      <c r="D2016" s="9"/>
      <c r="E2016" s="9"/>
      <c r="F2016" s="9"/>
      <c r="G2016" s="69"/>
      <c r="H2016" s="69"/>
      <c r="I2016" s="135">
        <v>179800</v>
      </c>
      <c r="J2016" s="69"/>
      <c r="K2016" s="21" t="str">
        <f t="shared" si="174"/>
        <v>đ/mét</v>
      </c>
      <c r="L2016" s="63"/>
      <c r="M2016" s="65">
        <f t="shared" si="175"/>
        <v>179800</v>
      </c>
      <c r="N2016" s="65"/>
      <c r="O2016" s="35"/>
      <c r="P2016" s="35"/>
    </row>
    <row r="2017" spans="1:16" s="176" customFormat="1" ht="21.95" customHeight="1" x14ac:dyDescent="0.3">
      <c r="A2017" s="6">
        <f t="shared" si="176"/>
        <v>41</v>
      </c>
      <c r="B2017" s="24" t="s">
        <v>1101</v>
      </c>
      <c r="C2017" s="6" t="s">
        <v>293</v>
      </c>
      <c r="D2017" s="9"/>
      <c r="E2017" s="9"/>
      <c r="F2017" s="9"/>
      <c r="G2017" s="69"/>
      <c r="H2017" s="69"/>
      <c r="I2017" s="135">
        <v>100100</v>
      </c>
      <c r="J2017" s="69"/>
      <c r="K2017" s="21" t="str">
        <f t="shared" si="174"/>
        <v>đ/mét</v>
      </c>
      <c r="L2017" s="63"/>
      <c r="M2017" s="65">
        <f t="shared" si="175"/>
        <v>100100</v>
      </c>
      <c r="N2017" s="65"/>
      <c r="O2017" s="35"/>
      <c r="P2017" s="35"/>
    </row>
    <row r="2018" spans="1:16" s="176" customFormat="1" ht="21.95" customHeight="1" x14ac:dyDescent="0.3">
      <c r="A2018" s="6">
        <f t="shared" si="176"/>
        <v>42</v>
      </c>
      <c r="B2018" s="24" t="s">
        <v>1202</v>
      </c>
      <c r="C2018" s="6" t="s">
        <v>293</v>
      </c>
      <c r="D2018" s="9"/>
      <c r="E2018" s="9"/>
      <c r="F2018" s="9"/>
      <c r="G2018" s="69"/>
      <c r="H2018" s="69"/>
      <c r="I2018" s="135">
        <v>125000</v>
      </c>
      <c r="J2018" s="69"/>
      <c r="K2018" s="21" t="str">
        <f t="shared" si="174"/>
        <v>đ/mét</v>
      </c>
      <c r="L2018" s="63"/>
      <c r="M2018" s="65">
        <f t="shared" si="175"/>
        <v>125000</v>
      </c>
      <c r="N2018" s="65"/>
      <c r="O2018" s="35"/>
      <c r="P2018" s="35"/>
    </row>
    <row r="2019" spans="1:16" s="176" customFormat="1" ht="21.95" customHeight="1" x14ac:dyDescent="0.3">
      <c r="A2019" s="6">
        <f t="shared" si="176"/>
        <v>43</v>
      </c>
      <c r="B2019" s="24" t="s">
        <v>1203</v>
      </c>
      <c r="C2019" s="6" t="s">
        <v>293</v>
      </c>
      <c r="D2019" s="9"/>
      <c r="E2019" s="9"/>
      <c r="F2019" s="9"/>
      <c r="G2019" s="69"/>
      <c r="H2019" s="69"/>
      <c r="I2019" s="135">
        <v>152800</v>
      </c>
      <c r="J2019" s="69"/>
      <c r="K2019" s="21" t="str">
        <f t="shared" si="174"/>
        <v>đ/mét</v>
      </c>
      <c r="L2019" s="63"/>
      <c r="M2019" s="65">
        <f t="shared" si="175"/>
        <v>152800</v>
      </c>
      <c r="N2019" s="65"/>
      <c r="O2019" s="35"/>
      <c r="P2019" s="35"/>
    </row>
    <row r="2020" spans="1:16" s="176" customFormat="1" ht="21.95" customHeight="1" x14ac:dyDescent="0.3">
      <c r="A2020" s="6">
        <f t="shared" si="176"/>
        <v>44</v>
      </c>
      <c r="B2020" s="24" t="s">
        <v>1204</v>
      </c>
      <c r="C2020" s="6" t="s">
        <v>293</v>
      </c>
      <c r="D2020" s="9"/>
      <c r="E2020" s="9"/>
      <c r="F2020" s="9"/>
      <c r="G2020" s="69"/>
      <c r="H2020" s="69"/>
      <c r="I2020" s="135">
        <v>184800</v>
      </c>
      <c r="J2020" s="69"/>
      <c r="K2020" s="21" t="str">
        <f t="shared" si="174"/>
        <v>đ/mét</v>
      </c>
      <c r="L2020" s="63"/>
      <c r="M2020" s="65">
        <f t="shared" si="175"/>
        <v>184800</v>
      </c>
      <c r="N2020" s="65"/>
      <c r="O2020" s="35"/>
      <c r="P2020" s="35"/>
    </row>
    <row r="2021" spans="1:16" s="176" customFormat="1" ht="21.95" customHeight="1" x14ac:dyDescent="0.3">
      <c r="A2021" s="6">
        <f t="shared" si="176"/>
        <v>45</v>
      </c>
      <c r="B2021" s="24" t="s">
        <v>1205</v>
      </c>
      <c r="C2021" s="6" t="s">
        <v>293</v>
      </c>
      <c r="D2021" s="9"/>
      <c r="E2021" s="9"/>
      <c r="F2021" s="9"/>
      <c r="G2021" s="69"/>
      <c r="H2021" s="69"/>
      <c r="I2021" s="135">
        <v>222400</v>
      </c>
      <c r="J2021" s="69"/>
      <c r="K2021" s="21" t="str">
        <f t="shared" si="174"/>
        <v>đ/mét</v>
      </c>
      <c r="L2021" s="63"/>
      <c r="M2021" s="65">
        <f t="shared" si="175"/>
        <v>222400</v>
      </c>
      <c r="N2021" s="65"/>
      <c r="O2021" s="35"/>
      <c r="P2021" s="35"/>
    </row>
    <row r="2022" spans="1:16" s="176" customFormat="1" ht="21.95" customHeight="1" x14ac:dyDescent="0.3">
      <c r="A2022" s="6">
        <f t="shared" si="176"/>
        <v>46</v>
      </c>
      <c r="B2022" s="24" t="s">
        <v>1206</v>
      </c>
      <c r="C2022" s="6" t="s">
        <v>293</v>
      </c>
      <c r="D2022" s="9"/>
      <c r="E2022" s="9"/>
      <c r="F2022" s="9"/>
      <c r="G2022" s="69"/>
      <c r="H2022" s="69"/>
      <c r="I2022" s="135">
        <v>268400</v>
      </c>
      <c r="J2022" s="69"/>
      <c r="K2022" s="21" t="str">
        <f t="shared" si="174"/>
        <v>đ/mét</v>
      </c>
      <c r="L2022" s="63"/>
      <c r="M2022" s="65">
        <f t="shared" si="175"/>
        <v>268400</v>
      </c>
      <c r="N2022" s="65"/>
      <c r="O2022" s="35"/>
      <c r="P2022" s="35"/>
    </row>
    <row r="2023" spans="1:16" s="176" customFormat="1" ht="21.95" customHeight="1" x14ac:dyDescent="0.3">
      <c r="A2023" s="6">
        <f t="shared" si="176"/>
        <v>47</v>
      </c>
      <c r="B2023" s="24" t="s">
        <v>1108</v>
      </c>
      <c r="C2023" s="6" t="s">
        <v>293</v>
      </c>
      <c r="D2023" s="9"/>
      <c r="E2023" s="9"/>
      <c r="F2023" s="9"/>
      <c r="G2023" s="69"/>
      <c r="H2023" s="69"/>
      <c r="I2023" s="135">
        <v>129200</v>
      </c>
      <c r="J2023" s="69"/>
      <c r="K2023" s="21" t="str">
        <f t="shared" ref="K2023:K2086" si="177">C2023</f>
        <v>đ/mét</v>
      </c>
      <c r="L2023" s="63"/>
      <c r="M2023" s="65">
        <f t="shared" ref="M2023:M2086" si="178">I2023</f>
        <v>129200</v>
      </c>
      <c r="N2023" s="65"/>
      <c r="O2023" s="35"/>
      <c r="P2023" s="35"/>
    </row>
    <row r="2024" spans="1:16" s="176" customFormat="1" ht="21.95" customHeight="1" x14ac:dyDescent="0.3">
      <c r="A2024" s="6">
        <f t="shared" si="176"/>
        <v>48</v>
      </c>
      <c r="B2024" s="24" t="s">
        <v>1109</v>
      </c>
      <c r="C2024" s="6" t="s">
        <v>293</v>
      </c>
      <c r="D2024" s="9"/>
      <c r="E2024" s="9"/>
      <c r="F2024" s="9"/>
      <c r="G2024" s="69"/>
      <c r="H2024" s="69"/>
      <c r="I2024" s="135">
        <v>159800</v>
      </c>
      <c r="J2024" s="69"/>
      <c r="K2024" s="21" t="str">
        <f t="shared" si="177"/>
        <v>đ/mét</v>
      </c>
      <c r="L2024" s="63"/>
      <c r="M2024" s="65">
        <f t="shared" si="178"/>
        <v>159800</v>
      </c>
      <c r="N2024" s="65"/>
      <c r="O2024" s="35"/>
      <c r="P2024" s="35"/>
    </row>
    <row r="2025" spans="1:16" s="176" customFormat="1" ht="21.95" customHeight="1" x14ac:dyDescent="0.3">
      <c r="A2025" s="6">
        <f t="shared" si="176"/>
        <v>49</v>
      </c>
      <c r="B2025" s="24" t="s">
        <v>1207</v>
      </c>
      <c r="C2025" s="6" t="s">
        <v>293</v>
      </c>
      <c r="D2025" s="9"/>
      <c r="E2025" s="9"/>
      <c r="F2025" s="9"/>
      <c r="G2025" s="69"/>
      <c r="H2025" s="69"/>
      <c r="I2025" s="135">
        <v>194900</v>
      </c>
      <c r="J2025" s="69"/>
      <c r="K2025" s="21" t="str">
        <f t="shared" si="177"/>
        <v>đ/mét</v>
      </c>
      <c r="L2025" s="63"/>
      <c r="M2025" s="65">
        <f t="shared" si="178"/>
        <v>194900</v>
      </c>
      <c r="N2025" s="65"/>
      <c r="O2025" s="35"/>
      <c r="P2025" s="35"/>
    </row>
    <row r="2026" spans="1:16" s="176" customFormat="1" ht="21.95" customHeight="1" x14ac:dyDescent="0.3">
      <c r="A2026" s="6">
        <f t="shared" si="176"/>
        <v>50</v>
      </c>
      <c r="B2026" s="24" t="s">
        <v>1208</v>
      </c>
      <c r="C2026" s="6" t="s">
        <v>293</v>
      </c>
      <c r="D2026" s="9"/>
      <c r="E2026" s="9"/>
      <c r="F2026" s="9"/>
      <c r="G2026" s="69"/>
      <c r="H2026" s="69"/>
      <c r="I2026" s="135">
        <v>238100</v>
      </c>
      <c r="J2026" s="69"/>
      <c r="K2026" s="21" t="str">
        <f t="shared" si="177"/>
        <v>đ/mét</v>
      </c>
      <c r="L2026" s="63"/>
      <c r="M2026" s="65">
        <f t="shared" si="178"/>
        <v>238100</v>
      </c>
      <c r="N2026" s="65"/>
      <c r="O2026" s="35"/>
      <c r="P2026" s="35"/>
    </row>
    <row r="2027" spans="1:16" s="176" customFormat="1" ht="21.95" customHeight="1" x14ac:dyDescent="0.3">
      <c r="A2027" s="6">
        <f t="shared" si="176"/>
        <v>51</v>
      </c>
      <c r="B2027" s="24" t="s">
        <v>1209</v>
      </c>
      <c r="C2027" s="6" t="s">
        <v>293</v>
      </c>
      <c r="D2027" s="9"/>
      <c r="E2027" s="9"/>
      <c r="F2027" s="9"/>
      <c r="G2027" s="69"/>
      <c r="H2027" s="69"/>
      <c r="I2027" s="135">
        <v>288400</v>
      </c>
      <c r="J2027" s="69"/>
      <c r="K2027" s="21" t="str">
        <f t="shared" si="177"/>
        <v>đ/mét</v>
      </c>
      <c r="L2027" s="63"/>
      <c r="M2027" s="65">
        <f t="shared" si="178"/>
        <v>288400</v>
      </c>
      <c r="N2027" s="65"/>
      <c r="O2027" s="35"/>
      <c r="P2027" s="35"/>
    </row>
    <row r="2028" spans="1:16" s="176" customFormat="1" ht="21.95" customHeight="1" x14ac:dyDescent="0.3">
      <c r="A2028" s="6">
        <f t="shared" si="176"/>
        <v>52</v>
      </c>
      <c r="B2028" s="24" t="s">
        <v>1210</v>
      </c>
      <c r="C2028" s="6" t="s">
        <v>293</v>
      </c>
      <c r="D2028" s="9"/>
      <c r="E2028" s="9"/>
      <c r="F2028" s="9"/>
      <c r="G2028" s="69"/>
      <c r="H2028" s="69"/>
      <c r="I2028" s="135">
        <v>338200</v>
      </c>
      <c r="J2028" s="69"/>
      <c r="K2028" s="21" t="str">
        <f t="shared" si="177"/>
        <v>đ/mét</v>
      </c>
      <c r="L2028" s="63"/>
      <c r="M2028" s="65">
        <f t="shared" si="178"/>
        <v>338200</v>
      </c>
      <c r="N2028" s="65"/>
      <c r="O2028" s="35"/>
      <c r="P2028" s="35"/>
    </row>
    <row r="2029" spans="1:16" s="176" customFormat="1" ht="21.95" customHeight="1" x14ac:dyDescent="0.3">
      <c r="A2029" s="6">
        <f t="shared" si="176"/>
        <v>53</v>
      </c>
      <c r="B2029" s="24" t="s">
        <v>1116</v>
      </c>
      <c r="C2029" s="6" t="s">
        <v>293</v>
      </c>
      <c r="D2029" s="9"/>
      <c r="E2029" s="9"/>
      <c r="F2029" s="9"/>
      <c r="G2029" s="69"/>
      <c r="H2029" s="69"/>
      <c r="I2029" s="135">
        <v>162800</v>
      </c>
      <c r="J2029" s="69"/>
      <c r="K2029" s="21" t="str">
        <f t="shared" si="177"/>
        <v>đ/mét</v>
      </c>
      <c r="L2029" s="63"/>
      <c r="M2029" s="65">
        <f t="shared" si="178"/>
        <v>162800</v>
      </c>
      <c r="N2029" s="65"/>
      <c r="O2029" s="35"/>
      <c r="P2029" s="35"/>
    </row>
    <row r="2030" spans="1:16" s="176" customFormat="1" ht="21.95" customHeight="1" x14ac:dyDescent="0.3">
      <c r="A2030" s="6">
        <f t="shared" si="176"/>
        <v>54</v>
      </c>
      <c r="B2030" s="24" t="s">
        <v>1117</v>
      </c>
      <c r="C2030" s="6" t="s">
        <v>293</v>
      </c>
      <c r="D2030" s="9"/>
      <c r="E2030" s="9"/>
      <c r="F2030" s="9"/>
      <c r="G2030" s="69"/>
      <c r="H2030" s="69"/>
      <c r="I2030" s="135">
        <v>200000</v>
      </c>
      <c r="J2030" s="69"/>
      <c r="K2030" s="21" t="str">
        <f t="shared" si="177"/>
        <v>đ/mét</v>
      </c>
      <c r="L2030" s="63"/>
      <c r="M2030" s="65">
        <f t="shared" si="178"/>
        <v>200000</v>
      </c>
      <c r="N2030" s="65"/>
      <c r="O2030" s="35"/>
      <c r="P2030" s="35"/>
    </row>
    <row r="2031" spans="1:16" s="176" customFormat="1" ht="21.95" customHeight="1" x14ac:dyDescent="0.3">
      <c r="A2031" s="6">
        <f t="shared" si="176"/>
        <v>55</v>
      </c>
      <c r="B2031" s="24" t="s">
        <v>1211</v>
      </c>
      <c r="C2031" s="6" t="s">
        <v>293</v>
      </c>
      <c r="D2031" s="9"/>
      <c r="E2031" s="9"/>
      <c r="F2031" s="9"/>
      <c r="G2031" s="69"/>
      <c r="H2031" s="69"/>
      <c r="I2031" s="135">
        <v>244700</v>
      </c>
      <c r="J2031" s="69"/>
      <c r="K2031" s="21" t="str">
        <f t="shared" si="177"/>
        <v>đ/mét</v>
      </c>
      <c r="L2031" s="63"/>
      <c r="M2031" s="65">
        <f t="shared" si="178"/>
        <v>244700</v>
      </c>
      <c r="N2031" s="65"/>
      <c r="O2031" s="35"/>
      <c r="P2031" s="35"/>
    </row>
    <row r="2032" spans="1:16" s="176" customFormat="1" ht="21.95" customHeight="1" x14ac:dyDescent="0.3">
      <c r="A2032" s="6">
        <f t="shared" si="176"/>
        <v>56</v>
      </c>
      <c r="B2032" s="24" t="s">
        <v>1212</v>
      </c>
      <c r="C2032" s="6" t="s">
        <v>293</v>
      </c>
      <c r="D2032" s="9"/>
      <c r="E2032" s="9"/>
      <c r="F2032" s="9"/>
      <c r="G2032" s="69"/>
      <c r="H2032" s="69"/>
      <c r="I2032" s="135">
        <v>298200</v>
      </c>
      <c r="J2032" s="69"/>
      <c r="K2032" s="21" t="str">
        <f t="shared" si="177"/>
        <v>đ/mét</v>
      </c>
      <c r="L2032" s="63"/>
      <c r="M2032" s="65">
        <f t="shared" si="178"/>
        <v>298200</v>
      </c>
      <c r="N2032" s="65"/>
      <c r="O2032" s="35"/>
      <c r="P2032" s="35"/>
    </row>
    <row r="2033" spans="1:16" s="176" customFormat="1" ht="21.95" customHeight="1" x14ac:dyDescent="0.3">
      <c r="A2033" s="6">
        <f t="shared" si="176"/>
        <v>57</v>
      </c>
      <c r="B2033" s="24" t="s">
        <v>1213</v>
      </c>
      <c r="C2033" s="6" t="s">
        <v>293</v>
      </c>
      <c r="D2033" s="9"/>
      <c r="E2033" s="9"/>
      <c r="F2033" s="9"/>
      <c r="G2033" s="69"/>
      <c r="H2033" s="69"/>
      <c r="I2033" s="135">
        <v>359400</v>
      </c>
      <c r="J2033" s="69"/>
      <c r="K2033" s="21" t="str">
        <f t="shared" si="177"/>
        <v>đ/mét</v>
      </c>
      <c r="L2033" s="63"/>
      <c r="M2033" s="65">
        <f t="shared" si="178"/>
        <v>359400</v>
      </c>
      <c r="N2033" s="65"/>
      <c r="O2033" s="35"/>
      <c r="P2033" s="35"/>
    </row>
    <row r="2034" spans="1:16" s="176" customFormat="1" ht="21.95" customHeight="1" x14ac:dyDescent="0.3">
      <c r="A2034" s="6">
        <f t="shared" si="176"/>
        <v>58</v>
      </c>
      <c r="B2034" s="24" t="s">
        <v>1214</v>
      </c>
      <c r="C2034" s="6" t="s">
        <v>293</v>
      </c>
      <c r="D2034" s="9"/>
      <c r="E2034" s="9"/>
      <c r="F2034" s="9"/>
      <c r="G2034" s="69"/>
      <c r="H2034" s="69"/>
      <c r="I2034" s="135">
        <v>435500</v>
      </c>
      <c r="J2034" s="69"/>
      <c r="K2034" s="21" t="str">
        <f t="shared" si="177"/>
        <v>đ/mét</v>
      </c>
      <c r="L2034" s="63"/>
      <c r="M2034" s="65">
        <f t="shared" si="178"/>
        <v>435500</v>
      </c>
      <c r="N2034" s="65"/>
      <c r="O2034" s="35"/>
      <c r="P2034" s="35"/>
    </row>
    <row r="2035" spans="1:16" s="176" customFormat="1" ht="21.95" customHeight="1" x14ac:dyDescent="0.3">
      <c r="A2035" s="6">
        <f t="shared" si="176"/>
        <v>59</v>
      </c>
      <c r="B2035" s="24" t="s">
        <v>1215</v>
      </c>
      <c r="C2035" s="6" t="s">
        <v>293</v>
      </c>
      <c r="D2035" s="9"/>
      <c r="E2035" s="9"/>
      <c r="F2035" s="9"/>
      <c r="G2035" s="69"/>
      <c r="H2035" s="69"/>
      <c r="I2035" s="135">
        <v>214000</v>
      </c>
      <c r="J2035" s="69"/>
      <c r="K2035" s="21" t="str">
        <f t="shared" si="177"/>
        <v>đ/mét</v>
      </c>
      <c r="L2035" s="63"/>
      <c r="M2035" s="65">
        <f t="shared" si="178"/>
        <v>214000</v>
      </c>
      <c r="N2035" s="65"/>
      <c r="O2035" s="35"/>
      <c r="P2035" s="35"/>
    </row>
    <row r="2036" spans="1:16" s="176" customFormat="1" ht="21.95" customHeight="1" x14ac:dyDescent="0.3">
      <c r="A2036" s="6">
        <f t="shared" si="176"/>
        <v>60</v>
      </c>
      <c r="B2036" s="24" t="s">
        <v>1119</v>
      </c>
      <c r="C2036" s="6" t="s">
        <v>293</v>
      </c>
      <c r="D2036" s="9"/>
      <c r="E2036" s="9"/>
      <c r="F2036" s="9"/>
      <c r="G2036" s="69"/>
      <c r="H2036" s="69"/>
      <c r="I2036" s="135">
        <v>262200</v>
      </c>
      <c r="J2036" s="69"/>
      <c r="K2036" s="21" t="str">
        <f t="shared" si="177"/>
        <v>đ/mét</v>
      </c>
      <c r="L2036" s="63"/>
      <c r="M2036" s="65">
        <f t="shared" si="178"/>
        <v>262200</v>
      </c>
      <c r="N2036" s="65"/>
      <c r="O2036" s="35"/>
      <c r="P2036" s="35"/>
    </row>
    <row r="2037" spans="1:16" s="176" customFormat="1" ht="21.95" customHeight="1" x14ac:dyDescent="0.3">
      <c r="A2037" s="6">
        <f t="shared" si="176"/>
        <v>61</v>
      </c>
      <c r="B2037" s="24" t="s">
        <v>1216</v>
      </c>
      <c r="C2037" s="6" t="s">
        <v>293</v>
      </c>
      <c r="D2037" s="9"/>
      <c r="E2037" s="9"/>
      <c r="F2037" s="9"/>
      <c r="G2037" s="69"/>
      <c r="H2037" s="69"/>
      <c r="I2037" s="135">
        <v>319400</v>
      </c>
      <c r="J2037" s="69"/>
      <c r="K2037" s="21" t="str">
        <f t="shared" si="177"/>
        <v>đ/mét</v>
      </c>
      <c r="L2037" s="63"/>
      <c r="M2037" s="65">
        <f t="shared" si="178"/>
        <v>319400</v>
      </c>
      <c r="N2037" s="65"/>
      <c r="O2037" s="35"/>
      <c r="P2037" s="35"/>
    </row>
    <row r="2038" spans="1:16" s="176" customFormat="1" ht="21.95" customHeight="1" x14ac:dyDescent="0.3">
      <c r="A2038" s="6">
        <f t="shared" si="176"/>
        <v>62</v>
      </c>
      <c r="B2038" s="24" t="s">
        <v>1217</v>
      </c>
      <c r="C2038" s="6" t="s">
        <v>293</v>
      </c>
      <c r="D2038" s="9"/>
      <c r="E2038" s="9"/>
      <c r="F2038" s="9"/>
      <c r="G2038" s="69"/>
      <c r="H2038" s="69"/>
      <c r="I2038" s="135">
        <v>389200</v>
      </c>
      <c r="J2038" s="69"/>
      <c r="K2038" s="21" t="str">
        <f t="shared" si="177"/>
        <v>đ/mét</v>
      </c>
      <c r="L2038" s="63"/>
      <c r="M2038" s="65">
        <f t="shared" si="178"/>
        <v>389200</v>
      </c>
      <c r="N2038" s="65"/>
      <c r="O2038" s="35"/>
      <c r="P2038" s="35"/>
    </row>
    <row r="2039" spans="1:16" s="176" customFormat="1" ht="21.95" customHeight="1" x14ac:dyDescent="0.3">
      <c r="A2039" s="6">
        <f t="shared" si="176"/>
        <v>63</v>
      </c>
      <c r="B2039" s="24" t="s">
        <v>1218</v>
      </c>
      <c r="C2039" s="6" t="s">
        <v>293</v>
      </c>
      <c r="D2039" s="9"/>
      <c r="E2039" s="9"/>
      <c r="F2039" s="9"/>
      <c r="G2039" s="69"/>
      <c r="H2039" s="69"/>
      <c r="I2039" s="135">
        <v>471800</v>
      </c>
      <c r="J2039" s="69"/>
      <c r="K2039" s="21" t="str">
        <f t="shared" si="177"/>
        <v>đ/mét</v>
      </c>
      <c r="L2039" s="63"/>
      <c r="M2039" s="65">
        <f t="shared" si="178"/>
        <v>471800</v>
      </c>
      <c r="N2039" s="65"/>
      <c r="O2039" s="35"/>
      <c r="P2039" s="35"/>
    </row>
    <row r="2040" spans="1:16" s="176" customFormat="1" ht="21.95" customHeight="1" x14ac:dyDescent="0.3">
      <c r="A2040" s="6">
        <f t="shared" si="176"/>
        <v>64</v>
      </c>
      <c r="B2040" s="24" t="s">
        <v>1219</v>
      </c>
      <c r="C2040" s="6" t="s">
        <v>293</v>
      </c>
      <c r="D2040" s="9"/>
      <c r="E2040" s="9"/>
      <c r="F2040" s="9"/>
      <c r="G2040" s="69"/>
      <c r="H2040" s="69"/>
      <c r="I2040" s="135">
        <v>567600</v>
      </c>
      <c r="J2040" s="69"/>
      <c r="K2040" s="21" t="str">
        <f t="shared" si="177"/>
        <v>đ/mét</v>
      </c>
      <c r="L2040" s="63"/>
      <c r="M2040" s="65">
        <f t="shared" si="178"/>
        <v>567600</v>
      </c>
      <c r="N2040" s="65"/>
      <c r="O2040" s="35"/>
      <c r="P2040" s="35"/>
    </row>
    <row r="2041" spans="1:16" s="176" customFormat="1" ht="21.95" customHeight="1" x14ac:dyDescent="0.3">
      <c r="A2041" s="6">
        <f t="shared" si="176"/>
        <v>65</v>
      </c>
      <c r="B2041" s="24" t="s">
        <v>1220</v>
      </c>
      <c r="C2041" s="6" t="s">
        <v>293</v>
      </c>
      <c r="D2041" s="9"/>
      <c r="E2041" s="9"/>
      <c r="F2041" s="9"/>
      <c r="G2041" s="69"/>
      <c r="H2041" s="69"/>
      <c r="I2041" s="135">
        <v>267100</v>
      </c>
      <c r="J2041" s="69"/>
      <c r="K2041" s="21" t="str">
        <f t="shared" si="177"/>
        <v>đ/mét</v>
      </c>
      <c r="L2041" s="63"/>
      <c r="M2041" s="65">
        <f t="shared" si="178"/>
        <v>267100</v>
      </c>
      <c r="N2041" s="65"/>
      <c r="O2041" s="35"/>
      <c r="P2041" s="35"/>
    </row>
    <row r="2042" spans="1:16" s="176" customFormat="1" ht="21.95" customHeight="1" x14ac:dyDescent="0.3">
      <c r="A2042" s="6">
        <f t="shared" ref="A2042:A2105" si="179">+A2041+1</f>
        <v>66</v>
      </c>
      <c r="B2042" s="24" t="s">
        <v>1221</v>
      </c>
      <c r="C2042" s="6" t="s">
        <v>293</v>
      </c>
      <c r="D2042" s="9"/>
      <c r="E2042" s="9"/>
      <c r="F2042" s="9"/>
      <c r="G2042" s="69"/>
      <c r="H2042" s="69"/>
      <c r="I2042" s="135">
        <v>329600</v>
      </c>
      <c r="J2042" s="69"/>
      <c r="K2042" s="21" t="str">
        <f t="shared" si="177"/>
        <v>đ/mét</v>
      </c>
      <c r="L2042" s="63"/>
      <c r="M2042" s="65">
        <f t="shared" si="178"/>
        <v>329600</v>
      </c>
      <c r="N2042" s="65"/>
      <c r="O2042" s="35"/>
      <c r="P2042" s="35"/>
    </row>
    <row r="2043" spans="1:16" s="176" customFormat="1" ht="21.95" customHeight="1" x14ac:dyDescent="0.3">
      <c r="A2043" s="6">
        <f t="shared" si="179"/>
        <v>67</v>
      </c>
      <c r="B2043" s="24" t="s">
        <v>1222</v>
      </c>
      <c r="C2043" s="6" t="s">
        <v>293</v>
      </c>
      <c r="D2043" s="9"/>
      <c r="E2043" s="9"/>
      <c r="F2043" s="9"/>
      <c r="G2043" s="69"/>
      <c r="H2043" s="69"/>
      <c r="I2043" s="135">
        <v>404000</v>
      </c>
      <c r="J2043" s="69"/>
      <c r="K2043" s="21" t="str">
        <f t="shared" si="177"/>
        <v>đ/mét</v>
      </c>
      <c r="L2043" s="63"/>
      <c r="M2043" s="65">
        <f t="shared" si="178"/>
        <v>404000</v>
      </c>
      <c r="N2043" s="65"/>
      <c r="O2043" s="35"/>
      <c r="P2043" s="35"/>
    </row>
    <row r="2044" spans="1:16" s="176" customFormat="1" ht="21.95" customHeight="1" x14ac:dyDescent="0.3">
      <c r="A2044" s="6">
        <f t="shared" si="179"/>
        <v>68</v>
      </c>
      <c r="B2044" s="24" t="s">
        <v>1223</v>
      </c>
      <c r="C2044" s="6" t="s">
        <v>293</v>
      </c>
      <c r="D2044" s="9"/>
      <c r="E2044" s="9"/>
      <c r="F2044" s="9"/>
      <c r="G2044" s="69"/>
      <c r="H2044" s="69"/>
      <c r="I2044" s="135">
        <v>494000</v>
      </c>
      <c r="J2044" s="69"/>
      <c r="K2044" s="21" t="str">
        <f t="shared" si="177"/>
        <v>đ/mét</v>
      </c>
      <c r="L2044" s="63"/>
      <c r="M2044" s="65">
        <f t="shared" si="178"/>
        <v>494000</v>
      </c>
      <c r="N2044" s="65"/>
      <c r="O2044" s="35"/>
      <c r="P2044" s="35"/>
    </row>
    <row r="2045" spans="1:16" s="176" customFormat="1" ht="21.95" customHeight="1" x14ac:dyDescent="0.3">
      <c r="A2045" s="6">
        <f t="shared" si="179"/>
        <v>69</v>
      </c>
      <c r="B2045" s="24" t="s">
        <v>1224</v>
      </c>
      <c r="C2045" s="6" t="s">
        <v>293</v>
      </c>
      <c r="D2045" s="9"/>
      <c r="E2045" s="9"/>
      <c r="F2045" s="9"/>
      <c r="G2045" s="69"/>
      <c r="H2045" s="69"/>
      <c r="I2045" s="135">
        <v>596300</v>
      </c>
      <c r="J2045" s="69"/>
      <c r="K2045" s="21" t="str">
        <f t="shared" si="177"/>
        <v>đ/mét</v>
      </c>
      <c r="L2045" s="63"/>
      <c r="M2045" s="65">
        <f t="shared" si="178"/>
        <v>596300</v>
      </c>
      <c r="N2045" s="65"/>
      <c r="O2045" s="35"/>
      <c r="P2045" s="35"/>
    </row>
    <row r="2046" spans="1:16" s="176" customFormat="1" ht="21.95" customHeight="1" x14ac:dyDescent="0.3">
      <c r="A2046" s="6">
        <f t="shared" si="179"/>
        <v>70</v>
      </c>
      <c r="B2046" s="24" t="s">
        <v>1225</v>
      </c>
      <c r="C2046" s="6" t="s">
        <v>293</v>
      </c>
      <c r="D2046" s="9"/>
      <c r="E2046" s="9"/>
      <c r="F2046" s="9"/>
      <c r="G2046" s="69"/>
      <c r="H2046" s="69"/>
      <c r="I2046" s="135">
        <v>697500</v>
      </c>
      <c r="J2046" s="69"/>
      <c r="K2046" s="21" t="str">
        <f t="shared" si="177"/>
        <v>đ/mét</v>
      </c>
      <c r="L2046" s="63"/>
      <c r="M2046" s="65">
        <f t="shared" si="178"/>
        <v>697500</v>
      </c>
      <c r="N2046" s="65"/>
      <c r="O2046" s="35"/>
      <c r="P2046" s="35"/>
    </row>
    <row r="2047" spans="1:16" s="176" customFormat="1" ht="21.95" customHeight="1" x14ac:dyDescent="0.3">
      <c r="A2047" s="6">
        <f t="shared" si="179"/>
        <v>71</v>
      </c>
      <c r="B2047" s="24" t="s">
        <v>1226</v>
      </c>
      <c r="C2047" s="6" t="s">
        <v>293</v>
      </c>
      <c r="D2047" s="9"/>
      <c r="E2047" s="9"/>
      <c r="F2047" s="9"/>
      <c r="G2047" s="69"/>
      <c r="H2047" s="69"/>
      <c r="I2047" s="135">
        <v>331000</v>
      </c>
      <c r="J2047" s="69"/>
      <c r="K2047" s="21" t="str">
        <f t="shared" si="177"/>
        <v>đ/mét</v>
      </c>
      <c r="L2047" s="63"/>
      <c r="M2047" s="65">
        <f t="shared" si="178"/>
        <v>331000</v>
      </c>
      <c r="N2047" s="65"/>
      <c r="O2047" s="35"/>
      <c r="P2047" s="35"/>
    </row>
    <row r="2048" spans="1:16" s="176" customFormat="1" ht="21.95" customHeight="1" x14ac:dyDescent="0.3">
      <c r="A2048" s="6">
        <f t="shared" si="179"/>
        <v>72</v>
      </c>
      <c r="B2048" s="24" t="s">
        <v>1126</v>
      </c>
      <c r="C2048" s="6" t="s">
        <v>293</v>
      </c>
      <c r="D2048" s="9"/>
      <c r="E2048" s="9"/>
      <c r="F2048" s="9"/>
      <c r="G2048" s="69"/>
      <c r="H2048" s="69"/>
      <c r="I2048" s="135">
        <v>408300</v>
      </c>
      <c r="J2048" s="69"/>
      <c r="K2048" s="21" t="str">
        <f t="shared" si="177"/>
        <v>đ/mét</v>
      </c>
      <c r="L2048" s="63"/>
      <c r="M2048" s="65">
        <f t="shared" si="178"/>
        <v>408300</v>
      </c>
      <c r="N2048" s="65"/>
      <c r="O2048" s="35"/>
      <c r="P2048" s="35"/>
    </row>
    <row r="2049" spans="1:16" s="176" customFormat="1" ht="21.95" customHeight="1" x14ac:dyDescent="0.3">
      <c r="A2049" s="6">
        <f t="shared" si="179"/>
        <v>73</v>
      </c>
      <c r="B2049" s="24" t="s">
        <v>1227</v>
      </c>
      <c r="C2049" s="6" t="s">
        <v>293</v>
      </c>
      <c r="D2049" s="9"/>
      <c r="E2049" s="9"/>
      <c r="F2049" s="9"/>
      <c r="G2049" s="69"/>
      <c r="H2049" s="69"/>
      <c r="I2049" s="135">
        <v>498400</v>
      </c>
      <c r="J2049" s="69"/>
      <c r="K2049" s="21" t="str">
        <f t="shared" si="177"/>
        <v>đ/mét</v>
      </c>
      <c r="L2049" s="63"/>
      <c r="M2049" s="65">
        <f t="shared" si="178"/>
        <v>498400</v>
      </c>
      <c r="N2049" s="65"/>
      <c r="O2049" s="35"/>
      <c r="P2049" s="35"/>
    </row>
    <row r="2050" spans="1:16" s="176" customFormat="1" ht="21.95" customHeight="1" x14ac:dyDescent="0.3">
      <c r="A2050" s="6">
        <f t="shared" si="179"/>
        <v>74</v>
      </c>
      <c r="B2050" s="24" t="s">
        <v>1228</v>
      </c>
      <c r="C2050" s="6" t="s">
        <v>293</v>
      </c>
      <c r="D2050" s="9"/>
      <c r="E2050" s="9"/>
      <c r="F2050" s="9"/>
      <c r="G2050" s="69"/>
      <c r="H2050" s="69"/>
      <c r="I2050" s="135">
        <v>605900</v>
      </c>
      <c r="J2050" s="69"/>
      <c r="K2050" s="21" t="str">
        <f t="shared" si="177"/>
        <v>đ/mét</v>
      </c>
      <c r="L2050" s="63"/>
      <c r="M2050" s="65">
        <f t="shared" si="178"/>
        <v>605900</v>
      </c>
      <c r="N2050" s="65"/>
      <c r="O2050" s="35"/>
      <c r="P2050" s="35"/>
    </row>
    <row r="2051" spans="1:16" s="176" customFormat="1" ht="21.95" customHeight="1" x14ac:dyDescent="0.3">
      <c r="A2051" s="6">
        <f t="shared" si="179"/>
        <v>75</v>
      </c>
      <c r="B2051" s="24" t="s">
        <v>1229</v>
      </c>
      <c r="C2051" s="6" t="s">
        <v>293</v>
      </c>
      <c r="D2051" s="9"/>
      <c r="E2051" s="9"/>
      <c r="F2051" s="9"/>
      <c r="G2051" s="69"/>
      <c r="H2051" s="69"/>
      <c r="I2051" s="135">
        <v>735400</v>
      </c>
      <c r="J2051" s="69"/>
      <c r="K2051" s="21" t="str">
        <f t="shared" si="177"/>
        <v>đ/mét</v>
      </c>
      <c r="L2051" s="63"/>
      <c r="M2051" s="65">
        <f t="shared" si="178"/>
        <v>735400</v>
      </c>
      <c r="N2051" s="65"/>
      <c r="O2051" s="35"/>
      <c r="P2051" s="35"/>
    </row>
    <row r="2052" spans="1:16" s="176" customFormat="1" ht="21.95" customHeight="1" x14ac:dyDescent="0.3">
      <c r="A2052" s="6">
        <f t="shared" si="179"/>
        <v>76</v>
      </c>
      <c r="B2052" s="24" t="s">
        <v>1230</v>
      </c>
      <c r="C2052" s="6" t="s">
        <v>293</v>
      </c>
      <c r="D2052" s="9"/>
      <c r="E2052" s="9"/>
      <c r="F2052" s="9"/>
      <c r="G2052" s="69"/>
      <c r="H2052" s="69"/>
      <c r="I2052" s="135">
        <v>867600</v>
      </c>
      <c r="J2052" s="69"/>
      <c r="K2052" s="21" t="str">
        <f t="shared" si="177"/>
        <v>đ/mét</v>
      </c>
      <c r="L2052" s="63"/>
      <c r="M2052" s="65">
        <f t="shared" si="178"/>
        <v>867600</v>
      </c>
      <c r="N2052" s="65"/>
      <c r="O2052" s="35"/>
      <c r="P2052" s="35"/>
    </row>
    <row r="2053" spans="1:16" s="176" customFormat="1" ht="21.95" customHeight="1" x14ac:dyDescent="0.3">
      <c r="A2053" s="6">
        <f t="shared" si="179"/>
        <v>77</v>
      </c>
      <c r="B2053" s="24" t="s">
        <v>1131</v>
      </c>
      <c r="C2053" s="6" t="s">
        <v>293</v>
      </c>
      <c r="D2053" s="9"/>
      <c r="E2053" s="9"/>
      <c r="F2053" s="9"/>
      <c r="G2053" s="69"/>
      <c r="H2053" s="69"/>
      <c r="I2053" s="135">
        <v>415100</v>
      </c>
      <c r="J2053" s="69"/>
      <c r="K2053" s="21" t="str">
        <f t="shared" si="177"/>
        <v>đ/mét</v>
      </c>
      <c r="L2053" s="63"/>
      <c r="M2053" s="65">
        <f t="shared" si="178"/>
        <v>415100</v>
      </c>
      <c r="N2053" s="65"/>
      <c r="O2053" s="35"/>
      <c r="P2053" s="35"/>
    </row>
    <row r="2054" spans="1:16" s="176" customFormat="1" ht="21.95" customHeight="1" x14ac:dyDescent="0.3">
      <c r="A2054" s="6">
        <f t="shared" si="179"/>
        <v>78</v>
      </c>
      <c r="B2054" s="24" t="s">
        <v>1132</v>
      </c>
      <c r="C2054" s="6" t="s">
        <v>293</v>
      </c>
      <c r="D2054" s="9"/>
      <c r="E2054" s="9"/>
      <c r="F2054" s="9"/>
      <c r="G2054" s="69"/>
      <c r="H2054" s="69"/>
      <c r="I2054" s="135">
        <v>516000</v>
      </c>
      <c r="J2054" s="69"/>
      <c r="K2054" s="21" t="str">
        <f t="shared" si="177"/>
        <v>đ/mét</v>
      </c>
      <c r="L2054" s="63"/>
      <c r="M2054" s="65">
        <f t="shared" si="178"/>
        <v>516000</v>
      </c>
      <c r="N2054" s="65"/>
      <c r="O2054" s="35"/>
      <c r="P2054" s="35"/>
    </row>
    <row r="2055" spans="1:16" s="176" customFormat="1" ht="21.95" customHeight="1" x14ac:dyDescent="0.3">
      <c r="A2055" s="6">
        <f t="shared" si="179"/>
        <v>79</v>
      </c>
      <c r="B2055" s="24" t="s">
        <v>1133</v>
      </c>
      <c r="C2055" s="6" t="s">
        <v>293</v>
      </c>
      <c r="D2055" s="9"/>
      <c r="E2055" s="9"/>
      <c r="F2055" s="9"/>
      <c r="G2055" s="69"/>
      <c r="H2055" s="69"/>
      <c r="I2055" s="135">
        <v>628800</v>
      </c>
      <c r="J2055" s="69"/>
      <c r="K2055" s="21" t="str">
        <f t="shared" si="177"/>
        <v>đ/mét</v>
      </c>
      <c r="L2055" s="63"/>
      <c r="M2055" s="65">
        <f t="shared" si="178"/>
        <v>628800</v>
      </c>
      <c r="N2055" s="65"/>
      <c r="O2055" s="35"/>
      <c r="P2055" s="35"/>
    </row>
    <row r="2056" spans="1:16" s="176" customFormat="1" ht="21.95" customHeight="1" x14ac:dyDescent="0.3">
      <c r="A2056" s="6">
        <f t="shared" si="179"/>
        <v>80</v>
      </c>
      <c r="B2056" s="24" t="s">
        <v>1231</v>
      </c>
      <c r="C2056" s="6" t="s">
        <v>293</v>
      </c>
      <c r="D2056" s="9"/>
      <c r="E2056" s="9"/>
      <c r="F2056" s="9"/>
      <c r="G2056" s="69"/>
      <c r="H2056" s="69"/>
      <c r="I2056" s="135">
        <v>769400</v>
      </c>
      <c r="J2056" s="69"/>
      <c r="K2056" s="21" t="str">
        <f t="shared" si="177"/>
        <v>đ/mét</v>
      </c>
      <c r="L2056" s="63"/>
      <c r="M2056" s="65">
        <f t="shared" si="178"/>
        <v>769400</v>
      </c>
      <c r="N2056" s="65"/>
      <c r="O2056" s="35"/>
      <c r="P2056" s="35"/>
    </row>
    <row r="2057" spans="1:16" s="176" customFormat="1" ht="21.95" customHeight="1" x14ac:dyDescent="0.3">
      <c r="A2057" s="6">
        <f t="shared" si="179"/>
        <v>81</v>
      </c>
      <c r="B2057" s="24" t="s">
        <v>1232</v>
      </c>
      <c r="C2057" s="6" t="s">
        <v>293</v>
      </c>
      <c r="D2057" s="9"/>
      <c r="E2057" s="9"/>
      <c r="F2057" s="9"/>
      <c r="G2057" s="69"/>
      <c r="H2057" s="69"/>
      <c r="I2057" s="135">
        <v>930800</v>
      </c>
      <c r="J2057" s="69"/>
      <c r="K2057" s="21" t="str">
        <f t="shared" si="177"/>
        <v>đ/mét</v>
      </c>
      <c r="L2057" s="63"/>
      <c r="M2057" s="65">
        <f t="shared" si="178"/>
        <v>930800</v>
      </c>
      <c r="N2057" s="65"/>
      <c r="O2057" s="35"/>
      <c r="P2057" s="35"/>
    </row>
    <row r="2058" spans="1:16" s="176" customFormat="1" ht="21.95" customHeight="1" x14ac:dyDescent="0.3">
      <c r="A2058" s="6">
        <f t="shared" si="179"/>
        <v>82</v>
      </c>
      <c r="B2058" s="24" t="s">
        <v>1233</v>
      </c>
      <c r="C2058" s="6" t="s">
        <v>293</v>
      </c>
      <c r="D2058" s="9"/>
      <c r="E2058" s="9"/>
      <c r="F2058" s="9"/>
      <c r="G2058" s="69"/>
      <c r="H2058" s="69"/>
      <c r="I2058" s="135">
        <v>1073200</v>
      </c>
      <c r="J2058" s="69"/>
      <c r="K2058" s="21" t="str">
        <f t="shared" si="177"/>
        <v>đ/mét</v>
      </c>
      <c r="L2058" s="63"/>
      <c r="M2058" s="65">
        <f t="shared" si="178"/>
        <v>1073200</v>
      </c>
      <c r="N2058" s="65"/>
      <c r="O2058" s="35"/>
      <c r="P2058" s="35"/>
    </row>
    <row r="2059" spans="1:16" s="176" customFormat="1" ht="21.95" customHeight="1" x14ac:dyDescent="0.3">
      <c r="A2059" s="6">
        <f t="shared" si="179"/>
        <v>83</v>
      </c>
      <c r="B2059" s="24" t="s">
        <v>1136</v>
      </c>
      <c r="C2059" s="6" t="s">
        <v>293</v>
      </c>
      <c r="D2059" s="9"/>
      <c r="E2059" s="9"/>
      <c r="F2059" s="9"/>
      <c r="G2059" s="69"/>
      <c r="H2059" s="69"/>
      <c r="I2059" s="135">
        <v>524700</v>
      </c>
      <c r="J2059" s="69"/>
      <c r="K2059" s="21" t="str">
        <f t="shared" si="177"/>
        <v>đ/mét</v>
      </c>
      <c r="L2059" s="63"/>
      <c r="M2059" s="65">
        <f t="shared" si="178"/>
        <v>524700</v>
      </c>
      <c r="N2059" s="65"/>
      <c r="O2059" s="35"/>
      <c r="P2059" s="35"/>
    </row>
    <row r="2060" spans="1:16" s="176" customFormat="1" ht="21.95" customHeight="1" x14ac:dyDescent="0.3">
      <c r="A2060" s="6">
        <f t="shared" si="179"/>
        <v>84</v>
      </c>
      <c r="B2060" s="24" t="s">
        <v>1137</v>
      </c>
      <c r="C2060" s="6" t="s">
        <v>293</v>
      </c>
      <c r="D2060" s="9"/>
      <c r="E2060" s="9"/>
      <c r="F2060" s="9"/>
      <c r="G2060" s="69"/>
      <c r="H2060" s="69"/>
      <c r="I2060" s="135">
        <v>631500</v>
      </c>
      <c r="J2060" s="69"/>
      <c r="K2060" s="21" t="str">
        <f t="shared" si="177"/>
        <v>đ/mét</v>
      </c>
      <c r="L2060" s="63"/>
      <c r="M2060" s="65">
        <f t="shared" si="178"/>
        <v>631500</v>
      </c>
      <c r="N2060" s="65"/>
      <c r="O2060" s="35"/>
      <c r="P2060" s="35"/>
    </row>
    <row r="2061" spans="1:16" s="176" customFormat="1" ht="21.95" customHeight="1" x14ac:dyDescent="0.3">
      <c r="A2061" s="6">
        <f t="shared" si="179"/>
        <v>85</v>
      </c>
      <c r="B2061" s="24" t="s">
        <v>1234</v>
      </c>
      <c r="C2061" s="6" t="s">
        <v>293</v>
      </c>
      <c r="D2061" s="9"/>
      <c r="E2061" s="9"/>
      <c r="F2061" s="9"/>
      <c r="G2061" s="69"/>
      <c r="H2061" s="69"/>
      <c r="I2061" s="135">
        <v>774800</v>
      </c>
      <c r="J2061" s="69"/>
      <c r="K2061" s="21" t="str">
        <f t="shared" si="177"/>
        <v>đ/mét</v>
      </c>
      <c r="L2061" s="63"/>
      <c r="M2061" s="65">
        <f t="shared" si="178"/>
        <v>774800</v>
      </c>
      <c r="N2061" s="65"/>
      <c r="O2061" s="35"/>
      <c r="P2061" s="35"/>
    </row>
    <row r="2062" spans="1:16" s="176" customFormat="1" ht="21.95" customHeight="1" x14ac:dyDescent="0.3">
      <c r="A2062" s="6">
        <f t="shared" si="179"/>
        <v>86</v>
      </c>
      <c r="B2062" s="24" t="s">
        <v>1235</v>
      </c>
      <c r="C2062" s="6" t="s">
        <v>293</v>
      </c>
      <c r="D2062" s="9"/>
      <c r="E2062" s="9"/>
      <c r="F2062" s="9"/>
      <c r="G2062" s="69"/>
      <c r="H2062" s="69"/>
      <c r="I2062" s="135">
        <v>947700</v>
      </c>
      <c r="J2062" s="69"/>
      <c r="K2062" s="21" t="str">
        <f t="shared" si="177"/>
        <v>đ/mét</v>
      </c>
      <c r="L2062" s="63"/>
      <c r="M2062" s="65">
        <f t="shared" si="178"/>
        <v>947700</v>
      </c>
      <c r="N2062" s="65"/>
      <c r="O2062" s="35"/>
      <c r="P2062" s="35"/>
    </row>
    <row r="2063" spans="1:16" s="176" customFormat="1" ht="21.95" customHeight="1" x14ac:dyDescent="0.3">
      <c r="A2063" s="6">
        <f t="shared" si="179"/>
        <v>87</v>
      </c>
      <c r="B2063" s="24" t="s">
        <v>1236</v>
      </c>
      <c r="C2063" s="6" t="s">
        <v>293</v>
      </c>
      <c r="D2063" s="9"/>
      <c r="E2063" s="9"/>
      <c r="F2063" s="9"/>
      <c r="G2063" s="69"/>
      <c r="H2063" s="69"/>
      <c r="I2063" s="135">
        <v>1144800</v>
      </c>
      <c r="J2063" s="69"/>
      <c r="K2063" s="21" t="str">
        <f t="shared" si="177"/>
        <v>đ/mét</v>
      </c>
      <c r="L2063" s="63"/>
      <c r="M2063" s="65">
        <f t="shared" si="178"/>
        <v>1144800</v>
      </c>
      <c r="N2063" s="65"/>
      <c r="O2063" s="35"/>
      <c r="P2063" s="35"/>
    </row>
    <row r="2064" spans="1:16" s="176" customFormat="1" ht="21.95" customHeight="1" x14ac:dyDescent="0.3">
      <c r="A2064" s="6">
        <f t="shared" si="179"/>
        <v>88</v>
      </c>
      <c r="B2064" s="24" t="s">
        <v>1237</v>
      </c>
      <c r="C2064" s="6" t="s">
        <v>293</v>
      </c>
      <c r="D2064" s="9"/>
      <c r="E2064" s="9"/>
      <c r="F2064" s="9"/>
      <c r="G2064" s="69"/>
      <c r="H2064" s="69"/>
      <c r="I2064" s="135">
        <v>1325700</v>
      </c>
      <c r="J2064" s="69"/>
      <c r="K2064" s="21" t="str">
        <f t="shared" si="177"/>
        <v>đ/mét</v>
      </c>
      <c r="L2064" s="63"/>
      <c r="M2064" s="65">
        <f t="shared" si="178"/>
        <v>1325700</v>
      </c>
      <c r="N2064" s="65"/>
      <c r="O2064" s="35"/>
      <c r="P2064" s="35"/>
    </row>
    <row r="2065" spans="1:16" s="176" customFormat="1" ht="21.95" customHeight="1" x14ac:dyDescent="0.3">
      <c r="A2065" s="6">
        <f t="shared" si="179"/>
        <v>89</v>
      </c>
      <c r="B2065" s="24" t="s">
        <v>1140</v>
      </c>
      <c r="C2065" s="6" t="s">
        <v>293</v>
      </c>
      <c r="D2065" s="9"/>
      <c r="E2065" s="9"/>
      <c r="F2065" s="9"/>
      <c r="G2065" s="69"/>
      <c r="H2065" s="69"/>
      <c r="I2065" s="135">
        <v>643000</v>
      </c>
      <c r="J2065" s="69"/>
      <c r="K2065" s="21" t="str">
        <f t="shared" si="177"/>
        <v>đ/mét</v>
      </c>
      <c r="L2065" s="63"/>
      <c r="M2065" s="65">
        <f t="shared" si="178"/>
        <v>643000</v>
      </c>
      <c r="N2065" s="65"/>
      <c r="O2065" s="35"/>
      <c r="P2065" s="35"/>
    </row>
    <row r="2066" spans="1:16" s="176" customFormat="1" ht="21.95" customHeight="1" x14ac:dyDescent="0.3">
      <c r="A2066" s="6">
        <f t="shared" si="179"/>
        <v>90</v>
      </c>
      <c r="B2066" s="24" t="s">
        <v>1141</v>
      </c>
      <c r="C2066" s="6" t="s">
        <v>293</v>
      </c>
      <c r="D2066" s="9"/>
      <c r="E2066" s="9"/>
      <c r="F2066" s="9"/>
      <c r="G2066" s="69"/>
      <c r="H2066" s="69"/>
      <c r="I2066" s="135">
        <v>797100</v>
      </c>
      <c r="J2066" s="69"/>
      <c r="K2066" s="21" t="str">
        <f t="shared" si="177"/>
        <v>đ/mét</v>
      </c>
      <c r="L2066" s="63"/>
      <c r="M2066" s="65">
        <f t="shared" si="178"/>
        <v>797100</v>
      </c>
      <c r="N2066" s="65"/>
      <c r="O2066" s="35"/>
      <c r="P2066" s="35"/>
    </row>
    <row r="2067" spans="1:16" s="176" customFormat="1" ht="21.95" customHeight="1" x14ac:dyDescent="0.3">
      <c r="A2067" s="6">
        <f t="shared" si="179"/>
        <v>91</v>
      </c>
      <c r="B2067" s="24" t="s">
        <v>1238</v>
      </c>
      <c r="C2067" s="6" t="s">
        <v>293</v>
      </c>
      <c r="D2067" s="9"/>
      <c r="E2067" s="9"/>
      <c r="F2067" s="9"/>
      <c r="G2067" s="69"/>
      <c r="H2067" s="69"/>
      <c r="I2067" s="135">
        <v>968200</v>
      </c>
      <c r="J2067" s="69"/>
      <c r="K2067" s="21" t="str">
        <f t="shared" si="177"/>
        <v>đ/mét</v>
      </c>
      <c r="L2067" s="63"/>
      <c r="M2067" s="65">
        <f t="shared" si="178"/>
        <v>968200</v>
      </c>
      <c r="N2067" s="65"/>
      <c r="O2067" s="35"/>
      <c r="P2067" s="35"/>
    </row>
    <row r="2068" spans="1:16" s="176" customFormat="1" ht="21.95" customHeight="1" x14ac:dyDescent="0.3">
      <c r="A2068" s="6">
        <f t="shared" si="179"/>
        <v>92</v>
      </c>
      <c r="B2068" s="24" t="s">
        <v>1239</v>
      </c>
      <c r="C2068" s="6" t="s">
        <v>293</v>
      </c>
      <c r="D2068" s="9"/>
      <c r="E2068" s="9"/>
      <c r="F2068" s="9"/>
      <c r="G2068" s="69"/>
      <c r="H2068" s="69"/>
      <c r="I2068" s="135">
        <v>1187600</v>
      </c>
      <c r="J2068" s="69"/>
      <c r="K2068" s="21" t="str">
        <f t="shared" si="177"/>
        <v>đ/mét</v>
      </c>
      <c r="L2068" s="63"/>
      <c r="M2068" s="65">
        <f t="shared" si="178"/>
        <v>1187600</v>
      </c>
      <c r="N2068" s="65"/>
      <c r="O2068" s="35"/>
      <c r="P2068" s="35"/>
    </row>
    <row r="2069" spans="1:16" s="176" customFormat="1" ht="21.95" customHeight="1" x14ac:dyDescent="0.3">
      <c r="A2069" s="6">
        <f t="shared" si="179"/>
        <v>93</v>
      </c>
      <c r="B2069" s="24" t="s">
        <v>1240</v>
      </c>
      <c r="C2069" s="6" t="s">
        <v>293</v>
      </c>
      <c r="D2069" s="9"/>
      <c r="E2069" s="9"/>
      <c r="F2069" s="9"/>
      <c r="G2069" s="69"/>
      <c r="H2069" s="69"/>
      <c r="I2069" s="135">
        <v>1435200</v>
      </c>
      <c r="J2069" s="69"/>
      <c r="K2069" s="21" t="str">
        <f t="shared" si="177"/>
        <v>đ/mét</v>
      </c>
      <c r="L2069" s="63"/>
      <c r="M2069" s="65">
        <f t="shared" si="178"/>
        <v>1435200</v>
      </c>
      <c r="N2069" s="65"/>
      <c r="O2069" s="35"/>
      <c r="P2069" s="35"/>
    </row>
    <row r="2070" spans="1:16" s="176" customFormat="1" ht="21.95" customHeight="1" x14ac:dyDescent="0.3">
      <c r="A2070" s="6">
        <f t="shared" si="179"/>
        <v>94</v>
      </c>
      <c r="B2070" s="24" t="s">
        <v>1241</v>
      </c>
      <c r="C2070" s="6" t="s">
        <v>293</v>
      </c>
      <c r="D2070" s="9"/>
      <c r="E2070" s="9"/>
      <c r="F2070" s="9"/>
      <c r="G2070" s="69"/>
      <c r="H2070" s="69"/>
      <c r="I2070" s="135">
        <v>1660800</v>
      </c>
      <c r="J2070" s="69"/>
      <c r="K2070" s="21" t="str">
        <f t="shared" si="177"/>
        <v>đ/mét</v>
      </c>
      <c r="L2070" s="63"/>
      <c r="M2070" s="65">
        <f t="shared" si="178"/>
        <v>1660800</v>
      </c>
      <c r="N2070" s="65"/>
      <c r="O2070" s="35"/>
      <c r="P2070" s="35"/>
    </row>
    <row r="2071" spans="1:16" s="176" customFormat="1" ht="21.95" customHeight="1" x14ac:dyDescent="0.3">
      <c r="A2071" s="6">
        <f t="shared" si="179"/>
        <v>95</v>
      </c>
      <c r="B2071" s="24" t="s">
        <v>1242</v>
      </c>
      <c r="C2071" s="6" t="s">
        <v>293</v>
      </c>
      <c r="D2071" s="9"/>
      <c r="E2071" s="9"/>
      <c r="F2071" s="9"/>
      <c r="G2071" s="69"/>
      <c r="H2071" s="69"/>
      <c r="I2071" s="135">
        <v>502800</v>
      </c>
      <c r="J2071" s="69"/>
      <c r="K2071" s="21" t="str">
        <f t="shared" si="177"/>
        <v>đ/mét</v>
      </c>
      <c r="L2071" s="63"/>
      <c r="M2071" s="65">
        <f t="shared" si="178"/>
        <v>502800</v>
      </c>
      <c r="N2071" s="65"/>
      <c r="O2071" s="35"/>
      <c r="P2071" s="35"/>
    </row>
    <row r="2072" spans="1:16" s="176" customFormat="1" ht="21.95" customHeight="1" x14ac:dyDescent="0.3">
      <c r="A2072" s="6">
        <f t="shared" si="179"/>
        <v>96</v>
      </c>
      <c r="B2072" s="24" t="s">
        <v>1143</v>
      </c>
      <c r="C2072" s="6" t="s">
        <v>293</v>
      </c>
      <c r="D2072" s="9"/>
      <c r="E2072" s="9"/>
      <c r="F2072" s="9"/>
      <c r="G2072" s="69"/>
      <c r="H2072" s="69"/>
      <c r="I2072" s="135">
        <v>816900</v>
      </c>
      <c r="J2072" s="69"/>
      <c r="K2072" s="21" t="str">
        <f t="shared" si="177"/>
        <v>đ/mét</v>
      </c>
      <c r="L2072" s="63"/>
      <c r="M2072" s="65">
        <f t="shared" si="178"/>
        <v>816900</v>
      </c>
      <c r="N2072" s="65"/>
      <c r="O2072" s="35"/>
      <c r="P2072" s="35"/>
    </row>
    <row r="2073" spans="1:16" s="176" customFormat="1" ht="21.95" customHeight="1" x14ac:dyDescent="0.3">
      <c r="A2073" s="6">
        <f t="shared" si="179"/>
        <v>97</v>
      </c>
      <c r="B2073" s="24" t="s">
        <v>1243</v>
      </c>
      <c r="C2073" s="6" t="s">
        <v>293</v>
      </c>
      <c r="D2073" s="9"/>
      <c r="E2073" s="9"/>
      <c r="F2073" s="9"/>
      <c r="G2073" s="69"/>
      <c r="H2073" s="69"/>
      <c r="I2073" s="135">
        <v>1001700</v>
      </c>
      <c r="J2073" s="69"/>
      <c r="K2073" s="21" t="str">
        <f t="shared" si="177"/>
        <v>đ/mét</v>
      </c>
      <c r="L2073" s="63"/>
      <c r="M2073" s="65">
        <f t="shared" si="178"/>
        <v>1001700</v>
      </c>
      <c r="N2073" s="65"/>
      <c r="O2073" s="35"/>
      <c r="P2073" s="35"/>
    </row>
    <row r="2074" spans="1:16" s="176" customFormat="1" ht="21.95" customHeight="1" x14ac:dyDescent="0.3">
      <c r="A2074" s="6">
        <f t="shared" si="179"/>
        <v>98</v>
      </c>
      <c r="B2074" s="24" t="s">
        <v>1145</v>
      </c>
      <c r="C2074" s="6" t="s">
        <v>293</v>
      </c>
      <c r="D2074" s="9"/>
      <c r="E2074" s="9"/>
      <c r="F2074" s="9"/>
      <c r="G2074" s="69"/>
      <c r="H2074" s="69"/>
      <c r="I2074" s="135">
        <v>1232600</v>
      </c>
      <c r="J2074" s="69"/>
      <c r="K2074" s="21" t="str">
        <f t="shared" si="177"/>
        <v>đ/mét</v>
      </c>
      <c r="L2074" s="63"/>
      <c r="M2074" s="65">
        <f t="shared" si="178"/>
        <v>1232600</v>
      </c>
      <c r="N2074" s="65"/>
      <c r="O2074" s="35"/>
      <c r="P2074" s="35"/>
    </row>
    <row r="2075" spans="1:16" s="176" customFormat="1" ht="21.95" customHeight="1" x14ac:dyDescent="0.3">
      <c r="A2075" s="6">
        <f t="shared" si="179"/>
        <v>99</v>
      </c>
      <c r="B2075" s="24" t="s">
        <v>1244</v>
      </c>
      <c r="C2075" s="6" t="s">
        <v>293</v>
      </c>
      <c r="D2075" s="9"/>
      <c r="E2075" s="9"/>
      <c r="F2075" s="9"/>
      <c r="G2075" s="69"/>
      <c r="H2075" s="69"/>
      <c r="I2075" s="135">
        <v>1505100</v>
      </c>
      <c r="J2075" s="69"/>
      <c r="K2075" s="21" t="str">
        <f t="shared" si="177"/>
        <v>đ/mét</v>
      </c>
      <c r="L2075" s="63"/>
      <c r="M2075" s="65">
        <f t="shared" si="178"/>
        <v>1505100</v>
      </c>
      <c r="N2075" s="65"/>
      <c r="O2075" s="35"/>
      <c r="P2075" s="35"/>
    </row>
    <row r="2076" spans="1:16" s="176" customFormat="1" ht="21.95" customHeight="1" x14ac:dyDescent="0.3">
      <c r="A2076" s="6">
        <f t="shared" si="179"/>
        <v>100</v>
      </c>
      <c r="B2076" s="24" t="s">
        <v>1245</v>
      </c>
      <c r="C2076" s="6" t="s">
        <v>293</v>
      </c>
      <c r="D2076" s="9"/>
      <c r="E2076" s="9"/>
      <c r="F2076" s="9"/>
      <c r="G2076" s="69"/>
      <c r="H2076" s="69"/>
      <c r="I2076" s="135">
        <v>1816700</v>
      </c>
      <c r="J2076" s="69"/>
      <c r="K2076" s="21" t="str">
        <f t="shared" si="177"/>
        <v>đ/mét</v>
      </c>
      <c r="L2076" s="63"/>
      <c r="M2076" s="65">
        <f t="shared" si="178"/>
        <v>1816700</v>
      </c>
      <c r="N2076" s="65"/>
      <c r="O2076" s="35"/>
      <c r="P2076" s="35"/>
    </row>
    <row r="2077" spans="1:16" s="176" customFormat="1" ht="21.95" customHeight="1" x14ac:dyDescent="0.3">
      <c r="A2077" s="6">
        <f t="shared" si="179"/>
        <v>101</v>
      </c>
      <c r="B2077" s="24" t="s">
        <v>1246</v>
      </c>
      <c r="C2077" s="6" t="s">
        <v>293</v>
      </c>
      <c r="D2077" s="9"/>
      <c r="E2077" s="9"/>
      <c r="F2077" s="9"/>
      <c r="G2077" s="69"/>
      <c r="H2077" s="69"/>
      <c r="I2077" s="135">
        <v>2112800</v>
      </c>
      <c r="J2077" s="69"/>
      <c r="K2077" s="21" t="str">
        <f t="shared" si="177"/>
        <v>đ/mét</v>
      </c>
      <c r="L2077" s="63"/>
      <c r="M2077" s="65">
        <f t="shared" si="178"/>
        <v>2112800</v>
      </c>
      <c r="N2077" s="65"/>
      <c r="O2077" s="35"/>
      <c r="P2077" s="35"/>
    </row>
    <row r="2078" spans="1:16" s="176" customFormat="1" ht="21.95" customHeight="1" x14ac:dyDescent="0.3">
      <c r="A2078" s="6">
        <f t="shared" si="179"/>
        <v>102</v>
      </c>
      <c r="B2078" s="24" t="s">
        <v>1247</v>
      </c>
      <c r="C2078" s="6" t="s">
        <v>293</v>
      </c>
      <c r="D2078" s="9"/>
      <c r="E2078" s="9"/>
      <c r="F2078" s="9"/>
      <c r="G2078" s="69"/>
      <c r="H2078" s="69"/>
      <c r="I2078" s="135">
        <v>639700</v>
      </c>
      <c r="J2078" s="69"/>
      <c r="K2078" s="21" t="str">
        <f t="shared" si="177"/>
        <v>đ/mét</v>
      </c>
      <c r="L2078" s="63"/>
      <c r="M2078" s="65">
        <f t="shared" si="178"/>
        <v>639700</v>
      </c>
      <c r="N2078" s="65"/>
      <c r="O2078" s="35"/>
      <c r="P2078" s="35"/>
    </row>
    <row r="2079" spans="1:16" s="176" customFormat="1" ht="21.95" customHeight="1" x14ac:dyDescent="0.3">
      <c r="A2079" s="6">
        <f t="shared" si="179"/>
        <v>103</v>
      </c>
      <c r="B2079" s="24" t="s">
        <v>1248</v>
      </c>
      <c r="C2079" s="6" t="s">
        <v>293</v>
      </c>
      <c r="D2079" s="9"/>
      <c r="E2079" s="9"/>
      <c r="F2079" s="9"/>
      <c r="G2079" s="69"/>
      <c r="H2079" s="69"/>
      <c r="I2079" s="135">
        <v>1035000</v>
      </c>
      <c r="J2079" s="69"/>
      <c r="K2079" s="21" t="str">
        <f t="shared" si="177"/>
        <v>đ/mét</v>
      </c>
      <c r="L2079" s="63"/>
      <c r="M2079" s="65">
        <f t="shared" si="178"/>
        <v>1035000</v>
      </c>
      <c r="N2079" s="65"/>
      <c r="O2079" s="35"/>
      <c r="P2079" s="35"/>
    </row>
    <row r="2080" spans="1:16" s="176" customFormat="1" ht="21.95" customHeight="1" x14ac:dyDescent="0.3">
      <c r="A2080" s="6">
        <f t="shared" si="179"/>
        <v>104</v>
      </c>
      <c r="B2080" s="24" t="s">
        <v>1249</v>
      </c>
      <c r="C2080" s="6" t="s">
        <v>293</v>
      </c>
      <c r="D2080" s="9"/>
      <c r="E2080" s="9"/>
      <c r="F2080" s="9"/>
      <c r="G2080" s="69"/>
      <c r="H2080" s="69"/>
      <c r="I2080" s="135">
        <v>1271800</v>
      </c>
      <c r="J2080" s="69"/>
      <c r="K2080" s="21" t="str">
        <f t="shared" si="177"/>
        <v>đ/mét</v>
      </c>
      <c r="L2080" s="63"/>
      <c r="M2080" s="65">
        <f t="shared" si="178"/>
        <v>1271800</v>
      </c>
      <c r="N2080" s="65"/>
      <c r="O2080" s="35"/>
      <c r="P2080" s="35"/>
    </row>
    <row r="2081" spans="1:16" s="176" customFormat="1" ht="21.95" customHeight="1" x14ac:dyDescent="0.3">
      <c r="A2081" s="6">
        <f t="shared" si="179"/>
        <v>105</v>
      </c>
      <c r="B2081" s="24" t="s">
        <v>1250</v>
      </c>
      <c r="C2081" s="6" t="s">
        <v>293</v>
      </c>
      <c r="D2081" s="9"/>
      <c r="E2081" s="9"/>
      <c r="F2081" s="9"/>
      <c r="G2081" s="69"/>
      <c r="H2081" s="69"/>
      <c r="I2081" s="135">
        <v>1568600</v>
      </c>
      <c r="J2081" s="69"/>
      <c r="K2081" s="21" t="str">
        <f t="shared" si="177"/>
        <v>đ/mét</v>
      </c>
      <c r="L2081" s="63"/>
      <c r="M2081" s="65">
        <f t="shared" si="178"/>
        <v>1568600</v>
      </c>
      <c r="N2081" s="65"/>
      <c r="O2081" s="35"/>
      <c r="P2081" s="35"/>
    </row>
    <row r="2082" spans="1:16" s="176" customFormat="1" ht="21.95" customHeight="1" x14ac:dyDescent="0.3">
      <c r="A2082" s="6">
        <f t="shared" si="179"/>
        <v>106</v>
      </c>
      <c r="B2082" s="24" t="s">
        <v>1251</v>
      </c>
      <c r="C2082" s="6" t="s">
        <v>293</v>
      </c>
      <c r="D2082" s="9"/>
      <c r="E2082" s="9"/>
      <c r="F2082" s="9"/>
      <c r="G2082" s="69"/>
      <c r="H2082" s="69"/>
      <c r="I2082" s="135">
        <v>1908000</v>
      </c>
      <c r="J2082" s="69"/>
      <c r="K2082" s="21" t="str">
        <f t="shared" si="177"/>
        <v>đ/mét</v>
      </c>
      <c r="L2082" s="63"/>
      <c r="M2082" s="65">
        <f t="shared" si="178"/>
        <v>1908000</v>
      </c>
      <c r="N2082" s="65"/>
      <c r="O2082" s="35"/>
      <c r="P2082" s="35"/>
    </row>
    <row r="2083" spans="1:16" s="176" customFormat="1" ht="21.95" customHeight="1" x14ac:dyDescent="0.3">
      <c r="A2083" s="6">
        <f t="shared" si="179"/>
        <v>107</v>
      </c>
      <c r="B2083" s="24" t="s">
        <v>1252</v>
      </c>
      <c r="C2083" s="6" t="s">
        <v>293</v>
      </c>
      <c r="D2083" s="9"/>
      <c r="E2083" s="9"/>
      <c r="F2083" s="9"/>
      <c r="G2083" s="69"/>
      <c r="H2083" s="69"/>
      <c r="I2083" s="135">
        <v>2306100</v>
      </c>
      <c r="J2083" s="69"/>
      <c r="K2083" s="21" t="str">
        <f t="shared" si="177"/>
        <v>đ/mét</v>
      </c>
      <c r="L2083" s="63"/>
      <c r="M2083" s="65">
        <f t="shared" si="178"/>
        <v>2306100</v>
      </c>
      <c r="N2083" s="65"/>
      <c r="O2083" s="35"/>
      <c r="P2083" s="35"/>
    </row>
    <row r="2084" spans="1:16" s="176" customFormat="1" ht="21.95" customHeight="1" x14ac:dyDescent="0.3">
      <c r="A2084" s="6">
        <f t="shared" si="179"/>
        <v>108</v>
      </c>
      <c r="B2084" s="24" t="s">
        <v>1253</v>
      </c>
      <c r="C2084" s="6" t="s">
        <v>293</v>
      </c>
      <c r="D2084" s="9"/>
      <c r="E2084" s="9"/>
      <c r="F2084" s="9"/>
      <c r="G2084" s="69"/>
      <c r="H2084" s="69"/>
      <c r="I2084" s="135">
        <v>2682000</v>
      </c>
      <c r="J2084" s="69"/>
      <c r="K2084" s="21" t="str">
        <f t="shared" si="177"/>
        <v>đ/mét</v>
      </c>
      <c r="L2084" s="63"/>
      <c r="M2084" s="65">
        <f t="shared" si="178"/>
        <v>2682000</v>
      </c>
      <c r="N2084" s="65"/>
      <c r="O2084" s="35"/>
      <c r="P2084" s="35"/>
    </row>
    <row r="2085" spans="1:16" s="176" customFormat="1" ht="21.95" customHeight="1" x14ac:dyDescent="0.3">
      <c r="A2085" s="6">
        <f t="shared" si="179"/>
        <v>109</v>
      </c>
      <c r="B2085" s="24" t="s">
        <v>1254</v>
      </c>
      <c r="C2085" s="6" t="s">
        <v>293</v>
      </c>
      <c r="D2085" s="9"/>
      <c r="E2085" s="9"/>
      <c r="F2085" s="9"/>
      <c r="G2085" s="69"/>
      <c r="H2085" s="69"/>
      <c r="I2085" s="135">
        <v>810800</v>
      </c>
      <c r="J2085" s="69"/>
      <c r="K2085" s="21" t="str">
        <f t="shared" si="177"/>
        <v>đ/mét</v>
      </c>
      <c r="L2085" s="63"/>
      <c r="M2085" s="65">
        <f t="shared" si="178"/>
        <v>810800</v>
      </c>
      <c r="N2085" s="65"/>
      <c r="O2085" s="35"/>
      <c r="P2085" s="35"/>
    </row>
    <row r="2086" spans="1:16" s="176" customFormat="1" ht="21.95" customHeight="1" x14ac:dyDescent="0.3">
      <c r="A2086" s="6">
        <f t="shared" si="179"/>
        <v>110</v>
      </c>
      <c r="B2086" s="24" t="s">
        <v>1151</v>
      </c>
      <c r="C2086" s="6" t="s">
        <v>293</v>
      </c>
      <c r="D2086" s="9"/>
      <c r="E2086" s="9"/>
      <c r="F2086" s="9"/>
      <c r="G2086" s="69"/>
      <c r="H2086" s="69"/>
      <c r="I2086" s="135">
        <v>1313600</v>
      </c>
      <c r="J2086" s="69"/>
      <c r="K2086" s="21" t="str">
        <f t="shared" si="177"/>
        <v>đ/mét</v>
      </c>
      <c r="L2086" s="63"/>
      <c r="M2086" s="65">
        <f t="shared" si="178"/>
        <v>1313600</v>
      </c>
      <c r="N2086" s="65"/>
      <c r="O2086" s="35"/>
      <c r="P2086" s="35"/>
    </row>
    <row r="2087" spans="1:16" s="176" customFormat="1" ht="21.95" customHeight="1" x14ac:dyDescent="0.3">
      <c r="A2087" s="6">
        <f t="shared" si="179"/>
        <v>111</v>
      </c>
      <c r="B2087" s="24" t="s">
        <v>1152</v>
      </c>
      <c r="C2087" s="6" t="s">
        <v>293</v>
      </c>
      <c r="D2087" s="9"/>
      <c r="E2087" s="9"/>
      <c r="F2087" s="9"/>
      <c r="G2087" s="69"/>
      <c r="H2087" s="69"/>
      <c r="I2087" s="135">
        <v>1621700</v>
      </c>
      <c r="J2087" s="69"/>
      <c r="K2087" s="21" t="str">
        <f t="shared" ref="K2087:K2150" si="180">C2087</f>
        <v>đ/mét</v>
      </c>
      <c r="L2087" s="63"/>
      <c r="M2087" s="65">
        <f t="shared" ref="M2087:M2150" si="181">I2087</f>
        <v>1621700</v>
      </c>
      <c r="N2087" s="65"/>
      <c r="O2087" s="35"/>
      <c r="P2087" s="35"/>
    </row>
    <row r="2088" spans="1:16" s="176" customFormat="1" ht="21.95" customHeight="1" x14ac:dyDescent="0.3">
      <c r="A2088" s="6">
        <f t="shared" si="179"/>
        <v>112</v>
      </c>
      <c r="B2088" s="24" t="s">
        <v>1255</v>
      </c>
      <c r="C2088" s="6" t="s">
        <v>293</v>
      </c>
      <c r="D2088" s="9"/>
      <c r="E2088" s="9"/>
      <c r="F2088" s="9"/>
      <c r="G2088" s="69"/>
      <c r="H2088" s="69"/>
      <c r="I2088" s="135">
        <v>1982600</v>
      </c>
      <c r="J2088" s="69"/>
      <c r="K2088" s="21" t="str">
        <f t="shared" si="180"/>
        <v>đ/mét</v>
      </c>
      <c r="L2088" s="63"/>
      <c r="M2088" s="65">
        <f t="shared" si="181"/>
        <v>1982600</v>
      </c>
      <c r="N2088" s="65"/>
      <c r="O2088" s="35"/>
      <c r="P2088" s="35"/>
    </row>
    <row r="2089" spans="1:16" s="176" customFormat="1" ht="21.95" customHeight="1" x14ac:dyDescent="0.3">
      <c r="A2089" s="6">
        <f t="shared" si="179"/>
        <v>113</v>
      </c>
      <c r="B2089" s="24" t="s">
        <v>1256</v>
      </c>
      <c r="C2089" s="6" t="s">
        <v>293</v>
      </c>
      <c r="D2089" s="9"/>
      <c r="E2089" s="9"/>
      <c r="F2089" s="9"/>
      <c r="G2089" s="69"/>
      <c r="H2089" s="69"/>
      <c r="I2089" s="135">
        <v>2419800</v>
      </c>
      <c r="J2089" s="69"/>
      <c r="K2089" s="21" t="str">
        <f t="shared" si="180"/>
        <v>đ/mét</v>
      </c>
      <c r="L2089" s="63"/>
      <c r="M2089" s="65">
        <f t="shared" si="181"/>
        <v>2419800</v>
      </c>
      <c r="N2089" s="65"/>
      <c r="O2089" s="35"/>
      <c r="P2089" s="35"/>
    </row>
    <row r="2090" spans="1:16" s="176" customFormat="1" ht="21.95" customHeight="1" x14ac:dyDescent="0.3">
      <c r="A2090" s="6">
        <f t="shared" si="179"/>
        <v>114</v>
      </c>
      <c r="B2090" s="24" t="s">
        <v>1257</v>
      </c>
      <c r="C2090" s="6" t="s">
        <v>293</v>
      </c>
      <c r="D2090" s="9"/>
      <c r="E2090" s="9"/>
      <c r="F2090" s="9"/>
      <c r="G2090" s="69"/>
      <c r="H2090" s="69"/>
      <c r="I2090" s="135">
        <v>2927900</v>
      </c>
      <c r="J2090" s="69"/>
      <c r="K2090" s="21" t="str">
        <f t="shared" si="180"/>
        <v>đ/mét</v>
      </c>
      <c r="L2090" s="63"/>
      <c r="M2090" s="65">
        <f t="shared" si="181"/>
        <v>2927900</v>
      </c>
      <c r="N2090" s="65"/>
      <c r="O2090" s="35"/>
      <c r="P2090" s="35"/>
    </row>
    <row r="2091" spans="1:16" s="176" customFormat="1" ht="21.95" customHeight="1" x14ac:dyDescent="0.3">
      <c r="A2091" s="6">
        <f t="shared" si="179"/>
        <v>115</v>
      </c>
      <c r="B2091" s="24" t="s">
        <v>1258</v>
      </c>
      <c r="C2091" s="6" t="s">
        <v>293</v>
      </c>
      <c r="D2091" s="9"/>
      <c r="E2091" s="9"/>
      <c r="F2091" s="9"/>
      <c r="G2091" s="69"/>
      <c r="H2091" s="69"/>
      <c r="I2091" s="135">
        <v>3412000</v>
      </c>
      <c r="J2091" s="69"/>
      <c r="K2091" s="21" t="str">
        <f t="shared" si="180"/>
        <v>đ/mét</v>
      </c>
      <c r="L2091" s="63"/>
      <c r="M2091" s="65">
        <f t="shared" si="181"/>
        <v>3412000</v>
      </c>
      <c r="N2091" s="65"/>
      <c r="O2091" s="35"/>
      <c r="P2091" s="35"/>
    </row>
    <row r="2092" spans="1:16" s="176" customFormat="1" ht="21.95" customHeight="1" x14ac:dyDescent="0.3">
      <c r="A2092" s="6">
        <f t="shared" si="179"/>
        <v>116</v>
      </c>
      <c r="B2092" s="24" t="s">
        <v>1259</v>
      </c>
      <c r="C2092" s="6" t="s">
        <v>293</v>
      </c>
      <c r="D2092" s="9"/>
      <c r="E2092" s="9"/>
      <c r="F2092" s="9"/>
      <c r="G2092" s="69"/>
      <c r="H2092" s="69"/>
      <c r="I2092" s="135">
        <v>1022000</v>
      </c>
      <c r="J2092" s="69"/>
      <c r="K2092" s="21" t="str">
        <f t="shared" si="180"/>
        <v>đ/mét</v>
      </c>
      <c r="L2092" s="63"/>
      <c r="M2092" s="65">
        <f t="shared" si="181"/>
        <v>1022000</v>
      </c>
      <c r="N2092" s="65"/>
      <c r="O2092" s="35"/>
      <c r="P2092" s="35"/>
    </row>
    <row r="2093" spans="1:16" s="176" customFormat="1" ht="21.95" customHeight="1" x14ac:dyDescent="0.3">
      <c r="A2093" s="6">
        <f t="shared" si="179"/>
        <v>117</v>
      </c>
      <c r="B2093" s="24" t="s">
        <v>1155</v>
      </c>
      <c r="C2093" s="6" t="s">
        <v>293</v>
      </c>
      <c r="D2093" s="9"/>
      <c r="E2093" s="9"/>
      <c r="F2093" s="9"/>
      <c r="G2093" s="69"/>
      <c r="H2093" s="69"/>
      <c r="I2093" s="135">
        <v>1661300</v>
      </c>
      <c r="J2093" s="69"/>
      <c r="K2093" s="21" t="str">
        <f t="shared" si="180"/>
        <v>đ/mét</v>
      </c>
      <c r="L2093" s="63"/>
      <c r="M2093" s="65">
        <f t="shared" si="181"/>
        <v>1661300</v>
      </c>
      <c r="N2093" s="65"/>
      <c r="O2093" s="35"/>
      <c r="P2093" s="35"/>
    </row>
    <row r="2094" spans="1:16" s="176" customFormat="1" ht="21.95" customHeight="1" x14ac:dyDescent="0.3">
      <c r="A2094" s="6">
        <f t="shared" si="179"/>
        <v>118</v>
      </c>
      <c r="B2094" s="24" t="s">
        <v>1156</v>
      </c>
      <c r="C2094" s="6" t="s">
        <v>293</v>
      </c>
      <c r="D2094" s="9"/>
      <c r="E2094" s="9"/>
      <c r="F2094" s="9"/>
      <c r="G2094" s="69"/>
      <c r="H2094" s="69"/>
      <c r="I2094" s="135">
        <v>2050800</v>
      </c>
      <c r="J2094" s="69"/>
      <c r="K2094" s="21" t="str">
        <f t="shared" si="180"/>
        <v>đ/mét</v>
      </c>
      <c r="L2094" s="63"/>
      <c r="M2094" s="65">
        <f t="shared" si="181"/>
        <v>2050800</v>
      </c>
      <c r="N2094" s="65"/>
      <c r="O2094" s="35"/>
      <c r="P2094" s="35"/>
    </row>
    <row r="2095" spans="1:16" s="176" customFormat="1" ht="21.95" customHeight="1" x14ac:dyDescent="0.3">
      <c r="A2095" s="6">
        <f t="shared" si="179"/>
        <v>119</v>
      </c>
      <c r="B2095" s="24" t="s">
        <v>1260</v>
      </c>
      <c r="C2095" s="6" t="s">
        <v>293</v>
      </c>
      <c r="D2095" s="9"/>
      <c r="E2095" s="9"/>
      <c r="F2095" s="9"/>
      <c r="G2095" s="69"/>
      <c r="H2095" s="69"/>
      <c r="I2095" s="135">
        <v>2511900</v>
      </c>
      <c r="J2095" s="69"/>
      <c r="K2095" s="21" t="str">
        <f t="shared" si="180"/>
        <v>đ/mét</v>
      </c>
      <c r="L2095" s="63"/>
      <c r="M2095" s="65">
        <f t="shared" si="181"/>
        <v>2511900</v>
      </c>
      <c r="N2095" s="65"/>
      <c r="O2095" s="35"/>
      <c r="P2095" s="35"/>
    </row>
    <row r="2096" spans="1:16" s="176" customFormat="1" ht="21.95" customHeight="1" x14ac:dyDescent="0.3">
      <c r="A2096" s="6">
        <f t="shared" si="179"/>
        <v>120</v>
      </c>
      <c r="B2096" s="24" t="s">
        <v>1261</v>
      </c>
      <c r="C2096" s="6" t="s">
        <v>293</v>
      </c>
      <c r="D2096" s="9"/>
      <c r="E2096" s="9"/>
      <c r="F2096" s="9"/>
      <c r="G2096" s="69"/>
      <c r="H2096" s="69"/>
      <c r="I2096" s="135">
        <v>3065200</v>
      </c>
      <c r="J2096" s="69"/>
      <c r="K2096" s="21" t="str">
        <f t="shared" si="180"/>
        <v>đ/mét</v>
      </c>
      <c r="L2096" s="63"/>
      <c r="M2096" s="65">
        <f t="shared" si="181"/>
        <v>3065200</v>
      </c>
      <c r="N2096" s="65"/>
      <c r="O2096" s="35"/>
      <c r="P2096" s="35"/>
    </row>
    <row r="2097" spans="1:16" s="176" customFormat="1" ht="21.95" customHeight="1" x14ac:dyDescent="0.3">
      <c r="A2097" s="6">
        <f t="shared" si="179"/>
        <v>121</v>
      </c>
      <c r="B2097" s="24" t="s">
        <v>1262</v>
      </c>
      <c r="C2097" s="6" t="s">
        <v>293</v>
      </c>
      <c r="D2097" s="9"/>
      <c r="E2097" s="9"/>
      <c r="F2097" s="9"/>
      <c r="G2097" s="69"/>
      <c r="H2097" s="69"/>
      <c r="I2097" s="135">
        <v>3707700</v>
      </c>
      <c r="J2097" s="69"/>
      <c r="K2097" s="21" t="str">
        <f t="shared" si="180"/>
        <v>đ/mét</v>
      </c>
      <c r="L2097" s="63"/>
      <c r="M2097" s="65">
        <f t="shared" si="181"/>
        <v>3707700</v>
      </c>
      <c r="N2097" s="65"/>
      <c r="O2097" s="35"/>
      <c r="P2097" s="35"/>
    </row>
    <row r="2098" spans="1:16" s="176" customFormat="1" ht="21.95" customHeight="1" x14ac:dyDescent="0.3">
      <c r="A2098" s="6">
        <f t="shared" si="179"/>
        <v>122</v>
      </c>
      <c r="B2098" s="24" t="s">
        <v>1263</v>
      </c>
      <c r="C2098" s="6" t="s">
        <v>293</v>
      </c>
      <c r="D2098" s="9"/>
      <c r="E2098" s="9"/>
      <c r="F2098" s="9"/>
      <c r="G2098" s="69"/>
      <c r="H2098" s="69"/>
      <c r="I2098" s="135">
        <v>4311000</v>
      </c>
      <c r="J2098" s="69"/>
      <c r="K2098" s="21" t="str">
        <f t="shared" si="180"/>
        <v>đ/mét</v>
      </c>
      <c r="L2098" s="63"/>
      <c r="M2098" s="65">
        <f t="shared" si="181"/>
        <v>4311000</v>
      </c>
      <c r="N2098" s="65"/>
      <c r="O2098" s="35"/>
      <c r="P2098" s="35"/>
    </row>
    <row r="2099" spans="1:16" s="176" customFormat="1" ht="21.95" customHeight="1" x14ac:dyDescent="0.3">
      <c r="A2099" s="6">
        <f t="shared" si="179"/>
        <v>123</v>
      </c>
      <c r="B2099" s="24" t="s">
        <v>1264</v>
      </c>
      <c r="C2099" s="6" t="s">
        <v>293</v>
      </c>
      <c r="D2099" s="9"/>
      <c r="E2099" s="9"/>
      <c r="F2099" s="9"/>
      <c r="G2099" s="69"/>
      <c r="H2099" s="69"/>
      <c r="I2099" s="135">
        <v>1363400</v>
      </c>
      <c r="J2099" s="69"/>
      <c r="K2099" s="21" t="str">
        <f t="shared" si="180"/>
        <v>đ/mét</v>
      </c>
      <c r="L2099" s="63"/>
      <c r="M2099" s="65">
        <f t="shared" si="181"/>
        <v>1363400</v>
      </c>
      <c r="N2099" s="65"/>
      <c r="O2099" s="35"/>
      <c r="P2099" s="35"/>
    </row>
    <row r="2100" spans="1:16" s="176" customFormat="1" ht="21.95" customHeight="1" x14ac:dyDescent="0.3">
      <c r="A2100" s="6">
        <f t="shared" si="179"/>
        <v>124</v>
      </c>
      <c r="B2100" s="24" t="s">
        <v>1158</v>
      </c>
      <c r="C2100" s="6" t="s">
        <v>293</v>
      </c>
      <c r="D2100" s="9"/>
      <c r="E2100" s="9"/>
      <c r="F2100" s="9"/>
      <c r="G2100" s="69"/>
      <c r="H2100" s="69"/>
      <c r="I2100" s="135">
        <v>2119600</v>
      </c>
      <c r="J2100" s="69"/>
      <c r="K2100" s="21" t="str">
        <f t="shared" si="180"/>
        <v>đ/mét</v>
      </c>
      <c r="L2100" s="63"/>
      <c r="M2100" s="65">
        <f t="shared" si="181"/>
        <v>2119600</v>
      </c>
      <c r="N2100" s="65"/>
      <c r="O2100" s="35"/>
      <c r="P2100" s="35"/>
    </row>
    <row r="2101" spans="1:16" s="176" customFormat="1" ht="21.95" customHeight="1" x14ac:dyDescent="0.3">
      <c r="A2101" s="6">
        <f t="shared" si="179"/>
        <v>125</v>
      </c>
      <c r="B2101" s="24" t="s">
        <v>1265</v>
      </c>
      <c r="C2101" s="6" t="s">
        <v>293</v>
      </c>
      <c r="D2101" s="9"/>
      <c r="E2101" s="9"/>
      <c r="F2101" s="9"/>
      <c r="G2101" s="69"/>
      <c r="H2101" s="69"/>
      <c r="I2101" s="135">
        <v>2617600</v>
      </c>
      <c r="J2101" s="69"/>
      <c r="K2101" s="21" t="str">
        <f t="shared" si="180"/>
        <v>đ/mét</v>
      </c>
      <c r="L2101" s="63"/>
      <c r="M2101" s="65">
        <f t="shared" si="181"/>
        <v>2617600</v>
      </c>
      <c r="N2101" s="65"/>
      <c r="O2101" s="35"/>
      <c r="P2101" s="35"/>
    </row>
    <row r="2102" spans="1:16" s="176" customFormat="1" ht="21.95" customHeight="1" x14ac:dyDescent="0.3">
      <c r="A2102" s="6">
        <f t="shared" si="179"/>
        <v>126</v>
      </c>
      <c r="B2102" s="24" t="s">
        <v>1266</v>
      </c>
      <c r="C2102" s="6" t="s">
        <v>293</v>
      </c>
      <c r="D2102" s="9"/>
      <c r="E2102" s="9"/>
      <c r="F2102" s="9"/>
      <c r="G2102" s="69"/>
      <c r="H2102" s="69"/>
      <c r="I2102" s="135">
        <v>3210600</v>
      </c>
      <c r="J2102" s="69"/>
      <c r="K2102" s="21" t="str">
        <f t="shared" si="180"/>
        <v>đ/mét</v>
      </c>
      <c r="L2102" s="63"/>
      <c r="M2102" s="65">
        <f t="shared" si="181"/>
        <v>3210600</v>
      </c>
      <c r="N2102" s="65"/>
      <c r="O2102" s="35"/>
      <c r="P2102" s="35"/>
    </row>
    <row r="2103" spans="1:16" s="176" customFormat="1" ht="21.95" customHeight="1" x14ac:dyDescent="0.3">
      <c r="A2103" s="6">
        <f t="shared" si="179"/>
        <v>127</v>
      </c>
      <c r="B2103" s="24" t="s">
        <v>1267</v>
      </c>
      <c r="C2103" s="6" t="s">
        <v>293</v>
      </c>
      <c r="D2103" s="9"/>
      <c r="E2103" s="9"/>
      <c r="F2103" s="9"/>
      <c r="G2103" s="69"/>
      <c r="H2103" s="69"/>
      <c r="I2103" s="135">
        <v>3912600</v>
      </c>
      <c r="J2103" s="69"/>
      <c r="K2103" s="21" t="str">
        <f t="shared" si="180"/>
        <v>đ/mét</v>
      </c>
      <c r="L2103" s="63"/>
      <c r="M2103" s="65">
        <f t="shared" si="181"/>
        <v>3912600</v>
      </c>
      <c r="N2103" s="65"/>
      <c r="O2103" s="35"/>
      <c r="P2103" s="35"/>
    </row>
    <row r="2104" spans="1:16" s="176" customFormat="1" ht="21.95" customHeight="1" x14ac:dyDescent="0.3">
      <c r="A2104" s="6">
        <f t="shared" si="179"/>
        <v>128</v>
      </c>
      <c r="B2104" s="24" t="s">
        <v>1268</v>
      </c>
      <c r="C2104" s="6" t="s">
        <v>293</v>
      </c>
      <c r="D2104" s="9"/>
      <c r="E2104" s="9"/>
      <c r="F2104" s="9"/>
      <c r="G2104" s="69"/>
      <c r="H2104" s="69"/>
      <c r="I2104" s="135">
        <v>4732600</v>
      </c>
      <c r="J2104" s="69"/>
      <c r="K2104" s="21" t="str">
        <f t="shared" si="180"/>
        <v>đ/mét</v>
      </c>
      <c r="L2104" s="63"/>
      <c r="M2104" s="65">
        <f t="shared" si="181"/>
        <v>4732600</v>
      </c>
      <c r="N2104" s="65"/>
      <c r="O2104" s="35"/>
      <c r="P2104" s="35"/>
    </row>
    <row r="2105" spans="1:16" s="176" customFormat="1" ht="21.95" customHeight="1" x14ac:dyDescent="0.3">
      <c r="A2105" s="6">
        <f t="shared" si="179"/>
        <v>129</v>
      </c>
      <c r="B2105" s="24" t="s">
        <v>1269</v>
      </c>
      <c r="C2105" s="6" t="s">
        <v>293</v>
      </c>
      <c r="D2105" s="9"/>
      <c r="E2105" s="9"/>
      <c r="F2105" s="9"/>
      <c r="G2105" s="69"/>
      <c r="H2105" s="69"/>
      <c r="I2105" s="135">
        <v>5322600</v>
      </c>
      <c r="J2105" s="69"/>
      <c r="K2105" s="21" t="str">
        <f t="shared" si="180"/>
        <v>đ/mét</v>
      </c>
      <c r="L2105" s="63"/>
      <c r="M2105" s="65">
        <f t="shared" si="181"/>
        <v>5322600</v>
      </c>
      <c r="N2105" s="65"/>
      <c r="O2105" s="35"/>
      <c r="P2105" s="35"/>
    </row>
    <row r="2106" spans="1:16" s="176" customFormat="1" ht="21.95" customHeight="1" x14ac:dyDescent="0.3">
      <c r="A2106" s="6">
        <f t="shared" ref="A2106:A2118" si="182">+A2105+1</f>
        <v>130</v>
      </c>
      <c r="B2106" s="24" t="s">
        <v>1270</v>
      </c>
      <c r="C2106" s="6" t="s">
        <v>293</v>
      </c>
      <c r="D2106" s="9"/>
      <c r="E2106" s="9"/>
      <c r="F2106" s="9"/>
      <c r="G2106" s="69"/>
      <c r="H2106" s="69"/>
      <c r="I2106" s="135">
        <v>1704200</v>
      </c>
      <c r="J2106" s="69"/>
      <c r="K2106" s="21" t="str">
        <f t="shared" si="180"/>
        <v>đ/mét</v>
      </c>
      <c r="L2106" s="63"/>
      <c r="M2106" s="65">
        <f t="shared" si="181"/>
        <v>1704200</v>
      </c>
      <c r="N2106" s="65"/>
      <c r="O2106" s="35"/>
      <c r="P2106" s="35"/>
    </row>
    <row r="2107" spans="1:16" s="176" customFormat="1" ht="21.95" customHeight="1" x14ac:dyDescent="0.3">
      <c r="A2107" s="6">
        <f t="shared" si="182"/>
        <v>131</v>
      </c>
      <c r="B2107" s="24" t="s">
        <v>1160</v>
      </c>
      <c r="C2107" s="6" t="s">
        <v>293</v>
      </c>
      <c r="D2107" s="9"/>
      <c r="E2107" s="9"/>
      <c r="F2107" s="9"/>
      <c r="G2107" s="69"/>
      <c r="H2107" s="69"/>
      <c r="I2107" s="135">
        <v>2815800</v>
      </c>
      <c r="J2107" s="69"/>
      <c r="K2107" s="21" t="str">
        <f t="shared" si="180"/>
        <v>đ/mét</v>
      </c>
      <c r="L2107" s="63"/>
      <c r="M2107" s="65">
        <f t="shared" si="181"/>
        <v>2815800</v>
      </c>
      <c r="N2107" s="65"/>
      <c r="O2107" s="35"/>
      <c r="P2107" s="35"/>
    </row>
    <row r="2108" spans="1:16" s="176" customFormat="1" ht="21.95" customHeight="1" x14ac:dyDescent="0.3">
      <c r="A2108" s="6">
        <f t="shared" si="182"/>
        <v>132</v>
      </c>
      <c r="B2108" s="24" t="s">
        <v>1271</v>
      </c>
      <c r="C2108" s="6" t="s">
        <v>293</v>
      </c>
      <c r="D2108" s="9"/>
      <c r="E2108" s="9"/>
      <c r="F2108" s="9"/>
      <c r="G2108" s="69"/>
      <c r="H2108" s="69"/>
      <c r="I2108" s="135">
        <v>3478500</v>
      </c>
      <c r="J2108" s="69"/>
      <c r="K2108" s="21" t="str">
        <f t="shared" si="180"/>
        <v>đ/mét</v>
      </c>
      <c r="L2108" s="63"/>
      <c r="M2108" s="65">
        <f t="shared" si="181"/>
        <v>3478500</v>
      </c>
      <c r="N2108" s="65"/>
      <c r="O2108" s="35"/>
      <c r="P2108" s="35"/>
    </row>
    <row r="2109" spans="1:16" s="176" customFormat="1" ht="21.95" customHeight="1" x14ac:dyDescent="0.3">
      <c r="A2109" s="6">
        <f t="shared" si="182"/>
        <v>133</v>
      </c>
      <c r="B2109" s="24" t="s">
        <v>1272</v>
      </c>
      <c r="C2109" s="6" t="s">
        <v>293</v>
      </c>
      <c r="D2109" s="9"/>
      <c r="E2109" s="9"/>
      <c r="F2109" s="9"/>
      <c r="G2109" s="69"/>
      <c r="H2109" s="69"/>
      <c r="I2109" s="135">
        <v>4270500</v>
      </c>
      <c r="J2109" s="69"/>
      <c r="K2109" s="21" t="str">
        <f t="shared" si="180"/>
        <v>đ/mét</v>
      </c>
      <c r="L2109" s="63"/>
      <c r="M2109" s="65">
        <f t="shared" si="181"/>
        <v>4270500</v>
      </c>
      <c r="N2109" s="65"/>
      <c r="O2109" s="35"/>
      <c r="P2109" s="35"/>
    </row>
    <row r="2110" spans="1:16" s="176" customFormat="1" ht="21.95" customHeight="1" x14ac:dyDescent="0.3">
      <c r="A2110" s="6">
        <f t="shared" si="182"/>
        <v>134</v>
      </c>
      <c r="B2110" s="24" t="s">
        <v>1273</v>
      </c>
      <c r="C2110" s="6" t="s">
        <v>293</v>
      </c>
      <c r="D2110" s="9"/>
      <c r="E2110" s="9"/>
      <c r="F2110" s="9"/>
      <c r="G2110" s="69"/>
      <c r="H2110" s="69"/>
      <c r="I2110" s="135">
        <v>5212100</v>
      </c>
      <c r="J2110" s="69"/>
      <c r="K2110" s="21" t="str">
        <f t="shared" si="180"/>
        <v>đ/mét</v>
      </c>
      <c r="L2110" s="63"/>
      <c r="M2110" s="65">
        <f t="shared" si="181"/>
        <v>5212100</v>
      </c>
      <c r="N2110" s="65"/>
      <c r="O2110" s="35"/>
      <c r="P2110" s="35"/>
    </row>
    <row r="2111" spans="1:16" s="176" customFormat="1" ht="21.95" customHeight="1" x14ac:dyDescent="0.3">
      <c r="A2111" s="6">
        <f t="shared" si="182"/>
        <v>135</v>
      </c>
      <c r="B2111" s="24" t="s">
        <v>1274</v>
      </c>
      <c r="C2111" s="6" t="s">
        <v>293</v>
      </c>
      <c r="D2111" s="9"/>
      <c r="E2111" s="9"/>
      <c r="F2111" s="9"/>
      <c r="G2111" s="69"/>
      <c r="H2111" s="69"/>
      <c r="I2111" s="135">
        <v>6295100</v>
      </c>
      <c r="J2111" s="69"/>
      <c r="K2111" s="21" t="str">
        <f t="shared" si="180"/>
        <v>đ/mét</v>
      </c>
      <c r="L2111" s="63"/>
      <c r="M2111" s="65">
        <f t="shared" si="181"/>
        <v>6295100</v>
      </c>
      <c r="N2111" s="65"/>
      <c r="O2111" s="35"/>
      <c r="P2111" s="35"/>
    </row>
    <row r="2112" spans="1:16" s="176" customFormat="1" ht="21.95" customHeight="1" x14ac:dyDescent="0.3">
      <c r="A2112" s="6">
        <f t="shared" si="182"/>
        <v>136</v>
      </c>
      <c r="B2112" s="24" t="s">
        <v>1275</v>
      </c>
      <c r="C2112" s="6" t="s">
        <v>293</v>
      </c>
      <c r="D2112" s="9"/>
      <c r="E2112" s="9"/>
      <c r="F2112" s="9"/>
      <c r="G2112" s="69"/>
      <c r="H2112" s="69"/>
      <c r="I2112" s="135">
        <v>2151600</v>
      </c>
      <c r="J2112" s="69"/>
      <c r="K2112" s="21" t="str">
        <f t="shared" si="180"/>
        <v>đ/mét</v>
      </c>
      <c r="L2112" s="63"/>
      <c r="M2112" s="65">
        <f t="shared" si="181"/>
        <v>2151600</v>
      </c>
      <c r="N2112" s="65"/>
      <c r="O2112" s="35"/>
      <c r="P2112" s="35"/>
    </row>
    <row r="2113" spans="1:16" s="176" customFormat="1" ht="21.95" customHeight="1" x14ac:dyDescent="0.3">
      <c r="A2113" s="6">
        <f t="shared" si="182"/>
        <v>137</v>
      </c>
      <c r="B2113" s="24" t="s">
        <v>1162</v>
      </c>
      <c r="C2113" s="6" t="s">
        <v>293</v>
      </c>
      <c r="D2113" s="9"/>
      <c r="E2113" s="9"/>
      <c r="F2113" s="9"/>
      <c r="G2113" s="69"/>
      <c r="H2113" s="69"/>
      <c r="I2113" s="135">
        <v>2716600</v>
      </c>
      <c r="J2113" s="69"/>
      <c r="K2113" s="21" t="str">
        <f t="shared" si="180"/>
        <v>đ/mét</v>
      </c>
      <c r="L2113" s="63"/>
      <c r="M2113" s="65">
        <f t="shared" si="181"/>
        <v>2716600</v>
      </c>
      <c r="N2113" s="65"/>
      <c r="O2113" s="35"/>
      <c r="P2113" s="35"/>
    </row>
    <row r="2114" spans="1:16" s="176" customFormat="1" ht="21.95" customHeight="1" x14ac:dyDescent="0.3">
      <c r="A2114" s="6">
        <f t="shared" si="182"/>
        <v>138</v>
      </c>
      <c r="B2114" s="24" t="s">
        <v>1163</v>
      </c>
      <c r="C2114" s="6" t="s">
        <v>293</v>
      </c>
      <c r="D2114" s="9"/>
      <c r="E2114" s="9"/>
      <c r="F2114" s="9"/>
      <c r="G2114" s="69"/>
      <c r="H2114" s="69"/>
      <c r="I2114" s="135">
        <v>3562500</v>
      </c>
      <c r="J2114" s="69"/>
      <c r="K2114" s="21" t="str">
        <f t="shared" si="180"/>
        <v>đ/mét</v>
      </c>
      <c r="L2114" s="63"/>
      <c r="M2114" s="65">
        <f t="shared" si="181"/>
        <v>3562500</v>
      </c>
      <c r="N2114" s="65"/>
      <c r="O2114" s="35"/>
      <c r="P2114" s="35"/>
    </row>
    <row r="2115" spans="1:16" s="176" customFormat="1" ht="21.95" customHeight="1" x14ac:dyDescent="0.3">
      <c r="A2115" s="6">
        <f t="shared" si="182"/>
        <v>139</v>
      </c>
      <c r="B2115" s="24" t="s">
        <v>1276</v>
      </c>
      <c r="C2115" s="6" t="s">
        <v>293</v>
      </c>
      <c r="D2115" s="9"/>
      <c r="E2115" s="9"/>
      <c r="F2115" s="9"/>
      <c r="G2115" s="69"/>
      <c r="H2115" s="69"/>
      <c r="I2115" s="135">
        <v>4394200</v>
      </c>
      <c r="J2115" s="69"/>
      <c r="K2115" s="21" t="str">
        <f t="shared" si="180"/>
        <v>đ/mét</v>
      </c>
      <c r="L2115" s="63"/>
      <c r="M2115" s="65">
        <f t="shared" si="181"/>
        <v>4394200</v>
      </c>
      <c r="N2115" s="65"/>
      <c r="O2115" s="35"/>
      <c r="P2115" s="35"/>
    </row>
    <row r="2116" spans="1:16" s="176" customFormat="1" ht="21.95" customHeight="1" x14ac:dyDescent="0.3">
      <c r="A2116" s="6">
        <f t="shared" si="182"/>
        <v>140</v>
      </c>
      <c r="B2116" s="24" t="s">
        <v>1277</v>
      </c>
      <c r="C2116" s="6" t="s">
        <v>293</v>
      </c>
      <c r="D2116" s="9"/>
      <c r="E2116" s="9"/>
      <c r="F2116" s="9"/>
      <c r="G2116" s="69"/>
      <c r="H2116" s="69"/>
      <c r="I2116" s="135">
        <v>5408900</v>
      </c>
      <c r="J2116" s="69"/>
      <c r="K2116" s="21" t="str">
        <f t="shared" si="180"/>
        <v>đ/mét</v>
      </c>
      <c r="L2116" s="63"/>
      <c r="M2116" s="65">
        <f t="shared" si="181"/>
        <v>5408900</v>
      </c>
      <c r="N2116" s="65"/>
      <c r="O2116" s="35"/>
      <c r="P2116" s="35"/>
    </row>
    <row r="2117" spans="1:16" s="176" customFormat="1" ht="21.95" customHeight="1" x14ac:dyDescent="0.3">
      <c r="A2117" s="6">
        <f t="shared" si="182"/>
        <v>141</v>
      </c>
      <c r="B2117" s="24" t="s">
        <v>1278</v>
      </c>
      <c r="C2117" s="6" t="s">
        <v>293</v>
      </c>
      <c r="D2117" s="9"/>
      <c r="E2117" s="9"/>
      <c r="F2117" s="9"/>
      <c r="G2117" s="69"/>
      <c r="H2117" s="69"/>
      <c r="I2117" s="135">
        <v>6587900</v>
      </c>
      <c r="J2117" s="69"/>
      <c r="K2117" s="21" t="str">
        <f t="shared" si="180"/>
        <v>đ/mét</v>
      </c>
      <c r="L2117" s="63"/>
      <c r="M2117" s="65">
        <f t="shared" si="181"/>
        <v>6587900</v>
      </c>
      <c r="N2117" s="65"/>
      <c r="O2117" s="35"/>
      <c r="P2117" s="35"/>
    </row>
    <row r="2118" spans="1:16" s="176" customFormat="1" ht="21.95" customHeight="1" x14ac:dyDescent="0.3">
      <c r="A2118" s="6">
        <f t="shared" si="182"/>
        <v>142</v>
      </c>
      <c r="B2118" s="24" t="s">
        <v>1279</v>
      </c>
      <c r="C2118" s="6" t="s">
        <v>293</v>
      </c>
      <c r="D2118" s="9"/>
      <c r="E2118" s="9"/>
      <c r="F2118" s="9"/>
      <c r="G2118" s="69"/>
      <c r="H2118" s="69"/>
      <c r="I2118" s="135">
        <v>7986000</v>
      </c>
      <c r="J2118" s="69"/>
      <c r="K2118" s="21" t="str">
        <f t="shared" si="180"/>
        <v>đ/mét</v>
      </c>
      <c r="L2118" s="63"/>
      <c r="M2118" s="65">
        <f t="shared" si="181"/>
        <v>7986000</v>
      </c>
      <c r="N2118" s="65"/>
      <c r="O2118" s="35"/>
      <c r="P2118" s="35"/>
    </row>
    <row r="2119" spans="1:16" s="176" customFormat="1" ht="31.5" customHeight="1" x14ac:dyDescent="0.3">
      <c r="A2119" s="6"/>
      <c r="B2119" s="331" t="s">
        <v>1280</v>
      </c>
      <c r="C2119" s="332"/>
      <c r="D2119" s="332"/>
      <c r="E2119" s="332"/>
      <c r="F2119" s="332"/>
      <c r="G2119" s="332"/>
      <c r="H2119" s="332"/>
      <c r="I2119" s="332"/>
      <c r="J2119" s="332"/>
      <c r="K2119" s="332"/>
      <c r="L2119" s="332"/>
      <c r="M2119" s="332"/>
      <c r="N2119" s="333"/>
      <c r="O2119" s="35"/>
      <c r="P2119" s="35"/>
    </row>
    <row r="2120" spans="1:16" s="176" customFormat="1" ht="21.95" customHeight="1" x14ac:dyDescent="0.3">
      <c r="A2120" s="6">
        <v>1</v>
      </c>
      <c r="B2120" s="24" t="s">
        <v>1281</v>
      </c>
      <c r="C2120" s="6" t="s">
        <v>293</v>
      </c>
      <c r="D2120" s="9"/>
      <c r="E2120" s="9"/>
      <c r="F2120" s="9"/>
      <c r="G2120" s="69"/>
      <c r="H2120" s="69"/>
      <c r="I2120" s="135">
        <v>17300</v>
      </c>
      <c r="J2120" s="69"/>
      <c r="K2120" s="21" t="str">
        <f t="shared" si="180"/>
        <v>đ/mét</v>
      </c>
      <c r="L2120" s="63"/>
      <c r="M2120" s="65">
        <f t="shared" si="181"/>
        <v>17300</v>
      </c>
      <c r="N2120" s="65"/>
      <c r="O2120" s="35"/>
      <c r="P2120" s="35"/>
    </row>
    <row r="2121" spans="1:16" s="176" customFormat="1" ht="21.95" customHeight="1" x14ac:dyDescent="0.3">
      <c r="A2121" s="6">
        <f t="shared" ref="A2121:A2176" si="183">+A2120+1</f>
        <v>2</v>
      </c>
      <c r="B2121" s="24" t="s">
        <v>1167</v>
      </c>
      <c r="C2121" s="6" t="s">
        <v>293</v>
      </c>
      <c r="D2121" s="9"/>
      <c r="E2121" s="9"/>
      <c r="F2121" s="9"/>
      <c r="G2121" s="69"/>
      <c r="H2121" s="69"/>
      <c r="I2121" s="135">
        <v>21300</v>
      </c>
      <c r="J2121" s="69"/>
      <c r="K2121" s="21" t="str">
        <f t="shared" si="180"/>
        <v>đ/mét</v>
      </c>
      <c r="L2121" s="63"/>
      <c r="M2121" s="65">
        <f t="shared" si="181"/>
        <v>21300</v>
      </c>
      <c r="N2121" s="65"/>
      <c r="O2121" s="35"/>
      <c r="P2121" s="35"/>
    </row>
    <row r="2122" spans="1:16" s="176" customFormat="1" ht="21.95" customHeight="1" x14ac:dyDescent="0.3">
      <c r="A2122" s="6">
        <f t="shared" si="183"/>
        <v>3</v>
      </c>
      <c r="B2122" s="24" t="s">
        <v>1282</v>
      </c>
      <c r="C2122" s="6" t="s">
        <v>293</v>
      </c>
      <c r="D2122" s="9"/>
      <c r="E2122" s="9"/>
      <c r="F2122" s="9"/>
      <c r="G2122" s="69"/>
      <c r="H2122" s="69"/>
      <c r="I2122" s="135">
        <v>23700</v>
      </c>
      <c r="J2122" s="69"/>
      <c r="K2122" s="21" t="str">
        <f t="shared" si="180"/>
        <v>đ/mét</v>
      </c>
      <c r="L2122" s="63"/>
      <c r="M2122" s="65">
        <f t="shared" si="181"/>
        <v>23700</v>
      </c>
      <c r="N2122" s="65"/>
      <c r="O2122" s="35"/>
      <c r="P2122" s="35"/>
    </row>
    <row r="2123" spans="1:16" s="176" customFormat="1" ht="21.95" customHeight="1" x14ac:dyDescent="0.3">
      <c r="A2123" s="6">
        <f t="shared" si="183"/>
        <v>4</v>
      </c>
      <c r="B2123" s="24" t="s">
        <v>1283</v>
      </c>
      <c r="C2123" s="6" t="s">
        <v>293</v>
      </c>
      <c r="D2123" s="9"/>
      <c r="E2123" s="9"/>
      <c r="F2123" s="9"/>
      <c r="G2123" s="69"/>
      <c r="H2123" s="69"/>
      <c r="I2123" s="135">
        <v>26300</v>
      </c>
      <c r="J2123" s="69"/>
      <c r="K2123" s="21" t="str">
        <f t="shared" si="180"/>
        <v>đ/mét</v>
      </c>
      <c r="L2123" s="63"/>
      <c r="M2123" s="65">
        <f t="shared" si="181"/>
        <v>26300</v>
      </c>
      <c r="N2123" s="65"/>
      <c r="O2123" s="35"/>
      <c r="P2123" s="35"/>
    </row>
    <row r="2124" spans="1:16" s="176" customFormat="1" ht="17.25" x14ac:dyDescent="0.3">
      <c r="A2124" s="6">
        <f t="shared" si="183"/>
        <v>5</v>
      </c>
      <c r="B2124" s="24" t="s">
        <v>1284</v>
      </c>
      <c r="C2124" s="6" t="s">
        <v>293</v>
      </c>
      <c r="D2124" s="9"/>
      <c r="E2124" s="9"/>
      <c r="F2124" s="9"/>
      <c r="G2124" s="69"/>
      <c r="H2124" s="69"/>
      <c r="I2124" s="135">
        <v>29100</v>
      </c>
      <c r="J2124" s="69"/>
      <c r="K2124" s="21" t="str">
        <f t="shared" si="180"/>
        <v>đ/mét</v>
      </c>
      <c r="L2124" s="63"/>
      <c r="M2124" s="65">
        <f t="shared" si="181"/>
        <v>29100</v>
      </c>
      <c r="N2124" s="65"/>
      <c r="O2124" s="35"/>
      <c r="P2124" s="35"/>
    </row>
    <row r="2125" spans="1:16" s="176" customFormat="1" ht="21.95" customHeight="1" x14ac:dyDescent="0.3">
      <c r="A2125" s="6">
        <f t="shared" si="183"/>
        <v>6</v>
      </c>
      <c r="B2125" s="24" t="s">
        <v>1170</v>
      </c>
      <c r="C2125" s="6" t="s">
        <v>293</v>
      </c>
      <c r="D2125" s="9"/>
      <c r="E2125" s="9"/>
      <c r="F2125" s="9"/>
      <c r="G2125" s="69"/>
      <c r="H2125" s="69"/>
      <c r="I2125" s="135">
        <v>27000</v>
      </c>
      <c r="J2125" s="69"/>
      <c r="K2125" s="21" t="str">
        <f t="shared" si="180"/>
        <v>đ/mét</v>
      </c>
      <c r="L2125" s="63"/>
      <c r="M2125" s="65">
        <f t="shared" si="181"/>
        <v>27000</v>
      </c>
      <c r="N2125" s="65"/>
      <c r="O2125" s="35"/>
      <c r="P2125" s="35"/>
    </row>
    <row r="2126" spans="1:16" s="176" customFormat="1" ht="21.95" customHeight="1" x14ac:dyDescent="0.3">
      <c r="A2126" s="6">
        <f t="shared" si="183"/>
        <v>7</v>
      </c>
      <c r="B2126" s="24" t="s">
        <v>1285</v>
      </c>
      <c r="C2126" s="6" t="s">
        <v>293</v>
      </c>
      <c r="D2126" s="9"/>
      <c r="E2126" s="9"/>
      <c r="F2126" s="9"/>
      <c r="G2126" s="69"/>
      <c r="H2126" s="69"/>
      <c r="I2126" s="135">
        <v>38000</v>
      </c>
      <c r="J2126" s="69"/>
      <c r="K2126" s="21" t="str">
        <f t="shared" si="180"/>
        <v>đ/mét</v>
      </c>
      <c r="L2126" s="63"/>
      <c r="M2126" s="65">
        <f t="shared" si="181"/>
        <v>38000</v>
      </c>
      <c r="N2126" s="65"/>
      <c r="O2126" s="35"/>
      <c r="P2126" s="35"/>
    </row>
    <row r="2127" spans="1:16" s="176" customFormat="1" ht="21.95" customHeight="1" x14ac:dyDescent="0.3">
      <c r="A2127" s="6">
        <f t="shared" si="183"/>
        <v>8</v>
      </c>
      <c r="B2127" s="24" t="s">
        <v>1286</v>
      </c>
      <c r="C2127" s="6" t="s">
        <v>293</v>
      </c>
      <c r="D2127" s="9"/>
      <c r="E2127" s="9"/>
      <c r="F2127" s="9"/>
      <c r="G2127" s="69"/>
      <c r="H2127" s="69"/>
      <c r="I2127" s="135">
        <v>43700</v>
      </c>
      <c r="J2127" s="69"/>
      <c r="K2127" s="21" t="str">
        <f t="shared" si="180"/>
        <v>đ/mét</v>
      </c>
      <c r="L2127" s="63"/>
      <c r="M2127" s="65">
        <f t="shared" si="181"/>
        <v>43700</v>
      </c>
      <c r="N2127" s="65"/>
      <c r="O2127" s="35"/>
      <c r="P2127" s="35"/>
    </row>
    <row r="2128" spans="1:16" s="176" customFormat="1" ht="21.95" customHeight="1" x14ac:dyDescent="0.3">
      <c r="A2128" s="6">
        <f t="shared" si="183"/>
        <v>9</v>
      </c>
      <c r="B2128" s="24" t="s">
        <v>1287</v>
      </c>
      <c r="C2128" s="6" t="s">
        <v>293</v>
      </c>
      <c r="D2128" s="9"/>
      <c r="E2128" s="9"/>
      <c r="F2128" s="9"/>
      <c r="G2128" s="69"/>
      <c r="H2128" s="69"/>
      <c r="I2128" s="135">
        <v>46100</v>
      </c>
      <c r="J2128" s="69"/>
      <c r="K2128" s="21" t="str">
        <f t="shared" si="180"/>
        <v>đ/mét</v>
      </c>
      <c r="L2128" s="63"/>
      <c r="M2128" s="65">
        <f t="shared" si="181"/>
        <v>46100</v>
      </c>
      <c r="N2128" s="65"/>
      <c r="O2128" s="35"/>
      <c r="P2128" s="35"/>
    </row>
    <row r="2129" spans="1:16" s="176" customFormat="1" ht="21.95" customHeight="1" x14ac:dyDescent="0.3">
      <c r="A2129" s="6">
        <f t="shared" si="183"/>
        <v>10</v>
      </c>
      <c r="B2129" s="24" t="s">
        <v>1288</v>
      </c>
      <c r="C2129" s="6" t="s">
        <v>293</v>
      </c>
      <c r="D2129" s="9"/>
      <c r="E2129" s="9"/>
      <c r="F2129" s="9"/>
      <c r="G2129" s="69"/>
      <c r="H2129" s="69"/>
      <c r="I2129" s="135">
        <v>48200</v>
      </c>
      <c r="J2129" s="69"/>
      <c r="K2129" s="21" t="str">
        <f t="shared" si="180"/>
        <v>đ/mét</v>
      </c>
      <c r="L2129" s="63"/>
      <c r="M2129" s="65">
        <f t="shared" si="181"/>
        <v>48200</v>
      </c>
      <c r="N2129" s="65"/>
      <c r="O2129" s="35"/>
      <c r="P2129" s="35"/>
    </row>
    <row r="2130" spans="1:16" s="176" customFormat="1" ht="21.95" customHeight="1" x14ac:dyDescent="0.3">
      <c r="A2130" s="6">
        <f t="shared" si="183"/>
        <v>11</v>
      </c>
      <c r="B2130" s="24" t="s">
        <v>1289</v>
      </c>
      <c r="C2130" s="6" t="s">
        <v>293</v>
      </c>
      <c r="D2130" s="9"/>
      <c r="E2130" s="9"/>
      <c r="F2130" s="9"/>
      <c r="G2130" s="69"/>
      <c r="H2130" s="69"/>
      <c r="I2130" s="135">
        <v>49200</v>
      </c>
      <c r="J2130" s="69"/>
      <c r="K2130" s="21" t="str">
        <f t="shared" si="180"/>
        <v>đ/mét</v>
      </c>
      <c r="L2130" s="63"/>
      <c r="M2130" s="65">
        <f t="shared" si="181"/>
        <v>49200</v>
      </c>
      <c r="N2130" s="65"/>
      <c r="O2130" s="35"/>
      <c r="P2130" s="35"/>
    </row>
    <row r="2131" spans="1:16" s="176" customFormat="1" ht="21.95" customHeight="1" x14ac:dyDescent="0.3">
      <c r="A2131" s="6">
        <f t="shared" si="183"/>
        <v>12</v>
      </c>
      <c r="B2131" s="24" t="s">
        <v>1175</v>
      </c>
      <c r="C2131" s="6" t="s">
        <v>293</v>
      </c>
      <c r="D2131" s="9"/>
      <c r="E2131" s="9"/>
      <c r="F2131" s="9"/>
      <c r="G2131" s="69"/>
      <c r="H2131" s="69"/>
      <c r="I2131" s="135">
        <v>51000</v>
      </c>
      <c r="J2131" s="69"/>
      <c r="K2131" s="21" t="str">
        <f t="shared" si="180"/>
        <v>đ/mét</v>
      </c>
      <c r="L2131" s="63"/>
      <c r="M2131" s="65">
        <f t="shared" si="181"/>
        <v>51000</v>
      </c>
      <c r="N2131" s="65"/>
      <c r="O2131" s="35"/>
      <c r="P2131" s="35"/>
    </row>
    <row r="2132" spans="1:16" s="176" customFormat="1" ht="21.95" customHeight="1" x14ac:dyDescent="0.3">
      <c r="A2132" s="6">
        <f t="shared" si="183"/>
        <v>13</v>
      </c>
      <c r="B2132" s="24" t="s">
        <v>1290</v>
      </c>
      <c r="C2132" s="6" t="s">
        <v>293</v>
      </c>
      <c r="D2132" s="9"/>
      <c r="E2132" s="9"/>
      <c r="F2132" s="9"/>
      <c r="G2132" s="69"/>
      <c r="H2132" s="69"/>
      <c r="I2132" s="135">
        <v>59100</v>
      </c>
      <c r="J2132" s="69"/>
      <c r="K2132" s="21" t="str">
        <f t="shared" si="180"/>
        <v>đ/mét</v>
      </c>
      <c r="L2132" s="63"/>
      <c r="M2132" s="65">
        <f t="shared" si="181"/>
        <v>59100</v>
      </c>
      <c r="N2132" s="65"/>
      <c r="O2132" s="35"/>
      <c r="P2132" s="35"/>
    </row>
    <row r="2133" spans="1:16" s="176" customFormat="1" ht="21.95" customHeight="1" x14ac:dyDescent="0.3">
      <c r="A2133" s="6">
        <f t="shared" si="183"/>
        <v>14</v>
      </c>
      <c r="B2133" s="24" t="s">
        <v>1291</v>
      </c>
      <c r="C2133" s="6" t="s">
        <v>293</v>
      </c>
      <c r="D2133" s="9"/>
      <c r="E2133" s="9"/>
      <c r="F2133" s="9"/>
      <c r="G2133" s="69"/>
      <c r="H2133" s="69"/>
      <c r="I2133" s="135">
        <v>67900</v>
      </c>
      <c r="J2133" s="69"/>
      <c r="K2133" s="21" t="str">
        <f t="shared" si="180"/>
        <v>đ/mét</v>
      </c>
      <c r="L2133" s="63"/>
      <c r="M2133" s="65">
        <f t="shared" si="181"/>
        <v>67900</v>
      </c>
      <c r="N2133" s="65"/>
      <c r="O2133" s="35"/>
      <c r="P2133" s="35"/>
    </row>
    <row r="2134" spans="1:16" s="176" customFormat="1" ht="21.95" customHeight="1" x14ac:dyDescent="0.3">
      <c r="A2134" s="6">
        <f t="shared" si="183"/>
        <v>15</v>
      </c>
      <c r="B2134" s="24" t="s">
        <v>1292</v>
      </c>
      <c r="C2134" s="6" t="s">
        <v>293</v>
      </c>
      <c r="D2134" s="9"/>
      <c r="E2134" s="9"/>
      <c r="F2134" s="9"/>
      <c r="G2134" s="69"/>
      <c r="H2134" s="69"/>
      <c r="I2134" s="135">
        <v>74600</v>
      </c>
      <c r="J2134" s="69"/>
      <c r="K2134" s="21" t="str">
        <f t="shared" si="180"/>
        <v>đ/mét</v>
      </c>
      <c r="L2134" s="63"/>
      <c r="M2134" s="65">
        <f t="shared" si="181"/>
        <v>74600</v>
      </c>
      <c r="N2134" s="65"/>
      <c r="O2134" s="35"/>
      <c r="P2134" s="35"/>
    </row>
    <row r="2135" spans="1:16" s="176" customFormat="1" ht="21.95" customHeight="1" x14ac:dyDescent="0.3">
      <c r="A2135" s="6">
        <f t="shared" si="183"/>
        <v>16</v>
      </c>
      <c r="B2135" s="24" t="s">
        <v>1179</v>
      </c>
      <c r="C2135" s="6" t="s">
        <v>293</v>
      </c>
      <c r="D2135" s="9"/>
      <c r="E2135" s="9"/>
      <c r="F2135" s="9"/>
      <c r="G2135" s="69"/>
      <c r="H2135" s="69"/>
      <c r="I2135" s="135">
        <v>66000</v>
      </c>
      <c r="J2135" s="69"/>
      <c r="K2135" s="21" t="str">
        <f t="shared" si="180"/>
        <v>đ/mét</v>
      </c>
      <c r="L2135" s="63"/>
      <c r="M2135" s="65">
        <f t="shared" si="181"/>
        <v>66000</v>
      </c>
      <c r="N2135" s="65"/>
      <c r="O2135" s="35"/>
      <c r="P2135" s="35"/>
    </row>
    <row r="2136" spans="1:16" s="176" customFormat="1" ht="21.95" customHeight="1" x14ac:dyDescent="0.3">
      <c r="A2136" s="6">
        <f t="shared" si="183"/>
        <v>17</v>
      </c>
      <c r="B2136" s="24" t="s">
        <v>1180</v>
      </c>
      <c r="C2136" s="6" t="s">
        <v>293</v>
      </c>
      <c r="D2136" s="9"/>
      <c r="E2136" s="9"/>
      <c r="F2136" s="9"/>
      <c r="G2136" s="69"/>
      <c r="H2136" s="69"/>
      <c r="I2136" s="135">
        <v>77000</v>
      </c>
      <c r="J2136" s="69"/>
      <c r="K2136" s="21" t="str">
        <f t="shared" si="180"/>
        <v>đ/mét</v>
      </c>
      <c r="L2136" s="63"/>
      <c r="M2136" s="65">
        <f t="shared" si="181"/>
        <v>77000</v>
      </c>
      <c r="N2136" s="65"/>
      <c r="O2136" s="35"/>
      <c r="P2136" s="35"/>
    </row>
    <row r="2137" spans="1:16" s="176" customFormat="1" ht="21.95" customHeight="1" x14ac:dyDescent="0.3">
      <c r="A2137" s="6">
        <f t="shared" si="183"/>
        <v>18</v>
      </c>
      <c r="B2137" s="24" t="s">
        <v>1293</v>
      </c>
      <c r="C2137" s="6" t="s">
        <v>293</v>
      </c>
      <c r="D2137" s="9"/>
      <c r="E2137" s="9"/>
      <c r="F2137" s="9"/>
      <c r="G2137" s="69"/>
      <c r="H2137" s="69"/>
      <c r="I2137" s="135">
        <v>80000</v>
      </c>
      <c r="J2137" s="69"/>
      <c r="K2137" s="21" t="str">
        <f t="shared" si="180"/>
        <v>đ/mét</v>
      </c>
      <c r="L2137" s="63"/>
      <c r="M2137" s="65">
        <f t="shared" si="181"/>
        <v>80000</v>
      </c>
      <c r="N2137" s="65"/>
      <c r="O2137" s="35"/>
      <c r="P2137" s="35"/>
    </row>
    <row r="2138" spans="1:16" s="176" customFormat="1" ht="21.95" customHeight="1" x14ac:dyDescent="0.3">
      <c r="A2138" s="6">
        <f t="shared" si="183"/>
        <v>19</v>
      </c>
      <c r="B2138" s="24" t="s">
        <v>1294</v>
      </c>
      <c r="C2138" s="6" t="s">
        <v>293</v>
      </c>
      <c r="D2138" s="9"/>
      <c r="E2138" s="9"/>
      <c r="F2138" s="9"/>
      <c r="G2138" s="69"/>
      <c r="H2138" s="69"/>
      <c r="I2138" s="135">
        <v>105000</v>
      </c>
      <c r="J2138" s="69"/>
      <c r="K2138" s="21" t="str">
        <f t="shared" si="180"/>
        <v>đ/mét</v>
      </c>
      <c r="L2138" s="63"/>
      <c r="M2138" s="65">
        <f t="shared" si="181"/>
        <v>105000</v>
      </c>
      <c r="N2138" s="65"/>
      <c r="O2138" s="35"/>
      <c r="P2138" s="35"/>
    </row>
    <row r="2139" spans="1:16" s="176" customFormat="1" ht="21.95" customHeight="1" x14ac:dyDescent="0.3">
      <c r="A2139" s="6">
        <f t="shared" si="183"/>
        <v>20</v>
      </c>
      <c r="B2139" s="24" t="s">
        <v>1295</v>
      </c>
      <c r="C2139" s="6" t="s">
        <v>293</v>
      </c>
      <c r="D2139" s="9"/>
      <c r="E2139" s="9"/>
      <c r="F2139" s="9"/>
      <c r="G2139" s="69"/>
      <c r="H2139" s="69"/>
      <c r="I2139" s="135">
        <v>114000</v>
      </c>
      <c r="J2139" s="69"/>
      <c r="K2139" s="21" t="str">
        <f t="shared" si="180"/>
        <v>đ/mét</v>
      </c>
      <c r="L2139" s="63"/>
      <c r="M2139" s="65">
        <f t="shared" si="181"/>
        <v>114000</v>
      </c>
      <c r="N2139" s="65"/>
      <c r="O2139" s="35"/>
      <c r="P2139" s="35"/>
    </row>
    <row r="2140" spans="1:16" s="176" customFormat="1" ht="21.95" customHeight="1" x14ac:dyDescent="0.3">
      <c r="A2140" s="6">
        <f t="shared" si="183"/>
        <v>21</v>
      </c>
      <c r="B2140" s="24" t="s">
        <v>1185</v>
      </c>
      <c r="C2140" s="6" t="s">
        <v>293</v>
      </c>
      <c r="D2140" s="9"/>
      <c r="E2140" s="9"/>
      <c r="F2140" s="9"/>
      <c r="G2140" s="69"/>
      <c r="H2140" s="69"/>
      <c r="I2140" s="135">
        <v>96700</v>
      </c>
      <c r="J2140" s="69"/>
      <c r="K2140" s="21" t="str">
        <f t="shared" si="180"/>
        <v>đ/mét</v>
      </c>
      <c r="L2140" s="63"/>
      <c r="M2140" s="65">
        <f t="shared" si="181"/>
        <v>96700</v>
      </c>
      <c r="N2140" s="65"/>
      <c r="O2140" s="35"/>
      <c r="P2140" s="35"/>
    </row>
    <row r="2141" spans="1:16" s="176" customFormat="1" ht="21.95" customHeight="1" x14ac:dyDescent="0.3">
      <c r="A2141" s="6">
        <f t="shared" si="183"/>
        <v>22</v>
      </c>
      <c r="B2141" s="24" t="s">
        <v>1186</v>
      </c>
      <c r="C2141" s="6" t="s">
        <v>293</v>
      </c>
      <c r="D2141" s="9"/>
      <c r="E2141" s="9"/>
      <c r="F2141" s="9"/>
      <c r="G2141" s="69"/>
      <c r="H2141" s="69"/>
      <c r="I2141" s="135">
        <v>123000</v>
      </c>
      <c r="J2141" s="69"/>
      <c r="K2141" s="21" t="str">
        <f t="shared" si="180"/>
        <v>đ/mét</v>
      </c>
      <c r="L2141" s="63"/>
      <c r="M2141" s="65">
        <f t="shared" si="181"/>
        <v>123000</v>
      </c>
      <c r="N2141" s="65"/>
      <c r="O2141" s="35"/>
      <c r="P2141" s="35"/>
    </row>
    <row r="2142" spans="1:16" s="176" customFormat="1" ht="21.95" customHeight="1" x14ac:dyDescent="0.3">
      <c r="A2142" s="6">
        <f t="shared" si="183"/>
        <v>23</v>
      </c>
      <c r="B2142" s="24" t="s">
        <v>1296</v>
      </c>
      <c r="C2142" s="6" t="s">
        <v>293</v>
      </c>
      <c r="D2142" s="9"/>
      <c r="E2142" s="9"/>
      <c r="F2142" s="9"/>
      <c r="G2142" s="69"/>
      <c r="H2142" s="69"/>
      <c r="I2142" s="135">
        <v>127300</v>
      </c>
      <c r="J2142" s="69"/>
      <c r="K2142" s="21" t="str">
        <f t="shared" si="180"/>
        <v>đ/mét</v>
      </c>
      <c r="L2142" s="63"/>
      <c r="M2142" s="65">
        <f t="shared" si="181"/>
        <v>127300</v>
      </c>
      <c r="N2142" s="65"/>
      <c r="O2142" s="35"/>
      <c r="P2142" s="35"/>
    </row>
    <row r="2143" spans="1:16" s="176" customFormat="1" ht="21.95" customHeight="1" x14ac:dyDescent="0.3">
      <c r="A2143" s="6">
        <f t="shared" si="183"/>
        <v>24</v>
      </c>
      <c r="B2143" s="24" t="s">
        <v>1297</v>
      </c>
      <c r="C2143" s="6" t="s">
        <v>293</v>
      </c>
      <c r="D2143" s="9"/>
      <c r="E2143" s="9"/>
      <c r="F2143" s="9"/>
      <c r="G2143" s="69"/>
      <c r="H2143" s="69"/>
      <c r="I2143" s="135">
        <v>163200</v>
      </c>
      <c r="J2143" s="69"/>
      <c r="K2143" s="21" t="str">
        <f t="shared" si="180"/>
        <v>đ/mét</v>
      </c>
      <c r="L2143" s="63"/>
      <c r="M2143" s="65">
        <f t="shared" si="181"/>
        <v>163200</v>
      </c>
      <c r="N2143" s="65"/>
      <c r="O2143" s="35"/>
      <c r="P2143" s="35"/>
    </row>
    <row r="2144" spans="1:16" s="176" customFormat="1" ht="21.95" customHeight="1" x14ac:dyDescent="0.3">
      <c r="A2144" s="6">
        <f t="shared" si="183"/>
        <v>25</v>
      </c>
      <c r="B2144" s="24" t="s">
        <v>1298</v>
      </c>
      <c r="C2144" s="6" t="s">
        <v>293</v>
      </c>
      <c r="D2144" s="9"/>
      <c r="E2144" s="9"/>
      <c r="F2144" s="9"/>
      <c r="G2144" s="69"/>
      <c r="H2144" s="69"/>
      <c r="I2144" s="135">
        <v>181900</v>
      </c>
      <c r="J2144" s="69"/>
      <c r="K2144" s="21" t="str">
        <f t="shared" si="180"/>
        <v>đ/mét</v>
      </c>
      <c r="L2144" s="63"/>
      <c r="M2144" s="65">
        <f t="shared" si="181"/>
        <v>181900</v>
      </c>
      <c r="N2144" s="65"/>
      <c r="O2144" s="35"/>
      <c r="P2144" s="35"/>
    </row>
    <row r="2145" spans="1:16" s="176" customFormat="1" ht="21.95" customHeight="1" x14ac:dyDescent="0.3">
      <c r="A2145" s="6">
        <f t="shared" si="183"/>
        <v>26</v>
      </c>
      <c r="B2145" s="24" t="s">
        <v>1190</v>
      </c>
      <c r="C2145" s="6" t="s">
        <v>293</v>
      </c>
      <c r="D2145" s="9"/>
      <c r="E2145" s="9"/>
      <c r="F2145" s="9"/>
      <c r="G2145" s="69"/>
      <c r="H2145" s="69"/>
      <c r="I2145" s="135">
        <v>153700</v>
      </c>
      <c r="J2145" s="69"/>
      <c r="K2145" s="21" t="str">
        <f t="shared" si="180"/>
        <v>đ/mét</v>
      </c>
      <c r="L2145" s="63"/>
      <c r="M2145" s="65">
        <f t="shared" si="181"/>
        <v>153700</v>
      </c>
      <c r="N2145" s="65"/>
      <c r="O2145" s="35"/>
      <c r="P2145" s="35"/>
    </row>
    <row r="2146" spans="1:16" s="176" customFormat="1" ht="21.95" customHeight="1" x14ac:dyDescent="0.3">
      <c r="A2146" s="6">
        <f t="shared" si="183"/>
        <v>27</v>
      </c>
      <c r="B2146" s="24" t="s">
        <v>1191</v>
      </c>
      <c r="C2146" s="6" t="s">
        <v>293</v>
      </c>
      <c r="D2146" s="9"/>
      <c r="E2146" s="9"/>
      <c r="F2146" s="9"/>
      <c r="G2146" s="69"/>
      <c r="H2146" s="69"/>
      <c r="I2146" s="135">
        <v>193000</v>
      </c>
      <c r="J2146" s="69"/>
      <c r="K2146" s="21" t="str">
        <f t="shared" si="180"/>
        <v>đ/mét</v>
      </c>
      <c r="L2146" s="63"/>
      <c r="M2146" s="65">
        <f t="shared" si="181"/>
        <v>193000</v>
      </c>
      <c r="N2146" s="65"/>
      <c r="O2146" s="35"/>
      <c r="P2146" s="35"/>
    </row>
    <row r="2147" spans="1:16" s="176" customFormat="1" ht="21.95" customHeight="1" x14ac:dyDescent="0.3">
      <c r="A2147" s="6">
        <f t="shared" si="183"/>
        <v>28</v>
      </c>
      <c r="B2147" s="24" t="s">
        <v>1299</v>
      </c>
      <c r="C2147" s="6" t="s">
        <v>293</v>
      </c>
      <c r="D2147" s="9"/>
      <c r="E2147" s="9"/>
      <c r="F2147" s="9"/>
      <c r="G2147" s="69"/>
      <c r="H2147" s="69"/>
      <c r="I2147" s="135">
        <v>200000</v>
      </c>
      <c r="J2147" s="69"/>
      <c r="K2147" s="21" t="str">
        <f t="shared" si="180"/>
        <v>đ/mét</v>
      </c>
      <c r="L2147" s="63"/>
      <c r="M2147" s="65">
        <f t="shared" si="181"/>
        <v>200000</v>
      </c>
      <c r="N2147" s="65"/>
      <c r="O2147" s="35"/>
      <c r="P2147" s="35"/>
    </row>
    <row r="2148" spans="1:16" s="176" customFormat="1" ht="21.95" customHeight="1" x14ac:dyDescent="0.3">
      <c r="A2148" s="6">
        <f t="shared" si="183"/>
        <v>29</v>
      </c>
      <c r="B2148" s="24" t="s">
        <v>1300</v>
      </c>
      <c r="C2148" s="6" t="s">
        <v>293</v>
      </c>
      <c r="D2148" s="9"/>
      <c r="E2148" s="9"/>
      <c r="F2148" s="9"/>
      <c r="G2148" s="69"/>
      <c r="H2148" s="69"/>
      <c r="I2148" s="135">
        <v>257300</v>
      </c>
      <c r="J2148" s="69"/>
      <c r="K2148" s="21" t="str">
        <f t="shared" si="180"/>
        <v>đ/mét</v>
      </c>
      <c r="L2148" s="63"/>
      <c r="M2148" s="65">
        <f t="shared" si="181"/>
        <v>257300</v>
      </c>
      <c r="N2148" s="65"/>
      <c r="O2148" s="35"/>
      <c r="P2148" s="35"/>
    </row>
    <row r="2149" spans="1:16" s="176" customFormat="1" ht="21.95" customHeight="1" x14ac:dyDescent="0.3">
      <c r="A2149" s="6">
        <f t="shared" si="183"/>
        <v>30</v>
      </c>
      <c r="B2149" s="24" t="s">
        <v>1301</v>
      </c>
      <c r="C2149" s="6" t="s">
        <v>293</v>
      </c>
      <c r="D2149" s="9"/>
      <c r="E2149" s="9"/>
      <c r="F2149" s="9"/>
      <c r="G2149" s="69"/>
      <c r="H2149" s="69"/>
      <c r="I2149" s="135">
        <v>286400</v>
      </c>
      <c r="J2149" s="69"/>
      <c r="K2149" s="21" t="str">
        <f t="shared" si="180"/>
        <v>đ/mét</v>
      </c>
      <c r="L2149" s="63"/>
      <c r="M2149" s="65">
        <f t="shared" si="181"/>
        <v>286400</v>
      </c>
      <c r="N2149" s="65"/>
      <c r="O2149" s="35"/>
      <c r="P2149" s="35"/>
    </row>
    <row r="2150" spans="1:16" s="176" customFormat="1" ht="21.95" customHeight="1" x14ac:dyDescent="0.3">
      <c r="A2150" s="6">
        <f t="shared" si="183"/>
        <v>31</v>
      </c>
      <c r="B2150" s="24" t="s">
        <v>1195</v>
      </c>
      <c r="C2150" s="6" t="s">
        <v>293</v>
      </c>
      <c r="D2150" s="9"/>
      <c r="E2150" s="9"/>
      <c r="F2150" s="9"/>
      <c r="G2150" s="69"/>
      <c r="H2150" s="69"/>
      <c r="I2150" s="135">
        <v>213700</v>
      </c>
      <c r="J2150" s="69"/>
      <c r="K2150" s="21" t="str">
        <f t="shared" si="180"/>
        <v>đ/mét</v>
      </c>
      <c r="L2150" s="63"/>
      <c r="M2150" s="65">
        <f t="shared" si="181"/>
        <v>213700</v>
      </c>
      <c r="N2150" s="65"/>
      <c r="O2150" s="35"/>
      <c r="P2150" s="35"/>
    </row>
    <row r="2151" spans="1:16" s="176" customFormat="1" ht="21.95" customHeight="1" x14ac:dyDescent="0.3">
      <c r="A2151" s="6">
        <f t="shared" si="183"/>
        <v>32</v>
      </c>
      <c r="B2151" s="24" t="s">
        <v>1196</v>
      </c>
      <c r="C2151" s="6" t="s">
        <v>293</v>
      </c>
      <c r="D2151" s="9"/>
      <c r="E2151" s="9"/>
      <c r="F2151" s="9"/>
      <c r="G2151" s="69"/>
      <c r="H2151" s="69"/>
      <c r="I2151" s="135">
        <v>221180</v>
      </c>
      <c r="J2151" s="69"/>
      <c r="K2151" s="21" t="str">
        <f t="shared" ref="K2151:K2176" si="184">C2151</f>
        <v>đ/mét</v>
      </c>
      <c r="L2151" s="63"/>
      <c r="M2151" s="65">
        <f t="shared" ref="M2151:M2176" si="185">I2151</f>
        <v>221180</v>
      </c>
      <c r="N2151" s="65"/>
      <c r="O2151" s="35"/>
      <c r="P2151" s="35"/>
    </row>
    <row r="2152" spans="1:16" s="176" customFormat="1" ht="21.95" customHeight="1" x14ac:dyDescent="0.3">
      <c r="A2152" s="6">
        <f t="shared" si="183"/>
        <v>33</v>
      </c>
      <c r="B2152" s="24" t="s">
        <v>1302</v>
      </c>
      <c r="C2152" s="6" t="s">
        <v>293</v>
      </c>
      <c r="D2152" s="9"/>
      <c r="E2152" s="9"/>
      <c r="F2152" s="9"/>
      <c r="G2152" s="69"/>
      <c r="H2152" s="69"/>
      <c r="I2152" s="135">
        <v>272800</v>
      </c>
      <c r="J2152" s="69"/>
      <c r="K2152" s="21" t="str">
        <f t="shared" si="184"/>
        <v>đ/mét</v>
      </c>
      <c r="L2152" s="63"/>
      <c r="M2152" s="65">
        <f t="shared" si="185"/>
        <v>272800</v>
      </c>
      <c r="N2152" s="65"/>
      <c r="O2152" s="35"/>
      <c r="P2152" s="35"/>
    </row>
    <row r="2153" spans="1:16" s="176" customFormat="1" ht="21.95" customHeight="1" x14ac:dyDescent="0.3">
      <c r="A2153" s="6">
        <f t="shared" si="183"/>
        <v>34</v>
      </c>
      <c r="B2153" s="24" t="s">
        <v>1303</v>
      </c>
      <c r="C2153" s="6" t="s">
        <v>293</v>
      </c>
      <c r="D2153" s="9"/>
      <c r="E2153" s="9"/>
      <c r="F2153" s="9"/>
      <c r="G2153" s="69"/>
      <c r="H2153" s="69"/>
      <c r="I2153" s="135">
        <v>356400</v>
      </c>
      <c r="J2153" s="69"/>
      <c r="K2153" s="21" t="str">
        <f t="shared" si="184"/>
        <v>đ/mét</v>
      </c>
      <c r="L2153" s="63"/>
      <c r="M2153" s="65">
        <f t="shared" si="185"/>
        <v>356400</v>
      </c>
      <c r="N2153" s="65"/>
      <c r="O2153" s="35"/>
      <c r="P2153" s="35"/>
    </row>
    <row r="2154" spans="1:16" s="176" customFormat="1" ht="21.95" customHeight="1" x14ac:dyDescent="0.3">
      <c r="A2154" s="6">
        <f t="shared" si="183"/>
        <v>35</v>
      </c>
      <c r="B2154" s="24" t="s">
        <v>1304</v>
      </c>
      <c r="C2154" s="6" t="s">
        <v>293</v>
      </c>
      <c r="D2154" s="9"/>
      <c r="E2154" s="9"/>
      <c r="F2154" s="9"/>
      <c r="G2154" s="69"/>
      <c r="H2154" s="69"/>
      <c r="I2154" s="135">
        <v>404600</v>
      </c>
      <c r="J2154" s="69"/>
      <c r="K2154" s="21" t="str">
        <f t="shared" si="184"/>
        <v>đ/mét</v>
      </c>
      <c r="L2154" s="63"/>
      <c r="M2154" s="65">
        <f t="shared" si="185"/>
        <v>404600</v>
      </c>
      <c r="N2154" s="65"/>
      <c r="O2154" s="35"/>
      <c r="P2154" s="35"/>
    </row>
    <row r="2155" spans="1:16" s="176" customFormat="1" ht="21.95" customHeight="1" x14ac:dyDescent="0.3">
      <c r="A2155" s="6">
        <f t="shared" si="183"/>
        <v>36</v>
      </c>
      <c r="B2155" s="24" t="s">
        <v>1200</v>
      </c>
      <c r="C2155" s="6" t="s">
        <v>293</v>
      </c>
      <c r="D2155" s="9"/>
      <c r="E2155" s="9"/>
      <c r="F2155" s="9"/>
      <c r="G2155" s="69"/>
      <c r="H2155" s="69"/>
      <c r="I2155" s="135">
        <v>311900</v>
      </c>
      <c r="J2155" s="69"/>
      <c r="K2155" s="21" t="str">
        <f t="shared" si="184"/>
        <v>đ/mét</v>
      </c>
      <c r="L2155" s="63"/>
      <c r="M2155" s="65">
        <f t="shared" si="185"/>
        <v>311900</v>
      </c>
      <c r="N2155" s="65"/>
      <c r="O2155" s="35"/>
      <c r="P2155" s="35"/>
    </row>
    <row r="2156" spans="1:16" s="176" customFormat="1" ht="21.95" customHeight="1" x14ac:dyDescent="0.3">
      <c r="A2156" s="6">
        <f t="shared" si="183"/>
        <v>37</v>
      </c>
      <c r="B2156" s="24" t="s">
        <v>1201</v>
      </c>
      <c r="C2156" s="6" t="s">
        <v>293</v>
      </c>
      <c r="D2156" s="9"/>
      <c r="E2156" s="9"/>
      <c r="F2156" s="9"/>
      <c r="G2156" s="69"/>
      <c r="H2156" s="69"/>
      <c r="I2156" s="135">
        <v>317270</v>
      </c>
      <c r="J2156" s="69"/>
      <c r="K2156" s="21" t="str">
        <f t="shared" si="184"/>
        <v>đ/mét</v>
      </c>
      <c r="L2156" s="63"/>
      <c r="M2156" s="65">
        <f t="shared" si="185"/>
        <v>317270</v>
      </c>
      <c r="N2156" s="65"/>
      <c r="O2156" s="35"/>
      <c r="P2156" s="35"/>
    </row>
    <row r="2157" spans="1:16" s="176" customFormat="1" ht="21.95" customHeight="1" x14ac:dyDescent="0.3">
      <c r="A2157" s="6">
        <f t="shared" si="183"/>
        <v>38</v>
      </c>
      <c r="B2157" s="24" t="s">
        <v>1305</v>
      </c>
      <c r="C2157" s="6" t="s">
        <v>293</v>
      </c>
      <c r="D2157" s="9"/>
      <c r="E2157" s="9"/>
      <c r="F2157" s="9"/>
      <c r="G2157" s="69"/>
      <c r="H2157" s="69"/>
      <c r="I2157" s="135">
        <v>381900</v>
      </c>
      <c r="J2157" s="69"/>
      <c r="K2157" s="21" t="str">
        <f t="shared" si="184"/>
        <v>đ/mét</v>
      </c>
      <c r="L2157" s="63"/>
      <c r="M2157" s="65">
        <f t="shared" si="185"/>
        <v>381900</v>
      </c>
      <c r="N2157" s="65"/>
      <c r="O2157" s="35"/>
      <c r="P2157" s="35"/>
    </row>
    <row r="2158" spans="1:16" s="176" customFormat="1" ht="21.95" customHeight="1" x14ac:dyDescent="0.3">
      <c r="A2158" s="6">
        <f t="shared" si="183"/>
        <v>39</v>
      </c>
      <c r="B2158" s="24" t="s">
        <v>1306</v>
      </c>
      <c r="C2158" s="6" t="s">
        <v>293</v>
      </c>
      <c r="D2158" s="9"/>
      <c r="E2158" s="9"/>
      <c r="F2158" s="9"/>
      <c r="G2158" s="69"/>
      <c r="H2158" s="69"/>
      <c r="I2158" s="135">
        <v>532800</v>
      </c>
      <c r="J2158" s="69"/>
      <c r="K2158" s="21" t="str">
        <f t="shared" si="184"/>
        <v>đ/mét</v>
      </c>
      <c r="L2158" s="63"/>
      <c r="M2158" s="65">
        <f t="shared" si="185"/>
        <v>532800</v>
      </c>
      <c r="N2158" s="65"/>
      <c r="O2158" s="35"/>
      <c r="P2158" s="35"/>
    </row>
    <row r="2159" spans="1:16" s="176" customFormat="1" ht="21.95" customHeight="1" x14ac:dyDescent="0.3">
      <c r="A2159" s="6">
        <f t="shared" si="183"/>
        <v>40</v>
      </c>
      <c r="B2159" s="24" t="s">
        <v>1307</v>
      </c>
      <c r="C2159" s="6" t="s">
        <v>293</v>
      </c>
      <c r="D2159" s="9"/>
      <c r="E2159" s="9"/>
      <c r="F2159" s="9"/>
      <c r="G2159" s="69"/>
      <c r="H2159" s="69"/>
      <c r="I2159" s="135">
        <v>581900</v>
      </c>
      <c r="J2159" s="69"/>
      <c r="K2159" s="21" t="str">
        <f t="shared" si="184"/>
        <v>đ/mét</v>
      </c>
      <c r="L2159" s="63"/>
      <c r="M2159" s="65">
        <f t="shared" si="185"/>
        <v>581900</v>
      </c>
      <c r="N2159" s="65"/>
      <c r="O2159" s="35"/>
      <c r="P2159" s="35"/>
    </row>
    <row r="2160" spans="1:16" s="176" customFormat="1" ht="21.95" customHeight="1" x14ac:dyDescent="0.3">
      <c r="A2160" s="6">
        <f t="shared" si="183"/>
        <v>41</v>
      </c>
      <c r="B2160" s="24" t="s">
        <v>1308</v>
      </c>
      <c r="C2160" s="6" t="s">
        <v>293</v>
      </c>
      <c r="D2160" s="9"/>
      <c r="E2160" s="9"/>
      <c r="F2160" s="9"/>
      <c r="G2160" s="69"/>
      <c r="H2160" s="69"/>
      <c r="I2160" s="135">
        <v>499100</v>
      </c>
      <c r="J2160" s="69"/>
      <c r="K2160" s="21" t="str">
        <f t="shared" si="184"/>
        <v>đ/mét</v>
      </c>
      <c r="L2160" s="63"/>
      <c r="M2160" s="65">
        <f t="shared" si="185"/>
        <v>499100</v>
      </c>
      <c r="N2160" s="65"/>
      <c r="O2160" s="35"/>
      <c r="P2160" s="35"/>
    </row>
    <row r="2161" spans="1:16" s="176" customFormat="1" ht="21.95" customHeight="1" x14ac:dyDescent="0.3">
      <c r="A2161" s="6">
        <f t="shared" si="183"/>
        <v>42</v>
      </c>
      <c r="B2161" s="24" t="s">
        <v>1206</v>
      </c>
      <c r="C2161" s="6" t="s">
        <v>293</v>
      </c>
      <c r="D2161" s="9"/>
      <c r="E2161" s="9"/>
      <c r="F2161" s="9"/>
      <c r="G2161" s="69"/>
      <c r="H2161" s="69"/>
      <c r="I2161" s="135">
        <v>542000</v>
      </c>
      <c r="J2161" s="69"/>
      <c r="K2161" s="21" t="str">
        <f t="shared" si="184"/>
        <v>đ/mét</v>
      </c>
      <c r="L2161" s="63"/>
      <c r="M2161" s="65">
        <f t="shared" si="185"/>
        <v>542000</v>
      </c>
      <c r="N2161" s="65"/>
      <c r="O2161" s="35"/>
      <c r="P2161" s="35"/>
    </row>
    <row r="2162" spans="1:16" s="176" customFormat="1" ht="21.95" customHeight="1" x14ac:dyDescent="0.3">
      <c r="A2162" s="6">
        <f t="shared" si="183"/>
        <v>43</v>
      </c>
      <c r="B2162" s="24" t="s">
        <v>1309</v>
      </c>
      <c r="C2162" s="6" t="s">
        <v>293</v>
      </c>
      <c r="D2162" s="9"/>
      <c r="E2162" s="9"/>
      <c r="F2162" s="9"/>
      <c r="G2162" s="69"/>
      <c r="H2162" s="69"/>
      <c r="I2162" s="135">
        <v>581900</v>
      </c>
      <c r="J2162" s="69"/>
      <c r="K2162" s="21" t="str">
        <f t="shared" si="184"/>
        <v>đ/mét</v>
      </c>
      <c r="L2162" s="63"/>
      <c r="M2162" s="65">
        <f t="shared" si="185"/>
        <v>581900</v>
      </c>
      <c r="N2162" s="65"/>
      <c r="O2162" s="35"/>
      <c r="P2162" s="35"/>
    </row>
    <row r="2163" spans="1:16" s="176" customFormat="1" ht="21.95" customHeight="1" x14ac:dyDescent="0.3">
      <c r="A2163" s="6">
        <f t="shared" si="183"/>
        <v>44</v>
      </c>
      <c r="B2163" s="24" t="s">
        <v>1310</v>
      </c>
      <c r="C2163" s="6" t="s">
        <v>293</v>
      </c>
      <c r="D2163" s="9"/>
      <c r="E2163" s="9"/>
      <c r="F2163" s="9"/>
      <c r="G2163" s="69"/>
      <c r="H2163" s="69"/>
      <c r="I2163" s="135">
        <v>750000</v>
      </c>
      <c r="J2163" s="69"/>
      <c r="K2163" s="21" t="str">
        <f t="shared" si="184"/>
        <v>đ/mét</v>
      </c>
      <c r="L2163" s="63"/>
      <c r="M2163" s="65">
        <f t="shared" si="185"/>
        <v>750000</v>
      </c>
      <c r="N2163" s="65"/>
      <c r="O2163" s="35"/>
      <c r="P2163" s="35"/>
    </row>
    <row r="2164" spans="1:16" s="176" customFormat="1" ht="21.95" customHeight="1" x14ac:dyDescent="0.3">
      <c r="A2164" s="6">
        <f t="shared" si="183"/>
        <v>45</v>
      </c>
      <c r="B2164" s="24" t="s">
        <v>1311</v>
      </c>
      <c r="C2164" s="6" t="s">
        <v>293</v>
      </c>
      <c r="D2164" s="9"/>
      <c r="E2164" s="9"/>
      <c r="F2164" s="9"/>
      <c r="G2164" s="69"/>
      <c r="H2164" s="69"/>
      <c r="I2164" s="135">
        <v>863700</v>
      </c>
      <c r="J2164" s="69"/>
      <c r="K2164" s="21" t="str">
        <f t="shared" si="184"/>
        <v>đ/mét</v>
      </c>
      <c r="L2164" s="63"/>
      <c r="M2164" s="65">
        <f t="shared" si="185"/>
        <v>863700</v>
      </c>
      <c r="N2164" s="65"/>
      <c r="O2164" s="35"/>
      <c r="P2164" s="35"/>
    </row>
    <row r="2165" spans="1:16" s="176" customFormat="1" ht="21.95" customHeight="1" x14ac:dyDescent="0.3">
      <c r="A2165" s="6">
        <f t="shared" si="183"/>
        <v>46</v>
      </c>
      <c r="B2165" s="24" t="s">
        <v>1209</v>
      </c>
      <c r="C2165" s="6" t="s">
        <v>293</v>
      </c>
      <c r="D2165" s="9"/>
      <c r="E2165" s="9"/>
      <c r="F2165" s="9"/>
      <c r="G2165" s="69"/>
      <c r="H2165" s="69"/>
      <c r="I2165" s="135">
        <v>618200</v>
      </c>
      <c r="J2165" s="69"/>
      <c r="K2165" s="21" t="str">
        <f t="shared" si="184"/>
        <v>đ/mét</v>
      </c>
      <c r="L2165" s="63"/>
      <c r="M2165" s="65">
        <f t="shared" si="185"/>
        <v>618200</v>
      </c>
      <c r="N2165" s="65"/>
      <c r="O2165" s="35"/>
      <c r="P2165" s="35"/>
    </row>
    <row r="2166" spans="1:16" s="176" customFormat="1" ht="21.95" customHeight="1" x14ac:dyDescent="0.3">
      <c r="A2166" s="6">
        <f t="shared" si="183"/>
        <v>47</v>
      </c>
      <c r="B2166" s="24" t="s">
        <v>1312</v>
      </c>
      <c r="C2166" s="6" t="s">
        <v>293</v>
      </c>
      <c r="D2166" s="9"/>
      <c r="E2166" s="9"/>
      <c r="F2166" s="9"/>
      <c r="G2166" s="69"/>
      <c r="H2166" s="69"/>
      <c r="I2166" s="135">
        <v>754600</v>
      </c>
      <c r="J2166" s="69"/>
      <c r="K2166" s="21" t="str">
        <f t="shared" si="184"/>
        <v>đ/mét</v>
      </c>
      <c r="L2166" s="63"/>
      <c r="M2166" s="65">
        <f t="shared" si="185"/>
        <v>754600</v>
      </c>
      <c r="N2166" s="65"/>
      <c r="O2166" s="35"/>
      <c r="P2166" s="35"/>
    </row>
    <row r="2167" spans="1:16" s="176" customFormat="1" ht="21.95" customHeight="1" x14ac:dyDescent="0.3">
      <c r="A2167" s="6">
        <f t="shared" si="183"/>
        <v>48</v>
      </c>
      <c r="B2167" s="24" t="s">
        <v>1313</v>
      </c>
      <c r="C2167" s="6" t="s">
        <v>293</v>
      </c>
      <c r="D2167" s="9"/>
      <c r="E2167" s="9"/>
      <c r="F2167" s="9"/>
      <c r="G2167" s="69"/>
      <c r="H2167" s="69"/>
      <c r="I2167" s="135">
        <v>1009100</v>
      </c>
      <c r="J2167" s="69"/>
      <c r="K2167" s="21" t="str">
        <f t="shared" si="184"/>
        <v>đ/mét</v>
      </c>
      <c r="L2167" s="63"/>
      <c r="M2167" s="65">
        <f t="shared" si="185"/>
        <v>1009100</v>
      </c>
      <c r="N2167" s="65"/>
      <c r="O2167" s="35"/>
      <c r="P2167" s="35"/>
    </row>
    <row r="2168" spans="1:16" s="176" customFormat="1" ht="21.95" customHeight="1" x14ac:dyDescent="0.3">
      <c r="A2168" s="6">
        <f t="shared" si="183"/>
        <v>49</v>
      </c>
      <c r="B2168" s="24" t="s">
        <v>1314</v>
      </c>
      <c r="C2168" s="6" t="s">
        <v>293</v>
      </c>
      <c r="D2168" s="9"/>
      <c r="E2168" s="9"/>
      <c r="F2168" s="9"/>
      <c r="G2168" s="69"/>
      <c r="H2168" s="69"/>
      <c r="I2168" s="135">
        <v>1159100</v>
      </c>
      <c r="J2168" s="69"/>
      <c r="K2168" s="21" t="str">
        <f t="shared" si="184"/>
        <v>đ/mét</v>
      </c>
      <c r="L2168" s="63"/>
      <c r="M2168" s="65">
        <f t="shared" si="185"/>
        <v>1159100</v>
      </c>
      <c r="N2168" s="65"/>
      <c r="O2168" s="35"/>
      <c r="P2168" s="35"/>
    </row>
    <row r="2169" spans="1:16" s="176" customFormat="1" ht="21.95" customHeight="1" x14ac:dyDescent="0.3">
      <c r="A2169" s="6">
        <f t="shared" si="183"/>
        <v>50</v>
      </c>
      <c r="B2169" s="24" t="s">
        <v>1213</v>
      </c>
      <c r="C2169" s="6" t="s">
        <v>293</v>
      </c>
      <c r="D2169" s="9"/>
      <c r="E2169" s="9"/>
      <c r="F2169" s="9"/>
      <c r="G2169" s="69"/>
      <c r="H2169" s="69"/>
      <c r="I2169" s="135">
        <v>762800</v>
      </c>
      <c r="J2169" s="69"/>
      <c r="K2169" s="21" t="str">
        <f t="shared" si="184"/>
        <v>đ/mét</v>
      </c>
      <c r="L2169" s="63"/>
      <c r="M2169" s="65">
        <f t="shared" si="185"/>
        <v>762800</v>
      </c>
      <c r="N2169" s="65"/>
      <c r="O2169" s="35"/>
      <c r="P2169" s="35"/>
    </row>
    <row r="2170" spans="1:16" s="176" customFormat="1" ht="21.95" customHeight="1" x14ac:dyDescent="0.3">
      <c r="A2170" s="6">
        <f t="shared" si="183"/>
        <v>51</v>
      </c>
      <c r="B2170" s="24" t="s">
        <v>1315</v>
      </c>
      <c r="C2170" s="6" t="s">
        <v>293</v>
      </c>
      <c r="D2170" s="9"/>
      <c r="E2170" s="9"/>
      <c r="F2170" s="9"/>
      <c r="G2170" s="69"/>
      <c r="H2170" s="69"/>
      <c r="I2170" s="135">
        <v>918200</v>
      </c>
      <c r="J2170" s="69"/>
      <c r="K2170" s="21" t="str">
        <f t="shared" si="184"/>
        <v>đ/mét</v>
      </c>
      <c r="L2170" s="63"/>
      <c r="M2170" s="65">
        <f t="shared" si="185"/>
        <v>918200</v>
      </c>
      <c r="N2170" s="65"/>
      <c r="O2170" s="35"/>
      <c r="P2170" s="35"/>
    </row>
    <row r="2171" spans="1:16" s="176" customFormat="1" ht="21.95" customHeight="1" x14ac:dyDescent="0.3">
      <c r="A2171" s="6">
        <f t="shared" si="183"/>
        <v>52</v>
      </c>
      <c r="B2171" s="24" t="s">
        <v>1316</v>
      </c>
      <c r="C2171" s="6" t="s">
        <v>293</v>
      </c>
      <c r="D2171" s="9"/>
      <c r="E2171" s="9"/>
      <c r="F2171" s="9"/>
      <c r="G2171" s="69"/>
      <c r="H2171" s="69"/>
      <c r="I2171" s="135">
        <v>1281900</v>
      </c>
      <c r="J2171" s="69"/>
      <c r="K2171" s="21" t="str">
        <f t="shared" si="184"/>
        <v>đ/mét</v>
      </c>
      <c r="L2171" s="63"/>
      <c r="M2171" s="65">
        <f t="shared" si="185"/>
        <v>1281900</v>
      </c>
      <c r="N2171" s="65"/>
      <c r="O2171" s="35"/>
      <c r="P2171" s="35"/>
    </row>
    <row r="2172" spans="1:16" s="176" customFormat="1" ht="21.95" customHeight="1" x14ac:dyDescent="0.3">
      <c r="A2172" s="6">
        <f t="shared" si="183"/>
        <v>53</v>
      </c>
      <c r="B2172" s="24" t="s">
        <v>1317</v>
      </c>
      <c r="C2172" s="6" t="s">
        <v>293</v>
      </c>
      <c r="D2172" s="9"/>
      <c r="E2172" s="9"/>
      <c r="F2172" s="9"/>
      <c r="G2172" s="69"/>
      <c r="H2172" s="69"/>
      <c r="I2172" s="135">
        <v>1527300</v>
      </c>
      <c r="J2172" s="69"/>
      <c r="K2172" s="21" t="str">
        <f t="shared" si="184"/>
        <v>đ/mét</v>
      </c>
      <c r="L2172" s="63"/>
      <c r="M2172" s="65">
        <f t="shared" si="185"/>
        <v>1527300</v>
      </c>
      <c r="N2172" s="65"/>
      <c r="O2172" s="35"/>
      <c r="P2172" s="35"/>
    </row>
    <row r="2173" spans="1:16" s="176" customFormat="1" ht="21.95" customHeight="1" x14ac:dyDescent="0.3">
      <c r="A2173" s="6">
        <f t="shared" si="183"/>
        <v>54</v>
      </c>
      <c r="B2173" s="24" t="s">
        <v>1218</v>
      </c>
      <c r="C2173" s="6" t="s">
        <v>293</v>
      </c>
      <c r="D2173" s="9"/>
      <c r="E2173" s="9"/>
      <c r="F2173" s="9"/>
      <c r="G2173" s="69"/>
      <c r="H2173" s="69"/>
      <c r="I2173" s="135">
        <v>1041000</v>
      </c>
      <c r="J2173" s="69"/>
      <c r="K2173" s="21" t="str">
        <f t="shared" si="184"/>
        <v>đ/mét</v>
      </c>
      <c r="L2173" s="63"/>
      <c r="M2173" s="65">
        <f t="shared" si="185"/>
        <v>1041000</v>
      </c>
      <c r="N2173" s="65"/>
      <c r="O2173" s="35"/>
      <c r="P2173" s="35"/>
    </row>
    <row r="2174" spans="1:16" s="176" customFormat="1" ht="21.95" customHeight="1" x14ac:dyDescent="0.3">
      <c r="A2174" s="6">
        <f t="shared" si="183"/>
        <v>55</v>
      </c>
      <c r="B2174" s="24" t="s">
        <v>1318</v>
      </c>
      <c r="C2174" s="6" t="s">
        <v>293</v>
      </c>
      <c r="D2174" s="9"/>
      <c r="E2174" s="9"/>
      <c r="F2174" s="9"/>
      <c r="G2174" s="69"/>
      <c r="H2174" s="69"/>
      <c r="I2174" s="135">
        <v>1272800</v>
      </c>
      <c r="J2174" s="69"/>
      <c r="K2174" s="21" t="str">
        <f t="shared" si="184"/>
        <v>đ/mét</v>
      </c>
      <c r="L2174" s="63"/>
      <c r="M2174" s="65">
        <f t="shared" si="185"/>
        <v>1272800</v>
      </c>
      <c r="N2174" s="65"/>
      <c r="O2174" s="35"/>
      <c r="P2174" s="35"/>
    </row>
    <row r="2175" spans="1:16" s="176" customFormat="1" ht="21.95" customHeight="1" x14ac:dyDescent="0.3">
      <c r="A2175" s="6">
        <f t="shared" si="183"/>
        <v>56</v>
      </c>
      <c r="B2175" s="24" t="s">
        <v>1319</v>
      </c>
      <c r="C2175" s="6" t="s">
        <v>293</v>
      </c>
      <c r="D2175" s="9"/>
      <c r="E2175" s="9"/>
      <c r="F2175" s="9"/>
      <c r="G2175" s="69"/>
      <c r="H2175" s="69"/>
      <c r="I2175" s="135">
        <v>1704600</v>
      </c>
      <c r="J2175" s="69"/>
      <c r="K2175" s="21" t="str">
        <f t="shared" si="184"/>
        <v>đ/mét</v>
      </c>
      <c r="L2175" s="63"/>
      <c r="M2175" s="65">
        <f t="shared" si="185"/>
        <v>1704600</v>
      </c>
      <c r="N2175" s="65"/>
      <c r="O2175" s="35"/>
      <c r="P2175" s="35"/>
    </row>
    <row r="2176" spans="1:16" s="176" customFormat="1" ht="21.95" customHeight="1" x14ac:dyDescent="0.3">
      <c r="A2176" s="6">
        <f t="shared" si="183"/>
        <v>57</v>
      </c>
      <c r="B2176" s="24" t="s">
        <v>1320</v>
      </c>
      <c r="C2176" s="6" t="s">
        <v>293</v>
      </c>
      <c r="D2176" s="9"/>
      <c r="E2176" s="9"/>
      <c r="F2176" s="9"/>
      <c r="G2176" s="69"/>
      <c r="H2176" s="69"/>
      <c r="I2176" s="135">
        <v>1978200</v>
      </c>
      <c r="J2176" s="69"/>
      <c r="K2176" s="21" t="str">
        <f t="shared" si="184"/>
        <v>đ/mét</v>
      </c>
      <c r="L2176" s="63"/>
      <c r="M2176" s="65">
        <f t="shared" si="185"/>
        <v>1978200</v>
      </c>
      <c r="N2176" s="65"/>
      <c r="O2176" s="35"/>
      <c r="P2176" s="35"/>
    </row>
    <row r="2177" spans="1:16" s="79" customFormat="1" ht="21.95" customHeight="1" x14ac:dyDescent="0.3">
      <c r="A2177" s="175"/>
      <c r="B2177" s="313" t="s">
        <v>2472</v>
      </c>
      <c r="C2177" s="314"/>
      <c r="D2177" s="314"/>
      <c r="E2177" s="314"/>
      <c r="F2177" s="314"/>
      <c r="G2177" s="314"/>
      <c r="H2177" s="314"/>
      <c r="I2177" s="314"/>
      <c r="J2177" s="314"/>
      <c r="K2177" s="314"/>
      <c r="L2177" s="314"/>
      <c r="M2177" s="314"/>
      <c r="N2177" s="315"/>
      <c r="O2177" s="77"/>
      <c r="P2177" s="77"/>
    </row>
    <row r="2178" spans="1:16" s="176" customFormat="1" ht="21.95" customHeight="1" x14ac:dyDescent="0.3">
      <c r="A2178" s="6"/>
      <c r="B2178" s="5" t="s">
        <v>214</v>
      </c>
      <c r="C2178" s="26"/>
      <c r="D2178" s="17"/>
      <c r="E2178" s="17"/>
      <c r="F2178" s="17"/>
      <c r="G2178" s="69"/>
      <c r="H2178" s="69"/>
      <c r="I2178" s="69"/>
      <c r="J2178" s="69"/>
      <c r="K2178" s="60"/>
      <c r="L2178" s="63"/>
      <c r="M2178" s="63"/>
      <c r="N2178" s="63"/>
      <c r="O2178" s="35"/>
      <c r="P2178" s="35"/>
    </row>
    <row r="2179" spans="1:16" s="176" customFormat="1" ht="21.95" customHeight="1" x14ac:dyDescent="0.3">
      <c r="A2179" s="6">
        <v>1</v>
      </c>
      <c r="B2179" s="7" t="s">
        <v>215</v>
      </c>
      <c r="C2179" s="6" t="s">
        <v>39</v>
      </c>
      <c r="D2179" s="9"/>
      <c r="E2179" s="9">
        <v>6200</v>
      </c>
      <c r="F2179" s="9">
        <v>6200</v>
      </c>
      <c r="G2179" s="69"/>
      <c r="H2179" s="69"/>
      <c r="I2179" s="69"/>
      <c r="J2179" s="69"/>
      <c r="K2179" s="21" t="str">
        <f t="shared" ref="K2179:K2189" si="186">C2179</f>
        <v>đ/m</v>
      </c>
      <c r="L2179" s="63"/>
      <c r="M2179" s="65">
        <f t="shared" ref="M2179:M2189" si="187">E2179</f>
        <v>6200</v>
      </c>
      <c r="N2179" s="65">
        <f t="shared" ref="N2179:N2189" si="188">F2179</f>
        <v>6200</v>
      </c>
      <c r="O2179" s="35"/>
      <c r="P2179" s="35"/>
    </row>
    <row r="2180" spans="1:16" s="176" customFormat="1" ht="21.95" customHeight="1" x14ac:dyDescent="0.3">
      <c r="A2180" s="6">
        <f t="shared" ref="A2180:A2189" si="189">+A2179+1</f>
        <v>2</v>
      </c>
      <c r="B2180" s="7" t="s">
        <v>216</v>
      </c>
      <c r="C2180" s="6" t="s">
        <v>39</v>
      </c>
      <c r="D2180" s="9"/>
      <c r="E2180" s="9">
        <v>8800</v>
      </c>
      <c r="F2180" s="9">
        <v>8800</v>
      </c>
      <c r="G2180" s="69"/>
      <c r="H2180" s="69"/>
      <c r="I2180" s="69"/>
      <c r="J2180" s="69"/>
      <c r="K2180" s="21" t="str">
        <f t="shared" si="186"/>
        <v>đ/m</v>
      </c>
      <c r="L2180" s="63"/>
      <c r="M2180" s="65">
        <f t="shared" si="187"/>
        <v>8800</v>
      </c>
      <c r="N2180" s="65">
        <f t="shared" si="188"/>
        <v>8800</v>
      </c>
      <c r="O2180" s="35"/>
      <c r="P2180" s="35"/>
    </row>
    <row r="2181" spans="1:16" s="176" customFormat="1" ht="21.95" customHeight="1" x14ac:dyDescent="0.3">
      <c r="A2181" s="6">
        <f t="shared" si="189"/>
        <v>3</v>
      </c>
      <c r="B2181" s="7" t="s">
        <v>217</v>
      </c>
      <c r="C2181" s="6" t="s">
        <v>39</v>
      </c>
      <c r="D2181" s="9"/>
      <c r="E2181" s="9">
        <v>12300</v>
      </c>
      <c r="F2181" s="9">
        <v>12300</v>
      </c>
      <c r="G2181" s="69"/>
      <c r="H2181" s="69"/>
      <c r="I2181" s="69"/>
      <c r="J2181" s="69"/>
      <c r="K2181" s="21" t="str">
        <f t="shared" si="186"/>
        <v>đ/m</v>
      </c>
      <c r="L2181" s="63"/>
      <c r="M2181" s="65">
        <f t="shared" si="187"/>
        <v>12300</v>
      </c>
      <c r="N2181" s="65">
        <f t="shared" si="188"/>
        <v>12300</v>
      </c>
      <c r="O2181" s="35"/>
      <c r="P2181" s="35"/>
    </row>
    <row r="2182" spans="1:16" s="176" customFormat="1" ht="30.75" customHeight="1" x14ac:dyDescent="0.3">
      <c r="A2182" s="6">
        <f t="shared" si="189"/>
        <v>4</v>
      </c>
      <c r="B2182" s="7" t="s">
        <v>218</v>
      </c>
      <c r="C2182" s="6" t="s">
        <v>39</v>
      </c>
      <c r="D2182" s="9"/>
      <c r="E2182" s="9">
        <v>16400</v>
      </c>
      <c r="F2182" s="9">
        <v>16400</v>
      </c>
      <c r="G2182" s="69"/>
      <c r="H2182" s="69"/>
      <c r="I2182" s="69"/>
      <c r="J2182" s="69"/>
      <c r="K2182" s="21" t="str">
        <f t="shared" si="186"/>
        <v>đ/m</v>
      </c>
      <c r="L2182" s="63"/>
      <c r="M2182" s="65">
        <f t="shared" si="187"/>
        <v>16400</v>
      </c>
      <c r="N2182" s="65">
        <f t="shared" si="188"/>
        <v>16400</v>
      </c>
      <c r="O2182" s="34"/>
      <c r="P2182" s="34"/>
    </row>
    <row r="2183" spans="1:16" s="176" customFormat="1" ht="25.5" customHeight="1" x14ac:dyDescent="0.3">
      <c r="A2183" s="6">
        <f t="shared" si="189"/>
        <v>5</v>
      </c>
      <c r="B2183" s="7" t="s">
        <v>219</v>
      </c>
      <c r="C2183" s="6" t="s">
        <v>39</v>
      </c>
      <c r="D2183" s="9"/>
      <c r="E2183" s="9">
        <v>21400</v>
      </c>
      <c r="F2183" s="9">
        <v>21400</v>
      </c>
      <c r="G2183" s="69"/>
      <c r="H2183" s="69"/>
      <c r="I2183" s="69"/>
      <c r="J2183" s="69"/>
      <c r="K2183" s="21" t="str">
        <f t="shared" si="186"/>
        <v>đ/m</v>
      </c>
      <c r="L2183" s="63"/>
      <c r="M2183" s="65">
        <f t="shared" si="187"/>
        <v>21400</v>
      </c>
      <c r="N2183" s="65">
        <f t="shared" si="188"/>
        <v>21400</v>
      </c>
      <c r="O2183" s="34"/>
      <c r="P2183" s="34"/>
    </row>
    <row r="2184" spans="1:16" s="176" customFormat="1" ht="21.95" customHeight="1" x14ac:dyDescent="0.3">
      <c r="A2184" s="6">
        <f t="shared" si="189"/>
        <v>6</v>
      </c>
      <c r="B2184" s="7" t="s">
        <v>220</v>
      </c>
      <c r="C2184" s="6" t="s">
        <v>39</v>
      </c>
      <c r="D2184" s="9"/>
      <c r="E2184" s="9">
        <v>22600</v>
      </c>
      <c r="F2184" s="9">
        <v>22600</v>
      </c>
      <c r="G2184" s="69"/>
      <c r="H2184" s="69"/>
      <c r="I2184" s="69"/>
      <c r="J2184" s="69"/>
      <c r="K2184" s="21" t="str">
        <f t="shared" si="186"/>
        <v>đ/m</v>
      </c>
      <c r="L2184" s="63"/>
      <c r="M2184" s="65">
        <f t="shared" si="187"/>
        <v>22600</v>
      </c>
      <c r="N2184" s="65">
        <f t="shared" si="188"/>
        <v>22600</v>
      </c>
      <c r="O2184" s="35"/>
      <c r="P2184" s="35"/>
    </row>
    <row r="2185" spans="1:16" s="176" customFormat="1" ht="21.95" customHeight="1" x14ac:dyDescent="0.3">
      <c r="A2185" s="6">
        <f t="shared" si="189"/>
        <v>7</v>
      </c>
      <c r="B2185" s="7" t="s">
        <v>221</v>
      </c>
      <c r="C2185" s="6" t="s">
        <v>39</v>
      </c>
      <c r="D2185" s="9"/>
      <c r="E2185" s="9">
        <v>48800</v>
      </c>
      <c r="F2185" s="9">
        <v>48800</v>
      </c>
      <c r="G2185" s="69"/>
      <c r="H2185" s="69"/>
      <c r="I2185" s="69"/>
      <c r="J2185" s="69"/>
      <c r="K2185" s="21" t="str">
        <f t="shared" si="186"/>
        <v>đ/m</v>
      </c>
      <c r="L2185" s="63"/>
      <c r="M2185" s="65">
        <f t="shared" si="187"/>
        <v>48800</v>
      </c>
      <c r="N2185" s="65">
        <f t="shared" si="188"/>
        <v>48800</v>
      </c>
      <c r="O2185" s="35"/>
      <c r="P2185" s="35"/>
    </row>
    <row r="2186" spans="1:16" s="176" customFormat="1" ht="21.95" customHeight="1" x14ac:dyDescent="0.3">
      <c r="A2186" s="6">
        <f t="shared" si="189"/>
        <v>8</v>
      </c>
      <c r="B2186" s="7" t="s">
        <v>222</v>
      </c>
      <c r="C2186" s="6" t="s">
        <v>39</v>
      </c>
      <c r="D2186" s="9"/>
      <c r="E2186" s="9">
        <v>81000</v>
      </c>
      <c r="F2186" s="9">
        <v>81000</v>
      </c>
      <c r="G2186" s="69"/>
      <c r="H2186" s="69"/>
      <c r="I2186" s="69"/>
      <c r="J2186" s="69"/>
      <c r="K2186" s="21" t="str">
        <f t="shared" si="186"/>
        <v>đ/m</v>
      </c>
      <c r="L2186" s="63"/>
      <c r="M2186" s="65">
        <f t="shared" si="187"/>
        <v>81000</v>
      </c>
      <c r="N2186" s="65">
        <f t="shared" si="188"/>
        <v>81000</v>
      </c>
      <c r="O2186" s="35"/>
      <c r="P2186" s="35"/>
    </row>
    <row r="2187" spans="1:16" s="176" customFormat="1" ht="21.95" customHeight="1" x14ac:dyDescent="0.3">
      <c r="A2187" s="6">
        <f t="shared" si="189"/>
        <v>9</v>
      </c>
      <c r="B2187" s="7" t="s">
        <v>223</v>
      </c>
      <c r="C2187" s="6" t="s">
        <v>39</v>
      </c>
      <c r="D2187" s="9"/>
      <c r="E2187" s="9">
        <v>103700</v>
      </c>
      <c r="F2187" s="9">
        <v>103700</v>
      </c>
      <c r="G2187" s="69"/>
      <c r="H2187" s="69"/>
      <c r="I2187" s="69"/>
      <c r="J2187" s="69"/>
      <c r="K2187" s="21" t="str">
        <f t="shared" si="186"/>
        <v>đ/m</v>
      </c>
      <c r="L2187" s="63"/>
      <c r="M2187" s="65">
        <f t="shared" si="187"/>
        <v>103700</v>
      </c>
      <c r="N2187" s="65">
        <f t="shared" si="188"/>
        <v>103700</v>
      </c>
      <c r="O2187" s="35"/>
      <c r="P2187" s="35"/>
    </row>
    <row r="2188" spans="1:16" s="176" customFormat="1" ht="21.95" customHeight="1" x14ac:dyDescent="0.3">
      <c r="A2188" s="6">
        <f t="shared" si="189"/>
        <v>10</v>
      </c>
      <c r="B2188" s="7" t="s">
        <v>224</v>
      </c>
      <c r="C2188" s="6" t="s">
        <v>39</v>
      </c>
      <c r="D2188" s="9"/>
      <c r="E2188" s="9">
        <v>135800</v>
      </c>
      <c r="F2188" s="9">
        <v>135800</v>
      </c>
      <c r="G2188" s="69"/>
      <c r="H2188" s="69"/>
      <c r="I2188" s="69"/>
      <c r="J2188" s="69"/>
      <c r="K2188" s="21" t="str">
        <f t="shared" si="186"/>
        <v>đ/m</v>
      </c>
      <c r="L2188" s="63"/>
      <c r="M2188" s="65">
        <f t="shared" si="187"/>
        <v>135800</v>
      </c>
      <c r="N2188" s="65">
        <f t="shared" si="188"/>
        <v>135800</v>
      </c>
      <c r="O2188" s="35"/>
      <c r="P2188" s="35"/>
    </row>
    <row r="2189" spans="1:16" s="176" customFormat="1" ht="21.95" customHeight="1" x14ac:dyDescent="0.3">
      <c r="A2189" s="6">
        <f t="shared" si="189"/>
        <v>11</v>
      </c>
      <c r="B2189" s="7" t="s">
        <v>225</v>
      </c>
      <c r="C2189" s="6" t="s">
        <v>39</v>
      </c>
      <c r="D2189" s="9"/>
      <c r="E2189" s="9">
        <v>210200</v>
      </c>
      <c r="F2189" s="9">
        <v>210200</v>
      </c>
      <c r="G2189" s="69"/>
      <c r="H2189" s="69"/>
      <c r="I2189" s="69"/>
      <c r="J2189" s="69"/>
      <c r="K2189" s="21" t="str">
        <f t="shared" si="186"/>
        <v>đ/m</v>
      </c>
      <c r="L2189" s="63"/>
      <c r="M2189" s="65">
        <f t="shared" si="187"/>
        <v>210200</v>
      </c>
      <c r="N2189" s="65">
        <f t="shared" si="188"/>
        <v>210200</v>
      </c>
      <c r="O2189" s="35"/>
      <c r="P2189" s="35"/>
    </row>
    <row r="2190" spans="1:16" s="176" customFormat="1" ht="21.95" customHeight="1" x14ac:dyDescent="0.3">
      <c r="A2190" s="6"/>
      <c r="B2190" s="5" t="s">
        <v>226</v>
      </c>
      <c r="C2190" s="11"/>
      <c r="D2190" s="16"/>
      <c r="E2190" s="9"/>
      <c r="F2190" s="9"/>
      <c r="G2190" s="69"/>
      <c r="H2190" s="69"/>
      <c r="I2190" s="69"/>
      <c r="J2190" s="69"/>
      <c r="K2190" s="60"/>
      <c r="L2190" s="63"/>
      <c r="M2190" s="63"/>
      <c r="N2190" s="63"/>
      <c r="O2190" s="35"/>
      <c r="P2190" s="35"/>
    </row>
    <row r="2191" spans="1:16" s="176" customFormat="1" ht="21.95" customHeight="1" x14ac:dyDescent="0.3">
      <c r="A2191" s="6">
        <v>1</v>
      </c>
      <c r="B2191" s="24" t="s">
        <v>227</v>
      </c>
      <c r="C2191" s="6" t="s">
        <v>39</v>
      </c>
      <c r="D2191" s="9"/>
      <c r="E2191" s="9">
        <v>21400</v>
      </c>
      <c r="F2191" s="9">
        <v>21400</v>
      </c>
      <c r="G2191" s="69"/>
      <c r="H2191" s="69"/>
      <c r="I2191" s="69"/>
      <c r="J2191" s="69"/>
      <c r="K2191" s="21" t="str">
        <f t="shared" ref="K2191:K2199" si="190">C2191</f>
        <v>đ/m</v>
      </c>
      <c r="L2191" s="63"/>
      <c r="M2191" s="65">
        <f t="shared" ref="M2191:M2199" si="191">E2191</f>
        <v>21400</v>
      </c>
      <c r="N2191" s="65">
        <f t="shared" ref="N2191:N2199" si="192">F2191</f>
        <v>21400</v>
      </c>
      <c r="O2191" s="35"/>
      <c r="P2191" s="35"/>
    </row>
    <row r="2192" spans="1:16" s="176" customFormat="1" ht="21.95" customHeight="1" x14ac:dyDescent="0.3">
      <c r="A2192" s="6">
        <f t="shared" ref="A2192:A2199" si="193">+A2191+1</f>
        <v>2</v>
      </c>
      <c r="B2192" s="24" t="s">
        <v>228</v>
      </c>
      <c r="C2192" s="6" t="s">
        <v>39</v>
      </c>
      <c r="D2192" s="9"/>
      <c r="E2192" s="9">
        <v>24800</v>
      </c>
      <c r="F2192" s="9">
        <v>24800</v>
      </c>
      <c r="G2192" s="69"/>
      <c r="H2192" s="69"/>
      <c r="I2192" s="69"/>
      <c r="J2192" s="69"/>
      <c r="K2192" s="21" t="str">
        <f t="shared" si="190"/>
        <v>đ/m</v>
      </c>
      <c r="L2192" s="63"/>
      <c r="M2192" s="65">
        <f t="shared" si="191"/>
        <v>24800</v>
      </c>
      <c r="N2192" s="65">
        <f t="shared" si="192"/>
        <v>24800</v>
      </c>
      <c r="O2192" s="35"/>
      <c r="P2192" s="35"/>
    </row>
    <row r="2193" spans="1:16" s="176" customFormat="1" ht="21.95" customHeight="1" x14ac:dyDescent="0.3">
      <c r="A2193" s="6">
        <f t="shared" si="193"/>
        <v>3</v>
      </c>
      <c r="B2193" s="24" t="s">
        <v>229</v>
      </c>
      <c r="C2193" s="6" t="s">
        <v>39</v>
      </c>
      <c r="D2193" s="9"/>
      <c r="E2193" s="9">
        <v>34500</v>
      </c>
      <c r="F2193" s="9">
        <v>34500</v>
      </c>
      <c r="G2193" s="69"/>
      <c r="H2193" s="69"/>
      <c r="I2193" s="69"/>
      <c r="J2193" s="69"/>
      <c r="K2193" s="21" t="str">
        <f t="shared" si="190"/>
        <v>đ/m</v>
      </c>
      <c r="L2193" s="63"/>
      <c r="M2193" s="65">
        <f t="shared" si="191"/>
        <v>34500</v>
      </c>
      <c r="N2193" s="65">
        <f t="shared" si="192"/>
        <v>34500</v>
      </c>
      <c r="O2193" s="35"/>
      <c r="P2193" s="35"/>
    </row>
    <row r="2194" spans="1:16" s="176" customFormat="1" ht="21.95" customHeight="1" x14ac:dyDescent="0.3">
      <c r="A2194" s="6">
        <f t="shared" si="193"/>
        <v>4</v>
      </c>
      <c r="B2194" s="24" t="s">
        <v>230</v>
      </c>
      <c r="C2194" s="6" t="s">
        <v>39</v>
      </c>
      <c r="D2194" s="9"/>
      <c r="E2194" s="9">
        <v>50200</v>
      </c>
      <c r="F2194" s="9">
        <v>50200</v>
      </c>
      <c r="G2194" s="69"/>
      <c r="H2194" s="69"/>
      <c r="I2194" s="69"/>
      <c r="J2194" s="69"/>
      <c r="K2194" s="21" t="str">
        <f t="shared" si="190"/>
        <v>đ/m</v>
      </c>
      <c r="L2194" s="63"/>
      <c r="M2194" s="65">
        <f t="shared" si="191"/>
        <v>50200</v>
      </c>
      <c r="N2194" s="65">
        <f t="shared" si="192"/>
        <v>50200</v>
      </c>
      <c r="O2194" s="35"/>
      <c r="P2194" s="35"/>
    </row>
    <row r="2195" spans="1:16" s="176" customFormat="1" ht="21.95" customHeight="1" x14ac:dyDescent="0.3">
      <c r="A2195" s="6">
        <f t="shared" si="193"/>
        <v>5</v>
      </c>
      <c r="B2195" s="24" t="s">
        <v>231</v>
      </c>
      <c r="C2195" s="6" t="s">
        <v>39</v>
      </c>
      <c r="D2195" s="9"/>
      <c r="E2195" s="9">
        <v>72100</v>
      </c>
      <c r="F2195" s="9">
        <v>72100</v>
      </c>
      <c r="G2195" s="69"/>
      <c r="H2195" s="69"/>
      <c r="I2195" s="69"/>
      <c r="J2195" s="69"/>
      <c r="K2195" s="21" t="str">
        <f t="shared" si="190"/>
        <v>đ/m</v>
      </c>
      <c r="L2195" s="63"/>
      <c r="M2195" s="65">
        <f t="shared" si="191"/>
        <v>72100</v>
      </c>
      <c r="N2195" s="65">
        <f t="shared" si="192"/>
        <v>72100</v>
      </c>
      <c r="O2195" s="34"/>
      <c r="P2195" s="34"/>
    </row>
    <row r="2196" spans="1:16" s="176" customFormat="1" ht="21.95" customHeight="1" x14ac:dyDescent="0.3">
      <c r="A2196" s="6">
        <f t="shared" si="193"/>
        <v>6</v>
      </c>
      <c r="B2196" s="24" t="s">
        <v>232</v>
      </c>
      <c r="C2196" s="6" t="s">
        <v>39</v>
      </c>
      <c r="D2196" s="9"/>
      <c r="E2196" s="9">
        <v>116300</v>
      </c>
      <c r="F2196" s="9">
        <v>116300</v>
      </c>
      <c r="G2196" s="69"/>
      <c r="H2196" s="69"/>
      <c r="I2196" s="69"/>
      <c r="J2196" s="69"/>
      <c r="K2196" s="21" t="str">
        <f t="shared" si="190"/>
        <v>đ/m</v>
      </c>
      <c r="L2196" s="63"/>
      <c r="M2196" s="65">
        <f t="shared" si="191"/>
        <v>116300</v>
      </c>
      <c r="N2196" s="65">
        <f t="shared" si="192"/>
        <v>116300</v>
      </c>
      <c r="O2196" s="35"/>
      <c r="P2196" s="35"/>
    </row>
    <row r="2197" spans="1:16" s="176" customFormat="1" ht="21.95" customHeight="1" x14ac:dyDescent="0.3">
      <c r="A2197" s="6">
        <f t="shared" si="193"/>
        <v>7</v>
      </c>
      <c r="B2197" s="24" t="s">
        <v>233</v>
      </c>
      <c r="C2197" s="6" t="s">
        <v>39</v>
      </c>
      <c r="D2197" s="9"/>
      <c r="E2197" s="9">
        <v>129000</v>
      </c>
      <c r="F2197" s="9">
        <v>129000</v>
      </c>
      <c r="G2197" s="69"/>
      <c r="H2197" s="69"/>
      <c r="I2197" s="69"/>
      <c r="J2197" s="69"/>
      <c r="K2197" s="21" t="str">
        <f t="shared" si="190"/>
        <v>đ/m</v>
      </c>
      <c r="L2197" s="63"/>
      <c r="M2197" s="65">
        <f t="shared" si="191"/>
        <v>129000</v>
      </c>
      <c r="N2197" s="65">
        <f t="shared" si="192"/>
        <v>129000</v>
      </c>
      <c r="O2197" s="35"/>
      <c r="P2197" s="35"/>
    </row>
    <row r="2198" spans="1:16" s="176" customFormat="1" ht="21.95" customHeight="1" x14ac:dyDescent="0.3">
      <c r="A2198" s="6">
        <f t="shared" si="193"/>
        <v>8</v>
      </c>
      <c r="B2198" s="24" t="s">
        <v>234</v>
      </c>
      <c r="C2198" s="6" t="s">
        <v>39</v>
      </c>
      <c r="D2198" s="9"/>
      <c r="E2198" s="9">
        <v>240000</v>
      </c>
      <c r="F2198" s="9">
        <v>240000</v>
      </c>
      <c r="G2198" s="69"/>
      <c r="H2198" s="69"/>
      <c r="I2198" s="69"/>
      <c r="J2198" s="69"/>
      <c r="K2198" s="21" t="str">
        <f t="shared" si="190"/>
        <v>đ/m</v>
      </c>
      <c r="L2198" s="63"/>
      <c r="M2198" s="65">
        <f t="shared" si="191"/>
        <v>240000</v>
      </c>
      <c r="N2198" s="65">
        <f t="shared" si="192"/>
        <v>240000</v>
      </c>
      <c r="O2198" s="35"/>
      <c r="P2198" s="35"/>
    </row>
    <row r="2199" spans="1:16" s="176" customFormat="1" ht="21.95" customHeight="1" x14ac:dyDescent="0.3">
      <c r="A2199" s="6">
        <f t="shared" si="193"/>
        <v>9</v>
      </c>
      <c r="B2199" s="24" t="s">
        <v>235</v>
      </c>
      <c r="C2199" s="6" t="s">
        <v>39</v>
      </c>
      <c r="D2199" s="9"/>
      <c r="E2199" s="9">
        <v>235300</v>
      </c>
      <c r="F2199" s="9">
        <v>235300</v>
      </c>
      <c r="G2199" s="69"/>
      <c r="H2199" s="69"/>
      <c r="I2199" s="69"/>
      <c r="J2199" s="69"/>
      <c r="K2199" s="21" t="str">
        <f t="shared" si="190"/>
        <v>đ/m</v>
      </c>
      <c r="L2199" s="63"/>
      <c r="M2199" s="65">
        <f t="shared" si="191"/>
        <v>235300</v>
      </c>
      <c r="N2199" s="65">
        <f t="shared" si="192"/>
        <v>235300</v>
      </c>
      <c r="O2199" s="35"/>
      <c r="P2199" s="35"/>
    </row>
    <row r="2200" spans="1:16" s="176" customFormat="1" ht="21.95" customHeight="1" x14ac:dyDescent="0.3">
      <c r="A2200" s="6"/>
      <c r="B2200" s="5" t="s">
        <v>236</v>
      </c>
      <c r="C2200" s="11"/>
      <c r="D2200" s="16"/>
      <c r="E2200" s="9"/>
      <c r="F2200" s="9"/>
      <c r="G2200" s="69"/>
      <c r="H2200" s="69"/>
      <c r="I2200" s="69"/>
      <c r="J2200" s="69"/>
      <c r="K2200" s="60"/>
      <c r="L2200" s="63"/>
      <c r="M2200" s="63"/>
      <c r="N2200" s="63"/>
      <c r="O2200" s="35"/>
      <c r="P2200" s="35"/>
    </row>
    <row r="2201" spans="1:16" s="176" customFormat="1" ht="21.95" customHeight="1" x14ac:dyDescent="0.3">
      <c r="A2201" s="6">
        <v>1</v>
      </c>
      <c r="B2201" s="24" t="s">
        <v>237</v>
      </c>
      <c r="C2201" s="6" t="s">
        <v>39</v>
      </c>
      <c r="D2201" s="9"/>
      <c r="E2201" s="9">
        <v>151200</v>
      </c>
      <c r="F2201" s="9">
        <v>151200</v>
      </c>
      <c r="G2201" s="69"/>
      <c r="H2201" s="69"/>
      <c r="I2201" s="69"/>
      <c r="J2201" s="69"/>
      <c r="K2201" s="21" t="str">
        <f>C2201</f>
        <v>đ/m</v>
      </c>
      <c r="L2201" s="63"/>
      <c r="M2201" s="65">
        <f>E2201</f>
        <v>151200</v>
      </c>
      <c r="N2201" s="65">
        <f>F2201</f>
        <v>151200</v>
      </c>
      <c r="O2201" s="35"/>
      <c r="P2201" s="35"/>
    </row>
    <row r="2202" spans="1:16" s="176" customFormat="1" ht="21.95" customHeight="1" x14ac:dyDescent="0.3">
      <c r="A2202" s="6">
        <f>+A2201+1</f>
        <v>2</v>
      </c>
      <c r="B2202" s="24" t="s">
        <v>238</v>
      </c>
      <c r="C2202" s="6" t="s">
        <v>39</v>
      </c>
      <c r="D2202" s="9"/>
      <c r="E2202" s="9">
        <v>319300</v>
      </c>
      <c r="F2202" s="9">
        <v>319300</v>
      </c>
      <c r="G2202" s="69"/>
      <c r="H2202" s="69"/>
      <c r="I2202" s="69"/>
      <c r="J2202" s="69"/>
      <c r="K2202" s="21" t="str">
        <f>C2202</f>
        <v>đ/m</v>
      </c>
      <c r="L2202" s="63"/>
      <c r="M2202" s="65">
        <f>E2202</f>
        <v>319300</v>
      </c>
      <c r="N2202" s="65">
        <f>F2202</f>
        <v>319300</v>
      </c>
      <c r="O2202" s="35"/>
      <c r="P2202" s="35"/>
    </row>
    <row r="2203" spans="1:16" s="176" customFormat="1" ht="21.95" customHeight="1" x14ac:dyDescent="0.3">
      <c r="A2203" s="6"/>
      <c r="B2203" s="5" t="s">
        <v>239</v>
      </c>
      <c r="C2203" s="11"/>
      <c r="D2203" s="16"/>
      <c r="E2203" s="9"/>
      <c r="F2203" s="9"/>
      <c r="G2203" s="69"/>
      <c r="H2203" s="69"/>
      <c r="I2203" s="69"/>
      <c r="J2203" s="69"/>
      <c r="K2203" s="60"/>
      <c r="L2203" s="63"/>
      <c r="M2203" s="63"/>
      <c r="N2203" s="63"/>
      <c r="O2203" s="35"/>
      <c r="P2203" s="35"/>
    </row>
    <row r="2204" spans="1:16" s="176" customFormat="1" ht="21.95" customHeight="1" x14ac:dyDescent="0.3">
      <c r="A2204" s="6">
        <v>1</v>
      </c>
      <c r="B2204" s="24" t="s">
        <v>240</v>
      </c>
      <c r="C2204" s="6" t="s">
        <v>39</v>
      </c>
      <c r="D2204" s="9"/>
      <c r="E2204" s="9">
        <v>408000</v>
      </c>
      <c r="F2204" s="9">
        <v>408000</v>
      </c>
      <c r="G2204" s="69"/>
      <c r="H2204" s="69"/>
      <c r="I2204" s="69"/>
      <c r="J2204" s="69"/>
      <c r="K2204" s="21" t="str">
        <f>C2204</f>
        <v>đ/m</v>
      </c>
      <c r="L2204" s="63"/>
      <c r="M2204" s="65">
        <f>E2204</f>
        <v>408000</v>
      </c>
      <c r="N2204" s="65">
        <f>F2204</f>
        <v>408000</v>
      </c>
      <c r="O2204" s="35"/>
      <c r="P2204" s="35"/>
    </row>
    <row r="2205" spans="1:16" s="176" customFormat="1" ht="25.5" customHeight="1" x14ac:dyDescent="0.3">
      <c r="A2205" s="6">
        <f>+A2204+1</f>
        <v>2</v>
      </c>
      <c r="B2205" s="24" t="s">
        <v>241</v>
      </c>
      <c r="C2205" s="6" t="s">
        <v>39</v>
      </c>
      <c r="D2205" s="9"/>
      <c r="E2205" s="9">
        <v>475700</v>
      </c>
      <c r="F2205" s="9">
        <v>475700</v>
      </c>
      <c r="G2205" s="69"/>
      <c r="H2205" s="69"/>
      <c r="I2205" s="69"/>
      <c r="J2205" s="69"/>
      <c r="K2205" s="21" t="str">
        <f>C2205</f>
        <v>đ/m</v>
      </c>
      <c r="L2205" s="63"/>
      <c r="M2205" s="65">
        <f>E2205</f>
        <v>475700</v>
      </c>
      <c r="N2205" s="65">
        <f>F2205</f>
        <v>475700</v>
      </c>
      <c r="O2205" s="34"/>
      <c r="P2205" s="34"/>
    </row>
    <row r="2206" spans="1:16" s="176" customFormat="1" ht="21" customHeight="1" x14ac:dyDescent="0.3">
      <c r="A2206" s="6"/>
      <c r="B2206" s="5" t="s">
        <v>2532</v>
      </c>
      <c r="C2206" s="11"/>
      <c r="D2206" s="16"/>
      <c r="E2206" s="9"/>
      <c r="F2206" s="9"/>
      <c r="G2206" s="69"/>
      <c r="H2206" s="69"/>
      <c r="I2206" s="69"/>
      <c r="J2206" s="69"/>
      <c r="K2206" s="60"/>
      <c r="L2206" s="63"/>
      <c r="M2206" s="63"/>
      <c r="N2206" s="63"/>
      <c r="O2206" s="35"/>
      <c r="P2206" s="35"/>
    </row>
    <row r="2207" spans="1:16" s="176" customFormat="1" ht="21" customHeight="1" x14ac:dyDescent="0.3">
      <c r="A2207" s="6">
        <v>1</v>
      </c>
      <c r="B2207" s="7" t="s">
        <v>242</v>
      </c>
      <c r="C2207" s="6" t="s">
        <v>38</v>
      </c>
      <c r="D2207" s="9"/>
      <c r="E2207" s="9">
        <v>1600</v>
      </c>
      <c r="F2207" s="9">
        <v>1600</v>
      </c>
      <c r="G2207" s="69"/>
      <c r="H2207" s="69"/>
      <c r="I2207" s="69"/>
      <c r="J2207" s="69"/>
      <c r="K2207" s="21" t="str">
        <f t="shared" ref="K2207:K2244" si="194">C2207</f>
        <v>đ/cái</v>
      </c>
      <c r="L2207" s="63"/>
      <c r="M2207" s="65">
        <f t="shared" ref="M2207:M2244" si="195">E2207</f>
        <v>1600</v>
      </c>
      <c r="N2207" s="65">
        <f t="shared" ref="N2207:N2244" si="196">F2207</f>
        <v>1600</v>
      </c>
      <c r="O2207" s="35"/>
      <c r="P2207" s="35"/>
    </row>
    <row r="2208" spans="1:16" s="176" customFormat="1" ht="25.5" customHeight="1" x14ac:dyDescent="0.3">
      <c r="A2208" s="6">
        <f t="shared" ref="A2208:A2244" si="197">+A2207+1</f>
        <v>2</v>
      </c>
      <c r="B2208" s="7" t="s">
        <v>243</v>
      </c>
      <c r="C2208" s="6" t="s">
        <v>38</v>
      </c>
      <c r="D2208" s="9"/>
      <c r="E2208" s="9">
        <v>2200</v>
      </c>
      <c r="F2208" s="9">
        <v>2200</v>
      </c>
      <c r="G2208" s="69"/>
      <c r="H2208" s="69"/>
      <c r="I2208" s="69"/>
      <c r="J2208" s="69"/>
      <c r="K2208" s="21" t="str">
        <f t="shared" si="194"/>
        <v>đ/cái</v>
      </c>
      <c r="L2208" s="63"/>
      <c r="M2208" s="65">
        <f t="shared" si="195"/>
        <v>2200</v>
      </c>
      <c r="N2208" s="65">
        <f t="shared" si="196"/>
        <v>2200</v>
      </c>
      <c r="O2208" s="34"/>
      <c r="P2208" s="34"/>
    </row>
    <row r="2209" spans="1:16" s="176" customFormat="1" ht="21" customHeight="1" x14ac:dyDescent="0.3">
      <c r="A2209" s="6">
        <f t="shared" si="197"/>
        <v>3</v>
      </c>
      <c r="B2209" s="7" t="s">
        <v>244</v>
      </c>
      <c r="C2209" s="6" t="s">
        <v>38</v>
      </c>
      <c r="D2209" s="9"/>
      <c r="E2209" s="9">
        <v>3700</v>
      </c>
      <c r="F2209" s="9">
        <v>3700</v>
      </c>
      <c r="G2209" s="69"/>
      <c r="H2209" s="69"/>
      <c r="I2209" s="69"/>
      <c r="J2209" s="69"/>
      <c r="K2209" s="21" t="str">
        <f t="shared" si="194"/>
        <v>đ/cái</v>
      </c>
      <c r="L2209" s="63"/>
      <c r="M2209" s="65">
        <f t="shared" si="195"/>
        <v>3700</v>
      </c>
      <c r="N2209" s="65">
        <f t="shared" si="196"/>
        <v>3700</v>
      </c>
      <c r="O2209" s="35"/>
      <c r="P2209" s="35"/>
    </row>
    <row r="2210" spans="1:16" s="176" customFormat="1" ht="21" customHeight="1" x14ac:dyDescent="0.3">
      <c r="A2210" s="6">
        <f t="shared" si="197"/>
        <v>4</v>
      </c>
      <c r="B2210" s="7" t="s">
        <v>245</v>
      </c>
      <c r="C2210" s="6" t="s">
        <v>38</v>
      </c>
      <c r="D2210" s="9"/>
      <c r="E2210" s="9">
        <v>5100</v>
      </c>
      <c r="F2210" s="9">
        <v>5100</v>
      </c>
      <c r="G2210" s="69"/>
      <c r="H2210" s="69"/>
      <c r="I2210" s="69"/>
      <c r="J2210" s="69"/>
      <c r="K2210" s="21" t="str">
        <f t="shared" si="194"/>
        <v>đ/cái</v>
      </c>
      <c r="L2210" s="63"/>
      <c r="M2210" s="65">
        <f t="shared" si="195"/>
        <v>5100</v>
      </c>
      <c r="N2210" s="65">
        <f t="shared" si="196"/>
        <v>5100</v>
      </c>
      <c r="O2210" s="35"/>
      <c r="P2210" s="35"/>
    </row>
    <row r="2211" spans="1:16" s="176" customFormat="1" ht="24.75" customHeight="1" x14ac:dyDescent="0.3">
      <c r="A2211" s="6">
        <f t="shared" si="197"/>
        <v>5</v>
      </c>
      <c r="B2211" s="7" t="s">
        <v>246</v>
      </c>
      <c r="C2211" s="6" t="s">
        <v>38</v>
      </c>
      <c r="D2211" s="9"/>
      <c r="E2211" s="9">
        <v>7900</v>
      </c>
      <c r="F2211" s="9">
        <v>7900</v>
      </c>
      <c r="G2211" s="69"/>
      <c r="H2211" s="69"/>
      <c r="I2211" s="69"/>
      <c r="J2211" s="69"/>
      <c r="K2211" s="21" t="str">
        <f t="shared" si="194"/>
        <v>đ/cái</v>
      </c>
      <c r="L2211" s="63"/>
      <c r="M2211" s="65">
        <f t="shared" si="195"/>
        <v>7900</v>
      </c>
      <c r="N2211" s="65">
        <f t="shared" si="196"/>
        <v>7900</v>
      </c>
      <c r="O2211" s="34"/>
      <c r="P2211" s="34"/>
    </row>
    <row r="2212" spans="1:16" s="176" customFormat="1" ht="21.95" customHeight="1" x14ac:dyDescent="0.3">
      <c r="A2212" s="6">
        <f t="shared" si="197"/>
        <v>6</v>
      </c>
      <c r="B2212" s="7" t="s">
        <v>247</v>
      </c>
      <c r="C2212" s="6" t="s">
        <v>38</v>
      </c>
      <c r="D2212" s="9"/>
      <c r="E2212" s="9">
        <v>12200</v>
      </c>
      <c r="F2212" s="9">
        <v>12200</v>
      </c>
      <c r="G2212" s="69"/>
      <c r="H2212" s="69"/>
      <c r="I2212" s="69"/>
      <c r="J2212" s="69"/>
      <c r="K2212" s="21" t="str">
        <f t="shared" si="194"/>
        <v>đ/cái</v>
      </c>
      <c r="L2212" s="63"/>
      <c r="M2212" s="65">
        <f t="shared" si="195"/>
        <v>12200</v>
      </c>
      <c r="N2212" s="65">
        <f t="shared" si="196"/>
        <v>12200</v>
      </c>
      <c r="O2212" s="35"/>
      <c r="P2212" s="35"/>
    </row>
    <row r="2213" spans="1:16" s="176" customFormat="1" ht="21.95" customHeight="1" x14ac:dyDescent="0.3">
      <c r="A2213" s="6">
        <f t="shared" si="197"/>
        <v>7</v>
      </c>
      <c r="B2213" s="7" t="s">
        <v>248</v>
      </c>
      <c r="C2213" s="6" t="s">
        <v>38</v>
      </c>
      <c r="D2213" s="9"/>
      <c r="E2213" s="9">
        <v>15800</v>
      </c>
      <c r="F2213" s="9">
        <v>15800</v>
      </c>
      <c r="G2213" s="69"/>
      <c r="H2213" s="69"/>
      <c r="I2213" s="69"/>
      <c r="J2213" s="69"/>
      <c r="K2213" s="21" t="str">
        <f t="shared" si="194"/>
        <v>đ/cái</v>
      </c>
      <c r="L2213" s="63"/>
      <c r="M2213" s="65">
        <f t="shared" si="195"/>
        <v>15800</v>
      </c>
      <c r="N2213" s="65">
        <f t="shared" si="196"/>
        <v>15800</v>
      </c>
      <c r="O2213" s="35"/>
      <c r="P2213" s="35"/>
    </row>
    <row r="2214" spans="1:16" s="176" customFormat="1" ht="21.95" customHeight="1" x14ac:dyDescent="0.3">
      <c r="A2214" s="6">
        <f t="shared" si="197"/>
        <v>8</v>
      </c>
      <c r="B2214" s="7" t="s">
        <v>249</v>
      </c>
      <c r="C2214" s="6" t="s">
        <v>38</v>
      </c>
      <c r="D2214" s="9"/>
      <c r="E2214" s="9">
        <v>25000</v>
      </c>
      <c r="F2214" s="9">
        <v>25000</v>
      </c>
      <c r="G2214" s="69"/>
      <c r="H2214" s="69"/>
      <c r="I2214" s="69"/>
      <c r="J2214" s="69"/>
      <c r="K2214" s="21" t="str">
        <f t="shared" si="194"/>
        <v>đ/cái</v>
      </c>
      <c r="L2214" s="63"/>
      <c r="M2214" s="65">
        <f t="shared" si="195"/>
        <v>25000</v>
      </c>
      <c r="N2214" s="65">
        <f t="shared" si="196"/>
        <v>25000</v>
      </c>
      <c r="O2214" s="35"/>
      <c r="P2214" s="35"/>
    </row>
    <row r="2215" spans="1:16" s="176" customFormat="1" ht="21.95" customHeight="1" x14ac:dyDescent="0.3">
      <c r="A2215" s="6">
        <f t="shared" si="197"/>
        <v>9</v>
      </c>
      <c r="B2215" s="7" t="s">
        <v>250</v>
      </c>
      <c r="C2215" s="6" t="s">
        <v>38</v>
      </c>
      <c r="D2215" s="9"/>
      <c r="E2215" s="9">
        <v>51300</v>
      </c>
      <c r="F2215" s="9">
        <v>50600</v>
      </c>
      <c r="G2215" s="69"/>
      <c r="H2215" s="69"/>
      <c r="I2215" s="69"/>
      <c r="J2215" s="69"/>
      <c r="K2215" s="21" t="str">
        <f t="shared" si="194"/>
        <v>đ/cái</v>
      </c>
      <c r="L2215" s="63"/>
      <c r="M2215" s="65">
        <f t="shared" si="195"/>
        <v>51300</v>
      </c>
      <c r="N2215" s="65">
        <f t="shared" si="196"/>
        <v>50600</v>
      </c>
      <c r="O2215" s="35"/>
      <c r="P2215" s="35"/>
    </row>
    <row r="2216" spans="1:16" s="176" customFormat="1" ht="21.95" customHeight="1" x14ac:dyDescent="0.3">
      <c r="A2216" s="6">
        <f t="shared" si="197"/>
        <v>10</v>
      </c>
      <c r="B2216" s="7" t="s">
        <v>251</v>
      </c>
      <c r="C2216" s="6" t="s">
        <v>38</v>
      </c>
      <c r="D2216" s="9"/>
      <c r="E2216" s="9">
        <v>52800</v>
      </c>
      <c r="F2216" s="9">
        <v>52800</v>
      </c>
      <c r="G2216" s="69"/>
      <c r="H2216" s="69"/>
      <c r="I2216" s="69"/>
      <c r="J2216" s="69"/>
      <c r="K2216" s="21" t="str">
        <f t="shared" si="194"/>
        <v>đ/cái</v>
      </c>
      <c r="L2216" s="63"/>
      <c r="M2216" s="65">
        <f t="shared" si="195"/>
        <v>52800</v>
      </c>
      <c r="N2216" s="65">
        <f t="shared" si="196"/>
        <v>52800</v>
      </c>
      <c r="O2216" s="35"/>
      <c r="P2216" s="35"/>
    </row>
    <row r="2217" spans="1:16" s="176" customFormat="1" ht="21" customHeight="1" x14ac:dyDescent="0.3">
      <c r="A2217" s="6">
        <f t="shared" si="197"/>
        <v>11</v>
      </c>
      <c r="B2217" s="7" t="s">
        <v>252</v>
      </c>
      <c r="C2217" s="6" t="s">
        <v>38</v>
      </c>
      <c r="D2217" s="9"/>
      <c r="E2217" s="9">
        <v>83200</v>
      </c>
      <c r="F2217" s="9">
        <v>83200</v>
      </c>
      <c r="G2217" s="69"/>
      <c r="H2217" s="69"/>
      <c r="I2217" s="69"/>
      <c r="J2217" s="69"/>
      <c r="K2217" s="21" t="str">
        <f t="shared" si="194"/>
        <v>đ/cái</v>
      </c>
      <c r="L2217" s="63"/>
      <c r="M2217" s="65">
        <f t="shared" si="195"/>
        <v>83200</v>
      </c>
      <c r="N2217" s="65">
        <f t="shared" si="196"/>
        <v>83200</v>
      </c>
      <c r="O2217" s="35"/>
      <c r="P2217" s="35"/>
    </row>
    <row r="2218" spans="1:16" s="176" customFormat="1" ht="21" customHeight="1" x14ac:dyDescent="0.3">
      <c r="A2218" s="6">
        <f t="shared" si="197"/>
        <v>12</v>
      </c>
      <c r="B2218" s="7" t="s">
        <v>253</v>
      </c>
      <c r="C2218" s="6" t="s">
        <v>38</v>
      </c>
      <c r="D2218" s="9"/>
      <c r="E2218" s="9">
        <v>145400</v>
      </c>
      <c r="F2218" s="9">
        <v>115800</v>
      </c>
      <c r="G2218" s="69"/>
      <c r="H2218" s="69"/>
      <c r="I2218" s="69"/>
      <c r="J2218" s="69"/>
      <c r="K2218" s="21" t="str">
        <f t="shared" si="194"/>
        <v>đ/cái</v>
      </c>
      <c r="L2218" s="63"/>
      <c r="M2218" s="65">
        <f t="shared" si="195"/>
        <v>145400</v>
      </c>
      <c r="N2218" s="65">
        <f t="shared" si="196"/>
        <v>115800</v>
      </c>
      <c r="O2218" s="35"/>
      <c r="P2218" s="35"/>
    </row>
    <row r="2219" spans="1:16" s="176" customFormat="1" ht="21" customHeight="1" x14ac:dyDescent="0.3">
      <c r="A2219" s="6">
        <f t="shared" si="197"/>
        <v>13</v>
      </c>
      <c r="B2219" s="7" t="s">
        <v>254</v>
      </c>
      <c r="C2219" s="6" t="s">
        <v>38</v>
      </c>
      <c r="D2219" s="9"/>
      <c r="E2219" s="9">
        <v>132600</v>
      </c>
      <c r="F2219" s="9">
        <v>132600</v>
      </c>
      <c r="G2219" s="69"/>
      <c r="H2219" s="69"/>
      <c r="I2219" s="69"/>
      <c r="J2219" s="69"/>
      <c r="K2219" s="21" t="str">
        <f t="shared" si="194"/>
        <v>đ/cái</v>
      </c>
      <c r="L2219" s="63"/>
      <c r="M2219" s="65">
        <f t="shared" si="195"/>
        <v>132600</v>
      </c>
      <c r="N2219" s="65">
        <f t="shared" si="196"/>
        <v>132600</v>
      </c>
      <c r="O2219" s="35"/>
      <c r="P2219" s="35"/>
    </row>
    <row r="2220" spans="1:16" s="176" customFormat="1" ht="21" customHeight="1" x14ac:dyDescent="0.3">
      <c r="A2220" s="6">
        <f t="shared" si="197"/>
        <v>14</v>
      </c>
      <c r="B2220" s="7" t="s">
        <v>360</v>
      </c>
      <c r="C2220" s="6" t="s">
        <v>38</v>
      </c>
      <c r="D2220" s="9"/>
      <c r="E2220" s="9">
        <v>1900</v>
      </c>
      <c r="F2220" s="9">
        <v>1900</v>
      </c>
      <c r="G2220" s="69"/>
      <c r="H2220" s="69"/>
      <c r="I2220" s="69"/>
      <c r="J2220" s="69"/>
      <c r="K2220" s="21" t="str">
        <f t="shared" si="194"/>
        <v>đ/cái</v>
      </c>
      <c r="L2220" s="63"/>
      <c r="M2220" s="65">
        <f t="shared" si="195"/>
        <v>1900</v>
      </c>
      <c r="N2220" s="65">
        <f t="shared" si="196"/>
        <v>1900</v>
      </c>
      <c r="O2220" s="35"/>
      <c r="P2220" s="35"/>
    </row>
    <row r="2221" spans="1:16" s="176" customFormat="1" ht="21" customHeight="1" x14ac:dyDescent="0.3">
      <c r="A2221" s="6">
        <f t="shared" si="197"/>
        <v>15</v>
      </c>
      <c r="B2221" s="7" t="s">
        <v>361</v>
      </c>
      <c r="C2221" s="6" t="s">
        <v>38</v>
      </c>
      <c r="D2221" s="9"/>
      <c r="E2221" s="9">
        <v>2800</v>
      </c>
      <c r="F2221" s="9">
        <v>2800</v>
      </c>
      <c r="G2221" s="69"/>
      <c r="H2221" s="69"/>
      <c r="I2221" s="69"/>
      <c r="J2221" s="69"/>
      <c r="K2221" s="21" t="str">
        <f t="shared" si="194"/>
        <v>đ/cái</v>
      </c>
      <c r="L2221" s="63"/>
      <c r="M2221" s="65">
        <f t="shared" si="195"/>
        <v>2800</v>
      </c>
      <c r="N2221" s="65">
        <f t="shared" si="196"/>
        <v>2800</v>
      </c>
      <c r="O2221" s="35"/>
      <c r="P2221" s="35"/>
    </row>
    <row r="2222" spans="1:16" s="176" customFormat="1" ht="21" customHeight="1" x14ac:dyDescent="0.3">
      <c r="A2222" s="6">
        <f t="shared" si="197"/>
        <v>16</v>
      </c>
      <c r="B2222" s="7" t="s">
        <v>362</v>
      </c>
      <c r="C2222" s="6" t="s">
        <v>38</v>
      </c>
      <c r="D2222" s="9"/>
      <c r="E2222" s="9">
        <v>4500</v>
      </c>
      <c r="F2222" s="9">
        <v>4500</v>
      </c>
      <c r="G2222" s="69"/>
      <c r="H2222" s="69"/>
      <c r="I2222" s="69"/>
      <c r="J2222" s="69"/>
      <c r="K2222" s="21" t="str">
        <f t="shared" si="194"/>
        <v>đ/cái</v>
      </c>
      <c r="L2222" s="63"/>
      <c r="M2222" s="65">
        <f t="shared" si="195"/>
        <v>4500</v>
      </c>
      <c r="N2222" s="65">
        <f t="shared" si="196"/>
        <v>4500</v>
      </c>
      <c r="O2222" s="35"/>
      <c r="P2222" s="35"/>
    </row>
    <row r="2223" spans="1:16" s="176" customFormat="1" ht="21" customHeight="1" x14ac:dyDescent="0.3">
      <c r="A2223" s="6">
        <f t="shared" si="197"/>
        <v>17</v>
      </c>
      <c r="B2223" s="7" t="s">
        <v>363</v>
      </c>
      <c r="C2223" s="6" t="s">
        <v>38</v>
      </c>
      <c r="D2223" s="9"/>
      <c r="E2223" s="9">
        <v>6300</v>
      </c>
      <c r="F2223" s="9">
        <v>6300</v>
      </c>
      <c r="G2223" s="69"/>
      <c r="H2223" s="69"/>
      <c r="I2223" s="69"/>
      <c r="J2223" s="69"/>
      <c r="K2223" s="21" t="str">
        <f t="shared" si="194"/>
        <v>đ/cái</v>
      </c>
      <c r="L2223" s="63"/>
      <c r="M2223" s="65">
        <f t="shared" si="195"/>
        <v>6300</v>
      </c>
      <c r="N2223" s="65">
        <f t="shared" si="196"/>
        <v>6300</v>
      </c>
      <c r="O2223" s="35"/>
      <c r="P2223" s="35"/>
    </row>
    <row r="2224" spans="1:16" s="176" customFormat="1" ht="21" customHeight="1" x14ac:dyDescent="0.3">
      <c r="A2224" s="6">
        <f t="shared" si="197"/>
        <v>18</v>
      </c>
      <c r="B2224" s="7" t="s">
        <v>364</v>
      </c>
      <c r="C2224" s="6" t="s">
        <v>38</v>
      </c>
      <c r="D2224" s="9"/>
      <c r="E2224" s="9">
        <v>9600</v>
      </c>
      <c r="F2224" s="9">
        <v>9600</v>
      </c>
      <c r="G2224" s="69"/>
      <c r="H2224" s="69"/>
      <c r="I2224" s="69"/>
      <c r="J2224" s="69"/>
      <c r="K2224" s="21" t="str">
        <f t="shared" si="194"/>
        <v>đ/cái</v>
      </c>
      <c r="L2224" s="63"/>
      <c r="M2224" s="65">
        <f t="shared" si="195"/>
        <v>9600</v>
      </c>
      <c r="N2224" s="65">
        <f t="shared" si="196"/>
        <v>9600</v>
      </c>
      <c r="O2224" s="35"/>
      <c r="P2224" s="35"/>
    </row>
    <row r="2225" spans="1:16" s="176" customFormat="1" ht="21" customHeight="1" x14ac:dyDescent="0.3">
      <c r="A2225" s="6">
        <f t="shared" si="197"/>
        <v>19</v>
      </c>
      <c r="B2225" s="7" t="s">
        <v>365</v>
      </c>
      <c r="C2225" s="6" t="s">
        <v>38</v>
      </c>
      <c r="D2225" s="9"/>
      <c r="E2225" s="9">
        <v>14800</v>
      </c>
      <c r="F2225" s="9">
        <v>14800</v>
      </c>
      <c r="G2225" s="69"/>
      <c r="H2225" s="69"/>
      <c r="I2225" s="69"/>
      <c r="J2225" s="69"/>
      <c r="K2225" s="21" t="str">
        <f t="shared" si="194"/>
        <v>đ/cái</v>
      </c>
      <c r="L2225" s="63"/>
      <c r="M2225" s="65">
        <f t="shared" si="195"/>
        <v>14800</v>
      </c>
      <c r="N2225" s="65">
        <f t="shared" si="196"/>
        <v>14800</v>
      </c>
      <c r="O2225" s="35"/>
      <c r="P2225" s="35"/>
    </row>
    <row r="2226" spans="1:16" s="176" customFormat="1" ht="21" customHeight="1" x14ac:dyDescent="0.3">
      <c r="A2226" s="6">
        <f t="shared" si="197"/>
        <v>20</v>
      </c>
      <c r="B2226" s="24" t="s">
        <v>366</v>
      </c>
      <c r="C2226" s="6" t="s">
        <v>38</v>
      </c>
      <c r="D2226" s="9"/>
      <c r="E2226" s="9">
        <v>21900</v>
      </c>
      <c r="F2226" s="9">
        <v>15800</v>
      </c>
      <c r="G2226" s="69"/>
      <c r="H2226" s="69"/>
      <c r="I2226" s="69"/>
      <c r="J2226" s="69"/>
      <c r="K2226" s="21" t="str">
        <f t="shared" si="194"/>
        <v>đ/cái</v>
      </c>
      <c r="L2226" s="63"/>
      <c r="M2226" s="65">
        <f t="shared" si="195"/>
        <v>21900</v>
      </c>
      <c r="N2226" s="65">
        <f t="shared" si="196"/>
        <v>15800</v>
      </c>
      <c r="O2226" s="35"/>
      <c r="P2226" s="35"/>
    </row>
    <row r="2227" spans="1:16" s="176" customFormat="1" ht="21" customHeight="1" x14ac:dyDescent="0.3">
      <c r="A2227" s="6">
        <f t="shared" si="197"/>
        <v>21</v>
      </c>
      <c r="B2227" s="7" t="s">
        <v>367</v>
      </c>
      <c r="C2227" s="6" t="s">
        <v>38</v>
      </c>
      <c r="D2227" s="9"/>
      <c r="E2227" s="9">
        <v>33900</v>
      </c>
      <c r="F2227" s="9">
        <v>33900</v>
      </c>
      <c r="G2227" s="69"/>
      <c r="H2227" s="69"/>
      <c r="I2227" s="69"/>
      <c r="J2227" s="69"/>
      <c r="K2227" s="21" t="str">
        <f t="shared" si="194"/>
        <v>đ/cái</v>
      </c>
      <c r="L2227" s="63"/>
      <c r="M2227" s="65">
        <f t="shared" si="195"/>
        <v>33900</v>
      </c>
      <c r="N2227" s="65">
        <f t="shared" si="196"/>
        <v>33900</v>
      </c>
      <c r="O2227" s="35"/>
      <c r="P2227" s="35"/>
    </row>
    <row r="2228" spans="1:16" s="176" customFormat="1" ht="21" customHeight="1" x14ac:dyDescent="0.3">
      <c r="A2228" s="6">
        <f t="shared" si="197"/>
        <v>22</v>
      </c>
      <c r="B2228" s="7" t="s">
        <v>368</v>
      </c>
      <c r="C2228" s="6" t="s">
        <v>38</v>
      </c>
      <c r="D2228" s="9"/>
      <c r="E2228" s="9">
        <v>57500</v>
      </c>
      <c r="F2228" s="9">
        <v>57500</v>
      </c>
      <c r="G2228" s="69"/>
      <c r="H2228" s="69"/>
      <c r="I2228" s="69"/>
      <c r="J2228" s="69"/>
      <c r="K2228" s="21" t="str">
        <f t="shared" si="194"/>
        <v>đ/cái</v>
      </c>
      <c r="L2228" s="63"/>
      <c r="M2228" s="65">
        <f t="shared" si="195"/>
        <v>57500</v>
      </c>
      <c r="N2228" s="65">
        <f t="shared" si="196"/>
        <v>57500</v>
      </c>
      <c r="O2228" s="35"/>
      <c r="P2228" s="35"/>
    </row>
    <row r="2229" spans="1:16" s="176" customFormat="1" ht="21" customHeight="1" x14ac:dyDescent="0.3">
      <c r="A2229" s="6">
        <f t="shared" si="197"/>
        <v>23</v>
      </c>
      <c r="B2229" s="7" t="s">
        <v>369</v>
      </c>
      <c r="C2229" s="6" t="s">
        <v>38</v>
      </c>
      <c r="D2229" s="9"/>
      <c r="E2229" s="9">
        <v>70800</v>
      </c>
      <c r="F2229" s="9">
        <v>70800</v>
      </c>
      <c r="G2229" s="69"/>
      <c r="H2229" s="69"/>
      <c r="I2229" s="69"/>
      <c r="J2229" s="69"/>
      <c r="K2229" s="21" t="str">
        <f t="shared" si="194"/>
        <v>đ/cái</v>
      </c>
      <c r="L2229" s="63"/>
      <c r="M2229" s="65">
        <f t="shared" si="195"/>
        <v>70800</v>
      </c>
      <c r="N2229" s="65">
        <f t="shared" si="196"/>
        <v>70800</v>
      </c>
      <c r="O2229" s="35"/>
      <c r="P2229" s="35"/>
    </row>
    <row r="2230" spans="1:16" s="176" customFormat="1" ht="21" customHeight="1" x14ac:dyDescent="0.3">
      <c r="A2230" s="6">
        <f t="shared" si="197"/>
        <v>24</v>
      </c>
      <c r="B2230" s="7" t="s">
        <v>370</v>
      </c>
      <c r="C2230" s="6" t="s">
        <v>38</v>
      </c>
      <c r="D2230" s="9"/>
      <c r="E2230" s="9">
        <v>117100</v>
      </c>
      <c r="F2230" s="9">
        <v>117100</v>
      </c>
      <c r="G2230" s="69"/>
      <c r="H2230" s="69"/>
      <c r="I2230" s="69"/>
      <c r="J2230" s="69"/>
      <c r="K2230" s="21" t="str">
        <f t="shared" si="194"/>
        <v>đ/cái</v>
      </c>
      <c r="L2230" s="63"/>
      <c r="M2230" s="65">
        <f t="shared" si="195"/>
        <v>117100</v>
      </c>
      <c r="N2230" s="65">
        <f t="shared" si="196"/>
        <v>117100</v>
      </c>
      <c r="O2230" s="35"/>
      <c r="P2230" s="35"/>
    </row>
    <row r="2231" spans="1:16" s="176" customFormat="1" ht="21" customHeight="1" x14ac:dyDescent="0.3">
      <c r="A2231" s="6">
        <f t="shared" si="197"/>
        <v>25</v>
      </c>
      <c r="B2231" s="24" t="s">
        <v>371</v>
      </c>
      <c r="C2231" s="6" t="s">
        <v>38</v>
      </c>
      <c r="D2231" s="9"/>
      <c r="E2231" s="9">
        <v>156500</v>
      </c>
      <c r="F2231" s="9">
        <v>134300</v>
      </c>
      <c r="G2231" s="69"/>
      <c r="H2231" s="69"/>
      <c r="I2231" s="69"/>
      <c r="J2231" s="69"/>
      <c r="K2231" s="21" t="str">
        <f t="shared" si="194"/>
        <v>đ/cái</v>
      </c>
      <c r="L2231" s="63"/>
      <c r="M2231" s="65">
        <f t="shared" si="195"/>
        <v>156500</v>
      </c>
      <c r="N2231" s="65">
        <f t="shared" si="196"/>
        <v>134300</v>
      </c>
      <c r="O2231" s="35"/>
      <c r="P2231" s="35"/>
    </row>
    <row r="2232" spans="1:16" s="176" customFormat="1" ht="21" customHeight="1" x14ac:dyDescent="0.3">
      <c r="A2232" s="6">
        <f t="shared" si="197"/>
        <v>26</v>
      </c>
      <c r="B2232" s="7" t="s">
        <v>255</v>
      </c>
      <c r="C2232" s="6" t="s">
        <v>38</v>
      </c>
      <c r="D2232" s="9"/>
      <c r="E2232" s="9">
        <v>2800</v>
      </c>
      <c r="F2232" s="9">
        <v>2800</v>
      </c>
      <c r="G2232" s="69"/>
      <c r="H2232" s="69"/>
      <c r="I2232" s="69"/>
      <c r="J2232" s="69"/>
      <c r="K2232" s="21" t="str">
        <f t="shared" si="194"/>
        <v>đ/cái</v>
      </c>
      <c r="L2232" s="63"/>
      <c r="M2232" s="65">
        <f t="shared" si="195"/>
        <v>2800</v>
      </c>
      <c r="N2232" s="65">
        <f t="shared" si="196"/>
        <v>2800</v>
      </c>
      <c r="O2232" s="35"/>
      <c r="P2232" s="35"/>
    </row>
    <row r="2233" spans="1:16" s="176" customFormat="1" ht="21" customHeight="1" x14ac:dyDescent="0.3">
      <c r="A2233" s="6">
        <f t="shared" si="197"/>
        <v>27</v>
      </c>
      <c r="B2233" s="7" t="s">
        <v>256</v>
      </c>
      <c r="C2233" s="6" t="s">
        <v>38</v>
      </c>
      <c r="D2233" s="9"/>
      <c r="E2233" s="9">
        <v>4600</v>
      </c>
      <c r="F2233" s="9">
        <v>4600</v>
      </c>
      <c r="G2233" s="69"/>
      <c r="H2233" s="69"/>
      <c r="I2233" s="69"/>
      <c r="J2233" s="69"/>
      <c r="K2233" s="21" t="str">
        <f t="shared" si="194"/>
        <v>đ/cái</v>
      </c>
      <c r="L2233" s="63"/>
      <c r="M2233" s="65">
        <f t="shared" si="195"/>
        <v>4600</v>
      </c>
      <c r="N2233" s="65">
        <f t="shared" si="196"/>
        <v>4600</v>
      </c>
      <c r="O2233" s="35"/>
      <c r="P2233" s="35"/>
    </row>
    <row r="2234" spans="1:16" s="176" customFormat="1" ht="21" customHeight="1" x14ac:dyDescent="0.3">
      <c r="A2234" s="6">
        <f t="shared" si="197"/>
        <v>28</v>
      </c>
      <c r="B2234" s="7" t="s">
        <v>257</v>
      </c>
      <c r="C2234" s="6" t="s">
        <v>38</v>
      </c>
      <c r="D2234" s="9"/>
      <c r="E2234" s="9">
        <v>7400</v>
      </c>
      <c r="F2234" s="9">
        <v>7400</v>
      </c>
      <c r="G2234" s="69"/>
      <c r="H2234" s="69"/>
      <c r="I2234" s="69"/>
      <c r="J2234" s="69"/>
      <c r="K2234" s="21" t="str">
        <f t="shared" si="194"/>
        <v>đ/cái</v>
      </c>
      <c r="L2234" s="63"/>
      <c r="M2234" s="65">
        <f t="shared" si="195"/>
        <v>7400</v>
      </c>
      <c r="N2234" s="65">
        <f t="shared" si="196"/>
        <v>7400</v>
      </c>
      <c r="O2234" s="35"/>
      <c r="P2234" s="35"/>
    </row>
    <row r="2235" spans="1:16" s="176" customFormat="1" ht="21" customHeight="1" x14ac:dyDescent="0.3">
      <c r="A2235" s="6">
        <f t="shared" si="197"/>
        <v>29</v>
      </c>
      <c r="B2235" s="7" t="s">
        <v>258</v>
      </c>
      <c r="C2235" s="6" t="s">
        <v>38</v>
      </c>
      <c r="D2235" s="9"/>
      <c r="E2235" s="9">
        <v>9800</v>
      </c>
      <c r="F2235" s="9">
        <v>9800</v>
      </c>
      <c r="G2235" s="69"/>
      <c r="H2235" s="69"/>
      <c r="I2235" s="69"/>
      <c r="J2235" s="69"/>
      <c r="K2235" s="21" t="str">
        <f t="shared" si="194"/>
        <v>đ/cái</v>
      </c>
      <c r="L2235" s="63"/>
      <c r="M2235" s="65">
        <f t="shared" si="195"/>
        <v>9800</v>
      </c>
      <c r="N2235" s="65">
        <f t="shared" si="196"/>
        <v>9800</v>
      </c>
      <c r="O2235" s="35"/>
      <c r="P2235" s="35"/>
    </row>
    <row r="2236" spans="1:16" s="176" customFormat="1" ht="21" customHeight="1" x14ac:dyDescent="0.3">
      <c r="A2236" s="6">
        <f t="shared" si="197"/>
        <v>30</v>
      </c>
      <c r="B2236" s="7" t="s">
        <v>259</v>
      </c>
      <c r="C2236" s="6" t="s">
        <v>38</v>
      </c>
      <c r="D2236" s="9"/>
      <c r="E2236" s="9">
        <v>14500</v>
      </c>
      <c r="F2236" s="9">
        <v>14500</v>
      </c>
      <c r="G2236" s="69"/>
      <c r="H2236" s="69"/>
      <c r="I2236" s="69"/>
      <c r="J2236" s="69"/>
      <c r="K2236" s="21" t="str">
        <f t="shared" si="194"/>
        <v>đ/cái</v>
      </c>
      <c r="L2236" s="63"/>
      <c r="M2236" s="65">
        <f t="shared" si="195"/>
        <v>14500</v>
      </c>
      <c r="N2236" s="65">
        <f t="shared" si="196"/>
        <v>14500</v>
      </c>
      <c r="O2236" s="35"/>
      <c r="P2236" s="35"/>
    </row>
    <row r="2237" spans="1:16" s="176" customFormat="1" ht="21" customHeight="1" x14ac:dyDescent="0.3">
      <c r="A2237" s="6">
        <f t="shared" si="197"/>
        <v>31</v>
      </c>
      <c r="B2237" s="7" t="s">
        <v>260</v>
      </c>
      <c r="C2237" s="6" t="s">
        <v>38</v>
      </c>
      <c r="D2237" s="9"/>
      <c r="E2237" s="9">
        <v>24900</v>
      </c>
      <c r="F2237" s="9">
        <v>24900</v>
      </c>
      <c r="G2237" s="69"/>
      <c r="H2237" s="69"/>
      <c r="I2237" s="69"/>
      <c r="J2237" s="69"/>
      <c r="K2237" s="21" t="str">
        <f t="shared" si="194"/>
        <v>đ/cái</v>
      </c>
      <c r="L2237" s="63"/>
      <c r="M2237" s="65">
        <f t="shared" si="195"/>
        <v>24900</v>
      </c>
      <c r="N2237" s="65">
        <f t="shared" si="196"/>
        <v>24900</v>
      </c>
      <c r="O2237" s="35"/>
      <c r="P2237" s="35"/>
    </row>
    <row r="2238" spans="1:16" s="176" customFormat="1" ht="21" customHeight="1" x14ac:dyDescent="0.3">
      <c r="A2238" s="6">
        <f t="shared" si="197"/>
        <v>32</v>
      </c>
      <c r="B2238" s="7" t="s">
        <v>261</v>
      </c>
      <c r="C2238" s="6" t="s">
        <v>38</v>
      </c>
      <c r="D2238" s="9"/>
      <c r="E2238" s="9">
        <v>37000</v>
      </c>
      <c r="F2238" s="9">
        <v>37000</v>
      </c>
      <c r="G2238" s="69"/>
      <c r="H2238" s="69"/>
      <c r="I2238" s="69"/>
      <c r="J2238" s="69"/>
      <c r="K2238" s="21" t="str">
        <f t="shared" si="194"/>
        <v>đ/cái</v>
      </c>
      <c r="L2238" s="63"/>
      <c r="M2238" s="65">
        <f t="shared" si="195"/>
        <v>37000</v>
      </c>
      <c r="N2238" s="65">
        <f t="shared" si="196"/>
        <v>37000</v>
      </c>
      <c r="O2238" s="35"/>
      <c r="P2238" s="35"/>
    </row>
    <row r="2239" spans="1:16" s="176" customFormat="1" ht="21" customHeight="1" x14ac:dyDescent="0.3">
      <c r="A2239" s="6">
        <f t="shared" si="197"/>
        <v>33</v>
      </c>
      <c r="B2239" s="7" t="s">
        <v>262</v>
      </c>
      <c r="C2239" s="6" t="s">
        <v>38</v>
      </c>
      <c r="D2239" s="9"/>
      <c r="E2239" s="9">
        <v>62700</v>
      </c>
      <c r="F2239" s="9">
        <v>62700</v>
      </c>
      <c r="G2239" s="69"/>
      <c r="H2239" s="69"/>
      <c r="I2239" s="69"/>
      <c r="J2239" s="69"/>
      <c r="K2239" s="21" t="str">
        <f t="shared" si="194"/>
        <v>đ/cái</v>
      </c>
      <c r="L2239" s="63"/>
      <c r="M2239" s="65">
        <f t="shared" si="195"/>
        <v>62700</v>
      </c>
      <c r="N2239" s="65">
        <f t="shared" si="196"/>
        <v>62700</v>
      </c>
      <c r="O2239" s="35"/>
      <c r="P2239" s="35"/>
    </row>
    <row r="2240" spans="1:16" s="176" customFormat="1" ht="21" customHeight="1" x14ac:dyDescent="0.3">
      <c r="A2240" s="6">
        <f t="shared" si="197"/>
        <v>34</v>
      </c>
      <c r="B2240" s="7" t="s">
        <v>263</v>
      </c>
      <c r="C2240" s="6" t="s">
        <v>38</v>
      </c>
      <c r="D2240" s="9"/>
      <c r="E2240" s="9">
        <v>103600</v>
      </c>
      <c r="F2240" s="9">
        <v>103600</v>
      </c>
      <c r="G2240" s="69"/>
      <c r="H2240" s="69"/>
      <c r="I2240" s="69"/>
      <c r="J2240" s="69"/>
      <c r="K2240" s="21" t="str">
        <f t="shared" si="194"/>
        <v>đ/cái</v>
      </c>
      <c r="L2240" s="63"/>
      <c r="M2240" s="65">
        <f t="shared" si="195"/>
        <v>103600</v>
      </c>
      <c r="N2240" s="65">
        <f t="shared" si="196"/>
        <v>103600</v>
      </c>
      <c r="O2240" s="35"/>
      <c r="P2240" s="35"/>
    </row>
    <row r="2241" spans="1:16" s="176" customFormat="1" ht="21" customHeight="1" x14ac:dyDescent="0.3">
      <c r="A2241" s="6">
        <f t="shared" si="197"/>
        <v>35</v>
      </c>
      <c r="B2241" s="7" t="s">
        <v>264</v>
      </c>
      <c r="C2241" s="6" t="s">
        <v>38</v>
      </c>
      <c r="D2241" s="9"/>
      <c r="E2241" s="9">
        <v>127900</v>
      </c>
      <c r="F2241" s="9">
        <v>127900</v>
      </c>
      <c r="G2241" s="69"/>
      <c r="H2241" s="69"/>
      <c r="I2241" s="69"/>
      <c r="J2241" s="69"/>
      <c r="K2241" s="21" t="str">
        <f t="shared" si="194"/>
        <v>đ/cái</v>
      </c>
      <c r="L2241" s="63"/>
      <c r="M2241" s="65">
        <f t="shared" si="195"/>
        <v>127900</v>
      </c>
      <c r="N2241" s="65">
        <f t="shared" si="196"/>
        <v>127900</v>
      </c>
      <c r="O2241" s="35"/>
      <c r="P2241" s="35"/>
    </row>
    <row r="2242" spans="1:16" s="176" customFormat="1" ht="21" customHeight="1" x14ac:dyDescent="0.3">
      <c r="A2242" s="6">
        <f t="shared" si="197"/>
        <v>36</v>
      </c>
      <c r="B2242" s="7" t="s">
        <v>265</v>
      </c>
      <c r="C2242" s="6" t="s">
        <v>38</v>
      </c>
      <c r="D2242" s="9"/>
      <c r="E2242" s="9">
        <v>217200</v>
      </c>
      <c r="F2242" s="9">
        <v>217200</v>
      </c>
      <c r="G2242" s="69"/>
      <c r="H2242" s="69"/>
      <c r="I2242" s="69"/>
      <c r="J2242" s="69"/>
      <c r="K2242" s="21" t="str">
        <f t="shared" si="194"/>
        <v>đ/cái</v>
      </c>
      <c r="L2242" s="63"/>
      <c r="M2242" s="65">
        <f t="shared" si="195"/>
        <v>217200</v>
      </c>
      <c r="N2242" s="65">
        <f t="shared" si="196"/>
        <v>217200</v>
      </c>
      <c r="O2242" s="35"/>
      <c r="P2242" s="35"/>
    </row>
    <row r="2243" spans="1:16" s="176" customFormat="1" ht="21" customHeight="1" x14ac:dyDescent="0.3">
      <c r="A2243" s="6">
        <f t="shared" si="197"/>
        <v>37</v>
      </c>
      <c r="B2243" s="7" t="s">
        <v>266</v>
      </c>
      <c r="C2243" s="6" t="s">
        <v>154</v>
      </c>
      <c r="D2243" s="9"/>
      <c r="E2243" s="9">
        <v>100900</v>
      </c>
      <c r="F2243" s="9">
        <v>100900</v>
      </c>
      <c r="G2243" s="69"/>
      <c r="H2243" s="69"/>
      <c r="I2243" s="69"/>
      <c r="J2243" s="69"/>
      <c r="K2243" s="21" t="str">
        <f t="shared" si="194"/>
        <v>đ/lon</v>
      </c>
      <c r="L2243" s="63"/>
      <c r="M2243" s="65">
        <f t="shared" si="195"/>
        <v>100900</v>
      </c>
      <c r="N2243" s="65">
        <f t="shared" si="196"/>
        <v>100900</v>
      </c>
      <c r="O2243" s="35"/>
      <c r="P2243" s="35"/>
    </row>
    <row r="2244" spans="1:16" s="176" customFormat="1" ht="21" customHeight="1" x14ac:dyDescent="0.3">
      <c r="A2244" s="6">
        <f t="shared" si="197"/>
        <v>38</v>
      </c>
      <c r="B2244" s="7" t="s">
        <v>267</v>
      </c>
      <c r="C2244" s="6" t="s">
        <v>80</v>
      </c>
      <c r="D2244" s="9"/>
      <c r="E2244" s="9">
        <v>67300</v>
      </c>
      <c r="F2244" s="9">
        <v>67300</v>
      </c>
      <c r="G2244" s="69"/>
      <c r="H2244" s="69"/>
      <c r="I2244" s="69"/>
      <c r="J2244" s="69"/>
      <c r="K2244" s="21" t="str">
        <f t="shared" si="194"/>
        <v>đ/kg</v>
      </c>
      <c r="L2244" s="63"/>
      <c r="M2244" s="65">
        <f t="shared" si="195"/>
        <v>67300</v>
      </c>
      <c r="N2244" s="65">
        <f t="shared" si="196"/>
        <v>67300</v>
      </c>
      <c r="O2244" s="35"/>
      <c r="P2244" s="35"/>
    </row>
    <row r="2245" spans="1:16" s="176" customFormat="1" ht="21" customHeight="1" x14ac:dyDescent="0.3">
      <c r="A2245" s="6"/>
      <c r="B2245" s="334" t="s">
        <v>2530</v>
      </c>
      <c r="C2245" s="335"/>
      <c r="D2245" s="335"/>
      <c r="E2245" s="335"/>
      <c r="F2245" s="335"/>
      <c r="G2245" s="335"/>
      <c r="H2245" s="335"/>
      <c r="I2245" s="335"/>
      <c r="J2245" s="335"/>
      <c r="K2245" s="335"/>
      <c r="L2245" s="335"/>
      <c r="M2245" s="335"/>
      <c r="N2245" s="336"/>
      <c r="O2245" s="35"/>
      <c r="P2245" s="35"/>
    </row>
    <row r="2246" spans="1:16" s="176" customFormat="1" ht="21" customHeight="1" x14ac:dyDescent="0.3">
      <c r="A2246" s="6">
        <v>1</v>
      </c>
      <c r="B2246" s="24" t="s">
        <v>268</v>
      </c>
      <c r="C2246" s="6" t="s">
        <v>39</v>
      </c>
      <c r="D2246" s="9"/>
      <c r="E2246" s="9">
        <v>387100</v>
      </c>
      <c r="F2246" s="9">
        <v>387100</v>
      </c>
      <c r="G2246" s="69"/>
      <c r="H2246" s="69"/>
      <c r="I2246" s="69"/>
      <c r="J2246" s="69"/>
      <c r="K2246" s="21" t="str">
        <f t="shared" ref="K2246:K2263" si="198">C2246</f>
        <v>đ/m</v>
      </c>
      <c r="L2246" s="63"/>
      <c r="M2246" s="65">
        <f t="shared" ref="M2246:M2263" si="199">E2246</f>
        <v>387100</v>
      </c>
      <c r="N2246" s="65">
        <f t="shared" ref="N2246:N2263" si="200">F2246</f>
        <v>387100</v>
      </c>
      <c r="O2246" s="35"/>
      <c r="P2246" s="35"/>
    </row>
    <row r="2247" spans="1:16" s="176" customFormat="1" ht="21" customHeight="1" x14ac:dyDescent="0.3">
      <c r="A2247" s="6">
        <f t="shared" ref="A2247:A2263" si="201">+A2246+1</f>
        <v>2</v>
      </c>
      <c r="B2247" s="24" t="s">
        <v>269</v>
      </c>
      <c r="C2247" s="6" t="s">
        <v>39</v>
      </c>
      <c r="D2247" s="9"/>
      <c r="E2247" s="9">
        <v>473400</v>
      </c>
      <c r="F2247" s="9">
        <v>473400</v>
      </c>
      <c r="G2247" s="69"/>
      <c r="H2247" s="69"/>
      <c r="I2247" s="69"/>
      <c r="J2247" s="69"/>
      <c r="K2247" s="21" t="str">
        <f t="shared" si="198"/>
        <v>đ/m</v>
      </c>
      <c r="L2247" s="63"/>
      <c r="M2247" s="65">
        <f t="shared" si="199"/>
        <v>473400</v>
      </c>
      <c r="N2247" s="65">
        <f t="shared" si="200"/>
        <v>473400</v>
      </c>
      <c r="O2247" s="35"/>
      <c r="P2247" s="35"/>
    </row>
    <row r="2248" spans="1:16" s="176" customFormat="1" ht="21" customHeight="1" x14ac:dyDescent="0.3">
      <c r="A2248" s="6">
        <f t="shared" si="201"/>
        <v>3</v>
      </c>
      <c r="B2248" s="24" t="s">
        <v>270</v>
      </c>
      <c r="C2248" s="6" t="s">
        <v>39</v>
      </c>
      <c r="D2248" s="9"/>
      <c r="E2248" s="9">
        <v>571500</v>
      </c>
      <c r="F2248" s="9">
        <v>571500</v>
      </c>
      <c r="G2248" s="69"/>
      <c r="H2248" s="69"/>
      <c r="I2248" s="69"/>
      <c r="J2248" s="69"/>
      <c r="K2248" s="21" t="str">
        <f t="shared" si="198"/>
        <v>đ/m</v>
      </c>
      <c r="L2248" s="63"/>
      <c r="M2248" s="65">
        <f t="shared" si="199"/>
        <v>571500</v>
      </c>
      <c r="N2248" s="65">
        <f t="shared" si="200"/>
        <v>571500</v>
      </c>
      <c r="O2248" s="35"/>
      <c r="P2248" s="35"/>
    </row>
    <row r="2249" spans="1:16" s="176" customFormat="1" ht="21" customHeight="1" x14ac:dyDescent="0.3">
      <c r="A2249" s="6">
        <f t="shared" si="201"/>
        <v>4</v>
      </c>
      <c r="B2249" s="24" t="s">
        <v>271</v>
      </c>
      <c r="C2249" s="6" t="s">
        <v>39</v>
      </c>
      <c r="D2249" s="9"/>
      <c r="E2249" s="9">
        <v>477600</v>
      </c>
      <c r="F2249" s="9">
        <v>477600</v>
      </c>
      <c r="G2249" s="69"/>
      <c r="H2249" s="69"/>
      <c r="I2249" s="69"/>
      <c r="J2249" s="69"/>
      <c r="K2249" s="21" t="str">
        <f t="shared" si="198"/>
        <v>đ/m</v>
      </c>
      <c r="L2249" s="63"/>
      <c r="M2249" s="65">
        <f t="shared" si="199"/>
        <v>477600</v>
      </c>
      <c r="N2249" s="65">
        <f t="shared" si="200"/>
        <v>477600</v>
      </c>
      <c r="O2249" s="35"/>
      <c r="P2249" s="35"/>
    </row>
    <row r="2250" spans="1:16" s="176" customFormat="1" ht="21" customHeight="1" x14ac:dyDescent="0.3">
      <c r="A2250" s="6">
        <f t="shared" si="201"/>
        <v>5</v>
      </c>
      <c r="B2250" s="24" t="s">
        <v>272</v>
      </c>
      <c r="C2250" s="6" t="s">
        <v>39</v>
      </c>
      <c r="D2250" s="9"/>
      <c r="E2250" s="9">
        <v>580600</v>
      </c>
      <c r="F2250" s="9">
        <v>580600</v>
      </c>
      <c r="G2250" s="69"/>
      <c r="H2250" s="69"/>
      <c r="I2250" s="69"/>
      <c r="J2250" s="69"/>
      <c r="K2250" s="21" t="str">
        <f t="shared" si="198"/>
        <v>đ/m</v>
      </c>
      <c r="L2250" s="63"/>
      <c r="M2250" s="65">
        <f t="shared" si="199"/>
        <v>580600</v>
      </c>
      <c r="N2250" s="65">
        <f t="shared" si="200"/>
        <v>580600</v>
      </c>
      <c r="O2250" s="34"/>
      <c r="P2250" s="34"/>
    </row>
    <row r="2251" spans="1:16" s="176" customFormat="1" ht="21" customHeight="1" x14ac:dyDescent="0.3">
      <c r="A2251" s="6">
        <f t="shared" si="201"/>
        <v>6</v>
      </c>
      <c r="B2251" s="24" t="s">
        <v>273</v>
      </c>
      <c r="C2251" s="6" t="s">
        <v>39</v>
      </c>
      <c r="D2251" s="9"/>
      <c r="E2251" s="9">
        <v>704800</v>
      </c>
      <c r="F2251" s="9">
        <v>704800</v>
      </c>
      <c r="G2251" s="69"/>
      <c r="H2251" s="69"/>
      <c r="I2251" s="69"/>
      <c r="J2251" s="69"/>
      <c r="K2251" s="21" t="str">
        <f t="shared" si="198"/>
        <v>đ/m</v>
      </c>
      <c r="L2251" s="63"/>
      <c r="M2251" s="65">
        <f t="shared" si="199"/>
        <v>704800</v>
      </c>
      <c r="N2251" s="65">
        <f t="shared" si="200"/>
        <v>704800</v>
      </c>
      <c r="O2251" s="35"/>
      <c r="P2251" s="35"/>
    </row>
    <row r="2252" spans="1:16" s="176" customFormat="1" ht="21" customHeight="1" x14ac:dyDescent="0.3">
      <c r="A2252" s="6">
        <f t="shared" si="201"/>
        <v>7</v>
      </c>
      <c r="B2252" s="24" t="s">
        <v>274</v>
      </c>
      <c r="C2252" s="6" t="s">
        <v>39</v>
      </c>
      <c r="D2252" s="9"/>
      <c r="E2252" s="9">
        <v>605800</v>
      </c>
      <c r="F2252" s="9">
        <v>605800</v>
      </c>
      <c r="G2252" s="69"/>
      <c r="H2252" s="69"/>
      <c r="I2252" s="69"/>
      <c r="J2252" s="69"/>
      <c r="K2252" s="21" t="str">
        <f t="shared" si="198"/>
        <v>đ/m</v>
      </c>
      <c r="L2252" s="63"/>
      <c r="M2252" s="65">
        <f t="shared" si="199"/>
        <v>605800</v>
      </c>
      <c r="N2252" s="65">
        <f t="shared" si="200"/>
        <v>605800</v>
      </c>
      <c r="O2252" s="35"/>
      <c r="P2252" s="35"/>
    </row>
    <row r="2253" spans="1:16" s="176" customFormat="1" ht="21" customHeight="1" x14ac:dyDescent="0.3">
      <c r="A2253" s="6">
        <f t="shared" si="201"/>
        <v>8</v>
      </c>
      <c r="B2253" s="24" t="s">
        <v>275</v>
      </c>
      <c r="C2253" s="6" t="s">
        <v>39</v>
      </c>
      <c r="D2253" s="9"/>
      <c r="E2253" s="9">
        <v>737300</v>
      </c>
      <c r="F2253" s="9">
        <v>737300</v>
      </c>
      <c r="G2253" s="69"/>
      <c r="H2253" s="69"/>
      <c r="I2253" s="69"/>
      <c r="J2253" s="69"/>
      <c r="K2253" s="21" t="str">
        <f t="shared" si="198"/>
        <v>đ/m</v>
      </c>
      <c r="L2253" s="63"/>
      <c r="M2253" s="65">
        <f t="shared" si="199"/>
        <v>737300</v>
      </c>
      <c r="N2253" s="65">
        <f t="shared" si="200"/>
        <v>737300</v>
      </c>
      <c r="O2253" s="35"/>
      <c r="P2253" s="35"/>
    </row>
    <row r="2254" spans="1:16" s="176" customFormat="1" ht="21" customHeight="1" x14ac:dyDescent="0.3">
      <c r="A2254" s="6">
        <f t="shared" si="201"/>
        <v>9</v>
      </c>
      <c r="B2254" s="24" t="s">
        <v>276</v>
      </c>
      <c r="C2254" s="6" t="s">
        <v>39</v>
      </c>
      <c r="D2254" s="9"/>
      <c r="E2254" s="9">
        <v>892000</v>
      </c>
      <c r="F2254" s="9">
        <v>892000</v>
      </c>
      <c r="G2254" s="69"/>
      <c r="H2254" s="69"/>
      <c r="I2254" s="69"/>
      <c r="J2254" s="69"/>
      <c r="K2254" s="21" t="str">
        <f t="shared" si="198"/>
        <v>đ/m</v>
      </c>
      <c r="L2254" s="63"/>
      <c r="M2254" s="65">
        <f t="shared" si="199"/>
        <v>892000</v>
      </c>
      <c r="N2254" s="65">
        <f t="shared" si="200"/>
        <v>892000</v>
      </c>
      <c r="O2254" s="35"/>
      <c r="P2254" s="35"/>
    </row>
    <row r="2255" spans="1:16" s="176" customFormat="1" ht="21" customHeight="1" x14ac:dyDescent="0.3">
      <c r="A2255" s="6">
        <f t="shared" si="201"/>
        <v>10</v>
      </c>
      <c r="B2255" s="24" t="s">
        <v>277</v>
      </c>
      <c r="C2255" s="6" t="s">
        <v>39</v>
      </c>
      <c r="D2255" s="9"/>
      <c r="E2255" s="9">
        <v>742400</v>
      </c>
      <c r="F2255" s="9">
        <v>742400</v>
      </c>
      <c r="G2255" s="69"/>
      <c r="H2255" s="69"/>
      <c r="I2255" s="69"/>
      <c r="J2255" s="69"/>
      <c r="K2255" s="21" t="str">
        <f t="shared" si="198"/>
        <v>đ/m</v>
      </c>
      <c r="L2255" s="63"/>
      <c r="M2255" s="65">
        <f t="shared" si="199"/>
        <v>742400</v>
      </c>
      <c r="N2255" s="65">
        <f t="shared" si="200"/>
        <v>742400</v>
      </c>
      <c r="O2255" s="35"/>
      <c r="P2255" s="35"/>
    </row>
    <row r="2256" spans="1:16" s="176" customFormat="1" ht="21" customHeight="1" x14ac:dyDescent="0.3">
      <c r="A2256" s="6">
        <f t="shared" si="201"/>
        <v>11</v>
      </c>
      <c r="B2256" s="24" t="s">
        <v>278</v>
      </c>
      <c r="C2256" s="6" t="s">
        <v>39</v>
      </c>
      <c r="D2256" s="9"/>
      <c r="E2256" s="9">
        <v>908300</v>
      </c>
      <c r="F2256" s="9">
        <v>908300</v>
      </c>
      <c r="G2256" s="69"/>
      <c r="H2256" s="69"/>
      <c r="I2256" s="69"/>
      <c r="J2256" s="69"/>
      <c r="K2256" s="21" t="str">
        <f t="shared" si="198"/>
        <v>đ/m</v>
      </c>
      <c r="L2256" s="63"/>
      <c r="M2256" s="65">
        <f t="shared" si="199"/>
        <v>908300</v>
      </c>
      <c r="N2256" s="65">
        <f t="shared" si="200"/>
        <v>908300</v>
      </c>
      <c r="O2256" s="35"/>
      <c r="P2256" s="35"/>
    </row>
    <row r="2257" spans="1:16" s="176" customFormat="1" ht="21" customHeight="1" x14ac:dyDescent="0.3">
      <c r="A2257" s="6">
        <f t="shared" si="201"/>
        <v>12</v>
      </c>
      <c r="B2257" s="24" t="s">
        <v>279</v>
      </c>
      <c r="C2257" s="6" t="s">
        <v>39</v>
      </c>
      <c r="D2257" s="9"/>
      <c r="E2257" s="9">
        <v>1097100</v>
      </c>
      <c r="F2257" s="9">
        <v>1097100</v>
      </c>
      <c r="G2257" s="69"/>
      <c r="H2257" s="69"/>
      <c r="I2257" s="69"/>
      <c r="J2257" s="69"/>
      <c r="K2257" s="21" t="str">
        <f t="shared" si="198"/>
        <v>đ/m</v>
      </c>
      <c r="L2257" s="63"/>
      <c r="M2257" s="65">
        <f t="shared" si="199"/>
        <v>1097100</v>
      </c>
      <c r="N2257" s="65">
        <f t="shared" si="200"/>
        <v>1097100</v>
      </c>
      <c r="O2257" s="35"/>
      <c r="P2257" s="35"/>
    </row>
    <row r="2258" spans="1:16" s="176" customFormat="1" ht="21" customHeight="1" x14ac:dyDescent="0.3">
      <c r="A2258" s="6">
        <f t="shared" si="201"/>
        <v>13</v>
      </c>
      <c r="B2258" s="24" t="s">
        <v>280</v>
      </c>
      <c r="C2258" s="6" t="s">
        <v>39</v>
      </c>
      <c r="D2258" s="9"/>
      <c r="E2258" s="9">
        <v>932700</v>
      </c>
      <c r="F2258" s="9">
        <v>932700</v>
      </c>
      <c r="G2258" s="69"/>
      <c r="H2258" s="69"/>
      <c r="I2258" s="69"/>
      <c r="J2258" s="69"/>
      <c r="K2258" s="21" t="str">
        <f t="shared" si="198"/>
        <v>đ/m</v>
      </c>
      <c r="L2258" s="63"/>
      <c r="M2258" s="65">
        <f t="shared" si="199"/>
        <v>932700</v>
      </c>
      <c r="N2258" s="65">
        <f t="shared" si="200"/>
        <v>932700</v>
      </c>
      <c r="O2258" s="35"/>
      <c r="P2258" s="35"/>
    </row>
    <row r="2259" spans="1:16" s="176" customFormat="1" ht="21" customHeight="1" x14ac:dyDescent="0.3">
      <c r="A2259" s="6">
        <f t="shared" si="201"/>
        <v>14</v>
      </c>
      <c r="B2259" s="24" t="s">
        <v>281</v>
      </c>
      <c r="C2259" s="6" t="s">
        <v>39</v>
      </c>
      <c r="D2259" s="9"/>
      <c r="E2259" s="9">
        <v>1138000</v>
      </c>
      <c r="F2259" s="9">
        <v>1138000</v>
      </c>
      <c r="G2259" s="69"/>
      <c r="H2259" s="69"/>
      <c r="I2259" s="69"/>
      <c r="J2259" s="69"/>
      <c r="K2259" s="21" t="str">
        <f t="shared" si="198"/>
        <v>đ/m</v>
      </c>
      <c r="L2259" s="63"/>
      <c r="M2259" s="65">
        <f t="shared" si="199"/>
        <v>1138000</v>
      </c>
      <c r="N2259" s="65">
        <f t="shared" si="200"/>
        <v>1138000</v>
      </c>
      <c r="O2259" s="35"/>
      <c r="P2259" s="35"/>
    </row>
    <row r="2260" spans="1:16" s="176" customFormat="1" ht="21" customHeight="1" x14ac:dyDescent="0.3">
      <c r="A2260" s="6">
        <f t="shared" si="201"/>
        <v>15</v>
      </c>
      <c r="B2260" s="24" t="s">
        <v>282</v>
      </c>
      <c r="C2260" s="6" t="s">
        <v>39</v>
      </c>
      <c r="D2260" s="9"/>
      <c r="E2260" s="9">
        <v>1375400</v>
      </c>
      <c r="F2260" s="9">
        <v>1375400</v>
      </c>
      <c r="G2260" s="69"/>
      <c r="H2260" s="69"/>
      <c r="I2260" s="69"/>
      <c r="J2260" s="69"/>
      <c r="K2260" s="21" t="str">
        <f t="shared" si="198"/>
        <v>đ/m</v>
      </c>
      <c r="L2260" s="63"/>
      <c r="M2260" s="65">
        <f t="shared" si="199"/>
        <v>1375400</v>
      </c>
      <c r="N2260" s="65">
        <f t="shared" si="200"/>
        <v>1375400</v>
      </c>
      <c r="O2260" s="35"/>
      <c r="P2260" s="35"/>
    </row>
    <row r="2261" spans="1:16" s="176" customFormat="1" ht="21" customHeight="1" x14ac:dyDescent="0.3">
      <c r="A2261" s="6">
        <f t="shared" si="201"/>
        <v>16</v>
      </c>
      <c r="B2261" s="24" t="s">
        <v>283</v>
      </c>
      <c r="C2261" s="6" t="s">
        <v>39</v>
      </c>
      <c r="D2261" s="9"/>
      <c r="E2261" s="9">
        <v>1181200</v>
      </c>
      <c r="F2261" s="9">
        <v>1181200</v>
      </c>
      <c r="G2261" s="69"/>
      <c r="H2261" s="69"/>
      <c r="I2261" s="69"/>
      <c r="J2261" s="69"/>
      <c r="K2261" s="21" t="str">
        <f t="shared" si="198"/>
        <v>đ/m</v>
      </c>
      <c r="L2261" s="63"/>
      <c r="M2261" s="65">
        <f t="shared" si="199"/>
        <v>1181200</v>
      </c>
      <c r="N2261" s="65">
        <f t="shared" si="200"/>
        <v>1181200</v>
      </c>
      <c r="O2261" s="35"/>
      <c r="P2261" s="35"/>
    </row>
    <row r="2262" spans="1:16" s="176" customFormat="1" ht="21" customHeight="1" x14ac:dyDescent="0.3">
      <c r="A2262" s="6">
        <f t="shared" si="201"/>
        <v>17</v>
      </c>
      <c r="B2262" s="24" t="s">
        <v>284</v>
      </c>
      <c r="C2262" s="6" t="s">
        <v>39</v>
      </c>
      <c r="D2262" s="9"/>
      <c r="E2262" s="9">
        <v>1442300</v>
      </c>
      <c r="F2262" s="9">
        <v>1442300</v>
      </c>
      <c r="G2262" s="69"/>
      <c r="H2262" s="69"/>
      <c r="I2262" s="69"/>
      <c r="J2262" s="69"/>
      <c r="K2262" s="21" t="str">
        <f t="shared" si="198"/>
        <v>đ/m</v>
      </c>
      <c r="L2262" s="63"/>
      <c r="M2262" s="65">
        <f t="shared" si="199"/>
        <v>1442300</v>
      </c>
      <c r="N2262" s="65">
        <f t="shared" si="200"/>
        <v>1442300</v>
      </c>
      <c r="O2262" s="35"/>
      <c r="P2262" s="35"/>
    </row>
    <row r="2263" spans="1:16" s="176" customFormat="1" ht="21" customHeight="1" x14ac:dyDescent="0.3">
      <c r="A2263" s="6">
        <f t="shared" si="201"/>
        <v>18</v>
      </c>
      <c r="B2263" s="24" t="s">
        <v>285</v>
      </c>
      <c r="C2263" s="6" t="s">
        <v>39</v>
      </c>
      <c r="D2263" s="9"/>
      <c r="E2263" s="9">
        <v>1741000</v>
      </c>
      <c r="F2263" s="9">
        <v>1741000</v>
      </c>
      <c r="G2263" s="69"/>
      <c r="H2263" s="69"/>
      <c r="I2263" s="69"/>
      <c r="J2263" s="69"/>
      <c r="K2263" s="21" t="str">
        <f t="shared" si="198"/>
        <v>đ/m</v>
      </c>
      <c r="L2263" s="63"/>
      <c r="M2263" s="65">
        <f t="shared" si="199"/>
        <v>1741000</v>
      </c>
      <c r="N2263" s="65">
        <f t="shared" si="200"/>
        <v>1741000</v>
      </c>
      <c r="O2263" s="35"/>
      <c r="P2263" s="35"/>
    </row>
    <row r="2264" spans="1:16" s="176" customFormat="1" ht="21" customHeight="1" x14ac:dyDescent="0.3">
      <c r="A2264" s="6"/>
      <c r="B2264" s="5" t="s">
        <v>2531</v>
      </c>
      <c r="C2264" s="6"/>
      <c r="D2264" s="9"/>
      <c r="E2264" s="9"/>
      <c r="F2264" s="9"/>
      <c r="G2264" s="69"/>
      <c r="H2264" s="69"/>
      <c r="I2264" s="69"/>
      <c r="J2264" s="69"/>
      <c r="K2264" s="60"/>
      <c r="L2264" s="63"/>
      <c r="M2264" s="63"/>
      <c r="N2264" s="63"/>
      <c r="O2264" s="35"/>
      <c r="P2264" s="35"/>
    </row>
    <row r="2265" spans="1:16" s="176" customFormat="1" ht="21" customHeight="1" x14ac:dyDescent="0.3">
      <c r="A2265" s="6">
        <v>1</v>
      </c>
      <c r="B2265" s="7" t="s">
        <v>286</v>
      </c>
      <c r="C2265" s="11" t="s">
        <v>39</v>
      </c>
      <c r="D2265" s="9"/>
      <c r="E2265" s="9">
        <v>18100</v>
      </c>
      <c r="F2265" s="9">
        <f t="shared" ref="F2265:F2271" si="202">E2265</f>
        <v>18100</v>
      </c>
      <c r="G2265" s="69"/>
      <c r="H2265" s="69"/>
      <c r="I2265" s="69"/>
      <c r="J2265" s="69"/>
      <c r="K2265" s="21" t="str">
        <f t="shared" ref="K2265:K2271" si="203">C2265</f>
        <v>đ/m</v>
      </c>
      <c r="L2265" s="63"/>
      <c r="M2265" s="66">
        <f t="shared" ref="M2265:M2271" si="204">E2265</f>
        <v>18100</v>
      </c>
      <c r="N2265" s="66">
        <f t="shared" ref="N2265:N2271" si="205">F2265</f>
        <v>18100</v>
      </c>
      <c r="O2265" s="35"/>
      <c r="P2265" s="35"/>
    </row>
    <row r="2266" spans="1:16" s="176" customFormat="1" ht="21" customHeight="1" x14ac:dyDescent="0.3">
      <c r="A2266" s="6">
        <f t="shared" ref="A2266:A2271" si="206">+A2265+1</f>
        <v>2</v>
      </c>
      <c r="B2266" s="7" t="s">
        <v>287</v>
      </c>
      <c r="C2266" s="11" t="s">
        <v>39</v>
      </c>
      <c r="D2266" s="9"/>
      <c r="E2266" s="9">
        <v>43600</v>
      </c>
      <c r="F2266" s="9">
        <f t="shared" si="202"/>
        <v>43600</v>
      </c>
      <c r="G2266" s="69"/>
      <c r="H2266" s="69"/>
      <c r="I2266" s="69"/>
      <c r="J2266" s="69"/>
      <c r="K2266" s="21" t="str">
        <f t="shared" si="203"/>
        <v>đ/m</v>
      </c>
      <c r="L2266" s="63"/>
      <c r="M2266" s="66">
        <f t="shared" si="204"/>
        <v>43600</v>
      </c>
      <c r="N2266" s="66">
        <f t="shared" si="205"/>
        <v>43600</v>
      </c>
      <c r="O2266" s="35"/>
      <c r="P2266" s="35"/>
    </row>
    <row r="2267" spans="1:16" s="176" customFormat="1" ht="21" customHeight="1" x14ac:dyDescent="0.3">
      <c r="A2267" s="6">
        <f t="shared" si="206"/>
        <v>3</v>
      </c>
      <c r="B2267" s="7" t="s">
        <v>288</v>
      </c>
      <c r="C2267" s="11" t="s">
        <v>39</v>
      </c>
      <c r="D2267" s="9"/>
      <c r="E2267" s="9">
        <v>69100</v>
      </c>
      <c r="F2267" s="9">
        <f t="shared" si="202"/>
        <v>69100</v>
      </c>
      <c r="G2267" s="69"/>
      <c r="H2267" s="69"/>
      <c r="I2267" s="69"/>
      <c r="J2267" s="69"/>
      <c r="K2267" s="21" t="str">
        <f t="shared" si="203"/>
        <v>đ/m</v>
      </c>
      <c r="L2267" s="63"/>
      <c r="M2267" s="66">
        <f t="shared" si="204"/>
        <v>69100</v>
      </c>
      <c r="N2267" s="66">
        <f t="shared" si="205"/>
        <v>69100</v>
      </c>
      <c r="O2267" s="35"/>
      <c r="P2267" s="35"/>
    </row>
    <row r="2268" spans="1:16" s="176" customFormat="1" ht="21" customHeight="1" x14ac:dyDescent="0.3">
      <c r="A2268" s="6">
        <f t="shared" si="206"/>
        <v>4</v>
      </c>
      <c r="B2268" s="7" t="s">
        <v>289</v>
      </c>
      <c r="C2268" s="11" t="s">
        <v>39</v>
      </c>
      <c r="D2268" s="9"/>
      <c r="E2268" s="9">
        <v>168700</v>
      </c>
      <c r="F2268" s="9">
        <f t="shared" si="202"/>
        <v>168700</v>
      </c>
      <c r="G2268" s="69"/>
      <c r="H2268" s="69"/>
      <c r="I2268" s="69"/>
      <c r="J2268" s="69"/>
      <c r="K2268" s="21" t="str">
        <f t="shared" si="203"/>
        <v>đ/m</v>
      </c>
      <c r="L2268" s="63"/>
      <c r="M2268" s="66">
        <f t="shared" si="204"/>
        <v>168700</v>
      </c>
      <c r="N2268" s="66">
        <f t="shared" si="205"/>
        <v>168700</v>
      </c>
      <c r="O2268" s="35"/>
      <c r="P2268" s="35"/>
    </row>
    <row r="2269" spans="1:16" s="176" customFormat="1" ht="21" customHeight="1" x14ac:dyDescent="0.3">
      <c r="A2269" s="6">
        <f t="shared" si="206"/>
        <v>5</v>
      </c>
      <c r="B2269" s="7" t="s">
        <v>290</v>
      </c>
      <c r="C2269" s="11" t="s">
        <v>39</v>
      </c>
      <c r="D2269" s="9"/>
      <c r="E2269" s="9">
        <v>285000</v>
      </c>
      <c r="F2269" s="9">
        <f t="shared" si="202"/>
        <v>285000</v>
      </c>
      <c r="G2269" s="69"/>
      <c r="H2269" s="69"/>
      <c r="I2269" s="69"/>
      <c r="J2269" s="69"/>
      <c r="K2269" s="21" t="str">
        <f t="shared" si="203"/>
        <v>đ/m</v>
      </c>
      <c r="L2269" s="63"/>
      <c r="M2269" s="66">
        <f t="shared" si="204"/>
        <v>285000</v>
      </c>
      <c r="N2269" s="66">
        <f t="shared" si="205"/>
        <v>285000</v>
      </c>
      <c r="O2269" s="34"/>
      <c r="P2269" s="34"/>
    </row>
    <row r="2270" spans="1:16" s="176" customFormat="1" ht="21" customHeight="1" x14ac:dyDescent="0.3">
      <c r="A2270" s="6">
        <f t="shared" si="206"/>
        <v>6</v>
      </c>
      <c r="B2270" s="7" t="s">
        <v>291</v>
      </c>
      <c r="C2270" s="11" t="s">
        <v>39</v>
      </c>
      <c r="D2270" s="9"/>
      <c r="E2270" s="9">
        <v>600000</v>
      </c>
      <c r="F2270" s="9">
        <f t="shared" si="202"/>
        <v>600000</v>
      </c>
      <c r="G2270" s="69"/>
      <c r="H2270" s="69"/>
      <c r="I2270" s="69"/>
      <c r="J2270" s="69"/>
      <c r="K2270" s="21" t="str">
        <f t="shared" si="203"/>
        <v>đ/m</v>
      </c>
      <c r="L2270" s="63"/>
      <c r="M2270" s="66">
        <f t="shared" si="204"/>
        <v>600000</v>
      </c>
      <c r="N2270" s="66">
        <f t="shared" si="205"/>
        <v>600000</v>
      </c>
      <c r="O2270" s="35"/>
      <c r="P2270" s="35"/>
    </row>
    <row r="2271" spans="1:16" s="176" customFormat="1" ht="21" customHeight="1" x14ac:dyDescent="0.3">
      <c r="A2271" s="6">
        <f t="shared" si="206"/>
        <v>7</v>
      </c>
      <c r="B2271" s="7" t="s">
        <v>292</v>
      </c>
      <c r="C2271" s="11" t="s">
        <v>39</v>
      </c>
      <c r="D2271" s="9"/>
      <c r="E2271" s="9">
        <v>2032000</v>
      </c>
      <c r="F2271" s="9">
        <f t="shared" si="202"/>
        <v>2032000</v>
      </c>
      <c r="G2271" s="69"/>
      <c r="H2271" s="69"/>
      <c r="I2271" s="69"/>
      <c r="J2271" s="69"/>
      <c r="K2271" s="21" t="str">
        <f t="shared" si="203"/>
        <v>đ/m</v>
      </c>
      <c r="L2271" s="63"/>
      <c r="M2271" s="65">
        <f t="shared" si="204"/>
        <v>2032000</v>
      </c>
      <c r="N2271" s="65">
        <f t="shared" si="205"/>
        <v>2032000</v>
      </c>
      <c r="O2271" s="35"/>
      <c r="P2271" s="35"/>
    </row>
    <row r="2272" spans="1:16" s="176" customFormat="1" ht="21.6" customHeight="1" x14ac:dyDescent="0.3">
      <c r="A2272" s="158" t="s">
        <v>3454</v>
      </c>
      <c r="B2272" s="312" t="s">
        <v>295</v>
      </c>
      <c r="C2272" s="312"/>
      <c r="D2272" s="312"/>
      <c r="E2272" s="312"/>
      <c r="F2272" s="312"/>
      <c r="G2272" s="213"/>
      <c r="H2272" s="213"/>
      <c r="I2272" s="213"/>
      <c r="J2272" s="213"/>
      <c r="K2272" s="214"/>
      <c r="L2272" s="215"/>
      <c r="M2272" s="215"/>
      <c r="N2272" s="215"/>
      <c r="O2272" s="35"/>
      <c r="P2272" s="35"/>
    </row>
    <row r="2273" spans="1:16" s="79" customFormat="1" ht="17.25" x14ac:dyDescent="0.3">
      <c r="A2273" s="175"/>
      <c r="B2273" s="313" t="s">
        <v>2473</v>
      </c>
      <c r="C2273" s="314"/>
      <c r="D2273" s="314"/>
      <c r="E2273" s="314"/>
      <c r="F2273" s="314"/>
      <c r="G2273" s="314"/>
      <c r="H2273" s="314"/>
      <c r="I2273" s="314"/>
      <c r="J2273" s="314"/>
      <c r="K2273" s="314"/>
      <c r="L2273" s="314"/>
      <c r="M2273" s="314"/>
      <c r="N2273" s="315"/>
      <c r="O2273" s="76"/>
      <c r="P2273" s="76"/>
    </row>
    <row r="2274" spans="1:16" s="176" customFormat="1" ht="30.95" customHeight="1" x14ac:dyDescent="0.3">
      <c r="A2274" s="6">
        <v>1</v>
      </c>
      <c r="B2274" s="7" t="s">
        <v>2474</v>
      </c>
      <c r="C2274" s="8" t="s">
        <v>38</v>
      </c>
      <c r="D2274" s="16"/>
      <c r="E2274" s="9">
        <f>2650000/1.1</f>
        <v>2409090.9090909087</v>
      </c>
      <c r="F2274" s="9"/>
      <c r="G2274" s="69"/>
      <c r="H2274" s="69"/>
      <c r="I2274" s="69"/>
      <c r="J2274" s="69"/>
      <c r="K2274" s="21" t="str">
        <f t="shared" ref="K2274:K2297" si="207">C2274</f>
        <v>đ/cái</v>
      </c>
      <c r="L2274" s="15"/>
      <c r="M2274" s="15">
        <v>1681818.1818181816</v>
      </c>
      <c r="N2274" s="63"/>
      <c r="O2274" s="34"/>
      <c r="P2274" s="34"/>
    </row>
    <row r="2275" spans="1:16" s="176" customFormat="1" ht="30.95" customHeight="1" x14ac:dyDescent="0.3">
      <c r="A2275" s="6">
        <f t="shared" ref="A2275:A2297" si="208">+A2274+1</f>
        <v>2</v>
      </c>
      <c r="B2275" s="7" t="s">
        <v>2475</v>
      </c>
      <c r="C2275" s="8" t="s">
        <v>38</v>
      </c>
      <c r="D2275" s="16"/>
      <c r="E2275" s="9">
        <f>3800000/1.1</f>
        <v>3454545.4545454541</v>
      </c>
      <c r="F2275" s="9"/>
      <c r="G2275" s="69"/>
      <c r="H2275" s="69"/>
      <c r="I2275" s="69"/>
      <c r="J2275" s="69"/>
      <c r="K2275" s="21" t="str">
        <f t="shared" si="207"/>
        <v>đ/cái</v>
      </c>
      <c r="L2275" s="15"/>
      <c r="M2275" s="15">
        <v>1799999.9999999998</v>
      </c>
      <c r="N2275" s="63"/>
      <c r="O2275" s="34"/>
      <c r="P2275" s="34"/>
    </row>
    <row r="2276" spans="1:16" s="176" customFormat="1" ht="30.95" customHeight="1" x14ac:dyDescent="0.3">
      <c r="A2276" s="6">
        <f t="shared" si="208"/>
        <v>3</v>
      </c>
      <c r="B2276" s="7" t="s">
        <v>2476</v>
      </c>
      <c r="C2276" s="8" t="s">
        <v>38</v>
      </c>
      <c r="D2276" s="16"/>
      <c r="E2276" s="9">
        <f>4990000/1.1</f>
        <v>4536363.6363636358</v>
      </c>
      <c r="F2276" s="9"/>
      <c r="G2276" s="69"/>
      <c r="H2276" s="69"/>
      <c r="I2276" s="69"/>
      <c r="J2276" s="69"/>
      <c r="K2276" s="21" t="str">
        <f t="shared" si="207"/>
        <v>đ/cái</v>
      </c>
      <c r="L2276" s="15"/>
      <c r="M2276" s="15">
        <v>2045454.5454545452</v>
      </c>
      <c r="N2276" s="63"/>
      <c r="O2276" s="34"/>
      <c r="P2276" s="34"/>
    </row>
    <row r="2277" spans="1:16" s="176" customFormat="1" ht="30.95" customHeight="1" x14ac:dyDescent="0.3">
      <c r="A2277" s="6">
        <f t="shared" si="208"/>
        <v>4</v>
      </c>
      <c r="B2277" s="7" t="s">
        <v>2477</v>
      </c>
      <c r="C2277" s="8" t="s">
        <v>38</v>
      </c>
      <c r="D2277" s="16"/>
      <c r="E2277" s="9">
        <f>7750000/1.1</f>
        <v>7045454.5454545449</v>
      </c>
      <c r="F2277" s="9"/>
      <c r="G2277" s="69"/>
      <c r="H2277" s="69"/>
      <c r="I2277" s="69"/>
      <c r="J2277" s="69"/>
      <c r="K2277" s="21" t="str">
        <f t="shared" si="207"/>
        <v>đ/cái</v>
      </c>
      <c r="L2277" s="15"/>
      <c r="M2277" s="15">
        <v>2181818.1818181816</v>
      </c>
      <c r="N2277" s="63"/>
      <c r="O2277" s="34"/>
      <c r="P2277" s="34"/>
    </row>
    <row r="2278" spans="1:16" s="176" customFormat="1" ht="30.95" customHeight="1" x14ac:dyDescent="0.3">
      <c r="A2278" s="6">
        <f t="shared" si="208"/>
        <v>5</v>
      </c>
      <c r="B2278" s="7" t="s">
        <v>2479</v>
      </c>
      <c r="C2278" s="8" t="s">
        <v>38</v>
      </c>
      <c r="D2278" s="16"/>
      <c r="E2278" s="9">
        <f>9990000/1.1</f>
        <v>9081818.1818181816</v>
      </c>
      <c r="F2278" s="9"/>
      <c r="G2278" s="69"/>
      <c r="H2278" s="69"/>
      <c r="I2278" s="69"/>
      <c r="J2278" s="69"/>
      <c r="K2278" s="21" t="str">
        <f t="shared" si="207"/>
        <v>đ/cái</v>
      </c>
      <c r="L2278" s="15"/>
      <c r="M2278" s="15">
        <v>2445454.5454545454</v>
      </c>
      <c r="N2278" s="63"/>
      <c r="O2278" s="34"/>
      <c r="P2278" s="34"/>
    </row>
    <row r="2279" spans="1:16" s="176" customFormat="1" ht="30.95" customHeight="1" x14ac:dyDescent="0.3">
      <c r="A2279" s="6">
        <f t="shared" si="208"/>
        <v>6</v>
      </c>
      <c r="B2279" s="7" t="s">
        <v>2480</v>
      </c>
      <c r="C2279" s="8" t="s">
        <v>38</v>
      </c>
      <c r="D2279" s="16"/>
      <c r="E2279" s="9">
        <f t="shared" ref="E2279:E2284" si="209">11990000/1.1</f>
        <v>10900000</v>
      </c>
      <c r="F2279" s="9"/>
      <c r="G2279" s="69"/>
      <c r="H2279" s="69"/>
      <c r="I2279" s="69"/>
      <c r="J2279" s="69"/>
      <c r="K2279" s="21" t="str">
        <f t="shared" si="207"/>
        <v>đ/cái</v>
      </c>
      <c r="L2279" s="15"/>
      <c r="M2279" s="15">
        <v>2581818.1818181816</v>
      </c>
      <c r="N2279" s="63"/>
      <c r="O2279" s="34"/>
      <c r="P2279" s="34"/>
    </row>
    <row r="2280" spans="1:16" s="176" customFormat="1" ht="30.95" customHeight="1" x14ac:dyDescent="0.3">
      <c r="A2280" s="6">
        <f t="shared" si="208"/>
        <v>7</v>
      </c>
      <c r="B2280" s="7" t="s">
        <v>2481</v>
      </c>
      <c r="C2280" s="8" t="s">
        <v>38</v>
      </c>
      <c r="D2280" s="16"/>
      <c r="E2280" s="9">
        <f t="shared" si="209"/>
        <v>10900000</v>
      </c>
      <c r="F2280" s="9"/>
      <c r="G2280" s="69"/>
      <c r="H2280" s="69"/>
      <c r="I2280" s="69"/>
      <c r="J2280" s="69"/>
      <c r="K2280" s="21" t="str">
        <f t="shared" si="207"/>
        <v>đ/cái</v>
      </c>
      <c r="L2280" s="15"/>
      <c r="M2280" s="15">
        <v>3227272.7272727271</v>
      </c>
      <c r="N2280" s="63"/>
      <c r="O2280" s="34"/>
      <c r="P2280" s="34"/>
    </row>
    <row r="2281" spans="1:16" s="176" customFormat="1" ht="30.95" customHeight="1" x14ac:dyDescent="0.3">
      <c r="A2281" s="6">
        <f t="shared" si="208"/>
        <v>8</v>
      </c>
      <c r="B2281" s="7" t="s">
        <v>2482</v>
      </c>
      <c r="C2281" s="8" t="s">
        <v>38</v>
      </c>
      <c r="D2281" s="16"/>
      <c r="E2281" s="9">
        <f t="shared" si="209"/>
        <v>10900000</v>
      </c>
      <c r="F2281" s="9"/>
      <c r="G2281" s="69"/>
      <c r="H2281" s="69"/>
      <c r="I2281" s="69"/>
      <c r="J2281" s="69"/>
      <c r="K2281" s="21" t="str">
        <f t="shared" si="207"/>
        <v>đ/cái</v>
      </c>
      <c r="L2281" s="15"/>
      <c r="M2281" s="15">
        <v>3427272.7272727271</v>
      </c>
      <c r="N2281" s="63"/>
      <c r="O2281" s="34"/>
      <c r="P2281" s="34"/>
    </row>
    <row r="2282" spans="1:16" s="176" customFormat="1" ht="30.95" customHeight="1" x14ac:dyDescent="0.3">
      <c r="A2282" s="6">
        <f t="shared" si="208"/>
        <v>9</v>
      </c>
      <c r="B2282" s="7" t="s">
        <v>2478</v>
      </c>
      <c r="C2282" s="8" t="s">
        <v>38</v>
      </c>
      <c r="D2282" s="16"/>
      <c r="E2282" s="9">
        <f t="shared" si="209"/>
        <v>10900000</v>
      </c>
      <c r="F2282" s="9"/>
      <c r="G2282" s="69"/>
      <c r="H2282" s="69"/>
      <c r="I2282" s="69"/>
      <c r="J2282" s="69"/>
      <c r="K2282" s="21" t="str">
        <f t="shared" si="207"/>
        <v>đ/cái</v>
      </c>
      <c r="L2282" s="15"/>
      <c r="M2282" s="15">
        <v>4977272.7272727266</v>
      </c>
      <c r="N2282" s="63"/>
      <c r="O2282" s="34"/>
      <c r="P2282" s="34"/>
    </row>
    <row r="2283" spans="1:16" s="176" customFormat="1" ht="30.95" customHeight="1" x14ac:dyDescent="0.3">
      <c r="A2283" s="6">
        <f t="shared" si="208"/>
        <v>10</v>
      </c>
      <c r="B2283" s="7" t="s">
        <v>2483</v>
      </c>
      <c r="C2283" s="8" t="s">
        <v>38</v>
      </c>
      <c r="D2283" s="16"/>
      <c r="E2283" s="9">
        <f t="shared" si="209"/>
        <v>10900000</v>
      </c>
      <c r="F2283" s="9"/>
      <c r="G2283" s="69"/>
      <c r="H2283" s="69"/>
      <c r="I2283" s="69"/>
      <c r="J2283" s="69"/>
      <c r="K2283" s="21" t="str">
        <f t="shared" si="207"/>
        <v>đ/cái</v>
      </c>
      <c r="L2283" s="15"/>
      <c r="M2283" s="15">
        <v>5250000</v>
      </c>
      <c r="N2283" s="63"/>
      <c r="O2283" s="34"/>
      <c r="P2283" s="34"/>
    </row>
    <row r="2284" spans="1:16" s="176" customFormat="1" ht="30.95" customHeight="1" x14ac:dyDescent="0.3">
      <c r="A2284" s="6">
        <f t="shared" si="208"/>
        <v>11</v>
      </c>
      <c r="B2284" s="7" t="s">
        <v>2484</v>
      </c>
      <c r="C2284" s="8" t="s">
        <v>38</v>
      </c>
      <c r="D2284" s="16"/>
      <c r="E2284" s="9">
        <f t="shared" si="209"/>
        <v>10900000</v>
      </c>
      <c r="F2284" s="9"/>
      <c r="G2284" s="69"/>
      <c r="H2284" s="69"/>
      <c r="I2284" s="69"/>
      <c r="J2284" s="69"/>
      <c r="K2284" s="21" t="str">
        <f t="shared" si="207"/>
        <v>đ/cái</v>
      </c>
      <c r="L2284" s="15"/>
      <c r="M2284" s="15">
        <v>6454545.4545454541</v>
      </c>
      <c r="N2284" s="63"/>
      <c r="O2284" s="34"/>
      <c r="P2284" s="34"/>
    </row>
    <row r="2285" spans="1:16" s="176" customFormat="1" ht="30.95" customHeight="1" x14ac:dyDescent="0.3">
      <c r="A2285" s="6">
        <f t="shared" si="208"/>
        <v>12</v>
      </c>
      <c r="B2285" s="7" t="s">
        <v>2485</v>
      </c>
      <c r="C2285" s="8" t="s">
        <v>38</v>
      </c>
      <c r="D2285" s="16"/>
      <c r="E2285" s="9">
        <f>2790000/1.1</f>
        <v>2536363.6363636362</v>
      </c>
      <c r="F2285" s="9"/>
      <c r="G2285" s="69"/>
      <c r="H2285" s="69"/>
      <c r="I2285" s="69"/>
      <c r="J2285" s="69"/>
      <c r="K2285" s="21" t="str">
        <f t="shared" si="207"/>
        <v>đ/cái</v>
      </c>
      <c r="L2285" s="15"/>
      <c r="M2285" s="15">
        <v>6818181.8181818174</v>
      </c>
      <c r="N2285" s="63"/>
      <c r="O2285" s="34"/>
      <c r="P2285" s="34"/>
    </row>
    <row r="2286" spans="1:16" s="176" customFormat="1" ht="30.95" customHeight="1" x14ac:dyDescent="0.3">
      <c r="A2286" s="6">
        <f t="shared" si="208"/>
        <v>13</v>
      </c>
      <c r="B2286" s="7" t="s">
        <v>2484</v>
      </c>
      <c r="C2286" s="8" t="s">
        <v>38</v>
      </c>
      <c r="D2286" s="16"/>
      <c r="E2286" s="9"/>
      <c r="F2286" s="9"/>
      <c r="G2286" s="69"/>
      <c r="H2286" s="69"/>
      <c r="I2286" s="69"/>
      <c r="J2286" s="69"/>
      <c r="K2286" s="21" t="str">
        <f t="shared" si="207"/>
        <v>đ/cái</v>
      </c>
      <c r="L2286" s="15"/>
      <c r="M2286" s="15">
        <v>7977272.7272727266</v>
      </c>
      <c r="N2286" s="63"/>
      <c r="O2286" s="34"/>
      <c r="P2286" s="34"/>
    </row>
    <row r="2287" spans="1:16" s="176" customFormat="1" ht="30.95" customHeight="1" x14ac:dyDescent="0.3">
      <c r="A2287" s="6">
        <f t="shared" si="208"/>
        <v>14</v>
      </c>
      <c r="B2287" s="7" t="s">
        <v>2485</v>
      </c>
      <c r="C2287" s="8" t="s">
        <v>38</v>
      </c>
      <c r="D2287" s="16"/>
      <c r="E2287" s="9"/>
      <c r="F2287" s="9"/>
      <c r="G2287" s="69"/>
      <c r="H2287" s="69"/>
      <c r="I2287" s="69"/>
      <c r="J2287" s="69"/>
      <c r="K2287" s="21" t="str">
        <f t="shared" si="207"/>
        <v>đ/cái</v>
      </c>
      <c r="L2287" s="15"/>
      <c r="M2287" s="15">
        <v>8431818.1818181816</v>
      </c>
      <c r="N2287" s="63"/>
      <c r="O2287" s="34"/>
      <c r="P2287" s="34"/>
    </row>
    <row r="2288" spans="1:16" s="176" customFormat="1" ht="30.95" customHeight="1" x14ac:dyDescent="0.3">
      <c r="A2288" s="6">
        <f t="shared" si="208"/>
        <v>15</v>
      </c>
      <c r="B2288" s="7" t="s">
        <v>2486</v>
      </c>
      <c r="C2288" s="8" t="s">
        <v>38</v>
      </c>
      <c r="D2288" s="16"/>
      <c r="E2288" s="9"/>
      <c r="F2288" s="9"/>
      <c r="G2288" s="69"/>
      <c r="H2288" s="69"/>
      <c r="I2288" s="69"/>
      <c r="J2288" s="69"/>
      <c r="K2288" s="21" t="str">
        <f t="shared" si="207"/>
        <v>đ/cái</v>
      </c>
      <c r="L2288" s="15"/>
      <c r="M2288" s="15">
        <v>9800000</v>
      </c>
      <c r="N2288" s="63"/>
      <c r="O2288" s="34"/>
      <c r="P2288" s="34"/>
    </row>
    <row r="2289" spans="1:16" s="176" customFormat="1" ht="30.95" customHeight="1" x14ac:dyDescent="0.3">
      <c r="A2289" s="6">
        <f t="shared" si="208"/>
        <v>16</v>
      </c>
      <c r="B2289" s="7" t="s">
        <v>2487</v>
      </c>
      <c r="C2289" s="8" t="s">
        <v>38</v>
      </c>
      <c r="D2289" s="16"/>
      <c r="E2289" s="9"/>
      <c r="F2289" s="9"/>
      <c r="G2289" s="69"/>
      <c r="H2289" s="69"/>
      <c r="I2289" s="69"/>
      <c r="J2289" s="69"/>
      <c r="K2289" s="21" t="str">
        <f t="shared" si="207"/>
        <v>đ/cái</v>
      </c>
      <c r="L2289" s="15"/>
      <c r="M2289" s="15">
        <v>10309090.909090908</v>
      </c>
      <c r="N2289" s="63"/>
      <c r="O2289" s="34"/>
      <c r="P2289" s="34"/>
    </row>
    <row r="2290" spans="1:16" s="176" customFormat="1" ht="30.95" customHeight="1" x14ac:dyDescent="0.3">
      <c r="A2290" s="6">
        <f t="shared" si="208"/>
        <v>17</v>
      </c>
      <c r="B2290" s="7" t="s">
        <v>2488</v>
      </c>
      <c r="C2290" s="8" t="s">
        <v>38</v>
      </c>
      <c r="D2290" s="16"/>
      <c r="E2290" s="9"/>
      <c r="F2290" s="9"/>
      <c r="G2290" s="69"/>
      <c r="H2290" s="69"/>
      <c r="I2290" s="69"/>
      <c r="J2290" s="69"/>
      <c r="K2290" s="21" t="str">
        <f t="shared" si="207"/>
        <v>đ/cái</v>
      </c>
      <c r="L2290" s="15"/>
      <c r="M2290" s="15">
        <v>12363636.363636363</v>
      </c>
      <c r="N2290" s="63"/>
      <c r="O2290" s="34"/>
      <c r="P2290" s="34"/>
    </row>
    <row r="2291" spans="1:16" s="176" customFormat="1" ht="30.95" customHeight="1" x14ac:dyDescent="0.3">
      <c r="A2291" s="6">
        <f t="shared" si="208"/>
        <v>18</v>
      </c>
      <c r="B2291" s="7" t="s">
        <v>2489</v>
      </c>
      <c r="C2291" s="8" t="s">
        <v>38</v>
      </c>
      <c r="D2291" s="16"/>
      <c r="E2291" s="9"/>
      <c r="F2291" s="9"/>
      <c r="G2291" s="69"/>
      <c r="H2291" s="69"/>
      <c r="I2291" s="69"/>
      <c r="J2291" s="69"/>
      <c r="K2291" s="21" t="str">
        <f t="shared" si="207"/>
        <v>đ/cái</v>
      </c>
      <c r="L2291" s="15"/>
      <c r="M2291" s="15">
        <v>12999999.999999998</v>
      </c>
      <c r="N2291" s="63"/>
      <c r="O2291" s="34"/>
      <c r="P2291" s="34"/>
    </row>
    <row r="2292" spans="1:16" s="176" customFormat="1" ht="30.95" customHeight="1" x14ac:dyDescent="0.3">
      <c r="A2292" s="6">
        <f t="shared" si="208"/>
        <v>19</v>
      </c>
      <c r="B2292" s="7" t="s">
        <v>2490</v>
      </c>
      <c r="C2292" s="8" t="s">
        <v>38</v>
      </c>
      <c r="D2292" s="16"/>
      <c r="E2292" s="9"/>
      <c r="F2292" s="9"/>
      <c r="G2292" s="69"/>
      <c r="H2292" s="69"/>
      <c r="I2292" s="69"/>
      <c r="J2292" s="69"/>
      <c r="K2292" s="21" t="str">
        <f t="shared" si="207"/>
        <v>đ/cái</v>
      </c>
      <c r="L2292" s="15"/>
      <c r="M2292" s="15">
        <v>13886363.636363635</v>
      </c>
      <c r="N2292" s="63"/>
      <c r="O2292" s="34"/>
      <c r="P2292" s="34"/>
    </row>
    <row r="2293" spans="1:16" s="176" customFormat="1" ht="30.95" customHeight="1" x14ac:dyDescent="0.3">
      <c r="A2293" s="6">
        <f t="shared" si="208"/>
        <v>20</v>
      </c>
      <c r="B2293" s="7" t="s">
        <v>2491</v>
      </c>
      <c r="C2293" s="8" t="s">
        <v>38</v>
      </c>
      <c r="D2293" s="16"/>
      <c r="E2293" s="9"/>
      <c r="F2293" s="9"/>
      <c r="G2293" s="69"/>
      <c r="H2293" s="69"/>
      <c r="I2293" s="69"/>
      <c r="J2293" s="69"/>
      <c r="K2293" s="21" t="str">
        <f t="shared" si="207"/>
        <v>đ/cái</v>
      </c>
      <c r="L2293" s="15"/>
      <c r="M2293" s="15">
        <v>14613636.363636363</v>
      </c>
      <c r="N2293" s="63"/>
      <c r="O2293" s="34"/>
      <c r="P2293" s="34"/>
    </row>
    <row r="2294" spans="1:16" s="176" customFormat="1" ht="30.95" customHeight="1" x14ac:dyDescent="0.3">
      <c r="A2294" s="6">
        <f t="shared" si="208"/>
        <v>21</v>
      </c>
      <c r="B2294" s="7" t="s">
        <v>2492</v>
      </c>
      <c r="C2294" s="8" t="s">
        <v>38</v>
      </c>
      <c r="D2294" s="16"/>
      <c r="E2294" s="9">
        <f>4100000/1.1</f>
        <v>3727272.7272727271</v>
      </c>
      <c r="F2294" s="9"/>
      <c r="G2294" s="69"/>
      <c r="H2294" s="69"/>
      <c r="I2294" s="69"/>
      <c r="J2294" s="69"/>
      <c r="K2294" s="21" t="str">
        <f t="shared" si="207"/>
        <v>đ/cái</v>
      </c>
      <c r="L2294" s="15"/>
      <c r="M2294" s="15">
        <v>15590909.09090909</v>
      </c>
      <c r="N2294" s="63"/>
      <c r="O2294" s="34"/>
      <c r="P2294" s="34"/>
    </row>
    <row r="2295" spans="1:16" s="176" customFormat="1" ht="30.95" customHeight="1" x14ac:dyDescent="0.3">
      <c r="A2295" s="6">
        <f t="shared" si="208"/>
        <v>22</v>
      </c>
      <c r="B2295" s="7" t="s">
        <v>2493</v>
      </c>
      <c r="C2295" s="8" t="s">
        <v>38</v>
      </c>
      <c r="D2295" s="16"/>
      <c r="E2295" s="9">
        <f>5350000/1.1</f>
        <v>4863636.3636363633</v>
      </c>
      <c r="F2295" s="9"/>
      <c r="G2295" s="69"/>
      <c r="H2295" s="69"/>
      <c r="I2295" s="69"/>
      <c r="J2295" s="69"/>
      <c r="K2295" s="21" t="str">
        <f t="shared" si="207"/>
        <v>đ/cái</v>
      </c>
      <c r="L2295" s="15"/>
      <c r="M2295" s="15">
        <v>16409090.909090908</v>
      </c>
      <c r="N2295" s="63"/>
      <c r="O2295" s="34"/>
      <c r="P2295" s="34"/>
    </row>
    <row r="2296" spans="1:16" s="176" customFormat="1" ht="30.95" customHeight="1" x14ac:dyDescent="0.3">
      <c r="A2296" s="6">
        <f t="shared" si="208"/>
        <v>23</v>
      </c>
      <c r="B2296" s="7" t="s">
        <v>2494</v>
      </c>
      <c r="C2296" s="8" t="s">
        <v>38</v>
      </c>
      <c r="D2296" s="16"/>
      <c r="E2296" s="9"/>
      <c r="F2296" s="9"/>
      <c r="G2296" s="69"/>
      <c r="H2296" s="69"/>
      <c r="I2296" s="69"/>
      <c r="J2296" s="69"/>
      <c r="K2296" s="21" t="str">
        <f t="shared" si="207"/>
        <v>đ/cái</v>
      </c>
      <c r="L2296" s="15"/>
      <c r="M2296" s="15">
        <v>18636363.636363637</v>
      </c>
      <c r="N2296" s="63"/>
      <c r="O2296" s="34"/>
      <c r="P2296" s="34"/>
    </row>
    <row r="2297" spans="1:16" s="176" customFormat="1" ht="30.95" customHeight="1" x14ac:dyDescent="0.3">
      <c r="A2297" s="6">
        <f t="shared" si="208"/>
        <v>24</v>
      </c>
      <c r="B2297" s="7" t="s">
        <v>2495</v>
      </c>
      <c r="C2297" s="8" t="s">
        <v>38</v>
      </c>
      <c r="D2297" s="16"/>
      <c r="E2297" s="9"/>
      <c r="F2297" s="9"/>
      <c r="G2297" s="69"/>
      <c r="H2297" s="69"/>
      <c r="I2297" s="69"/>
      <c r="J2297" s="69"/>
      <c r="K2297" s="21" t="str">
        <f t="shared" si="207"/>
        <v>đ/cái</v>
      </c>
      <c r="L2297" s="15"/>
      <c r="M2297" s="15">
        <v>19545454.545454543</v>
      </c>
      <c r="N2297" s="63"/>
      <c r="O2297" s="34"/>
      <c r="P2297" s="34"/>
    </row>
    <row r="2298" spans="1:16" s="176" customFormat="1" ht="24" customHeight="1" x14ac:dyDescent="0.3">
      <c r="A2298" s="13" t="s">
        <v>151</v>
      </c>
      <c r="B2298" s="337" t="s">
        <v>297</v>
      </c>
      <c r="C2298" s="337"/>
      <c r="D2298" s="337"/>
      <c r="E2298" s="337"/>
      <c r="F2298" s="337"/>
      <c r="G2298" s="34"/>
      <c r="H2298" s="34"/>
      <c r="I2298" s="34"/>
      <c r="J2298" s="34"/>
      <c r="K2298" s="60"/>
      <c r="L2298" s="63"/>
      <c r="M2298" s="63"/>
      <c r="N2298" s="63"/>
      <c r="O2298" s="35"/>
      <c r="P2298" s="35"/>
    </row>
    <row r="2299" spans="1:16" s="79" customFormat="1" ht="39" customHeight="1" x14ac:dyDescent="0.3">
      <c r="A2299" s="242"/>
      <c r="B2299" s="301" t="s">
        <v>2781</v>
      </c>
      <c r="C2299" s="302"/>
      <c r="D2299" s="302"/>
      <c r="E2299" s="302"/>
      <c r="F2299" s="302"/>
      <c r="G2299" s="302"/>
      <c r="H2299" s="302"/>
      <c r="I2299" s="302"/>
      <c r="J2299" s="302"/>
      <c r="K2299" s="302"/>
      <c r="L2299" s="302"/>
      <c r="M2299" s="302"/>
      <c r="N2299" s="303"/>
      <c r="O2299" s="77"/>
      <c r="P2299" s="77"/>
    </row>
    <row r="2300" spans="1:16" s="176" customFormat="1" ht="23.45" customHeight="1" x14ac:dyDescent="0.3">
      <c r="A2300" s="6"/>
      <c r="B2300" s="152" t="s">
        <v>867</v>
      </c>
      <c r="C2300" s="152"/>
      <c r="D2300" s="152"/>
      <c r="E2300" s="152"/>
      <c r="F2300" s="152"/>
      <c r="G2300" s="69"/>
      <c r="H2300" s="135"/>
      <c r="I2300" s="69"/>
      <c r="J2300" s="69"/>
      <c r="K2300" s="60"/>
      <c r="L2300" s="63"/>
      <c r="M2300" s="63"/>
      <c r="N2300" s="63"/>
      <c r="O2300" s="35"/>
      <c r="P2300" s="35"/>
    </row>
    <row r="2301" spans="1:16" s="176" customFormat="1" ht="23.45" customHeight="1" x14ac:dyDescent="0.3">
      <c r="A2301" s="6">
        <v>1</v>
      </c>
      <c r="B2301" s="25" t="s">
        <v>298</v>
      </c>
      <c r="C2301" s="8" t="s">
        <v>293</v>
      </c>
      <c r="D2301" s="139">
        <v>1630</v>
      </c>
      <c r="E2301" s="9"/>
      <c r="F2301" s="9"/>
      <c r="G2301" s="69"/>
      <c r="H2301" s="135">
        <v>1630</v>
      </c>
      <c r="I2301" s="69"/>
      <c r="J2301" s="69"/>
      <c r="K2301" s="21" t="str">
        <f>C2301</f>
        <v>đ/mét</v>
      </c>
      <c r="L2301" s="15">
        <f>H2301</f>
        <v>1630</v>
      </c>
      <c r="M2301" s="15"/>
      <c r="N2301" s="63"/>
      <c r="O2301" s="35"/>
      <c r="P2301" s="35"/>
    </row>
    <row r="2302" spans="1:16" s="176" customFormat="1" ht="23.45" customHeight="1" x14ac:dyDescent="0.3">
      <c r="A2302" s="6">
        <f>+A2301+1</f>
        <v>2</v>
      </c>
      <c r="B2302" s="25" t="s">
        <v>299</v>
      </c>
      <c r="C2302" s="8" t="s">
        <v>293</v>
      </c>
      <c r="D2302" s="139">
        <v>2710</v>
      </c>
      <c r="E2302" s="9"/>
      <c r="F2302" s="9"/>
      <c r="G2302" s="69"/>
      <c r="H2302" s="135">
        <v>2710</v>
      </c>
      <c r="I2302" s="69"/>
      <c r="J2302" s="69"/>
      <c r="K2302" s="21" t="str">
        <f>C2302</f>
        <v>đ/mét</v>
      </c>
      <c r="L2302" s="15">
        <f>H2302</f>
        <v>2710</v>
      </c>
      <c r="M2302" s="15"/>
      <c r="N2302" s="63"/>
      <c r="O2302" s="35"/>
      <c r="P2302" s="35"/>
    </row>
    <row r="2303" spans="1:16" s="176" customFormat="1" ht="23.45" customHeight="1" x14ac:dyDescent="0.3">
      <c r="A2303" s="6"/>
      <c r="B2303" s="152" t="s">
        <v>868</v>
      </c>
      <c r="C2303" s="8"/>
      <c r="D2303" s="139"/>
      <c r="E2303" s="9"/>
      <c r="F2303" s="9"/>
      <c r="G2303" s="69"/>
      <c r="H2303" s="135"/>
      <c r="I2303" s="69"/>
      <c r="J2303" s="69"/>
      <c r="K2303" s="60"/>
      <c r="L2303" s="15"/>
      <c r="M2303" s="63"/>
      <c r="N2303" s="63"/>
      <c r="O2303" s="35"/>
      <c r="P2303" s="35"/>
    </row>
    <row r="2304" spans="1:16" s="176" customFormat="1" ht="23.45" customHeight="1" x14ac:dyDescent="0.3">
      <c r="A2304" s="6">
        <v>1</v>
      </c>
      <c r="B2304" s="25" t="s">
        <v>300</v>
      </c>
      <c r="C2304" s="8" t="s">
        <v>293</v>
      </c>
      <c r="D2304" s="139">
        <v>5550</v>
      </c>
      <c r="E2304" s="9"/>
      <c r="F2304" s="9"/>
      <c r="G2304" s="69"/>
      <c r="H2304" s="135">
        <v>5610</v>
      </c>
      <c r="I2304" s="69"/>
      <c r="J2304" s="69"/>
      <c r="K2304" s="21" t="str">
        <f>C2304</f>
        <v>đ/mét</v>
      </c>
      <c r="L2304" s="15">
        <f>H2304</f>
        <v>5610</v>
      </c>
      <c r="M2304" s="15"/>
      <c r="N2304" s="63"/>
      <c r="O2304" s="35"/>
      <c r="P2304" s="35"/>
    </row>
    <row r="2305" spans="1:16" s="176" customFormat="1" ht="27" customHeight="1" x14ac:dyDescent="0.3">
      <c r="A2305" s="6">
        <f>+A2304+1</f>
        <v>2</v>
      </c>
      <c r="B2305" s="25" t="s">
        <v>301</v>
      </c>
      <c r="C2305" s="8" t="s">
        <v>293</v>
      </c>
      <c r="D2305" s="139">
        <v>7920</v>
      </c>
      <c r="E2305" s="9"/>
      <c r="F2305" s="9"/>
      <c r="G2305" s="69"/>
      <c r="H2305" s="135">
        <v>8000</v>
      </c>
      <c r="I2305" s="69"/>
      <c r="J2305" s="69"/>
      <c r="K2305" s="21" t="str">
        <f>C2305</f>
        <v>đ/mét</v>
      </c>
      <c r="L2305" s="15">
        <f>H2305</f>
        <v>8000</v>
      </c>
      <c r="M2305" s="63"/>
      <c r="N2305" s="63"/>
      <c r="O2305" s="34"/>
      <c r="P2305" s="34"/>
    </row>
    <row r="2306" spans="1:16" s="176" customFormat="1" ht="21.95" customHeight="1" x14ac:dyDescent="0.3">
      <c r="A2306" s="6">
        <f>+A2305+1</f>
        <v>3</v>
      </c>
      <c r="B2306" s="25" t="s">
        <v>302</v>
      </c>
      <c r="C2306" s="8" t="s">
        <v>293</v>
      </c>
      <c r="D2306" s="139">
        <v>12900</v>
      </c>
      <c r="E2306" s="9"/>
      <c r="F2306" s="9"/>
      <c r="G2306" s="69"/>
      <c r="H2306" s="135">
        <v>12970</v>
      </c>
      <c r="I2306" s="69"/>
      <c r="J2306" s="69"/>
      <c r="K2306" s="60"/>
      <c r="L2306" s="15">
        <f>H2306</f>
        <v>12970</v>
      </c>
      <c r="M2306" s="63"/>
      <c r="N2306" s="63"/>
      <c r="O2306" s="35"/>
      <c r="P2306" s="35"/>
    </row>
    <row r="2307" spans="1:16" s="176" customFormat="1" ht="21.95" customHeight="1" x14ac:dyDescent="0.3">
      <c r="A2307" s="6"/>
      <c r="B2307" s="152" t="s">
        <v>869</v>
      </c>
      <c r="C2307" s="8"/>
      <c r="D2307" s="139"/>
      <c r="E2307" s="9"/>
      <c r="F2307" s="9"/>
      <c r="G2307" s="69"/>
      <c r="H2307" s="135"/>
      <c r="I2307" s="69"/>
      <c r="J2307" s="69"/>
      <c r="K2307" s="60"/>
      <c r="L2307" s="15"/>
      <c r="M2307" s="63"/>
      <c r="N2307" s="63"/>
      <c r="O2307" s="35"/>
      <c r="P2307" s="35"/>
    </row>
    <row r="2308" spans="1:16" s="176" customFormat="1" ht="21.95" customHeight="1" x14ac:dyDescent="0.3">
      <c r="A2308" s="6">
        <v>1</v>
      </c>
      <c r="B2308" s="25" t="s">
        <v>303</v>
      </c>
      <c r="C2308" s="8" t="s">
        <v>293</v>
      </c>
      <c r="D2308" s="139">
        <v>6450</v>
      </c>
      <c r="E2308" s="9"/>
      <c r="F2308" s="9"/>
      <c r="G2308" s="69"/>
      <c r="H2308" s="139">
        <v>6450</v>
      </c>
      <c r="I2308" s="69"/>
      <c r="J2308" s="69"/>
      <c r="K2308" s="21" t="str">
        <f>C2308</f>
        <v>đ/mét</v>
      </c>
      <c r="L2308" s="15">
        <f>H2308</f>
        <v>6450</v>
      </c>
      <c r="M2308" s="63"/>
      <c r="N2308" s="63"/>
      <c r="O2308" s="34"/>
      <c r="P2308" s="34"/>
    </row>
    <row r="2309" spans="1:16" s="176" customFormat="1" ht="21.95" customHeight="1" x14ac:dyDescent="0.3">
      <c r="A2309" s="6">
        <f>+A2308+1</f>
        <v>2</v>
      </c>
      <c r="B2309" s="25" t="s">
        <v>304</v>
      </c>
      <c r="C2309" s="8" t="s">
        <v>293</v>
      </c>
      <c r="D2309" s="139">
        <v>9090</v>
      </c>
      <c r="E2309" s="9"/>
      <c r="F2309" s="9"/>
      <c r="G2309" s="69"/>
      <c r="H2309" s="139">
        <v>9090</v>
      </c>
      <c r="I2309" s="69"/>
      <c r="J2309" s="69"/>
      <c r="K2309" s="21" t="str">
        <f>C2309</f>
        <v>đ/mét</v>
      </c>
      <c r="L2309" s="15">
        <f>H2309</f>
        <v>9090</v>
      </c>
      <c r="M2309" s="63"/>
      <c r="N2309" s="63"/>
      <c r="O2309" s="35"/>
      <c r="P2309" s="35"/>
    </row>
    <row r="2310" spans="1:16" s="176" customFormat="1" ht="21.95" customHeight="1" x14ac:dyDescent="0.3">
      <c r="A2310" s="6">
        <f>+A2309+1</f>
        <v>3</v>
      </c>
      <c r="B2310" s="25" t="s">
        <v>305</v>
      </c>
      <c r="C2310" s="8" t="s">
        <v>293</v>
      </c>
      <c r="D2310" s="139">
        <v>33100</v>
      </c>
      <c r="E2310" s="9"/>
      <c r="F2310" s="9"/>
      <c r="G2310" s="69"/>
      <c r="H2310" s="139">
        <v>33100</v>
      </c>
      <c r="I2310" s="69"/>
      <c r="J2310" s="69"/>
      <c r="K2310" s="21" t="str">
        <f>C2310</f>
        <v>đ/mét</v>
      </c>
      <c r="L2310" s="15">
        <f>H2310</f>
        <v>33100</v>
      </c>
      <c r="M2310" s="63"/>
      <c r="N2310" s="63"/>
      <c r="O2310" s="35"/>
      <c r="P2310" s="35"/>
    </row>
    <row r="2311" spans="1:16" s="176" customFormat="1" ht="21.95" customHeight="1" x14ac:dyDescent="0.3">
      <c r="A2311" s="6"/>
      <c r="B2311" s="152" t="s">
        <v>870</v>
      </c>
      <c r="C2311" s="8"/>
      <c r="D2311" s="139"/>
      <c r="E2311" s="9"/>
      <c r="F2311" s="9"/>
      <c r="G2311" s="69"/>
      <c r="H2311" s="135"/>
      <c r="I2311" s="69"/>
      <c r="J2311" s="69"/>
      <c r="K2311" s="60"/>
      <c r="L2311" s="15"/>
      <c r="M2311" s="63"/>
      <c r="N2311" s="63"/>
      <c r="O2311" s="34"/>
      <c r="P2311" s="34"/>
    </row>
    <row r="2312" spans="1:16" s="176" customFormat="1" ht="21.95" customHeight="1" x14ac:dyDescent="0.3">
      <c r="A2312" s="6">
        <v>1</v>
      </c>
      <c r="B2312" s="25" t="s">
        <v>306</v>
      </c>
      <c r="C2312" s="8" t="s">
        <v>293</v>
      </c>
      <c r="D2312" s="139">
        <v>4160</v>
      </c>
      <c r="E2312" s="9"/>
      <c r="F2312" s="9"/>
      <c r="G2312" s="69"/>
      <c r="H2312" s="139">
        <v>4160</v>
      </c>
      <c r="I2312" s="69"/>
      <c r="J2312" s="69"/>
      <c r="K2312" s="21" t="str">
        <f t="shared" ref="K2312:K2327" si="210">C2312</f>
        <v>đ/mét</v>
      </c>
      <c r="L2312" s="15">
        <f t="shared" ref="L2312:L2375" si="211">H2312</f>
        <v>4160</v>
      </c>
      <c r="M2312" s="63"/>
      <c r="N2312" s="63"/>
      <c r="O2312" s="34"/>
      <c r="P2312" s="34"/>
    </row>
    <row r="2313" spans="1:16" s="176" customFormat="1" ht="21.95" customHeight="1" x14ac:dyDescent="0.3">
      <c r="A2313" s="6">
        <f>+A2312+1</f>
        <v>2</v>
      </c>
      <c r="B2313" s="25" t="s">
        <v>307</v>
      </c>
      <c r="C2313" s="8" t="s">
        <v>293</v>
      </c>
      <c r="D2313" s="139">
        <v>6780</v>
      </c>
      <c r="E2313" s="9"/>
      <c r="F2313" s="9"/>
      <c r="G2313" s="69"/>
      <c r="H2313" s="139">
        <v>6780</v>
      </c>
      <c r="I2313" s="69"/>
      <c r="J2313" s="69"/>
      <c r="K2313" s="21" t="str">
        <f t="shared" si="210"/>
        <v>đ/mét</v>
      </c>
      <c r="L2313" s="15">
        <f t="shared" si="211"/>
        <v>6780</v>
      </c>
      <c r="M2313" s="63"/>
      <c r="N2313" s="63"/>
      <c r="O2313" s="35"/>
      <c r="P2313" s="35"/>
    </row>
    <row r="2314" spans="1:16" s="176" customFormat="1" ht="21.95" customHeight="1" x14ac:dyDescent="0.3">
      <c r="A2314" s="6">
        <f>+A2313+1</f>
        <v>3</v>
      </c>
      <c r="B2314" s="25" t="s">
        <v>308</v>
      </c>
      <c r="C2314" s="8" t="s">
        <v>293</v>
      </c>
      <c r="D2314" s="139">
        <v>25000</v>
      </c>
      <c r="E2314" s="9"/>
      <c r="F2314" s="9"/>
      <c r="G2314" s="69"/>
      <c r="H2314" s="139">
        <v>25000</v>
      </c>
      <c r="I2314" s="69"/>
      <c r="J2314" s="69"/>
      <c r="K2314" s="21" t="str">
        <f t="shared" si="210"/>
        <v>đ/mét</v>
      </c>
      <c r="L2314" s="15">
        <f t="shared" si="211"/>
        <v>25000</v>
      </c>
      <c r="M2314" s="63"/>
      <c r="N2314" s="63"/>
      <c r="O2314" s="35"/>
      <c r="P2314" s="35"/>
    </row>
    <row r="2315" spans="1:16" s="176" customFormat="1" ht="21.95" customHeight="1" x14ac:dyDescent="0.3">
      <c r="A2315" s="6">
        <f>+A2314+1</f>
        <v>4</v>
      </c>
      <c r="B2315" s="25" t="s">
        <v>309</v>
      </c>
      <c r="C2315" s="8" t="s">
        <v>293</v>
      </c>
      <c r="D2315" s="139">
        <v>112800</v>
      </c>
      <c r="E2315" s="9"/>
      <c r="F2315" s="9"/>
      <c r="G2315" s="69"/>
      <c r="H2315" s="139">
        <v>112800</v>
      </c>
      <c r="I2315" s="69"/>
      <c r="J2315" s="69"/>
      <c r="K2315" s="21" t="str">
        <f t="shared" si="210"/>
        <v>đ/mét</v>
      </c>
      <c r="L2315" s="15">
        <f t="shared" si="211"/>
        <v>112800</v>
      </c>
      <c r="M2315" s="63"/>
      <c r="N2315" s="63"/>
      <c r="O2315" s="35"/>
      <c r="P2315" s="35"/>
    </row>
    <row r="2316" spans="1:16" s="176" customFormat="1" ht="23.45" customHeight="1" x14ac:dyDescent="0.3">
      <c r="A2316" s="6">
        <f>+A2315+1</f>
        <v>5</v>
      </c>
      <c r="B2316" s="25" t="s">
        <v>310</v>
      </c>
      <c r="C2316" s="8" t="s">
        <v>293</v>
      </c>
      <c r="D2316" s="139">
        <v>567100</v>
      </c>
      <c r="E2316" s="9"/>
      <c r="F2316" s="9"/>
      <c r="G2316" s="69"/>
      <c r="H2316" s="139">
        <v>567100</v>
      </c>
      <c r="I2316" s="69"/>
      <c r="J2316" s="69"/>
      <c r="K2316" s="21" t="str">
        <f t="shared" si="210"/>
        <v>đ/mét</v>
      </c>
      <c r="L2316" s="15">
        <f t="shared" si="211"/>
        <v>567100</v>
      </c>
      <c r="M2316" s="63"/>
      <c r="N2316" s="63"/>
      <c r="O2316" s="34"/>
      <c r="P2316" s="34"/>
    </row>
    <row r="2317" spans="1:16" s="176" customFormat="1" ht="21.95" customHeight="1" x14ac:dyDescent="0.3">
      <c r="A2317" s="6">
        <f>+A2316+1</f>
        <v>6</v>
      </c>
      <c r="B2317" s="25" t="s">
        <v>311</v>
      </c>
      <c r="C2317" s="8" t="s">
        <v>293</v>
      </c>
      <c r="D2317" s="139">
        <v>711300</v>
      </c>
      <c r="E2317" s="9"/>
      <c r="F2317" s="9"/>
      <c r="G2317" s="69"/>
      <c r="H2317" s="139">
        <v>711300</v>
      </c>
      <c r="I2317" s="69"/>
      <c r="J2317" s="69"/>
      <c r="K2317" s="21" t="str">
        <f t="shared" si="210"/>
        <v>đ/mét</v>
      </c>
      <c r="L2317" s="15">
        <f t="shared" si="211"/>
        <v>711300</v>
      </c>
      <c r="M2317" s="63"/>
      <c r="N2317" s="63"/>
      <c r="O2317" s="35"/>
      <c r="P2317" s="35"/>
    </row>
    <row r="2318" spans="1:16" s="176" customFormat="1" ht="33.75" customHeight="1" x14ac:dyDescent="0.3">
      <c r="A2318" s="6"/>
      <c r="B2318" s="128" t="s">
        <v>871</v>
      </c>
      <c r="C2318" s="8"/>
      <c r="D2318" s="139"/>
      <c r="E2318" s="9"/>
      <c r="F2318" s="9"/>
      <c r="G2318" s="69"/>
      <c r="H2318" s="135"/>
      <c r="I2318" s="69"/>
      <c r="J2318" s="69"/>
      <c r="K2318" s="21"/>
      <c r="L2318" s="15"/>
      <c r="M2318" s="63"/>
      <c r="N2318" s="63"/>
      <c r="O2318" s="35"/>
      <c r="P2318" s="35"/>
    </row>
    <row r="2319" spans="1:16" s="176" customFormat="1" ht="21.95" customHeight="1" x14ac:dyDescent="0.3">
      <c r="A2319" s="6">
        <v>1</v>
      </c>
      <c r="B2319" s="25" t="s">
        <v>872</v>
      </c>
      <c r="C2319" s="8" t="s">
        <v>293</v>
      </c>
      <c r="D2319" s="139">
        <v>4660</v>
      </c>
      <c r="E2319" s="9"/>
      <c r="F2319" s="9"/>
      <c r="G2319" s="69"/>
      <c r="H2319" s="139">
        <v>4660</v>
      </c>
      <c r="I2319" s="69"/>
      <c r="J2319" s="69"/>
      <c r="K2319" s="21" t="str">
        <f t="shared" si="210"/>
        <v>đ/mét</v>
      </c>
      <c r="L2319" s="15">
        <f t="shared" si="211"/>
        <v>4660</v>
      </c>
      <c r="M2319" s="63"/>
      <c r="N2319" s="63"/>
      <c r="O2319" s="35"/>
      <c r="P2319" s="35"/>
    </row>
    <row r="2320" spans="1:16" s="176" customFormat="1" ht="21.95" customHeight="1" x14ac:dyDescent="0.3">
      <c r="A2320" s="6">
        <f t="shared" ref="A2320:A2325" si="212">+A2319+1</f>
        <v>2</v>
      </c>
      <c r="B2320" s="25" t="s">
        <v>873</v>
      </c>
      <c r="C2320" s="8" t="s">
        <v>293</v>
      </c>
      <c r="D2320" s="139">
        <v>6010</v>
      </c>
      <c r="E2320" s="9"/>
      <c r="F2320" s="9"/>
      <c r="G2320" s="69"/>
      <c r="H2320" s="139">
        <v>6010</v>
      </c>
      <c r="I2320" s="69"/>
      <c r="J2320" s="69"/>
      <c r="K2320" s="21" t="str">
        <f t="shared" si="210"/>
        <v>đ/mét</v>
      </c>
      <c r="L2320" s="15">
        <f t="shared" si="211"/>
        <v>6010</v>
      </c>
      <c r="M2320" s="63"/>
      <c r="N2320" s="63"/>
      <c r="O2320" s="35"/>
      <c r="P2320" s="35"/>
    </row>
    <row r="2321" spans="1:16" s="176" customFormat="1" ht="21.95" customHeight="1" x14ac:dyDescent="0.3">
      <c r="A2321" s="6">
        <f t="shared" si="212"/>
        <v>3</v>
      </c>
      <c r="B2321" s="25" t="s">
        <v>874</v>
      </c>
      <c r="C2321" s="8" t="s">
        <v>293</v>
      </c>
      <c r="D2321" s="139">
        <v>17690</v>
      </c>
      <c r="E2321" s="9"/>
      <c r="F2321" s="9"/>
      <c r="G2321" s="69"/>
      <c r="H2321" s="139">
        <v>17690</v>
      </c>
      <c r="I2321" s="69"/>
      <c r="J2321" s="69"/>
      <c r="K2321" s="21" t="str">
        <f t="shared" si="210"/>
        <v>đ/mét</v>
      </c>
      <c r="L2321" s="15">
        <f t="shared" si="211"/>
        <v>17690</v>
      </c>
      <c r="M2321" s="63"/>
      <c r="N2321" s="63"/>
      <c r="O2321" s="35"/>
      <c r="P2321" s="35"/>
    </row>
    <row r="2322" spans="1:16" s="176" customFormat="1" ht="21.95" customHeight="1" x14ac:dyDescent="0.3">
      <c r="A2322" s="6">
        <f t="shared" si="212"/>
        <v>4</v>
      </c>
      <c r="B2322" s="25" t="s">
        <v>875</v>
      </c>
      <c r="C2322" s="8" t="s">
        <v>293</v>
      </c>
      <c r="D2322" s="139">
        <v>63600</v>
      </c>
      <c r="E2322" s="9"/>
      <c r="F2322" s="9"/>
      <c r="G2322" s="69"/>
      <c r="H2322" s="139">
        <v>63600</v>
      </c>
      <c r="I2322" s="69"/>
      <c r="J2322" s="69"/>
      <c r="K2322" s="21" t="str">
        <f t="shared" si="210"/>
        <v>đ/mét</v>
      </c>
      <c r="L2322" s="15">
        <f t="shared" si="211"/>
        <v>63600</v>
      </c>
      <c r="M2322" s="63"/>
      <c r="N2322" s="63"/>
      <c r="O2322" s="35"/>
      <c r="P2322" s="35"/>
    </row>
    <row r="2323" spans="1:16" s="176" customFormat="1" ht="21.95" customHeight="1" x14ac:dyDescent="0.3">
      <c r="A2323" s="6">
        <f t="shared" si="212"/>
        <v>5</v>
      </c>
      <c r="B2323" s="25" t="s">
        <v>876</v>
      </c>
      <c r="C2323" s="8" t="s">
        <v>293</v>
      </c>
      <c r="D2323" s="139">
        <v>117800</v>
      </c>
      <c r="E2323" s="9"/>
      <c r="F2323" s="9"/>
      <c r="G2323" s="69"/>
      <c r="H2323" s="139">
        <v>117800</v>
      </c>
      <c r="I2323" s="69"/>
      <c r="J2323" s="69"/>
      <c r="K2323" s="21" t="str">
        <f t="shared" si="210"/>
        <v>đ/mét</v>
      </c>
      <c r="L2323" s="15">
        <f t="shared" si="211"/>
        <v>117800</v>
      </c>
      <c r="M2323" s="63"/>
      <c r="N2323" s="63"/>
      <c r="O2323" s="35"/>
      <c r="P2323" s="35"/>
    </row>
    <row r="2324" spans="1:16" s="176" customFormat="1" ht="21.95" customHeight="1" x14ac:dyDescent="0.3">
      <c r="A2324" s="6">
        <f t="shared" si="212"/>
        <v>6</v>
      </c>
      <c r="B2324" s="25" t="s">
        <v>877</v>
      </c>
      <c r="C2324" s="8" t="s">
        <v>293</v>
      </c>
      <c r="D2324" s="139">
        <v>230100</v>
      </c>
      <c r="E2324" s="9"/>
      <c r="F2324" s="9"/>
      <c r="G2324" s="69"/>
      <c r="H2324" s="139">
        <v>230100</v>
      </c>
      <c r="I2324" s="69"/>
      <c r="J2324" s="69"/>
      <c r="K2324" s="21" t="str">
        <f t="shared" si="210"/>
        <v>đ/mét</v>
      </c>
      <c r="L2324" s="15">
        <f t="shared" si="211"/>
        <v>230100</v>
      </c>
      <c r="M2324" s="63"/>
      <c r="N2324" s="63"/>
      <c r="O2324" s="35"/>
      <c r="P2324" s="35"/>
    </row>
    <row r="2325" spans="1:16" s="176" customFormat="1" ht="21.95" customHeight="1" x14ac:dyDescent="0.3">
      <c r="A2325" s="6">
        <f t="shared" si="212"/>
        <v>7</v>
      </c>
      <c r="B2325" s="25" t="s">
        <v>878</v>
      </c>
      <c r="C2325" s="8" t="s">
        <v>293</v>
      </c>
      <c r="D2325" s="139">
        <v>356000</v>
      </c>
      <c r="E2325" s="9"/>
      <c r="F2325" s="9"/>
      <c r="G2325" s="69"/>
      <c r="H2325" s="139">
        <v>356000</v>
      </c>
      <c r="I2325" s="69"/>
      <c r="J2325" s="69"/>
      <c r="K2325" s="21" t="str">
        <f t="shared" si="210"/>
        <v>đ/mét</v>
      </c>
      <c r="L2325" s="15">
        <f t="shared" si="211"/>
        <v>356000</v>
      </c>
      <c r="M2325" s="63"/>
      <c r="N2325" s="63"/>
      <c r="O2325" s="35"/>
      <c r="P2325" s="35"/>
    </row>
    <row r="2326" spans="1:16" s="176" customFormat="1" ht="39.75" customHeight="1" x14ac:dyDescent="0.3">
      <c r="A2326" s="6"/>
      <c r="B2326" s="128" t="s">
        <v>879</v>
      </c>
      <c r="C2326" s="8"/>
      <c r="D2326" s="139"/>
      <c r="E2326" s="9"/>
      <c r="F2326" s="9"/>
      <c r="G2326" s="69"/>
      <c r="H2326" s="135"/>
      <c r="I2326" s="69"/>
      <c r="J2326" s="69"/>
      <c r="K2326" s="21"/>
      <c r="L2326" s="15"/>
      <c r="M2326" s="63"/>
      <c r="N2326" s="63"/>
      <c r="O2326" s="35"/>
      <c r="P2326" s="35"/>
    </row>
    <row r="2327" spans="1:16" s="176" customFormat="1" ht="21.95" customHeight="1" x14ac:dyDescent="0.3">
      <c r="A2327" s="6">
        <v>1</v>
      </c>
      <c r="B2327" s="25" t="s">
        <v>880</v>
      </c>
      <c r="C2327" s="8" t="s">
        <v>293</v>
      </c>
      <c r="D2327" s="139">
        <v>13350</v>
      </c>
      <c r="E2327" s="9"/>
      <c r="F2327" s="9"/>
      <c r="G2327" s="69"/>
      <c r="H2327" s="139">
        <v>13350</v>
      </c>
      <c r="I2327" s="69"/>
      <c r="J2327" s="69"/>
      <c r="K2327" s="21" t="str">
        <f t="shared" si="210"/>
        <v>đ/mét</v>
      </c>
      <c r="L2327" s="15">
        <f t="shared" si="211"/>
        <v>13350</v>
      </c>
      <c r="M2327" s="63"/>
      <c r="N2327" s="63"/>
      <c r="O2327" s="35"/>
      <c r="P2327" s="35"/>
    </row>
    <row r="2328" spans="1:16" s="176" customFormat="1" ht="21.95" customHeight="1" x14ac:dyDescent="0.3">
      <c r="A2328" s="6">
        <f>+A2327+1</f>
        <v>2</v>
      </c>
      <c r="B2328" s="25" t="s">
        <v>881</v>
      </c>
      <c r="C2328" s="8" t="s">
        <v>293</v>
      </c>
      <c r="D2328" s="139">
        <v>28400</v>
      </c>
      <c r="E2328" s="9"/>
      <c r="F2328" s="9"/>
      <c r="G2328" s="69"/>
      <c r="H2328" s="139">
        <v>28400</v>
      </c>
      <c r="I2328" s="69"/>
      <c r="J2328" s="69"/>
      <c r="K2328" s="21" t="str">
        <f t="shared" ref="K2328:K2390" si="213">C2328</f>
        <v>đ/mét</v>
      </c>
      <c r="L2328" s="15">
        <f t="shared" si="211"/>
        <v>28400</v>
      </c>
      <c r="M2328" s="63"/>
      <c r="N2328" s="63"/>
      <c r="O2328" s="35"/>
      <c r="P2328" s="35"/>
    </row>
    <row r="2329" spans="1:16" s="176" customFormat="1" ht="21.95" customHeight="1" x14ac:dyDescent="0.3">
      <c r="A2329" s="6">
        <f>+A2328+1</f>
        <v>3</v>
      </c>
      <c r="B2329" s="25" t="s">
        <v>882</v>
      </c>
      <c r="C2329" s="8" t="s">
        <v>293</v>
      </c>
      <c r="D2329" s="139">
        <v>63200</v>
      </c>
      <c r="E2329" s="9"/>
      <c r="F2329" s="9"/>
      <c r="G2329" s="69"/>
      <c r="H2329" s="139">
        <v>63200</v>
      </c>
      <c r="I2329" s="69"/>
      <c r="J2329" s="69"/>
      <c r="K2329" s="21" t="str">
        <f t="shared" si="213"/>
        <v>đ/mét</v>
      </c>
      <c r="L2329" s="15">
        <f t="shared" si="211"/>
        <v>63200</v>
      </c>
      <c r="M2329" s="63"/>
      <c r="N2329" s="63"/>
      <c r="O2329" s="35"/>
      <c r="P2329" s="35"/>
    </row>
    <row r="2330" spans="1:16" s="176" customFormat="1" ht="41.25" customHeight="1" x14ac:dyDescent="0.3">
      <c r="A2330" s="6"/>
      <c r="B2330" s="128" t="s">
        <v>883</v>
      </c>
      <c r="C2330" s="8"/>
      <c r="D2330" s="139"/>
      <c r="E2330" s="9"/>
      <c r="F2330" s="9"/>
      <c r="G2330" s="69"/>
      <c r="H2330" s="135"/>
      <c r="I2330" s="69"/>
      <c r="J2330" s="69"/>
      <c r="K2330" s="21"/>
      <c r="L2330" s="15"/>
      <c r="M2330" s="63"/>
      <c r="N2330" s="63"/>
      <c r="O2330" s="35"/>
      <c r="P2330" s="35"/>
    </row>
    <row r="2331" spans="1:16" s="176" customFormat="1" ht="36" customHeight="1" x14ac:dyDescent="0.3">
      <c r="A2331" s="6">
        <v>1</v>
      </c>
      <c r="B2331" s="25" t="s">
        <v>884</v>
      </c>
      <c r="C2331" s="8" t="s">
        <v>293</v>
      </c>
      <c r="D2331" s="139">
        <v>17630</v>
      </c>
      <c r="E2331" s="9"/>
      <c r="F2331" s="9"/>
      <c r="G2331" s="69"/>
      <c r="H2331" s="139">
        <v>17630</v>
      </c>
      <c r="I2331" s="69"/>
      <c r="J2331" s="69"/>
      <c r="K2331" s="21" t="str">
        <f t="shared" si="213"/>
        <v>đ/mét</v>
      </c>
      <c r="L2331" s="15">
        <f t="shared" si="211"/>
        <v>17630</v>
      </c>
      <c r="M2331" s="63"/>
      <c r="N2331" s="63"/>
      <c r="O2331" s="35"/>
      <c r="P2331" s="35"/>
    </row>
    <row r="2332" spans="1:16" s="176" customFormat="1" ht="21.95" customHeight="1" x14ac:dyDescent="0.3">
      <c r="A2332" s="6">
        <f>+A2331+1</f>
        <v>2</v>
      </c>
      <c r="B2332" s="25" t="s">
        <v>885</v>
      </c>
      <c r="C2332" s="8" t="s">
        <v>293</v>
      </c>
      <c r="D2332" s="139">
        <v>26100</v>
      </c>
      <c r="E2332" s="9"/>
      <c r="F2332" s="9"/>
      <c r="G2332" s="69"/>
      <c r="H2332" s="139">
        <v>26100</v>
      </c>
      <c r="I2332" s="69"/>
      <c r="J2332" s="69"/>
      <c r="K2332" s="21" t="str">
        <f t="shared" si="213"/>
        <v>đ/mét</v>
      </c>
      <c r="L2332" s="15">
        <f t="shared" si="211"/>
        <v>26100</v>
      </c>
      <c r="M2332" s="63"/>
      <c r="N2332" s="63"/>
      <c r="O2332" s="35"/>
      <c r="P2332" s="35"/>
    </row>
    <row r="2333" spans="1:16" s="176" customFormat="1" ht="21.95" customHeight="1" x14ac:dyDescent="0.3">
      <c r="A2333" s="6">
        <f>+A2332+1</f>
        <v>3</v>
      </c>
      <c r="B2333" s="25" t="s">
        <v>887</v>
      </c>
      <c r="C2333" s="8" t="s">
        <v>293</v>
      </c>
      <c r="D2333" s="139">
        <v>54500</v>
      </c>
      <c r="E2333" s="9"/>
      <c r="F2333" s="9"/>
      <c r="G2333" s="69"/>
      <c r="H2333" s="139">
        <v>54500</v>
      </c>
      <c r="I2333" s="69"/>
      <c r="J2333" s="69"/>
      <c r="K2333" s="21" t="str">
        <f t="shared" si="213"/>
        <v>đ/mét</v>
      </c>
      <c r="L2333" s="15">
        <f t="shared" si="211"/>
        <v>54500</v>
      </c>
      <c r="M2333" s="63"/>
      <c r="N2333" s="63"/>
      <c r="O2333" s="35"/>
      <c r="P2333" s="35"/>
    </row>
    <row r="2334" spans="1:16" s="176" customFormat="1" ht="33" customHeight="1" x14ac:dyDescent="0.3">
      <c r="A2334" s="6"/>
      <c r="B2334" s="128" t="s">
        <v>886</v>
      </c>
      <c r="C2334" s="8"/>
      <c r="D2334" s="139"/>
      <c r="E2334" s="9"/>
      <c r="F2334" s="9"/>
      <c r="G2334" s="69"/>
      <c r="H2334" s="135"/>
      <c r="I2334" s="69"/>
      <c r="J2334" s="69"/>
      <c r="K2334" s="21"/>
      <c r="L2334" s="15"/>
      <c r="M2334" s="63"/>
      <c r="N2334" s="63"/>
      <c r="O2334" s="35"/>
      <c r="P2334" s="35"/>
    </row>
    <row r="2335" spans="1:16" s="176" customFormat="1" ht="39.75" customHeight="1" x14ac:dyDescent="0.3">
      <c r="A2335" s="6">
        <v>1</v>
      </c>
      <c r="B2335" s="25" t="s">
        <v>888</v>
      </c>
      <c r="C2335" s="8" t="s">
        <v>293</v>
      </c>
      <c r="D2335" s="139">
        <v>22400</v>
      </c>
      <c r="E2335" s="9"/>
      <c r="F2335" s="9"/>
      <c r="G2335" s="69"/>
      <c r="H2335" s="139">
        <v>22400</v>
      </c>
      <c r="I2335" s="69"/>
      <c r="J2335" s="69"/>
      <c r="K2335" s="21" t="str">
        <f t="shared" si="213"/>
        <v>đ/mét</v>
      </c>
      <c r="L2335" s="15">
        <f t="shared" si="211"/>
        <v>22400</v>
      </c>
      <c r="M2335" s="63"/>
      <c r="N2335" s="63"/>
      <c r="O2335" s="35"/>
      <c r="P2335" s="35"/>
    </row>
    <row r="2336" spans="1:16" s="176" customFormat="1" ht="21.95" customHeight="1" x14ac:dyDescent="0.3">
      <c r="A2336" s="6">
        <f>+A2335+1</f>
        <v>2</v>
      </c>
      <c r="B2336" s="25" t="s">
        <v>889</v>
      </c>
      <c r="C2336" s="8" t="s">
        <v>293</v>
      </c>
      <c r="D2336" s="139">
        <v>33200</v>
      </c>
      <c r="E2336" s="9"/>
      <c r="F2336" s="9"/>
      <c r="G2336" s="69"/>
      <c r="H2336" s="139">
        <v>33200</v>
      </c>
      <c r="I2336" s="69"/>
      <c r="J2336" s="69"/>
      <c r="K2336" s="21" t="str">
        <f t="shared" si="213"/>
        <v>đ/mét</v>
      </c>
      <c r="L2336" s="15">
        <f t="shared" si="211"/>
        <v>33200</v>
      </c>
      <c r="M2336" s="63"/>
      <c r="N2336" s="63"/>
      <c r="O2336" s="35"/>
      <c r="P2336" s="35"/>
    </row>
    <row r="2337" spans="1:16" s="176" customFormat="1" ht="41.25" customHeight="1" x14ac:dyDescent="0.3">
      <c r="A2337" s="6"/>
      <c r="B2337" s="128" t="s">
        <v>890</v>
      </c>
      <c r="C2337" s="8"/>
      <c r="D2337" s="139"/>
      <c r="E2337" s="9"/>
      <c r="F2337" s="9"/>
      <c r="G2337" s="69"/>
      <c r="H2337" s="135"/>
      <c r="I2337" s="69"/>
      <c r="J2337" s="69"/>
      <c r="K2337" s="21"/>
      <c r="L2337" s="15"/>
      <c r="M2337" s="63"/>
      <c r="N2337" s="63"/>
      <c r="O2337" s="35"/>
      <c r="P2337" s="35"/>
    </row>
    <row r="2338" spans="1:16" s="176" customFormat="1" ht="21.95" customHeight="1" x14ac:dyDescent="0.3">
      <c r="A2338" s="6">
        <v>1</v>
      </c>
      <c r="B2338" s="25" t="s">
        <v>891</v>
      </c>
      <c r="C2338" s="8" t="s">
        <v>293</v>
      </c>
      <c r="D2338" s="139">
        <v>98000</v>
      </c>
      <c r="E2338" s="9"/>
      <c r="F2338" s="9"/>
      <c r="G2338" s="69"/>
      <c r="H2338" s="139">
        <v>98000</v>
      </c>
      <c r="I2338" s="69"/>
      <c r="J2338" s="69"/>
      <c r="K2338" s="21" t="str">
        <f t="shared" si="213"/>
        <v>đ/mét</v>
      </c>
      <c r="L2338" s="15">
        <f t="shared" si="211"/>
        <v>98000</v>
      </c>
      <c r="M2338" s="63"/>
      <c r="N2338" s="63"/>
      <c r="O2338" s="35"/>
      <c r="P2338" s="35"/>
    </row>
    <row r="2339" spans="1:16" s="176" customFormat="1" ht="17.25" x14ac:dyDescent="0.3">
      <c r="A2339" s="6">
        <f>+A2338+1</f>
        <v>2</v>
      </c>
      <c r="B2339" s="25" t="s">
        <v>892</v>
      </c>
      <c r="C2339" s="8" t="s">
        <v>293</v>
      </c>
      <c r="D2339" s="139">
        <v>142100</v>
      </c>
      <c r="E2339" s="9"/>
      <c r="F2339" s="9"/>
      <c r="G2339" s="69"/>
      <c r="H2339" s="139">
        <v>142100</v>
      </c>
      <c r="I2339" s="69"/>
      <c r="J2339" s="69"/>
      <c r="K2339" s="21" t="str">
        <f t="shared" si="213"/>
        <v>đ/mét</v>
      </c>
      <c r="L2339" s="15">
        <f t="shared" si="211"/>
        <v>142100</v>
      </c>
      <c r="M2339" s="63"/>
      <c r="N2339" s="63"/>
      <c r="O2339" s="35"/>
      <c r="P2339" s="35"/>
    </row>
    <row r="2340" spans="1:16" s="176" customFormat="1" ht="21.95" customHeight="1" x14ac:dyDescent="0.3">
      <c r="A2340" s="6">
        <f>+A2339+1</f>
        <v>3</v>
      </c>
      <c r="B2340" s="25" t="s">
        <v>893</v>
      </c>
      <c r="C2340" s="8" t="s">
        <v>293</v>
      </c>
      <c r="D2340" s="139">
        <v>744000</v>
      </c>
      <c r="E2340" s="9"/>
      <c r="F2340" s="9"/>
      <c r="G2340" s="69"/>
      <c r="H2340" s="139">
        <v>744000</v>
      </c>
      <c r="I2340" s="69"/>
      <c r="J2340" s="69"/>
      <c r="K2340" s="21" t="str">
        <f t="shared" si="213"/>
        <v>đ/mét</v>
      </c>
      <c r="L2340" s="15">
        <f t="shared" si="211"/>
        <v>744000</v>
      </c>
      <c r="M2340" s="63"/>
      <c r="N2340" s="63"/>
      <c r="O2340" s="35"/>
      <c r="P2340" s="35"/>
    </row>
    <row r="2341" spans="1:16" s="176" customFormat="1" ht="21.95" customHeight="1" x14ac:dyDescent="0.3">
      <c r="A2341" s="6">
        <f>+A2340+1</f>
        <v>4</v>
      </c>
      <c r="B2341" s="25" t="s">
        <v>894</v>
      </c>
      <c r="C2341" s="8" t="s">
        <v>293</v>
      </c>
      <c r="D2341" s="139">
        <v>926100</v>
      </c>
      <c r="E2341" s="9"/>
      <c r="F2341" s="9"/>
      <c r="G2341" s="69"/>
      <c r="H2341" s="139">
        <v>926100</v>
      </c>
      <c r="I2341" s="69"/>
      <c r="J2341" s="69"/>
      <c r="K2341" s="21" t="str">
        <f t="shared" si="213"/>
        <v>đ/mét</v>
      </c>
      <c r="L2341" s="15">
        <f t="shared" si="211"/>
        <v>926100</v>
      </c>
      <c r="M2341" s="63"/>
      <c r="N2341" s="63"/>
      <c r="O2341" s="35"/>
      <c r="P2341" s="35"/>
    </row>
    <row r="2342" spans="1:16" s="176" customFormat="1" ht="41.25" customHeight="1" x14ac:dyDescent="0.3">
      <c r="A2342" s="6"/>
      <c r="B2342" s="128" t="s">
        <v>895</v>
      </c>
      <c r="C2342" s="8"/>
      <c r="D2342" s="139"/>
      <c r="E2342" s="9"/>
      <c r="F2342" s="9"/>
      <c r="G2342" s="69"/>
      <c r="H2342" s="135"/>
      <c r="I2342" s="69"/>
      <c r="J2342" s="69"/>
      <c r="K2342" s="21"/>
      <c r="L2342" s="15"/>
      <c r="M2342" s="63"/>
      <c r="N2342" s="63"/>
      <c r="O2342" s="35"/>
      <c r="P2342" s="35"/>
    </row>
    <row r="2343" spans="1:16" s="176" customFormat="1" ht="21.95" customHeight="1" x14ac:dyDescent="0.3">
      <c r="A2343" s="6">
        <v>1</v>
      </c>
      <c r="B2343" s="25" t="s">
        <v>896</v>
      </c>
      <c r="C2343" s="8" t="s">
        <v>293</v>
      </c>
      <c r="D2343" s="139">
        <v>135700</v>
      </c>
      <c r="E2343" s="9"/>
      <c r="F2343" s="9"/>
      <c r="G2343" s="69"/>
      <c r="H2343" s="139">
        <v>135700</v>
      </c>
      <c r="I2343" s="69"/>
      <c r="J2343" s="69"/>
      <c r="K2343" s="21" t="str">
        <f t="shared" si="213"/>
        <v>đ/mét</v>
      </c>
      <c r="L2343" s="15">
        <f t="shared" si="211"/>
        <v>135700</v>
      </c>
      <c r="M2343" s="63"/>
      <c r="N2343" s="63"/>
      <c r="O2343" s="35"/>
      <c r="P2343" s="35"/>
    </row>
    <row r="2344" spans="1:16" s="176" customFormat="1" ht="21.95" customHeight="1" x14ac:dyDescent="0.3">
      <c r="A2344" s="6">
        <f>+A2343+1</f>
        <v>2</v>
      </c>
      <c r="B2344" s="25" t="s">
        <v>897</v>
      </c>
      <c r="C2344" s="8" t="s">
        <v>293</v>
      </c>
      <c r="D2344" s="139">
        <v>365500</v>
      </c>
      <c r="E2344" s="9"/>
      <c r="F2344" s="9"/>
      <c r="G2344" s="69"/>
      <c r="H2344" s="139">
        <v>365500</v>
      </c>
      <c r="I2344" s="69"/>
      <c r="J2344" s="69"/>
      <c r="K2344" s="21" t="str">
        <f t="shared" si="213"/>
        <v>đ/mét</v>
      </c>
      <c r="L2344" s="15">
        <f t="shared" si="211"/>
        <v>365500</v>
      </c>
      <c r="M2344" s="63"/>
      <c r="N2344" s="63"/>
      <c r="O2344" s="35"/>
      <c r="P2344" s="35"/>
    </row>
    <row r="2345" spans="1:16" s="176" customFormat="1" ht="21.95" customHeight="1" x14ac:dyDescent="0.3">
      <c r="A2345" s="6">
        <f>+A2344+1</f>
        <v>3</v>
      </c>
      <c r="B2345" s="25" t="s">
        <v>898</v>
      </c>
      <c r="C2345" s="8" t="s">
        <v>293</v>
      </c>
      <c r="D2345" s="139">
        <v>710400</v>
      </c>
      <c r="E2345" s="9"/>
      <c r="F2345" s="9"/>
      <c r="G2345" s="69"/>
      <c r="H2345" s="139">
        <v>710400</v>
      </c>
      <c r="I2345" s="69"/>
      <c r="J2345" s="69"/>
      <c r="K2345" s="21" t="str">
        <f t="shared" si="213"/>
        <v>đ/mét</v>
      </c>
      <c r="L2345" s="15">
        <f t="shared" si="211"/>
        <v>710400</v>
      </c>
      <c r="M2345" s="63"/>
      <c r="N2345" s="63"/>
      <c r="O2345" s="35"/>
      <c r="P2345" s="35"/>
    </row>
    <row r="2346" spans="1:16" s="176" customFormat="1" ht="21.95" customHeight="1" x14ac:dyDescent="0.3">
      <c r="A2346" s="6">
        <f>+A2345+1</f>
        <v>4</v>
      </c>
      <c r="B2346" s="25" t="s">
        <v>899</v>
      </c>
      <c r="C2346" s="8" t="s">
        <v>293</v>
      </c>
      <c r="D2346" s="139">
        <v>919700</v>
      </c>
      <c r="E2346" s="9"/>
      <c r="F2346" s="9"/>
      <c r="G2346" s="69"/>
      <c r="H2346" s="139">
        <v>919700</v>
      </c>
      <c r="I2346" s="69"/>
      <c r="J2346" s="69"/>
      <c r="K2346" s="21" t="str">
        <f t="shared" si="213"/>
        <v>đ/mét</v>
      </c>
      <c r="L2346" s="15">
        <f t="shared" si="211"/>
        <v>919700</v>
      </c>
      <c r="M2346" s="63"/>
      <c r="N2346" s="63"/>
      <c r="O2346" s="35"/>
      <c r="P2346" s="35"/>
    </row>
    <row r="2347" spans="1:16" s="176" customFormat="1" ht="33" customHeight="1" x14ac:dyDescent="0.3">
      <c r="A2347" s="6"/>
      <c r="B2347" s="128" t="s">
        <v>900</v>
      </c>
      <c r="C2347" s="8"/>
      <c r="D2347" s="139"/>
      <c r="E2347" s="9"/>
      <c r="F2347" s="9"/>
      <c r="G2347" s="69"/>
      <c r="H2347" s="135"/>
      <c r="I2347" s="69"/>
      <c r="J2347" s="69"/>
      <c r="K2347" s="21"/>
      <c r="L2347" s="15"/>
      <c r="M2347" s="63"/>
      <c r="N2347" s="63"/>
      <c r="O2347" s="35"/>
      <c r="P2347" s="35"/>
    </row>
    <row r="2348" spans="1:16" s="176" customFormat="1" ht="21.95" customHeight="1" x14ac:dyDescent="0.3">
      <c r="A2348" s="6">
        <v>1</v>
      </c>
      <c r="B2348" s="25" t="s">
        <v>901</v>
      </c>
      <c r="C2348" s="8" t="s">
        <v>293</v>
      </c>
      <c r="D2348" s="139">
        <v>174200</v>
      </c>
      <c r="E2348" s="9"/>
      <c r="F2348" s="9"/>
      <c r="G2348" s="69"/>
      <c r="H2348" s="139">
        <v>174200</v>
      </c>
      <c r="I2348" s="69"/>
      <c r="J2348" s="69"/>
      <c r="K2348" s="21" t="str">
        <f t="shared" si="213"/>
        <v>đ/mét</v>
      </c>
      <c r="L2348" s="15">
        <f t="shared" si="211"/>
        <v>174200</v>
      </c>
      <c r="M2348" s="63"/>
      <c r="N2348" s="63"/>
      <c r="O2348" s="35"/>
      <c r="P2348" s="35"/>
    </row>
    <row r="2349" spans="1:16" s="176" customFormat="1" ht="21.95" customHeight="1" x14ac:dyDescent="0.3">
      <c r="A2349" s="6">
        <f>+A2348+1</f>
        <v>2</v>
      </c>
      <c r="B2349" s="25" t="s">
        <v>902</v>
      </c>
      <c r="C2349" s="8" t="s">
        <v>293</v>
      </c>
      <c r="D2349" s="139">
        <v>263500</v>
      </c>
      <c r="E2349" s="9"/>
      <c r="F2349" s="9"/>
      <c r="G2349" s="69"/>
      <c r="H2349" s="139">
        <v>263500</v>
      </c>
      <c r="I2349" s="69"/>
      <c r="J2349" s="69"/>
      <c r="K2349" s="21" t="str">
        <f t="shared" si="213"/>
        <v>đ/mét</v>
      </c>
      <c r="L2349" s="15">
        <f t="shared" si="211"/>
        <v>263500</v>
      </c>
      <c r="M2349" s="63"/>
      <c r="N2349" s="63"/>
      <c r="O2349" s="35"/>
      <c r="P2349" s="35"/>
    </row>
    <row r="2350" spans="1:16" s="176" customFormat="1" ht="21.95" customHeight="1" x14ac:dyDescent="0.3">
      <c r="A2350" s="6">
        <f>+A2349+1</f>
        <v>3</v>
      </c>
      <c r="B2350" s="25" t="s">
        <v>903</v>
      </c>
      <c r="C2350" s="8" t="s">
        <v>293</v>
      </c>
      <c r="D2350" s="139">
        <v>481600</v>
      </c>
      <c r="E2350" s="9"/>
      <c r="F2350" s="9"/>
      <c r="G2350" s="69"/>
      <c r="H2350" s="139">
        <v>481600</v>
      </c>
      <c r="I2350" s="69"/>
      <c r="J2350" s="69"/>
      <c r="K2350" s="21" t="str">
        <f t="shared" si="213"/>
        <v>đ/mét</v>
      </c>
      <c r="L2350" s="15">
        <f t="shared" si="211"/>
        <v>481600</v>
      </c>
      <c r="M2350" s="63"/>
      <c r="N2350" s="63"/>
      <c r="O2350" s="35"/>
      <c r="P2350" s="35"/>
    </row>
    <row r="2351" spans="1:16" s="176" customFormat="1" ht="21.95" customHeight="1" x14ac:dyDescent="0.3">
      <c r="A2351" s="6">
        <f>+A2350+1</f>
        <v>4</v>
      </c>
      <c r="B2351" s="25" t="s">
        <v>904</v>
      </c>
      <c r="C2351" s="8" t="s">
        <v>293</v>
      </c>
      <c r="D2351" s="139">
        <v>1218500</v>
      </c>
      <c r="E2351" s="9"/>
      <c r="F2351" s="9"/>
      <c r="G2351" s="69"/>
      <c r="H2351" s="139">
        <v>1218500</v>
      </c>
      <c r="I2351" s="69"/>
      <c r="J2351" s="69"/>
      <c r="K2351" s="21" t="str">
        <f t="shared" si="213"/>
        <v>đ/mét</v>
      </c>
      <c r="L2351" s="15">
        <f t="shared" si="211"/>
        <v>1218500</v>
      </c>
      <c r="M2351" s="63"/>
      <c r="N2351" s="63"/>
      <c r="O2351" s="35"/>
      <c r="P2351" s="35"/>
    </row>
    <row r="2352" spans="1:16" s="176" customFormat="1" ht="17.25" x14ac:dyDescent="0.3">
      <c r="A2352" s="6">
        <f>+A2351+1</f>
        <v>5</v>
      </c>
      <c r="B2352" s="25" t="s">
        <v>905</v>
      </c>
      <c r="C2352" s="8" t="s">
        <v>293</v>
      </c>
      <c r="D2352" s="139">
        <v>1810900</v>
      </c>
      <c r="E2352" s="9"/>
      <c r="F2352" s="9"/>
      <c r="G2352" s="69"/>
      <c r="H2352" s="139">
        <v>1810900</v>
      </c>
      <c r="I2352" s="69"/>
      <c r="J2352" s="69"/>
      <c r="K2352" s="21" t="str">
        <f t="shared" si="213"/>
        <v>đ/mét</v>
      </c>
      <c r="L2352" s="15">
        <f t="shared" si="211"/>
        <v>1810900</v>
      </c>
      <c r="M2352" s="63"/>
      <c r="N2352" s="63"/>
      <c r="O2352" s="35"/>
      <c r="P2352" s="35"/>
    </row>
    <row r="2353" spans="1:16" s="176" customFormat="1" ht="46.5" customHeight="1" x14ac:dyDescent="0.3">
      <c r="A2353" s="6"/>
      <c r="B2353" s="128" t="s">
        <v>906</v>
      </c>
      <c r="C2353" s="8"/>
      <c r="D2353" s="139"/>
      <c r="E2353" s="9"/>
      <c r="F2353" s="9"/>
      <c r="G2353" s="69"/>
      <c r="H2353" s="135"/>
      <c r="I2353" s="69"/>
      <c r="J2353" s="69"/>
      <c r="K2353" s="21"/>
      <c r="L2353" s="15"/>
      <c r="M2353" s="63"/>
      <c r="N2353" s="63"/>
      <c r="O2353" s="35"/>
      <c r="P2353" s="35"/>
    </row>
    <row r="2354" spans="1:16" s="176" customFormat="1" ht="21.95" customHeight="1" x14ac:dyDescent="0.3">
      <c r="A2354" s="6">
        <v>1</v>
      </c>
      <c r="B2354" s="25" t="s">
        <v>907</v>
      </c>
      <c r="C2354" s="8" t="s">
        <v>293</v>
      </c>
      <c r="D2354" s="139">
        <v>163700</v>
      </c>
      <c r="E2354" s="9"/>
      <c r="F2354" s="9"/>
      <c r="G2354" s="69"/>
      <c r="H2354" s="139">
        <v>163700</v>
      </c>
      <c r="I2354" s="69"/>
      <c r="J2354" s="69"/>
      <c r="K2354" s="21" t="str">
        <f t="shared" si="213"/>
        <v>đ/mét</v>
      </c>
      <c r="L2354" s="15">
        <f t="shared" si="211"/>
        <v>163700</v>
      </c>
      <c r="M2354" s="63"/>
      <c r="N2354" s="63"/>
      <c r="O2354" s="35"/>
      <c r="P2354" s="35"/>
    </row>
    <row r="2355" spans="1:16" s="176" customFormat="1" ht="21.95" customHeight="1" x14ac:dyDescent="0.3">
      <c r="A2355" s="6">
        <f>+A2354+1</f>
        <v>2</v>
      </c>
      <c r="B2355" s="25" t="s">
        <v>908</v>
      </c>
      <c r="C2355" s="8" t="s">
        <v>293</v>
      </c>
      <c r="D2355" s="139">
        <v>241100</v>
      </c>
      <c r="E2355" s="9"/>
      <c r="F2355" s="9"/>
      <c r="G2355" s="69"/>
      <c r="H2355" s="139">
        <v>241100</v>
      </c>
      <c r="I2355" s="69"/>
      <c r="J2355" s="69"/>
      <c r="K2355" s="21" t="str">
        <f t="shared" si="213"/>
        <v>đ/mét</v>
      </c>
      <c r="L2355" s="15">
        <f t="shared" si="211"/>
        <v>241100</v>
      </c>
      <c r="M2355" s="63"/>
      <c r="N2355" s="63"/>
      <c r="O2355" s="35"/>
      <c r="P2355" s="35"/>
    </row>
    <row r="2356" spans="1:16" s="176" customFormat="1" ht="21.95" customHeight="1" x14ac:dyDescent="0.3">
      <c r="A2356" s="6">
        <f>+A2355+1</f>
        <v>3</v>
      </c>
      <c r="B2356" s="25" t="s">
        <v>909</v>
      </c>
      <c r="C2356" s="8" t="s">
        <v>293</v>
      </c>
      <c r="D2356" s="139">
        <v>428600</v>
      </c>
      <c r="E2356" s="9"/>
      <c r="F2356" s="9"/>
      <c r="G2356" s="69"/>
      <c r="H2356" s="139">
        <v>428600</v>
      </c>
      <c r="I2356" s="69"/>
      <c r="J2356" s="69"/>
      <c r="K2356" s="21" t="str">
        <f t="shared" si="213"/>
        <v>đ/mét</v>
      </c>
      <c r="L2356" s="15">
        <f t="shared" si="211"/>
        <v>428600</v>
      </c>
      <c r="M2356" s="63"/>
      <c r="N2356" s="63"/>
      <c r="O2356" s="35"/>
      <c r="P2356" s="35"/>
    </row>
    <row r="2357" spans="1:16" s="176" customFormat="1" ht="21.95" customHeight="1" x14ac:dyDescent="0.3">
      <c r="A2357" s="6">
        <f>+A2356+1</f>
        <v>4</v>
      </c>
      <c r="B2357" s="25" t="s">
        <v>910</v>
      </c>
      <c r="C2357" s="8" t="s">
        <v>293</v>
      </c>
      <c r="D2357" s="139">
        <v>826800</v>
      </c>
      <c r="E2357" s="9"/>
      <c r="F2357" s="9"/>
      <c r="G2357" s="69"/>
      <c r="H2357" s="139">
        <v>826800</v>
      </c>
      <c r="I2357" s="69"/>
      <c r="J2357" s="69"/>
      <c r="K2357" s="21" t="str">
        <f t="shared" si="213"/>
        <v>đ/mét</v>
      </c>
      <c r="L2357" s="15">
        <f t="shared" si="211"/>
        <v>826800</v>
      </c>
      <c r="M2357" s="63"/>
      <c r="N2357" s="63"/>
      <c r="O2357" s="35"/>
      <c r="P2357" s="35"/>
    </row>
    <row r="2358" spans="1:16" s="176" customFormat="1" ht="36.75" customHeight="1" x14ac:dyDescent="0.3">
      <c r="A2358" s="6">
        <f>+A2357+1</f>
        <v>5</v>
      </c>
      <c r="B2358" s="25" t="s">
        <v>911</v>
      </c>
      <c r="C2358" s="8" t="s">
        <v>293</v>
      </c>
      <c r="D2358" s="139">
        <v>1090500</v>
      </c>
      <c r="E2358" s="9"/>
      <c r="F2358" s="9"/>
      <c r="G2358" s="69"/>
      <c r="H2358" s="139">
        <v>1090500</v>
      </c>
      <c r="I2358" s="69"/>
      <c r="J2358" s="69"/>
      <c r="K2358" s="21" t="str">
        <f t="shared" si="213"/>
        <v>đ/mét</v>
      </c>
      <c r="L2358" s="15">
        <f t="shared" si="211"/>
        <v>1090500</v>
      </c>
      <c r="M2358" s="63"/>
      <c r="N2358" s="63"/>
      <c r="O2358" s="35"/>
      <c r="P2358" s="35"/>
    </row>
    <row r="2359" spans="1:16" s="176" customFormat="1" ht="36" customHeight="1" x14ac:dyDescent="0.3">
      <c r="A2359" s="6"/>
      <c r="B2359" s="128" t="s">
        <v>912</v>
      </c>
      <c r="C2359" s="8"/>
      <c r="D2359" s="139"/>
      <c r="E2359" s="9"/>
      <c r="F2359" s="9"/>
      <c r="G2359" s="69"/>
      <c r="H2359" s="135"/>
      <c r="I2359" s="69"/>
      <c r="J2359" s="69"/>
      <c r="K2359" s="21"/>
      <c r="L2359" s="15"/>
      <c r="M2359" s="63"/>
      <c r="N2359" s="63"/>
      <c r="O2359" s="35"/>
      <c r="P2359" s="35"/>
    </row>
    <row r="2360" spans="1:16" s="176" customFormat="1" ht="21.95" customHeight="1" x14ac:dyDescent="0.3">
      <c r="A2360" s="6">
        <v>1</v>
      </c>
      <c r="B2360" s="25" t="s">
        <v>913</v>
      </c>
      <c r="C2360" s="8" t="s">
        <v>293</v>
      </c>
      <c r="D2360" s="139">
        <v>87200</v>
      </c>
      <c r="E2360" s="9"/>
      <c r="F2360" s="9"/>
      <c r="G2360" s="69"/>
      <c r="H2360" s="139">
        <v>87200</v>
      </c>
      <c r="I2360" s="69"/>
      <c r="J2360" s="69"/>
      <c r="K2360" s="21" t="str">
        <f t="shared" si="213"/>
        <v>đ/mét</v>
      </c>
      <c r="L2360" s="15">
        <f t="shared" si="211"/>
        <v>87200</v>
      </c>
      <c r="M2360" s="63"/>
      <c r="N2360" s="63"/>
      <c r="O2360" s="35"/>
      <c r="P2360" s="35"/>
    </row>
    <row r="2361" spans="1:16" s="176" customFormat="1" ht="21.95" customHeight="1" x14ac:dyDescent="0.3">
      <c r="A2361" s="6">
        <f>+A2360+1</f>
        <v>2</v>
      </c>
      <c r="B2361" s="25" t="s">
        <v>914</v>
      </c>
      <c r="C2361" s="8" t="s">
        <v>293</v>
      </c>
      <c r="D2361" s="139">
        <v>146100</v>
      </c>
      <c r="E2361" s="9"/>
      <c r="F2361" s="9"/>
      <c r="G2361" s="69"/>
      <c r="H2361" s="139">
        <v>146100</v>
      </c>
      <c r="I2361" s="69"/>
      <c r="J2361" s="69"/>
      <c r="K2361" s="21" t="str">
        <f t="shared" si="213"/>
        <v>đ/mét</v>
      </c>
      <c r="L2361" s="15">
        <f t="shared" si="211"/>
        <v>146100</v>
      </c>
      <c r="M2361" s="63"/>
      <c r="N2361" s="63"/>
      <c r="O2361" s="35"/>
      <c r="P2361" s="35"/>
    </row>
    <row r="2362" spans="1:16" s="176" customFormat="1" ht="21.95" customHeight="1" x14ac:dyDescent="0.3">
      <c r="A2362" s="6">
        <f>+A2361+1</f>
        <v>3</v>
      </c>
      <c r="B2362" s="25" t="s">
        <v>915</v>
      </c>
      <c r="C2362" s="8" t="s">
        <v>293</v>
      </c>
      <c r="D2362" s="139">
        <v>261500</v>
      </c>
      <c r="E2362" s="9"/>
      <c r="F2362" s="9"/>
      <c r="G2362" s="69"/>
      <c r="H2362" s="139">
        <v>261500</v>
      </c>
      <c r="I2362" s="69"/>
      <c r="J2362" s="69"/>
      <c r="K2362" s="21" t="str">
        <f t="shared" si="213"/>
        <v>đ/mét</v>
      </c>
      <c r="L2362" s="15">
        <f t="shared" si="211"/>
        <v>261500</v>
      </c>
      <c r="M2362" s="63"/>
      <c r="N2362" s="63"/>
      <c r="O2362" s="35"/>
      <c r="P2362" s="35"/>
    </row>
    <row r="2363" spans="1:16" s="176" customFormat="1" ht="21.95" customHeight="1" x14ac:dyDescent="0.3">
      <c r="A2363" s="6">
        <f>+A2362+1</f>
        <v>4</v>
      </c>
      <c r="B2363" s="25" t="s">
        <v>916</v>
      </c>
      <c r="C2363" s="8" t="s">
        <v>293</v>
      </c>
      <c r="D2363" s="139">
        <v>625800</v>
      </c>
      <c r="E2363" s="9"/>
      <c r="F2363" s="9"/>
      <c r="G2363" s="69"/>
      <c r="H2363" s="139">
        <v>625800</v>
      </c>
      <c r="I2363" s="69"/>
      <c r="J2363" s="69"/>
      <c r="K2363" s="21" t="str">
        <f t="shared" si="213"/>
        <v>đ/mét</v>
      </c>
      <c r="L2363" s="15">
        <f t="shared" si="211"/>
        <v>625800</v>
      </c>
      <c r="M2363" s="63"/>
      <c r="N2363" s="63"/>
      <c r="O2363" s="35"/>
      <c r="P2363" s="35"/>
    </row>
    <row r="2364" spans="1:16" s="176" customFormat="1" ht="33" x14ac:dyDescent="0.3">
      <c r="A2364" s="6"/>
      <c r="B2364" s="128" t="s">
        <v>917</v>
      </c>
      <c r="C2364" s="8"/>
      <c r="D2364" s="139"/>
      <c r="E2364" s="9"/>
      <c r="F2364" s="9"/>
      <c r="G2364" s="69"/>
      <c r="H2364" s="135"/>
      <c r="I2364" s="69"/>
      <c r="J2364" s="69"/>
      <c r="K2364" s="21"/>
      <c r="L2364" s="15"/>
      <c r="M2364" s="63"/>
      <c r="N2364" s="63"/>
      <c r="O2364" s="35"/>
      <c r="P2364" s="35"/>
    </row>
    <row r="2365" spans="1:16" s="176" customFormat="1" ht="17.25" x14ac:dyDescent="0.3">
      <c r="A2365" s="6">
        <v>1</v>
      </c>
      <c r="B2365" s="25" t="s">
        <v>918</v>
      </c>
      <c r="C2365" s="8" t="s">
        <v>293</v>
      </c>
      <c r="D2365" s="139">
        <v>44900</v>
      </c>
      <c r="E2365" s="9"/>
      <c r="F2365" s="9"/>
      <c r="G2365" s="69"/>
      <c r="H2365" s="139">
        <v>44900</v>
      </c>
      <c r="I2365" s="69"/>
      <c r="J2365" s="69"/>
      <c r="K2365" s="21" t="str">
        <f t="shared" si="213"/>
        <v>đ/mét</v>
      </c>
      <c r="L2365" s="15">
        <f t="shared" si="211"/>
        <v>44900</v>
      </c>
      <c r="M2365" s="63"/>
      <c r="N2365" s="63"/>
      <c r="O2365" s="35"/>
      <c r="P2365" s="35"/>
    </row>
    <row r="2366" spans="1:16" s="176" customFormat="1" ht="21.95" customHeight="1" x14ac:dyDescent="0.3">
      <c r="A2366" s="6">
        <f>+A2365+1</f>
        <v>2</v>
      </c>
      <c r="B2366" s="25" t="s">
        <v>919</v>
      </c>
      <c r="C2366" s="8" t="s">
        <v>293</v>
      </c>
      <c r="D2366" s="139">
        <v>78600</v>
      </c>
      <c r="E2366" s="9"/>
      <c r="F2366" s="9"/>
      <c r="G2366" s="69"/>
      <c r="H2366" s="139">
        <v>78600</v>
      </c>
      <c r="I2366" s="69"/>
      <c r="J2366" s="69"/>
      <c r="K2366" s="21" t="str">
        <f t="shared" si="213"/>
        <v>đ/mét</v>
      </c>
      <c r="L2366" s="15">
        <f t="shared" si="211"/>
        <v>78600</v>
      </c>
      <c r="M2366" s="63"/>
      <c r="N2366" s="63"/>
      <c r="O2366" s="35"/>
      <c r="P2366" s="35"/>
    </row>
    <row r="2367" spans="1:16" s="176" customFormat="1" ht="21.95" customHeight="1" x14ac:dyDescent="0.3">
      <c r="A2367" s="6">
        <f>+A2366+1</f>
        <v>3</v>
      </c>
      <c r="B2367" s="25" t="s">
        <v>920</v>
      </c>
      <c r="C2367" s="8" t="s">
        <v>293</v>
      </c>
      <c r="D2367" s="139">
        <v>273000</v>
      </c>
      <c r="E2367" s="9"/>
      <c r="F2367" s="9"/>
      <c r="G2367" s="69"/>
      <c r="H2367" s="139">
        <v>273000</v>
      </c>
      <c r="I2367" s="69"/>
      <c r="J2367" s="69"/>
      <c r="K2367" s="21" t="str">
        <f t="shared" si="213"/>
        <v>đ/mét</v>
      </c>
      <c r="L2367" s="15">
        <f t="shared" si="211"/>
        <v>273000</v>
      </c>
      <c r="M2367" s="63"/>
      <c r="N2367" s="63"/>
      <c r="O2367" s="35"/>
      <c r="P2367" s="35"/>
    </row>
    <row r="2368" spans="1:16" s="176" customFormat="1" ht="21.95" customHeight="1" x14ac:dyDescent="0.3">
      <c r="A2368" s="6">
        <f>+A2367+1</f>
        <v>4</v>
      </c>
      <c r="B2368" s="25" t="s">
        <v>921</v>
      </c>
      <c r="C2368" s="8" t="s">
        <v>293</v>
      </c>
      <c r="D2368" s="139">
        <v>805200</v>
      </c>
      <c r="E2368" s="9"/>
      <c r="F2368" s="9"/>
      <c r="G2368" s="69"/>
      <c r="H2368" s="139">
        <v>805200</v>
      </c>
      <c r="I2368" s="69"/>
      <c r="J2368" s="69"/>
      <c r="K2368" s="21" t="str">
        <f t="shared" si="213"/>
        <v>đ/mét</v>
      </c>
      <c r="L2368" s="15">
        <f t="shared" si="211"/>
        <v>805200</v>
      </c>
      <c r="M2368" s="63"/>
      <c r="N2368" s="63"/>
      <c r="O2368" s="35"/>
      <c r="P2368" s="35"/>
    </row>
    <row r="2369" spans="1:16" s="176" customFormat="1" ht="34.5" customHeight="1" x14ac:dyDescent="0.3">
      <c r="A2369" s="6"/>
      <c r="B2369" s="128" t="s">
        <v>922</v>
      </c>
      <c r="C2369" s="8"/>
      <c r="D2369" s="139"/>
      <c r="E2369" s="9"/>
      <c r="F2369" s="9"/>
      <c r="G2369" s="69"/>
      <c r="H2369" s="135"/>
      <c r="I2369" s="69"/>
      <c r="J2369" s="69"/>
      <c r="K2369" s="21"/>
      <c r="L2369" s="15"/>
      <c r="M2369" s="63"/>
      <c r="N2369" s="63"/>
      <c r="O2369" s="35"/>
      <c r="P2369" s="35"/>
    </row>
    <row r="2370" spans="1:16" s="176" customFormat="1" ht="21.95" customHeight="1" x14ac:dyDescent="0.3">
      <c r="A2370" s="6">
        <v>1</v>
      </c>
      <c r="B2370" s="25" t="s">
        <v>923</v>
      </c>
      <c r="C2370" s="8" t="s">
        <v>293</v>
      </c>
      <c r="D2370" s="139">
        <v>73800</v>
      </c>
      <c r="E2370" s="9"/>
      <c r="F2370" s="9"/>
      <c r="G2370" s="69"/>
      <c r="H2370" s="139">
        <v>73800</v>
      </c>
      <c r="I2370" s="69"/>
      <c r="J2370" s="69"/>
      <c r="K2370" s="21" t="str">
        <f t="shared" si="213"/>
        <v>đ/mét</v>
      </c>
      <c r="L2370" s="15">
        <f t="shared" si="211"/>
        <v>73800</v>
      </c>
      <c r="M2370" s="63"/>
      <c r="N2370" s="63"/>
      <c r="O2370" s="35"/>
      <c r="P2370" s="35"/>
    </row>
    <row r="2371" spans="1:16" s="176" customFormat="1" ht="21.95" customHeight="1" x14ac:dyDescent="0.3">
      <c r="A2371" s="6">
        <f>+A2370+1</f>
        <v>2</v>
      </c>
      <c r="B2371" s="25" t="s">
        <v>924</v>
      </c>
      <c r="C2371" s="8" t="s">
        <v>293</v>
      </c>
      <c r="D2371" s="139">
        <v>151700</v>
      </c>
      <c r="E2371" s="9"/>
      <c r="F2371" s="9"/>
      <c r="G2371" s="69"/>
      <c r="H2371" s="139">
        <v>151700</v>
      </c>
      <c r="I2371" s="69"/>
      <c r="J2371" s="69"/>
      <c r="K2371" s="21" t="str">
        <f t="shared" si="213"/>
        <v>đ/mét</v>
      </c>
      <c r="L2371" s="15">
        <f t="shared" si="211"/>
        <v>151700</v>
      </c>
      <c r="M2371" s="63"/>
      <c r="N2371" s="63"/>
      <c r="O2371" s="35"/>
      <c r="P2371" s="35"/>
    </row>
    <row r="2372" spans="1:16" s="176" customFormat="1" ht="21.95" customHeight="1" x14ac:dyDescent="0.3">
      <c r="A2372" s="6">
        <f>+A2371+1</f>
        <v>3</v>
      </c>
      <c r="B2372" s="25" t="s">
        <v>925</v>
      </c>
      <c r="C2372" s="8" t="s">
        <v>293</v>
      </c>
      <c r="D2372" s="139">
        <v>389000</v>
      </c>
      <c r="E2372" s="9"/>
      <c r="F2372" s="9"/>
      <c r="G2372" s="69"/>
      <c r="H2372" s="139">
        <v>389000</v>
      </c>
      <c r="I2372" s="69"/>
      <c r="J2372" s="69"/>
      <c r="K2372" s="21" t="str">
        <f t="shared" si="213"/>
        <v>đ/mét</v>
      </c>
      <c r="L2372" s="15">
        <f t="shared" si="211"/>
        <v>389000</v>
      </c>
      <c r="M2372" s="63"/>
      <c r="N2372" s="63"/>
      <c r="O2372" s="35"/>
      <c r="P2372" s="35"/>
    </row>
    <row r="2373" spans="1:16" s="176" customFormat="1" ht="21.95" customHeight="1" x14ac:dyDescent="0.3">
      <c r="A2373" s="6">
        <f>+A2372+1</f>
        <v>4</v>
      </c>
      <c r="B2373" s="25" t="s">
        <v>926</v>
      </c>
      <c r="C2373" s="8" t="s">
        <v>293</v>
      </c>
      <c r="D2373" s="139">
        <v>1442000</v>
      </c>
      <c r="E2373" s="9"/>
      <c r="F2373" s="9"/>
      <c r="G2373" s="69"/>
      <c r="H2373" s="139">
        <v>1442000</v>
      </c>
      <c r="I2373" s="69"/>
      <c r="J2373" s="69"/>
      <c r="K2373" s="21" t="str">
        <f t="shared" si="213"/>
        <v>đ/mét</v>
      </c>
      <c r="L2373" s="15">
        <f t="shared" si="211"/>
        <v>1442000</v>
      </c>
      <c r="M2373" s="63"/>
      <c r="N2373" s="63"/>
      <c r="O2373" s="35"/>
      <c r="P2373" s="35"/>
    </row>
    <row r="2374" spans="1:16" s="176" customFormat="1" ht="33" x14ac:dyDescent="0.3">
      <c r="A2374" s="6"/>
      <c r="B2374" s="128" t="s">
        <v>927</v>
      </c>
      <c r="C2374" s="8"/>
      <c r="D2374" s="139"/>
      <c r="E2374" s="9"/>
      <c r="F2374" s="9"/>
      <c r="G2374" s="69"/>
      <c r="H2374" s="135"/>
      <c r="I2374" s="69"/>
      <c r="J2374" s="69"/>
      <c r="K2374" s="21"/>
      <c r="L2374" s="15"/>
      <c r="M2374" s="63"/>
      <c r="N2374" s="63"/>
      <c r="O2374" s="35"/>
      <c r="P2374" s="35"/>
    </row>
    <row r="2375" spans="1:16" s="176" customFormat="1" ht="21.95" customHeight="1" x14ac:dyDescent="0.3">
      <c r="A2375" s="6">
        <v>1</v>
      </c>
      <c r="B2375" s="25" t="s">
        <v>928</v>
      </c>
      <c r="C2375" s="8" t="s">
        <v>293</v>
      </c>
      <c r="D2375" s="139">
        <v>65300</v>
      </c>
      <c r="E2375" s="9"/>
      <c r="F2375" s="9"/>
      <c r="G2375" s="69"/>
      <c r="H2375" s="139">
        <v>65300</v>
      </c>
      <c r="I2375" s="69"/>
      <c r="J2375" s="69"/>
      <c r="K2375" s="21" t="str">
        <f t="shared" si="213"/>
        <v>đ/mét</v>
      </c>
      <c r="L2375" s="15">
        <f t="shared" si="211"/>
        <v>65300</v>
      </c>
      <c r="M2375" s="63"/>
      <c r="N2375" s="63"/>
      <c r="O2375" s="35"/>
      <c r="P2375" s="35"/>
    </row>
    <row r="2376" spans="1:16" s="176" customFormat="1" ht="21.95" customHeight="1" x14ac:dyDescent="0.3">
      <c r="A2376" s="6">
        <f>+A2375+1</f>
        <v>2</v>
      </c>
      <c r="B2376" s="25" t="s">
        <v>929</v>
      </c>
      <c r="C2376" s="8" t="s">
        <v>293</v>
      </c>
      <c r="D2376" s="139">
        <v>182500</v>
      </c>
      <c r="E2376" s="9"/>
      <c r="F2376" s="9"/>
      <c r="G2376" s="69"/>
      <c r="H2376" s="139">
        <v>182500</v>
      </c>
      <c r="I2376" s="69"/>
      <c r="J2376" s="69"/>
      <c r="K2376" s="21" t="str">
        <f t="shared" si="213"/>
        <v>đ/mét</v>
      </c>
      <c r="L2376" s="15">
        <f>H2376</f>
        <v>182500</v>
      </c>
      <c r="M2376" s="63"/>
      <c r="N2376" s="63"/>
      <c r="O2376" s="35"/>
      <c r="P2376" s="35"/>
    </row>
    <row r="2377" spans="1:16" s="176" customFormat="1" ht="21.95" customHeight="1" x14ac:dyDescent="0.3">
      <c r="A2377" s="6">
        <f>+A2376+1</f>
        <v>3</v>
      </c>
      <c r="B2377" s="25" t="s">
        <v>930</v>
      </c>
      <c r="C2377" s="8" t="s">
        <v>293</v>
      </c>
      <c r="D2377" s="139">
        <v>457700</v>
      </c>
      <c r="E2377" s="9"/>
      <c r="F2377" s="9"/>
      <c r="G2377" s="69"/>
      <c r="H2377" s="139">
        <v>457700</v>
      </c>
      <c r="I2377" s="69"/>
      <c r="J2377" s="69"/>
      <c r="K2377" s="21" t="str">
        <f t="shared" si="213"/>
        <v>đ/mét</v>
      </c>
      <c r="L2377" s="15">
        <f>H2377</f>
        <v>457700</v>
      </c>
      <c r="M2377" s="63"/>
      <c r="N2377" s="63"/>
      <c r="O2377" s="35"/>
      <c r="P2377" s="35"/>
    </row>
    <row r="2378" spans="1:16" s="176" customFormat="1" ht="21.95" customHeight="1" x14ac:dyDescent="0.3">
      <c r="A2378" s="6">
        <f>+A2377+1</f>
        <v>4</v>
      </c>
      <c r="B2378" s="25" t="s">
        <v>931</v>
      </c>
      <c r="C2378" s="8" t="s">
        <v>293</v>
      </c>
      <c r="D2378" s="139">
        <v>2262700</v>
      </c>
      <c r="E2378" s="9"/>
      <c r="F2378" s="9"/>
      <c r="G2378" s="69"/>
      <c r="H2378" s="139">
        <v>2262700</v>
      </c>
      <c r="I2378" s="69"/>
      <c r="J2378" s="69"/>
      <c r="K2378" s="21" t="str">
        <f t="shared" si="213"/>
        <v>đ/mét</v>
      </c>
      <c r="L2378" s="15">
        <f>H2378</f>
        <v>2262700</v>
      </c>
      <c r="M2378" s="63"/>
      <c r="N2378" s="63"/>
      <c r="O2378" s="35"/>
      <c r="P2378" s="35"/>
    </row>
    <row r="2379" spans="1:16" s="176" customFormat="1" ht="26.25" customHeight="1" x14ac:dyDescent="0.3">
      <c r="A2379" s="6"/>
      <c r="B2379" s="128" t="s">
        <v>932</v>
      </c>
      <c r="C2379" s="8"/>
      <c r="D2379" s="139"/>
      <c r="E2379" s="9"/>
      <c r="F2379" s="9"/>
      <c r="G2379" s="69"/>
      <c r="H2379" s="135"/>
      <c r="I2379" s="69"/>
      <c r="J2379" s="69"/>
      <c r="K2379" s="21"/>
      <c r="L2379" s="15"/>
      <c r="M2379" s="63"/>
      <c r="N2379" s="63"/>
      <c r="O2379" s="35"/>
      <c r="P2379" s="35"/>
    </row>
    <row r="2380" spans="1:16" s="176" customFormat="1" ht="21.95" customHeight="1" x14ac:dyDescent="0.3">
      <c r="A2380" s="6">
        <v>1</v>
      </c>
      <c r="B2380" s="25" t="s">
        <v>933</v>
      </c>
      <c r="C2380" s="8" t="s">
        <v>293</v>
      </c>
      <c r="D2380" s="139">
        <v>258500</v>
      </c>
      <c r="E2380" s="9"/>
      <c r="F2380" s="9"/>
      <c r="G2380" s="69"/>
      <c r="H2380" s="139">
        <v>258500</v>
      </c>
      <c r="I2380" s="69"/>
      <c r="J2380" s="69"/>
      <c r="K2380" s="21" t="str">
        <f t="shared" si="213"/>
        <v>đ/mét</v>
      </c>
      <c r="L2380" s="15">
        <f>H2380</f>
        <v>258500</v>
      </c>
      <c r="M2380" s="63"/>
      <c r="N2380" s="63"/>
      <c r="O2380" s="35"/>
      <c r="P2380" s="35"/>
    </row>
    <row r="2381" spans="1:16" s="176" customFormat="1" ht="21.95" customHeight="1" x14ac:dyDescent="0.3">
      <c r="A2381" s="6">
        <f>+A2380+1</f>
        <v>2</v>
      </c>
      <c r="B2381" s="25" t="s">
        <v>811</v>
      </c>
      <c r="C2381" s="8" t="s">
        <v>293</v>
      </c>
      <c r="D2381" s="139">
        <v>261000</v>
      </c>
      <c r="E2381" s="9"/>
      <c r="F2381" s="9"/>
      <c r="G2381" s="69"/>
      <c r="H2381" s="139">
        <v>261000</v>
      </c>
      <c r="I2381" s="69"/>
      <c r="J2381" s="69"/>
      <c r="K2381" s="21" t="str">
        <f t="shared" si="213"/>
        <v>đ/mét</v>
      </c>
      <c r="L2381" s="15">
        <f>H2381</f>
        <v>261000</v>
      </c>
      <c r="M2381" s="63"/>
      <c r="N2381" s="63"/>
      <c r="O2381" s="35"/>
      <c r="P2381" s="35"/>
    </row>
    <row r="2382" spans="1:16" s="176" customFormat="1" ht="21.95" customHeight="1" x14ac:dyDescent="0.3">
      <c r="A2382" s="6"/>
      <c r="B2382" s="128" t="s">
        <v>934</v>
      </c>
      <c r="C2382" s="8"/>
      <c r="D2382" s="139"/>
      <c r="E2382" s="9"/>
      <c r="F2382" s="9"/>
      <c r="G2382" s="69"/>
      <c r="H2382" s="135"/>
      <c r="I2382" s="69"/>
      <c r="J2382" s="69"/>
      <c r="K2382" s="21"/>
      <c r="L2382" s="15"/>
      <c r="M2382" s="63"/>
      <c r="N2382" s="63"/>
      <c r="O2382" s="35"/>
      <c r="P2382" s="35"/>
    </row>
    <row r="2383" spans="1:16" s="176" customFormat="1" ht="21.95" customHeight="1" x14ac:dyDescent="0.3">
      <c r="A2383" s="6">
        <v>1</v>
      </c>
      <c r="B2383" s="25" t="s">
        <v>936</v>
      </c>
      <c r="C2383" s="8" t="s">
        <v>293</v>
      </c>
      <c r="D2383" s="139">
        <v>38100</v>
      </c>
      <c r="E2383" s="9"/>
      <c r="F2383" s="9"/>
      <c r="G2383" s="69"/>
      <c r="H2383" s="139">
        <v>38100</v>
      </c>
      <c r="I2383" s="69"/>
      <c r="J2383" s="69"/>
      <c r="K2383" s="21" t="str">
        <f t="shared" si="213"/>
        <v>đ/mét</v>
      </c>
      <c r="L2383" s="15">
        <f>H2383</f>
        <v>38100</v>
      </c>
      <c r="M2383" s="63"/>
      <c r="N2383" s="63"/>
      <c r="O2383" s="35"/>
      <c r="P2383" s="35"/>
    </row>
    <row r="2384" spans="1:16" s="176" customFormat="1" ht="21.95" customHeight="1" x14ac:dyDescent="0.3">
      <c r="A2384" s="6">
        <f>+A2383+1</f>
        <v>2</v>
      </c>
      <c r="B2384" s="25" t="s">
        <v>935</v>
      </c>
      <c r="C2384" s="8" t="s">
        <v>293</v>
      </c>
      <c r="D2384" s="139">
        <v>76700</v>
      </c>
      <c r="E2384" s="9"/>
      <c r="F2384" s="9"/>
      <c r="G2384" s="69"/>
      <c r="H2384" s="139">
        <v>76700</v>
      </c>
      <c r="I2384" s="69"/>
      <c r="J2384" s="69"/>
      <c r="K2384" s="21" t="str">
        <f t="shared" si="213"/>
        <v>đ/mét</v>
      </c>
      <c r="L2384" s="15">
        <f>H2384</f>
        <v>76700</v>
      </c>
      <c r="M2384" s="63"/>
      <c r="N2384" s="63"/>
      <c r="O2384" s="35"/>
      <c r="P2384" s="35"/>
    </row>
    <row r="2385" spans="1:16" s="176" customFormat="1" ht="21.95" customHeight="1" x14ac:dyDescent="0.3">
      <c r="A2385" s="6">
        <f>+A2384+1</f>
        <v>3</v>
      </c>
      <c r="B2385" s="25" t="s">
        <v>937</v>
      </c>
      <c r="C2385" s="8" t="s">
        <v>293</v>
      </c>
      <c r="D2385" s="139">
        <v>206400</v>
      </c>
      <c r="E2385" s="9"/>
      <c r="F2385" s="9"/>
      <c r="G2385" s="69"/>
      <c r="H2385" s="139">
        <v>206400</v>
      </c>
      <c r="I2385" s="69"/>
      <c r="J2385" s="69"/>
      <c r="K2385" s="21" t="str">
        <f t="shared" si="213"/>
        <v>đ/mét</v>
      </c>
      <c r="L2385" s="15">
        <f>H2385</f>
        <v>206400</v>
      </c>
      <c r="M2385" s="63"/>
      <c r="N2385" s="63"/>
      <c r="O2385" s="35"/>
      <c r="P2385" s="35"/>
    </row>
    <row r="2386" spans="1:16" s="176" customFormat="1" ht="32.25" customHeight="1" x14ac:dyDescent="0.3">
      <c r="A2386" s="6"/>
      <c r="B2386" s="128" t="s">
        <v>938</v>
      </c>
      <c r="C2386" s="8"/>
      <c r="D2386" s="139"/>
      <c r="E2386" s="9"/>
      <c r="F2386" s="9"/>
      <c r="G2386" s="69"/>
      <c r="H2386" s="135"/>
      <c r="I2386" s="69"/>
      <c r="J2386" s="69"/>
      <c r="K2386" s="21"/>
      <c r="L2386" s="15"/>
      <c r="M2386" s="63"/>
      <c r="N2386" s="63"/>
      <c r="O2386" s="35"/>
      <c r="P2386" s="35"/>
    </row>
    <row r="2387" spans="1:16" s="176" customFormat="1" ht="21.95" customHeight="1" x14ac:dyDescent="0.3">
      <c r="A2387" s="6">
        <v>1</v>
      </c>
      <c r="B2387" s="25" t="s">
        <v>939</v>
      </c>
      <c r="C2387" s="8" t="s">
        <v>293</v>
      </c>
      <c r="D2387" s="139">
        <v>14110</v>
      </c>
      <c r="E2387" s="9"/>
      <c r="F2387" s="9"/>
      <c r="G2387" s="69"/>
      <c r="H2387" s="139">
        <v>14110</v>
      </c>
      <c r="I2387" s="69"/>
      <c r="J2387" s="69"/>
      <c r="K2387" s="21" t="str">
        <f t="shared" si="213"/>
        <v>đ/mét</v>
      </c>
      <c r="L2387" s="15">
        <f>H2387</f>
        <v>14110</v>
      </c>
      <c r="M2387" s="63"/>
      <c r="N2387" s="63"/>
      <c r="O2387" s="35"/>
      <c r="P2387" s="35"/>
    </row>
    <row r="2388" spans="1:16" s="176" customFormat="1" ht="21.95" customHeight="1" x14ac:dyDescent="0.3">
      <c r="A2388" s="6">
        <f>+A2387+1</f>
        <v>2</v>
      </c>
      <c r="B2388" s="25" t="s">
        <v>940</v>
      </c>
      <c r="C2388" s="8" t="s">
        <v>293</v>
      </c>
      <c r="D2388" s="139">
        <v>76300</v>
      </c>
      <c r="E2388" s="9"/>
      <c r="F2388" s="9"/>
      <c r="G2388" s="69"/>
      <c r="H2388" s="139">
        <v>76300</v>
      </c>
      <c r="I2388" s="69"/>
      <c r="J2388" s="69"/>
      <c r="K2388" s="21" t="str">
        <f t="shared" si="213"/>
        <v>đ/mét</v>
      </c>
      <c r="L2388" s="15">
        <f>H2388</f>
        <v>76300</v>
      </c>
      <c r="M2388" s="63"/>
      <c r="N2388" s="63"/>
      <c r="O2388" s="35"/>
      <c r="P2388" s="35"/>
    </row>
    <row r="2389" spans="1:16" s="176" customFormat="1" ht="21.95" customHeight="1" x14ac:dyDescent="0.3">
      <c r="A2389" s="6">
        <f>+A2388+1</f>
        <v>3</v>
      </c>
      <c r="B2389" s="25" t="s">
        <v>941</v>
      </c>
      <c r="C2389" s="8" t="s">
        <v>293</v>
      </c>
      <c r="D2389" s="139">
        <v>218400</v>
      </c>
      <c r="E2389" s="9"/>
      <c r="F2389" s="9"/>
      <c r="G2389" s="69"/>
      <c r="H2389" s="139">
        <v>218400</v>
      </c>
      <c r="I2389" s="69"/>
      <c r="J2389" s="69"/>
      <c r="K2389" s="21" t="str">
        <f t="shared" si="213"/>
        <v>đ/mét</v>
      </c>
      <c r="L2389" s="15">
        <f>H2389</f>
        <v>218400</v>
      </c>
      <c r="M2389" s="63"/>
      <c r="N2389" s="63"/>
      <c r="O2389" s="35"/>
      <c r="P2389" s="35"/>
    </row>
    <row r="2390" spans="1:16" s="176" customFormat="1" ht="21.95" customHeight="1" x14ac:dyDescent="0.3">
      <c r="A2390" s="6">
        <f>+A2389+1</f>
        <v>4</v>
      </c>
      <c r="B2390" s="25" t="s">
        <v>942</v>
      </c>
      <c r="C2390" s="8" t="s">
        <v>293</v>
      </c>
      <c r="D2390" s="139">
        <v>268300</v>
      </c>
      <c r="E2390" s="9"/>
      <c r="F2390" s="9"/>
      <c r="G2390" s="69"/>
      <c r="H2390" s="139">
        <v>268300</v>
      </c>
      <c r="I2390" s="69"/>
      <c r="J2390" s="69"/>
      <c r="K2390" s="21" t="str">
        <f t="shared" si="213"/>
        <v>đ/mét</v>
      </c>
      <c r="L2390" s="15">
        <f>H2390</f>
        <v>268300</v>
      </c>
      <c r="M2390" s="63"/>
      <c r="N2390" s="63"/>
      <c r="O2390" s="35"/>
      <c r="P2390" s="35"/>
    </row>
    <row r="2391" spans="1:16" s="176" customFormat="1" ht="32.25" customHeight="1" x14ac:dyDescent="0.3">
      <c r="A2391" s="6"/>
      <c r="B2391" s="128" t="s">
        <v>943</v>
      </c>
      <c r="C2391" s="8"/>
      <c r="D2391" s="139"/>
      <c r="E2391" s="9"/>
      <c r="F2391" s="9"/>
      <c r="G2391" s="69"/>
      <c r="H2391" s="135"/>
      <c r="I2391" s="69"/>
      <c r="J2391" s="69"/>
      <c r="K2391" s="21"/>
      <c r="L2391" s="15"/>
      <c r="M2391" s="63"/>
      <c r="N2391" s="63"/>
      <c r="O2391" s="35"/>
      <c r="P2391" s="35"/>
    </row>
    <row r="2392" spans="1:16" s="176" customFormat="1" ht="21.95" customHeight="1" x14ac:dyDescent="0.3">
      <c r="A2392" s="6">
        <v>1</v>
      </c>
      <c r="B2392" s="25" t="s">
        <v>944</v>
      </c>
      <c r="C2392" s="8" t="s">
        <v>293</v>
      </c>
      <c r="D2392" s="139">
        <v>26700</v>
      </c>
      <c r="E2392" s="9"/>
      <c r="F2392" s="9"/>
      <c r="G2392" s="69"/>
      <c r="H2392" s="139">
        <v>26700</v>
      </c>
      <c r="I2392" s="69"/>
      <c r="J2392" s="69"/>
      <c r="K2392" s="21" t="str">
        <f t="shared" ref="K2392:K2407" si="214">C2392</f>
        <v>đ/mét</v>
      </c>
      <c r="L2392" s="15">
        <f>H2392</f>
        <v>26700</v>
      </c>
      <c r="M2392" s="63"/>
      <c r="N2392" s="63"/>
      <c r="O2392" s="35"/>
      <c r="P2392" s="35"/>
    </row>
    <row r="2393" spans="1:16" s="176" customFormat="1" ht="21.95" customHeight="1" x14ac:dyDescent="0.3">
      <c r="A2393" s="6">
        <f>+A2392+1</f>
        <v>2</v>
      </c>
      <c r="B2393" s="25" t="s">
        <v>945</v>
      </c>
      <c r="C2393" s="8" t="s">
        <v>293</v>
      </c>
      <c r="D2393" s="139">
        <v>74800</v>
      </c>
      <c r="E2393" s="9"/>
      <c r="F2393" s="9"/>
      <c r="G2393" s="69"/>
      <c r="H2393" s="139">
        <v>74800</v>
      </c>
      <c r="I2393" s="69"/>
      <c r="J2393" s="69"/>
      <c r="K2393" s="21" t="str">
        <f t="shared" si="214"/>
        <v>đ/mét</v>
      </c>
      <c r="L2393" s="15">
        <f>H2393</f>
        <v>74800</v>
      </c>
      <c r="M2393" s="63"/>
      <c r="N2393" s="63"/>
      <c r="O2393" s="35"/>
      <c r="P2393" s="35"/>
    </row>
    <row r="2394" spans="1:16" s="176" customFormat="1" ht="21.95" customHeight="1" x14ac:dyDescent="0.3">
      <c r="A2394" s="6">
        <f>+A2393+1</f>
        <v>3</v>
      </c>
      <c r="B2394" s="25" t="s">
        <v>946</v>
      </c>
      <c r="C2394" s="8" t="s">
        <v>293</v>
      </c>
      <c r="D2394" s="139">
        <v>236800</v>
      </c>
      <c r="E2394" s="9"/>
      <c r="F2394" s="9"/>
      <c r="G2394" s="69"/>
      <c r="H2394" s="139">
        <v>236800</v>
      </c>
      <c r="I2394" s="69"/>
      <c r="J2394" s="69"/>
      <c r="K2394" s="21" t="str">
        <f t="shared" si="214"/>
        <v>đ/mét</v>
      </c>
      <c r="L2394" s="15">
        <f>H2394</f>
        <v>236800</v>
      </c>
      <c r="M2394" s="63"/>
      <c r="N2394" s="63"/>
      <c r="O2394" s="35"/>
      <c r="P2394" s="35"/>
    </row>
    <row r="2395" spans="1:16" s="176" customFormat="1" ht="36" customHeight="1" x14ac:dyDescent="0.3">
      <c r="A2395" s="6"/>
      <c r="B2395" s="128" t="s">
        <v>947</v>
      </c>
      <c r="C2395" s="8"/>
      <c r="D2395" s="139"/>
      <c r="E2395" s="9"/>
      <c r="F2395" s="9"/>
      <c r="G2395" s="69"/>
      <c r="H2395" s="135"/>
      <c r="I2395" s="69"/>
      <c r="J2395" s="69"/>
      <c r="K2395" s="21"/>
      <c r="L2395" s="15"/>
      <c r="M2395" s="63"/>
      <c r="N2395" s="63"/>
      <c r="O2395" s="35"/>
      <c r="P2395" s="35"/>
    </row>
    <row r="2396" spans="1:16" s="176" customFormat="1" ht="34.5" customHeight="1" x14ac:dyDescent="0.3">
      <c r="A2396" s="6">
        <f>+A2395+1</f>
        <v>1</v>
      </c>
      <c r="B2396" s="25" t="s">
        <v>948</v>
      </c>
      <c r="C2396" s="8" t="s">
        <v>293</v>
      </c>
      <c r="D2396" s="139">
        <v>294100</v>
      </c>
      <c r="E2396" s="9"/>
      <c r="F2396" s="9"/>
      <c r="G2396" s="69"/>
      <c r="H2396" s="139">
        <v>294100</v>
      </c>
      <c r="I2396" s="69"/>
      <c r="J2396" s="69"/>
      <c r="K2396" s="21" t="str">
        <f t="shared" si="214"/>
        <v>đ/mét</v>
      </c>
      <c r="L2396" s="15">
        <f>H2396</f>
        <v>294100</v>
      </c>
      <c r="M2396" s="63"/>
      <c r="N2396" s="63"/>
      <c r="O2396" s="35"/>
      <c r="P2396" s="35"/>
    </row>
    <row r="2397" spans="1:16" s="176" customFormat="1" ht="21.95" customHeight="1" x14ac:dyDescent="0.3">
      <c r="A2397" s="6">
        <f>+A2396+1</f>
        <v>2</v>
      </c>
      <c r="B2397" s="25" t="s">
        <v>949</v>
      </c>
      <c r="C2397" s="8" t="s">
        <v>293</v>
      </c>
      <c r="D2397" s="139">
        <v>692000</v>
      </c>
      <c r="E2397" s="9"/>
      <c r="F2397" s="9"/>
      <c r="G2397" s="69"/>
      <c r="H2397" s="139">
        <v>692000</v>
      </c>
      <c r="I2397" s="69"/>
      <c r="J2397" s="69"/>
      <c r="K2397" s="21" t="str">
        <f t="shared" si="214"/>
        <v>đ/mét</v>
      </c>
      <c r="L2397" s="15">
        <f>H2397</f>
        <v>692000</v>
      </c>
      <c r="M2397" s="63"/>
      <c r="N2397" s="63"/>
      <c r="O2397" s="35"/>
      <c r="P2397" s="35"/>
    </row>
    <row r="2398" spans="1:16" s="176" customFormat="1" ht="57.75" customHeight="1" x14ac:dyDescent="0.3">
      <c r="A2398" s="6"/>
      <c r="B2398" s="128" t="s">
        <v>950</v>
      </c>
      <c r="C2398" s="8"/>
      <c r="D2398" s="139"/>
      <c r="E2398" s="9"/>
      <c r="F2398" s="9"/>
      <c r="G2398" s="69"/>
      <c r="H2398" s="135"/>
      <c r="I2398" s="69"/>
      <c r="J2398" s="69"/>
      <c r="K2398" s="21"/>
      <c r="L2398" s="15"/>
      <c r="M2398" s="63"/>
      <c r="N2398" s="63"/>
      <c r="O2398" s="35"/>
      <c r="P2398" s="35"/>
    </row>
    <row r="2399" spans="1:16" s="176" customFormat="1" ht="21.95" customHeight="1" x14ac:dyDescent="0.3">
      <c r="A2399" s="6">
        <v>1</v>
      </c>
      <c r="B2399" s="25" t="s">
        <v>951</v>
      </c>
      <c r="C2399" s="8" t="s">
        <v>293</v>
      </c>
      <c r="D2399" s="139">
        <v>464100</v>
      </c>
      <c r="E2399" s="9"/>
      <c r="F2399" s="9"/>
      <c r="G2399" s="69"/>
      <c r="H2399" s="135">
        <v>734700</v>
      </c>
      <c r="I2399" s="69"/>
      <c r="J2399" s="69"/>
      <c r="K2399" s="21" t="str">
        <f t="shared" si="214"/>
        <v>đ/mét</v>
      </c>
      <c r="L2399" s="15">
        <f>H2399</f>
        <v>734700</v>
      </c>
      <c r="M2399" s="63"/>
      <c r="N2399" s="63"/>
      <c r="O2399" s="35"/>
      <c r="P2399" s="35"/>
    </row>
    <row r="2400" spans="1:16" s="176" customFormat="1" ht="33.75" customHeight="1" x14ac:dyDescent="0.3">
      <c r="A2400" s="6">
        <f>+A2399+1</f>
        <v>2</v>
      </c>
      <c r="B2400" s="25" t="s">
        <v>952</v>
      </c>
      <c r="C2400" s="8" t="s">
        <v>293</v>
      </c>
      <c r="D2400" s="139">
        <v>3498100</v>
      </c>
      <c r="E2400" s="9"/>
      <c r="F2400" s="9"/>
      <c r="G2400" s="69"/>
      <c r="H2400" s="135">
        <v>3730100</v>
      </c>
      <c r="I2400" s="69"/>
      <c r="J2400" s="69"/>
      <c r="K2400" s="21" t="str">
        <f t="shared" si="214"/>
        <v>đ/mét</v>
      </c>
      <c r="L2400" s="15">
        <f>H2400</f>
        <v>3730100</v>
      </c>
      <c r="M2400" s="63"/>
      <c r="N2400" s="63"/>
      <c r="O2400" s="35"/>
      <c r="P2400" s="35"/>
    </row>
    <row r="2401" spans="1:16" s="176" customFormat="1" ht="21.95" customHeight="1" x14ac:dyDescent="0.3">
      <c r="A2401" s="6"/>
      <c r="B2401" s="128" t="s">
        <v>953</v>
      </c>
      <c r="C2401" s="8"/>
      <c r="D2401" s="139"/>
      <c r="E2401" s="9"/>
      <c r="F2401" s="9"/>
      <c r="G2401" s="69"/>
      <c r="H2401" s="135"/>
      <c r="I2401" s="69"/>
      <c r="J2401" s="69"/>
      <c r="K2401" s="21"/>
      <c r="L2401" s="15"/>
      <c r="M2401" s="63"/>
      <c r="N2401" s="63"/>
      <c r="O2401" s="35"/>
      <c r="P2401" s="35"/>
    </row>
    <row r="2402" spans="1:16" s="176" customFormat="1" ht="21.95" customHeight="1" x14ac:dyDescent="0.3">
      <c r="A2402" s="6">
        <v>1</v>
      </c>
      <c r="B2402" s="25" t="s">
        <v>954</v>
      </c>
      <c r="C2402" s="8" t="s">
        <v>293</v>
      </c>
      <c r="D2402" s="139">
        <v>6470</v>
      </c>
      <c r="E2402" s="9"/>
      <c r="F2402" s="9"/>
      <c r="G2402" s="69"/>
      <c r="H2402" s="139">
        <v>6470</v>
      </c>
      <c r="I2402" s="69"/>
      <c r="J2402" s="69"/>
      <c r="K2402" s="21" t="str">
        <f t="shared" si="214"/>
        <v>đ/mét</v>
      </c>
      <c r="L2402" s="15">
        <f t="shared" ref="L2402:L2423" si="215">H2402</f>
        <v>6470</v>
      </c>
      <c r="M2402" s="63"/>
      <c r="N2402" s="63"/>
      <c r="O2402" s="35"/>
      <c r="P2402" s="35"/>
    </row>
    <row r="2403" spans="1:16" s="176" customFormat="1" ht="21.95" customHeight="1" x14ac:dyDescent="0.3">
      <c r="A2403" s="6">
        <f>+A2402+1</f>
        <v>2</v>
      </c>
      <c r="B2403" s="25" t="s">
        <v>955</v>
      </c>
      <c r="C2403" s="8" t="s">
        <v>293</v>
      </c>
      <c r="D2403" s="139">
        <v>11870</v>
      </c>
      <c r="E2403" s="9"/>
      <c r="F2403" s="9"/>
      <c r="G2403" s="69"/>
      <c r="H2403" s="139">
        <v>11870</v>
      </c>
      <c r="I2403" s="69"/>
      <c r="J2403" s="69"/>
      <c r="K2403" s="21" t="str">
        <f t="shared" si="214"/>
        <v>đ/mét</v>
      </c>
      <c r="L2403" s="15">
        <f t="shared" si="215"/>
        <v>11870</v>
      </c>
      <c r="M2403" s="63"/>
      <c r="N2403" s="63"/>
      <c r="O2403" s="35"/>
      <c r="P2403" s="35"/>
    </row>
    <row r="2404" spans="1:16" s="176" customFormat="1" ht="21.95" customHeight="1" x14ac:dyDescent="0.3">
      <c r="A2404" s="6">
        <f>+A2403+1</f>
        <v>3</v>
      </c>
      <c r="B2404" s="25" t="s">
        <v>956</v>
      </c>
      <c r="C2404" s="8" t="s">
        <v>293</v>
      </c>
      <c r="D2404" s="139">
        <v>37000</v>
      </c>
      <c r="E2404" s="9"/>
      <c r="F2404" s="9"/>
      <c r="G2404" s="69"/>
      <c r="H2404" s="139">
        <v>37000</v>
      </c>
      <c r="I2404" s="69"/>
      <c r="J2404" s="69"/>
      <c r="K2404" s="21" t="str">
        <f t="shared" si="214"/>
        <v>đ/mét</v>
      </c>
      <c r="L2404" s="15">
        <f t="shared" si="215"/>
        <v>37000</v>
      </c>
      <c r="M2404" s="63"/>
      <c r="N2404" s="63"/>
      <c r="O2404" s="35"/>
      <c r="P2404" s="35"/>
    </row>
    <row r="2405" spans="1:16" s="176" customFormat="1" ht="21.95" customHeight="1" x14ac:dyDescent="0.3">
      <c r="A2405" s="6">
        <f>+A2404+1</f>
        <v>4</v>
      </c>
      <c r="B2405" s="25" t="s">
        <v>957</v>
      </c>
      <c r="C2405" s="8" t="s">
        <v>293</v>
      </c>
      <c r="D2405" s="139">
        <v>147200</v>
      </c>
      <c r="E2405" s="9"/>
      <c r="F2405" s="9"/>
      <c r="G2405" s="69"/>
      <c r="H2405" s="139">
        <v>147200</v>
      </c>
      <c r="I2405" s="69"/>
      <c r="J2405" s="69"/>
      <c r="K2405" s="21" t="str">
        <f t="shared" si="214"/>
        <v>đ/mét</v>
      </c>
      <c r="L2405" s="15">
        <f t="shared" si="215"/>
        <v>147200</v>
      </c>
      <c r="M2405" s="63"/>
      <c r="N2405" s="63"/>
      <c r="O2405" s="35"/>
      <c r="P2405" s="35"/>
    </row>
    <row r="2406" spans="1:16" s="176" customFormat="1" ht="21.95" customHeight="1" x14ac:dyDescent="0.3">
      <c r="A2406" s="6"/>
      <c r="B2406" s="152" t="s">
        <v>959</v>
      </c>
      <c r="C2406" s="8"/>
      <c r="D2406" s="139"/>
      <c r="E2406" s="9"/>
      <c r="F2406" s="9"/>
      <c r="G2406" s="69"/>
      <c r="H2406" s="135"/>
      <c r="I2406" s="69"/>
      <c r="J2406" s="69"/>
      <c r="K2406" s="21"/>
      <c r="L2406" s="15"/>
      <c r="M2406" s="63"/>
      <c r="N2406" s="63"/>
      <c r="O2406" s="35"/>
      <c r="P2406" s="35"/>
    </row>
    <row r="2407" spans="1:16" s="176" customFormat="1" ht="21.95" customHeight="1" x14ac:dyDescent="0.3">
      <c r="A2407" s="6">
        <v>1</v>
      </c>
      <c r="B2407" s="25" t="s">
        <v>958</v>
      </c>
      <c r="C2407" s="8" t="s">
        <v>293</v>
      </c>
      <c r="D2407" s="139">
        <v>76800</v>
      </c>
      <c r="E2407" s="9"/>
      <c r="F2407" s="9"/>
      <c r="G2407" s="69"/>
      <c r="H2407" s="139">
        <v>76800</v>
      </c>
      <c r="I2407" s="69"/>
      <c r="J2407" s="69"/>
      <c r="K2407" s="21" t="str">
        <f t="shared" si="214"/>
        <v>đ/mét</v>
      </c>
      <c r="L2407" s="15">
        <f t="shared" si="215"/>
        <v>76800</v>
      </c>
      <c r="M2407" s="63"/>
      <c r="N2407" s="63"/>
      <c r="O2407" s="35"/>
      <c r="P2407" s="35"/>
    </row>
    <row r="2408" spans="1:16" s="176" customFormat="1" ht="21.95" customHeight="1" x14ac:dyDescent="0.3">
      <c r="A2408" s="6">
        <f>A2407+1</f>
        <v>2</v>
      </c>
      <c r="B2408" s="25" t="s">
        <v>960</v>
      </c>
      <c r="C2408" s="8" t="s">
        <v>293</v>
      </c>
      <c r="D2408" s="139">
        <v>75400</v>
      </c>
      <c r="E2408" s="9"/>
      <c r="F2408" s="9"/>
      <c r="G2408" s="69"/>
      <c r="H2408" s="139">
        <v>75400</v>
      </c>
      <c r="I2408" s="69"/>
      <c r="J2408" s="69"/>
      <c r="K2408" s="21" t="str">
        <f t="shared" ref="K2408:K2421" si="216">C2408</f>
        <v>đ/mét</v>
      </c>
      <c r="L2408" s="15">
        <f t="shared" si="215"/>
        <v>75400</v>
      </c>
      <c r="M2408" s="63"/>
      <c r="N2408" s="63"/>
      <c r="O2408" s="35"/>
      <c r="P2408" s="35"/>
    </row>
    <row r="2409" spans="1:16" s="176" customFormat="1" ht="21.95" customHeight="1" x14ac:dyDescent="0.3">
      <c r="A2409" s="6">
        <f>A2408+1</f>
        <v>3</v>
      </c>
      <c r="B2409" s="25" t="s">
        <v>961</v>
      </c>
      <c r="C2409" s="8" t="s">
        <v>293</v>
      </c>
      <c r="D2409" s="139">
        <v>78300</v>
      </c>
      <c r="E2409" s="9"/>
      <c r="F2409" s="9"/>
      <c r="G2409" s="69"/>
      <c r="H2409" s="139">
        <v>78300</v>
      </c>
      <c r="I2409" s="69"/>
      <c r="J2409" s="69"/>
      <c r="K2409" s="21" t="str">
        <f t="shared" si="216"/>
        <v>đ/mét</v>
      </c>
      <c r="L2409" s="15">
        <f t="shared" si="215"/>
        <v>78300</v>
      </c>
      <c r="M2409" s="63"/>
      <c r="N2409" s="63"/>
      <c r="O2409" s="35"/>
      <c r="P2409" s="35"/>
    </row>
    <row r="2410" spans="1:16" s="176" customFormat="1" ht="21.95" customHeight="1" x14ac:dyDescent="0.3">
      <c r="A2410" s="6"/>
      <c r="B2410" s="334" t="s">
        <v>962</v>
      </c>
      <c r="C2410" s="335"/>
      <c r="D2410" s="335"/>
      <c r="E2410" s="335"/>
      <c r="F2410" s="335"/>
      <c r="G2410" s="335"/>
      <c r="H2410" s="335"/>
      <c r="I2410" s="335"/>
      <c r="J2410" s="335"/>
      <c r="K2410" s="335"/>
      <c r="L2410" s="335"/>
      <c r="M2410" s="335"/>
      <c r="N2410" s="336"/>
      <c r="O2410" s="35"/>
      <c r="P2410" s="35"/>
    </row>
    <row r="2411" spans="1:16" s="176" customFormat="1" ht="21.95" customHeight="1" x14ac:dyDescent="0.3">
      <c r="A2411" s="6">
        <v>1</v>
      </c>
      <c r="B2411" s="25" t="s">
        <v>963</v>
      </c>
      <c r="C2411" s="8" t="s">
        <v>293</v>
      </c>
      <c r="D2411" s="139">
        <v>39500</v>
      </c>
      <c r="E2411" s="9"/>
      <c r="F2411" s="9"/>
      <c r="G2411" s="69"/>
      <c r="H2411" s="139">
        <v>39500</v>
      </c>
      <c r="I2411" s="69"/>
      <c r="J2411" s="69"/>
      <c r="K2411" s="21" t="str">
        <f t="shared" si="216"/>
        <v>đ/mét</v>
      </c>
      <c r="L2411" s="15">
        <f t="shared" si="215"/>
        <v>39500</v>
      </c>
      <c r="M2411" s="63"/>
      <c r="N2411" s="63"/>
      <c r="O2411" s="35"/>
      <c r="P2411" s="35"/>
    </row>
    <row r="2412" spans="1:16" s="176" customFormat="1" ht="21" customHeight="1" x14ac:dyDescent="0.3">
      <c r="A2412" s="6"/>
      <c r="B2412" s="134" t="s">
        <v>964</v>
      </c>
      <c r="C2412" s="129"/>
      <c r="D2412" s="140"/>
      <c r="E2412" s="130"/>
      <c r="F2412" s="130"/>
      <c r="G2412" s="131"/>
      <c r="H2412" s="136"/>
      <c r="I2412" s="131"/>
      <c r="J2412" s="131"/>
      <c r="K2412" s="21"/>
      <c r="L2412" s="15"/>
      <c r="M2412" s="132"/>
      <c r="N2412" s="133"/>
      <c r="O2412" s="35"/>
      <c r="P2412" s="35"/>
    </row>
    <row r="2413" spans="1:16" s="176" customFormat="1" ht="21.95" customHeight="1" x14ac:dyDescent="0.3">
      <c r="A2413" s="6">
        <v>1</v>
      </c>
      <c r="B2413" s="25" t="s">
        <v>965</v>
      </c>
      <c r="C2413" s="8" t="s">
        <v>38</v>
      </c>
      <c r="D2413" s="139">
        <v>33100</v>
      </c>
      <c r="E2413" s="9"/>
      <c r="F2413" s="9"/>
      <c r="G2413" s="69"/>
      <c r="H2413" s="139">
        <v>33100</v>
      </c>
      <c r="I2413" s="69"/>
      <c r="J2413" s="69"/>
      <c r="K2413" s="21" t="str">
        <f t="shared" si="216"/>
        <v>đ/cái</v>
      </c>
      <c r="L2413" s="15">
        <f t="shared" si="215"/>
        <v>33100</v>
      </c>
      <c r="M2413" s="63"/>
      <c r="N2413" s="63"/>
      <c r="O2413" s="35"/>
      <c r="P2413" s="35"/>
    </row>
    <row r="2414" spans="1:16" s="176" customFormat="1" ht="21.95" customHeight="1" x14ac:dyDescent="0.3">
      <c r="A2414" s="6">
        <f>+A2413+1</f>
        <v>2</v>
      </c>
      <c r="B2414" s="25" t="s">
        <v>966</v>
      </c>
      <c r="C2414" s="8" t="s">
        <v>38</v>
      </c>
      <c r="D2414" s="139">
        <v>42300</v>
      </c>
      <c r="E2414" s="9"/>
      <c r="F2414" s="9"/>
      <c r="G2414" s="69"/>
      <c r="H2414" s="139">
        <v>42300</v>
      </c>
      <c r="I2414" s="69"/>
      <c r="J2414" s="69"/>
      <c r="K2414" s="21" t="str">
        <f t="shared" si="216"/>
        <v>đ/cái</v>
      </c>
      <c r="L2414" s="15">
        <f t="shared" si="215"/>
        <v>42300</v>
      </c>
      <c r="M2414" s="63"/>
      <c r="N2414" s="63"/>
      <c r="O2414" s="35"/>
      <c r="P2414" s="35"/>
    </row>
    <row r="2415" spans="1:16" s="176" customFormat="1" ht="17.25" x14ac:dyDescent="0.3">
      <c r="A2415" s="6">
        <f>+A2414+1</f>
        <v>3</v>
      </c>
      <c r="B2415" s="25" t="s">
        <v>967</v>
      </c>
      <c r="C2415" s="8" t="s">
        <v>38</v>
      </c>
      <c r="D2415" s="139">
        <v>67800</v>
      </c>
      <c r="E2415" s="9"/>
      <c r="F2415" s="9"/>
      <c r="G2415" s="69"/>
      <c r="H2415" s="139">
        <v>67800</v>
      </c>
      <c r="I2415" s="69"/>
      <c r="J2415" s="69"/>
      <c r="K2415" s="21" t="str">
        <f t="shared" si="216"/>
        <v>đ/cái</v>
      </c>
      <c r="L2415" s="15">
        <f t="shared" si="215"/>
        <v>67800</v>
      </c>
      <c r="M2415" s="63"/>
      <c r="N2415" s="63"/>
      <c r="O2415" s="35"/>
      <c r="P2415" s="35"/>
    </row>
    <row r="2416" spans="1:16" s="176" customFormat="1" ht="21.95" customHeight="1" x14ac:dyDescent="0.3">
      <c r="A2416" s="6">
        <f>+A2415+1</f>
        <v>4</v>
      </c>
      <c r="B2416" s="25" t="s">
        <v>968</v>
      </c>
      <c r="C2416" s="8" t="s">
        <v>38</v>
      </c>
      <c r="D2416" s="139">
        <v>65700</v>
      </c>
      <c r="E2416" s="9"/>
      <c r="F2416" s="9"/>
      <c r="G2416" s="69"/>
      <c r="H2416" s="139">
        <v>65700</v>
      </c>
      <c r="I2416" s="69"/>
      <c r="J2416" s="69"/>
      <c r="K2416" s="21" t="str">
        <f t="shared" si="216"/>
        <v>đ/cái</v>
      </c>
      <c r="L2416" s="15">
        <f t="shared" si="215"/>
        <v>65700</v>
      </c>
      <c r="M2416" s="63"/>
      <c r="N2416" s="63"/>
      <c r="O2416" s="35"/>
      <c r="P2416" s="35"/>
    </row>
    <row r="2417" spans="1:16" s="176" customFormat="1" ht="21.95" customHeight="1" x14ac:dyDescent="0.3">
      <c r="A2417" s="6"/>
      <c r="B2417" s="134" t="s">
        <v>969</v>
      </c>
      <c r="C2417" s="129"/>
      <c r="D2417" s="140"/>
      <c r="E2417" s="130"/>
      <c r="F2417" s="130"/>
      <c r="G2417" s="131"/>
      <c r="H2417" s="136"/>
      <c r="I2417" s="131"/>
      <c r="J2417" s="131"/>
      <c r="K2417" s="21"/>
      <c r="L2417" s="15"/>
      <c r="M2417" s="132"/>
      <c r="N2417" s="133"/>
      <c r="O2417" s="35"/>
      <c r="P2417" s="35"/>
    </row>
    <row r="2418" spans="1:16" s="176" customFormat="1" ht="21.95" customHeight="1" x14ac:dyDescent="0.3">
      <c r="A2418" s="6">
        <v>1</v>
      </c>
      <c r="B2418" s="25" t="s">
        <v>970</v>
      </c>
      <c r="C2418" s="8" t="s">
        <v>84</v>
      </c>
      <c r="D2418" s="139">
        <v>18600</v>
      </c>
      <c r="E2418" s="9"/>
      <c r="F2418" s="9"/>
      <c r="G2418" s="69"/>
      <c r="H2418" s="139">
        <v>18600</v>
      </c>
      <c r="I2418" s="69"/>
      <c r="J2418" s="69"/>
      <c r="K2418" s="21" t="str">
        <f t="shared" si="216"/>
        <v>đ/ống</v>
      </c>
      <c r="L2418" s="15">
        <f t="shared" si="215"/>
        <v>18600</v>
      </c>
      <c r="M2418" s="63"/>
      <c r="N2418" s="63"/>
      <c r="O2418" s="35"/>
      <c r="P2418" s="35"/>
    </row>
    <row r="2419" spans="1:16" s="176" customFormat="1" ht="21.95" customHeight="1" x14ac:dyDescent="0.3">
      <c r="A2419" s="6">
        <f>+A2418+1</f>
        <v>2</v>
      </c>
      <c r="B2419" s="25" t="s">
        <v>971</v>
      </c>
      <c r="C2419" s="8" t="s">
        <v>84</v>
      </c>
      <c r="D2419" s="139">
        <v>23700</v>
      </c>
      <c r="E2419" s="9"/>
      <c r="F2419" s="9"/>
      <c r="G2419" s="69"/>
      <c r="H2419" s="139">
        <v>23700</v>
      </c>
      <c r="I2419" s="69"/>
      <c r="J2419" s="69"/>
      <c r="K2419" s="21" t="str">
        <f t="shared" si="216"/>
        <v>đ/ống</v>
      </c>
      <c r="L2419" s="15">
        <f t="shared" si="215"/>
        <v>23700</v>
      </c>
      <c r="M2419" s="63"/>
      <c r="N2419" s="63"/>
      <c r="O2419" s="35"/>
      <c r="P2419" s="35"/>
    </row>
    <row r="2420" spans="1:16" s="176" customFormat="1" ht="21.95" customHeight="1" x14ac:dyDescent="0.3">
      <c r="A2420" s="6">
        <f>+A2419+1</f>
        <v>3</v>
      </c>
      <c r="B2420" s="25" t="s">
        <v>972</v>
      </c>
      <c r="C2420" s="8" t="s">
        <v>977</v>
      </c>
      <c r="D2420" s="139">
        <v>183500</v>
      </c>
      <c r="E2420" s="9"/>
      <c r="F2420" s="9"/>
      <c r="G2420" s="69"/>
      <c r="H2420" s="139">
        <v>183500</v>
      </c>
      <c r="I2420" s="69"/>
      <c r="J2420" s="69"/>
      <c r="K2420" s="21" t="str">
        <f t="shared" si="216"/>
        <v>đ/cuộn</v>
      </c>
      <c r="L2420" s="15">
        <f t="shared" si="215"/>
        <v>183500</v>
      </c>
      <c r="M2420" s="63"/>
      <c r="N2420" s="63"/>
      <c r="O2420" s="35"/>
      <c r="P2420" s="35"/>
    </row>
    <row r="2421" spans="1:16" s="176" customFormat="1" ht="21.95" customHeight="1" x14ac:dyDescent="0.3">
      <c r="A2421" s="6">
        <f>+A2420+1</f>
        <v>4</v>
      </c>
      <c r="B2421" s="25" t="s">
        <v>973</v>
      </c>
      <c r="C2421" s="8" t="s">
        <v>977</v>
      </c>
      <c r="D2421" s="139">
        <v>208100</v>
      </c>
      <c r="E2421" s="9"/>
      <c r="F2421" s="9"/>
      <c r="G2421" s="69"/>
      <c r="H2421" s="139">
        <v>208100</v>
      </c>
      <c r="I2421" s="69"/>
      <c r="J2421" s="69"/>
      <c r="K2421" s="21" t="str">
        <f t="shared" si="216"/>
        <v>đ/cuộn</v>
      </c>
      <c r="L2421" s="15">
        <f t="shared" si="215"/>
        <v>208100</v>
      </c>
      <c r="M2421" s="63"/>
      <c r="N2421" s="63"/>
      <c r="O2421" s="35"/>
      <c r="P2421" s="35"/>
    </row>
    <row r="2422" spans="1:16" s="176" customFormat="1" ht="36" customHeight="1" x14ac:dyDescent="0.3">
      <c r="A2422" s="6"/>
      <c r="B2422" s="346" t="s">
        <v>974</v>
      </c>
      <c r="C2422" s="347"/>
      <c r="D2422" s="347"/>
      <c r="E2422" s="347"/>
      <c r="F2422" s="347"/>
      <c r="G2422" s="347"/>
      <c r="H2422" s="347"/>
      <c r="I2422" s="347"/>
      <c r="J2422" s="347"/>
      <c r="K2422" s="347"/>
      <c r="L2422" s="347"/>
      <c r="M2422" s="347"/>
      <c r="N2422" s="348"/>
      <c r="O2422" s="35"/>
      <c r="P2422" s="35"/>
    </row>
    <row r="2423" spans="1:16" s="176" customFormat="1" ht="21.95" customHeight="1" x14ac:dyDescent="0.3">
      <c r="A2423" s="6">
        <v>1</v>
      </c>
      <c r="B2423" s="25" t="s">
        <v>975</v>
      </c>
      <c r="C2423" s="8" t="s">
        <v>293</v>
      </c>
      <c r="D2423" s="139">
        <v>70400</v>
      </c>
      <c r="E2423" s="9"/>
      <c r="F2423" s="9"/>
      <c r="G2423" s="69"/>
      <c r="H2423" s="135">
        <v>68300</v>
      </c>
      <c r="I2423" s="69"/>
      <c r="J2423" s="69"/>
      <c r="K2423" s="21" t="str">
        <f>C2423</f>
        <v>đ/mét</v>
      </c>
      <c r="L2423" s="15">
        <f t="shared" si="215"/>
        <v>68300</v>
      </c>
      <c r="M2423" s="63"/>
      <c r="N2423" s="63"/>
      <c r="O2423" s="35"/>
      <c r="P2423" s="35"/>
    </row>
    <row r="2424" spans="1:16" s="176" customFormat="1" ht="21.95" customHeight="1" x14ac:dyDescent="0.3">
      <c r="A2424" s="6">
        <v>2</v>
      </c>
      <c r="B2424" s="25" t="s">
        <v>976</v>
      </c>
      <c r="C2424" s="8" t="s">
        <v>293</v>
      </c>
      <c r="D2424" s="139">
        <v>600100</v>
      </c>
      <c r="E2424" s="9"/>
      <c r="F2424" s="9"/>
      <c r="G2424" s="69"/>
      <c r="H2424" s="135">
        <v>593600</v>
      </c>
      <c r="I2424" s="69"/>
      <c r="J2424" s="69"/>
      <c r="K2424" s="21" t="str">
        <f>C2424</f>
        <v>đ/mét</v>
      </c>
      <c r="L2424" s="15">
        <f>H2424</f>
        <v>593600</v>
      </c>
      <c r="M2424" s="63"/>
      <c r="N2424" s="63"/>
      <c r="O2424" s="35"/>
      <c r="P2424" s="35"/>
    </row>
    <row r="2425" spans="1:16" s="176" customFormat="1" ht="21.75" customHeight="1" x14ac:dyDescent="0.3">
      <c r="A2425" s="6"/>
      <c r="B2425" s="346" t="s">
        <v>2777</v>
      </c>
      <c r="C2425" s="347"/>
      <c r="D2425" s="347"/>
      <c r="E2425" s="347"/>
      <c r="F2425" s="347"/>
      <c r="G2425" s="347"/>
      <c r="H2425" s="347"/>
      <c r="I2425" s="347"/>
      <c r="J2425" s="347"/>
      <c r="K2425" s="347"/>
      <c r="L2425" s="347"/>
      <c r="M2425" s="347"/>
      <c r="N2425" s="348"/>
      <c r="O2425" s="35"/>
      <c r="P2425" s="35"/>
    </row>
    <row r="2426" spans="1:16" s="176" customFormat="1" ht="17.25" x14ac:dyDescent="0.3">
      <c r="A2426" s="6">
        <v>1</v>
      </c>
      <c r="B2426" s="25" t="s">
        <v>2778</v>
      </c>
      <c r="C2426" s="128"/>
      <c r="D2426" s="128"/>
      <c r="E2426" s="128"/>
      <c r="F2426" s="128"/>
      <c r="G2426" s="128"/>
      <c r="H2426" s="128"/>
      <c r="I2426" s="128"/>
      <c r="J2426" s="128"/>
      <c r="K2426" s="21" t="s">
        <v>293</v>
      </c>
      <c r="L2426" s="25">
        <v>20900</v>
      </c>
      <c r="M2426" s="128"/>
      <c r="N2426" s="128"/>
      <c r="O2426" s="35"/>
      <c r="P2426" s="35"/>
    </row>
    <row r="2427" spans="1:16" s="176" customFormat="1" ht="17.25" x14ac:dyDescent="0.3">
      <c r="A2427" s="6">
        <v>2</v>
      </c>
      <c r="B2427" s="25" t="s">
        <v>2779</v>
      </c>
      <c r="C2427" s="128"/>
      <c r="D2427" s="128"/>
      <c r="E2427" s="128"/>
      <c r="F2427" s="128"/>
      <c r="G2427" s="128"/>
      <c r="H2427" s="128"/>
      <c r="I2427" s="128"/>
      <c r="J2427" s="128"/>
      <c r="K2427" s="21" t="s">
        <v>293</v>
      </c>
      <c r="L2427" s="25">
        <v>29800</v>
      </c>
      <c r="M2427" s="128"/>
      <c r="N2427" s="128"/>
      <c r="O2427" s="35"/>
      <c r="P2427" s="35"/>
    </row>
    <row r="2428" spans="1:16" s="176" customFormat="1" ht="17.25" x14ac:dyDescent="0.3">
      <c r="A2428" s="6">
        <v>3</v>
      </c>
      <c r="B2428" s="25" t="s">
        <v>2780</v>
      </c>
      <c r="C2428" s="128"/>
      <c r="D2428" s="128"/>
      <c r="E2428" s="128"/>
      <c r="F2428" s="128"/>
      <c r="G2428" s="128"/>
      <c r="H2428" s="128"/>
      <c r="I2428" s="128"/>
      <c r="J2428" s="128"/>
      <c r="K2428" s="21" t="s">
        <v>293</v>
      </c>
      <c r="L2428" s="25">
        <v>1147200</v>
      </c>
      <c r="M2428" s="128"/>
      <c r="N2428" s="128"/>
      <c r="O2428" s="35"/>
      <c r="P2428" s="35"/>
    </row>
    <row r="2429" spans="1:16" s="79" customFormat="1" ht="47.25" customHeight="1" x14ac:dyDescent="0.3">
      <c r="A2429" s="175"/>
      <c r="B2429" s="328" t="s">
        <v>2529</v>
      </c>
      <c r="C2429" s="329"/>
      <c r="D2429" s="329"/>
      <c r="E2429" s="329"/>
      <c r="F2429" s="329"/>
      <c r="G2429" s="329"/>
      <c r="H2429" s="329"/>
      <c r="I2429" s="329"/>
      <c r="J2429" s="329"/>
      <c r="K2429" s="329"/>
      <c r="L2429" s="329"/>
      <c r="M2429" s="329"/>
      <c r="N2429" s="330"/>
      <c r="O2429" s="77"/>
      <c r="P2429" s="77"/>
    </row>
    <row r="2430" spans="1:16" s="176" customFormat="1" ht="21.95" customHeight="1" x14ac:dyDescent="0.3">
      <c r="A2430" s="6"/>
      <c r="B2430" s="128" t="s">
        <v>1042</v>
      </c>
      <c r="C2430" s="8"/>
      <c r="D2430" s="139"/>
      <c r="E2430" s="9"/>
      <c r="F2430" s="9"/>
      <c r="G2430" s="69"/>
      <c r="H2430" s="135"/>
      <c r="I2430" s="69"/>
      <c r="J2430" s="69"/>
      <c r="K2430" s="21"/>
      <c r="L2430" s="15"/>
      <c r="M2430" s="63"/>
      <c r="N2430" s="63"/>
      <c r="O2430" s="35"/>
      <c r="P2430" s="35"/>
    </row>
    <row r="2431" spans="1:16" s="176" customFormat="1" ht="21.95" customHeight="1" x14ac:dyDescent="0.3">
      <c r="A2431" s="6">
        <v>1</v>
      </c>
      <c r="B2431" s="25" t="s">
        <v>1043</v>
      </c>
      <c r="C2431" s="8" t="s">
        <v>293</v>
      </c>
      <c r="D2431" s="139"/>
      <c r="E2431" s="9"/>
      <c r="F2431" s="9"/>
      <c r="G2431" s="69"/>
      <c r="H2431" s="135"/>
      <c r="I2431" s="69">
        <v>3250</v>
      </c>
      <c r="J2431" s="69"/>
      <c r="K2431" s="21" t="str">
        <f t="shared" ref="K2431:K2448" si="217">C2431</f>
        <v>đ/mét</v>
      </c>
      <c r="L2431" s="15">
        <f>I2431</f>
        <v>3250</v>
      </c>
      <c r="M2431" s="63"/>
      <c r="N2431" s="63"/>
      <c r="O2431" s="35"/>
      <c r="P2431" s="35"/>
    </row>
    <row r="2432" spans="1:16" s="176" customFormat="1" ht="21.95" customHeight="1" x14ac:dyDescent="0.3">
      <c r="A2432" s="6">
        <f t="shared" ref="A2432:A2437" si="218">+A2431+1</f>
        <v>2</v>
      </c>
      <c r="B2432" s="25" t="s">
        <v>1044</v>
      </c>
      <c r="C2432" s="8" t="s">
        <v>293</v>
      </c>
      <c r="D2432" s="139"/>
      <c r="E2432" s="9"/>
      <c r="F2432" s="9"/>
      <c r="G2432" s="69"/>
      <c r="H2432" s="135"/>
      <c r="I2432" s="69">
        <v>5250</v>
      </c>
      <c r="J2432" s="69"/>
      <c r="K2432" s="21" t="str">
        <f t="shared" si="217"/>
        <v>đ/mét</v>
      </c>
      <c r="L2432" s="15">
        <f t="shared" ref="L2432:L2437" si="219">I2432</f>
        <v>5250</v>
      </c>
      <c r="M2432" s="63"/>
      <c r="N2432" s="63"/>
      <c r="O2432" s="35"/>
      <c r="P2432" s="35"/>
    </row>
    <row r="2433" spans="1:16" s="176" customFormat="1" ht="21.95" customHeight="1" x14ac:dyDescent="0.3">
      <c r="A2433" s="6">
        <f t="shared" si="218"/>
        <v>3</v>
      </c>
      <c r="B2433" s="25" t="s">
        <v>1045</v>
      </c>
      <c r="C2433" s="8" t="s">
        <v>293</v>
      </c>
      <c r="D2433" s="139"/>
      <c r="E2433" s="9"/>
      <c r="F2433" s="9"/>
      <c r="G2433" s="69"/>
      <c r="H2433" s="135"/>
      <c r="I2433" s="69">
        <v>5830</v>
      </c>
      <c r="J2433" s="69"/>
      <c r="K2433" s="21" t="str">
        <f t="shared" si="217"/>
        <v>đ/mét</v>
      </c>
      <c r="L2433" s="15">
        <f t="shared" si="219"/>
        <v>5830</v>
      </c>
      <c r="M2433" s="63"/>
      <c r="N2433" s="63"/>
      <c r="O2433" s="35"/>
      <c r="P2433" s="35"/>
    </row>
    <row r="2434" spans="1:16" s="176" customFormat="1" ht="21.95" customHeight="1" x14ac:dyDescent="0.3">
      <c r="A2434" s="6">
        <f t="shared" si="218"/>
        <v>4</v>
      </c>
      <c r="B2434" s="25" t="s">
        <v>1046</v>
      </c>
      <c r="C2434" s="8" t="s">
        <v>293</v>
      </c>
      <c r="D2434" s="139"/>
      <c r="E2434" s="9"/>
      <c r="F2434" s="9"/>
      <c r="G2434" s="69"/>
      <c r="H2434" s="135"/>
      <c r="I2434" s="69">
        <v>7900</v>
      </c>
      <c r="J2434" s="69"/>
      <c r="K2434" s="21" t="str">
        <f t="shared" si="217"/>
        <v>đ/mét</v>
      </c>
      <c r="L2434" s="15">
        <f t="shared" si="219"/>
        <v>7900</v>
      </c>
      <c r="M2434" s="63"/>
      <c r="N2434" s="63"/>
      <c r="O2434" s="35"/>
      <c r="P2434" s="35"/>
    </row>
    <row r="2435" spans="1:16" s="176" customFormat="1" ht="21.95" customHeight="1" x14ac:dyDescent="0.3">
      <c r="A2435" s="6">
        <f t="shared" si="218"/>
        <v>5</v>
      </c>
      <c r="B2435" s="25" t="s">
        <v>1047</v>
      </c>
      <c r="C2435" s="8" t="s">
        <v>293</v>
      </c>
      <c r="D2435" s="139"/>
      <c r="E2435" s="9"/>
      <c r="F2435" s="9"/>
      <c r="G2435" s="69"/>
      <c r="H2435" s="135"/>
      <c r="I2435" s="69">
        <v>11800</v>
      </c>
      <c r="J2435" s="69"/>
      <c r="K2435" s="21" t="str">
        <f t="shared" si="217"/>
        <v>đ/mét</v>
      </c>
      <c r="L2435" s="15">
        <f t="shared" si="219"/>
        <v>11800</v>
      </c>
      <c r="M2435" s="63"/>
      <c r="N2435" s="63"/>
      <c r="O2435" s="35"/>
      <c r="P2435" s="35"/>
    </row>
    <row r="2436" spans="1:16" s="176" customFormat="1" ht="21.95" customHeight="1" x14ac:dyDescent="0.3">
      <c r="A2436" s="6">
        <f t="shared" si="218"/>
        <v>6</v>
      </c>
      <c r="B2436" s="25" t="s">
        <v>1048</v>
      </c>
      <c r="C2436" s="8" t="s">
        <v>293</v>
      </c>
      <c r="D2436" s="139"/>
      <c r="E2436" s="9"/>
      <c r="F2436" s="9"/>
      <c r="G2436" s="69"/>
      <c r="H2436" s="135"/>
      <c r="I2436" s="69">
        <v>12000</v>
      </c>
      <c r="J2436" s="69"/>
      <c r="K2436" s="21" t="str">
        <f t="shared" si="217"/>
        <v>đ/mét</v>
      </c>
      <c r="L2436" s="15">
        <f t="shared" si="219"/>
        <v>12000</v>
      </c>
      <c r="M2436" s="63"/>
      <c r="N2436" s="63"/>
      <c r="O2436" s="35"/>
      <c r="P2436" s="35"/>
    </row>
    <row r="2437" spans="1:16" s="176" customFormat="1" ht="21.95" customHeight="1" x14ac:dyDescent="0.3">
      <c r="A2437" s="6">
        <f t="shared" si="218"/>
        <v>7</v>
      </c>
      <c r="B2437" s="25" t="s">
        <v>1049</v>
      </c>
      <c r="C2437" s="8" t="s">
        <v>293</v>
      </c>
      <c r="D2437" s="139"/>
      <c r="E2437" s="9"/>
      <c r="F2437" s="9"/>
      <c r="G2437" s="69"/>
      <c r="H2437" s="135"/>
      <c r="I2437" s="69">
        <v>19800</v>
      </c>
      <c r="J2437" s="69"/>
      <c r="K2437" s="21" t="str">
        <f t="shared" si="217"/>
        <v>đ/mét</v>
      </c>
      <c r="L2437" s="15">
        <f t="shared" si="219"/>
        <v>19800</v>
      </c>
      <c r="M2437" s="63"/>
      <c r="N2437" s="63"/>
      <c r="O2437" s="35"/>
      <c r="P2437" s="35"/>
    </row>
    <row r="2438" spans="1:16" s="176" customFormat="1" ht="21.95" customHeight="1" x14ac:dyDescent="0.3">
      <c r="A2438" s="6"/>
      <c r="B2438" s="128" t="s">
        <v>1050</v>
      </c>
      <c r="C2438" s="8"/>
      <c r="D2438" s="139"/>
      <c r="E2438" s="9"/>
      <c r="F2438" s="9"/>
      <c r="G2438" s="69"/>
      <c r="H2438" s="135"/>
      <c r="I2438" s="69"/>
      <c r="J2438" s="69"/>
      <c r="K2438" s="21"/>
      <c r="L2438" s="15"/>
      <c r="M2438" s="63"/>
      <c r="N2438" s="63"/>
      <c r="O2438" s="35"/>
      <c r="P2438" s="35"/>
    </row>
    <row r="2439" spans="1:16" s="176" customFormat="1" ht="21.95" customHeight="1" x14ac:dyDescent="0.3">
      <c r="A2439" s="6">
        <v>1</v>
      </c>
      <c r="B2439" s="25" t="s">
        <v>1053</v>
      </c>
      <c r="C2439" s="8" t="s">
        <v>293</v>
      </c>
      <c r="D2439" s="139"/>
      <c r="E2439" s="9"/>
      <c r="F2439" s="9"/>
      <c r="G2439" s="69"/>
      <c r="H2439" s="135"/>
      <c r="I2439" s="69">
        <v>2400</v>
      </c>
      <c r="J2439" s="69"/>
      <c r="K2439" s="21" t="str">
        <f t="shared" si="217"/>
        <v>đ/mét</v>
      </c>
      <c r="L2439" s="15">
        <f>I2439</f>
        <v>2400</v>
      </c>
      <c r="M2439" s="63"/>
      <c r="N2439" s="63"/>
      <c r="O2439" s="35"/>
      <c r="P2439" s="35"/>
    </row>
    <row r="2440" spans="1:16" s="176" customFormat="1" ht="21.95" customHeight="1" x14ac:dyDescent="0.3">
      <c r="A2440" s="6">
        <f>+A2439+1</f>
        <v>2</v>
      </c>
      <c r="B2440" s="25" t="s">
        <v>1054</v>
      </c>
      <c r="C2440" s="8" t="s">
        <v>293</v>
      </c>
      <c r="D2440" s="139"/>
      <c r="E2440" s="9"/>
      <c r="F2440" s="9"/>
      <c r="G2440" s="69"/>
      <c r="H2440" s="135"/>
      <c r="I2440" s="69">
        <v>3350</v>
      </c>
      <c r="J2440" s="69"/>
      <c r="K2440" s="21" t="str">
        <f t="shared" si="217"/>
        <v>đ/mét</v>
      </c>
      <c r="L2440" s="15">
        <f>I2440</f>
        <v>3350</v>
      </c>
      <c r="M2440" s="63"/>
      <c r="N2440" s="63"/>
      <c r="O2440" s="35"/>
      <c r="P2440" s="35"/>
    </row>
    <row r="2441" spans="1:16" s="176" customFormat="1" ht="21.95" customHeight="1" x14ac:dyDescent="0.3">
      <c r="A2441" s="6">
        <f>+A2440+1</f>
        <v>3</v>
      </c>
      <c r="B2441" s="25" t="s">
        <v>1055</v>
      </c>
      <c r="C2441" s="8" t="s">
        <v>293</v>
      </c>
      <c r="D2441" s="139"/>
      <c r="E2441" s="9"/>
      <c r="F2441" s="9"/>
      <c r="G2441" s="69"/>
      <c r="H2441" s="135"/>
      <c r="I2441" s="69">
        <v>4300</v>
      </c>
      <c r="J2441" s="69"/>
      <c r="K2441" s="21" t="str">
        <f t="shared" si="217"/>
        <v>đ/mét</v>
      </c>
      <c r="L2441" s="15">
        <f>I2441</f>
        <v>4300</v>
      </c>
      <c r="M2441" s="63"/>
      <c r="N2441" s="63"/>
      <c r="O2441" s="35"/>
      <c r="P2441" s="35"/>
    </row>
    <row r="2442" spans="1:16" s="176" customFormat="1" ht="21.95" customHeight="1" x14ac:dyDescent="0.3">
      <c r="A2442" s="6">
        <f>+A2441+1</f>
        <v>4</v>
      </c>
      <c r="B2442" s="25" t="s">
        <v>1051</v>
      </c>
      <c r="C2442" s="8" t="s">
        <v>293</v>
      </c>
      <c r="D2442" s="139"/>
      <c r="E2442" s="9"/>
      <c r="F2442" s="9"/>
      <c r="G2442" s="69"/>
      <c r="H2442" s="135"/>
      <c r="I2442" s="69">
        <v>6100</v>
      </c>
      <c r="J2442" s="69"/>
      <c r="K2442" s="21" t="str">
        <f t="shared" si="217"/>
        <v>đ/mét</v>
      </c>
      <c r="L2442" s="15">
        <f>I2442</f>
        <v>6100</v>
      </c>
      <c r="M2442" s="63"/>
      <c r="N2442" s="63"/>
      <c r="O2442" s="35"/>
      <c r="P2442" s="35"/>
    </row>
    <row r="2443" spans="1:16" s="176" customFormat="1" ht="21.95" customHeight="1" x14ac:dyDescent="0.3">
      <c r="A2443" s="6">
        <f>+A2442+1</f>
        <v>5</v>
      </c>
      <c r="B2443" s="25" t="s">
        <v>1052</v>
      </c>
      <c r="C2443" s="8" t="s">
        <v>293</v>
      </c>
      <c r="D2443" s="139"/>
      <c r="E2443" s="9"/>
      <c r="F2443" s="9"/>
      <c r="G2443" s="69"/>
      <c r="H2443" s="135"/>
      <c r="I2443" s="69">
        <v>10000</v>
      </c>
      <c r="J2443" s="69"/>
      <c r="K2443" s="21" t="str">
        <f t="shared" si="217"/>
        <v>đ/mét</v>
      </c>
      <c r="L2443" s="15">
        <f>I2443</f>
        <v>10000</v>
      </c>
      <c r="M2443" s="63"/>
      <c r="N2443" s="63"/>
      <c r="O2443" s="35"/>
      <c r="P2443" s="35"/>
    </row>
    <row r="2444" spans="1:16" s="176" customFormat="1" ht="21.95" customHeight="1" x14ac:dyDescent="0.3">
      <c r="A2444" s="6"/>
      <c r="B2444" s="128" t="s">
        <v>1056</v>
      </c>
      <c r="C2444" s="8"/>
      <c r="D2444" s="139"/>
      <c r="E2444" s="9"/>
      <c r="F2444" s="9"/>
      <c r="G2444" s="69"/>
      <c r="H2444" s="135"/>
      <c r="I2444" s="69"/>
      <c r="J2444" s="69"/>
      <c r="K2444" s="21"/>
      <c r="L2444" s="15"/>
      <c r="M2444" s="63"/>
      <c r="N2444" s="63"/>
      <c r="O2444" s="35"/>
      <c r="P2444" s="35"/>
    </row>
    <row r="2445" spans="1:16" s="176" customFormat="1" ht="21.95" customHeight="1" x14ac:dyDescent="0.3">
      <c r="A2445" s="6">
        <v>1</v>
      </c>
      <c r="B2445" s="25" t="s">
        <v>1057</v>
      </c>
      <c r="C2445" s="8" t="s">
        <v>293</v>
      </c>
      <c r="D2445" s="139"/>
      <c r="E2445" s="9"/>
      <c r="F2445" s="9"/>
      <c r="G2445" s="69"/>
      <c r="H2445" s="135"/>
      <c r="I2445" s="69">
        <v>7150</v>
      </c>
      <c r="J2445" s="69"/>
      <c r="K2445" s="21" t="str">
        <f t="shared" si="217"/>
        <v>đ/mét</v>
      </c>
      <c r="L2445" s="15">
        <f>I2445</f>
        <v>7150</v>
      </c>
      <c r="M2445" s="63"/>
      <c r="N2445" s="63"/>
      <c r="O2445" s="35"/>
      <c r="P2445" s="35"/>
    </row>
    <row r="2446" spans="1:16" s="176" customFormat="1" ht="21.95" customHeight="1" x14ac:dyDescent="0.3">
      <c r="A2446" s="6">
        <f>+A2445+1</f>
        <v>2</v>
      </c>
      <c r="B2446" s="25" t="s">
        <v>1058</v>
      </c>
      <c r="C2446" s="8" t="s">
        <v>293</v>
      </c>
      <c r="D2446" s="139"/>
      <c r="E2446" s="9"/>
      <c r="F2446" s="9"/>
      <c r="G2446" s="69"/>
      <c r="H2446" s="135"/>
      <c r="I2446" s="69">
        <v>12000</v>
      </c>
      <c r="J2446" s="69"/>
      <c r="K2446" s="21" t="str">
        <f t="shared" si="217"/>
        <v>đ/mét</v>
      </c>
      <c r="L2446" s="15">
        <f>I2446</f>
        <v>12000</v>
      </c>
      <c r="M2446" s="63"/>
      <c r="N2446" s="63"/>
      <c r="O2446" s="35"/>
      <c r="P2446" s="35"/>
    </row>
    <row r="2447" spans="1:16" s="176" customFormat="1" ht="21.95" customHeight="1" x14ac:dyDescent="0.3">
      <c r="A2447" s="6">
        <f>+A2446+1</f>
        <v>3</v>
      </c>
      <c r="B2447" s="25" t="s">
        <v>1059</v>
      </c>
      <c r="C2447" s="8" t="s">
        <v>293</v>
      </c>
      <c r="D2447" s="139"/>
      <c r="E2447" s="9"/>
      <c r="F2447" s="9"/>
      <c r="G2447" s="69"/>
      <c r="H2447" s="135"/>
      <c r="I2447" s="69">
        <v>18000</v>
      </c>
      <c r="J2447" s="69"/>
      <c r="K2447" s="21" t="str">
        <f t="shared" si="217"/>
        <v>đ/mét</v>
      </c>
      <c r="L2447" s="15">
        <f>I2447</f>
        <v>18000</v>
      </c>
      <c r="M2447" s="63"/>
      <c r="N2447" s="63"/>
      <c r="O2447" s="35"/>
      <c r="P2447" s="35"/>
    </row>
    <row r="2448" spans="1:16" s="176" customFormat="1" ht="21.95" customHeight="1" x14ac:dyDescent="0.3">
      <c r="A2448" s="6">
        <f>+A2447+1</f>
        <v>4</v>
      </c>
      <c r="B2448" s="25" t="s">
        <v>1060</v>
      </c>
      <c r="C2448" s="8" t="s">
        <v>293</v>
      </c>
      <c r="D2448" s="139"/>
      <c r="E2448" s="9"/>
      <c r="F2448" s="9"/>
      <c r="G2448" s="69"/>
      <c r="H2448" s="135"/>
      <c r="I2448" s="69">
        <v>26500</v>
      </c>
      <c r="J2448" s="69"/>
      <c r="K2448" s="21" t="str">
        <f t="shared" si="217"/>
        <v>đ/mét</v>
      </c>
      <c r="L2448" s="15">
        <f>I2448</f>
        <v>26500</v>
      </c>
      <c r="M2448" s="63"/>
      <c r="N2448" s="63"/>
      <c r="O2448" s="35"/>
      <c r="P2448" s="35"/>
    </row>
    <row r="2449" spans="1:16" s="79" customFormat="1" ht="44.25" customHeight="1" x14ac:dyDescent="0.3">
      <c r="A2449" s="175"/>
      <c r="B2449" s="316" t="s">
        <v>2521</v>
      </c>
      <c r="C2449" s="317"/>
      <c r="D2449" s="317"/>
      <c r="E2449" s="317"/>
      <c r="F2449" s="317"/>
      <c r="G2449" s="317"/>
      <c r="H2449" s="317"/>
      <c r="I2449" s="317"/>
      <c r="J2449" s="317"/>
      <c r="K2449" s="317"/>
      <c r="L2449" s="317"/>
      <c r="M2449" s="317"/>
      <c r="N2449" s="318"/>
      <c r="O2449" s="77"/>
      <c r="P2449" s="77"/>
    </row>
    <row r="2450" spans="1:16" s="176" customFormat="1" ht="39" customHeight="1" x14ac:dyDescent="0.3">
      <c r="A2450" s="81"/>
      <c r="B2450" s="117" t="s">
        <v>615</v>
      </c>
      <c r="C2450" s="81"/>
      <c r="D2450" s="86"/>
      <c r="E2450" s="81"/>
      <c r="F2450" s="81"/>
      <c r="G2450" s="83"/>
      <c r="H2450" s="83"/>
      <c r="I2450" s="118"/>
      <c r="J2450" s="83"/>
      <c r="K2450" s="81"/>
      <c r="L2450" s="84"/>
      <c r="M2450" s="85"/>
      <c r="N2450" s="85"/>
      <c r="O2450" s="76"/>
      <c r="P2450" s="34"/>
    </row>
    <row r="2451" spans="1:16" s="176" customFormat="1" ht="21" customHeight="1" x14ac:dyDescent="0.3">
      <c r="A2451" s="81">
        <v>1</v>
      </c>
      <c r="B2451" s="82" t="s">
        <v>616</v>
      </c>
      <c r="C2451" s="81" t="s">
        <v>617</v>
      </c>
      <c r="D2451" s="86"/>
      <c r="E2451" s="84">
        <v>8988000</v>
      </c>
      <c r="F2451" s="84">
        <f>E2451</f>
        <v>8988000</v>
      </c>
      <c r="G2451" s="83"/>
      <c r="H2451" s="83"/>
      <c r="I2451" s="118"/>
      <c r="J2451" s="118"/>
      <c r="K2451" s="81" t="s">
        <v>617</v>
      </c>
      <c r="L2451" s="84"/>
      <c r="M2451" s="85">
        <f>E2451</f>
        <v>8988000</v>
      </c>
      <c r="N2451" s="85">
        <f>F2451</f>
        <v>8988000</v>
      </c>
      <c r="O2451" s="77"/>
      <c r="P2451" s="35"/>
    </row>
    <row r="2452" spans="1:16" s="176" customFormat="1" ht="21" customHeight="1" x14ac:dyDescent="0.3">
      <c r="A2452" s="81">
        <f>A2451+1</f>
        <v>2</v>
      </c>
      <c r="B2452" s="82" t="s">
        <v>618</v>
      </c>
      <c r="C2452" s="81" t="s">
        <v>617</v>
      </c>
      <c r="D2452" s="86"/>
      <c r="E2452" s="84">
        <v>9976000</v>
      </c>
      <c r="F2452" s="84">
        <f t="shared" ref="F2452:F2471" si="220">E2452</f>
        <v>9976000</v>
      </c>
      <c r="G2452" s="83"/>
      <c r="H2452" s="83"/>
      <c r="I2452" s="118"/>
      <c r="J2452" s="118"/>
      <c r="K2452" s="81" t="s">
        <v>617</v>
      </c>
      <c r="L2452" s="84"/>
      <c r="M2452" s="85">
        <f t="shared" ref="M2452:M2471" si="221">E2452</f>
        <v>9976000</v>
      </c>
      <c r="N2452" s="85">
        <f t="shared" ref="N2452:N2471" si="222">F2452</f>
        <v>9976000</v>
      </c>
      <c r="O2452" s="77"/>
      <c r="P2452" s="35"/>
    </row>
    <row r="2453" spans="1:16" s="176" customFormat="1" ht="21" customHeight="1" x14ac:dyDescent="0.3">
      <c r="A2453" s="81">
        <f t="shared" ref="A2453:A2471" si="223">A2452+1</f>
        <v>3</v>
      </c>
      <c r="B2453" s="82" t="s">
        <v>619</v>
      </c>
      <c r="C2453" s="81" t="s">
        <v>617</v>
      </c>
      <c r="D2453" s="86"/>
      <c r="E2453" s="84">
        <v>11050000</v>
      </c>
      <c r="F2453" s="84">
        <f t="shared" si="220"/>
        <v>11050000</v>
      </c>
      <c r="G2453" s="83"/>
      <c r="H2453" s="83"/>
      <c r="I2453" s="118"/>
      <c r="J2453" s="118"/>
      <c r="K2453" s="81" t="s">
        <v>617</v>
      </c>
      <c r="L2453" s="84"/>
      <c r="M2453" s="85">
        <f t="shared" si="221"/>
        <v>11050000</v>
      </c>
      <c r="N2453" s="85">
        <f t="shared" si="222"/>
        <v>11050000</v>
      </c>
      <c r="O2453" s="77"/>
      <c r="P2453" s="35"/>
    </row>
    <row r="2454" spans="1:16" s="176" customFormat="1" ht="21" customHeight="1" x14ac:dyDescent="0.3">
      <c r="A2454" s="81">
        <f t="shared" si="223"/>
        <v>4</v>
      </c>
      <c r="B2454" s="82" t="s">
        <v>620</v>
      </c>
      <c r="C2454" s="81" t="s">
        <v>617</v>
      </c>
      <c r="D2454" s="86"/>
      <c r="E2454" s="84">
        <v>12886000</v>
      </c>
      <c r="F2454" s="84">
        <f t="shared" si="220"/>
        <v>12886000</v>
      </c>
      <c r="G2454" s="83"/>
      <c r="H2454" s="83"/>
      <c r="I2454" s="118"/>
      <c r="J2454" s="118"/>
      <c r="K2454" s="81" t="s">
        <v>617</v>
      </c>
      <c r="L2454" s="84"/>
      <c r="M2454" s="85">
        <f t="shared" si="221"/>
        <v>12886000</v>
      </c>
      <c r="N2454" s="85">
        <f t="shared" si="222"/>
        <v>12886000</v>
      </c>
      <c r="O2454" s="77"/>
      <c r="P2454" s="35"/>
    </row>
    <row r="2455" spans="1:16" s="176" customFormat="1" ht="17.25" x14ac:dyDescent="0.3">
      <c r="A2455" s="81">
        <f t="shared" si="223"/>
        <v>5</v>
      </c>
      <c r="B2455" s="82" t="s">
        <v>621</v>
      </c>
      <c r="C2455" s="81" t="s">
        <v>617</v>
      </c>
      <c r="D2455" s="86"/>
      <c r="E2455" s="84">
        <v>7800000</v>
      </c>
      <c r="F2455" s="84">
        <f t="shared" si="220"/>
        <v>7800000</v>
      </c>
      <c r="G2455" s="83"/>
      <c r="H2455" s="83"/>
      <c r="I2455" s="118"/>
      <c r="J2455" s="118"/>
      <c r="K2455" s="81" t="s">
        <v>617</v>
      </c>
      <c r="L2455" s="84"/>
      <c r="M2455" s="85">
        <f t="shared" si="221"/>
        <v>7800000</v>
      </c>
      <c r="N2455" s="85">
        <f t="shared" si="222"/>
        <v>7800000</v>
      </c>
      <c r="O2455" s="77"/>
      <c r="P2455" s="35"/>
    </row>
    <row r="2456" spans="1:16" s="176" customFormat="1" ht="21" customHeight="1" x14ac:dyDescent="0.3">
      <c r="A2456" s="81">
        <f t="shared" si="223"/>
        <v>6</v>
      </c>
      <c r="B2456" s="82" t="s">
        <v>622</v>
      </c>
      <c r="C2456" s="81" t="s">
        <v>617</v>
      </c>
      <c r="D2456" s="86"/>
      <c r="E2456" s="84">
        <v>9980000</v>
      </c>
      <c r="F2456" s="84">
        <f t="shared" si="220"/>
        <v>9980000</v>
      </c>
      <c r="G2456" s="83"/>
      <c r="H2456" s="83"/>
      <c r="I2456" s="118"/>
      <c r="J2456" s="118"/>
      <c r="K2456" s="81" t="s">
        <v>617</v>
      </c>
      <c r="L2456" s="84"/>
      <c r="M2456" s="85">
        <f t="shared" si="221"/>
        <v>9980000</v>
      </c>
      <c r="N2456" s="85">
        <f t="shared" si="222"/>
        <v>9980000</v>
      </c>
      <c r="O2456" s="77"/>
      <c r="P2456" s="35"/>
    </row>
    <row r="2457" spans="1:16" s="176" customFormat="1" ht="21" customHeight="1" x14ac:dyDescent="0.3">
      <c r="A2457" s="81">
        <f t="shared" si="223"/>
        <v>7</v>
      </c>
      <c r="B2457" s="82" t="s">
        <v>623</v>
      </c>
      <c r="C2457" s="81" t="s">
        <v>617</v>
      </c>
      <c r="D2457" s="86"/>
      <c r="E2457" s="84">
        <v>12950000</v>
      </c>
      <c r="F2457" s="84">
        <f t="shared" si="220"/>
        <v>12950000</v>
      </c>
      <c r="G2457" s="83"/>
      <c r="H2457" s="83"/>
      <c r="I2457" s="118"/>
      <c r="J2457" s="118"/>
      <c r="K2457" s="81" t="s">
        <v>617</v>
      </c>
      <c r="L2457" s="84"/>
      <c r="M2457" s="85">
        <f t="shared" si="221"/>
        <v>12950000</v>
      </c>
      <c r="N2457" s="85">
        <f t="shared" si="222"/>
        <v>12950000</v>
      </c>
      <c r="O2457" s="77"/>
      <c r="P2457" s="35"/>
    </row>
    <row r="2458" spans="1:16" s="176" customFormat="1" ht="21" customHeight="1" x14ac:dyDescent="0.3">
      <c r="A2458" s="81">
        <f t="shared" si="223"/>
        <v>8</v>
      </c>
      <c r="B2458" s="82" t="s">
        <v>624</v>
      </c>
      <c r="C2458" s="81" t="s">
        <v>617</v>
      </c>
      <c r="D2458" s="86"/>
      <c r="E2458" s="84">
        <v>5450000</v>
      </c>
      <c r="F2458" s="84">
        <f t="shared" si="220"/>
        <v>5450000</v>
      </c>
      <c r="G2458" s="83"/>
      <c r="H2458" s="83"/>
      <c r="I2458" s="118"/>
      <c r="J2458" s="118"/>
      <c r="K2458" s="81" t="s">
        <v>617</v>
      </c>
      <c r="L2458" s="84"/>
      <c r="M2458" s="85">
        <f t="shared" si="221"/>
        <v>5450000</v>
      </c>
      <c r="N2458" s="85">
        <f t="shared" si="222"/>
        <v>5450000</v>
      </c>
      <c r="O2458" s="77"/>
      <c r="P2458" s="35"/>
    </row>
    <row r="2459" spans="1:16" s="176" customFormat="1" ht="21" customHeight="1" x14ac:dyDescent="0.3">
      <c r="A2459" s="81">
        <f t="shared" si="223"/>
        <v>9</v>
      </c>
      <c r="B2459" s="82" t="s">
        <v>625</v>
      </c>
      <c r="C2459" s="81" t="s">
        <v>617</v>
      </c>
      <c r="D2459" s="86"/>
      <c r="E2459" s="84">
        <v>6470000</v>
      </c>
      <c r="F2459" s="84">
        <f t="shared" si="220"/>
        <v>6470000</v>
      </c>
      <c r="G2459" s="83"/>
      <c r="H2459" s="83"/>
      <c r="I2459" s="118"/>
      <c r="J2459" s="118"/>
      <c r="K2459" s="81" t="s">
        <v>617</v>
      </c>
      <c r="L2459" s="84"/>
      <c r="M2459" s="85">
        <f t="shared" si="221"/>
        <v>6470000</v>
      </c>
      <c r="N2459" s="85">
        <f t="shared" si="222"/>
        <v>6470000</v>
      </c>
      <c r="O2459" s="77"/>
      <c r="P2459" s="35"/>
    </row>
    <row r="2460" spans="1:16" s="176" customFormat="1" ht="21" customHeight="1" x14ac:dyDescent="0.3">
      <c r="A2460" s="81">
        <f t="shared" si="223"/>
        <v>10</v>
      </c>
      <c r="B2460" s="82" t="s">
        <v>626</v>
      </c>
      <c r="C2460" s="81" t="s">
        <v>617</v>
      </c>
      <c r="D2460" s="86"/>
      <c r="E2460" s="84">
        <v>7120000</v>
      </c>
      <c r="F2460" s="84">
        <f t="shared" si="220"/>
        <v>7120000</v>
      </c>
      <c r="G2460" s="83"/>
      <c r="H2460" s="83"/>
      <c r="I2460" s="118"/>
      <c r="J2460" s="118"/>
      <c r="K2460" s="81" t="s">
        <v>617</v>
      </c>
      <c r="L2460" s="84"/>
      <c r="M2460" s="85">
        <f t="shared" si="221"/>
        <v>7120000</v>
      </c>
      <c r="N2460" s="85">
        <f t="shared" si="222"/>
        <v>7120000</v>
      </c>
      <c r="O2460" s="77"/>
      <c r="P2460" s="35"/>
    </row>
    <row r="2461" spans="1:16" s="176" customFormat="1" ht="21" customHeight="1" x14ac:dyDescent="0.3">
      <c r="A2461" s="81">
        <f t="shared" si="223"/>
        <v>11</v>
      </c>
      <c r="B2461" s="82" t="s">
        <v>627</v>
      </c>
      <c r="C2461" s="81" t="s">
        <v>617</v>
      </c>
      <c r="D2461" s="86"/>
      <c r="E2461" s="84">
        <v>8760000</v>
      </c>
      <c r="F2461" s="84">
        <f t="shared" si="220"/>
        <v>8760000</v>
      </c>
      <c r="G2461" s="83"/>
      <c r="H2461" s="83"/>
      <c r="I2461" s="118"/>
      <c r="J2461" s="118"/>
      <c r="K2461" s="81" t="s">
        <v>617</v>
      </c>
      <c r="L2461" s="84"/>
      <c r="M2461" s="85">
        <f t="shared" si="221"/>
        <v>8760000</v>
      </c>
      <c r="N2461" s="85">
        <f t="shared" si="222"/>
        <v>8760000</v>
      </c>
      <c r="O2461" s="77"/>
      <c r="P2461" s="35"/>
    </row>
    <row r="2462" spans="1:16" s="176" customFormat="1" ht="21" customHeight="1" x14ac:dyDescent="0.3">
      <c r="A2462" s="81">
        <f t="shared" si="223"/>
        <v>12</v>
      </c>
      <c r="B2462" s="82" t="s">
        <v>628</v>
      </c>
      <c r="C2462" s="81" t="s">
        <v>617</v>
      </c>
      <c r="D2462" s="86"/>
      <c r="E2462" s="84">
        <v>9760000</v>
      </c>
      <c r="F2462" s="84">
        <f t="shared" si="220"/>
        <v>9760000</v>
      </c>
      <c r="G2462" s="83"/>
      <c r="H2462" s="83"/>
      <c r="I2462" s="118"/>
      <c r="J2462" s="118"/>
      <c r="K2462" s="81" t="s">
        <v>617</v>
      </c>
      <c r="L2462" s="84"/>
      <c r="M2462" s="85">
        <f t="shared" si="221"/>
        <v>9760000</v>
      </c>
      <c r="N2462" s="85">
        <f t="shared" si="222"/>
        <v>9760000</v>
      </c>
      <c r="O2462" s="77"/>
      <c r="P2462" s="35"/>
    </row>
    <row r="2463" spans="1:16" s="176" customFormat="1" ht="21" customHeight="1" x14ac:dyDescent="0.3">
      <c r="A2463" s="81">
        <f t="shared" si="223"/>
        <v>13</v>
      </c>
      <c r="B2463" s="82" t="s">
        <v>629</v>
      </c>
      <c r="C2463" s="81" t="s">
        <v>617</v>
      </c>
      <c r="D2463" s="86"/>
      <c r="E2463" s="84">
        <v>7456000</v>
      </c>
      <c r="F2463" s="84">
        <f t="shared" si="220"/>
        <v>7456000</v>
      </c>
      <c r="G2463" s="83"/>
      <c r="H2463" s="83"/>
      <c r="I2463" s="118"/>
      <c r="J2463" s="118"/>
      <c r="K2463" s="81" t="s">
        <v>617</v>
      </c>
      <c r="L2463" s="84"/>
      <c r="M2463" s="85">
        <f t="shared" si="221"/>
        <v>7456000</v>
      </c>
      <c r="N2463" s="85">
        <f t="shared" si="222"/>
        <v>7456000</v>
      </c>
      <c r="O2463" s="77"/>
      <c r="P2463" s="35"/>
    </row>
    <row r="2464" spans="1:16" s="176" customFormat="1" ht="21" customHeight="1" x14ac:dyDescent="0.3">
      <c r="A2464" s="81">
        <f t="shared" si="223"/>
        <v>14</v>
      </c>
      <c r="B2464" s="82" t="s">
        <v>630</v>
      </c>
      <c r="C2464" s="81" t="s">
        <v>617</v>
      </c>
      <c r="D2464" s="86"/>
      <c r="E2464" s="84">
        <v>9480000</v>
      </c>
      <c r="F2464" s="84">
        <f t="shared" si="220"/>
        <v>9480000</v>
      </c>
      <c r="G2464" s="83"/>
      <c r="H2464" s="83"/>
      <c r="I2464" s="118"/>
      <c r="J2464" s="118"/>
      <c r="K2464" s="81" t="s">
        <v>617</v>
      </c>
      <c r="L2464" s="84"/>
      <c r="M2464" s="85">
        <f t="shared" si="221"/>
        <v>9480000</v>
      </c>
      <c r="N2464" s="85">
        <f t="shared" si="222"/>
        <v>9480000</v>
      </c>
      <c r="O2464" s="77"/>
      <c r="P2464" s="35"/>
    </row>
    <row r="2465" spans="1:16" s="176" customFormat="1" ht="21" customHeight="1" x14ac:dyDescent="0.3">
      <c r="A2465" s="81">
        <f t="shared" si="223"/>
        <v>15</v>
      </c>
      <c r="B2465" s="82" t="s">
        <v>631</v>
      </c>
      <c r="C2465" s="81" t="s">
        <v>617</v>
      </c>
      <c r="D2465" s="86"/>
      <c r="E2465" s="84">
        <v>12160000</v>
      </c>
      <c r="F2465" s="84">
        <f t="shared" si="220"/>
        <v>12160000</v>
      </c>
      <c r="G2465" s="83"/>
      <c r="H2465" s="83"/>
      <c r="I2465" s="118"/>
      <c r="J2465" s="118"/>
      <c r="K2465" s="81" t="s">
        <v>617</v>
      </c>
      <c r="L2465" s="84"/>
      <c r="M2465" s="85">
        <f t="shared" si="221"/>
        <v>12160000</v>
      </c>
      <c r="N2465" s="85">
        <f t="shared" si="222"/>
        <v>12160000</v>
      </c>
      <c r="O2465" s="77"/>
      <c r="P2465" s="35"/>
    </row>
    <row r="2466" spans="1:16" s="176" customFormat="1" ht="21" customHeight="1" x14ac:dyDescent="0.3">
      <c r="A2466" s="81">
        <f t="shared" si="223"/>
        <v>16</v>
      </c>
      <c r="B2466" s="82" t="s">
        <v>632</v>
      </c>
      <c r="C2466" s="81" t="s">
        <v>617</v>
      </c>
      <c r="D2466" s="86"/>
      <c r="E2466" s="84">
        <v>12990000</v>
      </c>
      <c r="F2466" s="84">
        <f t="shared" si="220"/>
        <v>12990000</v>
      </c>
      <c r="G2466" s="83"/>
      <c r="H2466" s="83"/>
      <c r="I2466" s="118"/>
      <c r="J2466" s="118"/>
      <c r="K2466" s="81" t="s">
        <v>617</v>
      </c>
      <c r="L2466" s="84"/>
      <c r="M2466" s="85">
        <f t="shared" si="221"/>
        <v>12990000</v>
      </c>
      <c r="N2466" s="85">
        <f t="shared" si="222"/>
        <v>12990000</v>
      </c>
      <c r="O2466" s="77"/>
      <c r="P2466" s="35"/>
    </row>
    <row r="2467" spans="1:16" s="176" customFormat="1" ht="21" customHeight="1" x14ac:dyDescent="0.3">
      <c r="A2467" s="81">
        <f t="shared" si="223"/>
        <v>17</v>
      </c>
      <c r="B2467" s="82" t="s">
        <v>633</v>
      </c>
      <c r="C2467" s="81" t="s">
        <v>617</v>
      </c>
      <c r="D2467" s="86"/>
      <c r="E2467" s="84">
        <v>17896000</v>
      </c>
      <c r="F2467" s="84">
        <f t="shared" si="220"/>
        <v>17896000</v>
      </c>
      <c r="G2467" s="83"/>
      <c r="H2467" s="83"/>
      <c r="I2467" s="118"/>
      <c r="J2467" s="118"/>
      <c r="K2467" s="81" t="s">
        <v>617</v>
      </c>
      <c r="L2467" s="84"/>
      <c r="M2467" s="85">
        <f t="shared" si="221"/>
        <v>17896000</v>
      </c>
      <c r="N2467" s="85">
        <f t="shared" si="222"/>
        <v>17896000</v>
      </c>
      <c r="O2467" s="77"/>
      <c r="P2467" s="35"/>
    </row>
    <row r="2468" spans="1:16" s="176" customFormat="1" ht="21" customHeight="1" x14ac:dyDescent="0.3">
      <c r="A2468" s="81">
        <f t="shared" si="223"/>
        <v>18</v>
      </c>
      <c r="B2468" s="82" t="s">
        <v>634</v>
      </c>
      <c r="C2468" s="81" t="s">
        <v>617</v>
      </c>
      <c r="D2468" s="86"/>
      <c r="E2468" s="84">
        <v>18070000</v>
      </c>
      <c r="F2468" s="84">
        <f t="shared" si="220"/>
        <v>18070000</v>
      </c>
      <c r="G2468" s="83"/>
      <c r="H2468" s="83"/>
      <c r="I2468" s="118"/>
      <c r="J2468" s="118"/>
      <c r="K2468" s="81" t="s">
        <v>617</v>
      </c>
      <c r="L2468" s="84"/>
      <c r="M2468" s="85">
        <f t="shared" si="221"/>
        <v>18070000</v>
      </c>
      <c r="N2468" s="85">
        <f t="shared" si="222"/>
        <v>18070000</v>
      </c>
      <c r="O2468" s="77"/>
      <c r="P2468" s="35"/>
    </row>
    <row r="2469" spans="1:16" s="176" customFormat="1" ht="21" customHeight="1" x14ac:dyDescent="0.3">
      <c r="A2469" s="81">
        <f t="shared" si="223"/>
        <v>19</v>
      </c>
      <c r="B2469" s="82" t="s">
        <v>635</v>
      </c>
      <c r="C2469" s="81" t="s">
        <v>617</v>
      </c>
      <c r="D2469" s="86"/>
      <c r="E2469" s="84">
        <v>150000</v>
      </c>
      <c r="F2469" s="84">
        <f t="shared" si="220"/>
        <v>150000</v>
      </c>
      <c r="G2469" s="83"/>
      <c r="H2469" s="83"/>
      <c r="I2469" s="118"/>
      <c r="J2469" s="118"/>
      <c r="K2469" s="81" t="s">
        <v>617</v>
      </c>
      <c r="L2469" s="84"/>
      <c r="M2469" s="85">
        <f t="shared" si="221"/>
        <v>150000</v>
      </c>
      <c r="N2469" s="85">
        <f t="shared" si="222"/>
        <v>150000</v>
      </c>
      <c r="O2469" s="77"/>
      <c r="P2469" s="35"/>
    </row>
    <row r="2470" spans="1:16" s="176" customFormat="1" ht="21" customHeight="1" x14ac:dyDescent="0.3">
      <c r="A2470" s="81">
        <f t="shared" si="223"/>
        <v>20</v>
      </c>
      <c r="B2470" s="82" t="s">
        <v>636</v>
      </c>
      <c r="C2470" s="81" t="s">
        <v>617</v>
      </c>
      <c r="D2470" s="86"/>
      <c r="E2470" s="84">
        <v>215000</v>
      </c>
      <c r="F2470" s="84">
        <f t="shared" si="220"/>
        <v>215000</v>
      </c>
      <c r="G2470" s="83"/>
      <c r="H2470" s="83"/>
      <c r="I2470" s="118"/>
      <c r="J2470" s="118"/>
      <c r="K2470" s="81" t="s">
        <v>617</v>
      </c>
      <c r="L2470" s="84"/>
      <c r="M2470" s="85">
        <f t="shared" si="221"/>
        <v>215000</v>
      </c>
      <c r="N2470" s="85">
        <f t="shared" si="222"/>
        <v>215000</v>
      </c>
      <c r="O2470" s="77"/>
      <c r="P2470" s="35"/>
    </row>
    <row r="2471" spans="1:16" s="176" customFormat="1" ht="21" customHeight="1" x14ac:dyDescent="0.3">
      <c r="A2471" s="81">
        <f t="shared" si="223"/>
        <v>21</v>
      </c>
      <c r="B2471" s="82" t="s">
        <v>637</v>
      </c>
      <c r="C2471" s="81" t="s">
        <v>617</v>
      </c>
      <c r="D2471" s="86"/>
      <c r="E2471" s="84">
        <v>300000</v>
      </c>
      <c r="F2471" s="84">
        <f t="shared" si="220"/>
        <v>300000</v>
      </c>
      <c r="G2471" s="83"/>
      <c r="H2471" s="83"/>
      <c r="I2471" s="118"/>
      <c r="J2471" s="118"/>
      <c r="K2471" s="81" t="s">
        <v>617</v>
      </c>
      <c r="L2471" s="84"/>
      <c r="M2471" s="85">
        <f t="shared" si="221"/>
        <v>300000</v>
      </c>
      <c r="N2471" s="85">
        <f t="shared" si="222"/>
        <v>300000</v>
      </c>
      <c r="O2471" s="77"/>
      <c r="P2471" s="35"/>
    </row>
    <row r="2472" spans="1:16" s="176" customFormat="1" ht="50.25" customHeight="1" x14ac:dyDescent="0.3">
      <c r="A2472" s="81"/>
      <c r="B2472" s="328" t="s">
        <v>2598</v>
      </c>
      <c r="C2472" s="329"/>
      <c r="D2472" s="329"/>
      <c r="E2472" s="329"/>
      <c r="F2472" s="329"/>
      <c r="G2472" s="329"/>
      <c r="H2472" s="329"/>
      <c r="I2472" s="329"/>
      <c r="J2472" s="329"/>
      <c r="K2472" s="329"/>
      <c r="L2472" s="329"/>
      <c r="M2472" s="329"/>
      <c r="N2472" s="330"/>
      <c r="O2472" s="77"/>
      <c r="P2472" s="35"/>
    </row>
    <row r="2473" spans="1:16" s="176" customFormat="1" ht="33" x14ac:dyDescent="0.3">
      <c r="A2473" s="95" t="s">
        <v>9</v>
      </c>
      <c r="B2473" s="22" t="s">
        <v>2599</v>
      </c>
      <c r="C2473" s="81"/>
      <c r="D2473" s="86"/>
      <c r="E2473" s="84"/>
      <c r="F2473" s="84"/>
      <c r="G2473" s="83"/>
      <c r="H2473" s="83"/>
      <c r="I2473" s="118"/>
      <c r="J2473" s="118"/>
      <c r="K2473" s="81"/>
      <c r="L2473" s="84"/>
      <c r="M2473" s="85"/>
      <c r="N2473" s="85"/>
      <c r="O2473" s="77"/>
      <c r="P2473" s="35"/>
    </row>
    <row r="2474" spans="1:16" s="176" customFormat="1" ht="21" customHeight="1" x14ac:dyDescent="0.3">
      <c r="A2474" s="81">
        <v>1</v>
      </c>
      <c r="B2474" s="82" t="s">
        <v>2600</v>
      </c>
      <c r="C2474" s="81" t="s">
        <v>2601</v>
      </c>
      <c r="D2474" s="85"/>
      <c r="E2474" s="84"/>
      <c r="F2474" s="84"/>
      <c r="G2474" s="83"/>
      <c r="H2474" s="85">
        <v>4200000</v>
      </c>
      <c r="I2474" s="118"/>
      <c r="J2474" s="118"/>
      <c r="K2474" s="81" t="str">
        <f>C2474</f>
        <v>1bộ</v>
      </c>
      <c r="L2474" s="85">
        <f>H2474</f>
        <v>4200000</v>
      </c>
      <c r="M2474" s="85"/>
      <c r="N2474" s="85"/>
      <c r="O2474" s="77"/>
      <c r="P2474" s="35"/>
    </row>
    <row r="2475" spans="1:16" s="176" customFormat="1" ht="21" customHeight="1" x14ac:dyDescent="0.3">
      <c r="A2475" s="81">
        <v>2</v>
      </c>
      <c r="B2475" s="82" t="s">
        <v>2602</v>
      </c>
      <c r="C2475" s="81" t="s">
        <v>2601</v>
      </c>
      <c r="D2475" s="85"/>
      <c r="E2475" s="84"/>
      <c r="F2475" s="84"/>
      <c r="G2475" s="83"/>
      <c r="H2475" s="85">
        <v>4800000</v>
      </c>
      <c r="I2475" s="118"/>
      <c r="J2475" s="118"/>
      <c r="K2475" s="81" t="str">
        <f t="shared" ref="K2475:K2514" si="224">C2475</f>
        <v>1bộ</v>
      </c>
      <c r="L2475" s="85">
        <f t="shared" ref="L2475:L2514" si="225">H2475</f>
        <v>4800000</v>
      </c>
      <c r="M2475" s="85"/>
      <c r="N2475" s="85"/>
      <c r="O2475" s="77"/>
      <c r="P2475" s="35"/>
    </row>
    <row r="2476" spans="1:16" s="176" customFormat="1" ht="21" customHeight="1" x14ac:dyDescent="0.3">
      <c r="A2476" s="81">
        <v>3</v>
      </c>
      <c r="B2476" s="82" t="s">
        <v>2603</v>
      </c>
      <c r="C2476" s="81" t="s">
        <v>2601</v>
      </c>
      <c r="D2476" s="85"/>
      <c r="E2476" s="84"/>
      <c r="F2476" s="84"/>
      <c r="G2476" s="83"/>
      <c r="H2476" s="85">
        <v>5850000</v>
      </c>
      <c r="I2476" s="118"/>
      <c r="J2476" s="118"/>
      <c r="K2476" s="81" t="str">
        <f t="shared" si="224"/>
        <v>1bộ</v>
      </c>
      <c r="L2476" s="85">
        <f t="shared" si="225"/>
        <v>5850000</v>
      </c>
      <c r="M2476" s="85"/>
      <c r="N2476" s="85"/>
      <c r="O2476" s="77"/>
      <c r="P2476" s="35"/>
    </row>
    <row r="2477" spans="1:16" s="176" customFormat="1" ht="21" customHeight="1" x14ac:dyDescent="0.3">
      <c r="A2477" s="81">
        <v>4</v>
      </c>
      <c r="B2477" s="82" t="s">
        <v>2604</v>
      </c>
      <c r="C2477" s="81" t="s">
        <v>2601</v>
      </c>
      <c r="D2477" s="85"/>
      <c r="E2477" s="84"/>
      <c r="F2477" s="84"/>
      <c r="G2477" s="83"/>
      <c r="H2477" s="85">
        <v>8850000</v>
      </c>
      <c r="I2477" s="118"/>
      <c r="J2477" s="118"/>
      <c r="K2477" s="81" t="str">
        <f t="shared" si="224"/>
        <v>1bộ</v>
      </c>
      <c r="L2477" s="85">
        <f t="shared" si="225"/>
        <v>8850000</v>
      </c>
      <c r="M2477" s="85"/>
      <c r="N2477" s="85"/>
      <c r="O2477" s="77"/>
      <c r="P2477" s="35"/>
    </row>
    <row r="2478" spans="1:16" s="176" customFormat="1" ht="21" customHeight="1" x14ac:dyDescent="0.3">
      <c r="A2478" s="81">
        <v>5</v>
      </c>
      <c r="B2478" s="82" t="s">
        <v>2605</v>
      </c>
      <c r="C2478" s="81" t="s">
        <v>2601</v>
      </c>
      <c r="D2478" s="85"/>
      <c r="E2478" s="84"/>
      <c r="F2478" s="84"/>
      <c r="G2478" s="83"/>
      <c r="H2478" s="85">
        <v>9000000</v>
      </c>
      <c r="I2478" s="118"/>
      <c r="J2478" s="118"/>
      <c r="K2478" s="81" t="str">
        <f t="shared" si="224"/>
        <v>1bộ</v>
      </c>
      <c r="L2478" s="85">
        <f t="shared" si="225"/>
        <v>9000000</v>
      </c>
      <c r="M2478" s="85"/>
      <c r="N2478" s="85"/>
      <c r="O2478" s="77"/>
      <c r="P2478" s="35"/>
    </row>
    <row r="2479" spans="1:16" s="176" customFormat="1" ht="21" customHeight="1" x14ac:dyDescent="0.3">
      <c r="A2479" s="81">
        <v>6</v>
      </c>
      <c r="B2479" s="82" t="s">
        <v>2606</v>
      </c>
      <c r="C2479" s="81" t="s">
        <v>2601</v>
      </c>
      <c r="D2479" s="85"/>
      <c r="E2479" s="84"/>
      <c r="F2479" s="84"/>
      <c r="G2479" s="83"/>
      <c r="H2479" s="85">
        <v>9200000</v>
      </c>
      <c r="I2479" s="118"/>
      <c r="J2479" s="118"/>
      <c r="K2479" s="81" t="str">
        <f t="shared" si="224"/>
        <v>1bộ</v>
      </c>
      <c r="L2479" s="85">
        <f t="shared" si="225"/>
        <v>9200000</v>
      </c>
      <c r="M2479" s="85"/>
      <c r="N2479" s="85"/>
      <c r="O2479" s="77"/>
      <c r="P2479" s="35"/>
    </row>
    <row r="2480" spans="1:16" s="176" customFormat="1" ht="21" customHeight="1" x14ac:dyDescent="0.3">
      <c r="A2480" s="81">
        <v>7</v>
      </c>
      <c r="B2480" s="82" t="s">
        <v>2607</v>
      </c>
      <c r="C2480" s="81" t="s">
        <v>2601</v>
      </c>
      <c r="D2480" s="85"/>
      <c r="E2480" s="84"/>
      <c r="F2480" s="84"/>
      <c r="G2480" s="83"/>
      <c r="H2480" s="85">
        <v>10300000</v>
      </c>
      <c r="I2480" s="118"/>
      <c r="J2480" s="118"/>
      <c r="K2480" s="81" t="str">
        <f t="shared" si="224"/>
        <v>1bộ</v>
      </c>
      <c r="L2480" s="85">
        <f t="shared" si="225"/>
        <v>10300000</v>
      </c>
      <c r="M2480" s="85"/>
      <c r="N2480" s="85"/>
      <c r="O2480" s="77"/>
      <c r="P2480" s="35"/>
    </row>
    <row r="2481" spans="1:16" s="176" customFormat="1" ht="21" customHeight="1" x14ac:dyDescent="0.3">
      <c r="A2481" s="81">
        <v>8</v>
      </c>
      <c r="B2481" s="82" t="s">
        <v>2608</v>
      </c>
      <c r="C2481" s="81" t="s">
        <v>2601</v>
      </c>
      <c r="D2481" s="85"/>
      <c r="E2481" s="84"/>
      <c r="F2481" s="84"/>
      <c r="G2481" s="83"/>
      <c r="H2481" s="85">
        <v>10500000</v>
      </c>
      <c r="I2481" s="118"/>
      <c r="J2481" s="118"/>
      <c r="K2481" s="81" t="str">
        <f t="shared" si="224"/>
        <v>1bộ</v>
      </c>
      <c r="L2481" s="85">
        <f t="shared" si="225"/>
        <v>10500000</v>
      </c>
      <c r="M2481" s="85"/>
      <c r="N2481" s="85"/>
      <c r="O2481" s="77"/>
      <c r="P2481" s="35"/>
    </row>
    <row r="2482" spans="1:16" s="176" customFormat="1" ht="21" customHeight="1" x14ac:dyDescent="0.3">
      <c r="A2482" s="81">
        <v>9</v>
      </c>
      <c r="B2482" s="82" t="s">
        <v>2609</v>
      </c>
      <c r="C2482" s="81" t="s">
        <v>2601</v>
      </c>
      <c r="D2482" s="85"/>
      <c r="E2482" s="84"/>
      <c r="F2482" s="84"/>
      <c r="G2482" s="83"/>
      <c r="H2482" s="85">
        <v>11850000</v>
      </c>
      <c r="I2482" s="118"/>
      <c r="J2482" s="118"/>
      <c r="K2482" s="81" t="str">
        <f t="shared" si="224"/>
        <v>1bộ</v>
      </c>
      <c r="L2482" s="85">
        <f t="shared" si="225"/>
        <v>11850000</v>
      </c>
      <c r="M2482" s="85"/>
      <c r="N2482" s="85"/>
      <c r="O2482" s="77"/>
      <c r="P2482" s="35"/>
    </row>
    <row r="2483" spans="1:16" s="176" customFormat="1" ht="21" customHeight="1" x14ac:dyDescent="0.3">
      <c r="A2483" s="81">
        <v>10</v>
      </c>
      <c r="B2483" s="82" t="s">
        <v>2610</v>
      </c>
      <c r="C2483" s="81" t="s">
        <v>2601</v>
      </c>
      <c r="D2483" s="85"/>
      <c r="E2483" s="84"/>
      <c r="F2483" s="84"/>
      <c r="G2483" s="83"/>
      <c r="H2483" s="85">
        <v>12000000</v>
      </c>
      <c r="I2483" s="118"/>
      <c r="J2483" s="118"/>
      <c r="K2483" s="81" t="str">
        <f t="shared" si="224"/>
        <v>1bộ</v>
      </c>
      <c r="L2483" s="85">
        <f t="shared" si="225"/>
        <v>12000000</v>
      </c>
      <c r="M2483" s="85"/>
      <c r="N2483" s="85"/>
      <c r="O2483" s="77"/>
      <c r="P2483" s="35"/>
    </row>
    <row r="2484" spans="1:16" s="176" customFormat="1" ht="21" customHeight="1" x14ac:dyDescent="0.3">
      <c r="A2484" s="81">
        <v>11</v>
      </c>
      <c r="B2484" s="82" t="s">
        <v>2611</v>
      </c>
      <c r="C2484" s="81" t="s">
        <v>2601</v>
      </c>
      <c r="D2484" s="85"/>
      <c r="E2484" s="84"/>
      <c r="F2484" s="84"/>
      <c r="G2484" s="83"/>
      <c r="H2484" s="85">
        <v>13350000</v>
      </c>
      <c r="I2484" s="118"/>
      <c r="J2484" s="118"/>
      <c r="K2484" s="81" t="str">
        <f t="shared" si="224"/>
        <v>1bộ</v>
      </c>
      <c r="L2484" s="85">
        <f t="shared" si="225"/>
        <v>13350000</v>
      </c>
      <c r="M2484" s="85"/>
      <c r="N2484" s="85"/>
      <c r="O2484" s="77"/>
      <c r="P2484" s="35"/>
    </row>
    <row r="2485" spans="1:16" s="176" customFormat="1" ht="21" customHeight="1" x14ac:dyDescent="0.3">
      <c r="A2485" s="81">
        <v>12</v>
      </c>
      <c r="B2485" s="82" t="s">
        <v>2612</v>
      </c>
      <c r="C2485" s="81" t="s">
        <v>2601</v>
      </c>
      <c r="D2485" s="85"/>
      <c r="E2485" s="84"/>
      <c r="F2485" s="84"/>
      <c r="G2485" s="83"/>
      <c r="H2485" s="85">
        <v>15000000</v>
      </c>
      <c r="I2485" s="118"/>
      <c r="J2485" s="118"/>
      <c r="K2485" s="81" t="str">
        <f t="shared" si="224"/>
        <v>1bộ</v>
      </c>
      <c r="L2485" s="85">
        <f t="shared" si="225"/>
        <v>15000000</v>
      </c>
      <c r="M2485" s="85"/>
      <c r="N2485" s="85"/>
      <c r="O2485" s="77"/>
      <c r="P2485" s="35"/>
    </row>
    <row r="2486" spans="1:16" s="176" customFormat="1" ht="42" customHeight="1" x14ac:dyDescent="0.3">
      <c r="A2486" s="81">
        <v>13</v>
      </c>
      <c r="B2486" s="82" t="s">
        <v>2613</v>
      </c>
      <c r="C2486" s="81" t="s">
        <v>2601</v>
      </c>
      <c r="D2486" s="85"/>
      <c r="E2486" s="84"/>
      <c r="F2486" s="84"/>
      <c r="G2486" s="83"/>
      <c r="H2486" s="85">
        <v>11900000</v>
      </c>
      <c r="I2486" s="118"/>
      <c r="J2486" s="118"/>
      <c r="K2486" s="81" t="str">
        <f t="shared" si="224"/>
        <v>1bộ</v>
      </c>
      <c r="L2486" s="85">
        <f t="shared" si="225"/>
        <v>11900000</v>
      </c>
      <c r="M2486" s="85"/>
      <c r="N2486" s="85"/>
      <c r="O2486" s="77"/>
      <c r="P2486" s="35"/>
    </row>
    <row r="2487" spans="1:16" s="176" customFormat="1" ht="39" customHeight="1" x14ac:dyDescent="0.3">
      <c r="A2487" s="81">
        <v>14</v>
      </c>
      <c r="B2487" s="82" t="s">
        <v>2614</v>
      </c>
      <c r="C2487" s="81" t="s">
        <v>2601</v>
      </c>
      <c r="D2487" s="85"/>
      <c r="E2487" s="84"/>
      <c r="F2487" s="84"/>
      <c r="G2487" s="83"/>
      <c r="H2487" s="85">
        <v>13400000</v>
      </c>
      <c r="I2487" s="118"/>
      <c r="J2487" s="118"/>
      <c r="K2487" s="81" t="str">
        <f t="shared" si="224"/>
        <v>1bộ</v>
      </c>
      <c r="L2487" s="85">
        <f t="shared" si="225"/>
        <v>13400000</v>
      </c>
      <c r="M2487" s="85"/>
      <c r="N2487" s="85"/>
      <c r="O2487" s="77"/>
      <c r="P2487" s="35"/>
    </row>
    <row r="2488" spans="1:16" s="176" customFormat="1" ht="39.75" customHeight="1" x14ac:dyDescent="0.3">
      <c r="A2488" s="81">
        <v>15</v>
      </c>
      <c r="B2488" s="82" t="s">
        <v>2615</v>
      </c>
      <c r="C2488" s="81" t="s">
        <v>2601</v>
      </c>
      <c r="D2488" s="85"/>
      <c r="E2488" s="84"/>
      <c r="F2488" s="84"/>
      <c r="G2488" s="83"/>
      <c r="H2488" s="85">
        <v>14900000</v>
      </c>
      <c r="I2488" s="118"/>
      <c r="J2488" s="118"/>
      <c r="K2488" s="81" t="str">
        <f t="shared" si="224"/>
        <v>1bộ</v>
      </c>
      <c r="L2488" s="85">
        <f t="shared" si="225"/>
        <v>14900000</v>
      </c>
      <c r="M2488" s="85"/>
      <c r="N2488" s="85"/>
      <c r="O2488" s="77"/>
      <c r="P2488" s="35"/>
    </row>
    <row r="2489" spans="1:16" s="176" customFormat="1" ht="40.5" customHeight="1" x14ac:dyDescent="0.3">
      <c r="A2489" s="81">
        <v>16</v>
      </c>
      <c r="B2489" s="82" t="s">
        <v>2616</v>
      </c>
      <c r="C2489" s="81" t="s">
        <v>2601</v>
      </c>
      <c r="D2489" s="85"/>
      <c r="E2489" s="84"/>
      <c r="F2489" s="84"/>
      <c r="G2489" s="83"/>
      <c r="H2489" s="85">
        <v>18750000</v>
      </c>
      <c r="I2489" s="118"/>
      <c r="J2489" s="118"/>
      <c r="K2489" s="81" t="str">
        <f t="shared" si="224"/>
        <v>1bộ</v>
      </c>
      <c r="L2489" s="85">
        <f t="shared" si="225"/>
        <v>18750000</v>
      </c>
      <c r="M2489" s="85"/>
      <c r="N2489" s="85"/>
      <c r="O2489" s="77"/>
      <c r="P2489" s="35"/>
    </row>
    <row r="2490" spans="1:16" s="176" customFormat="1" ht="39" customHeight="1" x14ac:dyDescent="0.3">
      <c r="A2490" s="81">
        <v>17</v>
      </c>
      <c r="B2490" s="82" t="s">
        <v>2617</v>
      </c>
      <c r="C2490" s="81" t="s">
        <v>2601</v>
      </c>
      <c r="D2490" s="85"/>
      <c r="E2490" s="84"/>
      <c r="F2490" s="84"/>
      <c r="G2490" s="83"/>
      <c r="H2490" s="85">
        <v>20250000</v>
      </c>
      <c r="I2490" s="118"/>
      <c r="J2490" s="118"/>
      <c r="K2490" s="81" t="str">
        <f t="shared" si="224"/>
        <v>1bộ</v>
      </c>
      <c r="L2490" s="85">
        <f t="shared" si="225"/>
        <v>20250000</v>
      </c>
      <c r="M2490" s="85"/>
      <c r="N2490" s="85"/>
      <c r="O2490" s="77"/>
      <c r="P2490" s="35"/>
    </row>
    <row r="2491" spans="1:16" s="176" customFormat="1" ht="41.25" customHeight="1" x14ac:dyDescent="0.3">
      <c r="A2491" s="81">
        <v>18</v>
      </c>
      <c r="B2491" s="82" t="s">
        <v>2618</v>
      </c>
      <c r="C2491" s="81" t="s">
        <v>2601</v>
      </c>
      <c r="D2491" s="85"/>
      <c r="E2491" s="84"/>
      <c r="F2491" s="84"/>
      <c r="G2491" s="83"/>
      <c r="H2491" s="85">
        <v>21750000</v>
      </c>
      <c r="I2491" s="118"/>
      <c r="J2491" s="118"/>
      <c r="K2491" s="81" t="str">
        <f t="shared" si="224"/>
        <v>1bộ</v>
      </c>
      <c r="L2491" s="85">
        <f t="shared" si="225"/>
        <v>21750000</v>
      </c>
      <c r="M2491" s="85"/>
      <c r="N2491" s="85"/>
      <c r="O2491" s="77"/>
      <c r="P2491" s="35"/>
    </row>
    <row r="2492" spans="1:16" s="176" customFormat="1" ht="21" customHeight="1" x14ac:dyDescent="0.3">
      <c r="A2492" s="81">
        <v>19</v>
      </c>
      <c r="B2492" s="82" t="s">
        <v>2619</v>
      </c>
      <c r="C2492" s="81" t="s">
        <v>2601</v>
      </c>
      <c r="D2492" s="85"/>
      <c r="E2492" s="84"/>
      <c r="F2492" s="84"/>
      <c r="G2492" s="83"/>
      <c r="H2492" s="85">
        <v>11250000</v>
      </c>
      <c r="I2492" s="118"/>
      <c r="J2492" s="118"/>
      <c r="K2492" s="81" t="str">
        <f t="shared" si="224"/>
        <v>1bộ</v>
      </c>
      <c r="L2492" s="85">
        <f t="shared" si="225"/>
        <v>11250000</v>
      </c>
      <c r="M2492" s="85"/>
      <c r="N2492" s="85"/>
      <c r="O2492" s="77"/>
      <c r="P2492" s="35"/>
    </row>
    <row r="2493" spans="1:16" s="176" customFormat="1" ht="21" customHeight="1" x14ac:dyDescent="0.3">
      <c r="A2493" s="81">
        <v>20</v>
      </c>
      <c r="B2493" s="82" t="s">
        <v>2620</v>
      </c>
      <c r="C2493" s="81" t="s">
        <v>2601</v>
      </c>
      <c r="D2493" s="85"/>
      <c r="E2493" s="84"/>
      <c r="F2493" s="84"/>
      <c r="G2493" s="83"/>
      <c r="H2493" s="85">
        <v>13350000</v>
      </c>
      <c r="I2493" s="118"/>
      <c r="J2493" s="118"/>
      <c r="K2493" s="81" t="str">
        <f t="shared" si="224"/>
        <v>1bộ</v>
      </c>
      <c r="L2493" s="85">
        <f t="shared" si="225"/>
        <v>13350000</v>
      </c>
      <c r="M2493" s="85"/>
      <c r="N2493" s="85"/>
      <c r="O2493" s="77"/>
      <c r="P2493" s="35"/>
    </row>
    <row r="2494" spans="1:16" s="176" customFormat="1" ht="21" customHeight="1" x14ac:dyDescent="0.3">
      <c r="A2494" s="81">
        <v>21</v>
      </c>
      <c r="B2494" s="82" t="s">
        <v>2621</v>
      </c>
      <c r="C2494" s="81" t="s">
        <v>2601</v>
      </c>
      <c r="D2494" s="85"/>
      <c r="E2494" s="84"/>
      <c r="F2494" s="84"/>
      <c r="G2494" s="83"/>
      <c r="H2494" s="85">
        <v>15750000</v>
      </c>
      <c r="I2494" s="118"/>
      <c r="J2494" s="118"/>
      <c r="K2494" s="81" t="str">
        <f t="shared" si="224"/>
        <v>1bộ</v>
      </c>
      <c r="L2494" s="85">
        <f t="shared" si="225"/>
        <v>15750000</v>
      </c>
      <c r="M2494" s="85"/>
      <c r="N2494" s="85"/>
      <c r="O2494" s="77"/>
      <c r="P2494" s="35"/>
    </row>
    <row r="2495" spans="1:16" s="176" customFormat="1" ht="21" customHeight="1" x14ac:dyDescent="0.3">
      <c r="A2495" s="81">
        <v>22</v>
      </c>
      <c r="B2495" s="82" t="s">
        <v>2622</v>
      </c>
      <c r="C2495" s="81" t="s">
        <v>2601</v>
      </c>
      <c r="D2495" s="85"/>
      <c r="E2495" s="84"/>
      <c r="F2495" s="84"/>
      <c r="G2495" s="83"/>
      <c r="H2495" s="85">
        <v>17250000</v>
      </c>
      <c r="I2495" s="118"/>
      <c r="J2495" s="118"/>
      <c r="K2495" s="81" t="str">
        <f t="shared" si="224"/>
        <v>1bộ</v>
      </c>
      <c r="L2495" s="85">
        <f t="shared" si="225"/>
        <v>17250000</v>
      </c>
      <c r="M2495" s="85"/>
      <c r="N2495" s="85"/>
      <c r="O2495" s="77"/>
      <c r="P2495" s="35"/>
    </row>
    <row r="2496" spans="1:16" s="176" customFormat="1" ht="21" customHeight="1" x14ac:dyDescent="0.3">
      <c r="A2496" s="81">
        <v>23</v>
      </c>
      <c r="B2496" s="82" t="s">
        <v>2623</v>
      </c>
      <c r="C2496" s="81" t="s">
        <v>2601</v>
      </c>
      <c r="D2496" s="85"/>
      <c r="E2496" s="84"/>
      <c r="F2496" s="84"/>
      <c r="G2496" s="83"/>
      <c r="H2496" s="85">
        <v>21750000</v>
      </c>
      <c r="I2496" s="118"/>
      <c r="J2496" s="118"/>
      <c r="K2496" s="81" t="str">
        <f t="shared" si="224"/>
        <v>1bộ</v>
      </c>
      <c r="L2496" s="85">
        <f t="shared" si="225"/>
        <v>21750000</v>
      </c>
      <c r="M2496" s="85"/>
      <c r="N2496" s="85"/>
      <c r="O2496" s="77"/>
      <c r="P2496" s="35"/>
    </row>
    <row r="2497" spans="1:16" s="176" customFormat="1" ht="21" customHeight="1" x14ac:dyDescent="0.3">
      <c r="A2497" s="81">
        <v>24</v>
      </c>
      <c r="B2497" s="82" t="s">
        <v>2624</v>
      </c>
      <c r="C2497" s="81" t="s">
        <v>2601</v>
      </c>
      <c r="D2497" s="85"/>
      <c r="E2497" s="84"/>
      <c r="F2497" s="84"/>
      <c r="G2497" s="83"/>
      <c r="H2497" s="85">
        <v>24250000</v>
      </c>
      <c r="I2497" s="118"/>
      <c r="J2497" s="118"/>
      <c r="K2497" s="81" t="str">
        <f t="shared" si="224"/>
        <v>1bộ</v>
      </c>
      <c r="L2497" s="85">
        <f t="shared" si="225"/>
        <v>24250000</v>
      </c>
      <c r="M2497" s="85"/>
      <c r="N2497" s="85"/>
      <c r="O2497" s="77"/>
      <c r="P2497" s="35"/>
    </row>
    <row r="2498" spans="1:16" s="176" customFormat="1" ht="21" customHeight="1" x14ac:dyDescent="0.3">
      <c r="A2498" s="81">
        <v>25</v>
      </c>
      <c r="B2498" s="82" t="s">
        <v>2625</v>
      </c>
      <c r="C2498" s="81" t="s">
        <v>2601</v>
      </c>
      <c r="D2498" s="85"/>
      <c r="E2498" s="84"/>
      <c r="F2498" s="84"/>
      <c r="G2498" s="83"/>
      <c r="H2498" s="85">
        <v>500000</v>
      </c>
      <c r="I2498" s="118"/>
      <c r="J2498" s="118"/>
      <c r="K2498" s="81" t="str">
        <f t="shared" si="224"/>
        <v>1bộ</v>
      </c>
      <c r="L2498" s="85">
        <f t="shared" si="225"/>
        <v>500000</v>
      </c>
      <c r="M2498" s="85"/>
      <c r="N2498" s="85"/>
      <c r="O2498" s="77"/>
      <c r="P2498" s="35"/>
    </row>
    <row r="2499" spans="1:16" s="176" customFormat="1" ht="21" customHeight="1" x14ac:dyDescent="0.3">
      <c r="A2499" s="81">
        <v>26</v>
      </c>
      <c r="B2499" s="82" t="s">
        <v>2626</v>
      </c>
      <c r="C2499" s="81" t="s">
        <v>2601</v>
      </c>
      <c r="D2499" s="85"/>
      <c r="E2499" s="84"/>
      <c r="F2499" s="84"/>
      <c r="G2499" s="83"/>
      <c r="H2499" s="85">
        <v>650000</v>
      </c>
      <c r="I2499" s="118"/>
      <c r="J2499" s="118"/>
      <c r="K2499" s="81" t="str">
        <f>C2499</f>
        <v>1bộ</v>
      </c>
      <c r="L2499" s="85">
        <f t="shared" si="225"/>
        <v>650000</v>
      </c>
      <c r="M2499" s="85"/>
      <c r="N2499" s="85"/>
      <c r="O2499" s="77"/>
      <c r="P2499" s="35"/>
    </row>
    <row r="2500" spans="1:16" s="176" customFormat="1" ht="21" customHeight="1" x14ac:dyDescent="0.3">
      <c r="A2500" s="81">
        <v>27</v>
      </c>
      <c r="B2500" s="82" t="s">
        <v>2627</v>
      </c>
      <c r="C2500" s="81" t="s">
        <v>2601</v>
      </c>
      <c r="D2500" s="85"/>
      <c r="E2500" s="84"/>
      <c r="F2500" s="84"/>
      <c r="G2500" s="83"/>
      <c r="H2500" s="85">
        <v>500000</v>
      </c>
      <c r="I2500" s="118"/>
      <c r="J2500" s="118"/>
      <c r="K2500" s="81" t="str">
        <f t="shared" si="224"/>
        <v>1bộ</v>
      </c>
      <c r="L2500" s="85">
        <f t="shared" si="225"/>
        <v>500000</v>
      </c>
      <c r="M2500" s="85"/>
      <c r="N2500" s="85"/>
      <c r="O2500" s="77"/>
      <c r="P2500" s="35"/>
    </row>
    <row r="2501" spans="1:16" s="176" customFormat="1" ht="21" customHeight="1" x14ac:dyDescent="0.3">
      <c r="A2501" s="81">
        <v>28</v>
      </c>
      <c r="B2501" s="82" t="s">
        <v>2628</v>
      </c>
      <c r="C2501" s="81" t="s">
        <v>2601</v>
      </c>
      <c r="D2501" s="85"/>
      <c r="E2501" s="84"/>
      <c r="F2501" s="84"/>
      <c r="G2501" s="83"/>
      <c r="H2501" s="85">
        <v>650000</v>
      </c>
      <c r="I2501" s="118"/>
      <c r="J2501" s="118"/>
      <c r="K2501" s="81" t="str">
        <f t="shared" si="224"/>
        <v>1bộ</v>
      </c>
      <c r="L2501" s="85">
        <f t="shared" si="225"/>
        <v>650000</v>
      </c>
      <c r="M2501" s="85"/>
      <c r="N2501" s="85"/>
      <c r="O2501" s="77"/>
      <c r="P2501" s="35"/>
    </row>
    <row r="2502" spans="1:16" s="176" customFormat="1" ht="21" customHeight="1" x14ac:dyDescent="0.3">
      <c r="A2502" s="95"/>
      <c r="B2502" s="117" t="s">
        <v>2629</v>
      </c>
      <c r="C2502" s="81"/>
      <c r="D2502" s="84"/>
      <c r="E2502" s="84"/>
      <c r="F2502" s="84"/>
      <c r="G2502" s="83"/>
      <c r="H2502" s="84"/>
      <c r="I2502" s="118"/>
      <c r="J2502" s="118"/>
      <c r="K2502" s="81"/>
      <c r="L2502" s="85"/>
      <c r="M2502" s="85"/>
      <c r="N2502" s="85"/>
      <c r="O2502" s="77"/>
      <c r="P2502" s="35"/>
    </row>
    <row r="2503" spans="1:16" s="176" customFormat="1" ht="21" customHeight="1" x14ac:dyDescent="0.3">
      <c r="A2503" s="81">
        <v>1</v>
      </c>
      <c r="B2503" s="82" t="s">
        <v>2630</v>
      </c>
      <c r="C2503" s="81" t="s">
        <v>2601</v>
      </c>
      <c r="D2503" s="85"/>
      <c r="E2503" s="84"/>
      <c r="F2503" s="84"/>
      <c r="G2503" s="83"/>
      <c r="H2503" s="85">
        <v>3675000</v>
      </c>
      <c r="I2503" s="118"/>
      <c r="J2503" s="118"/>
      <c r="K2503" s="81" t="str">
        <f t="shared" si="224"/>
        <v>1bộ</v>
      </c>
      <c r="L2503" s="85">
        <f t="shared" si="225"/>
        <v>3675000</v>
      </c>
      <c r="M2503" s="85"/>
      <c r="N2503" s="85"/>
      <c r="O2503" s="77"/>
      <c r="P2503" s="35"/>
    </row>
    <row r="2504" spans="1:16" s="176" customFormat="1" ht="21" customHeight="1" x14ac:dyDescent="0.3">
      <c r="A2504" s="81">
        <v>2</v>
      </c>
      <c r="B2504" s="82" t="s">
        <v>2631</v>
      </c>
      <c r="C2504" s="81" t="s">
        <v>2601</v>
      </c>
      <c r="D2504" s="85"/>
      <c r="E2504" s="84"/>
      <c r="F2504" s="84"/>
      <c r="G2504" s="83"/>
      <c r="H2504" s="85">
        <v>4875000</v>
      </c>
      <c r="I2504" s="118"/>
      <c r="J2504" s="118"/>
      <c r="K2504" s="81" t="str">
        <f t="shared" si="224"/>
        <v>1bộ</v>
      </c>
      <c r="L2504" s="85">
        <f t="shared" si="225"/>
        <v>4875000</v>
      </c>
      <c r="M2504" s="85"/>
      <c r="N2504" s="85"/>
      <c r="O2504" s="77"/>
      <c r="P2504" s="35"/>
    </row>
    <row r="2505" spans="1:16" s="176" customFormat="1" ht="21" customHeight="1" x14ac:dyDescent="0.3">
      <c r="A2505" s="81">
        <v>3</v>
      </c>
      <c r="B2505" s="82" t="s">
        <v>2632</v>
      </c>
      <c r="C2505" s="81" t="s">
        <v>2601</v>
      </c>
      <c r="D2505" s="85"/>
      <c r="E2505" s="84"/>
      <c r="F2505" s="84"/>
      <c r="G2505" s="83"/>
      <c r="H2505" s="85">
        <v>4500000</v>
      </c>
      <c r="I2505" s="118"/>
      <c r="J2505" s="118"/>
      <c r="K2505" s="81" t="str">
        <f t="shared" si="224"/>
        <v>1bộ</v>
      </c>
      <c r="L2505" s="85">
        <f t="shared" si="225"/>
        <v>4500000</v>
      </c>
      <c r="M2505" s="85"/>
      <c r="N2505" s="85"/>
      <c r="O2505" s="77"/>
      <c r="P2505" s="35"/>
    </row>
    <row r="2506" spans="1:16" s="176" customFormat="1" ht="21" customHeight="1" x14ac:dyDescent="0.3">
      <c r="A2506" s="81">
        <v>4</v>
      </c>
      <c r="B2506" s="82" t="s">
        <v>2633</v>
      </c>
      <c r="C2506" s="81" t="s">
        <v>2601</v>
      </c>
      <c r="D2506" s="85"/>
      <c r="E2506" s="84"/>
      <c r="F2506" s="84"/>
      <c r="G2506" s="83"/>
      <c r="H2506" s="85">
        <v>5850000</v>
      </c>
      <c r="I2506" s="118"/>
      <c r="J2506" s="118"/>
      <c r="K2506" s="81" t="str">
        <f t="shared" si="224"/>
        <v>1bộ</v>
      </c>
      <c r="L2506" s="85">
        <f t="shared" si="225"/>
        <v>5850000</v>
      </c>
      <c r="M2506" s="85"/>
      <c r="N2506" s="85"/>
      <c r="O2506" s="77"/>
      <c r="P2506" s="35"/>
    </row>
    <row r="2507" spans="1:16" s="176" customFormat="1" ht="21" customHeight="1" x14ac:dyDescent="0.3">
      <c r="A2507" s="81">
        <v>5</v>
      </c>
      <c r="B2507" s="82" t="s">
        <v>2634</v>
      </c>
      <c r="C2507" s="81" t="s">
        <v>2601</v>
      </c>
      <c r="D2507" s="85"/>
      <c r="E2507" s="84"/>
      <c r="F2507" s="84"/>
      <c r="G2507" s="83"/>
      <c r="H2507" s="85">
        <v>4125000</v>
      </c>
      <c r="I2507" s="118"/>
      <c r="J2507" s="118"/>
      <c r="K2507" s="81" t="str">
        <f t="shared" si="224"/>
        <v>1bộ</v>
      </c>
      <c r="L2507" s="85">
        <f t="shared" si="225"/>
        <v>4125000</v>
      </c>
      <c r="M2507" s="85"/>
      <c r="N2507" s="85"/>
      <c r="O2507" s="77"/>
      <c r="P2507" s="35"/>
    </row>
    <row r="2508" spans="1:16" s="176" customFormat="1" ht="21" customHeight="1" x14ac:dyDescent="0.3">
      <c r="A2508" s="81">
        <v>6</v>
      </c>
      <c r="B2508" s="82" t="s">
        <v>2635</v>
      </c>
      <c r="C2508" s="81" t="s">
        <v>2601</v>
      </c>
      <c r="D2508" s="85"/>
      <c r="E2508" s="84"/>
      <c r="F2508" s="84"/>
      <c r="G2508" s="83"/>
      <c r="H2508" s="85">
        <v>4500000</v>
      </c>
      <c r="I2508" s="118"/>
      <c r="J2508" s="118"/>
      <c r="K2508" s="81" t="str">
        <f t="shared" si="224"/>
        <v>1bộ</v>
      </c>
      <c r="L2508" s="85">
        <f t="shared" si="225"/>
        <v>4500000</v>
      </c>
      <c r="M2508" s="85"/>
      <c r="N2508" s="85"/>
      <c r="O2508" s="77"/>
      <c r="P2508" s="35"/>
    </row>
    <row r="2509" spans="1:16" s="176" customFormat="1" ht="21" customHeight="1" x14ac:dyDescent="0.3">
      <c r="A2509" s="81">
        <v>7</v>
      </c>
      <c r="B2509" s="82" t="s">
        <v>2636</v>
      </c>
      <c r="C2509" s="81" t="s">
        <v>2601</v>
      </c>
      <c r="D2509" s="85"/>
      <c r="E2509" s="84"/>
      <c r="F2509" s="84"/>
      <c r="G2509" s="83"/>
      <c r="H2509" s="85">
        <v>9000000</v>
      </c>
      <c r="I2509" s="118"/>
      <c r="J2509" s="118"/>
      <c r="K2509" s="81" t="str">
        <f t="shared" si="224"/>
        <v>1bộ</v>
      </c>
      <c r="L2509" s="85">
        <f t="shared" si="225"/>
        <v>9000000</v>
      </c>
      <c r="M2509" s="85"/>
      <c r="N2509" s="85"/>
      <c r="O2509" s="77"/>
      <c r="P2509" s="35"/>
    </row>
    <row r="2510" spans="1:16" s="176" customFormat="1" ht="21" customHeight="1" x14ac:dyDescent="0.3">
      <c r="A2510" s="81">
        <v>8</v>
      </c>
      <c r="B2510" s="82" t="s">
        <v>2637</v>
      </c>
      <c r="C2510" s="81" t="s">
        <v>2601</v>
      </c>
      <c r="D2510" s="85"/>
      <c r="E2510" s="84"/>
      <c r="F2510" s="84"/>
      <c r="G2510" s="83"/>
      <c r="H2510" s="85">
        <v>9500000</v>
      </c>
      <c r="I2510" s="118"/>
      <c r="J2510" s="118"/>
      <c r="K2510" s="81" t="str">
        <f t="shared" si="224"/>
        <v>1bộ</v>
      </c>
      <c r="L2510" s="85">
        <f t="shared" si="225"/>
        <v>9500000</v>
      </c>
      <c r="M2510" s="85"/>
      <c r="N2510" s="85"/>
      <c r="O2510" s="77"/>
      <c r="P2510" s="35"/>
    </row>
    <row r="2511" spans="1:16" s="176" customFormat="1" ht="21" customHeight="1" x14ac:dyDescent="0.3">
      <c r="A2511" s="81">
        <v>9</v>
      </c>
      <c r="B2511" s="82" t="s">
        <v>2638</v>
      </c>
      <c r="C2511" s="81" t="s">
        <v>2601</v>
      </c>
      <c r="D2511" s="85"/>
      <c r="E2511" s="84"/>
      <c r="F2511" s="84"/>
      <c r="G2511" s="83"/>
      <c r="H2511" s="85">
        <v>14025000</v>
      </c>
      <c r="I2511" s="118"/>
      <c r="J2511" s="118"/>
      <c r="K2511" s="81" t="str">
        <f>C2511</f>
        <v>1bộ</v>
      </c>
      <c r="L2511" s="85">
        <f t="shared" si="225"/>
        <v>14025000</v>
      </c>
      <c r="M2511" s="85"/>
      <c r="N2511" s="85"/>
      <c r="O2511" s="77"/>
      <c r="P2511" s="35"/>
    </row>
    <row r="2512" spans="1:16" s="176" customFormat="1" ht="21" customHeight="1" x14ac:dyDescent="0.3">
      <c r="A2512" s="81">
        <v>10</v>
      </c>
      <c r="B2512" s="82" t="s">
        <v>2639</v>
      </c>
      <c r="C2512" s="81" t="s">
        <v>2601</v>
      </c>
      <c r="D2512" s="85"/>
      <c r="E2512" s="84"/>
      <c r="F2512" s="84"/>
      <c r="G2512" s="83"/>
      <c r="H2512" s="85">
        <v>24900000</v>
      </c>
      <c r="I2512" s="118"/>
      <c r="J2512" s="118"/>
      <c r="K2512" s="81" t="str">
        <f>C2512</f>
        <v>1bộ</v>
      </c>
      <c r="L2512" s="85">
        <f t="shared" si="225"/>
        <v>24900000</v>
      </c>
      <c r="M2512" s="85"/>
      <c r="N2512" s="85"/>
      <c r="O2512" s="77"/>
      <c r="P2512" s="35"/>
    </row>
    <row r="2513" spans="1:16" s="176" customFormat="1" ht="21" customHeight="1" x14ac:dyDescent="0.3">
      <c r="A2513" s="81">
        <v>11</v>
      </c>
      <c r="B2513" s="82" t="s">
        <v>2640</v>
      </c>
      <c r="C2513" s="81" t="s">
        <v>2601</v>
      </c>
      <c r="D2513" s="85"/>
      <c r="E2513" s="84"/>
      <c r="F2513" s="84"/>
      <c r="G2513" s="83"/>
      <c r="H2513" s="85">
        <v>31875000</v>
      </c>
      <c r="I2513" s="118"/>
      <c r="J2513" s="118"/>
      <c r="K2513" s="81" t="str">
        <f t="shared" si="224"/>
        <v>1bộ</v>
      </c>
      <c r="L2513" s="85">
        <f t="shared" si="225"/>
        <v>31875000</v>
      </c>
      <c r="M2513" s="85"/>
      <c r="N2513" s="85"/>
      <c r="O2513" s="77"/>
      <c r="P2513" s="35"/>
    </row>
    <row r="2514" spans="1:16" s="176" customFormat="1" ht="21" customHeight="1" x14ac:dyDescent="0.3">
      <c r="A2514" s="81">
        <v>12</v>
      </c>
      <c r="B2514" s="82" t="s">
        <v>2641</v>
      </c>
      <c r="C2514" s="81" t="s">
        <v>2601</v>
      </c>
      <c r="D2514" s="85"/>
      <c r="E2514" s="84"/>
      <c r="F2514" s="84"/>
      <c r="G2514" s="83"/>
      <c r="H2514" s="85">
        <v>19200000</v>
      </c>
      <c r="I2514" s="118"/>
      <c r="J2514" s="118"/>
      <c r="K2514" s="81" t="str">
        <f t="shared" si="224"/>
        <v>1bộ</v>
      </c>
      <c r="L2514" s="85">
        <f t="shared" si="225"/>
        <v>19200000</v>
      </c>
      <c r="M2514" s="85"/>
      <c r="N2514" s="85"/>
      <c r="O2514" s="77"/>
      <c r="P2514" s="35"/>
    </row>
    <row r="2515" spans="1:16" s="176" customFormat="1" ht="21" customHeight="1" x14ac:dyDescent="0.3">
      <c r="A2515" s="81"/>
      <c r="B2515" s="222" t="s">
        <v>638</v>
      </c>
      <c r="C2515" s="81"/>
      <c r="D2515" s="86"/>
      <c r="E2515" s="81"/>
      <c r="F2515" s="81"/>
      <c r="G2515" s="83"/>
      <c r="H2515" s="83"/>
      <c r="I2515" s="83"/>
      <c r="J2515" s="118"/>
      <c r="K2515" s="81"/>
      <c r="L2515" s="84"/>
      <c r="M2515" s="85"/>
      <c r="N2515" s="85"/>
      <c r="O2515" s="77"/>
      <c r="P2515" s="35"/>
    </row>
    <row r="2516" spans="1:16" s="176" customFormat="1" ht="21" customHeight="1" x14ac:dyDescent="0.3">
      <c r="A2516" s="81">
        <v>1</v>
      </c>
      <c r="B2516" s="82" t="s">
        <v>639</v>
      </c>
      <c r="C2516" s="81" t="s">
        <v>617</v>
      </c>
      <c r="D2516" s="86"/>
      <c r="E2516" s="84"/>
      <c r="F2516" s="84"/>
      <c r="G2516" s="83"/>
      <c r="H2516" s="84">
        <v>2645400</v>
      </c>
      <c r="I2516" s="84">
        <f t="shared" ref="I2516:I2565" si="226">H2516</f>
        <v>2645400</v>
      </c>
      <c r="J2516" s="118"/>
      <c r="K2516" s="81" t="s">
        <v>617</v>
      </c>
      <c r="L2516" s="84"/>
      <c r="M2516" s="85">
        <f>H2516</f>
        <v>2645400</v>
      </c>
      <c r="N2516" s="85">
        <f>I2516</f>
        <v>2645400</v>
      </c>
      <c r="O2516" s="77"/>
      <c r="P2516" s="35"/>
    </row>
    <row r="2517" spans="1:16" s="176" customFormat="1" ht="21" customHeight="1" x14ac:dyDescent="0.3">
      <c r="A2517" s="81">
        <f>A2516+1</f>
        <v>2</v>
      </c>
      <c r="B2517" s="82" t="s">
        <v>640</v>
      </c>
      <c r="C2517" s="81" t="s">
        <v>617</v>
      </c>
      <c r="D2517" s="86"/>
      <c r="E2517" s="84"/>
      <c r="F2517" s="84"/>
      <c r="G2517" s="83"/>
      <c r="H2517" s="84">
        <v>2890000</v>
      </c>
      <c r="I2517" s="84">
        <f t="shared" si="226"/>
        <v>2890000</v>
      </c>
      <c r="J2517" s="118"/>
      <c r="K2517" s="81" t="s">
        <v>617</v>
      </c>
      <c r="L2517" s="84"/>
      <c r="M2517" s="85">
        <f t="shared" ref="M2517:M2539" si="227">H2517</f>
        <v>2890000</v>
      </c>
      <c r="N2517" s="85">
        <f t="shared" ref="N2517:N2539" si="228">I2517</f>
        <v>2890000</v>
      </c>
      <c r="O2517" s="77"/>
      <c r="P2517" s="35"/>
    </row>
    <row r="2518" spans="1:16" s="176" customFormat="1" ht="21" customHeight="1" x14ac:dyDescent="0.3">
      <c r="A2518" s="81">
        <f t="shared" ref="A2518:A2578" si="229">A2517+1</f>
        <v>3</v>
      </c>
      <c r="B2518" s="82" t="s">
        <v>641</v>
      </c>
      <c r="C2518" s="81" t="s">
        <v>617</v>
      </c>
      <c r="D2518" s="86"/>
      <c r="E2518" s="84"/>
      <c r="F2518" s="84"/>
      <c r="G2518" s="83"/>
      <c r="H2518" s="84">
        <v>3354000</v>
      </c>
      <c r="I2518" s="84">
        <f t="shared" si="226"/>
        <v>3354000</v>
      </c>
      <c r="J2518" s="118"/>
      <c r="K2518" s="81" t="s">
        <v>617</v>
      </c>
      <c r="L2518" s="84"/>
      <c r="M2518" s="85">
        <f t="shared" si="227"/>
        <v>3354000</v>
      </c>
      <c r="N2518" s="85">
        <f t="shared" si="228"/>
        <v>3354000</v>
      </c>
      <c r="O2518" s="77"/>
      <c r="P2518" s="35"/>
    </row>
    <row r="2519" spans="1:16" s="176" customFormat="1" ht="21" customHeight="1" x14ac:dyDescent="0.3">
      <c r="A2519" s="81">
        <f t="shared" si="229"/>
        <v>4</v>
      </c>
      <c r="B2519" s="82" t="s">
        <v>642</v>
      </c>
      <c r="C2519" s="81" t="s">
        <v>617</v>
      </c>
      <c r="D2519" s="86"/>
      <c r="E2519" s="84"/>
      <c r="F2519" s="84"/>
      <c r="G2519" s="83"/>
      <c r="H2519" s="84">
        <v>3804000</v>
      </c>
      <c r="I2519" s="84">
        <f t="shared" si="226"/>
        <v>3804000</v>
      </c>
      <c r="J2519" s="118"/>
      <c r="K2519" s="81" t="s">
        <v>617</v>
      </c>
      <c r="L2519" s="84"/>
      <c r="M2519" s="85">
        <f t="shared" si="227"/>
        <v>3804000</v>
      </c>
      <c r="N2519" s="85">
        <f t="shared" si="228"/>
        <v>3804000</v>
      </c>
      <c r="O2519" s="77"/>
      <c r="P2519" s="35"/>
    </row>
    <row r="2520" spans="1:16" s="176" customFormat="1" ht="21" customHeight="1" x14ac:dyDescent="0.3">
      <c r="A2520" s="81">
        <f t="shared" si="229"/>
        <v>5</v>
      </c>
      <c r="B2520" s="82" t="s">
        <v>643</v>
      </c>
      <c r="C2520" s="81" t="s">
        <v>617</v>
      </c>
      <c r="D2520" s="86"/>
      <c r="E2520" s="84"/>
      <c r="F2520" s="84"/>
      <c r="G2520" s="83"/>
      <c r="H2520" s="84">
        <v>4139000</v>
      </c>
      <c r="I2520" s="84">
        <f t="shared" si="226"/>
        <v>4139000</v>
      </c>
      <c r="J2520" s="118"/>
      <c r="K2520" s="81" t="s">
        <v>617</v>
      </c>
      <c r="L2520" s="84"/>
      <c r="M2520" s="85">
        <f t="shared" si="227"/>
        <v>4139000</v>
      </c>
      <c r="N2520" s="85">
        <f t="shared" si="228"/>
        <v>4139000</v>
      </c>
      <c r="O2520" s="77"/>
      <c r="P2520" s="35"/>
    </row>
    <row r="2521" spans="1:16" s="176" customFormat="1" ht="21" customHeight="1" x14ac:dyDescent="0.3">
      <c r="A2521" s="81">
        <f t="shared" si="229"/>
        <v>6</v>
      </c>
      <c r="B2521" s="82" t="s">
        <v>644</v>
      </c>
      <c r="C2521" s="81" t="s">
        <v>617</v>
      </c>
      <c r="D2521" s="86"/>
      <c r="E2521" s="84"/>
      <c r="F2521" s="84"/>
      <c r="G2521" s="83"/>
      <c r="H2521" s="84">
        <v>3354000</v>
      </c>
      <c r="I2521" s="84">
        <f t="shared" si="226"/>
        <v>3354000</v>
      </c>
      <c r="J2521" s="118"/>
      <c r="K2521" s="81" t="s">
        <v>617</v>
      </c>
      <c r="L2521" s="84"/>
      <c r="M2521" s="85">
        <f t="shared" si="227"/>
        <v>3354000</v>
      </c>
      <c r="N2521" s="85">
        <f t="shared" si="228"/>
        <v>3354000</v>
      </c>
      <c r="O2521" s="77"/>
      <c r="P2521" s="35"/>
    </row>
    <row r="2522" spans="1:16" s="176" customFormat="1" ht="21" customHeight="1" x14ac:dyDescent="0.3">
      <c r="A2522" s="81">
        <f t="shared" si="229"/>
        <v>7</v>
      </c>
      <c r="B2522" s="82" t="s">
        <v>645</v>
      </c>
      <c r="C2522" s="81" t="s">
        <v>617</v>
      </c>
      <c r="D2522" s="86"/>
      <c r="E2522" s="84"/>
      <c r="F2522" s="84"/>
      <c r="G2522" s="83"/>
      <c r="H2522" s="84">
        <v>3781000</v>
      </c>
      <c r="I2522" s="84">
        <f t="shared" si="226"/>
        <v>3781000</v>
      </c>
      <c r="J2522" s="118"/>
      <c r="K2522" s="81" t="s">
        <v>617</v>
      </c>
      <c r="L2522" s="84"/>
      <c r="M2522" s="85">
        <f t="shared" si="227"/>
        <v>3781000</v>
      </c>
      <c r="N2522" s="85">
        <f t="shared" si="228"/>
        <v>3781000</v>
      </c>
      <c r="O2522" s="77"/>
      <c r="P2522" s="35"/>
    </row>
    <row r="2523" spans="1:16" s="176" customFormat="1" ht="21" customHeight="1" x14ac:dyDescent="0.3">
      <c r="A2523" s="81">
        <f t="shared" si="229"/>
        <v>8</v>
      </c>
      <c r="B2523" s="82" t="s">
        <v>646</v>
      </c>
      <c r="C2523" s="81" t="s">
        <v>617</v>
      </c>
      <c r="D2523" s="86"/>
      <c r="E2523" s="84"/>
      <c r="F2523" s="84"/>
      <c r="G2523" s="83"/>
      <c r="H2523" s="84">
        <v>4150000</v>
      </c>
      <c r="I2523" s="84">
        <f t="shared" si="226"/>
        <v>4150000</v>
      </c>
      <c r="J2523" s="118"/>
      <c r="K2523" s="81" t="s">
        <v>617</v>
      </c>
      <c r="L2523" s="84"/>
      <c r="M2523" s="85">
        <f t="shared" si="227"/>
        <v>4150000</v>
      </c>
      <c r="N2523" s="85">
        <f t="shared" si="228"/>
        <v>4150000</v>
      </c>
      <c r="O2523" s="77"/>
      <c r="P2523" s="35"/>
    </row>
    <row r="2524" spans="1:16" s="176" customFormat="1" ht="21" customHeight="1" x14ac:dyDescent="0.3">
      <c r="A2524" s="81">
        <f t="shared" si="229"/>
        <v>9</v>
      </c>
      <c r="B2524" s="82" t="s">
        <v>647</v>
      </c>
      <c r="C2524" s="81" t="s">
        <v>617</v>
      </c>
      <c r="D2524" s="86"/>
      <c r="E2524" s="84"/>
      <c r="F2524" s="84"/>
      <c r="G2524" s="83"/>
      <c r="H2524" s="84">
        <v>4589000</v>
      </c>
      <c r="I2524" s="84">
        <f t="shared" si="226"/>
        <v>4589000</v>
      </c>
      <c r="J2524" s="118"/>
      <c r="K2524" s="81" t="s">
        <v>617</v>
      </c>
      <c r="L2524" s="84"/>
      <c r="M2524" s="85">
        <f t="shared" si="227"/>
        <v>4589000</v>
      </c>
      <c r="N2524" s="85">
        <f t="shared" si="228"/>
        <v>4589000</v>
      </c>
      <c r="O2524" s="77"/>
      <c r="P2524" s="35"/>
    </row>
    <row r="2525" spans="1:16" s="176" customFormat="1" ht="21" customHeight="1" x14ac:dyDescent="0.3">
      <c r="A2525" s="81">
        <f t="shared" si="229"/>
        <v>10</v>
      </c>
      <c r="B2525" s="82" t="s">
        <v>648</v>
      </c>
      <c r="C2525" s="81" t="s">
        <v>617</v>
      </c>
      <c r="D2525" s="86"/>
      <c r="E2525" s="84"/>
      <c r="F2525" s="84"/>
      <c r="G2525" s="83"/>
      <c r="H2525" s="84">
        <v>5082000</v>
      </c>
      <c r="I2525" s="84">
        <f t="shared" si="226"/>
        <v>5082000</v>
      </c>
      <c r="J2525" s="118"/>
      <c r="K2525" s="81" t="s">
        <v>617</v>
      </c>
      <c r="L2525" s="84"/>
      <c r="M2525" s="85">
        <f t="shared" si="227"/>
        <v>5082000</v>
      </c>
      <c r="N2525" s="85">
        <f t="shared" si="228"/>
        <v>5082000</v>
      </c>
      <c r="O2525" s="77"/>
      <c r="P2525" s="35"/>
    </row>
    <row r="2526" spans="1:16" s="176" customFormat="1" ht="21" customHeight="1" x14ac:dyDescent="0.3">
      <c r="A2526" s="81">
        <f t="shared" si="229"/>
        <v>11</v>
      </c>
      <c r="B2526" s="82" t="s">
        <v>649</v>
      </c>
      <c r="C2526" s="81" t="s">
        <v>617</v>
      </c>
      <c r="D2526" s="86"/>
      <c r="E2526" s="84"/>
      <c r="F2526" s="84"/>
      <c r="G2526" s="83"/>
      <c r="H2526" s="84">
        <v>4560000</v>
      </c>
      <c r="I2526" s="84">
        <f t="shared" si="226"/>
        <v>4560000</v>
      </c>
      <c r="J2526" s="118"/>
      <c r="K2526" s="81" t="s">
        <v>617</v>
      </c>
      <c r="L2526" s="84"/>
      <c r="M2526" s="85">
        <f t="shared" si="227"/>
        <v>4560000</v>
      </c>
      <c r="N2526" s="85">
        <f t="shared" si="228"/>
        <v>4560000</v>
      </c>
      <c r="O2526" s="77"/>
      <c r="P2526" s="35"/>
    </row>
    <row r="2527" spans="1:16" s="176" customFormat="1" ht="21" customHeight="1" x14ac:dyDescent="0.3">
      <c r="A2527" s="81">
        <f t="shared" si="229"/>
        <v>12</v>
      </c>
      <c r="B2527" s="82" t="s">
        <v>650</v>
      </c>
      <c r="C2527" s="81" t="s">
        <v>617</v>
      </c>
      <c r="D2527" s="86"/>
      <c r="E2527" s="84"/>
      <c r="F2527" s="84"/>
      <c r="G2527" s="83"/>
      <c r="H2527" s="84">
        <v>5061000</v>
      </c>
      <c r="I2527" s="84">
        <f t="shared" si="226"/>
        <v>5061000</v>
      </c>
      <c r="J2527" s="118"/>
      <c r="K2527" s="81" t="s">
        <v>617</v>
      </c>
      <c r="L2527" s="84"/>
      <c r="M2527" s="85">
        <f t="shared" si="227"/>
        <v>5061000</v>
      </c>
      <c r="N2527" s="85">
        <f t="shared" si="228"/>
        <v>5061000</v>
      </c>
      <c r="O2527" s="77"/>
      <c r="P2527" s="35"/>
    </row>
    <row r="2528" spans="1:16" s="176" customFormat="1" ht="21" customHeight="1" x14ac:dyDescent="0.3">
      <c r="A2528" s="81">
        <f t="shared" si="229"/>
        <v>13</v>
      </c>
      <c r="B2528" s="82" t="s">
        <v>651</v>
      </c>
      <c r="C2528" s="81" t="s">
        <v>617</v>
      </c>
      <c r="D2528" s="86"/>
      <c r="E2528" s="84"/>
      <c r="F2528" s="84"/>
      <c r="G2528" s="83"/>
      <c r="H2528" s="84">
        <v>5435000</v>
      </c>
      <c r="I2528" s="84">
        <f t="shared" si="226"/>
        <v>5435000</v>
      </c>
      <c r="J2528" s="118"/>
      <c r="K2528" s="81" t="s">
        <v>617</v>
      </c>
      <c r="L2528" s="84"/>
      <c r="M2528" s="85">
        <f t="shared" si="227"/>
        <v>5435000</v>
      </c>
      <c r="N2528" s="85">
        <f t="shared" si="228"/>
        <v>5435000</v>
      </c>
      <c r="O2528" s="77"/>
      <c r="P2528" s="35"/>
    </row>
    <row r="2529" spans="1:16" s="176" customFormat="1" ht="21" customHeight="1" x14ac:dyDescent="0.3">
      <c r="A2529" s="81">
        <f t="shared" si="229"/>
        <v>14</v>
      </c>
      <c r="B2529" s="82" t="s">
        <v>652</v>
      </c>
      <c r="C2529" s="81" t="s">
        <v>617</v>
      </c>
      <c r="D2529" s="86"/>
      <c r="E2529" s="84"/>
      <c r="F2529" s="84"/>
      <c r="G2529" s="83"/>
      <c r="H2529" s="84">
        <v>12536000</v>
      </c>
      <c r="I2529" s="84">
        <f t="shared" si="226"/>
        <v>12536000</v>
      </c>
      <c r="J2529" s="118"/>
      <c r="K2529" s="81" t="s">
        <v>617</v>
      </c>
      <c r="L2529" s="84"/>
      <c r="M2529" s="85">
        <f t="shared" si="227"/>
        <v>12536000</v>
      </c>
      <c r="N2529" s="85">
        <f t="shared" si="228"/>
        <v>12536000</v>
      </c>
      <c r="O2529" s="77"/>
      <c r="P2529" s="35"/>
    </row>
    <row r="2530" spans="1:16" s="176" customFormat="1" ht="21" customHeight="1" x14ac:dyDescent="0.3">
      <c r="A2530" s="81">
        <f t="shared" si="229"/>
        <v>15</v>
      </c>
      <c r="B2530" s="82" t="s">
        <v>653</v>
      </c>
      <c r="C2530" s="81" t="s">
        <v>617</v>
      </c>
      <c r="D2530" s="86"/>
      <c r="E2530" s="84"/>
      <c r="F2530" s="84"/>
      <c r="G2530" s="83"/>
      <c r="H2530" s="84">
        <v>2554000</v>
      </c>
      <c r="I2530" s="84">
        <f t="shared" si="226"/>
        <v>2554000</v>
      </c>
      <c r="J2530" s="118"/>
      <c r="K2530" s="81" t="s">
        <v>617</v>
      </c>
      <c r="L2530" s="84"/>
      <c r="M2530" s="85">
        <f t="shared" si="227"/>
        <v>2554000</v>
      </c>
      <c r="N2530" s="85">
        <f t="shared" si="228"/>
        <v>2554000</v>
      </c>
      <c r="O2530" s="77"/>
      <c r="P2530" s="35"/>
    </row>
    <row r="2531" spans="1:16" s="176" customFormat="1" ht="21" customHeight="1" x14ac:dyDescent="0.3">
      <c r="A2531" s="81">
        <f t="shared" si="229"/>
        <v>16</v>
      </c>
      <c r="B2531" s="82" t="s">
        <v>654</v>
      </c>
      <c r="C2531" s="81" t="s">
        <v>617</v>
      </c>
      <c r="D2531" s="86"/>
      <c r="E2531" s="84"/>
      <c r="F2531" s="84"/>
      <c r="G2531" s="83"/>
      <c r="H2531" s="84">
        <v>3000000</v>
      </c>
      <c r="I2531" s="84">
        <f t="shared" si="226"/>
        <v>3000000</v>
      </c>
      <c r="J2531" s="118"/>
      <c r="K2531" s="81" t="s">
        <v>617</v>
      </c>
      <c r="L2531" s="84"/>
      <c r="M2531" s="85">
        <f t="shared" si="227"/>
        <v>3000000</v>
      </c>
      <c r="N2531" s="85">
        <f t="shared" si="228"/>
        <v>3000000</v>
      </c>
      <c r="O2531" s="77"/>
      <c r="P2531" s="35"/>
    </row>
    <row r="2532" spans="1:16" s="176" customFormat="1" ht="21" customHeight="1" x14ac:dyDescent="0.3">
      <c r="A2532" s="81">
        <f t="shared" si="229"/>
        <v>17</v>
      </c>
      <c r="B2532" s="82" t="s">
        <v>655</v>
      </c>
      <c r="C2532" s="81" t="s">
        <v>617</v>
      </c>
      <c r="D2532" s="86"/>
      <c r="E2532" s="84"/>
      <c r="F2532" s="84"/>
      <c r="G2532" s="83"/>
      <c r="H2532" s="84">
        <v>3329000</v>
      </c>
      <c r="I2532" s="84">
        <f t="shared" si="226"/>
        <v>3329000</v>
      </c>
      <c r="J2532" s="118"/>
      <c r="K2532" s="81" t="s">
        <v>617</v>
      </c>
      <c r="L2532" s="84"/>
      <c r="M2532" s="85">
        <f t="shared" si="227"/>
        <v>3329000</v>
      </c>
      <c r="N2532" s="85">
        <f t="shared" si="228"/>
        <v>3329000</v>
      </c>
      <c r="O2532" s="77"/>
      <c r="P2532" s="35"/>
    </row>
    <row r="2533" spans="1:16" s="176" customFormat="1" ht="21" customHeight="1" x14ac:dyDescent="0.3">
      <c r="A2533" s="81">
        <f t="shared" si="229"/>
        <v>18</v>
      </c>
      <c r="B2533" s="82" t="s">
        <v>656</v>
      </c>
      <c r="C2533" s="81" t="s">
        <v>617</v>
      </c>
      <c r="D2533" s="86"/>
      <c r="E2533" s="84"/>
      <c r="F2533" s="84"/>
      <c r="G2533" s="83"/>
      <c r="H2533" s="84">
        <v>3718000</v>
      </c>
      <c r="I2533" s="84">
        <f t="shared" si="226"/>
        <v>3718000</v>
      </c>
      <c r="J2533" s="118"/>
      <c r="K2533" s="81" t="s">
        <v>617</v>
      </c>
      <c r="L2533" s="84"/>
      <c r="M2533" s="85">
        <f t="shared" si="227"/>
        <v>3718000</v>
      </c>
      <c r="N2533" s="85">
        <f t="shared" si="228"/>
        <v>3718000</v>
      </c>
      <c r="O2533" s="77"/>
      <c r="P2533" s="35"/>
    </row>
    <row r="2534" spans="1:16" s="176" customFormat="1" ht="21" customHeight="1" x14ac:dyDescent="0.3">
      <c r="A2534" s="81">
        <f t="shared" si="229"/>
        <v>19</v>
      </c>
      <c r="B2534" s="82" t="s">
        <v>657</v>
      </c>
      <c r="C2534" s="81" t="s">
        <v>617</v>
      </c>
      <c r="D2534" s="86"/>
      <c r="E2534" s="84"/>
      <c r="F2534" s="84"/>
      <c r="G2534" s="83"/>
      <c r="H2534" s="84">
        <v>4215000</v>
      </c>
      <c r="I2534" s="84">
        <f t="shared" si="226"/>
        <v>4215000</v>
      </c>
      <c r="J2534" s="118"/>
      <c r="K2534" s="81" t="s">
        <v>617</v>
      </c>
      <c r="L2534" s="84"/>
      <c r="M2534" s="85">
        <f t="shared" si="227"/>
        <v>4215000</v>
      </c>
      <c r="N2534" s="85">
        <f t="shared" si="228"/>
        <v>4215000</v>
      </c>
      <c r="O2534" s="77"/>
      <c r="P2534" s="35"/>
    </row>
    <row r="2535" spans="1:16" s="176" customFormat="1" ht="21" customHeight="1" x14ac:dyDescent="0.3">
      <c r="A2535" s="81">
        <f t="shared" si="229"/>
        <v>20</v>
      </c>
      <c r="B2535" s="82" t="s">
        <v>658</v>
      </c>
      <c r="C2535" s="81" t="s">
        <v>617</v>
      </c>
      <c r="D2535" s="86"/>
      <c r="E2535" s="84"/>
      <c r="F2535" s="84"/>
      <c r="G2535" s="83"/>
      <c r="H2535" s="84">
        <v>4560000</v>
      </c>
      <c r="I2535" s="84">
        <f t="shared" si="226"/>
        <v>4560000</v>
      </c>
      <c r="J2535" s="118"/>
      <c r="K2535" s="81" t="s">
        <v>617</v>
      </c>
      <c r="L2535" s="84"/>
      <c r="M2535" s="85">
        <f t="shared" si="227"/>
        <v>4560000</v>
      </c>
      <c r="N2535" s="85">
        <f t="shared" si="228"/>
        <v>4560000</v>
      </c>
      <c r="O2535" s="77"/>
      <c r="P2535" s="35"/>
    </row>
    <row r="2536" spans="1:16" s="176" customFormat="1" ht="21" customHeight="1" x14ac:dyDescent="0.3">
      <c r="A2536" s="81">
        <f t="shared" si="229"/>
        <v>21</v>
      </c>
      <c r="B2536" s="82" t="s">
        <v>659</v>
      </c>
      <c r="C2536" s="81" t="s">
        <v>617</v>
      </c>
      <c r="D2536" s="86"/>
      <c r="E2536" s="84"/>
      <c r="F2536" s="84"/>
      <c r="G2536" s="83"/>
      <c r="H2536" s="84">
        <v>4220000</v>
      </c>
      <c r="I2536" s="84">
        <f t="shared" si="226"/>
        <v>4220000</v>
      </c>
      <c r="J2536" s="118"/>
      <c r="K2536" s="81" t="s">
        <v>617</v>
      </c>
      <c r="L2536" s="84"/>
      <c r="M2536" s="85">
        <f t="shared" si="227"/>
        <v>4220000</v>
      </c>
      <c r="N2536" s="85">
        <f t="shared" si="228"/>
        <v>4220000</v>
      </c>
      <c r="O2536" s="77"/>
      <c r="P2536" s="35"/>
    </row>
    <row r="2537" spans="1:16" s="176" customFormat="1" ht="21" customHeight="1" x14ac:dyDescent="0.3">
      <c r="A2537" s="81">
        <f t="shared" si="229"/>
        <v>22</v>
      </c>
      <c r="B2537" s="82" t="s">
        <v>660</v>
      </c>
      <c r="C2537" s="81" t="s">
        <v>617</v>
      </c>
      <c r="D2537" s="86"/>
      <c r="E2537" s="84"/>
      <c r="F2537" s="84"/>
      <c r="G2537" s="83"/>
      <c r="H2537" s="84">
        <v>4968400</v>
      </c>
      <c r="I2537" s="84">
        <f t="shared" si="226"/>
        <v>4968400</v>
      </c>
      <c r="J2537" s="118"/>
      <c r="K2537" s="81" t="s">
        <v>617</v>
      </c>
      <c r="L2537" s="84"/>
      <c r="M2537" s="85">
        <f t="shared" si="227"/>
        <v>4968400</v>
      </c>
      <c r="N2537" s="85">
        <f t="shared" si="228"/>
        <v>4968400</v>
      </c>
      <c r="O2537" s="77"/>
      <c r="P2537" s="35"/>
    </row>
    <row r="2538" spans="1:16" s="176" customFormat="1" ht="21" customHeight="1" x14ac:dyDescent="0.3">
      <c r="A2538" s="81">
        <f t="shared" si="229"/>
        <v>23</v>
      </c>
      <c r="B2538" s="82" t="s">
        <v>661</v>
      </c>
      <c r="C2538" s="81" t="s">
        <v>617</v>
      </c>
      <c r="D2538" s="86"/>
      <c r="E2538" s="84"/>
      <c r="F2538" s="84"/>
      <c r="G2538" s="83"/>
      <c r="H2538" s="84">
        <v>5120000</v>
      </c>
      <c r="I2538" s="84">
        <f t="shared" si="226"/>
        <v>5120000</v>
      </c>
      <c r="J2538" s="118"/>
      <c r="K2538" s="81" t="s">
        <v>617</v>
      </c>
      <c r="L2538" s="84"/>
      <c r="M2538" s="85">
        <f t="shared" si="227"/>
        <v>5120000</v>
      </c>
      <c r="N2538" s="85">
        <f t="shared" si="228"/>
        <v>5120000</v>
      </c>
      <c r="O2538" s="77"/>
      <c r="P2538" s="35"/>
    </row>
    <row r="2539" spans="1:16" s="176" customFormat="1" ht="21" customHeight="1" x14ac:dyDescent="0.3">
      <c r="A2539" s="81">
        <f t="shared" si="229"/>
        <v>24</v>
      </c>
      <c r="B2539" s="82" t="s">
        <v>662</v>
      </c>
      <c r="C2539" s="81" t="s">
        <v>617</v>
      </c>
      <c r="D2539" s="86"/>
      <c r="E2539" s="84"/>
      <c r="F2539" s="84"/>
      <c r="G2539" s="83"/>
      <c r="H2539" s="84">
        <v>5830000</v>
      </c>
      <c r="I2539" s="84">
        <f t="shared" si="226"/>
        <v>5830000</v>
      </c>
      <c r="J2539" s="118"/>
      <c r="K2539" s="81" t="s">
        <v>617</v>
      </c>
      <c r="L2539" s="84"/>
      <c r="M2539" s="85">
        <f t="shared" si="227"/>
        <v>5830000</v>
      </c>
      <c r="N2539" s="85">
        <f t="shared" si="228"/>
        <v>5830000</v>
      </c>
      <c r="O2539" s="77"/>
      <c r="P2539" s="35"/>
    </row>
    <row r="2540" spans="1:16" s="176" customFormat="1" ht="21" customHeight="1" x14ac:dyDescent="0.3">
      <c r="A2540" s="81">
        <f t="shared" si="229"/>
        <v>25</v>
      </c>
      <c r="B2540" s="82" t="s">
        <v>663</v>
      </c>
      <c r="C2540" s="81" t="s">
        <v>617</v>
      </c>
      <c r="D2540" s="86"/>
      <c r="E2540" s="84"/>
      <c r="F2540" s="84"/>
      <c r="G2540" s="83"/>
      <c r="H2540" s="84">
        <v>980500</v>
      </c>
      <c r="I2540" s="84">
        <f t="shared" si="226"/>
        <v>980500</v>
      </c>
      <c r="J2540" s="118"/>
      <c r="K2540" s="81" t="s">
        <v>617</v>
      </c>
      <c r="L2540" s="84"/>
      <c r="M2540" s="85">
        <f t="shared" ref="M2540:M2561" si="230">H2540</f>
        <v>980500</v>
      </c>
      <c r="N2540" s="85">
        <f t="shared" ref="N2540:N2561" si="231">I2540</f>
        <v>980500</v>
      </c>
      <c r="O2540" s="77"/>
      <c r="P2540" s="35"/>
    </row>
    <row r="2541" spans="1:16" s="176" customFormat="1" ht="43.5" customHeight="1" x14ac:dyDescent="0.3">
      <c r="A2541" s="81">
        <f t="shared" si="229"/>
        <v>26</v>
      </c>
      <c r="B2541" s="82" t="s">
        <v>664</v>
      </c>
      <c r="C2541" s="81" t="s">
        <v>617</v>
      </c>
      <c r="D2541" s="86"/>
      <c r="E2541" s="84"/>
      <c r="F2541" s="84"/>
      <c r="G2541" s="83"/>
      <c r="H2541" s="84">
        <v>1048200</v>
      </c>
      <c r="I2541" s="84">
        <f t="shared" si="226"/>
        <v>1048200</v>
      </c>
      <c r="J2541" s="118"/>
      <c r="K2541" s="81" t="s">
        <v>617</v>
      </c>
      <c r="L2541" s="84"/>
      <c r="M2541" s="85">
        <f t="shared" si="230"/>
        <v>1048200</v>
      </c>
      <c r="N2541" s="85">
        <f t="shared" si="231"/>
        <v>1048200</v>
      </c>
      <c r="O2541" s="77"/>
      <c r="P2541" s="35"/>
    </row>
    <row r="2542" spans="1:16" s="176" customFormat="1" ht="42" customHeight="1" x14ac:dyDescent="0.3">
      <c r="A2542" s="81">
        <f t="shared" si="229"/>
        <v>27</v>
      </c>
      <c r="B2542" s="82" t="s">
        <v>665</v>
      </c>
      <c r="C2542" s="81" t="s">
        <v>617</v>
      </c>
      <c r="D2542" s="86"/>
      <c r="E2542" s="84"/>
      <c r="F2542" s="84"/>
      <c r="G2542" s="83"/>
      <c r="H2542" s="84">
        <v>1036300</v>
      </c>
      <c r="I2542" s="84">
        <f t="shared" si="226"/>
        <v>1036300</v>
      </c>
      <c r="J2542" s="118"/>
      <c r="K2542" s="81" t="s">
        <v>617</v>
      </c>
      <c r="L2542" s="84"/>
      <c r="M2542" s="85">
        <f t="shared" si="230"/>
        <v>1036300</v>
      </c>
      <c r="N2542" s="85">
        <f t="shared" si="231"/>
        <v>1036300</v>
      </c>
      <c r="O2542" s="77"/>
      <c r="P2542" s="35"/>
    </row>
    <row r="2543" spans="1:16" s="176" customFormat="1" ht="21" customHeight="1" x14ac:dyDescent="0.3">
      <c r="A2543" s="81">
        <f t="shared" si="229"/>
        <v>28</v>
      </c>
      <c r="B2543" s="82" t="s">
        <v>666</v>
      </c>
      <c r="C2543" s="81" t="s">
        <v>617</v>
      </c>
      <c r="D2543" s="86"/>
      <c r="E2543" s="84"/>
      <c r="F2543" s="84"/>
      <c r="G2543" s="83"/>
      <c r="H2543" s="84">
        <v>1820300</v>
      </c>
      <c r="I2543" s="84">
        <f t="shared" si="226"/>
        <v>1820300</v>
      </c>
      <c r="J2543" s="118"/>
      <c r="K2543" s="81" t="s">
        <v>617</v>
      </c>
      <c r="L2543" s="84"/>
      <c r="M2543" s="85">
        <f t="shared" si="230"/>
        <v>1820300</v>
      </c>
      <c r="N2543" s="85">
        <f t="shared" si="231"/>
        <v>1820300</v>
      </c>
      <c r="O2543" s="77"/>
      <c r="P2543" s="35"/>
    </row>
    <row r="2544" spans="1:16" s="176" customFormat="1" ht="21" customHeight="1" x14ac:dyDescent="0.3">
      <c r="A2544" s="81">
        <f t="shared" si="229"/>
        <v>29</v>
      </c>
      <c r="B2544" s="82" t="s">
        <v>667</v>
      </c>
      <c r="C2544" s="81" t="s">
        <v>617</v>
      </c>
      <c r="D2544" s="86"/>
      <c r="E2544" s="84"/>
      <c r="F2544" s="84"/>
      <c r="G2544" s="83"/>
      <c r="H2544" s="84">
        <v>1595600</v>
      </c>
      <c r="I2544" s="84">
        <f t="shared" si="226"/>
        <v>1595600</v>
      </c>
      <c r="J2544" s="118"/>
      <c r="K2544" s="81" t="s">
        <v>617</v>
      </c>
      <c r="L2544" s="84"/>
      <c r="M2544" s="85">
        <f t="shared" si="230"/>
        <v>1595600</v>
      </c>
      <c r="N2544" s="85">
        <f t="shared" si="231"/>
        <v>1595600</v>
      </c>
      <c r="O2544" s="77"/>
      <c r="P2544" s="35"/>
    </row>
    <row r="2545" spans="1:16" s="176" customFormat="1" ht="21" customHeight="1" x14ac:dyDescent="0.3">
      <c r="A2545" s="81">
        <f t="shared" si="229"/>
        <v>30</v>
      </c>
      <c r="B2545" s="82" t="s">
        <v>668</v>
      </c>
      <c r="C2545" s="81" t="s">
        <v>617</v>
      </c>
      <c r="D2545" s="86"/>
      <c r="E2545" s="84"/>
      <c r="F2545" s="84"/>
      <c r="G2545" s="83"/>
      <c r="H2545" s="84">
        <v>1986700</v>
      </c>
      <c r="I2545" s="84">
        <f t="shared" si="226"/>
        <v>1986700</v>
      </c>
      <c r="J2545" s="118"/>
      <c r="K2545" s="81" t="s">
        <v>617</v>
      </c>
      <c r="L2545" s="84"/>
      <c r="M2545" s="85">
        <f t="shared" si="230"/>
        <v>1986700</v>
      </c>
      <c r="N2545" s="85">
        <f t="shared" si="231"/>
        <v>1986700</v>
      </c>
      <c r="O2545" s="77"/>
      <c r="P2545" s="35"/>
    </row>
    <row r="2546" spans="1:16" s="176" customFormat="1" ht="17.25" x14ac:dyDescent="0.3">
      <c r="A2546" s="81">
        <f t="shared" si="229"/>
        <v>31</v>
      </c>
      <c r="B2546" s="82" t="s">
        <v>669</v>
      </c>
      <c r="C2546" s="81" t="s">
        <v>617</v>
      </c>
      <c r="D2546" s="86"/>
      <c r="E2546" s="84"/>
      <c r="F2546" s="84"/>
      <c r="G2546" s="83"/>
      <c r="H2546" s="84">
        <v>2345600</v>
      </c>
      <c r="I2546" s="84">
        <f t="shared" si="226"/>
        <v>2345600</v>
      </c>
      <c r="J2546" s="118"/>
      <c r="K2546" s="81" t="s">
        <v>617</v>
      </c>
      <c r="L2546" s="84"/>
      <c r="M2546" s="85">
        <f t="shared" si="230"/>
        <v>2345600</v>
      </c>
      <c r="N2546" s="85">
        <f t="shared" si="231"/>
        <v>2345600</v>
      </c>
      <c r="O2546" s="77"/>
      <c r="P2546" s="35"/>
    </row>
    <row r="2547" spans="1:16" s="176" customFormat="1" ht="17.25" x14ac:dyDescent="0.3">
      <c r="A2547" s="81">
        <f t="shared" si="229"/>
        <v>32</v>
      </c>
      <c r="B2547" s="82" t="s">
        <v>670</v>
      </c>
      <c r="C2547" s="81" t="s">
        <v>617</v>
      </c>
      <c r="D2547" s="86"/>
      <c r="E2547" s="84"/>
      <c r="F2547" s="84"/>
      <c r="G2547" s="83"/>
      <c r="H2547" s="84">
        <v>1820500</v>
      </c>
      <c r="I2547" s="84">
        <f t="shared" si="226"/>
        <v>1820500</v>
      </c>
      <c r="J2547" s="118"/>
      <c r="K2547" s="81" t="s">
        <v>617</v>
      </c>
      <c r="L2547" s="84"/>
      <c r="M2547" s="85">
        <f t="shared" si="230"/>
        <v>1820500</v>
      </c>
      <c r="N2547" s="85">
        <f t="shared" si="231"/>
        <v>1820500</v>
      </c>
      <c r="O2547" s="77"/>
      <c r="P2547" s="35"/>
    </row>
    <row r="2548" spans="1:16" s="176" customFormat="1" ht="43.5" customHeight="1" x14ac:dyDescent="0.3">
      <c r="A2548" s="81">
        <f t="shared" si="229"/>
        <v>33</v>
      </c>
      <c r="B2548" s="82" t="s">
        <v>671</v>
      </c>
      <c r="C2548" s="81" t="s">
        <v>617</v>
      </c>
      <c r="D2548" s="86"/>
      <c r="E2548" s="84"/>
      <c r="F2548" s="84"/>
      <c r="G2548" s="83"/>
      <c r="H2548" s="84">
        <v>2054300</v>
      </c>
      <c r="I2548" s="84">
        <f t="shared" si="226"/>
        <v>2054300</v>
      </c>
      <c r="J2548" s="118"/>
      <c r="K2548" s="81" t="s">
        <v>617</v>
      </c>
      <c r="L2548" s="84"/>
      <c r="M2548" s="85">
        <f t="shared" si="230"/>
        <v>2054300</v>
      </c>
      <c r="N2548" s="85">
        <f t="shared" si="231"/>
        <v>2054300</v>
      </c>
      <c r="O2548" s="77"/>
      <c r="P2548" s="35"/>
    </row>
    <row r="2549" spans="1:16" s="176" customFormat="1" ht="21" customHeight="1" x14ac:dyDescent="0.3">
      <c r="A2549" s="81">
        <f t="shared" si="229"/>
        <v>34</v>
      </c>
      <c r="B2549" s="82" t="s">
        <v>672</v>
      </c>
      <c r="C2549" s="81" t="s">
        <v>617</v>
      </c>
      <c r="D2549" s="86"/>
      <c r="E2549" s="84"/>
      <c r="F2549" s="84"/>
      <c r="G2549" s="83"/>
      <c r="H2549" s="84">
        <v>2566400</v>
      </c>
      <c r="I2549" s="84">
        <f t="shared" si="226"/>
        <v>2566400</v>
      </c>
      <c r="J2549" s="118"/>
      <c r="K2549" s="81" t="s">
        <v>617</v>
      </c>
      <c r="L2549" s="84"/>
      <c r="M2549" s="85">
        <f t="shared" si="230"/>
        <v>2566400</v>
      </c>
      <c r="N2549" s="85">
        <f t="shared" si="231"/>
        <v>2566400</v>
      </c>
      <c r="O2549" s="77"/>
      <c r="P2549" s="35"/>
    </row>
    <row r="2550" spans="1:16" s="176" customFormat="1" ht="21" customHeight="1" x14ac:dyDescent="0.3">
      <c r="A2550" s="81">
        <f t="shared" si="229"/>
        <v>35</v>
      </c>
      <c r="B2550" s="82" t="s">
        <v>673</v>
      </c>
      <c r="C2550" s="81" t="s">
        <v>617</v>
      </c>
      <c r="D2550" s="86"/>
      <c r="E2550" s="84"/>
      <c r="F2550" s="84"/>
      <c r="G2550" s="83"/>
      <c r="H2550" s="84">
        <v>9660000</v>
      </c>
      <c r="I2550" s="84">
        <f t="shared" si="226"/>
        <v>9660000</v>
      </c>
      <c r="J2550" s="118"/>
      <c r="K2550" s="81" t="s">
        <v>617</v>
      </c>
      <c r="L2550" s="84"/>
      <c r="M2550" s="85">
        <f t="shared" si="230"/>
        <v>9660000</v>
      </c>
      <c r="N2550" s="85">
        <f t="shared" si="231"/>
        <v>9660000</v>
      </c>
      <c r="O2550" s="77"/>
      <c r="P2550" s="35"/>
    </row>
    <row r="2551" spans="1:16" s="176" customFormat="1" ht="21" customHeight="1" x14ac:dyDescent="0.3">
      <c r="A2551" s="81">
        <f t="shared" si="229"/>
        <v>36</v>
      </c>
      <c r="B2551" s="82" t="s">
        <v>674</v>
      </c>
      <c r="C2551" s="81" t="s">
        <v>617</v>
      </c>
      <c r="D2551" s="86"/>
      <c r="E2551" s="84"/>
      <c r="F2551" s="84"/>
      <c r="G2551" s="83"/>
      <c r="H2551" s="84">
        <v>10360000</v>
      </c>
      <c r="I2551" s="84">
        <f t="shared" si="226"/>
        <v>10360000</v>
      </c>
      <c r="J2551" s="118"/>
      <c r="K2551" s="81" t="s">
        <v>617</v>
      </c>
      <c r="L2551" s="84"/>
      <c r="M2551" s="85">
        <f t="shared" si="230"/>
        <v>10360000</v>
      </c>
      <c r="N2551" s="85">
        <f t="shared" si="231"/>
        <v>10360000</v>
      </c>
      <c r="O2551" s="77"/>
      <c r="P2551" s="35"/>
    </row>
    <row r="2552" spans="1:16" s="176" customFormat="1" ht="21" customHeight="1" x14ac:dyDescent="0.3">
      <c r="A2552" s="81">
        <f t="shared" si="229"/>
        <v>37</v>
      </c>
      <c r="B2552" s="82" t="s">
        <v>675</v>
      </c>
      <c r="C2552" s="81" t="s">
        <v>617</v>
      </c>
      <c r="D2552" s="86"/>
      <c r="E2552" s="84"/>
      <c r="F2552" s="84"/>
      <c r="G2552" s="83"/>
      <c r="H2552" s="84">
        <v>10080000</v>
      </c>
      <c r="I2552" s="84">
        <f t="shared" si="226"/>
        <v>10080000</v>
      </c>
      <c r="J2552" s="118"/>
      <c r="K2552" s="81" t="s">
        <v>617</v>
      </c>
      <c r="L2552" s="84"/>
      <c r="M2552" s="85">
        <f t="shared" si="230"/>
        <v>10080000</v>
      </c>
      <c r="N2552" s="85">
        <f t="shared" si="231"/>
        <v>10080000</v>
      </c>
      <c r="O2552" s="77"/>
      <c r="P2552" s="35"/>
    </row>
    <row r="2553" spans="1:16" s="176" customFormat="1" ht="17.25" x14ac:dyDescent="0.3">
      <c r="A2553" s="81">
        <f t="shared" si="229"/>
        <v>38</v>
      </c>
      <c r="B2553" s="82" t="s">
        <v>676</v>
      </c>
      <c r="C2553" s="81" t="s">
        <v>617</v>
      </c>
      <c r="D2553" s="86"/>
      <c r="E2553" s="84"/>
      <c r="F2553" s="84"/>
      <c r="G2553" s="83"/>
      <c r="H2553" s="84">
        <v>10780000</v>
      </c>
      <c r="I2553" s="84">
        <f t="shared" si="226"/>
        <v>10780000</v>
      </c>
      <c r="J2553" s="118"/>
      <c r="K2553" s="81" t="s">
        <v>617</v>
      </c>
      <c r="L2553" s="84"/>
      <c r="M2553" s="85">
        <f t="shared" si="230"/>
        <v>10780000</v>
      </c>
      <c r="N2553" s="85">
        <f t="shared" si="231"/>
        <v>10780000</v>
      </c>
      <c r="O2553" s="77"/>
      <c r="P2553" s="35"/>
    </row>
    <row r="2554" spans="1:16" s="176" customFormat="1" ht="21" customHeight="1" x14ac:dyDescent="0.3">
      <c r="A2554" s="81">
        <f t="shared" si="229"/>
        <v>39</v>
      </c>
      <c r="B2554" s="82" t="s">
        <v>677</v>
      </c>
      <c r="C2554" s="81" t="s">
        <v>617</v>
      </c>
      <c r="D2554" s="86"/>
      <c r="E2554" s="84"/>
      <c r="F2554" s="84"/>
      <c r="G2554" s="83"/>
      <c r="H2554" s="84">
        <v>11340000</v>
      </c>
      <c r="I2554" s="84">
        <f t="shared" si="226"/>
        <v>11340000</v>
      </c>
      <c r="J2554" s="118"/>
      <c r="K2554" s="81" t="s">
        <v>617</v>
      </c>
      <c r="L2554" s="84"/>
      <c r="M2554" s="85">
        <f t="shared" si="230"/>
        <v>11340000</v>
      </c>
      <c r="N2554" s="85">
        <f t="shared" si="231"/>
        <v>11340000</v>
      </c>
      <c r="O2554" s="77"/>
      <c r="P2554" s="35"/>
    </row>
    <row r="2555" spans="1:16" s="176" customFormat="1" ht="21" customHeight="1" x14ac:dyDescent="0.3">
      <c r="A2555" s="81">
        <f t="shared" si="229"/>
        <v>40</v>
      </c>
      <c r="B2555" s="82" t="s">
        <v>678</v>
      </c>
      <c r="C2555" s="81" t="s">
        <v>617</v>
      </c>
      <c r="D2555" s="86"/>
      <c r="E2555" s="84"/>
      <c r="F2555" s="84"/>
      <c r="G2555" s="83"/>
      <c r="H2555" s="84">
        <v>10500000</v>
      </c>
      <c r="I2555" s="84">
        <f t="shared" si="226"/>
        <v>10500000</v>
      </c>
      <c r="J2555" s="118"/>
      <c r="K2555" s="81" t="s">
        <v>617</v>
      </c>
      <c r="L2555" s="84"/>
      <c r="M2555" s="85">
        <f t="shared" si="230"/>
        <v>10500000</v>
      </c>
      <c r="N2555" s="85">
        <f t="shared" si="231"/>
        <v>10500000</v>
      </c>
      <c r="O2555" s="77"/>
      <c r="P2555" s="35"/>
    </row>
    <row r="2556" spans="1:16" s="176" customFormat="1" ht="21" customHeight="1" x14ac:dyDescent="0.3">
      <c r="A2556" s="81">
        <f t="shared" si="229"/>
        <v>41</v>
      </c>
      <c r="B2556" s="82" t="s">
        <v>679</v>
      </c>
      <c r="C2556" s="81" t="s">
        <v>617</v>
      </c>
      <c r="D2556" s="86"/>
      <c r="E2556" s="84"/>
      <c r="F2556" s="84"/>
      <c r="G2556" s="83"/>
      <c r="H2556" s="84">
        <v>11200000</v>
      </c>
      <c r="I2556" s="84">
        <f t="shared" si="226"/>
        <v>11200000</v>
      </c>
      <c r="J2556" s="118"/>
      <c r="K2556" s="81" t="s">
        <v>617</v>
      </c>
      <c r="L2556" s="84"/>
      <c r="M2556" s="85">
        <f t="shared" si="230"/>
        <v>11200000</v>
      </c>
      <c r="N2556" s="85">
        <f t="shared" si="231"/>
        <v>11200000</v>
      </c>
      <c r="O2556" s="77"/>
      <c r="P2556" s="35"/>
    </row>
    <row r="2557" spans="1:16" s="176" customFormat="1" ht="21" customHeight="1" x14ac:dyDescent="0.3">
      <c r="A2557" s="81">
        <f t="shared" si="229"/>
        <v>42</v>
      </c>
      <c r="B2557" s="82" t="s">
        <v>680</v>
      </c>
      <c r="C2557" s="81" t="s">
        <v>617</v>
      </c>
      <c r="D2557" s="86"/>
      <c r="E2557" s="84"/>
      <c r="F2557" s="84"/>
      <c r="G2557" s="83"/>
      <c r="H2557" s="84">
        <v>11620000</v>
      </c>
      <c r="I2557" s="84">
        <f t="shared" si="226"/>
        <v>11620000</v>
      </c>
      <c r="J2557" s="118"/>
      <c r="K2557" s="81" t="s">
        <v>617</v>
      </c>
      <c r="L2557" s="84"/>
      <c r="M2557" s="85">
        <f t="shared" si="230"/>
        <v>11620000</v>
      </c>
      <c r="N2557" s="85">
        <f t="shared" si="231"/>
        <v>11620000</v>
      </c>
      <c r="O2557" s="77"/>
      <c r="P2557" s="35"/>
    </row>
    <row r="2558" spans="1:16" s="176" customFormat="1" ht="21" customHeight="1" x14ac:dyDescent="0.3">
      <c r="A2558" s="81">
        <f t="shared" si="229"/>
        <v>43</v>
      </c>
      <c r="B2558" s="82" t="s">
        <v>681</v>
      </c>
      <c r="C2558" s="81" t="s">
        <v>617</v>
      </c>
      <c r="D2558" s="86"/>
      <c r="E2558" s="84"/>
      <c r="F2558" s="84"/>
      <c r="G2558" s="83"/>
      <c r="H2558" s="84">
        <v>14825600</v>
      </c>
      <c r="I2558" s="84">
        <f t="shared" si="226"/>
        <v>14825600</v>
      </c>
      <c r="J2558" s="118"/>
      <c r="K2558" s="81" t="s">
        <v>617</v>
      </c>
      <c r="L2558" s="84"/>
      <c r="M2558" s="85">
        <f t="shared" si="230"/>
        <v>14825600</v>
      </c>
      <c r="N2558" s="85">
        <f t="shared" si="231"/>
        <v>14825600</v>
      </c>
      <c r="O2558" s="77"/>
      <c r="P2558" s="35"/>
    </row>
    <row r="2559" spans="1:16" s="176" customFormat="1" ht="21" customHeight="1" x14ac:dyDescent="0.3">
      <c r="A2559" s="81">
        <f t="shared" si="229"/>
        <v>44</v>
      </c>
      <c r="B2559" s="82" t="s">
        <v>682</v>
      </c>
      <c r="C2559" s="81" t="s">
        <v>617</v>
      </c>
      <c r="D2559" s="86"/>
      <c r="E2559" s="84"/>
      <c r="F2559" s="84"/>
      <c r="G2559" s="83"/>
      <c r="H2559" s="84">
        <v>21022300</v>
      </c>
      <c r="I2559" s="84">
        <f t="shared" si="226"/>
        <v>21022300</v>
      </c>
      <c r="J2559" s="118"/>
      <c r="K2559" s="81" t="s">
        <v>617</v>
      </c>
      <c r="L2559" s="84"/>
      <c r="M2559" s="85">
        <f t="shared" si="230"/>
        <v>21022300</v>
      </c>
      <c r="N2559" s="85">
        <f t="shared" si="231"/>
        <v>21022300</v>
      </c>
      <c r="O2559" s="77"/>
      <c r="P2559" s="35"/>
    </row>
    <row r="2560" spans="1:16" s="176" customFormat="1" ht="21" customHeight="1" x14ac:dyDescent="0.3">
      <c r="A2560" s="81">
        <f t="shared" si="229"/>
        <v>45</v>
      </c>
      <c r="B2560" s="82" t="s">
        <v>683</v>
      </c>
      <c r="C2560" s="81" t="s">
        <v>617</v>
      </c>
      <c r="D2560" s="86"/>
      <c r="E2560" s="84"/>
      <c r="F2560" s="84"/>
      <c r="G2560" s="83"/>
      <c r="H2560" s="84">
        <v>31161200</v>
      </c>
      <c r="I2560" s="84">
        <f t="shared" si="226"/>
        <v>31161200</v>
      </c>
      <c r="J2560" s="118"/>
      <c r="K2560" s="81" t="s">
        <v>617</v>
      </c>
      <c r="L2560" s="84"/>
      <c r="M2560" s="85">
        <f t="shared" si="230"/>
        <v>31161200</v>
      </c>
      <c r="N2560" s="85">
        <f t="shared" si="231"/>
        <v>31161200</v>
      </c>
      <c r="O2560" s="77"/>
      <c r="P2560" s="35"/>
    </row>
    <row r="2561" spans="1:16" s="176" customFormat="1" ht="43.5" customHeight="1" x14ac:dyDescent="0.3">
      <c r="A2561" s="81">
        <f t="shared" si="229"/>
        <v>46</v>
      </c>
      <c r="B2561" s="82" t="s">
        <v>684</v>
      </c>
      <c r="C2561" s="81" t="s">
        <v>617</v>
      </c>
      <c r="D2561" s="86"/>
      <c r="E2561" s="84"/>
      <c r="F2561" s="84"/>
      <c r="G2561" s="83"/>
      <c r="H2561" s="84">
        <v>182562000</v>
      </c>
      <c r="I2561" s="84">
        <f t="shared" si="226"/>
        <v>182562000</v>
      </c>
      <c r="J2561" s="118"/>
      <c r="K2561" s="81" t="s">
        <v>617</v>
      </c>
      <c r="L2561" s="84"/>
      <c r="M2561" s="85">
        <f t="shared" si="230"/>
        <v>182562000</v>
      </c>
      <c r="N2561" s="85">
        <f t="shared" si="231"/>
        <v>182562000</v>
      </c>
      <c r="O2561" s="77"/>
      <c r="P2561" s="35"/>
    </row>
    <row r="2562" spans="1:16" s="176" customFormat="1" ht="43.5" customHeight="1" x14ac:dyDescent="0.3">
      <c r="A2562" s="81">
        <f t="shared" si="229"/>
        <v>47</v>
      </c>
      <c r="B2562" s="82" t="s">
        <v>685</v>
      </c>
      <c r="C2562" s="81" t="s">
        <v>617</v>
      </c>
      <c r="D2562" s="86"/>
      <c r="E2562" s="84"/>
      <c r="F2562" s="84"/>
      <c r="G2562" s="83"/>
      <c r="H2562" s="84">
        <v>196795000</v>
      </c>
      <c r="I2562" s="84">
        <f t="shared" si="226"/>
        <v>196795000</v>
      </c>
      <c r="J2562" s="118"/>
      <c r="K2562" s="81" t="s">
        <v>617</v>
      </c>
      <c r="L2562" s="84"/>
      <c r="M2562" s="85">
        <f t="shared" ref="M2562:N2565" si="232">H2562</f>
        <v>196795000</v>
      </c>
      <c r="N2562" s="85">
        <f t="shared" si="232"/>
        <v>196795000</v>
      </c>
      <c r="O2562" s="77"/>
      <c r="P2562" s="35"/>
    </row>
    <row r="2563" spans="1:16" s="176" customFormat="1" ht="21" customHeight="1" x14ac:dyDescent="0.3">
      <c r="A2563" s="81">
        <f t="shared" si="229"/>
        <v>48</v>
      </c>
      <c r="B2563" s="82" t="s">
        <v>686</v>
      </c>
      <c r="C2563" s="81" t="s">
        <v>617</v>
      </c>
      <c r="D2563" s="86"/>
      <c r="E2563" s="84"/>
      <c r="F2563" s="84"/>
      <c r="G2563" s="83"/>
      <c r="H2563" s="84">
        <v>48285714.285714298</v>
      </c>
      <c r="I2563" s="84">
        <f t="shared" si="226"/>
        <v>48285714.285714298</v>
      </c>
      <c r="J2563" s="118"/>
      <c r="K2563" s="81" t="s">
        <v>617</v>
      </c>
      <c r="L2563" s="84"/>
      <c r="M2563" s="85">
        <f t="shared" si="232"/>
        <v>48285714.285714298</v>
      </c>
      <c r="N2563" s="85">
        <f t="shared" si="232"/>
        <v>48285714.285714298</v>
      </c>
      <c r="O2563" s="77"/>
      <c r="P2563" s="35"/>
    </row>
    <row r="2564" spans="1:16" s="176" customFormat="1" ht="21" customHeight="1" x14ac:dyDescent="0.3">
      <c r="A2564" s="81">
        <f t="shared" si="229"/>
        <v>49</v>
      </c>
      <c r="B2564" s="82" t="s">
        <v>687</v>
      </c>
      <c r="C2564" s="81" t="s">
        <v>617</v>
      </c>
      <c r="D2564" s="86"/>
      <c r="E2564" s="84"/>
      <c r="F2564" s="84"/>
      <c r="G2564" s="83"/>
      <c r="H2564" s="84">
        <v>6285714.2857142864</v>
      </c>
      <c r="I2564" s="84">
        <f t="shared" si="226"/>
        <v>6285714.2857142864</v>
      </c>
      <c r="J2564" s="118"/>
      <c r="K2564" s="81" t="s">
        <v>617</v>
      </c>
      <c r="L2564" s="84"/>
      <c r="M2564" s="85">
        <f t="shared" si="232"/>
        <v>6285714.2857142864</v>
      </c>
      <c r="N2564" s="85">
        <f t="shared" si="232"/>
        <v>6285714.2857142864</v>
      </c>
      <c r="O2564" s="77"/>
      <c r="P2564" s="35"/>
    </row>
    <row r="2565" spans="1:16" s="176" customFormat="1" ht="21" customHeight="1" x14ac:dyDescent="0.3">
      <c r="A2565" s="81">
        <f t="shared" si="229"/>
        <v>50</v>
      </c>
      <c r="B2565" s="82" t="s">
        <v>688</v>
      </c>
      <c r="C2565" s="81" t="s">
        <v>617</v>
      </c>
      <c r="D2565" s="86"/>
      <c r="E2565" s="84"/>
      <c r="F2565" s="84"/>
      <c r="G2565" s="83"/>
      <c r="H2565" s="84">
        <v>6928571.4285714291</v>
      </c>
      <c r="I2565" s="84">
        <f t="shared" si="226"/>
        <v>6928571.4285714291</v>
      </c>
      <c r="J2565" s="118"/>
      <c r="K2565" s="81" t="s">
        <v>617</v>
      </c>
      <c r="L2565" s="84"/>
      <c r="M2565" s="85">
        <f t="shared" si="232"/>
        <v>6928571.4285714291</v>
      </c>
      <c r="N2565" s="85">
        <f t="shared" si="232"/>
        <v>6928571.4285714291</v>
      </c>
      <c r="O2565" s="77"/>
      <c r="P2565" s="35"/>
    </row>
    <row r="2566" spans="1:16" s="176" customFormat="1" ht="41.25" customHeight="1" x14ac:dyDescent="0.3">
      <c r="A2566" s="81"/>
      <c r="B2566" s="316" t="s">
        <v>689</v>
      </c>
      <c r="C2566" s="317"/>
      <c r="D2566" s="317"/>
      <c r="E2566" s="317"/>
      <c r="F2566" s="317"/>
      <c r="G2566" s="317"/>
      <c r="H2566" s="317"/>
      <c r="I2566" s="317"/>
      <c r="J2566" s="317"/>
      <c r="K2566" s="317"/>
      <c r="L2566" s="317"/>
      <c r="M2566" s="317"/>
      <c r="N2566" s="318"/>
      <c r="O2566" s="77"/>
      <c r="P2566" s="35"/>
    </row>
    <row r="2567" spans="1:16" s="176" customFormat="1" ht="17.25" x14ac:dyDescent="0.3">
      <c r="A2567" s="81">
        <v>1</v>
      </c>
      <c r="B2567" s="82" t="s">
        <v>690</v>
      </c>
      <c r="C2567" s="81" t="s">
        <v>617</v>
      </c>
      <c r="D2567" s="86"/>
      <c r="E2567" s="84"/>
      <c r="F2567" s="84"/>
      <c r="G2567" s="83"/>
      <c r="H2567" s="84">
        <v>6724995</v>
      </c>
      <c r="I2567" s="84">
        <f t="shared" ref="I2567:I2578" si="233">H2567</f>
        <v>6724995</v>
      </c>
      <c r="J2567" s="118"/>
      <c r="K2567" s="81" t="s">
        <v>617</v>
      </c>
      <c r="L2567" s="84"/>
      <c r="M2567" s="85">
        <f>H2567</f>
        <v>6724995</v>
      </c>
      <c r="N2567" s="85">
        <f>I2567</f>
        <v>6724995</v>
      </c>
      <c r="O2567" s="77"/>
      <c r="P2567" s="35"/>
    </row>
    <row r="2568" spans="1:16" s="176" customFormat="1" ht="21" customHeight="1" x14ac:dyDescent="0.3">
      <c r="A2568" s="81">
        <f t="shared" si="229"/>
        <v>2</v>
      </c>
      <c r="B2568" s="82" t="s">
        <v>691</v>
      </c>
      <c r="C2568" s="81" t="s">
        <v>617</v>
      </c>
      <c r="D2568" s="86"/>
      <c r="E2568" s="84"/>
      <c r="F2568" s="84"/>
      <c r="G2568" s="83"/>
      <c r="H2568" s="84">
        <v>3777897</v>
      </c>
      <c r="I2568" s="84">
        <f t="shared" si="233"/>
        <v>3777897</v>
      </c>
      <c r="J2568" s="118"/>
      <c r="K2568" s="81" t="s">
        <v>617</v>
      </c>
      <c r="L2568" s="84"/>
      <c r="M2568" s="85">
        <f t="shared" ref="M2568:M2578" si="234">H2568</f>
        <v>3777897</v>
      </c>
      <c r="N2568" s="85">
        <f t="shared" ref="N2568:N2578" si="235">I2568</f>
        <v>3777897</v>
      </c>
      <c r="O2568" s="77"/>
      <c r="P2568" s="35"/>
    </row>
    <row r="2569" spans="1:16" s="176" customFormat="1" ht="21" customHeight="1" x14ac:dyDescent="0.3">
      <c r="A2569" s="81">
        <f t="shared" si="229"/>
        <v>3</v>
      </c>
      <c r="B2569" s="82" t="s">
        <v>692</v>
      </c>
      <c r="C2569" s="81" t="s">
        <v>617</v>
      </c>
      <c r="D2569" s="86"/>
      <c r="E2569" s="84"/>
      <c r="F2569" s="84"/>
      <c r="G2569" s="83"/>
      <c r="H2569" s="84">
        <v>8520000</v>
      </c>
      <c r="I2569" s="84">
        <f t="shared" si="233"/>
        <v>8520000</v>
      </c>
      <c r="J2569" s="118"/>
      <c r="K2569" s="81" t="s">
        <v>617</v>
      </c>
      <c r="L2569" s="84"/>
      <c r="M2569" s="85">
        <f t="shared" si="234"/>
        <v>8520000</v>
      </c>
      <c r="N2569" s="85">
        <f t="shared" si="235"/>
        <v>8520000</v>
      </c>
      <c r="O2569" s="77"/>
      <c r="P2569" s="35"/>
    </row>
    <row r="2570" spans="1:16" s="176" customFormat="1" ht="21" customHeight="1" x14ac:dyDescent="0.3">
      <c r="A2570" s="81">
        <f t="shared" si="229"/>
        <v>4</v>
      </c>
      <c r="B2570" s="82" t="s">
        <v>693</v>
      </c>
      <c r="C2570" s="81" t="s">
        <v>617</v>
      </c>
      <c r="D2570" s="86"/>
      <c r="E2570" s="84"/>
      <c r="F2570" s="84"/>
      <c r="G2570" s="83"/>
      <c r="H2570" s="84">
        <v>5455400</v>
      </c>
      <c r="I2570" s="84">
        <f t="shared" si="233"/>
        <v>5455400</v>
      </c>
      <c r="J2570" s="118"/>
      <c r="K2570" s="81" t="s">
        <v>617</v>
      </c>
      <c r="L2570" s="84"/>
      <c r="M2570" s="85">
        <f t="shared" si="234"/>
        <v>5455400</v>
      </c>
      <c r="N2570" s="85">
        <f t="shared" si="235"/>
        <v>5455400</v>
      </c>
      <c r="O2570" s="77"/>
      <c r="P2570" s="35"/>
    </row>
    <row r="2571" spans="1:16" s="176" customFormat="1" ht="21" customHeight="1" x14ac:dyDescent="0.3">
      <c r="A2571" s="81">
        <f t="shared" si="229"/>
        <v>5</v>
      </c>
      <c r="B2571" s="82" t="s">
        <v>694</v>
      </c>
      <c r="C2571" s="81" t="s">
        <v>617</v>
      </c>
      <c r="D2571" s="86"/>
      <c r="E2571" s="84"/>
      <c r="F2571" s="84"/>
      <c r="G2571" s="83"/>
      <c r="H2571" s="84">
        <v>1423000</v>
      </c>
      <c r="I2571" s="84">
        <f t="shared" si="233"/>
        <v>1423000</v>
      </c>
      <c r="J2571" s="118"/>
      <c r="K2571" s="81" t="s">
        <v>617</v>
      </c>
      <c r="L2571" s="84"/>
      <c r="M2571" s="85">
        <f t="shared" si="234"/>
        <v>1423000</v>
      </c>
      <c r="N2571" s="85">
        <f t="shared" si="235"/>
        <v>1423000</v>
      </c>
      <c r="O2571" s="77"/>
      <c r="P2571" s="35"/>
    </row>
    <row r="2572" spans="1:16" s="176" customFormat="1" ht="21" customHeight="1" x14ac:dyDescent="0.3">
      <c r="A2572" s="81">
        <f t="shared" si="229"/>
        <v>6</v>
      </c>
      <c r="B2572" s="82" t="s">
        <v>695</v>
      </c>
      <c r="C2572" s="81" t="s">
        <v>617</v>
      </c>
      <c r="D2572" s="86"/>
      <c r="E2572" s="84"/>
      <c r="F2572" s="84"/>
      <c r="G2572" s="83"/>
      <c r="H2572" s="84">
        <v>1666666.6666666667</v>
      </c>
      <c r="I2572" s="84">
        <f t="shared" si="233"/>
        <v>1666666.6666666667</v>
      </c>
      <c r="J2572" s="118"/>
      <c r="K2572" s="81" t="s">
        <v>617</v>
      </c>
      <c r="L2572" s="84"/>
      <c r="M2572" s="85">
        <f t="shared" si="234"/>
        <v>1666666.6666666667</v>
      </c>
      <c r="N2572" s="85">
        <f t="shared" si="235"/>
        <v>1666666.6666666667</v>
      </c>
      <c r="O2572" s="77"/>
      <c r="P2572" s="35"/>
    </row>
    <row r="2573" spans="1:16" s="176" customFormat="1" ht="21" customHeight="1" x14ac:dyDescent="0.3">
      <c r="A2573" s="81">
        <f t="shared" si="229"/>
        <v>7</v>
      </c>
      <c r="B2573" s="82" t="s">
        <v>696</v>
      </c>
      <c r="C2573" s="81" t="s">
        <v>617</v>
      </c>
      <c r="D2573" s="86"/>
      <c r="E2573" s="84"/>
      <c r="F2573" s="84"/>
      <c r="G2573" s="83"/>
      <c r="H2573" s="84">
        <v>2166666.666666667</v>
      </c>
      <c r="I2573" s="84">
        <f t="shared" si="233"/>
        <v>2166666.666666667</v>
      </c>
      <c r="J2573" s="118"/>
      <c r="K2573" s="81" t="s">
        <v>617</v>
      </c>
      <c r="L2573" s="84"/>
      <c r="M2573" s="85">
        <f t="shared" si="234"/>
        <v>2166666.666666667</v>
      </c>
      <c r="N2573" s="85">
        <f t="shared" si="235"/>
        <v>2166666.666666667</v>
      </c>
      <c r="O2573" s="77"/>
      <c r="P2573" s="35"/>
    </row>
    <row r="2574" spans="1:16" s="176" customFormat="1" ht="21" customHeight="1" x14ac:dyDescent="0.3">
      <c r="A2574" s="81">
        <f t="shared" si="229"/>
        <v>8</v>
      </c>
      <c r="B2574" s="82" t="s">
        <v>697</v>
      </c>
      <c r="C2574" s="81" t="s">
        <v>617</v>
      </c>
      <c r="D2574" s="86"/>
      <c r="E2574" s="84"/>
      <c r="F2574" s="84"/>
      <c r="G2574" s="83"/>
      <c r="H2574" s="84">
        <v>3583333.3333333335</v>
      </c>
      <c r="I2574" s="84">
        <f t="shared" si="233"/>
        <v>3583333.3333333335</v>
      </c>
      <c r="J2574" s="118"/>
      <c r="K2574" s="81" t="s">
        <v>617</v>
      </c>
      <c r="L2574" s="84"/>
      <c r="M2574" s="85">
        <f t="shared" si="234"/>
        <v>3583333.3333333335</v>
      </c>
      <c r="N2574" s="85">
        <f t="shared" si="235"/>
        <v>3583333.3333333335</v>
      </c>
      <c r="O2574" s="77"/>
      <c r="P2574" s="35"/>
    </row>
    <row r="2575" spans="1:16" s="176" customFormat="1" ht="21" customHeight="1" x14ac:dyDescent="0.3">
      <c r="A2575" s="81">
        <f t="shared" si="229"/>
        <v>9</v>
      </c>
      <c r="B2575" s="82" t="s">
        <v>698</v>
      </c>
      <c r="C2575" s="81" t="s">
        <v>617</v>
      </c>
      <c r="D2575" s="86"/>
      <c r="E2575" s="84"/>
      <c r="F2575" s="84"/>
      <c r="G2575" s="83"/>
      <c r="H2575" s="84">
        <v>2816666.666666667</v>
      </c>
      <c r="I2575" s="84">
        <f t="shared" si="233"/>
        <v>2816666.666666667</v>
      </c>
      <c r="J2575" s="118"/>
      <c r="K2575" s="81" t="s">
        <v>617</v>
      </c>
      <c r="L2575" s="84"/>
      <c r="M2575" s="85">
        <f t="shared" si="234"/>
        <v>2816666.666666667</v>
      </c>
      <c r="N2575" s="85">
        <f t="shared" si="235"/>
        <v>2816666.666666667</v>
      </c>
      <c r="O2575" s="77"/>
      <c r="P2575" s="35"/>
    </row>
    <row r="2576" spans="1:16" s="176" customFormat="1" ht="21" customHeight="1" x14ac:dyDescent="0.3">
      <c r="A2576" s="81">
        <f t="shared" si="229"/>
        <v>10</v>
      </c>
      <c r="B2576" s="82" t="s">
        <v>699</v>
      </c>
      <c r="C2576" s="81" t="s">
        <v>617</v>
      </c>
      <c r="D2576" s="86"/>
      <c r="E2576" s="84"/>
      <c r="F2576" s="84"/>
      <c r="G2576" s="83"/>
      <c r="H2576" s="84">
        <v>2416666.666666667</v>
      </c>
      <c r="I2576" s="84">
        <f t="shared" si="233"/>
        <v>2416666.666666667</v>
      </c>
      <c r="J2576" s="118"/>
      <c r="K2576" s="81" t="s">
        <v>617</v>
      </c>
      <c r="L2576" s="84"/>
      <c r="M2576" s="85">
        <f t="shared" si="234"/>
        <v>2416666.666666667</v>
      </c>
      <c r="N2576" s="85">
        <f t="shared" si="235"/>
        <v>2416666.666666667</v>
      </c>
      <c r="O2576" s="77"/>
      <c r="P2576" s="35"/>
    </row>
    <row r="2577" spans="1:16" s="176" customFormat="1" ht="21" customHeight="1" x14ac:dyDescent="0.3">
      <c r="A2577" s="81">
        <f t="shared" si="229"/>
        <v>11</v>
      </c>
      <c r="B2577" s="82" t="s">
        <v>700</v>
      </c>
      <c r="C2577" s="81" t="s">
        <v>617</v>
      </c>
      <c r="D2577" s="86"/>
      <c r="E2577" s="84"/>
      <c r="F2577" s="84"/>
      <c r="G2577" s="83"/>
      <c r="H2577" s="84">
        <v>266666.66666666669</v>
      </c>
      <c r="I2577" s="84">
        <f t="shared" si="233"/>
        <v>266666.66666666669</v>
      </c>
      <c r="J2577" s="118"/>
      <c r="K2577" s="81" t="s">
        <v>617</v>
      </c>
      <c r="L2577" s="84"/>
      <c r="M2577" s="85">
        <f t="shared" si="234"/>
        <v>266666.66666666669</v>
      </c>
      <c r="N2577" s="85">
        <f t="shared" si="235"/>
        <v>266666.66666666669</v>
      </c>
      <c r="O2577" s="77"/>
      <c r="P2577" s="35"/>
    </row>
    <row r="2578" spans="1:16" s="176" customFormat="1" ht="21" customHeight="1" x14ac:dyDescent="0.3">
      <c r="A2578" s="81">
        <f t="shared" si="229"/>
        <v>12</v>
      </c>
      <c r="B2578" s="82" t="s">
        <v>701</v>
      </c>
      <c r="C2578" s="81" t="s">
        <v>617</v>
      </c>
      <c r="D2578" s="86"/>
      <c r="E2578" s="84"/>
      <c r="F2578" s="84"/>
      <c r="G2578" s="83"/>
      <c r="H2578" s="84">
        <v>500000</v>
      </c>
      <c r="I2578" s="84">
        <f t="shared" si="233"/>
        <v>500000</v>
      </c>
      <c r="J2578" s="118"/>
      <c r="K2578" s="81" t="s">
        <v>617</v>
      </c>
      <c r="L2578" s="84"/>
      <c r="M2578" s="85">
        <f t="shared" si="234"/>
        <v>500000</v>
      </c>
      <c r="N2578" s="85">
        <f t="shared" si="235"/>
        <v>500000</v>
      </c>
      <c r="O2578" s="77"/>
      <c r="P2578" s="35"/>
    </row>
    <row r="2579" spans="1:16" s="176" customFormat="1" ht="21" customHeight="1" x14ac:dyDescent="0.3">
      <c r="A2579" s="81"/>
      <c r="B2579" s="316" t="s">
        <v>702</v>
      </c>
      <c r="C2579" s="317"/>
      <c r="D2579" s="317"/>
      <c r="E2579" s="317"/>
      <c r="F2579" s="317"/>
      <c r="G2579" s="317"/>
      <c r="H2579" s="317"/>
      <c r="I2579" s="317"/>
      <c r="J2579" s="317"/>
      <c r="K2579" s="317"/>
      <c r="L2579" s="317"/>
      <c r="M2579" s="317"/>
      <c r="N2579" s="318"/>
      <c r="O2579" s="77"/>
      <c r="P2579" s="35"/>
    </row>
    <row r="2580" spans="1:16" s="176" customFormat="1" ht="21" customHeight="1" x14ac:dyDescent="0.3">
      <c r="A2580" s="81">
        <v>1</v>
      </c>
      <c r="B2580" s="82" t="s">
        <v>703</v>
      </c>
      <c r="C2580" s="81" t="s">
        <v>617</v>
      </c>
      <c r="D2580" s="86"/>
      <c r="E2580" s="84"/>
      <c r="F2580" s="84"/>
      <c r="G2580" s="83"/>
      <c r="H2580" s="84">
        <v>1969230.7692307692</v>
      </c>
      <c r="I2580" s="84">
        <f t="shared" ref="I2580:I2599" si="236">H2580</f>
        <v>1969230.7692307692</v>
      </c>
      <c r="J2580" s="118"/>
      <c r="K2580" s="81" t="s">
        <v>617</v>
      </c>
      <c r="L2580" s="84"/>
      <c r="M2580" s="85">
        <f>H2580</f>
        <v>1969230.7692307692</v>
      </c>
      <c r="N2580" s="85">
        <f>I2580</f>
        <v>1969230.7692307692</v>
      </c>
      <c r="O2580" s="77"/>
      <c r="P2580" s="35"/>
    </row>
    <row r="2581" spans="1:16" s="176" customFormat="1" ht="21" customHeight="1" x14ac:dyDescent="0.3">
      <c r="A2581" s="81">
        <f t="shared" ref="A2581:A2599" si="237">A2580+1</f>
        <v>2</v>
      </c>
      <c r="B2581" s="82" t="s">
        <v>704</v>
      </c>
      <c r="C2581" s="81" t="s">
        <v>617</v>
      </c>
      <c r="D2581" s="86"/>
      <c r="E2581" s="84"/>
      <c r="F2581" s="84"/>
      <c r="G2581" s="83"/>
      <c r="H2581" s="84">
        <v>2230769.2307692305</v>
      </c>
      <c r="I2581" s="84">
        <f t="shared" si="236"/>
        <v>2230769.2307692305</v>
      </c>
      <c r="J2581" s="118"/>
      <c r="K2581" s="81" t="s">
        <v>617</v>
      </c>
      <c r="L2581" s="84"/>
      <c r="M2581" s="85">
        <f t="shared" ref="M2581:M2607" si="238">H2581</f>
        <v>2230769.2307692305</v>
      </c>
      <c r="N2581" s="85">
        <f t="shared" ref="N2581:N2607" si="239">I2581</f>
        <v>2230769.2307692305</v>
      </c>
      <c r="O2581" s="77"/>
      <c r="P2581" s="35"/>
    </row>
    <row r="2582" spans="1:16" s="176" customFormat="1" ht="21" customHeight="1" x14ac:dyDescent="0.3">
      <c r="A2582" s="81">
        <f t="shared" si="237"/>
        <v>3</v>
      </c>
      <c r="B2582" s="82" t="s">
        <v>705</v>
      </c>
      <c r="C2582" s="81" t="s">
        <v>617</v>
      </c>
      <c r="D2582" s="86"/>
      <c r="E2582" s="84"/>
      <c r="F2582" s="84"/>
      <c r="G2582" s="83"/>
      <c r="H2582" s="84">
        <v>3000000</v>
      </c>
      <c r="I2582" s="84">
        <f t="shared" si="236"/>
        <v>3000000</v>
      </c>
      <c r="J2582" s="118"/>
      <c r="K2582" s="81" t="s">
        <v>617</v>
      </c>
      <c r="L2582" s="84"/>
      <c r="M2582" s="85">
        <f t="shared" si="238"/>
        <v>3000000</v>
      </c>
      <c r="N2582" s="85">
        <f t="shared" si="239"/>
        <v>3000000</v>
      </c>
      <c r="O2582" s="77"/>
      <c r="P2582" s="35"/>
    </row>
    <row r="2583" spans="1:16" s="176" customFormat="1" ht="21" customHeight="1" x14ac:dyDescent="0.3">
      <c r="A2583" s="81">
        <f t="shared" si="237"/>
        <v>4</v>
      </c>
      <c r="B2583" s="82" t="s">
        <v>706</v>
      </c>
      <c r="C2583" s="81" t="s">
        <v>617</v>
      </c>
      <c r="D2583" s="86"/>
      <c r="E2583" s="84"/>
      <c r="F2583" s="84"/>
      <c r="G2583" s="83"/>
      <c r="H2583" s="84">
        <v>2615384.6153846155</v>
      </c>
      <c r="I2583" s="84">
        <f t="shared" si="236"/>
        <v>2615384.6153846155</v>
      </c>
      <c r="J2583" s="118"/>
      <c r="K2583" s="81" t="s">
        <v>617</v>
      </c>
      <c r="L2583" s="84"/>
      <c r="M2583" s="85">
        <f t="shared" si="238"/>
        <v>2615384.6153846155</v>
      </c>
      <c r="N2583" s="85">
        <f t="shared" si="239"/>
        <v>2615384.6153846155</v>
      </c>
      <c r="O2583" s="77"/>
      <c r="P2583" s="35"/>
    </row>
    <row r="2584" spans="1:16" s="176" customFormat="1" ht="21" customHeight="1" x14ac:dyDescent="0.3">
      <c r="A2584" s="81">
        <f t="shared" si="237"/>
        <v>5</v>
      </c>
      <c r="B2584" s="82" t="s">
        <v>707</v>
      </c>
      <c r="C2584" s="81" t="s">
        <v>617</v>
      </c>
      <c r="D2584" s="86"/>
      <c r="E2584" s="84"/>
      <c r="F2584" s="84"/>
      <c r="G2584" s="83"/>
      <c r="H2584" s="84">
        <v>2769230.769230769</v>
      </c>
      <c r="I2584" s="84">
        <f t="shared" si="236"/>
        <v>2769230.769230769</v>
      </c>
      <c r="J2584" s="118"/>
      <c r="K2584" s="81" t="s">
        <v>617</v>
      </c>
      <c r="L2584" s="84"/>
      <c r="M2584" s="85">
        <f t="shared" si="238"/>
        <v>2769230.769230769</v>
      </c>
      <c r="N2584" s="85">
        <f t="shared" si="239"/>
        <v>2769230.769230769</v>
      </c>
      <c r="O2584" s="77"/>
      <c r="P2584" s="35"/>
    </row>
    <row r="2585" spans="1:16" s="176" customFormat="1" ht="21" customHeight="1" x14ac:dyDescent="0.3">
      <c r="A2585" s="81">
        <f t="shared" si="237"/>
        <v>6</v>
      </c>
      <c r="B2585" s="82" t="s">
        <v>708</v>
      </c>
      <c r="C2585" s="81" t="s">
        <v>617</v>
      </c>
      <c r="D2585" s="86"/>
      <c r="E2585" s="84"/>
      <c r="F2585" s="84"/>
      <c r="G2585" s="83"/>
      <c r="H2585" s="84">
        <v>3307692.3076923075</v>
      </c>
      <c r="I2585" s="84">
        <f t="shared" si="236"/>
        <v>3307692.3076923075</v>
      </c>
      <c r="J2585" s="118"/>
      <c r="K2585" s="81" t="s">
        <v>617</v>
      </c>
      <c r="L2585" s="84"/>
      <c r="M2585" s="85">
        <f t="shared" si="238"/>
        <v>3307692.3076923075</v>
      </c>
      <c r="N2585" s="85">
        <f t="shared" si="239"/>
        <v>3307692.3076923075</v>
      </c>
      <c r="O2585" s="77"/>
      <c r="P2585" s="35"/>
    </row>
    <row r="2586" spans="1:16" s="176" customFormat="1" ht="21" customHeight="1" x14ac:dyDescent="0.3">
      <c r="A2586" s="81">
        <f t="shared" si="237"/>
        <v>7</v>
      </c>
      <c r="B2586" s="82" t="s">
        <v>709</v>
      </c>
      <c r="C2586" s="81" t="s">
        <v>617</v>
      </c>
      <c r="D2586" s="86"/>
      <c r="E2586" s="84"/>
      <c r="F2586" s="84"/>
      <c r="G2586" s="83"/>
      <c r="H2586" s="84">
        <v>1146153.84615385</v>
      </c>
      <c r="I2586" s="84">
        <f t="shared" si="236"/>
        <v>1146153.84615385</v>
      </c>
      <c r="J2586" s="118"/>
      <c r="K2586" s="81" t="s">
        <v>617</v>
      </c>
      <c r="L2586" s="84"/>
      <c r="M2586" s="85">
        <f t="shared" si="238"/>
        <v>1146153.84615385</v>
      </c>
      <c r="N2586" s="85">
        <f t="shared" si="239"/>
        <v>1146153.84615385</v>
      </c>
      <c r="O2586" s="77"/>
      <c r="P2586" s="35"/>
    </row>
    <row r="2587" spans="1:16" s="176" customFormat="1" ht="21" customHeight="1" x14ac:dyDescent="0.3">
      <c r="A2587" s="81">
        <f t="shared" si="237"/>
        <v>8</v>
      </c>
      <c r="B2587" s="82" t="s">
        <v>710</v>
      </c>
      <c r="C2587" s="81" t="s">
        <v>617</v>
      </c>
      <c r="D2587" s="86"/>
      <c r="E2587" s="84"/>
      <c r="F2587" s="84"/>
      <c r="G2587" s="83"/>
      <c r="H2587" s="84">
        <v>1407692.3076923101</v>
      </c>
      <c r="I2587" s="84">
        <f t="shared" si="236"/>
        <v>1407692.3076923101</v>
      </c>
      <c r="J2587" s="118"/>
      <c r="K2587" s="81" t="s">
        <v>617</v>
      </c>
      <c r="L2587" s="84"/>
      <c r="M2587" s="85">
        <f t="shared" si="238"/>
        <v>1407692.3076923101</v>
      </c>
      <c r="N2587" s="85">
        <f t="shared" si="239"/>
        <v>1407692.3076923101</v>
      </c>
      <c r="O2587" s="77"/>
      <c r="P2587" s="35"/>
    </row>
    <row r="2588" spans="1:16" s="176" customFormat="1" ht="21" customHeight="1" x14ac:dyDescent="0.3">
      <c r="A2588" s="81">
        <f t="shared" si="237"/>
        <v>9</v>
      </c>
      <c r="B2588" s="82" t="s">
        <v>711</v>
      </c>
      <c r="C2588" s="81" t="s">
        <v>617</v>
      </c>
      <c r="D2588" s="86"/>
      <c r="E2588" s="84"/>
      <c r="F2588" s="84"/>
      <c r="G2588" s="83"/>
      <c r="H2588" s="84">
        <v>1584615.3846153801</v>
      </c>
      <c r="I2588" s="84">
        <f t="shared" si="236"/>
        <v>1584615.3846153801</v>
      </c>
      <c r="J2588" s="118"/>
      <c r="K2588" s="81" t="s">
        <v>617</v>
      </c>
      <c r="L2588" s="84"/>
      <c r="M2588" s="85">
        <f t="shared" si="238"/>
        <v>1584615.3846153801</v>
      </c>
      <c r="N2588" s="85">
        <f t="shared" si="239"/>
        <v>1584615.3846153801</v>
      </c>
      <c r="O2588" s="77"/>
      <c r="P2588" s="35"/>
    </row>
    <row r="2589" spans="1:16" s="176" customFormat="1" ht="21" customHeight="1" x14ac:dyDescent="0.3">
      <c r="A2589" s="81">
        <f t="shared" si="237"/>
        <v>10</v>
      </c>
      <c r="B2589" s="82" t="s">
        <v>712</v>
      </c>
      <c r="C2589" s="81" t="s">
        <v>617</v>
      </c>
      <c r="D2589" s="86"/>
      <c r="E2589" s="84"/>
      <c r="F2589" s="84"/>
      <c r="G2589" s="83"/>
      <c r="H2589" s="84">
        <v>2076923.0769230768</v>
      </c>
      <c r="I2589" s="84">
        <f t="shared" si="236"/>
        <v>2076923.0769230768</v>
      </c>
      <c r="J2589" s="118"/>
      <c r="K2589" s="81" t="s">
        <v>617</v>
      </c>
      <c r="L2589" s="84"/>
      <c r="M2589" s="85">
        <f t="shared" si="238"/>
        <v>2076923.0769230768</v>
      </c>
      <c r="N2589" s="85">
        <f t="shared" si="239"/>
        <v>2076923.0769230768</v>
      </c>
      <c r="O2589" s="77"/>
      <c r="P2589" s="35"/>
    </row>
    <row r="2590" spans="1:16" s="176" customFormat="1" ht="21" customHeight="1" x14ac:dyDescent="0.3">
      <c r="A2590" s="81">
        <f t="shared" si="237"/>
        <v>11</v>
      </c>
      <c r="B2590" s="82" t="s">
        <v>713</v>
      </c>
      <c r="C2590" s="81" t="s">
        <v>617</v>
      </c>
      <c r="D2590" s="86"/>
      <c r="E2590" s="84"/>
      <c r="F2590" s="84"/>
      <c r="G2590" s="83"/>
      <c r="H2590" s="84">
        <v>2307692.3076923075</v>
      </c>
      <c r="I2590" s="84">
        <f t="shared" si="236"/>
        <v>2307692.3076923075</v>
      </c>
      <c r="J2590" s="118"/>
      <c r="K2590" s="81" t="s">
        <v>617</v>
      </c>
      <c r="L2590" s="84"/>
      <c r="M2590" s="85">
        <f t="shared" si="238"/>
        <v>2307692.3076923075</v>
      </c>
      <c r="N2590" s="85">
        <f t="shared" si="239"/>
        <v>2307692.3076923075</v>
      </c>
      <c r="O2590" s="77"/>
      <c r="P2590" s="35"/>
    </row>
    <row r="2591" spans="1:16" s="176" customFormat="1" ht="21" customHeight="1" x14ac:dyDescent="0.3">
      <c r="A2591" s="81">
        <f t="shared" si="237"/>
        <v>12</v>
      </c>
      <c r="B2591" s="82" t="s">
        <v>714</v>
      </c>
      <c r="C2591" s="81" t="s">
        <v>617</v>
      </c>
      <c r="D2591" s="86"/>
      <c r="E2591" s="84"/>
      <c r="F2591" s="84"/>
      <c r="G2591" s="83"/>
      <c r="H2591" s="84">
        <v>2461538.4615384615</v>
      </c>
      <c r="I2591" s="84">
        <f t="shared" si="236"/>
        <v>2461538.4615384615</v>
      </c>
      <c r="J2591" s="118"/>
      <c r="K2591" s="81" t="s">
        <v>617</v>
      </c>
      <c r="L2591" s="84"/>
      <c r="M2591" s="85">
        <f t="shared" si="238"/>
        <v>2461538.4615384615</v>
      </c>
      <c r="N2591" s="85">
        <f t="shared" si="239"/>
        <v>2461538.4615384615</v>
      </c>
      <c r="O2591" s="77"/>
      <c r="P2591" s="35"/>
    </row>
    <row r="2592" spans="1:16" s="176" customFormat="1" ht="21" customHeight="1" x14ac:dyDescent="0.3">
      <c r="A2592" s="81">
        <f t="shared" si="237"/>
        <v>13</v>
      </c>
      <c r="B2592" s="82" t="s">
        <v>715</v>
      </c>
      <c r="C2592" s="81" t="s">
        <v>617</v>
      </c>
      <c r="D2592" s="86"/>
      <c r="E2592" s="84"/>
      <c r="F2592" s="84"/>
      <c r="G2592" s="83"/>
      <c r="H2592" s="84">
        <v>3000000</v>
      </c>
      <c r="I2592" s="84">
        <f t="shared" si="236"/>
        <v>3000000</v>
      </c>
      <c r="J2592" s="118"/>
      <c r="K2592" s="81" t="s">
        <v>617</v>
      </c>
      <c r="L2592" s="84"/>
      <c r="M2592" s="85">
        <f t="shared" si="238"/>
        <v>3000000</v>
      </c>
      <c r="N2592" s="85">
        <f t="shared" si="239"/>
        <v>3000000</v>
      </c>
      <c r="O2592" s="77"/>
      <c r="P2592" s="35"/>
    </row>
    <row r="2593" spans="1:16" s="176" customFormat="1" ht="21" customHeight="1" x14ac:dyDescent="0.3">
      <c r="A2593" s="81">
        <f t="shared" si="237"/>
        <v>14</v>
      </c>
      <c r="B2593" s="82" t="s">
        <v>716</v>
      </c>
      <c r="C2593" s="81" t="s">
        <v>617</v>
      </c>
      <c r="D2593" s="86"/>
      <c r="E2593" s="84"/>
      <c r="F2593" s="84"/>
      <c r="G2593" s="83"/>
      <c r="H2593" s="84">
        <v>3153846.1538461535</v>
      </c>
      <c r="I2593" s="84">
        <f t="shared" si="236"/>
        <v>3153846.1538461535</v>
      </c>
      <c r="J2593" s="118"/>
      <c r="K2593" s="81" t="s">
        <v>617</v>
      </c>
      <c r="L2593" s="84"/>
      <c r="M2593" s="85">
        <f t="shared" si="238"/>
        <v>3153846.1538461535</v>
      </c>
      <c r="N2593" s="85">
        <f t="shared" si="239"/>
        <v>3153846.1538461535</v>
      </c>
      <c r="O2593" s="77"/>
      <c r="P2593" s="35"/>
    </row>
    <row r="2594" spans="1:16" s="176" customFormat="1" ht="21" customHeight="1" x14ac:dyDescent="0.3">
      <c r="A2594" s="81">
        <f t="shared" si="237"/>
        <v>15</v>
      </c>
      <c r="B2594" s="82" t="s">
        <v>717</v>
      </c>
      <c r="C2594" s="81" t="s">
        <v>617</v>
      </c>
      <c r="D2594" s="86"/>
      <c r="E2594" s="84"/>
      <c r="F2594" s="84"/>
      <c r="G2594" s="83"/>
      <c r="H2594" s="84">
        <v>3615384.6153846155</v>
      </c>
      <c r="I2594" s="84">
        <f t="shared" si="236"/>
        <v>3615384.6153846155</v>
      </c>
      <c r="J2594" s="118"/>
      <c r="K2594" s="81" t="s">
        <v>617</v>
      </c>
      <c r="L2594" s="84"/>
      <c r="M2594" s="85">
        <f t="shared" si="238"/>
        <v>3615384.6153846155</v>
      </c>
      <c r="N2594" s="85">
        <f t="shared" si="239"/>
        <v>3615384.6153846155</v>
      </c>
      <c r="O2594" s="77"/>
      <c r="P2594" s="35"/>
    </row>
    <row r="2595" spans="1:16" s="176" customFormat="1" ht="21" customHeight="1" x14ac:dyDescent="0.3">
      <c r="A2595" s="81">
        <f t="shared" si="237"/>
        <v>16</v>
      </c>
      <c r="B2595" s="82" t="s">
        <v>718</v>
      </c>
      <c r="C2595" s="81" t="s">
        <v>617</v>
      </c>
      <c r="D2595" s="86"/>
      <c r="E2595" s="84"/>
      <c r="F2595" s="84"/>
      <c r="G2595" s="83"/>
      <c r="H2595" s="84">
        <v>4307692.3076923098</v>
      </c>
      <c r="I2595" s="84">
        <f t="shared" si="236"/>
        <v>4307692.3076923098</v>
      </c>
      <c r="J2595" s="118"/>
      <c r="K2595" s="81" t="s">
        <v>617</v>
      </c>
      <c r="L2595" s="84"/>
      <c r="M2595" s="85">
        <f t="shared" si="238"/>
        <v>4307692.3076923098</v>
      </c>
      <c r="N2595" s="85">
        <f t="shared" si="239"/>
        <v>4307692.3076923098</v>
      </c>
      <c r="O2595" s="77"/>
      <c r="P2595" s="35"/>
    </row>
    <row r="2596" spans="1:16" s="176" customFormat="1" ht="21" customHeight="1" x14ac:dyDescent="0.3">
      <c r="A2596" s="81">
        <f t="shared" si="237"/>
        <v>17</v>
      </c>
      <c r="B2596" s="82" t="s">
        <v>719</v>
      </c>
      <c r="C2596" s="81" t="s">
        <v>617</v>
      </c>
      <c r="D2596" s="86"/>
      <c r="E2596" s="84"/>
      <c r="F2596" s="84"/>
      <c r="G2596" s="83"/>
      <c r="H2596" s="84">
        <v>1093300</v>
      </c>
      <c r="I2596" s="84">
        <f t="shared" si="236"/>
        <v>1093300</v>
      </c>
      <c r="J2596" s="118"/>
      <c r="K2596" s="81" t="s">
        <v>617</v>
      </c>
      <c r="L2596" s="84"/>
      <c r="M2596" s="85">
        <f t="shared" si="238"/>
        <v>1093300</v>
      </c>
      <c r="N2596" s="85">
        <f t="shared" si="239"/>
        <v>1093300</v>
      </c>
      <c r="O2596" s="77"/>
      <c r="P2596" s="35"/>
    </row>
    <row r="2597" spans="1:16" s="176" customFormat="1" ht="21" customHeight="1" x14ac:dyDescent="0.3">
      <c r="A2597" s="81">
        <f t="shared" si="237"/>
        <v>18</v>
      </c>
      <c r="B2597" s="82" t="s">
        <v>720</v>
      </c>
      <c r="C2597" s="81" t="s">
        <v>617</v>
      </c>
      <c r="D2597" s="86"/>
      <c r="E2597" s="84"/>
      <c r="F2597" s="84"/>
      <c r="G2597" s="83"/>
      <c r="H2597" s="84">
        <v>6133300</v>
      </c>
      <c r="I2597" s="84">
        <f t="shared" si="236"/>
        <v>6133300</v>
      </c>
      <c r="J2597" s="118"/>
      <c r="K2597" s="81" t="s">
        <v>617</v>
      </c>
      <c r="L2597" s="84"/>
      <c r="M2597" s="85">
        <f t="shared" si="238"/>
        <v>6133300</v>
      </c>
      <c r="N2597" s="85">
        <f t="shared" si="239"/>
        <v>6133300</v>
      </c>
      <c r="O2597" s="77"/>
      <c r="P2597" s="35"/>
    </row>
    <row r="2598" spans="1:16" s="176" customFormat="1" ht="21" customHeight="1" x14ac:dyDescent="0.3">
      <c r="A2598" s="81">
        <f t="shared" si="237"/>
        <v>19</v>
      </c>
      <c r="B2598" s="82" t="s">
        <v>721</v>
      </c>
      <c r="C2598" s="81" t="s">
        <v>617</v>
      </c>
      <c r="D2598" s="86"/>
      <c r="E2598" s="84"/>
      <c r="F2598" s="84"/>
      <c r="G2598" s="83"/>
      <c r="H2598" s="84">
        <v>8533333.333333334</v>
      </c>
      <c r="I2598" s="84">
        <f t="shared" si="236"/>
        <v>8533333.333333334</v>
      </c>
      <c r="J2598" s="118"/>
      <c r="K2598" s="81" t="s">
        <v>617</v>
      </c>
      <c r="L2598" s="84"/>
      <c r="M2598" s="85">
        <f t="shared" si="238"/>
        <v>8533333.333333334</v>
      </c>
      <c r="N2598" s="85">
        <f t="shared" si="239"/>
        <v>8533333.333333334</v>
      </c>
      <c r="O2598" s="77"/>
      <c r="P2598" s="35"/>
    </row>
    <row r="2599" spans="1:16" s="176" customFormat="1" ht="21" customHeight="1" x14ac:dyDescent="0.3">
      <c r="A2599" s="81">
        <f t="shared" si="237"/>
        <v>20</v>
      </c>
      <c r="B2599" s="82" t="s">
        <v>722</v>
      </c>
      <c r="C2599" s="81" t="s">
        <v>617</v>
      </c>
      <c r="D2599" s="86"/>
      <c r="E2599" s="84"/>
      <c r="F2599" s="84"/>
      <c r="G2599" s="83"/>
      <c r="H2599" s="84">
        <v>16000000</v>
      </c>
      <c r="I2599" s="84">
        <f t="shared" si="236"/>
        <v>16000000</v>
      </c>
      <c r="J2599" s="118"/>
      <c r="K2599" s="81" t="s">
        <v>617</v>
      </c>
      <c r="L2599" s="84"/>
      <c r="M2599" s="85">
        <f t="shared" si="238"/>
        <v>16000000</v>
      </c>
      <c r="N2599" s="85">
        <f t="shared" si="239"/>
        <v>16000000</v>
      </c>
      <c r="O2599" s="77"/>
      <c r="P2599" s="35"/>
    </row>
    <row r="2600" spans="1:16" s="176" customFormat="1" ht="21" customHeight="1" x14ac:dyDescent="0.3">
      <c r="A2600" s="81"/>
      <c r="B2600" s="117" t="s">
        <v>723</v>
      </c>
      <c r="C2600" s="81"/>
      <c r="D2600" s="86"/>
      <c r="E2600" s="81"/>
      <c r="F2600" s="81"/>
      <c r="G2600" s="83"/>
      <c r="H2600" s="81"/>
      <c r="I2600" s="81"/>
      <c r="J2600" s="118"/>
      <c r="K2600" s="81"/>
      <c r="L2600" s="84"/>
      <c r="M2600" s="85"/>
      <c r="N2600" s="85"/>
      <c r="O2600" s="77"/>
      <c r="P2600" s="35"/>
    </row>
    <row r="2601" spans="1:16" s="176" customFormat="1" ht="21" customHeight="1" x14ac:dyDescent="0.3">
      <c r="A2601" s="81">
        <v>1</v>
      </c>
      <c r="B2601" s="82" t="s">
        <v>724</v>
      </c>
      <c r="C2601" s="81" t="s">
        <v>617</v>
      </c>
      <c r="D2601" s="86"/>
      <c r="E2601" s="84"/>
      <c r="F2601" s="84"/>
      <c r="G2601" s="83"/>
      <c r="H2601" s="84">
        <v>487674</v>
      </c>
      <c r="I2601" s="84">
        <f t="shared" ref="I2601:I2622" si="240">H2601</f>
        <v>487674</v>
      </c>
      <c r="J2601" s="118"/>
      <c r="K2601" s="81" t="s">
        <v>617</v>
      </c>
      <c r="L2601" s="84"/>
      <c r="M2601" s="85">
        <f t="shared" si="238"/>
        <v>487674</v>
      </c>
      <c r="N2601" s="85">
        <f t="shared" si="239"/>
        <v>487674</v>
      </c>
      <c r="O2601" s="77"/>
      <c r="P2601" s="35"/>
    </row>
    <row r="2602" spans="1:16" s="176" customFormat="1" ht="21" customHeight="1" x14ac:dyDescent="0.3">
      <c r="A2602" s="81">
        <f t="shared" ref="A2602:A2624" si="241">A2601+1</f>
        <v>2</v>
      </c>
      <c r="B2602" s="82" t="s">
        <v>725</v>
      </c>
      <c r="C2602" s="81" t="s">
        <v>617</v>
      </c>
      <c r="D2602" s="86"/>
      <c r="E2602" s="84"/>
      <c r="F2602" s="84"/>
      <c r="G2602" s="83"/>
      <c r="H2602" s="84">
        <v>270000</v>
      </c>
      <c r="I2602" s="84">
        <f t="shared" si="240"/>
        <v>270000</v>
      </c>
      <c r="J2602" s="118"/>
      <c r="K2602" s="81" t="s">
        <v>617</v>
      </c>
      <c r="L2602" s="84"/>
      <c r="M2602" s="85">
        <f t="shared" si="238"/>
        <v>270000</v>
      </c>
      <c r="N2602" s="85">
        <f t="shared" si="239"/>
        <v>270000</v>
      </c>
      <c r="O2602" s="77"/>
      <c r="P2602" s="35"/>
    </row>
    <row r="2603" spans="1:16" s="176" customFormat="1" ht="21" customHeight="1" x14ac:dyDescent="0.3">
      <c r="A2603" s="81">
        <f t="shared" si="241"/>
        <v>3</v>
      </c>
      <c r="B2603" s="82" t="s">
        <v>726</v>
      </c>
      <c r="C2603" s="81" t="s">
        <v>617</v>
      </c>
      <c r="D2603" s="86"/>
      <c r="E2603" s="84"/>
      <c r="F2603" s="84"/>
      <c r="G2603" s="83"/>
      <c r="H2603" s="84">
        <v>260000</v>
      </c>
      <c r="I2603" s="84">
        <f t="shared" si="240"/>
        <v>260000</v>
      </c>
      <c r="J2603" s="118"/>
      <c r="K2603" s="81" t="s">
        <v>617</v>
      </c>
      <c r="L2603" s="84"/>
      <c r="M2603" s="85">
        <f t="shared" si="238"/>
        <v>260000</v>
      </c>
      <c r="N2603" s="85">
        <f t="shared" si="239"/>
        <v>260000</v>
      </c>
      <c r="O2603" s="77"/>
      <c r="P2603" s="35"/>
    </row>
    <row r="2604" spans="1:16" s="176" customFormat="1" ht="21" customHeight="1" x14ac:dyDescent="0.3">
      <c r="A2604" s="81">
        <f t="shared" si="241"/>
        <v>4</v>
      </c>
      <c r="B2604" s="82" t="s">
        <v>727</v>
      </c>
      <c r="C2604" s="81" t="s">
        <v>617</v>
      </c>
      <c r="D2604" s="86"/>
      <c r="E2604" s="84"/>
      <c r="F2604" s="84"/>
      <c r="G2604" s="83"/>
      <c r="H2604" s="84">
        <v>260000</v>
      </c>
      <c r="I2604" s="84">
        <f t="shared" si="240"/>
        <v>260000</v>
      </c>
      <c r="J2604" s="118"/>
      <c r="K2604" s="81" t="s">
        <v>617</v>
      </c>
      <c r="L2604" s="84"/>
      <c r="M2604" s="85">
        <f t="shared" si="238"/>
        <v>260000</v>
      </c>
      <c r="N2604" s="85">
        <f t="shared" si="239"/>
        <v>260000</v>
      </c>
      <c r="O2604" s="77"/>
      <c r="P2604" s="35"/>
    </row>
    <row r="2605" spans="1:16" s="176" customFormat="1" ht="21" customHeight="1" x14ac:dyDescent="0.3">
      <c r="A2605" s="81">
        <f t="shared" si="241"/>
        <v>5</v>
      </c>
      <c r="B2605" s="82" t="s">
        <v>728</v>
      </c>
      <c r="C2605" s="81" t="s">
        <v>617</v>
      </c>
      <c r="D2605" s="86"/>
      <c r="E2605" s="84"/>
      <c r="F2605" s="84"/>
      <c r="G2605" s="83"/>
      <c r="H2605" s="84">
        <v>545037</v>
      </c>
      <c r="I2605" s="84">
        <f t="shared" si="240"/>
        <v>545037</v>
      </c>
      <c r="J2605" s="118"/>
      <c r="K2605" s="81" t="s">
        <v>617</v>
      </c>
      <c r="L2605" s="84"/>
      <c r="M2605" s="85">
        <f t="shared" si="238"/>
        <v>545037</v>
      </c>
      <c r="N2605" s="85">
        <f t="shared" si="239"/>
        <v>545037</v>
      </c>
      <c r="O2605" s="77"/>
      <c r="P2605" s="35"/>
    </row>
    <row r="2606" spans="1:16" s="176" customFormat="1" ht="21" customHeight="1" x14ac:dyDescent="0.3">
      <c r="A2606" s="81">
        <f t="shared" si="241"/>
        <v>6</v>
      </c>
      <c r="B2606" s="82" t="s">
        <v>729</v>
      </c>
      <c r="C2606" s="81" t="s">
        <v>617</v>
      </c>
      <c r="D2606" s="86"/>
      <c r="E2606" s="84"/>
      <c r="F2606" s="84"/>
      <c r="G2606" s="83"/>
      <c r="H2606" s="84">
        <v>1685000</v>
      </c>
      <c r="I2606" s="84">
        <f t="shared" si="240"/>
        <v>1685000</v>
      </c>
      <c r="J2606" s="118"/>
      <c r="K2606" s="81" t="s">
        <v>617</v>
      </c>
      <c r="L2606" s="84"/>
      <c r="M2606" s="85">
        <f t="shared" si="238"/>
        <v>1685000</v>
      </c>
      <c r="N2606" s="85">
        <f t="shared" si="239"/>
        <v>1685000</v>
      </c>
      <c r="O2606" s="77"/>
      <c r="P2606" s="35"/>
    </row>
    <row r="2607" spans="1:16" s="176" customFormat="1" ht="21" customHeight="1" x14ac:dyDescent="0.3">
      <c r="A2607" s="81">
        <f t="shared" si="241"/>
        <v>7</v>
      </c>
      <c r="B2607" s="82" t="s">
        <v>730</v>
      </c>
      <c r="C2607" s="81" t="s">
        <v>617</v>
      </c>
      <c r="D2607" s="86"/>
      <c r="E2607" s="84"/>
      <c r="F2607" s="84"/>
      <c r="G2607" s="83"/>
      <c r="H2607" s="84">
        <v>4700000</v>
      </c>
      <c r="I2607" s="84">
        <f t="shared" si="240"/>
        <v>4700000</v>
      </c>
      <c r="J2607" s="118"/>
      <c r="K2607" s="81" t="s">
        <v>617</v>
      </c>
      <c r="L2607" s="84"/>
      <c r="M2607" s="85">
        <f t="shared" si="238"/>
        <v>4700000</v>
      </c>
      <c r="N2607" s="85">
        <f t="shared" si="239"/>
        <v>4700000</v>
      </c>
      <c r="O2607" s="77"/>
      <c r="P2607" s="35"/>
    </row>
    <row r="2608" spans="1:16" s="176" customFormat="1" ht="21" customHeight="1" x14ac:dyDescent="0.3">
      <c r="A2608" s="81">
        <f t="shared" si="241"/>
        <v>8</v>
      </c>
      <c r="B2608" s="82" t="s">
        <v>731</v>
      </c>
      <c r="C2608" s="81" t="s">
        <v>617</v>
      </c>
      <c r="D2608" s="86"/>
      <c r="E2608" s="84"/>
      <c r="F2608" s="84"/>
      <c r="G2608" s="83"/>
      <c r="H2608" s="84">
        <v>13950000</v>
      </c>
      <c r="I2608" s="84">
        <f t="shared" si="240"/>
        <v>13950000</v>
      </c>
      <c r="J2608" s="118"/>
      <c r="K2608" s="81" t="s">
        <v>617</v>
      </c>
      <c r="L2608" s="84"/>
      <c r="M2608" s="85">
        <f t="shared" ref="M2608:M2624" si="242">H2608</f>
        <v>13950000</v>
      </c>
      <c r="N2608" s="85">
        <f t="shared" ref="N2608:N2624" si="243">I2608</f>
        <v>13950000</v>
      </c>
      <c r="O2608" s="77"/>
      <c r="P2608" s="35"/>
    </row>
    <row r="2609" spans="1:16" s="176" customFormat="1" ht="21" customHeight="1" x14ac:dyDescent="0.3">
      <c r="A2609" s="81">
        <f t="shared" si="241"/>
        <v>9</v>
      </c>
      <c r="B2609" s="82" t="s">
        <v>731</v>
      </c>
      <c r="C2609" s="81" t="s">
        <v>617</v>
      </c>
      <c r="D2609" s="86"/>
      <c r="E2609" s="84"/>
      <c r="F2609" s="84"/>
      <c r="G2609" s="83"/>
      <c r="H2609" s="84">
        <v>13310000</v>
      </c>
      <c r="I2609" s="84">
        <f t="shared" si="240"/>
        <v>13310000</v>
      </c>
      <c r="J2609" s="118"/>
      <c r="K2609" s="81" t="s">
        <v>617</v>
      </c>
      <c r="L2609" s="84"/>
      <c r="M2609" s="85">
        <f t="shared" si="242"/>
        <v>13310000</v>
      </c>
      <c r="N2609" s="85">
        <f t="shared" si="243"/>
        <v>13310000</v>
      </c>
      <c r="O2609" s="77"/>
      <c r="P2609" s="35"/>
    </row>
    <row r="2610" spans="1:16" s="176" customFormat="1" ht="21" customHeight="1" x14ac:dyDescent="0.3">
      <c r="A2610" s="81">
        <f t="shared" si="241"/>
        <v>10</v>
      </c>
      <c r="B2610" s="82" t="s">
        <v>732</v>
      </c>
      <c r="C2610" s="81" t="s">
        <v>617</v>
      </c>
      <c r="D2610" s="86"/>
      <c r="E2610" s="84"/>
      <c r="F2610" s="84"/>
      <c r="G2610" s="83"/>
      <c r="H2610" s="84">
        <v>338733.43151693698</v>
      </c>
      <c r="I2610" s="84">
        <f t="shared" si="240"/>
        <v>338733.43151693698</v>
      </c>
      <c r="J2610" s="118"/>
      <c r="K2610" s="81" t="s">
        <v>617</v>
      </c>
      <c r="L2610" s="84"/>
      <c r="M2610" s="85">
        <f t="shared" si="242"/>
        <v>338733.43151693698</v>
      </c>
      <c r="N2610" s="85">
        <f t="shared" si="243"/>
        <v>338733.43151693698</v>
      </c>
      <c r="O2610" s="77"/>
      <c r="P2610" s="35"/>
    </row>
    <row r="2611" spans="1:16" s="176" customFormat="1" ht="21" customHeight="1" x14ac:dyDescent="0.3">
      <c r="A2611" s="81">
        <f t="shared" si="241"/>
        <v>11</v>
      </c>
      <c r="B2611" s="82" t="s">
        <v>733</v>
      </c>
      <c r="C2611" s="81" t="s">
        <v>617</v>
      </c>
      <c r="D2611" s="86"/>
      <c r="E2611" s="84"/>
      <c r="F2611" s="84"/>
      <c r="G2611" s="83"/>
      <c r="H2611" s="84">
        <v>360824.74226804124</v>
      </c>
      <c r="I2611" s="84">
        <f t="shared" si="240"/>
        <v>360824.74226804124</v>
      </c>
      <c r="J2611" s="118"/>
      <c r="K2611" s="81" t="s">
        <v>617</v>
      </c>
      <c r="L2611" s="84"/>
      <c r="M2611" s="85">
        <f t="shared" si="242"/>
        <v>360824.74226804124</v>
      </c>
      <c r="N2611" s="85">
        <f t="shared" si="243"/>
        <v>360824.74226804124</v>
      </c>
      <c r="O2611" s="77"/>
      <c r="P2611" s="35"/>
    </row>
    <row r="2612" spans="1:16" s="176" customFormat="1" ht="21" customHeight="1" x14ac:dyDescent="0.3">
      <c r="A2612" s="81">
        <f t="shared" si="241"/>
        <v>12</v>
      </c>
      <c r="B2612" s="82" t="s">
        <v>734</v>
      </c>
      <c r="C2612" s="81" t="s">
        <v>617</v>
      </c>
      <c r="D2612" s="86"/>
      <c r="E2612" s="84"/>
      <c r="F2612" s="84"/>
      <c r="G2612" s="83"/>
      <c r="H2612" s="84">
        <v>456553.75552282773</v>
      </c>
      <c r="I2612" s="84">
        <f t="shared" si="240"/>
        <v>456553.75552282773</v>
      </c>
      <c r="J2612" s="118"/>
      <c r="K2612" s="81" t="s">
        <v>617</v>
      </c>
      <c r="L2612" s="84"/>
      <c r="M2612" s="85">
        <f t="shared" si="242"/>
        <v>456553.75552282773</v>
      </c>
      <c r="N2612" s="85">
        <f t="shared" si="243"/>
        <v>456553.75552282773</v>
      </c>
      <c r="O2612" s="77"/>
      <c r="P2612" s="35"/>
    </row>
    <row r="2613" spans="1:16" s="176" customFormat="1" ht="21" customHeight="1" x14ac:dyDescent="0.3">
      <c r="A2613" s="81">
        <f t="shared" si="241"/>
        <v>13</v>
      </c>
      <c r="B2613" s="82" t="s">
        <v>735</v>
      </c>
      <c r="C2613" s="81" t="s">
        <v>617</v>
      </c>
      <c r="D2613" s="86"/>
      <c r="E2613" s="84"/>
      <c r="F2613" s="84"/>
      <c r="G2613" s="83"/>
      <c r="H2613" s="84">
        <v>2135493.3726067748</v>
      </c>
      <c r="I2613" s="84">
        <f t="shared" si="240"/>
        <v>2135493.3726067748</v>
      </c>
      <c r="J2613" s="118"/>
      <c r="K2613" s="81" t="s">
        <v>617</v>
      </c>
      <c r="L2613" s="84"/>
      <c r="M2613" s="85">
        <f t="shared" si="242"/>
        <v>2135493.3726067748</v>
      </c>
      <c r="N2613" s="85">
        <f t="shared" si="243"/>
        <v>2135493.3726067748</v>
      </c>
      <c r="O2613" s="77"/>
      <c r="P2613" s="35"/>
    </row>
    <row r="2614" spans="1:16" s="176" customFormat="1" ht="21" customHeight="1" x14ac:dyDescent="0.3">
      <c r="A2614" s="81">
        <f t="shared" si="241"/>
        <v>14</v>
      </c>
      <c r="B2614" s="82" t="s">
        <v>736</v>
      </c>
      <c r="C2614" s="81" t="s">
        <v>617</v>
      </c>
      <c r="D2614" s="86"/>
      <c r="E2614" s="84"/>
      <c r="F2614" s="84"/>
      <c r="G2614" s="83"/>
      <c r="H2614" s="84">
        <v>382916.05301914585</v>
      </c>
      <c r="I2614" s="84">
        <f t="shared" si="240"/>
        <v>382916.05301914585</v>
      </c>
      <c r="J2614" s="118"/>
      <c r="K2614" s="81" t="s">
        <v>617</v>
      </c>
      <c r="L2614" s="84"/>
      <c r="M2614" s="85">
        <f t="shared" si="242"/>
        <v>382916.05301914585</v>
      </c>
      <c r="N2614" s="85">
        <f t="shared" si="243"/>
        <v>382916.05301914585</v>
      </c>
      <c r="O2614" s="77"/>
      <c r="P2614" s="35"/>
    </row>
    <row r="2615" spans="1:16" s="176" customFormat="1" ht="21" customHeight="1" x14ac:dyDescent="0.3">
      <c r="A2615" s="81">
        <f t="shared" si="241"/>
        <v>15</v>
      </c>
      <c r="B2615" s="82" t="s">
        <v>737</v>
      </c>
      <c r="C2615" s="81" t="s">
        <v>617</v>
      </c>
      <c r="D2615" s="86"/>
      <c r="E2615" s="84"/>
      <c r="F2615" s="84"/>
      <c r="G2615" s="83"/>
      <c r="H2615" s="84">
        <v>574374.07952871872</v>
      </c>
      <c r="I2615" s="84">
        <f t="shared" si="240"/>
        <v>574374.07952871872</v>
      </c>
      <c r="J2615" s="118"/>
      <c r="K2615" s="81" t="s">
        <v>617</v>
      </c>
      <c r="L2615" s="84"/>
      <c r="M2615" s="85">
        <f t="shared" si="242"/>
        <v>574374.07952871872</v>
      </c>
      <c r="N2615" s="85">
        <f t="shared" si="243"/>
        <v>574374.07952871872</v>
      </c>
      <c r="O2615" s="77"/>
      <c r="P2615" s="35"/>
    </row>
    <row r="2616" spans="1:16" s="176" customFormat="1" ht="21" customHeight="1" x14ac:dyDescent="0.3">
      <c r="A2616" s="81">
        <f t="shared" si="241"/>
        <v>16</v>
      </c>
      <c r="B2616" s="82" t="s">
        <v>738</v>
      </c>
      <c r="C2616" s="81" t="s">
        <v>617</v>
      </c>
      <c r="D2616" s="86"/>
      <c r="E2616" s="84"/>
      <c r="F2616" s="84"/>
      <c r="G2616" s="83"/>
      <c r="H2616" s="84">
        <v>839469.80854197359</v>
      </c>
      <c r="I2616" s="84">
        <f t="shared" si="240"/>
        <v>839469.80854197359</v>
      </c>
      <c r="J2616" s="118"/>
      <c r="K2616" s="81" t="s">
        <v>617</v>
      </c>
      <c r="L2616" s="84"/>
      <c r="M2616" s="85">
        <f t="shared" si="242"/>
        <v>839469.80854197359</v>
      </c>
      <c r="N2616" s="85">
        <f t="shared" si="243"/>
        <v>839469.80854197359</v>
      </c>
      <c r="O2616" s="77"/>
      <c r="P2616" s="35"/>
    </row>
    <row r="2617" spans="1:16" s="176" customFormat="1" ht="21" customHeight="1" x14ac:dyDescent="0.3">
      <c r="A2617" s="81">
        <f t="shared" si="241"/>
        <v>17</v>
      </c>
      <c r="B2617" s="82" t="s">
        <v>739</v>
      </c>
      <c r="C2617" s="81" t="s">
        <v>617</v>
      </c>
      <c r="D2617" s="86"/>
      <c r="E2617" s="84"/>
      <c r="F2617" s="84"/>
      <c r="G2617" s="83"/>
      <c r="H2617" s="84">
        <v>169366.71575846834</v>
      </c>
      <c r="I2617" s="84">
        <f t="shared" si="240"/>
        <v>169366.71575846834</v>
      </c>
      <c r="J2617" s="118"/>
      <c r="K2617" s="81" t="s">
        <v>617</v>
      </c>
      <c r="L2617" s="84"/>
      <c r="M2617" s="85">
        <f t="shared" si="242"/>
        <v>169366.71575846834</v>
      </c>
      <c r="N2617" s="85">
        <f t="shared" si="243"/>
        <v>169366.71575846834</v>
      </c>
      <c r="O2617" s="77"/>
      <c r="P2617" s="35"/>
    </row>
    <row r="2618" spans="1:16" s="176" customFormat="1" ht="21" customHeight="1" x14ac:dyDescent="0.3">
      <c r="A2618" s="81">
        <f t="shared" si="241"/>
        <v>18</v>
      </c>
      <c r="B2618" s="82" t="s">
        <v>740</v>
      </c>
      <c r="C2618" s="81" t="s">
        <v>617</v>
      </c>
      <c r="D2618" s="86"/>
      <c r="E2618" s="84"/>
      <c r="F2618" s="84"/>
      <c r="G2618" s="83"/>
      <c r="H2618" s="84">
        <v>176730.48600883654</v>
      </c>
      <c r="I2618" s="84">
        <f t="shared" si="240"/>
        <v>176730.48600883654</v>
      </c>
      <c r="J2618" s="118"/>
      <c r="K2618" s="81" t="s">
        <v>617</v>
      </c>
      <c r="L2618" s="84"/>
      <c r="M2618" s="85">
        <f t="shared" si="242"/>
        <v>176730.48600883654</v>
      </c>
      <c r="N2618" s="85">
        <f t="shared" si="243"/>
        <v>176730.48600883654</v>
      </c>
      <c r="O2618" s="77"/>
      <c r="P2618" s="35"/>
    </row>
    <row r="2619" spans="1:16" s="176" customFormat="1" ht="21" customHeight="1" x14ac:dyDescent="0.3">
      <c r="A2619" s="81">
        <f t="shared" si="241"/>
        <v>19</v>
      </c>
      <c r="B2619" s="82" t="s">
        <v>741</v>
      </c>
      <c r="C2619" s="81" t="s">
        <v>617</v>
      </c>
      <c r="D2619" s="86"/>
      <c r="E2619" s="84"/>
      <c r="F2619" s="84"/>
      <c r="G2619" s="83"/>
      <c r="H2619" s="84">
        <v>191458.02650957293</v>
      </c>
      <c r="I2619" s="84">
        <f t="shared" si="240"/>
        <v>191458.02650957293</v>
      </c>
      <c r="J2619" s="118"/>
      <c r="K2619" s="81" t="s">
        <v>617</v>
      </c>
      <c r="L2619" s="84"/>
      <c r="M2619" s="85">
        <f t="shared" si="242"/>
        <v>191458.02650957293</v>
      </c>
      <c r="N2619" s="85">
        <f t="shared" si="243"/>
        <v>191458.02650957293</v>
      </c>
      <c r="O2619" s="77"/>
      <c r="P2619" s="35"/>
    </row>
    <row r="2620" spans="1:16" s="176" customFormat="1" ht="21" customHeight="1" x14ac:dyDescent="0.3">
      <c r="A2620" s="81">
        <f t="shared" si="241"/>
        <v>20</v>
      </c>
      <c r="B2620" s="82" t="s">
        <v>742</v>
      </c>
      <c r="C2620" s="81" t="s">
        <v>617</v>
      </c>
      <c r="D2620" s="86"/>
      <c r="E2620" s="84"/>
      <c r="F2620" s="84"/>
      <c r="G2620" s="83"/>
      <c r="H2620" s="84">
        <v>235640.64801178206</v>
      </c>
      <c r="I2620" s="84">
        <f t="shared" si="240"/>
        <v>235640.64801178206</v>
      </c>
      <c r="J2620" s="118"/>
      <c r="K2620" s="81" t="s">
        <v>617</v>
      </c>
      <c r="L2620" s="84"/>
      <c r="M2620" s="85">
        <f t="shared" si="242"/>
        <v>235640.64801178206</v>
      </c>
      <c r="N2620" s="85">
        <f t="shared" si="243"/>
        <v>235640.64801178206</v>
      </c>
      <c r="O2620" s="77"/>
      <c r="P2620" s="35"/>
    </row>
    <row r="2621" spans="1:16" s="176" customFormat="1" ht="21" customHeight="1" x14ac:dyDescent="0.3">
      <c r="A2621" s="81">
        <f t="shared" si="241"/>
        <v>21</v>
      </c>
      <c r="B2621" s="82" t="s">
        <v>743</v>
      </c>
      <c r="C2621" s="81" t="s">
        <v>617</v>
      </c>
      <c r="D2621" s="86"/>
      <c r="E2621" s="84"/>
      <c r="F2621" s="84"/>
      <c r="G2621" s="83"/>
      <c r="H2621" s="84">
        <v>1325478.6450662739</v>
      </c>
      <c r="I2621" s="84">
        <f t="shared" si="240"/>
        <v>1325478.6450662739</v>
      </c>
      <c r="J2621" s="118"/>
      <c r="K2621" s="81" t="s">
        <v>617</v>
      </c>
      <c r="L2621" s="84"/>
      <c r="M2621" s="85">
        <f t="shared" si="242"/>
        <v>1325478.6450662739</v>
      </c>
      <c r="N2621" s="85">
        <f t="shared" si="243"/>
        <v>1325478.6450662739</v>
      </c>
      <c r="O2621" s="77"/>
      <c r="P2621" s="35"/>
    </row>
    <row r="2622" spans="1:16" s="176" customFormat="1" ht="21" customHeight="1" x14ac:dyDescent="0.3">
      <c r="A2622" s="81">
        <f t="shared" si="241"/>
        <v>22</v>
      </c>
      <c r="B2622" s="82" t="s">
        <v>744</v>
      </c>
      <c r="C2622" s="81" t="s">
        <v>617</v>
      </c>
      <c r="D2622" s="86"/>
      <c r="E2622" s="84"/>
      <c r="F2622" s="84"/>
      <c r="G2622" s="83"/>
      <c r="H2622" s="84">
        <v>220913.10751104567</v>
      </c>
      <c r="I2622" s="84">
        <f t="shared" si="240"/>
        <v>220913.10751104567</v>
      </c>
      <c r="J2622" s="118"/>
      <c r="K2622" s="81" t="s">
        <v>617</v>
      </c>
      <c r="L2622" s="84"/>
      <c r="M2622" s="85">
        <f t="shared" si="242"/>
        <v>220913.10751104567</v>
      </c>
      <c r="N2622" s="85">
        <f t="shared" si="243"/>
        <v>220913.10751104567</v>
      </c>
      <c r="O2622" s="77"/>
      <c r="P2622" s="35"/>
    </row>
    <row r="2623" spans="1:16" s="176" customFormat="1" ht="21" customHeight="1" x14ac:dyDescent="0.3">
      <c r="A2623" s="81">
        <f t="shared" si="241"/>
        <v>23</v>
      </c>
      <c r="B2623" s="82" t="s">
        <v>745</v>
      </c>
      <c r="C2623" s="81" t="s">
        <v>617</v>
      </c>
      <c r="D2623" s="86"/>
      <c r="E2623" s="84"/>
      <c r="F2623" s="84"/>
      <c r="G2623" s="83"/>
      <c r="H2623" s="84">
        <v>110456.55375552284</v>
      </c>
      <c r="I2623" s="84">
        <f>H2623</f>
        <v>110456.55375552284</v>
      </c>
      <c r="J2623" s="118"/>
      <c r="K2623" s="81" t="s">
        <v>617</v>
      </c>
      <c r="L2623" s="84"/>
      <c r="M2623" s="85">
        <f t="shared" si="242"/>
        <v>110456.55375552284</v>
      </c>
      <c r="N2623" s="85">
        <f t="shared" si="243"/>
        <v>110456.55375552284</v>
      </c>
      <c r="O2623" s="77"/>
      <c r="P2623" s="35"/>
    </row>
    <row r="2624" spans="1:16" s="176" customFormat="1" ht="21" customHeight="1" x14ac:dyDescent="0.3">
      <c r="A2624" s="81">
        <f t="shared" si="241"/>
        <v>24</v>
      </c>
      <c r="B2624" s="82" t="s">
        <v>746</v>
      </c>
      <c r="C2624" s="81" t="s">
        <v>617</v>
      </c>
      <c r="D2624" s="86"/>
      <c r="E2624" s="84"/>
      <c r="F2624" s="84"/>
      <c r="G2624" s="83"/>
      <c r="H2624" s="84">
        <v>125184.09425625921</v>
      </c>
      <c r="I2624" s="84">
        <f>H2624</f>
        <v>125184.09425625921</v>
      </c>
      <c r="J2624" s="118"/>
      <c r="K2624" s="81" t="s">
        <v>617</v>
      </c>
      <c r="L2624" s="84"/>
      <c r="M2624" s="85">
        <f t="shared" si="242"/>
        <v>125184.09425625921</v>
      </c>
      <c r="N2624" s="85">
        <f t="shared" si="243"/>
        <v>125184.09425625921</v>
      </c>
      <c r="O2624" s="77"/>
      <c r="P2624" s="35"/>
    </row>
    <row r="2625" spans="1:16" s="79" customFormat="1" ht="36" customHeight="1" x14ac:dyDescent="0.3">
      <c r="A2625" s="175"/>
      <c r="B2625" s="316" t="s">
        <v>2522</v>
      </c>
      <c r="C2625" s="317"/>
      <c r="D2625" s="317"/>
      <c r="E2625" s="317"/>
      <c r="F2625" s="317"/>
      <c r="G2625" s="317"/>
      <c r="H2625" s="317"/>
      <c r="I2625" s="317"/>
      <c r="J2625" s="317"/>
      <c r="K2625" s="317"/>
      <c r="L2625" s="317"/>
      <c r="M2625" s="317"/>
      <c r="N2625" s="318"/>
      <c r="O2625" s="77"/>
      <c r="P2625" s="77"/>
    </row>
    <row r="2626" spans="1:16" s="176" customFormat="1" ht="21" customHeight="1" x14ac:dyDescent="0.3">
      <c r="A2626" s="81"/>
      <c r="B2626" s="192" t="s">
        <v>763</v>
      </c>
      <c r="C2626" s="193"/>
      <c r="D2626" s="193"/>
      <c r="E2626" s="193"/>
      <c r="F2626" s="193"/>
      <c r="G2626" s="138"/>
      <c r="H2626" s="138"/>
      <c r="I2626" s="138"/>
      <c r="J2626" s="138"/>
      <c r="K2626" s="193"/>
      <c r="L2626" s="193"/>
      <c r="M2626" s="193"/>
      <c r="N2626" s="194"/>
      <c r="O2626" s="77"/>
      <c r="P2626" s="35"/>
    </row>
    <row r="2627" spans="1:16" s="176" customFormat="1" ht="21" customHeight="1" x14ac:dyDescent="0.3">
      <c r="A2627" s="81">
        <v>1</v>
      </c>
      <c r="B2627" s="82" t="s">
        <v>750</v>
      </c>
      <c r="C2627" s="81" t="s">
        <v>751</v>
      </c>
      <c r="D2627" s="84">
        <v>24340909.09090909</v>
      </c>
      <c r="E2627" s="81"/>
      <c r="F2627" s="81"/>
      <c r="G2627" s="110" t="str">
        <f>C2627</f>
        <v>Máy</v>
      </c>
      <c r="H2627" s="118">
        <v>26700000</v>
      </c>
      <c r="I2627" s="118"/>
      <c r="J2627" s="118"/>
      <c r="K2627" s="81" t="str">
        <f>G2627</f>
        <v>Máy</v>
      </c>
      <c r="L2627" s="89">
        <f>H2627</f>
        <v>26700000</v>
      </c>
      <c r="M2627" s="85"/>
      <c r="N2627" s="85"/>
      <c r="O2627" s="77"/>
      <c r="P2627" s="35"/>
    </row>
    <row r="2628" spans="1:16" s="176" customFormat="1" ht="21" customHeight="1" x14ac:dyDescent="0.3">
      <c r="A2628" s="81">
        <f>A2627+1</f>
        <v>2</v>
      </c>
      <c r="B2628" s="82" t="s">
        <v>752</v>
      </c>
      <c r="C2628" s="81" t="s">
        <v>751</v>
      </c>
      <c r="D2628" s="84">
        <v>31118181.818181816</v>
      </c>
      <c r="E2628" s="81"/>
      <c r="F2628" s="81"/>
      <c r="G2628" s="110" t="str">
        <f t="shared" ref="G2628:G2637" si="244">C2628</f>
        <v>Máy</v>
      </c>
      <c r="H2628" s="118">
        <v>34200000</v>
      </c>
      <c r="I2628" s="118"/>
      <c r="J2628" s="118"/>
      <c r="K2628" s="81" t="str">
        <f t="shared" ref="K2628:K2637" si="245">G2628</f>
        <v>Máy</v>
      </c>
      <c r="L2628" s="89">
        <f t="shared" ref="L2628:L2637" si="246">H2628</f>
        <v>34200000</v>
      </c>
      <c r="M2628" s="85"/>
      <c r="N2628" s="85"/>
      <c r="O2628" s="77"/>
      <c r="P2628" s="35"/>
    </row>
    <row r="2629" spans="1:16" s="176" customFormat="1" ht="21" customHeight="1" x14ac:dyDescent="0.3">
      <c r="A2629" s="81">
        <f>A2628+1</f>
        <v>3</v>
      </c>
      <c r="B2629" s="82" t="s">
        <v>753</v>
      </c>
      <c r="C2629" s="81" t="s">
        <v>751</v>
      </c>
      <c r="D2629" s="84">
        <v>38802727.272727266</v>
      </c>
      <c r="E2629" s="81"/>
      <c r="F2629" s="81"/>
      <c r="G2629" s="110" t="str">
        <f t="shared" si="244"/>
        <v>Máy</v>
      </c>
      <c r="H2629" s="118">
        <v>42650000</v>
      </c>
      <c r="I2629" s="118"/>
      <c r="J2629" s="118"/>
      <c r="K2629" s="81" t="str">
        <f t="shared" si="245"/>
        <v>Máy</v>
      </c>
      <c r="L2629" s="89">
        <f t="shared" si="246"/>
        <v>42650000</v>
      </c>
      <c r="M2629" s="85"/>
      <c r="N2629" s="85"/>
      <c r="O2629" s="77"/>
      <c r="P2629" s="35"/>
    </row>
    <row r="2630" spans="1:16" s="176" customFormat="1" ht="21" customHeight="1" x14ac:dyDescent="0.3">
      <c r="A2630" s="81">
        <f>A2629+1</f>
        <v>4</v>
      </c>
      <c r="B2630" s="82" t="s">
        <v>754</v>
      </c>
      <c r="C2630" s="81" t="s">
        <v>751</v>
      </c>
      <c r="D2630" s="84">
        <v>45818181.818181813</v>
      </c>
      <c r="E2630" s="81"/>
      <c r="F2630" s="81"/>
      <c r="G2630" s="110" t="str">
        <f t="shared" si="244"/>
        <v>Máy</v>
      </c>
      <c r="H2630" s="118">
        <v>50350000</v>
      </c>
      <c r="I2630" s="118"/>
      <c r="J2630" s="118"/>
      <c r="K2630" s="81" t="str">
        <f t="shared" si="245"/>
        <v>Máy</v>
      </c>
      <c r="L2630" s="89">
        <f t="shared" si="246"/>
        <v>50350000</v>
      </c>
      <c r="M2630" s="85"/>
      <c r="N2630" s="85"/>
      <c r="O2630" s="77"/>
      <c r="P2630" s="35"/>
    </row>
    <row r="2631" spans="1:16" s="176" customFormat="1" ht="21" customHeight="1" x14ac:dyDescent="0.3">
      <c r="A2631" s="81">
        <f>A2630+1</f>
        <v>5</v>
      </c>
      <c r="B2631" s="82" t="s">
        <v>755</v>
      </c>
      <c r="C2631" s="81" t="s">
        <v>751</v>
      </c>
      <c r="D2631" s="84">
        <v>60470909.090909086</v>
      </c>
      <c r="E2631" s="81"/>
      <c r="F2631" s="81"/>
      <c r="G2631" s="110" t="str">
        <f t="shared" si="244"/>
        <v>Máy</v>
      </c>
      <c r="H2631" s="118">
        <v>66500000</v>
      </c>
      <c r="I2631" s="118"/>
      <c r="J2631" s="118"/>
      <c r="K2631" s="81" t="str">
        <f t="shared" si="245"/>
        <v>Máy</v>
      </c>
      <c r="L2631" s="89">
        <f t="shared" si="246"/>
        <v>66500000</v>
      </c>
      <c r="M2631" s="85"/>
      <c r="N2631" s="85"/>
      <c r="O2631" s="77"/>
      <c r="P2631" s="35"/>
    </row>
    <row r="2632" spans="1:16" s="176" customFormat="1" ht="21" customHeight="1" x14ac:dyDescent="0.3">
      <c r="A2632" s="81"/>
      <c r="B2632" s="117" t="s">
        <v>762</v>
      </c>
      <c r="C2632" s="81"/>
      <c r="D2632" s="137"/>
      <c r="E2632" s="81"/>
      <c r="F2632" s="81"/>
      <c r="G2632" s="110"/>
      <c r="H2632" s="118"/>
      <c r="I2632" s="118"/>
      <c r="J2632" s="118"/>
      <c r="K2632" s="81"/>
      <c r="L2632" s="89"/>
      <c r="M2632" s="85"/>
      <c r="N2632" s="85"/>
      <c r="O2632" s="77"/>
      <c r="P2632" s="35"/>
    </row>
    <row r="2633" spans="1:16" s="176" customFormat="1" ht="21" customHeight="1" x14ac:dyDescent="0.3">
      <c r="A2633" s="81">
        <v>1</v>
      </c>
      <c r="B2633" s="82" t="s">
        <v>756</v>
      </c>
      <c r="C2633" s="81" t="s">
        <v>751</v>
      </c>
      <c r="D2633" s="84">
        <v>125570909.090909</v>
      </c>
      <c r="E2633" s="81"/>
      <c r="F2633" s="81"/>
      <c r="G2633" s="110" t="str">
        <f t="shared" si="244"/>
        <v>Máy</v>
      </c>
      <c r="H2633" s="118">
        <v>138180000</v>
      </c>
      <c r="I2633" s="118"/>
      <c r="J2633" s="118"/>
      <c r="K2633" s="81" t="str">
        <f t="shared" si="245"/>
        <v>Máy</v>
      </c>
      <c r="L2633" s="89">
        <f t="shared" si="246"/>
        <v>138180000</v>
      </c>
      <c r="M2633" s="85"/>
      <c r="N2633" s="85"/>
      <c r="O2633" s="77"/>
      <c r="P2633" s="35"/>
    </row>
    <row r="2634" spans="1:16" s="176" customFormat="1" ht="21" customHeight="1" x14ac:dyDescent="0.3">
      <c r="A2634" s="81">
        <f>A2633+1</f>
        <v>2</v>
      </c>
      <c r="B2634" s="82" t="s">
        <v>757</v>
      </c>
      <c r="C2634" s="81" t="s">
        <v>751</v>
      </c>
      <c r="D2634" s="84">
        <v>180476363.63636363</v>
      </c>
      <c r="E2634" s="81"/>
      <c r="F2634" s="81"/>
      <c r="G2634" s="110" t="str">
        <f t="shared" si="244"/>
        <v>Máy</v>
      </c>
      <c r="H2634" s="118">
        <v>198580000</v>
      </c>
      <c r="I2634" s="118"/>
      <c r="J2634" s="118"/>
      <c r="K2634" s="81" t="str">
        <f t="shared" si="245"/>
        <v>Máy</v>
      </c>
      <c r="L2634" s="89">
        <f t="shared" si="246"/>
        <v>198580000</v>
      </c>
      <c r="M2634" s="85"/>
      <c r="N2634" s="85"/>
      <c r="O2634" s="77"/>
      <c r="P2634" s="35"/>
    </row>
    <row r="2635" spans="1:16" s="176" customFormat="1" ht="21" customHeight="1" x14ac:dyDescent="0.3">
      <c r="A2635" s="81">
        <f>A2634+1</f>
        <v>3</v>
      </c>
      <c r="B2635" s="82" t="s">
        <v>758</v>
      </c>
      <c r="C2635" s="81" t="s">
        <v>751</v>
      </c>
      <c r="D2635" s="84">
        <v>217856363.63636363</v>
      </c>
      <c r="E2635" s="81"/>
      <c r="F2635" s="81"/>
      <c r="G2635" s="110" t="str">
        <f t="shared" si="244"/>
        <v>Máy</v>
      </c>
      <c r="H2635" s="118">
        <v>239650000</v>
      </c>
      <c r="I2635" s="118"/>
      <c r="J2635" s="118"/>
      <c r="K2635" s="81" t="str">
        <f t="shared" si="245"/>
        <v>Máy</v>
      </c>
      <c r="L2635" s="89">
        <f t="shared" si="246"/>
        <v>239650000</v>
      </c>
      <c r="M2635" s="85"/>
      <c r="N2635" s="85"/>
      <c r="O2635" s="77"/>
      <c r="P2635" s="35"/>
    </row>
    <row r="2636" spans="1:16" s="176" customFormat="1" ht="21" customHeight="1" x14ac:dyDescent="0.3">
      <c r="A2636" s="81">
        <f>A2635+1</f>
        <v>4</v>
      </c>
      <c r="B2636" s="82" t="s">
        <v>759</v>
      </c>
      <c r="C2636" s="81" t="s">
        <v>751</v>
      </c>
      <c r="D2636" s="84">
        <v>254386363.63636363</v>
      </c>
      <c r="E2636" s="81"/>
      <c r="F2636" s="81"/>
      <c r="G2636" s="110" t="str">
        <f t="shared" si="244"/>
        <v>Máy</v>
      </c>
      <c r="H2636" s="118">
        <v>279920000</v>
      </c>
      <c r="I2636" s="118"/>
      <c r="J2636" s="118"/>
      <c r="K2636" s="81" t="str">
        <f t="shared" si="245"/>
        <v>Máy</v>
      </c>
      <c r="L2636" s="89">
        <f t="shared" si="246"/>
        <v>279920000</v>
      </c>
      <c r="M2636" s="85"/>
      <c r="N2636" s="85"/>
      <c r="O2636" s="77"/>
      <c r="P2636" s="35"/>
    </row>
    <row r="2637" spans="1:16" s="176" customFormat="1" ht="21" customHeight="1" x14ac:dyDescent="0.3">
      <c r="A2637" s="81">
        <f>A2636+1</f>
        <v>5</v>
      </c>
      <c r="B2637" s="82" t="s">
        <v>760</v>
      </c>
      <c r="C2637" s="81" t="s">
        <v>751</v>
      </c>
      <c r="D2637" s="84">
        <v>291613636.36363631</v>
      </c>
      <c r="E2637" s="81"/>
      <c r="F2637" s="81"/>
      <c r="G2637" s="110" t="str">
        <f t="shared" si="244"/>
        <v>Máy</v>
      </c>
      <c r="H2637" s="118">
        <v>320820000</v>
      </c>
      <c r="I2637" s="118"/>
      <c r="J2637" s="118"/>
      <c r="K2637" s="81" t="str">
        <f t="shared" si="245"/>
        <v>Máy</v>
      </c>
      <c r="L2637" s="89">
        <f t="shared" si="246"/>
        <v>320820000</v>
      </c>
      <c r="M2637" s="85"/>
      <c r="N2637" s="85"/>
      <c r="O2637" s="77"/>
      <c r="P2637" s="35"/>
    </row>
    <row r="2638" spans="1:16" s="176" customFormat="1" ht="43.5" customHeight="1" x14ac:dyDescent="0.3">
      <c r="A2638" s="175"/>
      <c r="B2638" s="316" t="s">
        <v>3461</v>
      </c>
      <c r="C2638" s="317"/>
      <c r="D2638" s="317"/>
      <c r="E2638" s="317"/>
      <c r="F2638" s="317"/>
      <c r="G2638" s="317"/>
      <c r="H2638" s="317"/>
      <c r="I2638" s="317"/>
      <c r="J2638" s="317"/>
      <c r="K2638" s="317"/>
      <c r="L2638" s="317"/>
      <c r="M2638" s="317"/>
      <c r="N2638" s="318"/>
      <c r="O2638" s="77"/>
      <c r="P2638" s="35"/>
    </row>
    <row r="2639" spans="1:16" s="176" customFormat="1" ht="21" customHeight="1" x14ac:dyDescent="0.3">
      <c r="A2639" s="81">
        <v>1</v>
      </c>
      <c r="B2639" s="82" t="s">
        <v>2671</v>
      </c>
      <c r="C2639" s="81" t="s">
        <v>80</v>
      </c>
      <c r="D2639" s="84"/>
      <c r="E2639" s="81"/>
      <c r="F2639" s="81"/>
      <c r="G2639" s="110"/>
      <c r="H2639" s="84">
        <v>409000</v>
      </c>
      <c r="I2639" s="118"/>
      <c r="J2639" s="118"/>
      <c r="K2639" s="81" t="str">
        <f>C2639</f>
        <v>đ/kg</v>
      </c>
      <c r="L2639" s="89">
        <f>H2639</f>
        <v>409000</v>
      </c>
      <c r="M2639" s="85"/>
      <c r="N2639" s="85"/>
      <c r="O2639" s="77"/>
      <c r="P2639" s="35"/>
    </row>
    <row r="2640" spans="1:16" s="176" customFormat="1" ht="21" customHeight="1" x14ac:dyDescent="0.3">
      <c r="A2640" s="81">
        <v>2</v>
      </c>
      <c r="B2640" s="82" t="s">
        <v>2672</v>
      </c>
      <c r="C2640" s="81" t="s">
        <v>80</v>
      </c>
      <c r="D2640" s="84"/>
      <c r="E2640" s="81"/>
      <c r="F2640" s="81"/>
      <c r="G2640" s="110"/>
      <c r="H2640" s="84">
        <v>139000</v>
      </c>
      <c r="I2640" s="118"/>
      <c r="J2640" s="118"/>
      <c r="K2640" s="81" t="str">
        <f>C2640</f>
        <v>đ/kg</v>
      </c>
      <c r="L2640" s="89">
        <f t="shared" ref="L2640:L2658" si="247">H2640</f>
        <v>139000</v>
      </c>
      <c r="M2640" s="85"/>
      <c r="N2640" s="85"/>
      <c r="O2640" s="77"/>
      <c r="P2640" s="35"/>
    </row>
    <row r="2641" spans="1:16" s="176" customFormat="1" ht="21" customHeight="1" x14ac:dyDescent="0.3">
      <c r="A2641" s="81">
        <v>3</v>
      </c>
      <c r="B2641" s="82" t="s">
        <v>2660</v>
      </c>
      <c r="C2641" s="81" t="s">
        <v>80</v>
      </c>
      <c r="D2641" s="84"/>
      <c r="E2641" s="81"/>
      <c r="F2641" s="81"/>
      <c r="G2641" s="110"/>
      <c r="H2641" s="84">
        <v>34231</v>
      </c>
      <c r="I2641" s="118"/>
      <c r="J2641" s="118"/>
      <c r="K2641" s="81" t="str">
        <f t="shared" ref="K2641:K2658" si="248">C2641</f>
        <v>đ/kg</v>
      </c>
      <c r="L2641" s="89">
        <f t="shared" si="247"/>
        <v>34231</v>
      </c>
      <c r="M2641" s="85"/>
      <c r="N2641" s="85"/>
      <c r="O2641" s="77"/>
      <c r="P2641" s="35"/>
    </row>
    <row r="2642" spans="1:16" s="176" customFormat="1" ht="21" customHeight="1" x14ac:dyDescent="0.3">
      <c r="A2642" s="81">
        <v>4</v>
      </c>
      <c r="B2642" s="82" t="s">
        <v>2661</v>
      </c>
      <c r="C2642" s="81" t="s">
        <v>92</v>
      </c>
      <c r="D2642" s="84"/>
      <c r="E2642" s="81"/>
      <c r="F2642" s="81"/>
      <c r="G2642" s="110"/>
      <c r="H2642" s="84">
        <v>93500</v>
      </c>
      <c r="I2642" s="118"/>
      <c r="J2642" s="118"/>
      <c r="K2642" s="81" t="str">
        <f t="shared" si="248"/>
        <v>đ/bộ</v>
      </c>
      <c r="L2642" s="89">
        <f t="shared" si="247"/>
        <v>93500</v>
      </c>
      <c r="M2642" s="85"/>
      <c r="N2642" s="85"/>
      <c r="O2642" s="77"/>
      <c r="P2642" s="35"/>
    </row>
    <row r="2643" spans="1:16" s="176" customFormat="1" ht="21" customHeight="1" x14ac:dyDescent="0.3">
      <c r="A2643" s="81">
        <v>5</v>
      </c>
      <c r="B2643" s="82" t="s">
        <v>2662</v>
      </c>
      <c r="C2643" s="81" t="s">
        <v>92</v>
      </c>
      <c r="D2643" s="84"/>
      <c r="E2643" s="81"/>
      <c r="F2643" s="81"/>
      <c r="G2643" s="110"/>
      <c r="H2643" s="84">
        <v>82500</v>
      </c>
      <c r="I2643" s="118"/>
      <c r="J2643" s="118"/>
      <c r="K2643" s="81" t="str">
        <f t="shared" si="248"/>
        <v>đ/bộ</v>
      </c>
      <c r="L2643" s="89">
        <f t="shared" si="247"/>
        <v>82500</v>
      </c>
      <c r="M2643" s="85"/>
      <c r="N2643" s="85"/>
      <c r="O2643" s="77"/>
      <c r="P2643" s="35"/>
    </row>
    <row r="2644" spans="1:16" s="176" customFormat="1" ht="21" customHeight="1" x14ac:dyDescent="0.3">
      <c r="A2644" s="81">
        <v>6</v>
      </c>
      <c r="B2644" s="82" t="s">
        <v>2670</v>
      </c>
      <c r="C2644" s="81" t="s">
        <v>92</v>
      </c>
      <c r="D2644" s="84"/>
      <c r="E2644" s="81"/>
      <c r="F2644" s="81"/>
      <c r="G2644" s="110"/>
      <c r="H2644" s="84">
        <v>27500</v>
      </c>
      <c r="I2644" s="118"/>
      <c r="J2644" s="118"/>
      <c r="K2644" s="81" t="str">
        <f t="shared" si="248"/>
        <v>đ/bộ</v>
      </c>
      <c r="L2644" s="89">
        <f t="shared" si="247"/>
        <v>27500</v>
      </c>
      <c r="M2644" s="85"/>
      <c r="N2644" s="85"/>
      <c r="O2644" s="77"/>
      <c r="P2644" s="35"/>
    </row>
    <row r="2645" spans="1:16" s="176" customFormat="1" ht="21" customHeight="1" x14ac:dyDescent="0.3">
      <c r="A2645" s="81">
        <v>7</v>
      </c>
      <c r="B2645" s="82" t="s">
        <v>2664</v>
      </c>
      <c r="C2645" s="81" t="s">
        <v>38</v>
      </c>
      <c r="D2645" s="84"/>
      <c r="E2645" s="81"/>
      <c r="F2645" s="81"/>
      <c r="G2645" s="110"/>
      <c r="H2645" s="84">
        <v>15000</v>
      </c>
      <c r="I2645" s="118"/>
      <c r="J2645" s="118"/>
      <c r="K2645" s="81" t="str">
        <f t="shared" si="248"/>
        <v>đ/cái</v>
      </c>
      <c r="L2645" s="89">
        <f t="shared" si="247"/>
        <v>15000</v>
      </c>
      <c r="M2645" s="85"/>
      <c r="N2645" s="85"/>
      <c r="O2645" s="77"/>
      <c r="P2645" s="35"/>
    </row>
    <row r="2646" spans="1:16" s="176" customFormat="1" ht="21" customHeight="1" x14ac:dyDescent="0.3">
      <c r="A2646" s="81">
        <v>8</v>
      </c>
      <c r="B2646" s="82" t="s">
        <v>2665</v>
      </c>
      <c r="C2646" s="81" t="s">
        <v>38</v>
      </c>
      <c r="D2646" s="84"/>
      <c r="E2646" s="81"/>
      <c r="F2646" s="81"/>
      <c r="G2646" s="110"/>
      <c r="H2646" s="84">
        <v>15800</v>
      </c>
      <c r="I2646" s="118"/>
      <c r="J2646" s="118"/>
      <c r="K2646" s="81" t="str">
        <f t="shared" si="248"/>
        <v>đ/cái</v>
      </c>
      <c r="L2646" s="89">
        <f t="shared" si="247"/>
        <v>15800</v>
      </c>
      <c r="M2646" s="85"/>
      <c r="N2646" s="85"/>
      <c r="O2646" s="77"/>
      <c r="P2646" s="35"/>
    </row>
    <row r="2647" spans="1:16" s="176" customFormat="1" ht="21" customHeight="1" x14ac:dyDescent="0.3">
      <c r="A2647" s="81">
        <v>9</v>
      </c>
      <c r="B2647" s="82" t="s">
        <v>3320</v>
      </c>
      <c r="C2647" s="81"/>
      <c r="D2647" s="84"/>
      <c r="E2647" s="81"/>
      <c r="F2647" s="81"/>
      <c r="G2647" s="110"/>
      <c r="H2647" s="84"/>
      <c r="I2647" s="118"/>
      <c r="J2647" s="118"/>
      <c r="K2647" s="81" t="s">
        <v>38</v>
      </c>
      <c r="L2647" s="89">
        <v>40000</v>
      </c>
      <c r="M2647" s="85"/>
      <c r="N2647" s="85"/>
      <c r="O2647" s="77"/>
      <c r="P2647" s="35"/>
    </row>
    <row r="2648" spans="1:16" s="176" customFormat="1" ht="21" customHeight="1" x14ac:dyDescent="0.3">
      <c r="A2648" s="81">
        <v>10</v>
      </c>
      <c r="B2648" s="82" t="s">
        <v>3321</v>
      </c>
      <c r="C2648" s="81" t="s">
        <v>38</v>
      </c>
      <c r="D2648" s="84"/>
      <c r="E2648" s="81"/>
      <c r="F2648" s="81"/>
      <c r="G2648" s="110"/>
      <c r="H2648" s="84">
        <v>32899</v>
      </c>
      <c r="I2648" s="118"/>
      <c r="J2648" s="118"/>
      <c r="K2648" s="81" t="str">
        <f>C2648</f>
        <v>đ/cái</v>
      </c>
      <c r="L2648" s="89">
        <v>70000</v>
      </c>
      <c r="M2648" s="85"/>
      <c r="N2648" s="85"/>
      <c r="O2648" s="77"/>
      <c r="P2648" s="35"/>
    </row>
    <row r="2649" spans="1:16" s="176" customFormat="1" ht="21" customHeight="1" x14ac:dyDescent="0.3">
      <c r="A2649" s="81">
        <v>11</v>
      </c>
      <c r="B2649" s="82" t="s">
        <v>3322</v>
      </c>
      <c r="C2649" s="81"/>
      <c r="D2649" s="84"/>
      <c r="E2649" s="81"/>
      <c r="F2649" s="81"/>
      <c r="G2649" s="110"/>
      <c r="H2649" s="84"/>
      <c r="I2649" s="118"/>
      <c r="J2649" s="118"/>
      <c r="K2649" s="81" t="s">
        <v>38</v>
      </c>
      <c r="L2649" s="89">
        <v>60000</v>
      </c>
      <c r="M2649" s="85"/>
      <c r="N2649" s="85"/>
      <c r="O2649" s="77"/>
      <c r="P2649" s="35"/>
    </row>
    <row r="2650" spans="1:16" s="176" customFormat="1" ht="21" customHeight="1" x14ac:dyDescent="0.3">
      <c r="A2650" s="81">
        <v>12</v>
      </c>
      <c r="B2650" s="82" t="s">
        <v>2666</v>
      </c>
      <c r="C2650" s="81" t="s">
        <v>38</v>
      </c>
      <c r="D2650" s="84"/>
      <c r="E2650" s="81"/>
      <c r="F2650" s="81"/>
      <c r="G2650" s="110"/>
      <c r="H2650" s="84">
        <v>32900</v>
      </c>
      <c r="I2650" s="118"/>
      <c r="J2650" s="118"/>
      <c r="K2650" s="81" t="str">
        <f t="shared" si="248"/>
        <v>đ/cái</v>
      </c>
      <c r="L2650" s="89">
        <f t="shared" si="247"/>
        <v>32900</v>
      </c>
      <c r="M2650" s="85"/>
      <c r="N2650" s="85"/>
      <c r="O2650" s="77"/>
      <c r="P2650" s="35"/>
    </row>
    <row r="2651" spans="1:16" s="176" customFormat="1" ht="21" customHeight="1" x14ac:dyDescent="0.3">
      <c r="A2651" s="81">
        <v>13</v>
      </c>
      <c r="B2651" s="82" t="s">
        <v>2667</v>
      </c>
      <c r="C2651" s="81" t="s">
        <v>38</v>
      </c>
      <c r="D2651" s="84"/>
      <c r="E2651" s="81"/>
      <c r="F2651" s="81"/>
      <c r="G2651" s="110"/>
      <c r="H2651" s="84">
        <v>38300</v>
      </c>
      <c r="I2651" s="118"/>
      <c r="J2651" s="118"/>
      <c r="K2651" s="81" t="str">
        <f t="shared" si="248"/>
        <v>đ/cái</v>
      </c>
      <c r="L2651" s="89">
        <f t="shared" si="247"/>
        <v>38300</v>
      </c>
      <c r="M2651" s="85"/>
      <c r="N2651" s="85"/>
      <c r="O2651" s="77"/>
      <c r="P2651" s="35"/>
    </row>
    <row r="2652" spans="1:16" s="176" customFormat="1" ht="21" customHeight="1" x14ac:dyDescent="0.3">
      <c r="A2652" s="81">
        <v>14</v>
      </c>
      <c r="B2652" s="82" t="s">
        <v>2668</v>
      </c>
      <c r="C2652" s="81" t="s">
        <v>38</v>
      </c>
      <c r="D2652" s="84"/>
      <c r="E2652" s="81"/>
      <c r="F2652" s="81"/>
      <c r="G2652" s="110"/>
      <c r="H2652" s="84">
        <v>43700</v>
      </c>
      <c r="I2652" s="118"/>
      <c r="J2652" s="118"/>
      <c r="K2652" s="81" t="str">
        <f t="shared" si="248"/>
        <v>đ/cái</v>
      </c>
      <c r="L2652" s="89">
        <f t="shared" si="247"/>
        <v>43700</v>
      </c>
      <c r="M2652" s="85"/>
      <c r="N2652" s="85"/>
      <c r="O2652" s="77"/>
      <c r="P2652" s="35"/>
    </row>
    <row r="2653" spans="1:16" s="176" customFormat="1" ht="21" customHeight="1" x14ac:dyDescent="0.3">
      <c r="A2653" s="81">
        <v>15</v>
      </c>
      <c r="B2653" s="82" t="s">
        <v>3325</v>
      </c>
      <c r="C2653" s="81" t="s">
        <v>38</v>
      </c>
      <c r="D2653" s="84"/>
      <c r="E2653" s="81"/>
      <c r="F2653" s="81"/>
      <c r="G2653" s="110"/>
      <c r="H2653" s="84">
        <v>43701</v>
      </c>
      <c r="I2653" s="118"/>
      <c r="J2653" s="118"/>
      <c r="K2653" s="81" t="str">
        <f>C2653</f>
        <v>đ/cái</v>
      </c>
      <c r="L2653" s="89">
        <v>32000</v>
      </c>
      <c r="M2653" s="85"/>
      <c r="N2653" s="85"/>
      <c r="O2653" s="77"/>
      <c r="P2653" s="35"/>
    </row>
    <row r="2654" spans="1:16" s="176" customFormat="1" ht="21" customHeight="1" x14ac:dyDescent="0.3">
      <c r="A2654" s="81">
        <v>16</v>
      </c>
      <c r="B2654" s="82" t="s">
        <v>3324</v>
      </c>
      <c r="C2654" s="81" t="s">
        <v>38</v>
      </c>
      <c r="D2654" s="84"/>
      <c r="E2654" s="81"/>
      <c r="F2654" s="81"/>
      <c r="G2654" s="110"/>
      <c r="H2654" s="84">
        <v>43700</v>
      </c>
      <c r="I2654" s="118"/>
      <c r="J2654" s="118"/>
      <c r="K2654" s="81" t="str">
        <f>C2654</f>
        <v>đ/cái</v>
      </c>
      <c r="L2654" s="89">
        <v>35000</v>
      </c>
      <c r="M2654" s="85"/>
      <c r="N2654" s="85"/>
      <c r="O2654" s="77"/>
      <c r="P2654" s="35"/>
    </row>
    <row r="2655" spans="1:16" s="176" customFormat="1" ht="21" customHeight="1" x14ac:dyDescent="0.3">
      <c r="A2655" s="81">
        <v>17</v>
      </c>
      <c r="B2655" s="82" t="s">
        <v>2669</v>
      </c>
      <c r="C2655" s="81" t="s">
        <v>92</v>
      </c>
      <c r="D2655" s="84"/>
      <c r="E2655" s="81"/>
      <c r="F2655" s="81"/>
      <c r="G2655" s="110"/>
      <c r="H2655" s="84">
        <v>77000</v>
      </c>
      <c r="I2655" s="118"/>
      <c r="J2655" s="118"/>
      <c r="K2655" s="81" t="str">
        <f t="shared" si="248"/>
        <v>đ/bộ</v>
      </c>
      <c r="L2655" s="89">
        <f t="shared" si="247"/>
        <v>77000</v>
      </c>
      <c r="M2655" s="85"/>
      <c r="N2655" s="85"/>
      <c r="O2655" s="77"/>
      <c r="P2655" s="35"/>
    </row>
    <row r="2656" spans="1:16" s="176" customFormat="1" ht="21" customHeight="1" x14ac:dyDescent="0.3">
      <c r="A2656" s="81">
        <v>18</v>
      </c>
      <c r="B2656" s="82" t="s">
        <v>2663</v>
      </c>
      <c r="C2656" s="81" t="s">
        <v>92</v>
      </c>
      <c r="D2656" s="84"/>
      <c r="E2656" s="81"/>
      <c r="F2656" s="81"/>
      <c r="G2656" s="110"/>
      <c r="H2656" s="84">
        <v>55000</v>
      </c>
      <c r="I2656" s="118"/>
      <c r="J2656" s="118"/>
      <c r="K2656" s="81" t="str">
        <f t="shared" si="248"/>
        <v>đ/bộ</v>
      </c>
      <c r="L2656" s="89">
        <f t="shared" si="247"/>
        <v>55000</v>
      </c>
      <c r="M2656" s="85"/>
      <c r="N2656" s="85"/>
      <c r="O2656" s="77"/>
      <c r="P2656" s="35"/>
    </row>
    <row r="2657" spans="1:16" s="176" customFormat="1" ht="21" customHeight="1" x14ac:dyDescent="0.3">
      <c r="A2657" s="81">
        <v>19</v>
      </c>
      <c r="B2657" s="82" t="s">
        <v>2673</v>
      </c>
      <c r="C2657" s="81" t="s">
        <v>2675</v>
      </c>
      <c r="D2657" s="84"/>
      <c r="E2657" s="81"/>
      <c r="F2657" s="81"/>
      <c r="G2657" s="110"/>
      <c r="H2657" s="84">
        <v>2000</v>
      </c>
      <c r="I2657" s="118"/>
      <c r="J2657" s="118"/>
      <c r="K2657" s="81" t="str">
        <f t="shared" si="248"/>
        <v>đ/con</v>
      </c>
      <c r="L2657" s="89">
        <f t="shared" si="247"/>
        <v>2000</v>
      </c>
      <c r="M2657" s="85"/>
      <c r="N2657" s="85"/>
      <c r="O2657" s="77"/>
      <c r="P2657" s="35"/>
    </row>
    <row r="2658" spans="1:16" s="176" customFormat="1" ht="21" customHeight="1" x14ac:dyDescent="0.3">
      <c r="A2658" s="81">
        <v>20</v>
      </c>
      <c r="B2658" s="82" t="s">
        <v>2674</v>
      </c>
      <c r="C2658" s="81" t="s">
        <v>39</v>
      </c>
      <c r="D2658" s="84"/>
      <c r="E2658" s="81"/>
      <c r="F2658" s="81"/>
      <c r="G2658" s="110"/>
      <c r="H2658" s="84">
        <v>10000</v>
      </c>
      <c r="I2658" s="118"/>
      <c r="J2658" s="118"/>
      <c r="K2658" s="81" t="str">
        <f t="shared" si="248"/>
        <v>đ/m</v>
      </c>
      <c r="L2658" s="89">
        <f t="shared" si="247"/>
        <v>10000</v>
      </c>
      <c r="M2658" s="85"/>
      <c r="N2658" s="85"/>
      <c r="O2658" s="77"/>
      <c r="P2658" s="35"/>
    </row>
    <row r="2659" spans="1:16" s="176" customFormat="1" ht="21" customHeight="1" x14ac:dyDescent="0.3">
      <c r="A2659" s="81">
        <v>21</v>
      </c>
      <c r="B2659" s="82" t="s">
        <v>3326</v>
      </c>
      <c r="C2659" s="81"/>
      <c r="D2659" s="84"/>
      <c r="E2659" s="81"/>
      <c r="F2659" s="81"/>
      <c r="G2659" s="110"/>
      <c r="H2659" s="84"/>
      <c r="I2659" s="118"/>
      <c r="J2659" s="118"/>
      <c r="K2659" s="81" t="s">
        <v>38</v>
      </c>
      <c r="L2659" s="89">
        <v>400000</v>
      </c>
      <c r="M2659" s="85"/>
      <c r="N2659" s="85"/>
      <c r="O2659" s="77"/>
      <c r="P2659" s="35"/>
    </row>
    <row r="2660" spans="1:16" s="176" customFormat="1" ht="21" customHeight="1" x14ac:dyDescent="0.3">
      <c r="A2660" s="81">
        <v>22</v>
      </c>
      <c r="B2660" s="82" t="s">
        <v>3327</v>
      </c>
      <c r="C2660" s="81"/>
      <c r="D2660" s="84"/>
      <c r="E2660" s="81"/>
      <c r="F2660" s="81"/>
      <c r="G2660" s="110"/>
      <c r="H2660" s="84"/>
      <c r="I2660" s="118"/>
      <c r="J2660" s="118"/>
      <c r="K2660" s="81" t="s">
        <v>38</v>
      </c>
      <c r="L2660" s="89">
        <v>100000</v>
      </c>
      <c r="M2660" s="85"/>
      <c r="N2660" s="85"/>
      <c r="O2660" s="77"/>
      <c r="P2660" s="35"/>
    </row>
    <row r="2661" spans="1:16" s="176" customFormat="1" ht="21" customHeight="1" x14ac:dyDescent="0.3">
      <c r="A2661" s="81">
        <v>23</v>
      </c>
      <c r="B2661" s="82" t="s">
        <v>3328</v>
      </c>
      <c r="C2661" s="81"/>
      <c r="D2661" s="84"/>
      <c r="E2661" s="81"/>
      <c r="F2661" s="81"/>
      <c r="G2661" s="110"/>
      <c r="H2661" s="84"/>
      <c r="I2661" s="118"/>
      <c r="J2661" s="118"/>
      <c r="K2661" s="81" t="s">
        <v>38</v>
      </c>
      <c r="L2661" s="89">
        <v>8000</v>
      </c>
      <c r="M2661" s="85"/>
      <c r="N2661" s="85"/>
      <c r="O2661" s="77"/>
      <c r="P2661" s="35"/>
    </row>
    <row r="2662" spans="1:16" s="176" customFormat="1" ht="21" customHeight="1" x14ac:dyDescent="0.3">
      <c r="A2662" s="81">
        <v>24</v>
      </c>
      <c r="B2662" s="82" t="s">
        <v>3329</v>
      </c>
      <c r="C2662" s="81"/>
      <c r="D2662" s="84"/>
      <c r="E2662" s="81"/>
      <c r="F2662" s="81"/>
      <c r="G2662" s="110"/>
      <c r="H2662" s="84"/>
      <c r="I2662" s="118"/>
      <c r="J2662" s="118"/>
      <c r="K2662" s="81" t="s">
        <v>38</v>
      </c>
      <c r="L2662" s="89">
        <v>300000</v>
      </c>
      <c r="M2662" s="85"/>
      <c r="N2662" s="85"/>
      <c r="O2662" s="77"/>
      <c r="P2662" s="35"/>
    </row>
    <row r="2663" spans="1:16" s="176" customFormat="1" ht="21" customHeight="1" x14ac:dyDescent="0.3">
      <c r="A2663" s="81">
        <v>25</v>
      </c>
      <c r="B2663" s="82" t="s">
        <v>3334</v>
      </c>
      <c r="C2663" s="81"/>
      <c r="D2663" s="84"/>
      <c r="E2663" s="81"/>
      <c r="F2663" s="81"/>
      <c r="G2663" s="110"/>
      <c r="H2663" s="84"/>
      <c r="I2663" s="118"/>
      <c r="J2663" s="118"/>
      <c r="K2663" s="81" t="s">
        <v>38</v>
      </c>
      <c r="L2663" s="89">
        <v>250000</v>
      </c>
      <c r="M2663" s="85"/>
      <c r="N2663" s="85"/>
      <c r="O2663" s="77"/>
      <c r="P2663" s="35"/>
    </row>
    <row r="2664" spans="1:16" s="176" customFormat="1" ht="21" customHeight="1" x14ac:dyDescent="0.3">
      <c r="A2664" s="81">
        <v>26</v>
      </c>
      <c r="B2664" s="82" t="s">
        <v>3335</v>
      </c>
      <c r="C2664" s="81"/>
      <c r="D2664" s="84"/>
      <c r="E2664" s="81"/>
      <c r="F2664" s="81"/>
      <c r="G2664" s="110"/>
      <c r="H2664" s="84"/>
      <c r="I2664" s="118"/>
      <c r="J2664" s="118"/>
      <c r="K2664" s="81" t="s">
        <v>38</v>
      </c>
      <c r="L2664" s="89">
        <v>120000</v>
      </c>
      <c r="M2664" s="85"/>
      <c r="N2664" s="85"/>
      <c r="O2664" s="77"/>
      <c r="P2664" s="35"/>
    </row>
    <row r="2665" spans="1:16" s="176" customFormat="1" ht="21" customHeight="1" x14ac:dyDescent="0.3">
      <c r="A2665" s="81">
        <v>27</v>
      </c>
      <c r="B2665" s="82" t="s">
        <v>3462</v>
      </c>
      <c r="C2665" s="81" t="s">
        <v>2676</v>
      </c>
      <c r="D2665" s="84"/>
      <c r="E2665" s="81"/>
      <c r="F2665" s="81"/>
      <c r="G2665" s="110"/>
      <c r="H2665" s="84">
        <v>7600000</v>
      </c>
      <c r="I2665" s="118"/>
      <c r="J2665" s="118"/>
      <c r="K2665" s="81" t="str">
        <f t="shared" ref="K2665:K2684" si="249">C2665</f>
        <v>đ/trụ</v>
      </c>
      <c r="L2665" s="89">
        <f>H2665</f>
        <v>7600000</v>
      </c>
      <c r="M2665" s="85"/>
      <c r="N2665" s="85"/>
      <c r="O2665" s="77"/>
      <c r="P2665" s="35"/>
    </row>
    <row r="2666" spans="1:16" s="176" customFormat="1" ht="21" customHeight="1" x14ac:dyDescent="0.3">
      <c r="A2666" s="81">
        <v>28</v>
      </c>
      <c r="B2666" s="82" t="s">
        <v>3464</v>
      </c>
      <c r="C2666" s="81" t="s">
        <v>2676</v>
      </c>
      <c r="D2666" s="84"/>
      <c r="E2666" s="81"/>
      <c r="F2666" s="81"/>
      <c r="G2666" s="110"/>
      <c r="H2666" s="84">
        <v>4490000</v>
      </c>
      <c r="I2666" s="118"/>
      <c r="J2666" s="118"/>
      <c r="K2666" s="81" t="str">
        <f>C2666</f>
        <v>đ/trụ</v>
      </c>
      <c r="L2666" s="89">
        <f>H2666</f>
        <v>4490000</v>
      </c>
      <c r="M2666" s="85"/>
      <c r="N2666" s="85"/>
      <c r="O2666" s="77"/>
      <c r="P2666" s="35"/>
    </row>
    <row r="2667" spans="1:16" s="176" customFormat="1" ht="21" customHeight="1" x14ac:dyDescent="0.3">
      <c r="A2667" s="81">
        <v>29</v>
      </c>
      <c r="B2667" s="82" t="s">
        <v>3463</v>
      </c>
      <c r="C2667" s="81" t="s">
        <v>2676</v>
      </c>
      <c r="D2667" s="84"/>
      <c r="E2667" s="81"/>
      <c r="F2667" s="81"/>
      <c r="G2667" s="110"/>
      <c r="H2667" s="84">
        <v>4640000</v>
      </c>
      <c r="I2667" s="118"/>
      <c r="J2667" s="118"/>
      <c r="K2667" s="81" t="str">
        <f>C2667</f>
        <v>đ/trụ</v>
      </c>
      <c r="L2667" s="89">
        <f>H2667</f>
        <v>4640000</v>
      </c>
      <c r="M2667" s="85"/>
      <c r="N2667" s="85"/>
      <c r="O2667" s="77"/>
      <c r="P2667" s="35"/>
    </row>
    <row r="2668" spans="1:16" s="176" customFormat="1" ht="21" customHeight="1" x14ac:dyDescent="0.3">
      <c r="A2668" s="81">
        <v>30</v>
      </c>
      <c r="B2668" s="82" t="s">
        <v>3465</v>
      </c>
      <c r="C2668" s="81" t="s">
        <v>2676</v>
      </c>
      <c r="D2668" s="84"/>
      <c r="E2668" s="81"/>
      <c r="F2668" s="81"/>
      <c r="G2668" s="110"/>
      <c r="H2668" s="84">
        <v>5910000</v>
      </c>
      <c r="I2668" s="118"/>
      <c r="J2668" s="118"/>
      <c r="K2668" s="81" t="str">
        <f>C2668</f>
        <v>đ/trụ</v>
      </c>
      <c r="L2668" s="89">
        <f>H2668</f>
        <v>5910000</v>
      </c>
      <c r="M2668" s="85"/>
      <c r="N2668" s="85"/>
      <c r="O2668" s="77"/>
      <c r="P2668" s="35"/>
    </row>
    <row r="2669" spans="1:16" s="176" customFormat="1" ht="21" customHeight="1" x14ac:dyDescent="0.3">
      <c r="A2669" s="81">
        <v>31</v>
      </c>
      <c r="B2669" s="82" t="s">
        <v>3466</v>
      </c>
      <c r="C2669" s="81" t="s">
        <v>2676</v>
      </c>
      <c r="D2669" s="84"/>
      <c r="E2669" s="81"/>
      <c r="F2669" s="81"/>
      <c r="G2669" s="110"/>
      <c r="H2669" s="84">
        <v>2090000</v>
      </c>
      <c r="I2669" s="118"/>
      <c r="J2669" s="118"/>
      <c r="K2669" s="81" t="str">
        <f>C2669</f>
        <v>đ/trụ</v>
      </c>
      <c r="L2669" s="89">
        <f>H2669</f>
        <v>2090000</v>
      </c>
      <c r="M2669" s="85"/>
      <c r="N2669" s="85"/>
      <c r="O2669" s="77"/>
      <c r="P2669" s="35"/>
    </row>
    <row r="2670" spans="1:16" s="176" customFormat="1" ht="21" customHeight="1" x14ac:dyDescent="0.3">
      <c r="A2670" s="81">
        <v>32</v>
      </c>
      <c r="B2670" s="82" t="s">
        <v>2812</v>
      </c>
      <c r="C2670" s="81" t="s">
        <v>38</v>
      </c>
      <c r="D2670" s="84"/>
      <c r="E2670" s="81"/>
      <c r="F2670" s="81"/>
      <c r="G2670" s="110"/>
      <c r="H2670" s="84"/>
      <c r="I2670" s="118"/>
      <c r="J2670" s="118"/>
      <c r="K2670" s="81" t="str">
        <f t="shared" si="249"/>
        <v>đ/cái</v>
      </c>
      <c r="L2670" s="89">
        <v>236000</v>
      </c>
      <c r="M2670" s="85"/>
      <c r="N2670" s="85"/>
      <c r="O2670" s="77"/>
      <c r="P2670" s="35"/>
    </row>
    <row r="2671" spans="1:16" s="176" customFormat="1" ht="21" customHeight="1" x14ac:dyDescent="0.3">
      <c r="A2671" s="81">
        <v>33</v>
      </c>
      <c r="B2671" s="82" t="s">
        <v>3467</v>
      </c>
      <c r="C2671" s="81" t="s">
        <v>38</v>
      </c>
      <c r="D2671" s="84"/>
      <c r="E2671" s="81"/>
      <c r="F2671" s="81"/>
      <c r="G2671" s="110"/>
      <c r="H2671" s="84"/>
      <c r="I2671" s="118"/>
      <c r="J2671" s="118"/>
      <c r="K2671" s="81" t="str">
        <f t="shared" si="249"/>
        <v>đ/cái</v>
      </c>
      <c r="L2671" s="89">
        <v>190000</v>
      </c>
      <c r="M2671" s="85"/>
      <c r="N2671" s="85"/>
      <c r="O2671" s="77"/>
      <c r="P2671" s="35"/>
    </row>
    <row r="2672" spans="1:16" s="176" customFormat="1" ht="21" customHeight="1" x14ac:dyDescent="0.3">
      <c r="A2672" s="81">
        <v>34</v>
      </c>
      <c r="B2672" s="82" t="s">
        <v>2813</v>
      </c>
      <c r="C2672" s="81" t="s">
        <v>38</v>
      </c>
      <c r="D2672" s="84"/>
      <c r="E2672" s="81"/>
      <c r="F2672" s="81"/>
      <c r="G2672" s="110"/>
      <c r="H2672" s="84"/>
      <c r="I2672" s="118"/>
      <c r="J2672" s="118"/>
      <c r="K2672" s="81" t="str">
        <f t="shared" si="249"/>
        <v>đ/cái</v>
      </c>
      <c r="L2672" s="89">
        <v>396000</v>
      </c>
      <c r="M2672" s="85"/>
      <c r="N2672" s="85"/>
      <c r="O2672" s="77"/>
      <c r="P2672" s="35"/>
    </row>
    <row r="2673" spans="1:16" s="176" customFormat="1" ht="21" customHeight="1" x14ac:dyDescent="0.3">
      <c r="A2673" s="81">
        <v>35</v>
      </c>
      <c r="B2673" s="82" t="s">
        <v>2814</v>
      </c>
      <c r="C2673" s="81" t="s">
        <v>38</v>
      </c>
      <c r="D2673" s="84"/>
      <c r="E2673" s="81"/>
      <c r="F2673" s="81"/>
      <c r="G2673" s="110"/>
      <c r="H2673" s="84"/>
      <c r="I2673" s="118"/>
      <c r="J2673" s="118"/>
      <c r="K2673" s="81" t="str">
        <f t="shared" si="249"/>
        <v>đ/cái</v>
      </c>
      <c r="L2673" s="89">
        <v>57000</v>
      </c>
      <c r="M2673" s="85"/>
      <c r="N2673" s="85"/>
      <c r="O2673" s="77"/>
      <c r="P2673" s="35"/>
    </row>
    <row r="2674" spans="1:16" s="176" customFormat="1" ht="21" customHeight="1" x14ac:dyDescent="0.3">
      <c r="A2674" s="81">
        <v>36</v>
      </c>
      <c r="B2674" s="82" t="s">
        <v>2815</v>
      </c>
      <c r="C2674" s="81" t="s">
        <v>38</v>
      </c>
      <c r="D2674" s="84"/>
      <c r="E2674" s="81"/>
      <c r="F2674" s="81"/>
      <c r="G2674" s="110"/>
      <c r="H2674" s="84"/>
      <c r="I2674" s="118"/>
      <c r="J2674" s="118"/>
      <c r="K2674" s="81" t="str">
        <f t="shared" si="249"/>
        <v>đ/cái</v>
      </c>
      <c r="L2674" s="89">
        <v>60200</v>
      </c>
      <c r="M2674" s="85"/>
      <c r="N2674" s="85"/>
      <c r="O2674" s="77"/>
      <c r="P2674" s="35"/>
    </row>
    <row r="2675" spans="1:16" s="176" customFormat="1" ht="21" customHeight="1" x14ac:dyDescent="0.3">
      <c r="A2675" s="81">
        <v>37</v>
      </c>
      <c r="B2675" s="82" t="s">
        <v>2816</v>
      </c>
      <c r="C2675" s="81" t="s">
        <v>38</v>
      </c>
      <c r="D2675" s="84"/>
      <c r="E2675" s="81"/>
      <c r="F2675" s="81"/>
      <c r="G2675" s="110"/>
      <c r="H2675" s="84"/>
      <c r="I2675" s="118"/>
      <c r="J2675" s="118"/>
      <c r="K2675" s="81" t="str">
        <f t="shared" si="249"/>
        <v>đ/cái</v>
      </c>
      <c r="L2675" s="89">
        <v>28300</v>
      </c>
      <c r="M2675" s="85"/>
      <c r="N2675" s="85"/>
      <c r="O2675" s="77"/>
      <c r="P2675" s="35"/>
    </row>
    <row r="2676" spans="1:16" s="176" customFormat="1" ht="21" customHeight="1" x14ac:dyDescent="0.3">
      <c r="A2676" s="81">
        <v>38</v>
      </c>
      <c r="B2676" s="82" t="s">
        <v>2817</v>
      </c>
      <c r="C2676" s="81" t="s">
        <v>92</v>
      </c>
      <c r="D2676" s="84"/>
      <c r="E2676" s="81"/>
      <c r="F2676" s="81"/>
      <c r="G2676" s="110"/>
      <c r="H2676" s="84"/>
      <c r="I2676" s="118"/>
      <c r="J2676" s="118"/>
      <c r="K2676" s="81" t="str">
        <f t="shared" si="249"/>
        <v>đ/bộ</v>
      </c>
      <c r="L2676" s="89">
        <v>113300</v>
      </c>
      <c r="M2676" s="85"/>
      <c r="N2676" s="85"/>
      <c r="O2676" s="77"/>
      <c r="P2676" s="35"/>
    </row>
    <row r="2677" spans="1:16" s="176" customFormat="1" ht="21" customHeight="1" x14ac:dyDescent="0.3">
      <c r="A2677" s="81">
        <v>39</v>
      </c>
      <c r="B2677" s="82" t="s">
        <v>2818</v>
      </c>
      <c r="C2677" s="81" t="s">
        <v>38</v>
      </c>
      <c r="D2677" s="84"/>
      <c r="E2677" s="81"/>
      <c r="F2677" s="81"/>
      <c r="G2677" s="110"/>
      <c r="H2677" s="84"/>
      <c r="I2677" s="118"/>
      <c r="J2677" s="118"/>
      <c r="K2677" s="81" t="str">
        <f t="shared" si="249"/>
        <v>đ/cái</v>
      </c>
      <c r="L2677" s="89">
        <v>28600</v>
      </c>
      <c r="M2677" s="85"/>
      <c r="N2677" s="85"/>
      <c r="O2677" s="77"/>
      <c r="P2677" s="35"/>
    </row>
    <row r="2678" spans="1:16" s="176" customFormat="1" ht="21" customHeight="1" x14ac:dyDescent="0.3">
      <c r="A2678" s="81">
        <v>40</v>
      </c>
      <c r="B2678" s="82" t="s">
        <v>2819</v>
      </c>
      <c r="C2678" s="81" t="s">
        <v>38</v>
      </c>
      <c r="D2678" s="84"/>
      <c r="E2678" s="81"/>
      <c r="F2678" s="81"/>
      <c r="G2678" s="110"/>
      <c r="H2678" s="84"/>
      <c r="I2678" s="118"/>
      <c r="J2678" s="118"/>
      <c r="K2678" s="81" t="str">
        <f t="shared" si="249"/>
        <v>đ/cái</v>
      </c>
      <c r="L2678" s="89">
        <v>31100</v>
      </c>
      <c r="M2678" s="85"/>
      <c r="N2678" s="85"/>
      <c r="O2678" s="77"/>
      <c r="P2678" s="35"/>
    </row>
    <row r="2679" spans="1:16" s="176" customFormat="1" ht="21" customHeight="1" x14ac:dyDescent="0.3">
      <c r="A2679" s="81">
        <v>41</v>
      </c>
      <c r="B2679" s="82" t="s">
        <v>3317</v>
      </c>
      <c r="C2679" s="81" t="s">
        <v>38</v>
      </c>
      <c r="D2679" s="84"/>
      <c r="E2679" s="81"/>
      <c r="F2679" s="81"/>
      <c r="G2679" s="110"/>
      <c r="H2679" s="84"/>
      <c r="I2679" s="118"/>
      <c r="J2679" s="118"/>
      <c r="K2679" s="81" t="str">
        <f t="shared" si="249"/>
        <v>đ/cái</v>
      </c>
      <c r="L2679" s="89">
        <v>32000</v>
      </c>
      <c r="M2679" s="85"/>
      <c r="N2679" s="85"/>
      <c r="O2679" s="77"/>
      <c r="P2679" s="35"/>
    </row>
    <row r="2680" spans="1:16" s="176" customFormat="1" ht="21" customHeight="1" x14ac:dyDescent="0.3">
      <c r="A2680" s="81">
        <v>42</v>
      </c>
      <c r="B2680" s="82" t="s">
        <v>3318</v>
      </c>
      <c r="C2680" s="81" t="s">
        <v>38</v>
      </c>
      <c r="D2680" s="84"/>
      <c r="E2680" s="81"/>
      <c r="F2680" s="81"/>
      <c r="G2680" s="110"/>
      <c r="H2680" s="84"/>
      <c r="I2680" s="118"/>
      <c r="J2680" s="118"/>
      <c r="K2680" s="81" t="str">
        <f t="shared" si="249"/>
        <v>đ/cái</v>
      </c>
      <c r="L2680" s="89">
        <v>35000</v>
      </c>
      <c r="M2680" s="85"/>
      <c r="N2680" s="85"/>
      <c r="O2680" s="77"/>
      <c r="P2680" s="35"/>
    </row>
    <row r="2681" spans="1:16" s="176" customFormat="1" ht="21" customHeight="1" x14ac:dyDescent="0.3">
      <c r="A2681" s="81">
        <v>43</v>
      </c>
      <c r="B2681" s="82" t="s">
        <v>2820</v>
      </c>
      <c r="C2681" s="81" t="s">
        <v>38</v>
      </c>
      <c r="D2681" s="84"/>
      <c r="E2681" s="81"/>
      <c r="F2681" s="81"/>
      <c r="G2681" s="110"/>
      <c r="H2681" s="84"/>
      <c r="I2681" s="118"/>
      <c r="J2681" s="118"/>
      <c r="K2681" s="81" t="str">
        <f t="shared" si="249"/>
        <v>đ/cái</v>
      </c>
      <c r="L2681" s="89">
        <v>41400</v>
      </c>
      <c r="M2681" s="85"/>
      <c r="N2681" s="85"/>
      <c r="O2681" s="77"/>
      <c r="P2681" s="35"/>
    </row>
    <row r="2682" spans="1:16" s="176" customFormat="1" ht="21" customHeight="1" x14ac:dyDescent="0.3">
      <c r="A2682" s="81">
        <v>44</v>
      </c>
      <c r="B2682" s="82" t="s">
        <v>2821</v>
      </c>
      <c r="C2682" s="81" t="s">
        <v>38</v>
      </c>
      <c r="D2682" s="84"/>
      <c r="E2682" s="81"/>
      <c r="F2682" s="81"/>
      <c r="G2682" s="110"/>
      <c r="H2682" s="84"/>
      <c r="I2682" s="118"/>
      <c r="J2682" s="118"/>
      <c r="K2682" s="81" t="str">
        <f t="shared" si="249"/>
        <v>đ/cái</v>
      </c>
      <c r="L2682" s="89">
        <v>43800</v>
      </c>
      <c r="M2682" s="85"/>
      <c r="N2682" s="85"/>
      <c r="O2682" s="77"/>
      <c r="P2682" s="35"/>
    </row>
    <row r="2683" spans="1:16" s="176" customFormat="1" ht="21" customHeight="1" x14ac:dyDescent="0.3">
      <c r="A2683" s="81">
        <v>45</v>
      </c>
      <c r="B2683" s="82" t="s">
        <v>3323</v>
      </c>
      <c r="C2683" s="81" t="s">
        <v>38</v>
      </c>
      <c r="D2683" s="84"/>
      <c r="E2683" s="81"/>
      <c r="F2683" s="81"/>
      <c r="G2683" s="110"/>
      <c r="H2683" s="84"/>
      <c r="I2683" s="118"/>
      <c r="J2683" s="118"/>
      <c r="K2683" s="81" t="str">
        <f t="shared" si="249"/>
        <v>đ/cái</v>
      </c>
      <c r="L2683" s="89">
        <v>40000</v>
      </c>
      <c r="M2683" s="85"/>
      <c r="N2683" s="85"/>
      <c r="O2683" s="77"/>
      <c r="P2683" s="35"/>
    </row>
    <row r="2684" spans="1:16" s="176" customFormat="1" ht="21" customHeight="1" x14ac:dyDescent="0.3">
      <c r="A2684" s="81">
        <v>46</v>
      </c>
      <c r="B2684" s="82" t="s">
        <v>2822</v>
      </c>
      <c r="C2684" s="81" t="s">
        <v>38</v>
      </c>
      <c r="D2684" s="84"/>
      <c r="E2684" s="81"/>
      <c r="F2684" s="81"/>
      <c r="G2684" s="110"/>
      <c r="H2684" s="84"/>
      <c r="I2684" s="118"/>
      <c r="J2684" s="118"/>
      <c r="K2684" s="81" t="str">
        <f t="shared" si="249"/>
        <v>đ/cái</v>
      </c>
      <c r="L2684" s="89">
        <v>38800</v>
      </c>
      <c r="M2684" s="85"/>
      <c r="N2684" s="85"/>
      <c r="O2684" s="77"/>
      <c r="P2684" s="35"/>
    </row>
    <row r="2685" spans="1:16" s="176" customFormat="1" ht="21" customHeight="1" x14ac:dyDescent="0.3">
      <c r="A2685" s="81">
        <v>47</v>
      </c>
      <c r="B2685" s="82" t="s">
        <v>3319</v>
      </c>
      <c r="C2685" s="81"/>
      <c r="D2685" s="84"/>
      <c r="E2685" s="81"/>
      <c r="F2685" s="81"/>
      <c r="G2685" s="110"/>
      <c r="H2685" s="84"/>
      <c r="I2685" s="118"/>
      <c r="J2685" s="118"/>
      <c r="K2685" s="81" t="s">
        <v>38</v>
      </c>
      <c r="L2685" s="89">
        <v>1670000</v>
      </c>
      <c r="M2685" s="85"/>
      <c r="N2685" s="85"/>
      <c r="O2685" s="77"/>
      <c r="P2685" s="35"/>
    </row>
    <row r="2686" spans="1:16" s="176" customFormat="1" ht="21" customHeight="1" x14ac:dyDescent="0.3">
      <c r="A2686" s="81">
        <v>48</v>
      </c>
      <c r="B2686" s="82" t="s">
        <v>3337</v>
      </c>
      <c r="C2686" s="81" t="s">
        <v>39</v>
      </c>
      <c r="D2686" s="84"/>
      <c r="E2686" s="81"/>
      <c r="F2686" s="81"/>
      <c r="G2686" s="110"/>
      <c r="H2686" s="84"/>
      <c r="I2686" s="118"/>
      <c r="J2686" s="118"/>
      <c r="K2686" s="81" t="str">
        <f t="shared" ref="K2686:K2697" si="250">C2686</f>
        <v>đ/m</v>
      </c>
      <c r="L2686" s="89">
        <v>39799</v>
      </c>
      <c r="M2686" s="85"/>
      <c r="N2686" s="85"/>
      <c r="O2686" s="77"/>
      <c r="P2686" s="35"/>
    </row>
    <row r="2687" spans="1:16" s="176" customFormat="1" ht="21" customHeight="1" x14ac:dyDescent="0.3">
      <c r="A2687" s="81">
        <v>49</v>
      </c>
      <c r="B2687" s="82" t="s">
        <v>3338</v>
      </c>
      <c r="C2687" s="81" t="s">
        <v>39</v>
      </c>
      <c r="D2687" s="84"/>
      <c r="E2687" s="81"/>
      <c r="F2687" s="81"/>
      <c r="G2687" s="110"/>
      <c r="H2687" s="84"/>
      <c r="I2687" s="118"/>
      <c r="J2687" s="118"/>
      <c r="K2687" s="81" t="str">
        <f t="shared" si="250"/>
        <v>đ/m</v>
      </c>
      <c r="L2687" s="89">
        <v>27000</v>
      </c>
      <c r="M2687" s="85"/>
      <c r="N2687" s="85"/>
      <c r="O2687" s="77"/>
      <c r="P2687" s="35"/>
    </row>
    <row r="2688" spans="1:16" s="176" customFormat="1" ht="21" customHeight="1" x14ac:dyDescent="0.3">
      <c r="A2688" s="81">
        <v>50</v>
      </c>
      <c r="B2688" s="82" t="s">
        <v>3339</v>
      </c>
      <c r="C2688" s="81" t="s">
        <v>39</v>
      </c>
      <c r="D2688" s="84"/>
      <c r="E2688" s="81"/>
      <c r="F2688" s="81"/>
      <c r="G2688" s="110"/>
      <c r="H2688" s="84"/>
      <c r="I2688" s="118"/>
      <c r="J2688" s="118"/>
      <c r="K2688" s="81" t="str">
        <f>C2688</f>
        <v>đ/m</v>
      </c>
      <c r="L2688" s="89">
        <v>36000</v>
      </c>
      <c r="M2688" s="85"/>
      <c r="N2688" s="85"/>
      <c r="O2688" s="77"/>
      <c r="P2688" s="35"/>
    </row>
    <row r="2689" spans="1:16" s="176" customFormat="1" ht="21" customHeight="1" x14ac:dyDescent="0.3">
      <c r="A2689" s="81">
        <v>51</v>
      </c>
      <c r="B2689" s="82" t="s">
        <v>3340</v>
      </c>
      <c r="C2689" s="81" t="s">
        <v>39</v>
      </c>
      <c r="D2689" s="84"/>
      <c r="E2689" s="81"/>
      <c r="F2689" s="81"/>
      <c r="G2689" s="110"/>
      <c r="H2689" s="84"/>
      <c r="I2689" s="118"/>
      <c r="J2689" s="118"/>
      <c r="K2689" s="81" t="str">
        <f>C2689</f>
        <v>đ/m</v>
      </c>
      <c r="L2689" s="89">
        <v>170000</v>
      </c>
      <c r="M2689" s="85"/>
      <c r="N2689" s="85"/>
      <c r="O2689" s="77"/>
      <c r="P2689" s="35"/>
    </row>
    <row r="2690" spans="1:16" s="176" customFormat="1" ht="21" customHeight="1" x14ac:dyDescent="0.3">
      <c r="A2690" s="81">
        <v>52</v>
      </c>
      <c r="B2690" s="82" t="s">
        <v>3341</v>
      </c>
      <c r="C2690" s="81"/>
      <c r="D2690" s="84"/>
      <c r="E2690" s="81"/>
      <c r="F2690" s="81"/>
      <c r="G2690" s="110"/>
      <c r="H2690" s="84"/>
      <c r="I2690" s="118"/>
      <c r="J2690" s="118"/>
      <c r="K2690" s="81" t="s">
        <v>80</v>
      </c>
      <c r="L2690" s="89">
        <v>51000</v>
      </c>
      <c r="M2690" s="85"/>
      <c r="N2690" s="85"/>
      <c r="O2690" s="77"/>
      <c r="P2690" s="35"/>
    </row>
    <row r="2691" spans="1:16" s="176" customFormat="1" ht="21" customHeight="1" x14ac:dyDescent="0.3">
      <c r="A2691" s="81">
        <v>53</v>
      </c>
      <c r="B2691" s="82" t="s">
        <v>3342</v>
      </c>
      <c r="C2691" s="81"/>
      <c r="D2691" s="84"/>
      <c r="E2691" s="81"/>
      <c r="F2691" s="81"/>
      <c r="G2691" s="110"/>
      <c r="H2691" s="84"/>
      <c r="I2691" s="118"/>
      <c r="J2691" s="118"/>
      <c r="K2691" s="81" t="s">
        <v>39</v>
      </c>
      <c r="L2691" s="89">
        <v>20000</v>
      </c>
      <c r="M2691" s="85"/>
      <c r="N2691" s="85"/>
      <c r="O2691" s="77"/>
      <c r="P2691" s="35"/>
    </row>
    <row r="2692" spans="1:16" s="176" customFormat="1" ht="21" customHeight="1" x14ac:dyDescent="0.3">
      <c r="A2692" s="81">
        <v>54</v>
      </c>
      <c r="B2692" s="82" t="s">
        <v>3343</v>
      </c>
      <c r="C2692" s="81"/>
      <c r="D2692" s="84"/>
      <c r="E2692" s="81"/>
      <c r="F2692" s="81"/>
      <c r="G2692" s="110"/>
      <c r="H2692" s="84"/>
      <c r="I2692" s="118"/>
      <c r="J2692" s="118"/>
      <c r="K2692" s="81" t="s">
        <v>80</v>
      </c>
      <c r="L2692" s="89">
        <v>53000</v>
      </c>
      <c r="M2692" s="85"/>
      <c r="N2692" s="85"/>
      <c r="O2692" s="77"/>
      <c r="P2692" s="35"/>
    </row>
    <row r="2693" spans="1:16" s="176" customFormat="1" ht="21" customHeight="1" x14ac:dyDescent="0.3">
      <c r="A2693" s="81">
        <v>55</v>
      </c>
      <c r="B2693" s="82" t="s">
        <v>3344</v>
      </c>
      <c r="C2693" s="81"/>
      <c r="D2693" s="84"/>
      <c r="E2693" s="81"/>
      <c r="F2693" s="81"/>
      <c r="G2693" s="110"/>
      <c r="H2693" s="84"/>
      <c r="I2693" s="118"/>
      <c r="J2693" s="118"/>
      <c r="K2693" s="81" t="s">
        <v>39</v>
      </c>
      <c r="L2693" s="89">
        <v>698903</v>
      </c>
      <c r="M2693" s="85"/>
      <c r="N2693" s="85"/>
      <c r="O2693" s="77"/>
      <c r="P2693" s="35"/>
    </row>
    <row r="2694" spans="1:16" s="176" customFormat="1" ht="21" customHeight="1" x14ac:dyDescent="0.3">
      <c r="A2694" s="81">
        <v>56</v>
      </c>
      <c r="B2694" s="82" t="s">
        <v>3336</v>
      </c>
      <c r="C2694" s="81" t="s">
        <v>39</v>
      </c>
      <c r="D2694" s="84"/>
      <c r="E2694" s="81"/>
      <c r="F2694" s="81"/>
      <c r="G2694" s="110"/>
      <c r="H2694" s="84"/>
      <c r="I2694" s="118"/>
      <c r="J2694" s="118"/>
      <c r="K2694" s="81" t="str">
        <f t="shared" si="250"/>
        <v>đ/m</v>
      </c>
      <c r="L2694" s="89">
        <v>39800</v>
      </c>
      <c r="M2694" s="85"/>
      <c r="N2694" s="85"/>
      <c r="O2694" s="77"/>
      <c r="P2694" s="35"/>
    </row>
    <row r="2695" spans="1:16" s="176" customFormat="1" ht="21" customHeight="1" x14ac:dyDescent="0.3">
      <c r="A2695" s="81">
        <v>57</v>
      </c>
      <c r="B2695" s="82" t="s">
        <v>3331</v>
      </c>
      <c r="C2695" s="81" t="s">
        <v>39</v>
      </c>
      <c r="D2695" s="84"/>
      <c r="E2695" s="81"/>
      <c r="F2695" s="81"/>
      <c r="G2695" s="110"/>
      <c r="H2695" s="84"/>
      <c r="I2695" s="118"/>
      <c r="J2695" s="118"/>
      <c r="K2695" s="81" t="str">
        <f t="shared" si="250"/>
        <v>đ/m</v>
      </c>
      <c r="L2695" s="89">
        <v>47000</v>
      </c>
      <c r="M2695" s="85"/>
      <c r="N2695" s="85"/>
      <c r="O2695" s="77"/>
      <c r="P2695" s="35"/>
    </row>
    <row r="2696" spans="1:16" s="176" customFormat="1" ht="21" customHeight="1" x14ac:dyDescent="0.3">
      <c r="A2696" s="81">
        <v>58</v>
      </c>
      <c r="B2696" s="82" t="s">
        <v>3332</v>
      </c>
      <c r="C2696" s="81" t="s">
        <v>39</v>
      </c>
      <c r="D2696" s="84"/>
      <c r="E2696" s="81"/>
      <c r="F2696" s="81"/>
      <c r="G2696" s="110"/>
      <c r="H2696" s="84"/>
      <c r="I2696" s="118"/>
      <c r="J2696" s="118"/>
      <c r="K2696" s="81" t="str">
        <f t="shared" si="250"/>
        <v>đ/m</v>
      </c>
      <c r="L2696" s="89">
        <v>58700</v>
      </c>
      <c r="M2696" s="85"/>
      <c r="N2696" s="85"/>
      <c r="O2696" s="77"/>
      <c r="P2696" s="35"/>
    </row>
    <row r="2697" spans="1:16" s="176" customFormat="1" ht="21" customHeight="1" x14ac:dyDescent="0.3">
      <c r="A2697" s="81">
        <v>59</v>
      </c>
      <c r="B2697" s="82" t="s">
        <v>3333</v>
      </c>
      <c r="C2697" s="81" t="s">
        <v>39</v>
      </c>
      <c r="D2697" s="84"/>
      <c r="E2697" s="81"/>
      <c r="F2697" s="81"/>
      <c r="G2697" s="110"/>
      <c r="H2697" s="84"/>
      <c r="I2697" s="118"/>
      <c r="J2697" s="118"/>
      <c r="K2697" s="81" t="str">
        <f t="shared" si="250"/>
        <v>đ/m</v>
      </c>
      <c r="L2697" s="89">
        <v>91100</v>
      </c>
      <c r="M2697" s="85"/>
      <c r="N2697" s="85"/>
      <c r="O2697" s="77"/>
      <c r="P2697" s="35"/>
    </row>
    <row r="2698" spans="1:16" s="176" customFormat="1" ht="21" customHeight="1" x14ac:dyDescent="0.3">
      <c r="A2698" s="81">
        <v>60</v>
      </c>
      <c r="B2698" s="82" t="s">
        <v>2823</v>
      </c>
      <c r="C2698" s="81" t="s">
        <v>39</v>
      </c>
      <c r="D2698" s="84"/>
      <c r="E2698" s="81"/>
      <c r="F2698" s="81"/>
      <c r="G2698" s="110"/>
      <c r="H2698" s="84"/>
      <c r="I2698" s="118"/>
      <c r="J2698" s="118"/>
      <c r="K2698" s="81" t="str">
        <f>C2698</f>
        <v>đ/m</v>
      </c>
      <c r="L2698" s="89">
        <v>117100</v>
      </c>
      <c r="M2698" s="85"/>
      <c r="N2698" s="85"/>
      <c r="O2698" s="77"/>
      <c r="P2698" s="35"/>
    </row>
    <row r="2699" spans="1:16" s="176" customFormat="1" ht="39.75" customHeight="1" x14ac:dyDescent="0.3">
      <c r="A2699" s="175"/>
      <c r="B2699" s="316" t="s">
        <v>3472</v>
      </c>
      <c r="C2699" s="317"/>
      <c r="D2699" s="317"/>
      <c r="E2699" s="317"/>
      <c r="F2699" s="317"/>
      <c r="G2699" s="317"/>
      <c r="H2699" s="317"/>
      <c r="I2699" s="317"/>
      <c r="J2699" s="317"/>
      <c r="K2699" s="317"/>
      <c r="L2699" s="317"/>
      <c r="M2699" s="317"/>
      <c r="N2699" s="318"/>
      <c r="O2699" s="77"/>
      <c r="P2699" s="35"/>
    </row>
    <row r="2700" spans="1:16" s="176" customFormat="1" ht="21" customHeight="1" x14ac:dyDescent="0.3">
      <c r="A2700" s="81">
        <v>1</v>
      </c>
      <c r="B2700" s="82" t="s">
        <v>3296</v>
      </c>
      <c r="C2700" s="81"/>
      <c r="D2700" s="84"/>
      <c r="E2700" s="81"/>
      <c r="F2700" s="81"/>
      <c r="G2700" s="110"/>
      <c r="H2700" s="84"/>
      <c r="I2700" s="118"/>
      <c r="J2700" s="118"/>
      <c r="K2700" s="81" t="s">
        <v>38</v>
      </c>
      <c r="L2700" s="89">
        <v>28100</v>
      </c>
      <c r="M2700" s="85"/>
      <c r="N2700" s="85"/>
      <c r="O2700" s="77"/>
      <c r="P2700" s="35"/>
    </row>
    <row r="2701" spans="1:16" s="176" customFormat="1" ht="21" customHeight="1" x14ac:dyDescent="0.3">
      <c r="A2701" s="81">
        <v>2</v>
      </c>
      <c r="B2701" s="82" t="s">
        <v>3297</v>
      </c>
      <c r="C2701" s="81"/>
      <c r="D2701" s="84"/>
      <c r="E2701" s="81"/>
      <c r="F2701" s="81"/>
      <c r="G2701" s="110"/>
      <c r="H2701" s="84"/>
      <c r="I2701" s="118"/>
      <c r="J2701" s="118"/>
      <c r="K2701" s="81" t="s">
        <v>38</v>
      </c>
      <c r="L2701" s="89">
        <v>85900</v>
      </c>
      <c r="M2701" s="85"/>
      <c r="N2701" s="85"/>
      <c r="O2701" s="77"/>
      <c r="P2701" s="35"/>
    </row>
    <row r="2702" spans="1:16" s="176" customFormat="1" ht="21" customHeight="1" x14ac:dyDescent="0.3">
      <c r="A2702" s="81">
        <v>3</v>
      </c>
      <c r="B2702" s="82" t="s">
        <v>3298</v>
      </c>
      <c r="C2702" s="81"/>
      <c r="D2702" s="84"/>
      <c r="E2702" s="81"/>
      <c r="F2702" s="81"/>
      <c r="G2702" s="110"/>
      <c r="H2702" s="84"/>
      <c r="I2702" s="118"/>
      <c r="J2702" s="118"/>
      <c r="K2702" s="81" t="s">
        <v>38</v>
      </c>
      <c r="L2702" s="89">
        <v>640100</v>
      </c>
      <c r="M2702" s="85"/>
      <c r="N2702" s="85"/>
      <c r="O2702" s="77"/>
      <c r="P2702" s="35"/>
    </row>
    <row r="2703" spans="1:16" s="176" customFormat="1" ht="21" customHeight="1" x14ac:dyDescent="0.3">
      <c r="A2703" s="81">
        <v>4</v>
      </c>
      <c r="B2703" s="82" t="s">
        <v>3299</v>
      </c>
      <c r="C2703" s="81"/>
      <c r="D2703" s="84"/>
      <c r="E2703" s="81"/>
      <c r="F2703" s="81"/>
      <c r="G2703" s="110"/>
      <c r="H2703" s="84"/>
      <c r="I2703" s="118"/>
      <c r="J2703" s="118"/>
      <c r="K2703" s="81" t="s">
        <v>38</v>
      </c>
      <c r="L2703" s="89">
        <v>9716000</v>
      </c>
      <c r="M2703" s="85"/>
      <c r="N2703" s="85"/>
      <c r="O2703" s="77"/>
      <c r="P2703" s="35"/>
    </row>
    <row r="2704" spans="1:16" s="176" customFormat="1" ht="21" customHeight="1" x14ac:dyDescent="0.3">
      <c r="A2704" s="81">
        <v>5</v>
      </c>
      <c r="B2704" s="82" t="s">
        <v>3300</v>
      </c>
      <c r="C2704" s="81"/>
      <c r="D2704" s="84"/>
      <c r="E2704" s="81"/>
      <c r="F2704" s="81"/>
      <c r="G2704" s="110"/>
      <c r="H2704" s="84"/>
      <c r="I2704" s="118"/>
      <c r="J2704" s="118"/>
      <c r="K2704" s="81" t="s">
        <v>38</v>
      </c>
      <c r="L2704" s="89">
        <v>591000</v>
      </c>
      <c r="M2704" s="85"/>
      <c r="N2704" s="85"/>
      <c r="O2704" s="77"/>
      <c r="P2704" s="35"/>
    </row>
    <row r="2705" spans="1:16" s="176" customFormat="1" ht="21" customHeight="1" x14ac:dyDescent="0.3">
      <c r="A2705" s="81">
        <v>6</v>
      </c>
      <c r="B2705" s="82" t="s">
        <v>3301</v>
      </c>
      <c r="C2705" s="81"/>
      <c r="D2705" s="84"/>
      <c r="E2705" s="81"/>
      <c r="F2705" s="81"/>
      <c r="G2705" s="110"/>
      <c r="H2705" s="84"/>
      <c r="I2705" s="118"/>
      <c r="J2705" s="118"/>
      <c r="K2705" s="81" t="s">
        <v>38</v>
      </c>
      <c r="L2705" s="89">
        <v>110600</v>
      </c>
      <c r="M2705" s="85"/>
      <c r="N2705" s="85"/>
      <c r="O2705" s="77"/>
      <c r="P2705" s="35"/>
    </row>
    <row r="2706" spans="1:16" s="176" customFormat="1" ht="21" customHeight="1" x14ac:dyDescent="0.3">
      <c r="A2706" s="81">
        <v>7</v>
      </c>
      <c r="B2706" s="82" t="s">
        <v>3302</v>
      </c>
      <c r="C2706" s="81"/>
      <c r="D2706" s="84"/>
      <c r="E2706" s="81"/>
      <c r="F2706" s="81"/>
      <c r="G2706" s="110"/>
      <c r="H2706" s="84"/>
      <c r="I2706" s="118"/>
      <c r="J2706" s="118"/>
      <c r="K2706" s="81" t="s">
        <v>38</v>
      </c>
      <c r="L2706" s="89">
        <v>34600</v>
      </c>
      <c r="M2706" s="85"/>
      <c r="N2706" s="85"/>
      <c r="O2706" s="77"/>
      <c r="P2706" s="35"/>
    </row>
    <row r="2707" spans="1:16" s="176" customFormat="1" ht="21" customHeight="1" x14ac:dyDescent="0.3">
      <c r="A2707" s="81">
        <v>8</v>
      </c>
      <c r="B2707" s="82" t="s">
        <v>3303</v>
      </c>
      <c r="C2707" s="81"/>
      <c r="D2707" s="84"/>
      <c r="E2707" s="81"/>
      <c r="F2707" s="81"/>
      <c r="G2707" s="110"/>
      <c r="H2707" s="84"/>
      <c r="I2707" s="118"/>
      <c r="J2707" s="118"/>
      <c r="K2707" s="81" t="s">
        <v>38</v>
      </c>
      <c r="L2707" s="89">
        <v>39500</v>
      </c>
      <c r="M2707" s="85"/>
      <c r="N2707" s="85"/>
      <c r="O2707" s="77"/>
      <c r="P2707" s="35"/>
    </row>
    <row r="2708" spans="1:16" s="176" customFormat="1" ht="21" customHeight="1" x14ac:dyDescent="0.3">
      <c r="A2708" s="81">
        <v>9</v>
      </c>
      <c r="B2708" s="82" t="s">
        <v>3304</v>
      </c>
      <c r="C2708" s="81"/>
      <c r="D2708" s="84"/>
      <c r="E2708" s="81"/>
      <c r="F2708" s="81"/>
      <c r="G2708" s="110"/>
      <c r="H2708" s="84"/>
      <c r="I2708" s="118"/>
      <c r="J2708" s="118"/>
      <c r="K2708" s="81" t="s">
        <v>38</v>
      </c>
      <c r="L2708" s="89">
        <v>27400</v>
      </c>
      <c r="M2708" s="85"/>
      <c r="N2708" s="85"/>
      <c r="O2708" s="77"/>
      <c r="P2708" s="35"/>
    </row>
    <row r="2709" spans="1:16" s="176" customFormat="1" ht="21" customHeight="1" x14ac:dyDescent="0.3">
      <c r="A2709" s="81">
        <v>10</v>
      </c>
      <c r="B2709" s="82" t="s">
        <v>3305</v>
      </c>
      <c r="C2709" s="81"/>
      <c r="D2709" s="84"/>
      <c r="E2709" s="81"/>
      <c r="F2709" s="81"/>
      <c r="G2709" s="110"/>
      <c r="H2709" s="84"/>
      <c r="I2709" s="118"/>
      <c r="J2709" s="118"/>
      <c r="K2709" s="81" t="s">
        <v>38</v>
      </c>
      <c r="L2709" s="89">
        <v>132500</v>
      </c>
      <c r="M2709" s="85"/>
      <c r="N2709" s="85"/>
      <c r="O2709" s="77"/>
      <c r="P2709" s="35"/>
    </row>
    <row r="2710" spans="1:16" s="176" customFormat="1" ht="21" customHeight="1" x14ac:dyDescent="0.3">
      <c r="A2710" s="81">
        <v>11</v>
      </c>
      <c r="B2710" s="82" t="s">
        <v>3306</v>
      </c>
      <c r="C2710" s="81"/>
      <c r="D2710" s="84"/>
      <c r="E2710" s="81"/>
      <c r="F2710" s="81"/>
      <c r="G2710" s="110"/>
      <c r="H2710" s="84"/>
      <c r="I2710" s="118"/>
      <c r="J2710" s="118"/>
      <c r="K2710" s="81" t="s">
        <v>92</v>
      </c>
      <c r="L2710" s="89">
        <v>1013000</v>
      </c>
      <c r="M2710" s="85"/>
      <c r="N2710" s="85"/>
      <c r="O2710" s="77"/>
      <c r="P2710" s="35"/>
    </row>
    <row r="2711" spans="1:16" s="176" customFormat="1" ht="21" customHeight="1" x14ac:dyDescent="0.3">
      <c r="A2711" s="81">
        <v>12</v>
      </c>
      <c r="B2711" s="82" t="s">
        <v>3330</v>
      </c>
      <c r="C2711" s="81"/>
      <c r="D2711" s="84"/>
      <c r="E2711" s="81"/>
      <c r="F2711" s="81"/>
      <c r="G2711" s="110"/>
      <c r="H2711" s="84"/>
      <c r="I2711" s="118"/>
      <c r="J2711" s="118"/>
      <c r="K2711" s="81" t="s">
        <v>92</v>
      </c>
      <c r="L2711" s="89">
        <v>1200000</v>
      </c>
      <c r="M2711" s="85"/>
      <c r="N2711" s="85"/>
      <c r="O2711" s="77"/>
      <c r="P2711" s="35"/>
    </row>
    <row r="2712" spans="1:16" s="176" customFormat="1" ht="21" customHeight="1" x14ac:dyDescent="0.3">
      <c r="A2712" s="81">
        <v>13</v>
      </c>
      <c r="B2712" s="82" t="s">
        <v>3307</v>
      </c>
      <c r="C2712" s="81"/>
      <c r="D2712" s="84"/>
      <c r="E2712" s="81"/>
      <c r="F2712" s="81"/>
      <c r="G2712" s="110"/>
      <c r="H2712" s="84"/>
      <c r="I2712" s="118"/>
      <c r="J2712" s="118"/>
      <c r="K2712" s="81" t="s">
        <v>39</v>
      </c>
      <c r="L2712" s="89">
        <v>7400</v>
      </c>
      <c r="M2712" s="85"/>
      <c r="N2712" s="85"/>
      <c r="O2712" s="77"/>
      <c r="P2712" s="35"/>
    </row>
    <row r="2713" spans="1:16" s="176" customFormat="1" ht="21" customHeight="1" x14ac:dyDescent="0.3">
      <c r="A2713" s="81">
        <v>14</v>
      </c>
      <c r="B2713" s="82" t="s">
        <v>3308</v>
      </c>
      <c r="C2713" s="81"/>
      <c r="D2713" s="84"/>
      <c r="E2713" s="81"/>
      <c r="F2713" s="81"/>
      <c r="G2713" s="110"/>
      <c r="H2713" s="84"/>
      <c r="I2713" s="118"/>
      <c r="J2713" s="118"/>
      <c r="K2713" s="81" t="s">
        <v>92</v>
      </c>
      <c r="L2713" s="89">
        <v>1479000</v>
      </c>
      <c r="M2713" s="85"/>
      <c r="N2713" s="85"/>
      <c r="O2713" s="77"/>
      <c r="P2713" s="35"/>
    </row>
    <row r="2714" spans="1:16" s="176" customFormat="1" ht="21" customHeight="1" x14ac:dyDescent="0.3">
      <c r="A2714" s="81">
        <v>15</v>
      </c>
      <c r="B2714" s="82" t="s">
        <v>3309</v>
      </c>
      <c r="C2714" s="81"/>
      <c r="D2714" s="84"/>
      <c r="E2714" s="81"/>
      <c r="F2714" s="81"/>
      <c r="G2714" s="110"/>
      <c r="H2714" s="84"/>
      <c r="I2714" s="118"/>
      <c r="J2714" s="118"/>
      <c r="K2714" s="81" t="s">
        <v>3314</v>
      </c>
      <c r="L2714" s="89">
        <v>602000</v>
      </c>
      <c r="M2714" s="85"/>
      <c r="N2714" s="85"/>
      <c r="O2714" s="77"/>
      <c r="P2714" s="35"/>
    </row>
    <row r="2715" spans="1:16" s="176" customFormat="1" ht="21" customHeight="1" x14ac:dyDescent="0.3">
      <c r="A2715" s="81">
        <v>16</v>
      </c>
      <c r="B2715" s="82" t="s">
        <v>2131</v>
      </c>
      <c r="C2715" s="81"/>
      <c r="D2715" s="84"/>
      <c r="E2715" s="81"/>
      <c r="F2715" s="81"/>
      <c r="G2715" s="110"/>
      <c r="H2715" s="84"/>
      <c r="I2715" s="118"/>
      <c r="J2715" s="118"/>
      <c r="K2715" s="81" t="s">
        <v>38</v>
      </c>
      <c r="L2715" s="89">
        <v>32000</v>
      </c>
      <c r="M2715" s="85"/>
      <c r="N2715" s="85"/>
      <c r="O2715" s="77"/>
      <c r="P2715" s="35"/>
    </row>
    <row r="2716" spans="1:16" s="176" customFormat="1" ht="21" customHeight="1" x14ac:dyDescent="0.3">
      <c r="A2716" s="81">
        <v>17</v>
      </c>
      <c r="B2716" s="82" t="s">
        <v>3310</v>
      </c>
      <c r="C2716" s="81"/>
      <c r="D2716" s="84"/>
      <c r="E2716" s="81"/>
      <c r="F2716" s="81"/>
      <c r="G2716" s="110"/>
      <c r="H2716" s="84"/>
      <c r="I2716" s="118"/>
      <c r="J2716" s="118"/>
      <c r="K2716" s="81" t="s">
        <v>3314</v>
      </c>
      <c r="L2716" s="89">
        <v>928000</v>
      </c>
      <c r="M2716" s="85"/>
      <c r="N2716" s="85"/>
      <c r="O2716" s="77"/>
      <c r="P2716" s="35"/>
    </row>
    <row r="2717" spans="1:16" s="176" customFormat="1" ht="21" customHeight="1" x14ac:dyDescent="0.3">
      <c r="A2717" s="81">
        <v>18</v>
      </c>
      <c r="B2717" s="82" t="s">
        <v>3311</v>
      </c>
      <c r="C2717" s="81"/>
      <c r="D2717" s="84"/>
      <c r="E2717" s="81"/>
      <c r="F2717" s="81"/>
      <c r="G2717" s="110"/>
      <c r="H2717" s="84"/>
      <c r="I2717" s="118"/>
      <c r="J2717" s="118"/>
      <c r="K2717" s="81" t="s">
        <v>3314</v>
      </c>
      <c r="L2717" s="89">
        <v>995000</v>
      </c>
      <c r="M2717" s="85"/>
      <c r="N2717" s="85"/>
      <c r="O2717" s="77"/>
      <c r="P2717" s="35"/>
    </row>
    <row r="2718" spans="1:16" s="176" customFormat="1" ht="21" customHeight="1" x14ac:dyDescent="0.3">
      <c r="A2718" s="81">
        <v>19</v>
      </c>
      <c r="B2718" s="82" t="s">
        <v>3312</v>
      </c>
      <c r="C2718" s="81"/>
      <c r="D2718" s="84"/>
      <c r="E2718" s="81"/>
      <c r="F2718" s="81"/>
      <c r="G2718" s="110"/>
      <c r="H2718" s="84"/>
      <c r="I2718" s="118"/>
      <c r="J2718" s="118"/>
      <c r="K2718" s="81" t="s">
        <v>92</v>
      </c>
      <c r="L2718" s="89">
        <v>53000</v>
      </c>
      <c r="M2718" s="85"/>
      <c r="N2718" s="85"/>
      <c r="O2718" s="77"/>
      <c r="P2718" s="35"/>
    </row>
    <row r="2719" spans="1:16" s="176" customFormat="1" ht="21" customHeight="1" x14ac:dyDescent="0.3">
      <c r="A2719" s="81">
        <v>20</v>
      </c>
      <c r="B2719" s="82" t="s">
        <v>3313</v>
      </c>
      <c r="C2719" s="81"/>
      <c r="D2719" s="84"/>
      <c r="E2719" s="81"/>
      <c r="F2719" s="81"/>
      <c r="G2719" s="110"/>
      <c r="H2719" s="84"/>
      <c r="I2719" s="118"/>
      <c r="J2719" s="118"/>
      <c r="K2719" s="81" t="s">
        <v>38</v>
      </c>
      <c r="L2719" s="89">
        <v>713000</v>
      </c>
      <c r="M2719" s="85"/>
      <c r="N2719" s="85"/>
      <c r="O2719" s="77"/>
      <c r="P2719" s="35"/>
    </row>
    <row r="2720" spans="1:16" s="176" customFormat="1" ht="21" customHeight="1" x14ac:dyDescent="0.3">
      <c r="A2720" s="81">
        <v>21</v>
      </c>
      <c r="B2720" s="82" t="s">
        <v>3315</v>
      </c>
      <c r="C2720" s="81"/>
      <c r="D2720" s="84"/>
      <c r="E2720" s="81"/>
      <c r="F2720" s="81"/>
      <c r="G2720" s="110"/>
      <c r="H2720" s="84"/>
      <c r="I2720" s="118"/>
      <c r="J2720" s="118"/>
      <c r="K2720" s="81" t="s">
        <v>38</v>
      </c>
      <c r="L2720" s="89">
        <v>1402000</v>
      </c>
      <c r="M2720" s="85"/>
      <c r="N2720" s="85"/>
      <c r="O2720" s="77"/>
      <c r="P2720" s="35"/>
    </row>
    <row r="2721" spans="1:16" s="176" customFormat="1" ht="21" customHeight="1" x14ac:dyDescent="0.3">
      <c r="A2721" s="81">
        <v>22</v>
      </c>
      <c r="B2721" s="82" t="s">
        <v>3468</v>
      </c>
      <c r="C2721" s="81"/>
      <c r="D2721" s="84"/>
      <c r="E2721" s="81"/>
      <c r="F2721" s="81"/>
      <c r="G2721" s="110"/>
      <c r="H2721" s="84"/>
      <c r="I2721" s="118"/>
      <c r="J2721" s="118"/>
      <c r="K2721" s="81" t="s">
        <v>38</v>
      </c>
      <c r="L2721" s="89">
        <v>25000</v>
      </c>
      <c r="M2721" s="85"/>
      <c r="N2721" s="85"/>
      <c r="O2721" s="77"/>
      <c r="P2721" s="35"/>
    </row>
    <row r="2722" spans="1:16" s="176" customFormat="1" ht="21" customHeight="1" x14ac:dyDescent="0.3">
      <c r="A2722" s="81">
        <v>23</v>
      </c>
      <c r="B2722" s="82" t="s">
        <v>3469</v>
      </c>
      <c r="C2722" s="81"/>
      <c r="D2722" s="84"/>
      <c r="E2722" s="81"/>
      <c r="F2722" s="81"/>
      <c r="G2722" s="110"/>
      <c r="H2722" s="84"/>
      <c r="I2722" s="118"/>
      <c r="J2722" s="118"/>
      <c r="K2722" s="81" t="s">
        <v>38</v>
      </c>
      <c r="L2722" s="89">
        <v>100000</v>
      </c>
      <c r="M2722" s="85"/>
      <c r="N2722" s="85"/>
      <c r="O2722" s="77"/>
      <c r="P2722" s="35"/>
    </row>
    <row r="2723" spans="1:16" s="176" customFormat="1" ht="21" customHeight="1" x14ac:dyDescent="0.3">
      <c r="A2723" s="81">
        <v>24</v>
      </c>
      <c r="B2723" s="82" t="s">
        <v>3470</v>
      </c>
      <c r="C2723" s="81"/>
      <c r="D2723" s="84"/>
      <c r="E2723" s="81"/>
      <c r="F2723" s="81"/>
      <c r="G2723" s="110"/>
      <c r="H2723" s="84"/>
      <c r="I2723" s="118"/>
      <c r="J2723" s="118"/>
      <c r="K2723" s="81" t="s">
        <v>38</v>
      </c>
      <c r="L2723" s="89">
        <v>26000</v>
      </c>
      <c r="M2723" s="85"/>
      <c r="N2723" s="85"/>
      <c r="O2723" s="77"/>
      <c r="P2723" s="35"/>
    </row>
    <row r="2724" spans="1:16" s="176" customFormat="1" ht="21" customHeight="1" x14ac:dyDescent="0.3">
      <c r="A2724" s="81">
        <v>25</v>
      </c>
      <c r="B2724" s="82" t="s">
        <v>3471</v>
      </c>
      <c r="C2724" s="81"/>
      <c r="D2724" s="84"/>
      <c r="E2724" s="81"/>
      <c r="F2724" s="81"/>
      <c r="G2724" s="110"/>
      <c r="H2724" s="84"/>
      <c r="I2724" s="118"/>
      <c r="J2724" s="118"/>
      <c r="K2724" s="81" t="s">
        <v>38</v>
      </c>
      <c r="L2724" s="89">
        <v>15000</v>
      </c>
      <c r="M2724" s="85"/>
      <c r="N2724" s="85"/>
      <c r="O2724" s="77"/>
      <c r="P2724" s="35"/>
    </row>
    <row r="2725" spans="1:16" s="176" customFormat="1" ht="21" customHeight="1" x14ac:dyDescent="0.3">
      <c r="A2725" s="81">
        <v>26</v>
      </c>
      <c r="B2725" s="82" t="s">
        <v>3316</v>
      </c>
      <c r="C2725" s="81"/>
      <c r="D2725" s="84"/>
      <c r="E2725" s="81"/>
      <c r="F2725" s="81"/>
      <c r="G2725" s="110"/>
      <c r="H2725" s="84"/>
      <c r="I2725" s="118"/>
      <c r="J2725" s="118"/>
      <c r="K2725" s="81" t="s">
        <v>38</v>
      </c>
      <c r="L2725" s="89">
        <v>21000</v>
      </c>
      <c r="M2725" s="85"/>
      <c r="N2725" s="85"/>
      <c r="O2725" s="77"/>
      <c r="P2725" s="35"/>
    </row>
    <row r="2726" spans="1:16" s="79" customFormat="1" ht="37.5" customHeight="1" x14ac:dyDescent="0.3">
      <c r="A2726" s="175"/>
      <c r="B2726" s="316" t="s">
        <v>2523</v>
      </c>
      <c r="C2726" s="317"/>
      <c r="D2726" s="317"/>
      <c r="E2726" s="317"/>
      <c r="F2726" s="317"/>
      <c r="G2726" s="317"/>
      <c r="H2726" s="317"/>
      <c r="I2726" s="317"/>
      <c r="J2726" s="317"/>
      <c r="K2726" s="317"/>
      <c r="L2726" s="317"/>
      <c r="M2726" s="317"/>
      <c r="N2726" s="318"/>
      <c r="O2726" s="77"/>
      <c r="P2726" s="77"/>
    </row>
    <row r="2727" spans="1:16" s="176" customFormat="1" ht="21" customHeight="1" x14ac:dyDescent="0.3">
      <c r="A2727" s="81"/>
      <c r="B2727" s="117" t="s">
        <v>761</v>
      </c>
      <c r="C2727" s="81"/>
      <c r="D2727" s="86"/>
      <c r="E2727" s="81"/>
      <c r="F2727" s="81"/>
      <c r="G2727" s="83"/>
      <c r="H2727" s="83"/>
      <c r="I2727" s="118"/>
      <c r="J2727" s="118"/>
      <c r="K2727" s="81"/>
      <c r="L2727" s="81"/>
      <c r="M2727" s="85"/>
      <c r="N2727" s="85"/>
      <c r="O2727" s="77"/>
      <c r="P2727" s="35"/>
    </row>
    <row r="2728" spans="1:16" s="176" customFormat="1" ht="21" customHeight="1" x14ac:dyDescent="0.3">
      <c r="A2728" s="81">
        <v>1</v>
      </c>
      <c r="B2728" s="82" t="s">
        <v>764</v>
      </c>
      <c r="C2728" s="195" t="s">
        <v>765</v>
      </c>
      <c r="D2728" s="196">
        <v>2168280</v>
      </c>
      <c r="E2728" s="81"/>
      <c r="F2728" s="81"/>
      <c r="G2728" s="110" t="str">
        <f t="shared" ref="G2728:G2781" si="251">C2728</f>
        <v>Cái</v>
      </c>
      <c r="H2728" s="197">
        <v>1825050</v>
      </c>
      <c r="I2728" s="118"/>
      <c r="J2728" s="118"/>
      <c r="K2728" s="81" t="str">
        <f t="shared" ref="K2728:K2740" si="252">G2728</f>
        <v>Cái</v>
      </c>
      <c r="L2728" s="89">
        <f t="shared" ref="L2728:L2740" si="253">H2728</f>
        <v>1825050</v>
      </c>
      <c r="M2728" s="85"/>
      <c r="N2728" s="85"/>
      <c r="O2728" s="77"/>
      <c r="P2728" s="35"/>
    </row>
    <row r="2729" spans="1:16" s="176" customFormat="1" ht="21" customHeight="1" x14ac:dyDescent="0.3">
      <c r="A2729" s="81">
        <f t="shared" ref="A2729:A2742" si="254">A2728+1</f>
        <v>2</v>
      </c>
      <c r="B2729" s="82" t="s">
        <v>766</v>
      </c>
      <c r="C2729" s="195" t="s">
        <v>765</v>
      </c>
      <c r="D2729" s="196">
        <v>2540340</v>
      </c>
      <c r="E2729" s="81"/>
      <c r="F2729" s="81"/>
      <c r="G2729" s="110" t="str">
        <f t="shared" si="251"/>
        <v>Cái</v>
      </c>
      <c r="H2729" s="197">
        <v>2138250</v>
      </c>
      <c r="I2729" s="118"/>
      <c r="J2729" s="118"/>
      <c r="K2729" s="81" t="str">
        <f t="shared" si="252"/>
        <v>Cái</v>
      </c>
      <c r="L2729" s="89">
        <f t="shared" si="253"/>
        <v>2138250</v>
      </c>
      <c r="M2729" s="85"/>
      <c r="N2729" s="85"/>
      <c r="O2729" s="77"/>
      <c r="P2729" s="35"/>
    </row>
    <row r="2730" spans="1:16" s="176" customFormat="1" ht="21" customHeight="1" x14ac:dyDescent="0.3">
      <c r="A2730" s="81">
        <f t="shared" si="254"/>
        <v>3</v>
      </c>
      <c r="B2730" s="82" t="s">
        <v>767</v>
      </c>
      <c r="C2730" s="195" t="s">
        <v>765</v>
      </c>
      <c r="D2730" s="196">
        <v>2985840</v>
      </c>
      <c r="E2730" s="81"/>
      <c r="F2730" s="81"/>
      <c r="G2730" s="110" t="str">
        <f t="shared" si="251"/>
        <v>Cái</v>
      </c>
      <c r="H2730" s="197">
        <v>2513250</v>
      </c>
      <c r="I2730" s="118"/>
      <c r="J2730" s="118"/>
      <c r="K2730" s="81" t="str">
        <f t="shared" si="252"/>
        <v>Cái</v>
      </c>
      <c r="L2730" s="89">
        <f t="shared" si="253"/>
        <v>2513250</v>
      </c>
      <c r="M2730" s="85"/>
      <c r="N2730" s="85"/>
      <c r="O2730" s="77"/>
      <c r="P2730" s="35"/>
    </row>
    <row r="2731" spans="1:16" s="176" customFormat="1" ht="21" customHeight="1" x14ac:dyDescent="0.3">
      <c r="A2731" s="81">
        <f t="shared" si="254"/>
        <v>4</v>
      </c>
      <c r="B2731" s="82" t="s">
        <v>768</v>
      </c>
      <c r="C2731" s="195" t="s">
        <v>765</v>
      </c>
      <c r="D2731" s="196">
        <v>3150540</v>
      </c>
      <c r="E2731" s="81"/>
      <c r="F2731" s="81"/>
      <c r="G2731" s="110" t="str">
        <f t="shared" si="251"/>
        <v>Cái</v>
      </c>
      <c r="H2731" s="197">
        <v>2651850</v>
      </c>
      <c r="I2731" s="118"/>
      <c r="J2731" s="118"/>
      <c r="K2731" s="81" t="str">
        <f t="shared" si="252"/>
        <v>Cái</v>
      </c>
      <c r="L2731" s="89">
        <f t="shared" si="253"/>
        <v>2651850</v>
      </c>
      <c r="M2731" s="85"/>
      <c r="N2731" s="85"/>
      <c r="O2731" s="77"/>
      <c r="P2731" s="35"/>
    </row>
    <row r="2732" spans="1:16" s="176" customFormat="1" ht="21" customHeight="1" x14ac:dyDescent="0.3">
      <c r="A2732" s="81">
        <f t="shared" si="254"/>
        <v>5</v>
      </c>
      <c r="B2732" s="82" t="s">
        <v>769</v>
      </c>
      <c r="C2732" s="195" t="s">
        <v>765</v>
      </c>
      <c r="D2732" s="196">
        <v>107820</v>
      </c>
      <c r="E2732" s="81"/>
      <c r="F2732" s="81"/>
      <c r="G2732" s="110" t="str">
        <f t="shared" si="251"/>
        <v>Cái</v>
      </c>
      <c r="H2732" s="197">
        <v>89850</v>
      </c>
      <c r="I2732" s="118"/>
      <c r="J2732" s="118"/>
      <c r="K2732" s="81" t="str">
        <f t="shared" si="252"/>
        <v>Cái</v>
      </c>
      <c r="L2732" s="89">
        <f t="shared" si="253"/>
        <v>89850</v>
      </c>
      <c r="M2732" s="85"/>
      <c r="N2732" s="85"/>
      <c r="O2732" s="77"/>
      <c r="P2732" s="35"/>
    </row>
    <row r="2733" spans="1:16" s="176" customFormat="1" ht="21" customHeight="1" x14ac:dyDescent="0.3">
      <c r="A2733" s="81">
        <f t="shared" si="254"/>
        <v>6</v>
      </c>
      <c r="B2733" s="82" t="s">
        <v>770</v>
      </c>
      <c r="C2733" s="195" t="s">
        <v>765</v>
      </c>
      <c r="D2733" s="196">
        <v>1562400</v>
      </c>
      <c r="E2733" s="81"/>
      <c r="F2733" s="81"/>
      <c r="G2733" s="110" t="str">
        <f t="shared" si="251"/>
        <v>Cái</v>
      </c>
      <c r="H2733" s="197">
        <v>1242900</v>
      </c>
      <c r="I2733" s="118"/>
      <c r="J2733" s="118"/>
      <c r="K2733" s="81" t="str">
        <f t="shared" si="252"/>
        <v>Cái</v>
      </c>
      <c r="L2733" s="89">
        <f t="shared" si="253"/>
        <v>1242900</v>
      </c>
      <c r="M2733" s="85"/>
      <c r="N2733" s="85"/>
      <c r="O2733" s="77"/>
      <c r="P2733" s="35"/>
    </row>
    <row r="2734" spans="1:16" s="176" customFormat="1" ht="21" customHeight="1" x14ac:dyDescent="0.3">
      <c r="A2734" s="81">
        <f t="shared" si="254"/>
        <v>7</v>
      </c>
      <c r="B2734" s="82" t="s">
        <v>771</v>
      </c>
      <c r="C2734" s="195" t="s">
        <v>765</v>
      </c>
      <c r="D2734" s="196">
        <v>1938240</v>
      </c>
      <c r="E2734" s="81"/>
      <c r="F2734" s="81"/>
      <c r="G2734" s="110" t="str">
        <f t="shared" si="251"/>
        <v>Cái</v>
      </c>
      <c r="H2734" s="197">
        <v>1542000</v>
      </c>
      <c r="I2734" s="118"/>
      <c r="J2734" s="118"/>
      <c r="K2734" s="81" t="str">
        <f t="shared" si="252"/>
        <v>Cái</v>
      </c>
      <c r="L2734" s="89">
        <f t="shared" si="253"/>
        <v>1542000</v>
      </c>
      <c r="M2734" s="85"/>
      <c r="N2734" s="85"/>
      <c r="O2734" s="77"/>
      <c r="P2734" s="35"/>
    </row>
    <row r="2735" spans="1:16" s="176" customFormat="1" ht="21" customHeight="1" x14ac:dyDescent="0.3">
      <c r="A2735" s="81">
        <f t="shared" si="254"/>
        <v>8</v>
      </c>
      <c r="B2735" s="82" t="s">
        <v>772</v>
      </c>
      <c r="C2735" s="195" t="s">
        <v>765</v>
      </c>
      <c r="D2735" s="196">
        <v>2197260</v>
      </c>
      <c r="E2735" s="81"/>
      <c r="F2735" s="81"/>
      <c r="G2735" s="110" t="str">
        <f t="shared" si="251"/>
        <v>Cái</v>
      </c>
      <c r="H2735" s="197">
        <v>1747950</v>
      </c>
      <c r="I2735" s="118"/>
      <c r="J2735" s="118"/>
      <c r="K2735" s="81" t="str">
        <f t="shared" si="252"/>
        <v>Cái</v>
      </c>
      <c r="L2735" s="89">
        <f t="shared" si="253"/>
        <v>1747950</v>
      </c>
      <c r="M2735" s="85"/>
      <c r="N2735" s="85"/>
      <c r="O2735" s="77"/>
      <c r="P2735" s="35"/>
    </row>
    <row r="2736" spans="1:16" s="176" customFormat="1" ht="21" customHeight="1" x14ac:dyDescent="0.3">
      <c r="A2736" s="81">
        <f t="shared" si="254"/>
        <v>9</v>
      </c>
      <c r="B2736" s="82" t="s">
        <v>773</v>
      </c>
      <c r="C2736" s="195" t="s">
        <v>765</v>
      </c>
      <c r="D2736" s="196">
        <v>2263500</v>
      </c>
      <c r="E2736" s="81"/>
      <c r="F2736" s="81"/>
      <c r="G2736" s="110" t="str">
        <f t="shared" si="251"/>
        <v>Cái</v>
      </c>
      <c r="H2736" s="197">
        <v>1800450</v>
      </c>
      <c r="I2736" s="118"/>
      <c r="J2736" s="118"/>
      <c r="K2736" s="81" t="str">
        <f t="shared" si="252"/>
        <v>Cái</v>
      </c>
      <c r="L2736" s="89">
        <f t="shared" si="253"/>
        <v>1800450</v>
      </c>
      <c r="M2736" s="85"/>
      <c r="N2736" s="85"/>
      <c r="O2736" s="77"/>
      <c r="P2736" s="35"/>
    </row>
    <row r="2737" spans="1:16" s="176" customFormat="1" ht="21" customHeight="1" x14ac:dyDescent="0.3">
      <c r="A2737" s="81">
        <f t="shared" si="254"/>
        <v>10</v>
      </c>
      <c r="B2737" s="82" t="s">
        <v>774</v>
      </c>
      <c r="C2737" s="195" t="s">
        <v>775</v>
      </c>
      <c r="D2737" s="196">
        <v>54180</v>
      </c>
      <c r="E2737" s="81"/>
      <c r="F2737" s="81"/>
      <c r="G2737" s="110" t="str">
        <f t="shared" si="251"/>
        <v>Sợi</v>
      </c>
      <c r="H2737" s="197">
        <v>46950</v>
      </c>
      <c r="I2737" s="118"/>
      <c r="J2737" s="118"/>
      <c r="K2737" s="81" t="str">
        <f t="shared" si="252"/>
        <v>Sợi</v>
      </c>
      <c r="L2737" s="89">
        <f t="shared" si="253"/>
        <v>46950</v>
      </c>
      <c r="M2737" s="85"/>
      <c r="N2737" s="85"/>
      <c r="O2737" s="77"/>
      <c r="P2737" s="35"/>
    </row>
    <row r="2738" spans="1:16" s="176" customFormat="1" ht="21" customHeight="1" x14ac:dyDescent="0.3">
      <c r="A2738" s="81">
        <f t="shared" si="254"/>
        <v>11</v>
      </c>
      <c r="B2738" s="82" t="s">
        <v>1002</v>
      </c>
      <c r="C2738" s="195" t="s">
        <v>775</v>
      </c>
      <c r="D2738" s="196">
        <v>57060</v>
      </c>
      <c r="E2738" s="81"/>
      <c r="F2738" s="81"/>
      <c r="G2738" s="110" t="str">
        <f t="shared" si="251"/>
        <v>Sợi</v>
      </c>
      <c r="H2738" s="197">
        <v>50700</v>
      </c>
      <c r="I2738" s="118"/>
      <c r="J2738" s="118"/>
      <c r="K2738" s="81" t="str">
        <f t="shared" si="252"/>
        <v>Sợi</v>
      </c>
      <c r="L2738" s="89">
        <f t="shared" si="253"/>
        <v>50700</v>
      </c>
      <c r="M2738" s="85"/>
      <c r="N2738" s="85"/>
      <c r="O2738" s="77"/>
      <c r="P2738" s="35"/>
    </row>
    <row r="2739" spans="1:16" s="176" customFormat="1" ht="21" customHeight="1" x14ac:dyDescent="0.3">
      <c r="A2739" s="81">
        <f t="shared" si="254"/>
        <v>12</v>
      </c>
      <c r="B2739" s="82" t="s">
        <v>1003</v>
      </c>
      <c r="C2739" s="195" t="s">
        <v>775</v>
      </c>
      <c r="D2739" s="196">
        <v>57060</v>
      </c>
      <c r="E2739" s="81"/>
      <c r="F2739" s="81"/>
      <c r="G2739" s="110" t="str">
        <f>C2739</f>
        <v>Sợi</v>
      </c>
      <c r="H2739" s="197">
        <v>51600</v>
      </c>
      <c r="I2739" s="118"/>
      <c r="J2739" s="118"/>
      <c r="K2739" s="81" t="str">
        <f t="shared" si="252"/>
        <v>Sợi</v>
      </c>
      <c r="L2739" s="89">
        <f t="shared" si="253"/>
        <v>51600</v>
      </c>
      <c r="M2739" s="85"/>
      <c r="N2739" s="85"/>
      <c r="O2739" s="77"/>
      <c r="P2739" s="35"/>
    </row>
    <row r="2740" spans="1:16" s="176" customFormat="1" ht="21" customHeight="1" x14ac:dyDescent="0.3">
      <c r="A2740" s="81">
        <f t="shared" si="254"/>
        <v>13</v>
      </c>
      <c r="B2740" s="82" t="s">
        <v>1004</v>
      </c>
      <c r="C2740" s="195" t="s">
        <v>775</v>
      </c>
      <c r="D2740" s="196">
        <v>57060</v>
      </c>
      <c r="E2740" s="81"/>
      <c r="F2740" s="81"/>
      <c r="G2740" s="110" t="str">
        <f>C2740</f>
        <v>Sợi</v>
      </c>
      <c r="H2740" s="197">
        <v>54450</v>
      </c>
      <c r="I2740" s="118"/>
      <c r="J2740" s="118"/>
      <c r="K2740" s="81" t="str">
        <f t="shared" si="252"/>
        <v>Sợi</v>
      </c>
      <c r="L2740" s="89">
        <f t="shared" si="253"/>
        <v>54450</v>
      </c>
      <c r="M2740" s="85"/>
      <c r="N2740" s="85"/>
      <c r="O2740" s="77"/>
      <c r="P2740" s="35"/>
    </row>
    <row r="2741" spans="1:16" s="176" customFormat="1" ht="21" customHeight="1" x14ac:dyDescent="0.3">
      <c r="A2741" s="117"/>
      <c r="B2741" s="117" t="s">
        <v>776</v>
      </c>
      <c r="C2741" s="117"/>
      <c r="D2741" s="117"/>
      <c r="E2741" s="117"/>
      <c r="F2741" s="117"/>
      <c r="G2741" s="146"/>
      <c r="H2741" s="146"/>
      <c r="I2741" s="146"/>
      <c r="J2741" s="146"/>
      <c r="K2741" s="117"/>
      <c r="L2741" s="89"/>
      <c r="M2741" s="117"/>
      <c r="N2741" s="117"/>
      <c r="O2741" s="77"/>
      <c r="P2741" s="35"/>
    </row>
    <row r="2742" spans="1:16" s="176" customFormat="1" ht="21" customHeight="1" x14ac:dyDescent="0.3">
      <c r="A2742" s="81">
        <f t="shared" si="254"/>
        <v>1</v>
      </c>
      <c r="B2742" s="82" t="s">
        <v>777</v>
      </c>
      <c r="C2742" s="195" t="s">
        <v>765</v>
      </c>
      <c r="D2742" s="196">
        <v>1866060</v>
      </c>
      <c r="E2742" s="81"/>
      <c r="F2742" s="81"/>
      <c r="G2742" s="110" t="str">
        <f t="shared" si="251"/>
        <v>Cái</v>
      </c>
      <c r="H2742" s="197">
        <v>1565550</v>
      </c>
      <c r="I2742" s="118"/>
      <c r="J2742" s="118"/>
      <c r="K2742" s="81" t="str">
        <f>G2742</f>
        <v>Cái</v>
      </c>
      <c r="L2742" s="89">
        <f>H2742</f>
        <v>1565550</v>
      </c>
      <c r="M2742" s="85"/>
      <c r="N2742" s="85"/>
      <c r="O2742" s="77"/>
      <c r="P2742" s="35"/>
    </row>
    <row r="2743" spans="1:16" s="176" customFormat="1" ht="21" customHeight="1" x14ac:dyDescent="0.3">
      <c r="A2743" s="117"/>
      <c r="B2743" s="117" t="s">
        <v>839</v>
      </c>
      <c r="C2743" s="117"/>
      <c r="D2743" s="117"/>
      <c r="E2743" s="117"/>
      <c r="F2743" s="117"/>
      <c r="G2743" s="146"/>
      <c r="H2743" s="146"/>
      <c r="I2743" s="146"/>
      <c r="J2743" s="146"/>
      <c r="K2743" s="117"/>
      <c r="L2743" s="89"/>
      <c r="M2743" s="117"/>
      <c r="N2743" s="117"/>
      <c r="O2743" s="77"/>
      <c r="P2743" s="35"/>
    </row>
    <row r="2744" spans="1:16" s="176" customFormat="1" ht="21" customHeight="1" x14ac:dyDescent="0.3">
      <c r="A2744" s="81">
        <v>1</v>
      </c>
      <c r="B2744" s="82" t="s">
        <v>840</v>
      </c>
      <c r="C2744" s="198" t="s">
        <v>765</v>
      </c>
      <c r="D2744" s="196">
        <v>44640</v>
      </c>
      <c r="E2744" s="81"/>
      <c r="F2744" s="81"/>
      <c r="G2744" s="110" t="str">
        <f t="shared" si="251"/>
        <v>Cái</v>
      </c>
      <c r="H2744" s="197">
        <v>37650</v>
      </c>
      <c r="I2744" s="118"/>
      <c r="J2744" s="118"/>
      <c r="K2744" s="81" t="str">
        <f t="shared" ref="K2744:L2751" si="255">G2744</f>
        <v>Cái</v>
      </c>
      <c r="L2744" s="89">
        <f t="shared" si="255"/>
        <v>37650</v>
      </c>
      <c r="M2744" s="85"/>
      <c r="N2744" s="85"/>
      <c r="O2744" s="77"/>
      <c r="P2744" s="35"/>
    </row>
    <row r="2745" spans="1:16" s="176" customFormat="1" ht="21" customHeight="1" x14ac:dyDescent="0.3">
      <c r="A2745" s="81">
        <f t="shared" ref="A2745:A2763" si="256">A2744+1</f>
        <v>2</v>
      </c>
      <c r="B2745" s="82" t="s">
        <v>841</v>
      </c>
      <c r="C2745" s="198" t="s">
        <v>765</v>
      </c>
      <c r="D2745" s="196">
        <v>51840</v>
      </c>
      <c r="E2745" s="81"/>
      <c r="F2745" s="81"/>
      <c r="G2745" s="110" t="str">
        <f t="shared" si="251"/>
        <v>Cái</v>
      </c>
      <c r="H2745" s="197">
        <v>42600</v>
      </c>
      <c r="I2745" s="118"/>
      <c r="J2745" s="118"/>
      <c r="K2745" s="81" t="str">
        <f t="shared" si="255"/>
        <v>Cái</v>
      </c>
      <c r="L2745" s="89">
        <f t="shared" si="255"/>
        <v>42600</v>
      </c>
      <c r="M2745" s="85"/>
      <c r="N2745" s="85"/>
      <c r="O2745" s="77"/>
      <c r="P2745" s="35"/>
    </row>
    <row r="2746" spans="1:16" s="117" customFormat="1" ht="21" customHeight="1" x14ac:dyDescent="0.3">
      <c r="A2746" s="81">
        <f t="shared" si="256"/>
        <v>3</v>
      </c>
      <c r="B2746" s="82" t="s">
        <v>842</v>
      </c>
      <c r="C2746" s="198" t="s">
        <v>765</v>
      </c>
      <c r="D2746" s="196">
        <v>50940</v>
      </c>
      <c r="E2746" s="81"/>
      <c r="F2746" s="81"/>
      <c r="G2746" s="110" t="str">
        <f t="shared" si="251"/>
        <v>Cái</v>
      </c>
      <c r="H2746" s="197">
        <v>43950</v>
      </c>
      <c r="I2746" s="118"/>
      <c r="J2746" s="118"/>
      <c r="K2746" s="81" t="str">
        <f t="shared" si="255"/>
        <v>Cái</v>
      </c>
      <c r="L2746" s="89">
        <f t="shared" si="255"/>
        <v>43950</v>
      </c>
      <c r="M2746" s="85"/>
      <c r="N2746" s="85"/>
      <c r="O2746" s="77"/>
      <c r="P2746" s="35"/>
    </row>
    <row r="2747" spans="1:16" s="176" customFormat="1" ht="21" customHeight="1" x14ac:dyDescent="0.3">
      <c r="A2747" s="81">
        <f t="shared" si="256"/>
        <v>4</v>
      </c>
      <c r="B2747" s="82" t="s">
        <v>1005</v>
      </c>
      <c r="C2747" s="198" t="s">
        <v>765</v>
      </c>
      <c r="D2747" s="196">
        <v>50940</v>
      </c>
      <c r="E2747" s="81"/>
      <c r="F2747" s="81"/>
      <c r="G2747" s="110" t="str">
        <f>C2747</f>
        <v>Cái</v>
      </c>
      <c r="H2747" s="197">
        <v>46800</v>
      </c>
      <c r="I2747" s="118"/>
      <c r="J2747" s="118"/>
      <c r="K2747" s="81" t="str">
        <f t="shared" si="255"/>
        <v>Cái</v>
      </c>
      <c r="L2747" s="89">
        <f t="shared" si="255"/>
        <v>46800</v>
      </c>
      <c r="M2747" s="85"/>
      <c r="N2747" s="85"/>
      <c r="O2747" s="77"/>
      <c r="P2747" s="35"/>
    </row>
    <row r="2748" spans="1:16" s="117" customFormat="1" ht="26.25" customHeight="1" x14ac:dyDescent="0.3">
      <c r="A2748" s="81">
        <f t="shared" si="256"/>
        <v>5</v>
      </c>
      <c r="B2748" s="82" t="s">
        <v>843</v>
      </c>
      <c r="C2748" s="198" t="s">
        <v>765</v>
      </c>
      <c r="D2748" s="196">
        <v>81720</v>
      </c>
      <c r="E2748" s="81"/>
      <c r="F2748" s="81"/>
      <c r="G2748" s="110" t="str">
        <f t="shared" si="251"/>
        <v>Cái</v>
      </c>
      <c r="H2748" s="197">
        <v>68700</v>
      </c>
      <c r="I2748" s="118"/>
      <c r="J2748" s="118"/>
      <c r="K2748" s="81" t="str">
        <f t="shared" si="255"/>
        <v>Cái</v>
      </c>
      <c r="L2748" s="89">
        <f t="shared" si="255"/>
        <v>68700</v>
      </c>
      <c r="M2748" s="85"/>
      <c r="N2748" s="85"/>
      <c r="O2748" s="77"/>
      <c r="P2748" s="35"/>
    </row>
    <row r="2749" spans="1:16" s="176" customFormat="1" ht="21" customHeight="1" x14ac:dyDescent="0.3">
      <c r="A2749" s="81">
        <f t="shared" si="256"/>
        <v>6</v>
      </c>
      <c r="B2749" s="82" t="s">
        <v>844</v>
      </c>
      <c r="C2749" s="198" t="s">
        <v>765</v>
      </c>
      <c r="D2749" s="196">
        <v>93600</v>
      </c>
      <c r="E2749" s="81"/>
      <c r="F2749" s="81"/>
      <c r="G2749" s="110" t="str">
        <f t="shared" si="251"/>
        <v>Cái</v>
      </c>
      <c r="H2749" s="197">
        <v>78900</v>
      </c>
      <c r="I2749" s="118"/>
      <c r="J2749" s="118"/>
      <c r="K2749" s="81" t="str">
        <f t="shared" si="255"/>
        <v>Cái</v>
      </c>
      <c r="L2749" s="89">
        <f t="shared" si="255"/>
        <v>78900</v>
      </c>
      <c r="M2749" s="85"/>
      <c r="N2749" s="85"/>
      <c r="O2749" s="77"/>
      <c r="P2749" s="35"/>
    </row>
    <row r="2750" spans="1:16" s="176" customFormat="1" ht="21" customHeight="1" x14ac:dyDescent="0.3">
      <c r="A2750" s="81">
        <f t="shared" si="256"/>
        <v>7</v>
      </c>
      <c r="B2750" s="82" t="s">
        <v>845</v>
      </c>
      <c r="C2750" s="198" t="s">
        <v>765</v>
      </c>
      <c r="D2750" s="196">
        <v>112500</v>
      </c>
      <c r="E2750" s="81"/>
      <c r="F2750" s="81"/>
      <c r="G2750" s="110" t="str">
        <f t="shared" si="251"/>
        <v>Cái</v>
      </c>
      <c r="H2750" s="197">
        <v>93750</v>
      </c>
      <c r="I2750" s="118"/>
      <c r="J2750" s="118"/>
      <c r="K2750" s="81" t="str">
        <f t="shared" si="255"/>
        <v>Cái</v>
      </c>
      <c r="L2750" s="89">
        <f t="shared" si="255"/>
        <v>93750</v>
      </c>
      <c r="M2750" s="85"/>
      <c r="N2750" s="85"/>
      <c r="O2750" s="77"/>
      <c r="P2750" s="35"/>
    </row>
    <row r="2751" spans="1:16" s="176" customFormat="1" ht="21" customHeight="1" x14ac:dyDescent="0.3">
      <c r="A2751" s="81">
        <f t="shared" si="256"/>
        <v>8</v>
      </c>
      <c r="B2751" s="82" t="s">
        <v>846</v>
      </c>
      <c r="C2751" s="198" t="s">
        <v>765</v>
      </c>
      <c r="D2751" s="196">
        <v>503820</v>
      </c>
      <c r="E2751" s="81"/>
      <c r="F2751" s="81"/>
      <c r="G2751" s="110" t="str">
        <f>C2751</f>
        <v>Cái</v>
      </c>
      <c r="H2751" s="197">
        <v>418350</v>
      </c>
      <c r="I2751" s="118"/>
      <c r="J2751" s="118"/>
      <c r="K2751" s="81" t="str">
        <f t="shared" si="255"/>
        <v>Cái</v>
      </c>
      <c r="L2751" s="89">
        <f t="shared" si="255"/>
        <v>418350</v>
      </c>
      <c r="M2751" s="85"/>
      <c r="N2751" s="85"/>
      <c r="O2751" s="77"/>
      <c r="P2751" s="35"/>
    </row>
    <row r="2752" spans="1:16" s="176" customFormat="1" ht="21" customHeight="1" x14ac:dyDescent="0.3">
      <c r="A2752" s="81">
        <f t="shared" si="256"/>
        <v>9</v>
      </c>
      <c r="B2752" s="82" t="s">
        <v>2024</v>
      </c>
      <c r="C2752" s="198" t="s">
        <v>95</v>
      </c>
      <c r="D2752" s="196">
        <v>72000</v>
      </c>
      <c r="E2752" s="81"/>
      <c r="F2752" s="81"/>
      <c r="G2752" s="110" t="str">
        <f t="shared" ref="G2752:G2759" si="257">C2752</f>
        <v>cái</v>
      </c>
      <c r="H2752" s="197">
        <v>72000</v>
      </c>
      <c r="I2752" s="118"/>
      <c r="J2752" s="118"/>
      <c r="K2752" s="81" t="str">
        <f t="shared" ref="K2752:K2759" si="258">G2752</f>
        <v>cái</v>
      </c>
      <c r="L2752" s="89">
        <f t="shared" ref="L2752:L2759" si="259">H2752</f>
        <v>72000</v>
      </c>
      <c r="M2752" s="85"/>
      <c r="N2752" s="85"/>
      <c r="O2752" s="77"/>
      <c r="P2752" s="35"/>
    </row>
    <row r="2753" spans="1:16" s="176" customFormat="1" ht="21" customHeight="1" x14ac:dyDescent="0.3">
      <c r="A2753" s="81">
        <f t="shared" si="256"/>
        <v>10</v>
      </c>
      <c r="B2753" s="82" t="s">
        <v>2025</v>
      </c>
      <c r="C2753" s="198" t="s">
        <v>95</v>
      </c>
      <c r="D2753" s="196">
        <v>48840</v>
      </c>
      <c r="E2753" s="81"/>
      <c r="F2753" s="81"/>
      <c r="G2753" s="110" t="str">
        <f t="shared" si="257"/>
        <v>cái</v>
      </c>
      <c r="H2753" s="197">
        <v>48840</v>
      </c>
      <c r="I2753" s="118"/>
      <c r="J2753" s="118"/>
      <c r="K2753" s="81" t="str">
        <f t="shared" si="258"/>
        <v>cái</v>
      </c>
      <c r="L2753" s="89">
        <f t="shared" si="259"/>
        <v>48840</v>
      </c>
      <c r="M2753" s="85"/>
      <c r="N2753" s="85"/>
      <c r="O2753" s="77"/>
      <c r="P2753" s="35"/>
    </row>
    <row r="2754" spans="1:16" s="176" customFormat="1" ht="21" customHeight="1" x14ac:dyDescent="0.3">
      <c r="A2754" s="81">
        <f t="shared" si="256"/>
        <v>11</v>
      </c>
      <c r="B2754" s="82" t="s">
        <v>2026</v>
      </c>
      <c r="C2754" s="198" t="s">
        <v>95</v>
      </c>
      <c r="D2754" s="196">
        <v>37800</v>
      </c>
      <c r="E2754" s="81"/>
      <c r="F2754" s="81"/>
      <c r="G2754" s="110" t="str">
        <f t="shared" si="257"/>
        <v>cái</v>
      </c>
      <c r="H2754" s="197">
        <v>37800</v>
      </c>
      <c r="I2754" s="118"/>
      <c r="J2754" s="118"/>
      <c r="K2754" s="81" t="str">
        <f t="shared" si="258"/>
        <v>cái</v>
      </c>
      <c r="L2754" s="89">
        <f t="shared" si="259"/>
        <v>37800</v>
      </c>
      <c r="M2754" s="85"/>
      <c r="N2754" s="85"/>
      <c r="O2754" s="77"/>
      <c r="P2754" s="35"/>
    </row>
    <row r="2755" spans="1:16" s="176" customFormat="1" ht="21" customHeight="1" x14ac:dyDescent="0.3">
      <c r="A2755" s="81">
        <f t="shared" si="256"/>
        <v>12</v>
      </c>
      <c r="B2755" s="82" t="s">
        <v>2027</v>
      </c>
      <c r="C2755" s="198" t="s">
        <v>95</v>
      </c>
      <c r="D2755" s="196">
        <v>27840</v>
      </c>
      <c r="E2755" s="81"/>
      <c r="F2755" s="81"/>
      <c r="G2755" s="110" t="str">
        <f t="shared" si="257"/>
        <v>cái</v>
      </c>
      <c r="H2755" s="197">
        <v>27840</v>
      </c>
      <c r="I2755" s="118"/>
      <c r="J2755" s="118"/>
      <c r="K2755" s="81" t="str">
        <f t="shared" si="258"/>
        <v>cái</v>
      </c>
      <c r="L2755" s="89">
        <f t="shared" si="259"/>
        <v>27840</v>
      </c>
      <c r="M2755" s="85"/>
      <c r="N2755" s="85"/>
      <c r="O2755" s="77"/>
      <c r="P2755" s="35"/>
    </row>
    <row r="2756" spans="1:16" s="176" customFormat="1" ht="21" customHeight="1" x14ac:dyDescent="0.3">
      <c r="A2756" s="81">
        <f t="shared" si="256"/>
        <v>13</v>
      </c>
      <c r="B2756" s="82" t="s">
        <v>2028</v>
      </c>
      <c r="C2756" s="198" t="s">
        <v>95</v>
      </c>
      <c r="D2756" s="196">
        <v>33076</v>
      </c>
      <c r="E2756" s="81"/>
      <c r="F2756" s="81"/>
      <c r="G2756" s="110" t="str">
        <f t="shared" si="257"/>
        <v>cái</v>
      </c>
      <c r="H2756" s="197">
        <v>33076</v>
      </c>
      <c r="I2756" s="118"/>
      <c r="J2756" s="118"/>
      <c r="K2756" s="81" t="str">
        <f t="shared" si="258"/>
        <v>cái</v>
      </c>
      <c r="L2756" s="89">
        <f t="shared" si="259"/>
        <v>33076</v>
      </c>
      <c r="M2756" s="85"/>
      <c r="N2756" s="85"/>
      <c r="O2756" s="77"/>
      <c r="P2756" s="35"/>
    </row>
    <row r="2757" spans="1:16" s="176" customFormat="1" ht="21" customHeight="1" x14ac:dyDescent="0.3">
      <c r="A2757" s="81">
        <f t="shared" si="256"/>
        <v>14</v>
      </c>
      <c r="B2757" s="82" t="s">
        <v>2029</v>
      </c>
      <c r="C2757" s="198" t="s">
        <v>95</v>
      </c>
      <c r="D2757" s="196">
        <v>35059</v>
      </c>
      <c r="E2757" s="81"/>
      <c r="F2757" s="81"/>
      <c r="G2757" s="110" t="str">
        <f t="shared" si="257"/>
        <v>cái</v>
      </c>
      <c r="H2757" s="197">
        <v>35059</v>
      </c>
      <c r="I2757" s="118"/>
      <c r="J2757" s="118"/>
      <c r="K2757" s="81" t="str">
        <f t="shared" si="258"/>
        <v>cái</v>
      </c>
      <c r="L2757" s="89">
        <f t="shared" si="259"/>
        <v>35059</v>
      </c>
      <c r="M2757" s="85"/>
      <c r="N2757" s="85"/>
      <c r="O2757" s="77"/>
      <c r="P2757" s="35"/>
    </row>
    <row r="2758" spans="1:16" s="176" customFormat="1" ht="21" customHeight="1" x14ac:dyDescent="0.3">
      <c r="A2758" s="81">
        <f t="shared" si="256"/>
        <v>15</v>
      </c>
      <c r="B2758" s="82" t="s">
        <v>2030</v>
      </c>
      <c r="C2758" s="198" t="s">
        <v>95</v>
      </c>
      <c r="D2758" s="196">
        <v>13230</v>
      </c>
      <c r="E2758" s="81"/>
      <c r="F2758" s="81"/>
      <c r="G2758" s="110" t="str">
        <f t="shared" si="257"/>
        <v>cái</v>
      </c>
      <c r="H2758" s="197">
        <v>13230</v>
      </c>
      <c r="I2758" s="118"/>
      <c r="J2758" s="118"/>
      <c r="K2758" s="81" t="str">
        <f t="shared" si="258"/>
        <v>cái</v>
      </c>
      <c r="L2758" s="89">
        <f t="shared" si="259"/>
        <v>13230</v>
      </c>
      <c r="M2758" s="85"/>
      <c r="N2758" s="85"/>
      <c r="O2758" s="77"/>
      <c r="P2758" s="35"/>
    </row>
    <row r="2759" spans="1:16" s="176" customFormat="1" ht="21" customHeight="1" x14ac:dyDescent="0.3">
      <c r="A2759" s="81">
        <f t="shared" si="256"/>
        <v>16</v>
      </c>
      <c r="B2759" s="82" t="s">
        <v>2031</v>
      </c>
      <c r="C2759" s="198" t="s">
        <v>95</v>
      </c>
      <c r="D2759" s="196">
        <v>22492</v>
      </c>
      <c r="E2759" s="81"/>
      <c r="F2759" s="81"/>
      <c r="G2759" s="110" t="str">
        <f t="shared" si="257"/>
        <v>cái</v>
      </c>
      <c r="H2759" s="197">
        <v>22492</v>
      </c>
      <c r="I2759" s="118"/>
      <c r="J2759" s="118"/>
      <c r="K2759" s="81" t="str">
        <f t="shared" si="258"/>
        <v>cái</v>
      </c>
      <c r="L2759" s="89">
        <f t="shared" si="259"/>
        <v>22492</v>
      </c>
      <c r="M2759" s="85"/>
      <c r="N2759" s="85"/>
      <c r="O2759" s="77"/>
      <c r="P2759" s="35"/>
    </row>
    <row r="2760" spans="1:16" s="176" customFormat="1" ht="21" customHeight="1" x14ac:dyDescent="0.3">
      <c r="A2760" s="81"/>
      <c r="B2760" s="117" t="s">
        <v>1028</v>
      </c>
      <c r="C2760" s="198"/>
      <c r="D2760" s="196"/>
      <c r="E2760" s="81"/>
      <c r="F2760" s="81"/>
      <c r="G2760" s="110"/>
      <c r="H2760" s="197"/>
      <c r="I2760" s="118"/>
      <c r="J2760" s="118"/>
      <c r="K2760" s="81"/>
      <c r="L2760" s="89"/>
      <c r="M2760" s="85"/>
      <c r="N2760" s="85"/>
      <c r="O2760" s="77"/>
      <c r="P2760" s="35"/>
    </row>
    <row r="2761" spans="1:16" s="176" customFormat="1" ht="21" customHeight="1" x14ac:dyDescent="0.3">
      <c r="A2761" s="81">
        <f t="shared" si="256"/>
        <v>1</v>
      </c>
      <c r="B2761" s="82" t="s">
        <v>1029</v>
      </c>
      <c r="C2761" s="198" t="s">
        <v>765</v>
      </c>
      <c r="D2761" s="196"/>
      <c r="E2761" s="81"/>
      <c r="F2761" s="81"/>
      <c r="G2761" s="110" t="str">
        <f t="shared" si="251"/>
        <v>Cái</v>
      </c>
      <c r="H2761" s="197">
        <v>55050</v>
      </c>
      <c r="I2761" s="118"/>
      <c r="J2761" s="118"/>
      <c r="K2761" s="81" t="str">
        <f t="shared" ref="K2761:L2764" si="260">G2761</f>
        <v>Cái</v>
      </c>
      <c r="L2761" s="89">
        <f t="shared" si="260"/>
        <v>55050</v>
      </c>
      <c r="M2761" s="85"/>
      <c r="N2761" s="85"/>
      <c r="O2761" s="77"/>
      <c r="P2761" s="35"/>
    </row>
    <row r="2762" spans="1:16" s="176" customFormat="1" ht="21" customHeight="1" x14ac:dyDescent="0.3">
      <c r="A2762" s="81">
        <f t="shared" si="256"/>
        <v>2</v>
      </c>
      <c r="B2762" s="82" t="s">
        <v>1030</v>
      </c>
      <c r="C2762" s="198" t="s">
        <v>765</v>
      </c>
      <c r="D2762" s="196"/>
      <c r="E2762" s="81"/>
      <c r="F2762" s="81"/>
      <c r="G2762" s="110" t="str">
        <f t="shared" si="251"/>
        <v>Cái</v>
      </c>
      <c r="H2762" s="197">
        <v>62700</v>
      </c>
      <c r="I2762" s="118"/>
      <c r="J2762" s="118"/>
      <c r="K2762" s="81" t="str">
        <f t="shared" si="260"/>
        <v>Cái</v>
      </c>
      <c r="L2762" s="89">
        <f t="shared" si="260"/>
        <v>62700</v>
      </c>
      <c r="M2762" s="85"/>
      <c r="N2762" s="85"/>
      <c r="O2762" s="77"/>
      <c r="P2762" s="35"/>
    </row>
    <row r="2763" spans="1:16" s="176" customFormat="1" ht="21" customHeight="1" x14ac:dyDescent="0.3">
      <c r="A2763" s="81">
        <f t="shared" si="256"/>
        <v>3</v>
      </c>
      <c r="B2763" s="82" t="s">
        <v>1031</v>
      </c>
      <c r="C2763" s="198" t="s">
        <v>765</v>
      </c>
      <c r="D2763" s="196"/>
      <c r="E2763" s="81"/>
      <c r="F2763" s="81"/>
      <c r="G2763" s="110" t="str">
        <f>C2763</f>
        <v>Cái</v>
      </c>
      <c r="H2763" s="197">
        <v>418350</v>
      </c>
      <c r="I2763" s="118"/>
      <c r="J2763" s="118"/>
      <c r="K2763" s="81" t="str">
        <f t="shared" si="260"/>
        <v>Cái</v>
      </c>
      <c r="L2763" s="89">
        <f t="shared" si="260"/>
        <v>418350</v>
      </c>
      <c r="M2763" s="85"/>
      <c r="N2763" s="85"/>
      <c r="O2763" s="77"/>
      <c r="P2763" s="35"/>
    </row>
    <row r="2764" spans="1:16" s="176" customFormat="1" ht="21" customHeight="1" x14ac:dyDescent="0.3">
      <c r="A2764" s="81">
        <f>A2762+1</f>
        <v>3</v>
      </c>
      <c r="B2764" s="82" t="s">
        <v>1032</v>
      </c>
      <c r="C2764" s="198" t="s">
        <v>765</v>
      </c>
      <c r="D2764" s="196"/>
      <c r="E2764" s="81"/>
      <c r="F2764" s="81"/>
      <c r="G2764" s="110" t="str">
        <f t="shared" si="251"/>
        <v>Cái</v>
      </c>
      <c r="H2764" s="197">
        <v>485850</v>
      </c>
      <c r="I2764" s="118"/>
      <c r="J2764" s="118"/>
      <c r="K2764" s="81" t="str">
        <f t="shared" si="260"/>
        <v>Cái</v>
      </c>
      <c r="L2764" s="89">
        <f t="shared" si="260"/>
        <v>485850</v>
      </c>
      <c r="M2764" s="85"/>
      <c r="N2764" s="85"/>
      <c r="O2764" s="77"/>
      <c r="P2764" s="35"/>
    </row>
    <row r="2765" spans="1:16" s="176" customFormat="1" ht="21" customHeight="1" x14ac:dyDescent="0.3">
      <c r="A2765" s="81"/>
      <c r="B2765" s="117" t="s">
        <v>1033</v>
      </c>
      <c r="C2765" s="198"/>
      <c r="D2765" s="196"/>
      <c r="E2765" s="81"/>
      <c r="F2765" s="81"/>
      <c r="G2765" s="110"/>
      <c r="H2765" s="197"/>
      <c r="I2765" s="118"/>
      <c r="J2765" s="118"/>
      <c r="K2765" s="81"/>
      <c r="L2765" s="89"/>
      <c r="M2765" s="85"/>
      <c r="N2765" s="85"/>
      <c r="O2765" s="77"/>
      <c r="P2765" s="35"/>
    </row>
    <row r="2766" spans="1:16" s="176" customFormat="1" ht="21" customHeight="1" x14ac:dyDescent="0.3">
      <c r="A2766" s="81">
        <f t="shared" ref="A2766:A2771" si="261">A2765+1</f>
        <v>1</v>
      </c>
      <c r="B2766" s="82" t="s">
        <v>1034</v>
      </c>
      <c r="C2766" s="198" t="s">
        <v>1035</v>
      </c>
      <c r="D2766" s="196"/>
      <c r="E2766" s="81"/>
      <c r="F2766" s="81"/>
      <c r="G2766" s="110" t="str">
        <f t="shared" ref="G2766:G2771" si="262">C2766</f>
        <v>sợi</v>
      </c>
      <c r="H2766" s="197">
        <v>303000</v>
      </c>
      <c r="I2766" s="118"/>
      <c r="J2766" s="118"/>
      <c r="K2766" s="81" t="str">
        <f t="shared" ref="K2766:L2771" si="263">G2766</f>
        <v>sợi</v>
      </c>
      <c r="L2766" s="89">
        <f t="shared" si="263"/>
        <v>303000</v>
      </c>
      <c r="M2766" s="85"/>
      <c r="N2766" s="85"/>
      <c r="O2766" s="77"/>
      <c r="P2766" s="35"/>
    </row>
    <row r="2767" spans="1:16" s="176" customFormat="1" ht="21" customHeight="1" x14ac:dyDescent="0.3">
      <c r="A2767" s="81">
        <f t="shared" si="261"/>
        <v>2</v>
      </c>
      <c r="B2767" s="82" t="s">
        <v>1036</v>
      </c>
      <c r="C2767" s="198" t="s">
        <v>1035</v>
      </c>
      <c r="D2767" s="196"/>
      <c r="E2767" s="81"/>
      <c r="F2767" s="81"/>
      <c r="G2767" s="110" t="str">
        <f t="shared" si="262"/>
        <v>sợi</v>
      </c>
      <c r="H2767" s="197">
        <v>325650</v>
      </c>
      <c r="I2767" s="118"/>
      <c r="J2767" s="118"/>
      <c r="K2767" s="81" t="str">
        <f>G2767</f>
        <v>sợi</v>
      </c>
      <c r="L2767" s="89">
        <f t="shared" si="263"/>
        <v>325650</v>
      </c>
      <c r="M2767" s="85"/>
      <c r="N2767" s="85"/>
      <c r="O2767" s="77"/>
      <c r="P2767" s="35"/>
    </row>
    <row r="2768" spans="1:16" s="176" customFormat="1" ht="21" customHeight="1" x14ac:dyDescent="0.3">
      <c r="A2768" s="81">
        <f t="shared" si="261"/>
        <v>3</v>
      </c>
      <c r="B2768" s="82" t="s">
        <v>1037</v>
      </c>
      <c r="C2768" s="198" t="s">
        <v>1035</v>
      </c>
      <c r="D2768" s="196"/>
      <c r="E2768" s="81"/>
      <c r="F2768" s="81"/>
      <c r="G2768" s="110" t="str">
        <f t="shared" si="262"/>
        <v>sợi</v>
      </c>
      <c r="H2768" s="197">
        <v>122700</v>
      </c>
      <c r="I2768" s="118"/>
      <c r="J2768" s="118"/>
      <c r="K2768" s="81" t="str">
        <f>G2768</f>
        <v>sợi</v>
      </c>
      <c r="L2768" s="89">
        <f t="shared" si="263"/>
        <v>122700</v>
      </c>
      <c r="M2768" s="85"/>
      <c r="N2768" s="85"/>
      <c r="O2768" s="77"/>
      <c r="P2768" s="35"/>
    </row>
    <row r="2769" spans="1:16" s="176" customFormat="1" ht="21" customHeight="1" x14ac:dyDescent="0.3">
      <c r="A2769" s="81">
        <f t="shared" si="261"/>
        <v>4</v>
      </c>
      <c r="B2769" s="82" t="s">
        <v>1038</v>
      </c>
      <c r="C2769" s="198" t="s">
        <v>1035</v>
      </c>
      <c r="D2769" s="196"/>
      <c r="E2769" s="81"/>
      <c r="F2769" s="81"/>
      <c r="G2769" s="110" t="str">
        <f t="shared" si="262"/>
        <v>sợi</v>
      </c>
      <c r="H2769" s="197">
        <v>122700</v>
      </c>
      <c r="I2769" s="118"/>
      <c r="J2769" s="118"/>
      <c r="K2769" s="81" t="str">
        <f>G2769</f>
        <v>sợi</v>
      </c>
      <c r="L2769" s="89">
        <f t="shared" si="263"/>
        <v>122700</v>
      </c>
      <c r="M2769" s="85"/>
      <c r="N2769" s="85"/>
      <c r="O2769" s="77"/>
      <c r="P2769" s="35"/>
    </row>
    <row r="2770" spans="1:16" s="176" customFormat="1" ht="21" customHeight="1" x14ac:dyDescent="0.3">
      <c r="A2770" s="81">
        <f t="shared" si="261"/>
        <v>5</v>
      </c>
      <c r="B2770" s="82" t="s">
        <v>1039</v>
      </c>
      <c r="C2770" s="198" t="s">
        <v>1035</v>
      </c>
      <c r="D2770" s="196"/>
      <c r="E2770" s="81"/>
      <c r="F2770" s="81"/>
      <c r="G2770" s="110" t="str">
        <f t="shared" si="262"/>
        <v>sợi</v>
      </c>
      <c r="H2770" s="197">
        <v>238050</v>
      </c>
      <c r="I2770" s="118"/>
      <c r="J2770" s="118"/>
      <c r="K2770" s="81" t="str">
        <f>G2770</f>
        <v>sợi</v>
      </c>
      <c r="L2770" s="89">
        <f t="shared" si="263"/>
        <v>238050</v>
      </c>
      <c r="M2770" s="85"/>
      <c r="N2770" s="85"/>
      <c r="O2770" s="77"/>
      <c r="P2770" s="35"/>
    </row>
    <row r="2771" spans="1:16" s="176" customFormat="1" ht="21" customHeight="1" x14ac:dyDescent="0.3">
      <c r="A2771" s="81">
        <f t="shared" si="261"/>
        <v>6</v>
      </c>
      <c r="B2771" s="82" t="s">
        <v>1040</v>
      </c>
      <c r="C2771" s="198" t="s">
        <v>1035</v>
      </c>
      <c r="D2771" s="196"/>
      <c r="E2771" s="81"/>
      <c r="F2771" s="81"/>
      <c r="G2771" s="110" t="str">
        <f t="shared" si="262"/>
        <v>sợi</v>
      </c>
      <c r="H2771" s="197">
        <v>238050</v>
      </c>
      <c r="I2771" s="118"/>
      <c r="J2771" s="118"/>
      <c r="K2771" s="81" t="str">
        <f>G2771</f>
        <v>sợi</v>
      </c>
      <c r="L2771" s="89">
        <f t="shared" si="263"/>
        <v>238050</v>
      </c>
      <c r="M2771" s="85"/>
      <c r="N2771" s="85"/>
      <c r="O2771" s="77"/>
      <c r="P2771" s="35"/>
    </row>
    <row r="2772" spans="1:16" s="176" customFormat="1" ht="21" customHeight="1" x14ac:dyDescent="0.3">
      <c r="A2772" s="117"/>
      <c r="B2772" s="117" t="s">
        <v>847</v>
      </c>
      <c r="C2772" s="117"/>
      <c r="D2772" s="117"/>
      <c r="E2772" s="117"/>
      <c r="F2772" s="117"/>
      <c r="G2772" s="146"/>
      <c r="H2772" s="146"/>
      <c r="I2772" s="146"/>
      <c r="J2772" s="146"/>
      <c r="K2772" s="117"/>
      <c r="L2772" s="89"/>
      <c r="M2772" s="117"/>
      <c r="N2772" s="117"/>
      <c r="O2772" s="77"/>
      <c r="P2772" s="35"/>
    </row>
    <row r="2773" spans="1:16" s="176" customFormat="1" ht="21" customHeight="1" x14ac:dyDescent="0.3">
      <c r="A2773" s="81">
        <v>1</v>
      </c>
      <c r="B2773" s="82" t="s">
        <v>1006</v>
      </c>
      <c r="C2773" s="198" t="s">
        <v>95</v>
      </c>
      <c r="D2773" s="196"/>
      <c r="E2773" s="81"/>
      <c r="F2773" s="81"/>
      <c r="G2773" s="110" t="str">
        <f>C2773</f>
        <v>cái</v>
      </c>
      <c r="H2773" s="197">
        <v>377000</v>
      </c>
      <c r="I2773" s="118"/>
      <c r="J2773" s="118"/>
      <c r="K2773" s="81" t="str">
        <f t="shared" ref="K2773:L2784" si="264">G2773</f>
        <v>cái</v>
      </c>
      <c r="L2773" s="89">
        <f t="shared" si="264"/>
        <v>377000</v>
      </c>
      <c r="M2773" s="85"/>
      <c r="N2773" s="85"/>
      <c r="O2773" s="77"/>
      <c r="P2773" s="35"/>
    </row>
    <row r="2774" spans="1:16" s="176" customFormat="1" ht="21" customHeight="1" x14ac:dyDescent="0.3">
      <c r="A2774" s="81">
        <f>A2773+1</f>
        <v>2</v>
      </c>
      <c r="B2774" s="82" t="s">
        <v>1007</v>
      </c>
      <c r="C2774" s="198" t="s">
        <v>95</v>
      </c>
      <c r="D2774" s="196"/>
      <c r="E2774" s="81"/>
      <c r="F2774" s="81"/>
      <c r="G2774" s="110" t="str">
        <f>C2774</f>
        <v>cái</v>
      </c>
      <c r="H2774" s="197">
        <v>28600</v>
      </c>
      <c r="I2774" s="118"/>
      <c r="J2774" s="118"/>
      <c r="K2774" s="81" t="str">
        <f t="shared" si="264"/>
        <v>cái</v>
      </c>
      <c r="L2774" s="89">
        <f t="shared" si="264"/>
        <v>28600</v>
      </c>
      <c r="M2774" s="85"/>
      <c r="N2774" s="85"/>
      <c r="O2774" s="77"/>
      <c r="P2774" s="35"/>
    </row>
    <row r="2775" spans="1:16" s="176" customFormat="1" ht="21" customHeight="1" x14ac:dyDescent="0.3">
      <c r="A2775" s="81">
        <f>A2774+1</f>
        <v>3</v>
      </c>
      <c r="B2775" s="82" t="s">
        <v>848</v>
      </c>
      <c r="C2775" s="198" t="s">
        <v>95</v>
      </c>
      <c r="D2775" s="196"/>
      <c r="E2775" s="81"/>
      <c r="F2775" s="81"/>
      <c r="G2775" s="110" t="str">
        <f>C2775</f>
        <v>cái</v>
      </c>
      <c r="H2775" s="197">
        <v>1092900</v>
      </c>
      <c r="I2775" s="118"/>
      <c r="J2775" s="118"/>
      <c r="K2775" s="81" t="str">
        <f t="shared" si="264"/>
        <v>cái</v>
      </c>
      <c r="L2775" s="89">
        <f t="shared" si="264"/>
        <v>1092900</v>
      </c>
      <c r="M2775" s="85"/>
      <c r="N2775" s="85"/>
      <c r="O2775" s="77"/>
      <c r="P2775" s="35"/>
    </row>
    <row r="2776" spans="1:16" s="176" customFormat="1" ht="21" customHeight="1" x14ac:dyDescent="0.3">
      <c r="A2776" s="81">
        <f>A2775+1</f>
        <v>4</v>
      </c>
      <c r="B2776" s="82" t="s">
        <v>849</v>
      </c>
      <c r="C2776" s="198" t="s">
        <v>95</v>
      </c>
      <c r="D2776" s="196">
        <v>516960</v>
      </c>
      <c r="E2776" s="81"/>
      <c r="F2776" s="81"/>
      <c r="G2776" s="110" t="str">
        <f t="shared" si="251"/>
        <v>cái</v>
      </c>
      <c r="H2776" s="197">
        <v>430800</v>
      </c>
      <c r="I2776" s="118"/>
      <c r="J2776" s="118"/>
      <c r="K2776" s="81" t="str">
        <f t="shared" ref="K2776:K2784" si="265">G2776</f>
        <v>cái</v>
      </c>
      <c r="L2776" s="89">
        <f t="shared" si="264"/>
        <v>430800</v>
      </c>
      <c r="M2776" s="85"/>
      <c r="N2776" s="85"/>
      <c r="O2776" s="77"/>
      <c r="P2776" s="35"/>
    </row>
    <row r="2777" spans="1:16" s="117" customFormat="1" ht="26.25" customHeight="1" x14ac:dyDescent="0.3">
      <c r="A2777" s="81">
        <f>A2776+1</f>
        <v>5</v>
      </c>
      <c r="B2777" s="82" t="s">
        <v>850</v>
      </c>
      <c r="C2777" s="198" t="s">
        <v>95</v>
      </c>
      <c r="D2777" s="196">
        <v>247680</v>
      </c>
      <c r="E2777" s="81"/>
      <c r="F2777" s="81"/>
      <c r="G2777" s="110" t="str">
        <f t="shared" si="251"/>
        <v>cái</v>
      </c>
      <c r="H2777" s="197">
        <v>206400</v>
      </c>
      <c r="I2777" s="118"/>
      <c r="J2777" s="118"/>
      <c r="K2777" s="81" t="str">
        <f t="shared" si="265"/>
        <v>cái</v>
      </c>
      <c r="L2777" s="89">
        <f t="shared" si="264"/>
        <v>206400</v>
      </c>
      <c r="M2777" s="85"/>
      <c r="N2777" s="85"/>
      <c r="O2777" s="77"/>
      <c r="P2777" s="35"/>
    </row>
    <row r="2778" spans="1:16" s="176" customFormat="1" ht="21" customHeight="1" x14ac:dyDescent="0.3">
      <c r="A2778" s="81">
        <f t="shared" ref="A2778:A2784" si="266">A2777+1</f>
        <v>6</v>
      </c>
      <c r="B2778" s="82" t="s">
        <v>851</v>
      </c>
      <c r="C2778" s="198" t="s">
        <v>95</v>
      </c>
      <c r="D2778" s="196">
        <v>251820</v>
      </c>
      <c r="E2778" s="81"/>
      <c r="F2778" s="81"/>
      <c r="G2778" s="110" t="str">
        <f t="shared" si="251"/>
        <v>cái</v>
      </c>
      <c r="H2778" s="197">
        <v>209850</v>
      </c>
      <c r="I2778" s="118"/>
      <c r="J2778" s="118"/>
      <c r="K2778" s="81" t="str">
        <f t="shared" si="265"/>
        <v>cái</v>
      </c>
      <c r="L2778" s="89">
        <f t="shared" si="264"/>
        <v>209850</v>
      </c>
      <c r="M2778" s="85"/>
      <c r="N2778" s="85"/>
      <c r="O2778" s="77"/>
      <c r="P2778" s="35"/>
    </row>
    <row r="2779" spans="1:16" s="176" customFormat="1" ht="21" customHeight="1" x14ac:dyDescent="0.3">
      <c r="A2779" s="81">
        <f t="shared" si="266"/>
        <v>7</v>
      </c>
      <c r="B2779" s="82" t="s">
        <v>852</v>
      </c>
      <c r="C2779" s="198" t="s">
        <v>95</v>
      </c>
      <c r="D2779" s="196">
        <v>92700</v>
      </c>
      <c r="E2779" s="81"/>
      <c r="F2779" s="81"/>
      <c r="G2779" s="110" t="str">
        <f t="shared" si="251"/>
        <v>cái</v>
      </c>
      <c r="H2779" s="197">
        <v>77250</v>
      </c>
      <c r="I2779" s="118"/>
      <c r="J2779" s="118"/>
      <c r="K2779" s="81" t="str">
        <f t="shared" si="265"/>
        <v>cái</v>
      </c>
      <c r="L2779" s="89">
        <f t="shared" si="264"/>
        <v>77250</v>
      </c>
      <c r="M2779" s="85"/>
      <c r="N2779" s="85"/>
      <c r="O2779" s="77"/>
      <c r="P2779" s="35"/>
    </row>
    <row r="2780" spans="1:16" s="176" customFormat="1" ht="21" customHeight="1" x14ac:dyDescent="0.3">
      <c r="A2780" s="81">
        <f t="shared" si="266"/>
        <v>8</v>
      </c>
      <c r="B2780" s="82" t="s">
        <v>853</v>
      </c>
      <c r="C2780" s="198" t="s">
        <v>95</v>
      </c>
      <c r="D2780" s="196">
        <v>406620</v>
      </c>
      <c r="E2780" s="81"/>
      <c r="F2780" s="81"/>
      <c r="G2780" s="110" t="str">
        <f t="shared" si="251"/>
        <v>cái</v>
      </c>
      <c r="H2780" s="197">
        <v>345750</v>
      </c>
      <c r="I2780" s="118"/>
      <c r="J2780" s="118"/>
      <c r="K2780" s="81" t="str">
        <f t="shared" si="265"/>
        <v>cái</v>
      </c>
      <c r="L2780" s="89">
        <f t="shared" si="264"/>
        <v>345750</v>
      </c>
      <c r="M2780" s="85"/>
      <c r="N2780" s="85"/>
      <c r="O2780" s="77"/>
      <c r="P2780" s="35"/>
    </row>
    <row r="2781" spans="1:16" s="176" customFormat="1" ht="21" customHeight="1" x14ac:dyDescent="0.3">
      <c r="A2781" s="81">
        <f t="shared" si="266"/>
        <v>9</v>
      </c>
      <c r="B2781" s="82" t="s">
        <v>854</v>
      </c>
      <c r="C2781" s="198" t="s">
        <v>95</v>
      </c>
      <c r="D2781" s="196">
        <v>533520</v>
      </c>
      <c r="E2781" s="81"/>
      <c r="F2781" s="81"/>
      <c r="G2781" s="110" t="str">
        <f t="shared" si="251"/>
        <v>cái</v>
      </c>
      <c r="H2781" s="197">
        <v>444600</v>
      </c>
      <c r="I2781" s="118"/>
      <c r="J2781" s="118"/>
      <c r="K2781" s="81" t="str">
        <f t="shared" si="265"/>
        <v>cái</v>
      </c>
      <c r="L2781" s="89">
        <f t="shared" si="264"/>
        <v>444600</v>
      </c>
      <c r="M2781" s="85"/>
      <c r="N2781" s="85"/>
      <c r="O2781" s="77"/>
      <c r="P2781" s="35"/>
    </row>
    <row r="2782" spans="1:16" s="176" customFormat="1" ht="21" customHeight="1" x14ac:dyDescent="0.3">
      <c r="A2782" s="81">
        <f t="shared" si="266"/>
        <v>10</v>
      </c>
      <c r="B2782" s="82" t="s">
        <v>1008</v>
      </c>
      <c r="C2782" s="198" t="s">
        <v>95</v>
      </c>
      <c r="D2782" s="196"/>
      <c r="E2782" s="81"/>
      <c r="F2782" s="81"/>
      <c r="G2782" s="110" t="str">
        <f>C2782</f>
        <v>cái</v>
      </c>
      <c r="H2782" s="197">
        <v>18200</v>
      </c>
      <c r="I2782" s="118"/>
      <c r="J2782" s="118"/>
      <c r="K2782" s="81" t="str">
        <f t="shared" si="265"/>
        <v>cái</v>
      </c>
      <c r="L2782" s="89">
        <f t="shared" si="264"/>
        <v>18200</v>
      </c>
      <c r="M2782" s="85"/>
      <c r="N2782" s="85"/>
      <c r="O2782" s="77"/>
      <c r="P2782" s="35"/>
    </row>
    <row r="2783" spans="1:16" s="176" customFormat="1" ht="21" customHeight="1" x14ac:dyDescent="0.3">
      <c r="A2783" s="81">
        <f t="shared" si="266"/>
        <v>11</v>
      </c>
      <c r="B2783" s="82" t="s">
        <v>1009</v>
      </c>
      <c r="C2783" s="198" t="s">
        <v>95</v>
      </c>
      <c r="D2783" s="196"/>
      <c r="E2783" s="81"/>
      <c r="F2783" s="81"/>
      <c r="G2783" s="110" t="str">
        <f>C2783</f>
        <v>cái</v>
      </c>
      <c r="H2783" s="197">
        <v>96200</v>
      </c>
      <c r="I2783" s="118"/>
      <c r="J2783" s="118"/>
      <c r="K2783" s="81" t="str">
        <f t="shared" si="265"/>
        <v>cái</v>
      </c>
      <c r="L2783" s="89">
        <f t="shared" si="264"/>
        <v>96200</v>
      </c>
      <c r="M2783" s="85"/>
      <c r="N2783" s="85"/>
      <c r="O2783" s="77"/>
      <c r="P2783" s="35"/>
    </row>
    <row r="2784" spans="1:16" s="176" customFormat="1" ht="21" customHeight="1" x14ac:dyDescent="0.3">
      <c r="A2784" s="81">
        <f t="shared" si="266"/>
        <v>12</v>
      </c>
      <c r="B2784" s="82" t="s">
        <v>1010</v>
      </c>
      <c r="C2784" s="198" t="s">
        <v>95</v>
      </c>
      <c r="D2784" s="196"/>
      <c r="E2784" s="81"/>
      <c r="F2784" s="81"/>
      <c r="G2784" s="110" t="str">
        <f>C2784</f>
        <v>cái</v>
      </c>
      <c r="H2784" s="197">
        <v>143000</v>
      </c>
      <c r="I2784" s="118"/>
      <c r="J2784" s="118"/>
      <c r="K2784" s="81" t="str">
        <f t="shared" si="265"/>
        <v>cái</v>
      </c>
      <c r="L2784" s="89">
        <f t="shared" si="264"/>
        <v>143000</v>
      </c>
      <c r="M2784" s="85"/>
      <c r="N2784" s="85"/>
      <c r="O2784" s="77"/>
      <c r="P2784" s="35"/>
    </row>
    <row r="2785" spans="1:16" s="176" customFormat="1" ht="21" customHeight="1" x14ac:dyDescent="0.3">
      <c r="A2785" s="117"/>
      <c r="B2785" s="117" t="s">
        <v>855</v>
      </c>
      <c r="C2785" s="117"/>
      <c r="D2785" s="117">
        <v>0</v>
      </c>
      <c r="E2785" s="117"/>
      <c r="F2785" s="117"/>
      <c r="G2785" s="146">
        <f t="shared" ref="G2785:G2804" si="267">C2785</f>
        <v>0</v>
      </c>
      <c r="H2785" s="146"/>
      <c r="I2785" s="146"/>
      <c r="J2785" s="146"/>
      <c r="K2785" s="117"/>
      <c r="L2785" s="89"/>
      <c r="M2785" s="117"/>
      <c r="N2785" s="117"/>
      <c r="O2785" s="77"/>
      <c r="P2785" s="35"/>
    </row>
    <row r="2786" spans="1:16" s="176" customFormat="1" ht="21" customHeight="1" x14ac:dyDescent="0.3">
      <c r="A2786" s="81">
        <v>1</v>
      </c>
      <c r="B2786" s="82" t="s">
        <v>856</v>
      </c>
      <c r="C2786" s="198" t="s">
        <v>765</v>
      </c>
      <c r="D2786" s="196">
        <v>49500</v>
      </c>
      <c r="E2786" s="81"/>
      <c r="F2786" s="81"/>
      <c r="G2786" s="110" t="str">
        <f t="shared" si="267"/>
        <v>Cái</v>
      </c>
      <c r="H2786" s="197">
        <v>36300</v>
      </c>
      <c r="I2786" s="118"/>
      <c r="J2786" s="118"/>
      <c r="K2786" s="81" t="str">
        <f t="shared" ref="K2786:L2790" si="268">G2786</f>
        <v>Cái</v>
      </c>
      <c r="L2786" s="89">
        <f t="shared" si="268"/>
        <v>36300</v>
      </c>
      <c r="M2786" s="85"/>
      <c r="N2786" s="85"/>
      <c r="O2786" s="77"/>
      <c r="P2786" s="35"/>
    </row>
    <row r="2787" spans="1:16" s="176" customFormat="1" ht="21" customHeight="1" x14ac:dyDescent="0.3">
      <c r="A2787" s="81">
        <f t="shared" ref="A2787:A2792" si="269">A2786+1</f>
        <v>2</v>
      </c>
      <c r="B2787" s="82" t="s">
        <v>857</v>
      </c>
      <c r="C2787" s="198" t="s">
        <v>765</v>
      </c>
      <c r="D2787" s="196">
        <v>72720</v>
      </c>
      <c r="E2787" s="81"/>
      <c r="F2787" s="81"/>
      <c r="G2787" s="110" t="str">
        <f t="shared" si="267"/>
        <v>Cái</v>
      </c>
      <c r="H2787" s="197">
        <v>52350</v>
      </c>
      <c r="I2787" s="118"/>
      <c r="J2787" s="118"/>
      <c r="K2787" s="81" t="str">
        <f t="shared" si="268"/>
        <v>Cái</v>
      </c>
      <c r="L2787" s="89">
        <f t="shared" si="268"/>
        <v>52350</v>
      </c>
      <c r="M2787" s="85"/>
      <c r="N2787" s="85"/>
      <c r="O2787" s="77"/>
      <c r="P2787" s="35"/>
    </row>
    <row r="2788" spans="1:16" s="176" customFormat="1" ht="21" customHeight="1" x14ac:dyDescent="0.3">
      <c r="A2788" s="81">
        <f t="shared" si="269"/>
        <v>3</v>
      </c>
      <c r="B2788" s="82" t="s">
        <v>1011</v>
      </c>
      <c r="C2788" s="198" t="s">
        <v>765</v>
      </c>
      <c r="D2788" s="196"/>
      <c r="E2788" s="81"/>
      <c r="F2788" s="81"/>
      <c r="G2788" s="110" t="str">
        <f>C2788</f>
        <v>Cái</v>
      </c>
      <c r="H2788" s="197">
        <v>22500</v>
      </c>
      <c r="I2788" s="118"/>
      <c r="J2788" s="118"/>
      <c r="K2788" s="81" t="str">
        <f t="shared" si="268"/>
        <v>Cái</v>
      </c>
      <c r="L2788" s="89">
        <f t="shared" si="268"/>
        <v>22500</v>
      </c>
      <c r="M2788" s="85"/>
      <c r="N2788" s="85"/>
      <c r="O2788" s="77"/>
      <c r="P2788" s="35"/>
    </row>
    <row r="2789" spans="1:16" s="176" customFormat="1" ht="21" customHeight="1" x14ac:dyDescent="0.3">
      <c r="A2789" s="81">
        <f t="shared" si="269"/>
        <v>4</v>
      </c>
      <c r="B2789" s="82" t="s">
        <v>858</v>
      </c>
      <c r="C2789" s="198" t="s">
        <v>765</v>
      </c>
      <c r="D2789" s="196">
        <v>108360</v>
      </c>
      <c r="E2789" s="81"/>
      <c r="F2789" s="81"/>
      <c r="G2789" s="110" t="str">
        <f t="shared" si="267"/>
        <v>Cái</v>
      </c>
      <c r="H2789" s="197">
        <v>88350</v>
      </c>
      <c r="I2789" s="118"/>
      <c r="J2789" s="118"/>
      <c r="K2789" s="81" t="str">
        <f t="shared" si="268"/>
        <v>Cái</v>
      </c>
      <c r="L2789" s="89">
        <f t="shared" si="268"/>
        <v>88350</v>
      </c>
      <c r="M2789" s="85"/>
      <c r="N2789" s="85"/>
      <c r="O2789" s="77"/>
      <c r="P2789" s="35"/>
    </row>
    <row r="2790" spans="1:16" s="117" customFormat="1" ht="26.25" customHeight="1" x14ac:dyDescent="0.3">
      <c r="A2790" s="81">
        <f t="shared" si="269"/>
        <v>5</v>
      </c>
      <c r="B2790" s="82" t="s">
        <v>859</v>
      </c>
      <c r="C2790" s="198" t="s">
        <v>765</v>
      </c>
      <c r="D2790" s="196">
        <v>147960</v>
      </c>
      <c r="E2790" s="81"/>
      <c r="F2790" s="81"/>
      <c r="G2790" s="110" t="str">
        <f t="shared" si="267"/>
        <v>Cái</v>
      </c>
      <c r="H2790" s="197">
        <v>120900</v>
      </c>
      <c r="I2790" s="118"/>
      <c r="J2790" s="118"/>
      <c r="K2790" s="81" t="str">
        <f t="shared" si="268"/>
        <v>Cái</v>
      </c>
      <c r="L2790" s="89">
        <f t="shared" si="268"/>
        <v>120900</v>
      </c>
      <c r="M2790" s="85"/>
      <c r="N2790" s="85"/>
      <c r="O2790" s="77"/>
      <c r="P2790" s="35"/>
    </row>
    <row r="2791" spans="1:16" s="176" customFormat="1" ht="21" customHeight="1" x14ac:dyDescent="0.3">
      <c r="A2791" s="81">
        <f t="shared" si="269"/>
        <v>6</v>
      </c>
      <c r="B2791" s="82" t="s">
        <v>860</v>
      </c>
      <c r="C2791" s="198" t="s">
        <v>765</v>
      </c>
      <c r="D2791" s="196">
        <v>160380</v>
      </c>
      <c r="E2791" s="81"/>
      <c r="F2791" s="81"/>
      <c r="G2791" s="110" t="str">
        <f t="shared" si="267"/>
        <v>Cái</v>
      </c>
      <c r="H2791" s="197">
        <v>135150</v>
      </c>
      <c r="I2791" s="118"/>
      <c r="J2791" s="118"/>
      <c r="K2791" s="81" t="str">
        <f t="shared" ref="K2791:L2804" si="270">G2791</f>
        <v>Cái</v>
      </c>
      <c r="L2791" s="89">
        <f t="shared" si="270"/>
        <v>135150</v>
      </c>
      <c r="M2791" s="85"/>
      <c r="N2791" s="85"/>
      <c r="O2791" s="77"/>
      <c r="P2791" s="35"/>
    </row>
    <row r="2792" spans="1:16" s="176" customFormat="1" ht="21" customHeight="1" x14ac:dyDescent="0.3">
      <c r="A2792" s="81">
        <f t="shared" si="269"/>
        <v>7</v>
      </c>
      <c r="B2792" s="82" t="s">
        <v>861</v>
      </c>
      <c r="C2792" s="198" t="s">
        <v>765</v>
      </c>
      <c r="D2792" s="196">
        <v>256320</v>
      </c>
      <c r="E2792" s="81"/>
      <c r="F2792" s="81"/>
      <c r="G2792" s="110" t="str">
        <f t="shared" si="267"/>
        <v>Cái</v>
      </c>
      <c r="H2792" s="197">
        <v>213000</v>
      </c>
      <c r="I2792" s="118"/>
      <c r="J2792" s="118"/>
      <c r="K2792" s="81" t="str">
        <f t="shared" si="270"/>
        <v>Cái</v>
      </c>
      <c r="L2792" s="89">
        <f t="shared" si="270"/>
        <v>213000</v>
      </c>
      <c r="M2792" s="85"/>
      <c r="N2792" s="85"/>
      <c r="O2792" s="77"/>
      <c r="P2792" s="35"/>
    </row>
    <row r="2793" spans="1:16" s="176" customFormat="1" ht="21" customHeight="1" x14ac:dyDescent="0.3">
      <c r="A2793" s="117"/>
      <c r="B2793" s="117" t="s">
        <v>1020</v>
      </c>
      <c r="C2793" s="117"/>
      <c r="D2793" s="117">
        <v>0</v>
      </c>
      <c r="E2793" s="117"/>
      <c r="F2793" s="117"/>
      <c r="G2793" s="146">
        <f t="shared" si="267"/>
        <v>0</v>
      </c>
      <c r="H2793" s="146"/>
      <c r="I2793" s="146"/>
      <c r="J2793" s="146"/>
      <c r="K2793" s="117"/>
      <c r="L2793" s="89"/>
      <c r="M2793" s="117"/>
      <c r="N2793" s="117"/>
      <c r="O2793" s="77"/>
      <c r="P2793" s="35"/>
    </row>
    <row r="2794" spans="1:16" s="176" customFormat="1" ht="21" customHeight="1" x14ac:dyDescent="0.3">
      <c r="A2794" s="81">
        <v>1</v>
      </c>
      <c r="B2794" s="82" t="s">
        <v>1021</v>
      </c>
      <c r="C2794" s="199" t="s">
        <v>765</v>
      </c>
      <c r="D2794" s="196"/>
      <c r="E2794" s="81"/>
      <c r="F2794" s="81"/>
      <c r="G2794" s="110" t="str">
        <f t="shared" si="267"/>
        <v>Cái</v>
      </c>
      <c r="H2794" s="197">
        <v>14550</v>
      </c>
      <c r="I2794" s="118"/>
      <c r="J2794" s="118"/>
      <c r="K2794" s="81" t="str">
        <f t="shared" si="270"/>
        <v>Cái</v>
      </c>
      <c r="L2794" s="89">
        <f t="shared" si="270"/>
        <v>14550</v>
      </c>
      <c r="M2794" s="85"/>
      <c r="N2794" s="85"/>
      <c r="O2794" s="77"/>
      <c r="P2794" s="35"/>
    </row>
    <row r="2795" spans="1:16" s="176" customFormat="1" ht="21" customHeight="1" x14ac:dyDescent="0.3">
      <c r="A2795" s="81">
        <f t="shared" ref="A2795:A2800" si="271">A2794+1</f>
        <v>2</v>
      </c>
      <c r="B2795" s="82" t="s">
        <v>1022</v>
      </c>
      <c r="C2795" s="199" t="s">
        <v>765</v>
      </c>
      <c r="D2795" s="196"/>
      <c r="E2795" s="81"/>
      <c r="F2795" s="81"/>
      <c r="G2795" s="110" t="str">
        <f t="shared" si="267"/>
        <v>Cái</v>
      </c>
      <c r="H2795" s="197">
        <v>18000</v>
      </c>
      <c r="I2795" s="118"/>
      <c r="J2795" s="118"/>
      <c r="K2795" s="81" t="str">
        <f t="shared" si="270"/>
        <v>Cái</v>
      </c>
      <c r="L2795" s="89">
        <f t="shared" si="270"/>
        <v>18000</v>
      </c>
      <c r="M2795" s="85"/>
      <c r="N2795" s="85"/>
      <c r="O2795" s="77"/>
      <c r="P2795" s="35"/>
    </row>
    <row r="2796" spans="1:16" s="176" customFormat="1" ht="21" customHeight="1" x14ac:dyDescent="0.3">
      <c r="A2796" s="81">
        <f t="shared" si="271"/>
        <v>3</v>
      </c>
      <c r="B2796" s="82" t="s">
        <v>1023</v>
      </c>
      <c r="C2796" s="199" t="s">
        <v>765</v>
      </c>
      <c r="D2796" s="196"/>
      <c r="E2796" s="81"/>
      <c r="F2796" s="81"/>
      <c r="G2796" s="110" t="str">
        <f t="shared" si="267"/>
        <v>Cái</v>
      </c>
      <c r="H2796" s="197">
        <v>20250</v>
      </c>
      <c r="I2796" s="118"/>
      <c r="J2796" s="118"/>
      <c r="K2796" s="81" t="str">
        <f t="shared" si="270"/>
        <v>Cái</v>
      </c>
      <c r="L2796" s="89">
        <f t="shared" si="270"/>
        <v>20250</v>
      </c>
      <c r="M2796" s="85"/>
      <c r="N2796" s="85"/>
      <c r="O2796" s="77"/>
      <c r="P2796" s="35"/>
    </row>
    <row r="2797" spans="1:16" s="176" customFormat="1" ht="21" customHeight="1" x14ac:dyDescent="0.3">
      <c r="A2797" s="81">
        <f t="shared" si="271"/>
        <v>4</v>
      </c>
      <c r="B2797" s="82" t="s">
        <v>1024</v>
      </c>
      <c r="C2797" s="198" t="s">
        <v>95</v>
      </c>
      <c r="D2797" s="196"/>
      <c r="E2797" s="81"/>
      <c r="F2797" s="81"/>
      <c r="G2797" s="110" t="str">
        <f t="shared" si="267"/>
        <v>cái</v>
      </c>
      <c r="H2797" s="197">
        <v>20250</v>
      </c>
      <c r="I2797" s="118"/>
      <c r="J2797" s="118"/>
      <c r="K2797" s="81" t="str">
        <f t="shared" si="270"/>
        <v>cái</v>
      </c>
      <c r="L2797" s="89">
        <f t="shared" si="270"/>
        <v>20250</v>
      </c>
      <c r="M2797" s="85"/>
      <c r="N2797" s="85"/>
      <c r="O2797" s="77"/>
      <c r="P2797" s="35"/>
    </row>
    <row r="2798" spans="1:16" s="117" customFormat="1" ht="26.25" customHeight="1" x14ac:dyDescent="0.3">
      <c r="A2798" s="81">
        <f t="shared" si="271"/>
        <v>5</v>
      </c>
      <c r="B2798" s="82" t="s">
        <v>1025</v>
      </c>
      <c r="C2798" s="198" t="s">
        <v>95</v>
      </c>
      <c r="D2798" s="196"/>
      <c r="E2798" s="81"/>
      <c r="F2798" s="81"/>
      <c r="G2798" s="110" t="str">
        <f t="shared" si="267"/>
        <v>cái</v>
      </c>
      <c r="H2798" s="197">
        <v>36300</v>
      </c>
      <c r="I2798" s="118"/>
      <c r="J2798" s="118"/>
      <c r="K2798" s="81" t="str">
        <f t="shared" si="270"/>
        <v>cái</v>
      </c>
      <c r="L2798" s="89">
        <f t="shared" si="270"/>
        <v>36300</v>
      </c>
      <c r="M2798" s="85"/>
      <c r="N2798" s="85"/>
      <c r="O2798" s="77"/>
      <c r="P2798" s="35"/>
    </row>
    <row r="2799" spans="1:16" s="176" customFormat="1" ht="17.25" x14ac:dyDescent="0.3">
      <c r="A2799" s="81">
        <f t="shared" si="271"/>
        <v>6</v>
      </c>
      <c r="B2799" s="82" t="s">
        <v>1026</v>
      </c>
      <c r="C2799" s="198" t="s">
        <v>95</v>
      </c>
      <c r="D2799" s="196"/>
      <c r="E2799" s="81"/>
      <c r="F2799" s="81"/>
      <c r="G2799" s="110" t="str">
        <f t="shared" si="267"/>
        <v>cái</v>
      </c>
      <c r="H2799" s="197">
        <v>47550</v>
      </c>
      <c r="I2799" s="118"/>
      <c r="J2799" s="118"/>
      <c r="K2799" s="81" t="str">
        <f t="shared" si="270"/>
        <v>cái</v>
      </c>
      <c r="L2799" s="89">
        <f t="shared" si="270"/>
        <v>47550</v>
      </c>
      <c r="M2799" s="85"/>
      <c r="N2799" s="85"/>
      <c r="O2799" s="77"/>
      <c r="P2799" s="35"/>
    </row>
    <row r="2800" spans="1:16" s="176" customFormat="1" ht="21" customHeight="1" x14ac:dyDescent="0.3">
      <c r="A2800" s="81">
        <f t="shared" si="271"/>
        <v>7</v>
      </c>
      <c r="B2800" s="82" t="s">
        <v>1027</v>
      </c>
      <c r="C2800" s="198" t="s">
        <v>95</v>
      </c>
      <c r="D2800" s="196"/>
      <c r="E2800" s="81"/>
      <c r="F2800" s="81"/>
      <c r="G2800" s="110" t="str">
        <f t="shared" si="267"/>
        <v>cái</v>
      </c>
      <c r="H2800" s="197">
        <v>70200</v>
      </c>
      <c r="I2800" s="118"/>
      <c r="J2800" s="118"/>
      <c r="K2800" s="81" t="str">
        <f t="shared" si="270"/>
        <v>cái</v>
      </c>
      <c r="L2800" s="89">
        <f t="shared" si="270"/>
        <v>70200</v>
      </c>
      <c r="M2800" s="85"/>
      <c r="N2800" s="85"/>
      <c r="O2800" s="77"/>
      <c r="P2800" s="35"/>
    </row>
    <row r="2801" spans="1:16" s="176" customFormat="1" ht="21" customHeight="1" x14ac:dyDescent="0.3">
      <c r="A2801" s="117"/>
      <c r="B2801" s="117" t="s">
        <v>862</v>
      </c>
      <c r="C2801" s="117"/>
      <c r="D2801" s="117">
        <v>0</v>
      </c>
      <c r="E2801" s="117"/>
      <c r="F2801" s="117"/>
      <c r="G2801" s="146">
        <f t="shared" si="267"/>
        <v>0</v>
      </c>
      <c r="H2801" s="146"/>
      <c r="I2801" s="146"/>
      <c r="J2801" s="146"/>
      <c r="K2801" s="117"/>
      <c r="L2801" s="89"/>
      <c r="M2801" s="117"/>
      <c r="N2801" s="117"/>
      <c r="O2801" s="77"/>
      <c r="P2801" s="35"/>
    </row>
    <row r="2802" spans="1:16" s="176" customFormat="1" ht="21" customHeight="1" x14ac:dyDescent="0.3">
      <c r="A2802" s="81">
        <v>1</v>
      </c>
      <c r="B2802" s="82" t="s">
        <v>863</v>
      </c>
      <c r="C2802" s="198" t="s">
        <v>864</v>
      </c>
      <c r="D2802" s="196">
        <v>36180</v>
      </c>
      <c r="E2802" s="81"/>
      <c r="F2802" s="81"/>
      <c r="G2802" s="110" t="str">
        <f t="shared" si="267"/>
        <v>ống</v>
      </c>
      <c r="H2802" s="197">
        <v>23400</v>
      </c>
      <c r="I2802" s="118"/>
      <c r="J2802" s="118"/>
      <c r="K2802" s="81" t="str">
        <f t="shared" si="270"/>
        <v>ống</v>
      </c>
      <c r="L2802" s="89">
        <f t="shared" si="270"/>
        <v>23400</v>
      </c>
      <c r="M2802" s="85"/>
      <c r="N2802" s="85"/>
      <c r="O2802" s="77"/>
      <c r="P2802" s="35"/>
    </row>
    <row r="2803" spans="1:16" s="176" customFormat="1" ht="21" customHeight="1" x14ac:dyDescent="0.3">
      <c r="A2803" s="81">
        <f>A2802+1</f>
        <v>2</v>
      </c>
      <c r="B2803" s="82" t="s">
        <v>865</v>
      </c>
      <c r="C2803" s="198" t="s">
        <v>864</v>
      </c>
      <c r="D2803" s="196">
        <v>49680</v>
      </c>
      <c r="E2803" s="81"/>
      <c r="F2803" s="81"/>
      <c r="G2803" s="110" t="str">
        <f t="shared" si="267"/>
        <v>ống</v>
      </c>
      <c r="H2803" s="197">
        <v>25050</v>
      </c>
      <c r="I2803" s="118"/>
      <c r="J2803" s="118"/>
      <c r="K2803" s="81" t="str">
        <f t="shared" si="270"/>
        <v>ống</v>
      </c>
      <c r="L2803" s="89">
        <f t="shared" si="270"/>
        <v>25050</v>
      </c>
      <c r="M2803" s="85"/>
      <c r="N2803" s="85"/>
      <c r="O2803" s="77"/>
      <c r="P2803" s="35"/>
    </row>
    <row r="2804" spans="1:16" s="176" customFormat="1" ht="21" customHeight="1" x14ac:dyDescent="0.3">
      <c r="A2804" s="81">
        <f>A2803+1</f>
        <v>3</v>
      </c>
      <c r="B2804" s="82" t="s">
        <v>1012</v>
      </c>
      <c r="C2804" s="198" t="s">
        <v>864</v>
      </c>
      <c r="D2804" s="196">
        <v>59580</v>
      </c>
      <c r="E2804" s="81"/>
      <c r="F2804" s="81"/>
      <c r="G2804" s="110" t="str">
        <f t="shared" si="267"/>
        <v>ống</v>
      </c>
      <c r="H2804" s="197">
        <v>37200</v>
      </c>
      <c r="I2804" s="118"/>
      <c r="J2804" s="118"/>
      <c r="K2804" s="81" t="str">
        <f t="shared" si="270"/>
        <v>ống</v>
      </c>
      <c r="L2804" s="89">
        <f t="shared" si="270"/>
        <v>37200</v>
      </c>
      <c r="M2804" s="85"/>
      <c r="N2804" s="85"/>
      <c r="O2804" s="77"/>
      <c r="P2804" s="35"/>
    </row>
    <row r="2805" spans="1:16" s="79" customFormat="1" ht="45" customHeight="1" x14ac:dyDescent="0.3">
      <c r="A2805" s="175"/>
      <c r="B2805" s="316" t="s">
        <v>2524</v>
      </c>
      <c r="C2805" s="317"/>
      <c r="D2805" s="317"/>
      <c r="E2805" s="317"/>
      <c r="F2805" s="317"/>
      <c r="G2805" s="317"/>
      <c r="H2805" s="317"/>
      <c r="I2805" s="317"/>
      <c r="J2805" s="317"/>
      <c r="K2805" s="317"/>
      <c r="L2805" s="317"/>
      <c r="M2805" s="317"/>
      <c r="N2805" s="318"/>
      <c r="O2805" s="77"/>
      <c r="P2805" s="77"/>
    </row>
    <row r="2806" spans="1:16" s="176" customFormat="1" ht="21" customHeight="1" x14ac:dyDescent="0.3">
      <c r="A2806" s="81">
        <v>1</v>
      </c>
      <c r="B2806" s="126" t="s">
        <v>2019</v>
      </c>
      <c r="C2806" s="195" t="s">
        <v>765</v>
      </c>
      <c r="D2806" s="196"/>
      <c r="E2806" s="81"/>
      <c r="F2806" s="81"/>
      <c r="G2806" s="110" t="str">
        <f>C2806</f>
        <v>Cái</v>
      </c>
      <c r="H2806" s="200">
        <v>1361000</v>
      </c>
      <c r="I2806" s="118"/>
      <c r="J2806" s="118"/>
      <c r="K2806" s="81" t="str">
        <f t="shared" ref="K2806:L2810" si="272">G2806</f>
        <v>Cái</v>
      </c>
      <c r="L2806" s="89">
        <f t="shared" si="272"/>
        <v>1361000</v>
      </c>
      <c r="M2806" s="85"/>
      <c r="N2806" s="85"/>
      <c r="O2806" s="77"/>
      <c r="P2806" s="35"/>
    </row>
    <row r="2807" spans="1:16" s="176" customFormat="1" ht="21" customHeight="1" x14ac:dyDescent="0.3">
      <c r="A2807" s="81">
        <f>A2806+1</f>
        <v>2</v>
      </c>
      <c r="B2807" s="126" t="s">
        <v>2020</v>
      </c>
      <c r="C2807" s="195" t="s">
        <v>765</v>
      </c>
      <c r="D2807" s="196"/>
      <c r="E2807" s="81"/>
      <c r="F2807" s="81"/>
      <c r="G2807" s="110" t="str">
        <f>C2807</f>
        <v>Cái</v>
      </c>
      <c r="H2807" s="200">
        <v>1466000</v>
      </c>
      <c r="I2807" s="118"/>
      <c r="J2807" s="118"/>
      <c r="K2807" s="81" t="str">
        <f t="shared" si="272"/>
        <v>Cái</v>
      </c>
      <c r="L2807" s="89">
        <f t="shared" si="272"/>
        <v>1466000</v>
      </c>
      <c r="M2807" s="85"/>
      <c r="N2807" s="85"/>
      <c r="O2807" s="77"/>
      <c r="P2807" s="35"/>
    </row>
    <row r="2808" spans="1:16" s="176" customFormat="1" ht="21" customHeight="1" x14ac:dyDescent="0.3">
      <c r="A2808" s="81">
        <f>A2807+1</f>
        <v>3</v>
      </c>
      <c r="B2808" s="126" t="s">
        <v>2021</v>
      </c>
      <c r="C2808" s="195" t="s">
        <v>765</v>
      </c>
      <c r="D2808" s="196"/>
      <c r="E2808" s="81"/>
      <c r="F2808" s="81"/>
      <c r="G2808" s="110" t="str">
        <f>C2808</f>
        <v>Cái</v>
      </c>
      <c r="H2808" s="200">
        <v>1770500</v>
      </c>
      <c r="I2808" s="118"/>
      <c r="J2808" s="118"/>
      <c r="K2808" s="81" t="str">
        <f t="shared" si="272"/>
        <v>Cái</v>
      </c>
      <c r="L2808" s="89">
        <f t="shared" si="272"/>
        <v>1770500</v>
      </c>
      <c r="M2808" s="85"/>
      <c r="N2808" s="85"/>
      <c r="O2808" s="77"/>
      <c r="P2808" s="35"/>
    </row>
    <row r="2809" spans="1:16" s="176" customFormat="1" ht="21" customHeight="1" x14ac:dyDescent="0.3">
      <c r="A2809" s="81">
        <f>A2808+1</f>
        <v>4</v>
      </c>
      <c r="B2809" s="126" t="s">
        <v>2022</v>
      </c>
      <c r="C2809" s="195" t="s">
        <v>765</v>
      </c>
      <c r="D2809" s="196"/>
      <c r="E2809" s="81"/>
      <c r="F2809" s="81"/>
      <c r="G2809" s="110" t="str">
        <f>C2809</f>
        <v>Cái</v>
      </c>
      <c r="H2809" s="200">
        <v>1875500</v>
      </c>
      <c r="I2809" s="118"/>
      <c r="J2809" s="118"/>
      <c r="K2809" s="81" t="str">
        <f t="shared" si="272"/>
        <v>Cái</v>
      </c>
      <c r="L2809" s="89">
        <f t="shared" si="272"/>
        <v>1875500</v>
      </c>
      <c r="M2809" s="85"/>
      <c r="N2809" s="85"/>
      <c r="O2809" s="77"/>
      <c r="P2809" s="35"/>
    </row>
    <row r="2810" spans="1:16" s="176" customFormat="1" ht="21" customHeight="1" x14ac:dyDescent="0.3">
      <c r="A2810" s="81">
        <f>A2809+1</f>
        <v>5</v>
      </c>
      <c r="B2810" s="126" t="s">
        <v>2023</v>
      </c>
      <c r="C2810" s="195" t="s">
        <v>775</v>
      </c>
      <c r="D2810" s="196"/>
      <c r="E2810" s="81"/>
      <c r="F2810" s="81"/>
      <c r="G2810" s="110" t="str">
        <f>C2810</f>
        <v>Sợi</v>
      </c>
      <c r="H2810" s="200">
        <v>60000</v>
      </c>
      <c r="I2810" s="118"/>
      <c r="J2810" s="118"/>
      <c r="K2810" s="81" t="str">
        <f t="shared" si="272"/>
        <v>Sợi</v>
      </c>
      <c r="L2810" s="89">
        <f t="shared" si="272"/>
        <v>60000</v>
      </c>
      <c r="M2810" s="85"/>
      <c r="N2810" s="85"/>
      <c r="O2810" s="77"/>
      <c r="P2810" s="35"/>
    </row>
    <row r="2811" spans="1:16" s="79" customFormat="1" ht="21" customHeight="1" x14ac:dyDescent="0.3">
      <c r="A2811" s="175"/>
      <c r="B2811" s="316" t="s">
        <v>2525</v>
      </c>
      <c r="C2811" s="317"/>
      <c r="D2811" s="317"/>
      <c r="E2811" s="317"/>
      <c r="F2811" s="317"/>
      <c r="G2811" s="317"/>
      <c r="H2811" s="317"/>
      <c r="I2811" s="317"/>
      <c r="J2811" s="317"/>
      <c r="K2811" s="317"/>
      <c r="L2811" s="317"/>
      <c r="M2811" s="317"/>
      <c r="N2811" s="318"/>
      <c r="O2811" s="77"/>
      <c r="P2811" s="77"/>
    </row>
    <row r="2812" spans="1:16" s="117" customFormat="1" ht="26.25" customHeight="1" x14ac:dyDescent="0.3">
      <c r="A2812" s="81"/>
      <c r="B2812" s="117" t="s">
        <v>778</v>
      </c>
      <c r="C2812" s="81"/>
      <c r="D2812" s="86"/>
      <c r="E2812" s="81"/>
      <c r="F2812" s="81"/>
      <c r="G2812" s="83"/>
      <c r="H2812" s="83"/>
      <c r="I2812" s="118"/>
      <c r="J2812" s="118"/>
      <c r="K2812" s="81"/>
      <c r="L2812" s="89"/>
      <c r="M2812" s="85"/>
      <c r="N2812" s="85"/>
      <c r="O2812" s="77"/>
      <c r="P2812" s="35"/>
    </row>
    <row r="2813" spans="1:16" s="176" customFormat="1" ht="21" customHeight="1" x14ac:dyDescent="0.3">
      <c r="A2813" s="81">
        <f>A2812+1</f>
        <v>1</v>
      </c>
      <c r="B2813" s="126" t="s">
        <v>1013</v>
      </c>
      <c r="C2813" s="195" t="s">
        <v>780</v>
      </c>
      <c r="D2813" s="147">
        <v>25000</v>
      </c>
      <c r="E2813" s="81"/>
      <c r="F2813" s="81"/>
      <c r="G2813" s="147" t="str">
        <f>C2813</f>
        <v>m</v>
      </c>
      <c r="H2813" s="147">
        <v>25000</v>
      </c>
      <c r="I2813" s="118"/>
      <c r="J2813" s="118"/>
      <c r="K2813" s="81" t="str">
        <f t="shared" ref="K2813:K2820" si="273">G2813</f>
        <v>m</v>
      </c>
      <c r="L2813" s="89">
        <f t="shared" ref="L2813:L2820" si="274">H2813</f>
        <v>25000</v>
      </c>
      <c r="M2813" s="85"/>
      <c r="N2813" s="85"/>
      <c r="O2813" s="77"/>
      <c r="P2813" s="35"/>
    </row>
    <row r="2814" spans="1:16" s="176" customFormat="1" ht="21" customHeight="1" x14ac:dyDescent="0.3">
      <c r="A2814" s="81">
        <f>A2813+1</f>
        <v>2</v>
      </c>
      <c r="B2814" s="126" t="s">
        <v>1014</v>
      </c>
      <c r="C2814" s="195" t="s">
        <v>780</v>
      </c>
      <c r="D2814" s="147">
        <v>38000</v>
      </c>
      <c r="E2814" s="81"/>
      <c r="F2814" s="81"/>
      <c r="G2814" s="147" t="str">
        <f>C2814</f>
        <v>m</v>
      </c>
      <c r="H2814" s="147">
        <v>38000</v>
      </c>
      <c r="I2814" s="118"/>
      <c r="J2814" s="118"/>
      <c r="K2814" s="81" t="str">
        <f t="shared" si="273"/>
        <v>m</v>
      </c>
      <c r="L2814" s="89">
        <f t="shared" si="274"/>
        <v>38000</v>
      </c>
      <c r="M2814" s="85"/>
      <c r="N2814" s="85"/>
      <c r="O2814" s="77"/>
      <c r="P2814" s="35"/>
    </row>
    <row r="2815" spans="1:16" s="176" customFormat="1" ht="21" customHeight="1" x14ac:dyDescent="0.3">
      <c r="A2815" s="81">
        <f>A2814+1</f>
        <v>3</v>
      </c>
      <c r="B2815" s="126" t="s">
        <v>779</v>
      </c>
      <c r="C2815" s="195" t="s">
        <v>780</v>
      </c>
      <c r="D2815" s="147">
        <v>59600</v>
      </c>
      <c r="E2815" s="81"/>
      <c r="F2815" s="81"/>
      <c r="G2815" s="147" t="str">
        <f>C2815</f>
        <v>m</v>
      </c>
      <c r="H2815" s="147">
        <v>59600</v>
      </c>
      <c r="I2815" s="118"/>
      <c r="J2815" s="118"/>
      <c r="K2815" s="81" t="str">
        <f t="shared" si="273"/>
        <v>m</v>
      </c>
      <c r="L2815" s="89">
        <f t="shared" si="274"/>
        <v>59600</v>
      </c>
      <c r="M2815" s="85"/>
      <c r="N2815" s="85"/>
      <c r="O2815" s="77"/>
      <c r="P2815" s="35"/>
    </row>
    <row r="2816" spans="1:16" s="176" customFormat="1" ht="24" customHeight="1" x14ac:dyDescent="0.3">
      <c r="A2816" s="81">
        <f>A2815+1</f>
        <v>4</v>
      </c>
      <c r="B2816" s="126" t="s">
        <v>1015</v>
      </c>
      <c r="C2816" s="195" t="s">
        <v>780</v>
      </c>
      <c r="D2816" s="147">
        <v>82500</v>
      </c>
      <c r="E2816" s="81"/>
      <c r="F2816" s="81"/>
      <c r="G2816" s="147" t="str">
        <f>C2816</f>
        <v>m</v>
      </c>
      <c r="H2816" s="147">
        <v>82500</v>
      </c>
      <c r="I2816" s="118"/>
      <c r="J2816" s="118"/>
      <c r="K2816" s="81" t="str">
        <f t="shared" si="273"/>
        <v>m</v>
      </c>
      <c r="L2816" s="89">
        <f t="shared" si="274"/>
        <v>82500</v>
      </c>
      <c r="M2816" s="85"/>
      <c r="N2816" s="85"/>
      <c r="O2816" s="77"/>
      <c r="P2816" s="35"/>
    </row>
    <row r="2817" spans="1:16" s="176" customFormat="1" ht="21" customHeight="1" x14ac:dyDescent="0.3">
      <c r="A2817" s="81">
        <f>A2813+1</f>
        <v>2</v>
      </c>
      <c r="B2817" s="126" t="s">
        <v>781</v>
      </c>
      <c r="C2817" s="195" t="s">
        <v>780</v>
      </c>
      <c r="D2817" s="147">
        <v>112800</v>
      </c>
      <c r="E2817" s="81"/>
      <c r="F2817" s="81"/>
      <c r="G2817" s="147" t="str">
        <f t="shared" ref="G2817:G2878" si="275">C2817</f>
        <v>m</v>
      </c>
      <c r="H2817" s="147">
        <v>112800</v>
      </c>
      <c r="I2817" s="118"/>
      <c r="J2817" s="118"/>
      <c r="K2817" s="81" t="str">
        <f t="shared" si="273"/>
        <v>m</v>
      </c>
      <c r="L2817" s="89">
        <f t="shared" si="274"/>
        <v>112800</v>
      </c>
      <c r="M2817" s="85"/>
      <c r="N2817" s="85"/>
      <c r="O2817" s="77"/>
      <c r="P2817" s="35"/>
    </row>
    <row r="2818" spans="1:16" s="176" customFormat="1" ht="21" customHeight="1" x14ac:dyDescent="0.3">
      <c r="A2818" s="81">
        <f>A2817+1</f>
        <v>3</v>
      </c>
      <c r="B2818" s="126" t="s">
        <v>782</v>
      </c>
      <c r="C2818" s="195" t="s">
        <v>780</v>
      </c>
      <c r="D2818" s="147">
        <v>161000</v>
      </c>
      <c r="E2818" s="81"/>
      <c r="F2818" s="81"/>
      <c r="G2818" s="147" t="str">
        <f t="shared" si="275"/>
        <v>m</v>
      </c>
      <c r="H2818" s="147">
        <v>161000</v>
      </c>
      <c r="I2818" s="118"/>
      <c r="J2818" s="118"/>
      <c r="K2818" s="81" t="str">
        <f t="shared" si="273"/>
        <v>m</v>
      </c>
      <c r="L2818" s="89">
        <f t="shared" si="274"/>
        <v>161000</v>
      </c>
      <c r="M2818" s="85"/>
      <c r="N2818" s="85"/>
      <c r="O2818" s="77"/>
      <c r="P2818" s="35"/>
    </row>
    <row r="2819" spans="1:16" s="176" customFormat="1" ht="21" customHeight="1" x14ac:dyDescent="0.3">
      <c r="A2819" s="81">
        <f>A2818+1</f>
        <v>4</v>
      </c>
      <c r="B2819" s="126" t="s">
        <v>783</v>
      </c>
      <c r="C2819" s="195" t="s">
        <v>780</v>
      </c>
      <c r="D2819" s="147">
        <v>222600</v>
      </c>
      <c r="E2819" s="81"/>
      <c r="F2819" s="81"/>
      <c r="G2819" s="147" t="str">
        <f t="shared" si="275"/>
        <v>m</v>
      </c>
      <c r="H2819" s="147">
        <v>222600</v>
      </c>
      <c r="I2819" s="118"/>
      <c r="J2819" s="118"/>
      <c r="K2819" s="81" t="str">
        <f t="shared" si="273"/>
        <v>m</v>
      </c>
      <c r="L2819" s="89">
        <f t="shared" si="274"/>
        <v>222600</v>
      </c>
      <c r="M2819" s="85"/>
      <c r="N2819" s="85"/>
      <c r="O2819" s="77"/>
      <c r="P2819" s="35"/>
    </row>
    <row r="2820" spans="1:16" s="176" customFormat="1" ht="21" customHeight="1" x14ac:dyDescent="0.3">
      <c r="A2820" s="81">
        <f>A2819+1</f>
        <v>5</v>
      </c>
      <c r="B2820" s="126" t="s">
        <v>784</v>
      </c>
      <c r="C2820" s="195" t="s">
        <v>780</v>
      </c>
      <c r="D2820" s="147">
        <v>290000</v>
      </c>
      <c r="E2820" s="81"/>
      <c r="F2820" s="81"/>
      <c r="G2820" s="147" t="str">
        <f t="shared" si="275"/>
        <v>m</v>
      </c>
      <c r="H2820" s="147">
        <v>290000</v>
      </c>
      <c r="I2820" s="118"/>
      <c r="J2820" s="118"/>
      <c r="K2820" s="81" t="str">
        <f t="shared" si="273"/>
        <v>m</v>
      </c>
      <c r="L2820" s="89">
        <f t="shared" si="274"/>
        <v>290000</v>
      </c>
      <c r="M2820" s="85"/>
      <c r="N2820" s="85"/>
      <c r="O2820" s="77"/>
      <c r="P2820" s="35"/>
    </row>
    <row r="2821" spans="1:16" s="176" customFormat="1" ht="21" customHeight="1" x14ac:dyDescent="0.3">
      <c r="A2821" s="81"/>
      <c r="B2821" s="117" t="s">
        <v>785</v>
      </c>
      <c r="C2821" s="81"/>
      <c r="D2821" s="147"/>
      <c r="E2821" s="81"/>
      <c r="F2821" s="81"/>
      <c r="G2821" s="147">
        <f t="shared" si="275"/>
        <v>0</v>
      </c>
      <c r="H2821" s="147"/>
      <c r="I2821" s="118"/>
      <c r="J2821" s="118"/>
      <c r="K2821" s="81"/>
      <c r="L2821" s="89"/>
      <c r="M2821" s="85"/>
      <c r="N2821" s="85"/>
      <c r="O2821" s="77"/>
      <c r="P2821" s="35"/>
    </row>
    <row r="2822" spans="1:16" s="176" customFormat="1" ht="21" customHeight="1" x14ac:dyDescent="0.3">
      <c r="A2822" s="81">
        <f t="shared" ref="A2822:A2829" si="276">A2821+1</f>
        <v>1</v>
      </c>
      <c r="B2822" s="126" t="s">
        <v>786</v>
      </c>
      <c r="C2822" s="195" t="s">
        <v>780</v>
      </c>
      <c r="D2822" s="147">
        <v>17690</v>
      </c>
      <c r="E2822" s="81"/>
      <c r="F2822" s="81"/>
      <c r="G2822" s="147" t="str">
        <f t="shared" si="275"/>
        <v>m</v>
      </c>
      <c r="H2822" s="147">
        <v>17690</v>
      </c>
      <c r="I2822" s="118"/>
      <c r="J2822" s="118"/>
      <c r="K2822" s="81" t="str">
        <f t="shared" ref="K2822:L2837" si="277">G2822</f>
        <v>m</v>
      </c>
      <c r="L2822" s="89">
        <f t="shared" si="277"/>
        <v>17690</v>
      </c>
      <c r="M2822" s="85"/>
      <c r="N2822" s="85"/>
      <c r="O2822" s="77"/>
      <c r="P2822" s="35"/>
    </row>
    <row r="2823" spans="1:16" s="176" customFormat="1" ht="21" customHeight="1" x14ac:dyDescent="0.3">
      <c r="A2823" s="81">
        <f t="shared" si="276"/>
        <v>2</v>
      </c>
      <c r="B2823" s="126" t="s">
        <v>787</v>
      </c>
      <c r="C2823" s="195" t="s">
        <v>780</v>
      </c>
      <c r="D2823" s="147">
        <v>27700</v>
      </c>
      <c r="E2823" s="81"/>
      <c r="F2823" s="81"/>
      <c r="G2823" s="147" t="str">
        <f t="shared" si="275"/>
        <v>m</v>
      </c>
      <c r="H2823" s="147">
        <v>27700</v>
      </c>
      <c r="I2823" s="118"/>
      <c r="J2823" s="118"/>
      <c r="K2823" s="81" t="str">
        <f t="shared" si="277"/>
        <v>m</v>
      </c>
      <c r="L2823" s="89">
        <f t="shared" si="277"/>
        <v>27700</v>
      </c>
      <c r="M2823" s="85"/>
      <c r="N2823" s="85"/>
      <c r="O2823" s="77"/>
      <c r="P2823" s="35"/>
    </row>
    <row r="2824" spans="1:16" s="176" customFormat="1" ht="21" customHeight="1" x14ac:dyDescent="0.3">
      <c r="A2824" s="81">
        <f t="shared" si="276"/>
        <v>3</v>
      </c>
      <c r="B2824" s="126" t="s">
        <v>788</v>
      </c>
      <c r="C2824" s="195" t="s">
        <v>780</v>
      </c>
      <c r="D2824" s="147">
        <v>98000</v>
      </c>
      <c r="E2824" s="81"/>
      <c r="F2824" s="81"/>
      <c r="G2824" s="147" t="str">
        <f t="shared" si="275"/>
        <v>m</v>
      </c>
      <c r="H2824" s="147">
        <v>98000</v>
      </c>
      <c r="I2824" s="118"/>
      <c r="J2824" s="118"/>
      <c r="K2824" s="81" t="str">
        <f t="shared" si="277"/>
        <v>m</v>
      </c>
      <c r="L2824" s="89">
        <f t="shared" si="277"/>
        <v>98000</v>
      </c>
      <c r="M2824" s="85"/>
      <c r="N2824" s="85"/>
      <c r="O2824" s="77"/>
      <c r="P2824" s="35"/>
    </row>
    <row r="2825" spans="1:16" s="176" customFormat="1" ht="21" customHeight="1" x14ac:dyDescent="0.3">
      <c r="A2825" s="81">
        <f t="shared" si="276"/>
        <v>4</v>
      </c>
      <c r="B2825" s="126" t="s">
        <v>789</v>
      </c>
      <c r="C2825" s="195" t="s">
        <v>780</v>
      </c>
      <c r="D2825" s="147">
        <v>142100</v>
      </c>
      <c r="E2825" s="81"/>
      <c r="F2825" s="81"/>
      <c r="G2825" s="147" t="str">
        <f t="shared" si="275"/>
        <v>m</v>
      </c>
      <c r="H2825" s="147">
        <v>142100</v>
      </c>
      <c r="I2825" s="118"/>
      <c r="J2825" s="118"/>
      <c r="K2825" s="81" t="str">
        <f t="shared" si="277"/>
        <v>m</v>
      </c>
      <c r="L2825" s="89">
        <f t="shared" si="277"/>
        <v>142100</v>
      </c>
      <c r="M2825" s="85"/>
      <c r="N2825" s="85"/>
      <c r="O2825" s="77"/>
      <c r="P2825" s="35"/>
    </row>
    <row r="2826" spans="1:16" s="176" customFormat="1" ht="21" customHeight="1" x14ac:dyDescent="0.3">
      <c r="A2826" s="81">
        <f t="shared" si="276"/>
        <v>5</v>
      </c>
      <c r="B2826" s="126" t="s">
        <v>790</v>
      </c>
      <c r="C2826" s="195" t="s">
        <v>780</v>
      </c>
      <c r="D2826" s="147">
        <v>135700</v>
      </c>
      <c r="E2826" s="81"/>
      <c r="F2826" s="81"/>
      <c r="G2826" s="147" t="str">
        <f t="shared" si="275"/>
        <v>m</v>
      </c>
      <c r="H2826" s="147">
        <v>135700</v>
      </c>
      <c r="I2826" s="118"/>
      <c r="J2826" s="118"/>
      <c r="K2826" s="81" t="str">
        <f t="shared" si="277"/>
        <v>m</v>
      </c>
      <c r="L2826" s="89">
        <f t="shared" si="277"/>
        <v>135700</v>
      </c>
      <c r="M2826" s="85"/>
      <c r="N2826" s="85"/>
      <c r="O2826" s="77"/>
      <c r="P2826" s="35"/>
    </row>
    <row r="2827" spans="1:16" s="176" customFormat="1" ht="21" customHeight="1" x14ac:dyDescent="0.3">
      <c r="A2827" s="81">
        <f t="shared" si="276"/>
        <v>6</v>
      </c>
      <c r="B2827" s="126" t="s">
        <v>791</v>
      </c>
      <c r="C2827" s="195" t="s">
        <v>780</v>
      </c>
      <c r="D2827" s="147">
        <v>202400</v>
      </c>
      <c r="E2827" s="81"/>
      <c r="F2827" s="81"/>
      <c r="G2827" s="147" t="str">
        <f t="shared" si="275"/>
        <v>m</v>
      </c>
      <c r="H2827" s="147">
        <v>202400</v>
      </c>
      <c r="I2827" s="118"/>
      <c r="J2827" s="118"/>
      <c r="K2827" s="81" t="str">
        <f t="shared" si="277"/>
        <v>m</v>
      </c>
      <c r="L2827" s="89">
        <f t="shared" si="277"/>
        <v>202400</v>
      </c>
      <c r="M2827" s="85"/>
      <c r="N2827" s="85"/>
      <c r="O2827" s="77"/>
      <c r="P2827" s="35"/>
    </row>
    <row r="2828" spans="1:16" s="176" customFormat="1" ht="21" customHeight="1" x14ac:dyDescent="0.3">
      <c r="A2828" s="81">
        <f t="shared" si="276"/>
        <v>7</v>
      </c>
      <c r="B2828" s="126" t="s">
        <v>792</v>
      </c>
      <c r="C2828" s="195" t="s">
        <v>780</v>
      </c>
      <c r="D2828" s="147">
        <v>174200</v>
      </c>
      <c r="E2828" s="81"/>
      <c r="F2828" s="81"/>
      <c r="G2828" s="147" t="str">
        <f t="shared" si="275"/>
        <v>m</v>
      </c>
      <c r="H2828" s="147">
        <v>174200</v>
      </c>
      <c r="I2828" s="118"/>
      <c r="J2828" s="118"/>
      <c r="K2828" s="81" t="str">
        <f t="shared" si="277"/>
        <v>m</v>
      </c>
      <c r="L2828" s="89">
        <f t="shared" si="277"/>
        <v>174200</v>
      </c>
      <c r="M2828" s="85"/>
      <c r="N2828" s="85"/>
      <c r="O2828" s="77"/>
      <c r="P2828" s="35"/>
    </row>
    <row r="2829" spans="1:16" s="176" customFormat="1" ht="21" customHeight="1" x14ac:dyDescent="0.3">
      <c r="A2829" s="81">
        <f t="shared" si="276"/>
        <v>8</v>
      </c>
      <c r="B2829" s="126" t="s">
        <v>793</v>
      </c>
      <c r="C2829" s="195" t="s">
        <v>780</v>
      </c>
      <c r="D2829" s="147">
        <v>263500</v>
      </c>
      <c r="E2829" s="81"/>
      <c r="F2829" s="81"/>
      <c r="G2829" s="147" t="str">
        <f t="shared" si="275"/>
        <v>m</v>
      </c>
      <c r="H2829" s="147">
        <v>263500</v>
      </c>
      <c r="I2829" s="118"/>
      <c r="J2829" s="118"/>
      <c r="K2829" s="81" t="str">
        <f t="shared" si="277"/>
        <v>m</v>
      </c>
      <c r="L2829" s="89">
        <f t="shared" si="277"/>
        <v>263500</v>
      </c>
      <c r="M2829" s="85"/>
      <c r="N2829" s="85"/>
      <c r="O2829" s="77"/>
      <c r="P2829" s="35"/>
    </row>
    <row r="2830" spans="1:16" s="176" customFormat="1" ht="21" customHeight="1" x14ac:dyDescent="0.3">
      <c r="A2830" s="81"/>
      <c r="B2830" s="117" t="s">
        <v>794</v>
      </c>
      <c r="C2830" s="81"/>
      <c r="D2830" s="147"/>
      <c r="E2830" s="81"/>
      <c r="F2830" s="81"/>
      <c r="G2830" s="147">
        <f t="shared" si="275"/>
        <v>0</v>
      </c>
      <c r="H2830" s="147"/>
      <c r="I2830" s="118"/>
      <c r="J2830" s="118"/>
      <c r="K2830" s="81"/>
      <c r="L2830" s="89"/>
      <c r="M2830" s="85"/>
      <c r="N2830" s="85"/>
      <c r="O2830" s="77"/>
      <c r="P2830" s="35"/>
    </row>
    <row r="2831" spans="1:16" s="176" customFormat="1" ht="21" customHeight="1" x14ac:dyDescent="0.3">
      <c r="A2831" s="81">
        <f t="shared" ref="A2831:A2838" si="278">A2830+1</f>
        <v>1</v>
      </c>
      <c r="B2831" s="126" t="s">
        <v>795</v>
      </c>
      <c r="C2831" s="195" t="s">
        <v>780</v>
      </c>
      <c r="D2831" s="147">
        <v>38100</v>
      </c>
      <c r="E2831" s="81"/>
      <c r="F2831" s="81"/>
      <c r="G2831" s="147" t="str">
        <f t="shared" si="275"/>
        <v>m</v>
      </c>
      <c r="H2831" s="147">
        <v>38100</v>
      </c>
      <c r="I2831" s="118"/>
      <c r="J2831" s="118"/>
      <c r="K2831" s="81" t="str">
        <f t="shared" ref="K2831:L2838" si="279">G2831</f>
        <v>m</v>
      </c>
      <c r="L2831" s="89">
        <f t="shared" si="277"/>
        <v>38100</v>
      </c>
      <c r="M2831" s="85"/>
      <c r="N2831" s="85"/>
      <c r="O2831" s="77"/>
      <c r="P2831" s="35"/>
    </row>
    <row r="2832" spans="1:16" s="176" customFormat="1" ht="21" customHeight="1" x14ac:dyDescent="0.3">
      <c r="A2832" s="81">
        <f t="shared" si="278"/>
        <v>2</v>
      </c>
      <c r="B2832" s="126" t="s">
        <v>796</v>
      </c>
      <c r="C2832" s="195" t="s">
        <v>780</v>
      </c>
      <c r="D2832" s="147">
        <v>53200</v>
      </c>
      <c r="E2832" s="81"/>
      <c r="F2832" s="81"/>
      <c r="G2832" s="147" t="str">
        <f t="shared" si="275"/>
        <v>m</v>
      </c>
      <c r="H2832" s="147">
        <v>53200</v>
      </c>
      <c r="I2832" s="118"/>
      <c r="J2832" s="118"/>
      <c r="K2832" s="81" t="str">
        <f t="shared" si="279"/>
        <v>m</v>
      </c>
      <c r="L2832" s="89">
        <f t="shared" si="277"/>
        <v>53200</v>
      </c>
      <c r="M2832" s="85"/>
      <c r="N2832" s="85"/>
      <c r="O2832" s="77"/>
      <c r="P2832" s="35"/>
    </row>
    <row r="2833" spans="1:16" s="176" customFormat="1" ht="21" customHeight="1" x14ac:dyDescent="0.3">
      <c r="A2833" s="81">
        <f t="shared" si="278"/>
        <v>3</v>
      </c>
      <c r="B2833" s="126" t="s">
        <v>797</v>
      </c>
      <c r="C2833" s="195" t="s">
        <v>780</v>
      </c>
      <c r="D2833" s="147">
        <v>76700</v>
      </c>
      <c r="E2833" s="81"/>
      <c r="F2833" s="81"/>
      <c r="G2833" s="147" t="str">
        <f t="shared" si="275"/>
        <v>m</v>
      </c>
      <c r="H2833" s="147">
        <v>76700</v>
      </c>
      <c r="I2833" s="118"/>
      <c r="J2833" s="118"/>
      <c r="K2833" s="81" t="str">
        <f t="shared" si="279"/>
        <v>m</v>
      </c>
      <c r="L2833" s="89">
        <f t="shared" si="277"/>
        <v>76700</v>
      </c>
      <c r="M2833" s="85"/>
      <c r="N2833" s="85"/>
      <c r="O2833" s="77"/>
      <c r="P2833" s="35"/>
    </row>
    <row r="2834" spans="1:16" s="176" customFormat="1" ht="21" customHeight="1" x14ac:dyDescent="0.3">
      <c r="A2834" s="81">
        <f t="shared" si="278"/>
        <v>4</v>
      </c>
      <c r="B2834" s="126" t="s">
        <v>798</v>
      </c>
      <c r="C2834" s="195" t="s">
        <v>780</v>
      </c>
      <c r="D2834" s="147">
        <v>50900</v>
      </c>
      <c r="E2834" s="81"/>
      <c r="F2834" s="81"/>
      <c r="G2834" s="147" t="str">
        <f t="shared" si="275"/>
        <v>m</v>
      </c>
      <c r="H2834" s="147">
        <v>50900</v>
      </c>
      <c r="I2834" s="118"/>
      <c r="J2834" s="118"/>
      <c r="K2834" s="81" t="str">
        <f t="shared" si="279"/>
        <v>m</v>
      </c>
      <c r="L2834" s="89">
        <f t="shared" si="277"/>
        <v>50900</v>
      </c>
      <c r="M2834" s="85"/>
      <c r="N2834" s="85"/>
      <c r="O2834" s="77"/>
      <c r="P2834" s="35"/>
    </row>
    <row r="2835" spans="1:16" s="176" customFormat="1" ht="21" customHeight="1" x14ac:dyDescent="0.3">
      <c r="A2835" s="81">
        <f t="shared" si="278"/>
        <v>5</v>
      </c>
      <c r="B2835" s="126" t="s">
        <v>799</v>
      </c>
      <c r="C2835" s="195" t="s">
        <v>780</v>
      </c>
      <c r="D2835" s="147">
        <v>69200</v>
      </c>
      <c r="E2835" s="81"/>
      <c r="F2835" s="81"/>
      <c r="G2835" s="147" t="str">
        <f t="shared" si="275"/>
        <v>m</v>
      </c>
      <c r="H2835" s="147">
        <v>69200</v>
      </c>
      <c r="I2835" s="118"/>
      <c r="J2835" s="118"/>
      <c r="K2835" s="81" t="str">
        <f t="shared" si="279"/>
        <v>m</v>
      </c>
      <c r="L2835" s="89">
        <f t="shared" si="277"/>
        <v>69200</v>
      </c>
      <c r="M2835" s="85"/>
      <c r="N2835" s="85"/>
      <c r="O2835" s="77"/>
      <c r="P2835" s="35"/>
    </row>
    <row r="2836" spans="1:16" s="176" customFormat="1" ht="21" customHeight="1" x14ac:dyDescent="0.3">
      <c r="A2836" s="81">
        <f t="shared" si="278"/>
        <v>6</v>
      </c>
      <c r="B2836" s="126" t="s">
        <v>800</v>
      </c>
      <c r="C2836" s="195" t="s">
        <v>780</v>
      </c>
      <c r="D2836" s="147">
        <v>98200</v>
      </c>
      <c r="E2836" s="81"/>
      <c r="F2836" s="81"/>
      <c r="G2836" s="147" t="str">
        <f t="shared" si="275"/>
        <v>m</v>
      </c>
      <c r="H2836" s="147">
        <v>98200</v>
      </c>
      <c r="I2836" s="118"/>
      <c r="J2836" s="118"/>
      <c r="K2836" s="81" t="str">
        <f t="shared" si="279"/>
        <v>m</v>
      </c>
      <c r="L2836" s="89">
        <f t="shared" si="277"/>
        <v>98200</v>
      </c>
      <c r="M2836" s="85"/>
      <c r="N2836" s="85"/>
      <c r="O2836" s="77"/>
      <c r="P2836" s="35"/>
    </row>
    <row r="2837" spans="1:16" s="176" customFormat="1" ht="21" customHeight="1" x14ac:dyDescent="0.3">
      <c r="A2837" s="81">
        <f t="shared" si="278"/>
        <v>7</v>
      </c>
      <c r="B2837" s="126" t="s">
        <v>801</v>
      </c>
      <c r="C2837" s="195" t="s">
        <v>780</v>
      </c>
      <c r="D2837" s="147">
        <v>63200</v>
      </c>
      <c r="E2837" s="81"/>
      <c r="F2837" s="81"/>
      <c r="G2837" s="147" t="str">
        <f t="shared" si="275"/>
        <v>m</v>
      </c>
      <c r="H2837" s="147">
        <v>63200</v>
      </c>
      <c r="I2837" s="118"/>
      <c r="J2837" s="118"/>
      <c r="K2837" s="81" t="str">
        <f t="shared" si="279"/>
        <v>m</v>
      </c>
      <c r="L2837" s="89">
        <f t="shared" si="277"/>
        <v>63200</v>
      </c>
      <c r="M2837" s="85"/>
      <c r="N2837" s="85"/>
      <c r="O2837" s="77"/>
      <c r="P2837" s="35"/>
    </row>
    <row r="2838" spans="1:16" s="176" customFormat="1" ht="21" customHeight="1" x14ac:dyDescent="0.3">
      <c r="A2838" s="81">
        <f t="shared" si="278"/>
        <v>8</v>
      </c>
      <c r="B2838" s="126" t="s">
        <v>802</v>
      </c>
      <c r="C2838" s="195" t="s">
        <v>780</v>
      </c>
      <c r="D2838" s="147">
        <v>86400</v>
      </c>
      <c r="E2838" s="81"/>
      <c r="F2838" s="81"/>
      <c r="G2838" s="147" t="str">
        <f t="shared" si="275"/>
        <v>m</v>
      </c>
      <c r="H2838" s="147">
        <v>86400</v>
      </c>
      <c r="I2838" s="118"/>
      <c r="J2838" s="118"/>
      <c r="K2838" s="81" t="str">
        <f t="shared" si="279"/>
        <v>m</v>
      </c>
      <c r="L2838" s="89">
        <f t="shared" si="279"/>
        <v>86400</v>
      </c>
      <c r="M2838" s="85"/>
      <c r="N2838" s="85"/>
      <c r="O2838" s="77"/>
      <c r="P2838" s="35"/>
    </row>
    <row r="2839" spans="1:16" s="176" customFormat="1" ht="21" customHeight="1" x14ac:dyDescent="0.3">
      <c r="A2839" s="81"/>
      <c r="B2839" s="117" t="s">
        <v>803</v>
      </c>
      <c r="C2839" s="81"/>
      <c r="D2839" s="147"/>
      <c r="E2839" s="81"/>
      <c r="F2839" s="81"/>
      <c r="G2839" s="147">
        <f t="shared" si="275"/>
        <v>0</v>
      </c>
      <c r="H2839" s="147"/>
      <c r="I2839" s="118"/>
      <c r="J2839" s="118"/>
      <c r="K2839" s="81"/>
      <c r="L2839" s="89"/>
      <c r="M2839" s="85"/>
      <c r="N2839" s="85"/>
      <c r="O2839" s="77"/>
      <c r="P2839" s="35"/>
    </row>
    <row r="2840" spans="1:16" s="176" customFormat="1" ht="21" customHeight="1" x14ac:dyDescent="0.3">
      <c r="A2840" s="81">
        <f>A2839+1</f>
        <v>1</v>
      </c>
      <c r="B2840" s="126" t="s">
        <v>804</v>
      </c>
      <c r="C2840" s="195" t="s">
        <v>780</v>
      </c>
      <c r="D2840" s="147">
        <v>16610</v>
      </c>
      <c r="E2840" s="81"/>
      <c r="F2840" s="81"/>
      <c r="G2840" s="147" t="str">
        <f t="shared" si="275"/>
        <v>m</v>
      </c>
      <c r="H2840" s="147">
        <v>16610</v>
      </c>
      <c r="I2840" s="118"/>
      <c r="J2840" s="118"/>
      <c r="K2840" s="81" t="str">
        <f t="shared" ref="K2840:L2842" si="280">G2840</f>
        <v>m</v>
      </c>
      <c r="L2840" s="89">
        <f t="shared" si="280"/>
        <v>16610</v>
      </c>
      <c r="M2840" s="85"/>
      <c r="N2840" s="85"/>
      <c r="O2840" s="77"/>
      <c r="P2840" s="35"/>
    </row>
    <row r="2841" spans="1:16" s="176" customFormat="1" ht="21" customHeight="1" x14ac:dyDescent="0.3">
      <c r="A2841" s="81">
        <f>A2840+1</f>
        <v>2</v>
      </c>
      <c r="B2841" s="126" t="s">
        <v>805</v>
      </c>
      <c r="C2841" s="195" t="s">
        <v>780</v>
      </c>
      <c r="D2841" s="147">
        <v>22400</v>
      </c>
      <c r="E2841" s="81"/>
      <c r="F2841" s="81"/>
      <c r="G2841" s="147" t="str">
        <f t="shared" si="275"/>
        <v>m</v>
      </c>
      <c r="H2841" s="147">
        <v>22400</v>
      </c>
      <c r="I2841" s="118"/>
      <c r="J2841" s="118"/>
      <c r="K2841" s="81" t="str">
        <f t="shared" si="280"/>
        <v>m</v>
      </c>
      <c r="L2841" s="89">
        <f t="shared" si="280"/>
        <v>22400</v>
      </c>
      <c r="M2841" s="85"/>
      <c r="N2841" s="85"/>
      <c r="O2841" s="77"/>
      <c r="P2841" s="35"/>
    </row>
    <row r="2842" spans="1:16" s="176" customFormat="1" ht="21" customHeight="1" x14ac:dyDescent="0.3">
      <c r="A2842" s="81">
        <f>A2841+1</f>
        <v>3</v>
      </c>
      <c r="B2842" s="126" t="s">
        <v>806</v>
      </c>
      <c r="C2842" s="195" t="s">
        <v>780</v>
      </c>
      <c r="D2842" s="147">
        <v>30500</v>
      </c>
      <c r="E2842" s="81"/>
      <c r="F2842" s="81"/>
      <c r="G2842" s="147" t="str">
        <f t="shared" si="275"/>
        <v>m</v>
      </c>
      <c r="H2842" s="147">
        <v>30500</v>
      </c>
      <c r="I2842" s="118"/>
      <c r="J2842" s="118"/>
      <c r="K2842" s="81" t="str">
        <f t="shared" si="280"/>
        <v>m</v>
      </c>
      <c r="L2842" s="89">
        <f t="shared" si="280"/>
        <v>30500</v>
      </c>
      <c r="M2842" s="85"/>
      <c r="N2842" s="85"/>
      <c r="O2842" s="77"/>
      <c r="P2842" s="35"/>
    </row>
    <row r="2843" spans="1:16" s="176" customFormat="1" ht="21" customHeight="1" x14ac:dyDescent="0.3">
      <c r="A2843" s="81"/>
      <c r="B2843" s="117" t="s">
        <v>807</v>
      </c>
      <c r="C2843" s="81"/>
      <c r="D2843" s="147"/>
      <c r="E2843" s="81"/>
      <c r="F2843" s="81"/>
      <c r="G2843" s="147">
        <f t="shared" si="275"/>
        <v>0</v>
      </c>
      <c r="H2843" s="147"/>
      <c r="I2843" s="118"/>
      <c r="J2843" s="118"/>
      <c r="K2843" s="81"/>
      <c r="L2843" s="89"/>
      <c r="M2843" s="85"/>
      <c r="N2843" s="85"/>
      <c r="O2843" s="77"/>
      <c r="P2843" s="35"/>
    </row>
    <row r="2844" spans="1:16" s="176" customFormat="1" ht="21" customHeight="1" x14ac:dyDescent="0.3">
      <c r="A2844" s="81">
        <f>A2843+1</f>
        <v>1</v>
      </c>
      <c r="B2844" s="126" t="s">
        <v>809</v>
      </c>
      <c r="C2844" s="195" t="s">
        <v>808</v>
      </c>
      <c r="D2844" s="147">
        <v>91600</v>
      </c>
      <c r="E2844" s="81"/>
      <c r="F2844" s="81"/>
      <c r="G2844" s="147" t="str">
        <f t="shared" si="275"/>
        <v>kg</v>
      </c>
      <c r="H2844" s="147">
        <v>91600</v>
      </c>
      <c r="I2844" s="118"/>
      <c r="J2844" s="118"/>
      <c r="K2844" s="81" t="str">
        <f t="shared" ref="K2844:L2846" si="281">G2844</f>
        <v>kg</v>
      </c>
      <c r="L2844" s="89">
        <f t="shared" si="281"/>
        <v>91600</v>
      </c>
      <c r="M2844" s="85"/>
      <c r="N2844" s="85"/>
      <c r="O2844" s="77"/>
      <c r="P2844" s="35"/>
    </row>
    <row r="2845" spans="1:16" s="176" customFormat="1" ht="21" customHeight="1" x14ac:dyDescent="0.3">
      <c r="A2845" s="81">
        <f>A2844+1</f>
        <v>2</v>
      </c>
      <c r="B2845" s="126" t="s">
        <v>1016</v>
      </c>
      <c r="C2845" s="195" t="s">
        <v>808</v>
      </c>
      <c r="D2845" s="147">
        <v>98900</v>
      </c>
      <c r="E2845" s="81"/>
      <c r="F2845" s="81"/>
      <c r="G2845" s="147" t="str">
        <f t="shared" si="275"/>
        <v>kg</v>
      </c>
      <c r="H2845" s="147">
        <v>98900</v>
      </c>
      <c r="I2845" s="118"/>
      <c r="J2845" s="118"/>
      <c r="K2845" s="81" t="str">
        <f t="shared" si="281"/>
        <v>kg</v>
      </c>
      <c r="L2845" s="89">
        <f t="shared" si="281"/>
        <v>98900</v>
      </c>
      <c r="M2845" s="85"/>
      <c r="N2845" s="85"/>
      <c r="O2845" s="77"/>
      <c r="P2845" s="35"/>
    </row>
    <row r="2846" spans="1:16" s="176" customFormat="1" ht="21" customHeight="1" x14ac:dyDescent="0.3">
      <c r="A2846" s="81">
        <f>A2845+1</f>
        <v>3</v>
      </c>
      <c r="B2846" s="126" t="s">
        <v>1017</v>
      </c>
      <c r="C2846" s="195" t="s">
        <v>808</v>
      </c>
      <c r="D2846" s="147">
        <v>95200</v>
      </c>
      <c r="E2846" s="81"/>
      <c r="F2846" s="81"/>
      <c r="G2846" s="147" t="str">
        <f t="shared" si="275"/>
        <v>kg</v>
      </c>
      <c r="H2846" s="147">
        <v>95200</v>
      </c>
      <c r="I2846" s="118"/>
      <c r="J2846" s="118"/>
      <c r="K2846" s="81" t="str">
        <f t="shared" si="281"/>
        <v>kg</v>
      </c>
      <c r="L2846" s="89">
        <f t="shared" si="281"/>
        <v>95200</v>
      </c>
      <c r="M2846" s="85"/>
      <c r="N2846" s="85"/>
      <c r="O2846" s="77"/>
      <c r="P2846" s="35"/>
    </row>
    <row r="2847" spans="1:16" s="176" customFormat="1" ht="21" customHeight="1" x14ac:dyDescent="0.3">
      <c r="A2847" s="81"/>
      <c r="B2847" s="117" t="s">
        <v>810</v>
      </c>
      <c r="C2847" s="81"/>
      <c r="D2847" s="147"/>
      <c r="E2847" s="81"/>
      <c r="F2847" s="81"/>
      <c r="G2847" s="147">
        <f t="shared" si="275"/>
        <v>0</v>
      </c>
      <c r="H2847" s="147"/>
      <c r="I2847" s="118"/>
      <c r="J2847" s="118"/>
      <c r="K2847" s="81"/>
      <c r="L2847" s="89"/>
      <c r="M2847" s="85"/>
      <c r="N2847" s="85"/>
      <c r="O2847" s="77"/>
      <c r="P2847" s="35"/>
    </row>
    <row r="2848" spans="1:16" s="176" customFormat="1" ht="21" customHeight="1" x14ac:dyDescent="0.3">
      <c r="A2848" s="81">
        <f>A2847+1</f>
        <v>1</v>
      </c>
      <c r="B2848" s="126" t="s">
        <v>1018</v>
      </c>
      <c r="C2848" s="195" t="s">
        <v>808</v>
      </c>
      <c r="D2848" s="147">
        <v>255500</v>
      </c>
      <c r="E2848" s="81"/>
      <c r="F2848" s="81"/>
      <c r="G2848" s="147" t="str">
        <f t="shared" si="275"/>
        <v>kg</v>
      </c>
      <c r="H2848" s="147">
        <v>255500</v>
      </c>
      <c r="I2848" s="118"/>
      <c r="J2848" s="118"/>
      <c r="K2848" s="81" t="str">
        <f t="shared" ref="K2848:L2850" si="282">G2848</f>
        <v>kg</v>
      </c>
      <c r="L2848" s="89">
        <f t="shared" si="282"/>
        <v>255500</v>
      </c>
      <c r="M2848" s="85"/>
      <c r="N2848" s="85"/>
      <c r="O2848" s="77"/>
      <c r="P2848" s="35"/>
    </row>
    <row r="2849" spans="1:16" s="176" customFormat="1" ht="21" customHeight="1" x14ac:dyDescent="0.3">
      <c r="A2849" s="81">
        <f>A2848+1</f>
        <v>2</v>
      </c>
      <c r="B2849" s="126" t="s">
        <v>1019</v>
      </c>
      <c r="C2849" s="195" t="s">
        <v>808</v>
      </c>
      <c r="D2849" s="147">
        <v>256200</v>
      </c>
      <c r="E2849" s="81"/>
      <c r="F2849" s="81"/>
      <c r="G2849" s="147" t="str">
        <f t="shared" si="275"/>
        <v>kg</v>
      </c>
      <c r="H2849" s="147">
        <v>256200</v>
      </c>
      <c r="I2849" s="118"/>
      <c r="J2849" s="118"/>
      <c r="K2849" s="81" t="str">
        <f t="shared" si="282"/>
        <v>kg</v>
      </c>
      <c r="L2849" s="89">
        <f t="shared" si="282"/>
        <v>256200</v>
      </c>
      <c r="M2849" s="85"/>
      <c r="N2849" s="85"/>
      <c r="O2849" s="77"/>
      <c r="P2849" s="35"/>
    </row>
    <row r="2850" spans="1:16" s="176" customFormat="1" ht="21" customHeight="1" x14ac:dyDescent="0.3">
      <c r="A2850" s="81">
        <f>A2849+1</f>
        <v>3</v>
      </c>
      <c r="B2850" s="126" t="s">
        <v>811</v>
      </c>
      <c r="C2850" s="195" t="s">
        <v>808</v>
      </c>
      <c r="D2850" s="147">
        <v>261000</v>
      </c>
      <c r="E2850" s="81"/>
      <c r="F2850" s="81"/>
      <c r="G2850" s="147" t="str">
        <f t="shared" si="275"/>
        <v>kg</v>
      </c>
      <c r="H2850" s="147">
        <v>261000</v>
      </c>
      <c r="I2850" s="118"/>
      <c r="J2850" s="118"/>
      <c r="K2850" s="81" t="str">
        <f t="shared" si="282"/>
        <v>kg</v>
      </c>
      <c r="L2850" s="89">
        <f t="shared" si="282"/>
        <v>261000</v>
      </c>
      <c r="M2850" s="85"/>
      <c r="N2850" s="85"/>
      <c r="O2850" s="77"/>
      <c r="P2850" s="35"/>
    </row>
    <row r="2851" spans="1:16" s="176" customFormat="1" ht="24" customHeight="1" x14ac:dyDescent="0.3">
      <c r="A2851" s="81"/>
      <c r="B2851" s="117" t="s">
        <v>812</v>
      </c>
      <c r="C2851" s="81"/>
      <c r="D2851" s="147"/>
      <c r="E2851" s="81"/>
      <c r="F2851" s="81"/>
      <c r="G2851" s="147">
        <f t="shared" si="275"/>
        <v>0</v>
      </c>
      <c r="H2851" s="147"/>
      <c r="I2851" s="118"/>
      <c r="J2851" s="118"/>
      <c r="K2851" s="81"/>
      <c r="L2851" s="89"/>
      <c r="M2851" s="85"/>
      <c r="N2851" s="85"/>
      <c r="O2851" s="77"/>
      <c r="P2851" s="35"/>
    </row>
    <row r="2852" spans="1:16" s="176" customFormat="1" ht="21" customHeight="1" x14ac:dyDescent="0.3">
      <c r="A2852" s="81">
        <f>A2851+1</f>
        <v>1</v>
      </c>
      <c r="B2852" s="126" t="s">
        <v>813</v>
      </c>
      <c r="C2852" s="195" t="s">
        <v>808</v>
      </c>
      <c r="D2852" s="147">
        <v>76800</v>
      </c>
      <c r="E2852" s="81"/>
      <c r="F2852" s="81"/>
      <c r="G2852" s="147" t="str">
        <f t="shared" si="275"/>
        <v>kg</v>
      </c>
      <c r="H2852" s="147">
        <v>76800</v>
      </c>
      <c r="I2852" s="118"/>
      <c r="J2852" s="118"/>
      <c r="K2852" s="81" t="str">
        <f t="shared" ref="K2852:L2855" si="283">G2852</f>
        <v>kg</v>
      </c>
      <c r="L2852" s="89">
        <f t="shared" si="283"/>
        <v>76800</v>
      </c>
      <c r="M2852" s="85"/>
      <c r="N2852" s="85"/>
      <c r="O2852" s="77"/>
      <c r="P2852" s="35"/>
    </row>
    <row r="2853" spans="1:16" s="176" customFormat="1" ht="21" customHeight="1" x14ac:dyDescent="0.3">
      <c r="A2853" s="81">
        <f>A2852+1</f>
        <v>2</v>
      </c>
      <c r="B2853" s="126" t="s">
        <v>814</v>
      </c>
      <c r="C2853" s="195" t="s">
        <v>808</v>
      </c>
      <c r="D2853" s="147">
        <v>76200</v>
      </c>
      <c r="E2853" s="81"/>
      <c r="F2853" s="81"/>
      <c r="G2853" s="147" t="str">
        <f t="shared" si="275"/>
        <v>kg</v>
      </c>
      <c r="H2853" s="147">
        <v>76200</v>
      </c>
      <c r="I2853" s="118"/>
      <c r="J2853" s="118"/>
      <c r="K2853" s="81" t="str">
        <f t="shared" si="283"/>
        <v>kg</v>
      </c>
      <c r="L2853" s="89">
        <f t="shared" si="283"/>
        <v>76200</v>
      </c>
      <c r="M2853" s="85"/>
      <c r="N2853" s="85"/>
      <c r="O2853" s="77"/>
      <c r="P2853" s="35"/>
    </row>
    <row r="2854" spans="1:16" s="176" customFormat="1" ht="21" customHeight="1" x14ac:dyDescent="0.3">
      <c r="A2854" s="81">
        <f>A2853+1</f>
        <v>3</v>
      </c>
      <c r="B2854" s="126" t="s">
        <v>815</v>
      </c>
      <c r="C2854" s="195" t="s">
        <v>808</v>
      </c>
      <c r="D2854" s="147">
        <v>75400</v>
      </c>
      <c r="E2854" s="81"/>
      <c r="F2854" s="81"/>
      <c r="G2854" s="147" t="str">
        <f t="shared" si="275"/>
        <v>kg</v>
      </c>
      <c r="H2854" s="147">
        <v>75400</v>
      </c>
      <c r="I2854" s="118"/>
      <c r="J2854" s="118"/>
      <c r="K2854" s="81" t="str">
        <f t="shared" si="283"/>
        <v>kg</v>
      </c>
      <c r="L2854" s="89">
        <f t="shared" si="283"/>
        <v>75400</v>
      </c>
      <c r="M2854" s="85"/>
      <c r="N2854" s="85"/>
      <c r="O2854" s="77"/>
      <c r="P2854" s="35"/>
    </row>
    <row r="2855" spans="1:16" s="176" customFormat="1" ht="21" customHeight="1" x14ac:dyDescent="0.3">
      <c r="A2855" s="81">
        <f>A2854+1</f>
        <v>4</v>
      </c>
      <c r="B2855" s="126" t="s">
        <v>816</v>
      </c>
      <c r="C2855" s="195" t="s">
        <v>808</v>
      </c>
      <c r="D2855" s="147">
        <v>81000</v>
      </c>
      <c r="E2855" s="81"/>
      <c r="F2855" s="81"/>
      <c r="G2855" s="147" t="str">
        <f t="shared" si="275"/>
        <v>kg</v>
      </c>
      <c r="H2855" s="147">
        <v>81000</v>
      </c>
      <c r="I2855" s="118"/>
      <c r="J2855" s="118"/>
      <c r="K2855" s="81" t="str">
        <f t="shared" si="283"/>
        <v>kg</v>
      </c>
      <c r="L2855" s="89">
        <f t="shared" si="283"/>
        <v>81000</v>
      </c>
      <c r="M2855" s="85"/>
      <c r="N2855" s="85"/>
      <c r="O2855" s="77"/>
      <c r="P2855" s="35"/>
    </row>
    <row r="2856" spans="1:16" s="176" customFormat="1" ht="27.75" customHeight="1" x14ac:dyDescent="0.3">
      <c r="A2856" s="81"/>
      <c r="B2856" s="117" t="s">
        <v>817</v>
      </c>
      <c r="C2856" s="81"/>
      <c r="D2856" s="147"/>
      <c r="E2856" s="81"/>
      <c r="F2856" s="81"/>
      <c r="G2856" s="147">
        <f t="shared" si="275"/>
        <v>0</v>
      </c>
      <c r="H2856" s="147"/>
      <c r="I2856" s="118"/>
      <c r="J2856" s="118"/>
      <c r="K2856" s="81"/>
      <c r="L2856" s="89"/>
      <c r="M2856" s="85"/>
      <c r="N2856" s="85"/>
      <c r="O2856" s="77"/>
      <c r="P2856" s="35"/>
    </row>
    <row r="2857" spans="1:16" s="176" customFormat="1" ht="21" customHeight="1" x14ac:dyDescent="0.3">
      <c r="A2857" s="81">
        <f>A2856+1</f>
        <v>1</v>
      </c>
      <c r="B2857" s="126" t="s">
        <v>818</v>
      </c>
      <c r="C2857" s="195" t="s">
        <v>780</v>
      </c>
      <c r="D2857" s="147">
        <v>91400</v>
      </c>
      <c r="E2857" s="81"/>
      <c r="F2857" s="81"/>
      <c r="G2857" s="147" t="str">
        <f t="shared" si="275"/>
        <v>m</v>
      </c>
      <c r="H2857" s="147">
        <v>91400</v>
      </c>
      <c r="I2857" s="118"/>
      <c r="J2857" s="118"/>
      <c r="K2857" s="81" t="str">
        <f t="shared" ref="K2857:L2860" si="284">G2857</f>
        <v>m</v>
      </c>
      <c r="L2857" s="89">
        <f t="shared" si="284"/>
        <v>91400</v>
      </c>
      <c r="M2857" s="85"/>
      <c r="N2857" s="85"/>
      <c r="O2857" s="77"/>
      <c r="P2857" s="35"/>
    </row>
    <row r="2858" spans="1:16" s="176" customFormat="1" ht="21" customHeight="1" x14ac:dyDescent="0.3">
      <c r="A2858" s="81">
        <f>A2857+1</f>
        <v>2</v>
      </c>
      <c r="B2858" s="126" t="s">
        <v>2659</v>
      </c>
      <c r="C2858" s="195" t="s">
        <v>780</v>
      </c>
      <c r="D2858" s="147">
        <v>118500</v>
      </c>
      <c r="E2858" s="81"/>
      <c r="F2858" s="81"/>
      <c r="G2858" s="147" t="str">
        <f t="shared" si="275"/>
        <v>m</v>
      </c>
      <c r="H2858" s="147">
        <v>118500</v>
      </c>
      <c r="I2858" s="118"/>
      <c r="J2858" s="118"/>
      <c r="K2858" s="81" t="str">
        <f t="shared" si="284"/>
        <v>m</v>
      </c>
      <c r="L2858" s="89">
        <f t="shared" si="284"/>
        <v>118500</v>
      </c>
      <c r="M2858" s="85"/>
      <c r="N2858" s="85"/>
      <c r="O2858" s="77"/>
      <c r="P2858" s="35"/>
    </row>
    <row r="2859" spans="1:16" s="176" customFormat="1" ht="21" customHeight="1" x14ac:dyDescent="0.3">
      <c r="A2859" s="81">
        <f>A2858+1</f>
        <v>3</v>
      </c>
      <c r="B2859" s="126" t="s">
        <v>819</v>
      </c>
      <c r="C2859" s="195" t="s">
        <v>780</v>
      </c>
      <c r="D2859" s="147">
        <v>154400</v>
      </c>
      <c r="E2859" s="81"/>
      <c r="F2859" s="81"/>
      <c r="G2859" s="147" t="str">
        <f t="shared" si="275"/>
        <v>m</v>
      </c>
      <c r="H2859" s="147">
        <v>154400</v>
      </c>
      <c r="I2859" s="118"/>
      <c r="J2859" s="118"/>
      <c r="K2859" s="81" t="str">
        <f t="shared" si="284"/>
        <v>m</v>
      </c>
      <c r="L2859" s="89">
        <f t="shared" si="284"/>
        <v>154400</v>
      </c>
      <c r="M2859" s="85"/>
      <c r="N2859" s="85"/>
      <c r="O2859" s="77"/>
      <c r="P2859" s="35"/>
    </row>
    <row r="2860" spans="1:16" s="176" customFormat="1" ht="21" customHeight="1" x14ac:dyDescent="0.3">
      <c r="A2860" s="81">
        <f>A2859+1</f>
        <v>4</v>
      </c>
      <c r="B2860" s="126" t="s">
        <v>820</v>
      </c>
      <c r="C2860" s="195" t="s">
        <v>780</v>
      </c>
      <c r="D2860" s="147">
        <v>210800</v>
      </c>
      <c r="E2860" s="81"/>
      <c r="F2860" s="81"/>
      <c r="G2860" s="147" t="str">
        <f t="shared" si="275"/>
        <v>m</v>
      </c>
      <c r="H2860" s="147">
        <v>210800</v>
      </c>
      <c r="I2860" s="118"/>
      <c r="J2860" s="118"/>
      <c r="K2860" s="81" t="str">
        <f t="shared" si="284"/>
        <v>m</v>
      </c>
      <c r="L2860" s="89">
        <f t="shared" si="284"/>
        <v>210800</v>
      </c>
      <c r="M2860" s="85"/>
      <c r="N2860" s="85"/>
      <c r="O2860" s="77"/>
      <c r="P2860" s="35"/>
    </row>
    <row r="2861" spans="1:16" s="176" customFormat="1" ht="24.75" customHeight="1" x14ac:dyDescent="0.3">
      <c r="A2861" s="81"/>
      <c r="B2861" s="117" t="s">
        <v>821</v>
      </c>
      <c r="C2861" s="81"/>
      <c r="D2861" s="147"/>
      <c r="E2861" s="81"/>
      <c r="F2861" s="81"/>
      <c r="G2861" s="147">
        <f t="shared" si="275"/>
        <v>0</v>
      </c>
      <c r="H2861" s="147"/>
      <c r="I2861" s="118"/>
      <c r="J2861" s="118"/>
      <c r="K2861" s="81"/>
      <c r="L2861" s="89"/>
      <c r="M2861" s="85"/>
      <c r="N2861" s="85"/>
      <c r="O2861" s="77"/>
      <c r="P2861" s="35"/>
    </row>
    <row r="2862" spans="1:16" s="176" customFormat="1" ht="21" customHeight="1" x14ac:dyDescent="0.3">
      <c r="A2862" s="81">
        <f>A2861+1</f>
        <v>1</v>
      </c>
      <c r="B2862" s="127" t="s">
        <v>822</v>
      </c>
      <c r="C2862" s="195" t="s">
        <v>780</v>
      </c>
      <c r="D2862" s="147">
        <v>57600</v>
      </c>
      <c r="E2862" s="81"/>
      <c r="F2862" s="81"/>
      <c r="G2862" s="147" t="str">
        <f t="shared" si="275"/>
        <v>m</v>
      </c>
      <c r="H2862" s="147">
        <v>57600</v>
      </c>
      <c r="I2862" s="118"/>
      <c r="J2862" s="118"/>
      <c r="K2862" s="81" t="str">
        <f t="shared" ref="K2862:L2865" si="285">G2862</f>
        <v>m</v>
      </c>
      <c r="L2862" s="89">
        <f t="shared" si="285"/>
        <v>57600</v>
      </c>
      <c r="M2862" s="85"/>
      <c r="N2862" s="85"/>
      <c r="O2862" s="77"/>
      <c r="P2862" s="35"/>
    </row>
    <row r="2863" spans="1:16" s="176" customFormat="1" ht="21" customHeight="1" x14ac:dyDescent="0.3">
      <c r="A2863" s="81">
        <f>A2862+1</f>
        <v>2</v>
      </c>
      <c r="B2863" s="127" t="s">
        <v>823</v>
      </c>
      <c r="C2863" s="195" t="s">
        <v>780</v>
      </c>
      <c r="D2863" s="147">
        <v>65900</v>
      </c>
      <c r="E2863" s="81"/>
      <c r="F2863" s="81"/>
      <c r="G2863" s="147" t="str">
        <f t="shared" si="275"/>
        <v>m</v>
      </c>
      <c r="H2863" s="147">
        <v>65900</v>
      </c>
      <c r="I2863" s="118"/>
      <c r="J2863" s="118"/>
      <c r="K2863" s="81" t="str">
        <f t="shared" si="285"/>
        <v>m</v>
      </c>
      <c r="L2863" s="89">
        <f t="shared" si="285"/>
        <v>65900</v>
      </c>
      <c r="M2863" s="85"/>
      <c r="N2863" s="85"/>
      <c r="O2863" s="77"/>
      <c r="P2863" s="35"/>
    </row>
    <row r="2864" spans="1:16" s="176" customFormat="1" ht="21" customHeight="1" x14ac:dyDescent="0.3">
      <c r="A2864" s="81">
        <f>A2863+1</f>
        <v>3</v>
      </c>
      <c r="B2864" s="127" t="s">
        <v>824</v>
      </c>
      <c r="C2864" s="195" t="s">
        <v>780</v>
      </c>
      <c r="D2864" s="147">
        <v>81700</v>
      </c>
      <c r="E2864" s="81"/>
      <c r="F2864" s="81"/>
      <c r="G2864" s="147" t="str">
        <f t="shared" si="275"/>
        <v>m</v>
      </c>
      <c r="H2864" s="147">
        <v>81700</v>
      </c>
      <c r="I2864" s="118"/>
      <c r="J2864" s="118"/>
      <c r="K2864" s="81" t="str">
        <f t="shared" si="285"/>
        <v>m</v>
      </c>
      <c r="L2864" s="89">
        <f t="shared" si="285"/>
        <v>81700</v>
      </c>
      <c r="M2864" s="85"/>
      <c r="N2864" s="85"/>
      <c r="O2864" s="77"/>
      <c r="P2864" s="35"/>
    </row>
    <row r="2865" spans="1:16" s="176" customFormat="1" ht="21" customHeight="1" x14ac:dyDescent="0.3">
      <c r="A2865" s="81">
        <f>A2864+1</f>
        <v>4</v>
      </c>
      <c r="B2865" s="127" t="s">
        <v>825</v>
      </c>
      <c r="C2865" s="195" t="s">
        <v>780</v>
      </c>
      <c r="D2865" s="147">
        <v>96600</v>
      </c>
      <c r="E2865" s="81"/>
      <c r="F2865" s="81"/>
      <c r="G2865" s="147" t="str">
        <f t="shared" si="275"/>
        <v>m</v>
      </c>
      <c r="H2865" s="147">
        <v>96600</v>
      </c>
      <c r="I2865" s="118"/>
      <c r="J2865" s="118"/>
      <c r="K2865" s="81" t="str">
        <f t="shared" si="285"/>
        <v>m</v>
      </c>
      <c r="L2865" s="89">
        <f t="shared" si="285"/>
        <v>96600</v>
      </c>
      <c r="M2865" s="85"/>
      <c r="N2865" s="85"/>
      <c r="O2865" s="77"/>
      <c r="P2865" s="35"/>
    </row>
    <row r="2866" spans="1:16" s="176" customFormat="1" ht="24.75" customHeight="1" x14ac:dyDescent="0.3">
      <c r="A2866" s="81"/>
      <c r="B2866" s="117" t="s">
        <v>826</v>
      </c>
      <c r="C2866" s="81"/>
      <c r="D2866" s="147"/>
      <c r="E2866" s="81"/>
      <c r="F2866" s="81"/>
      <c r="G2866" s="147">
        <f t="shared" si="275"/>
        <v>0</v>
      </c>
      <c r="H2866" s="147"/>
      <c r="I2866" s="118"/>
      <c r="J2866" s="118"/>
      <c r="K2866" s="81"/>
      <c r="L2866" s="89"/>
      <c r="M2866" s="85"/>
      <c r="N2866" s="85"/>
      <c r="O2866" s="77"/>
      <c r="P2866" s="35"/>
    </row>
    <row r="2867" spans="1:16" s="176" customFormat="1" ht="21" customHeight="1" x14ac:dyDescent="0.3">
      <c r="A2867" s="81">
        <f t="shared" ref="A2867:A2878" si="286">A2866+1</f>
        <v>1</v>
      </c>
      <c r="B2867" s="126" t="s">
        <v>827</v>
      </c>
      <c r="C2867" s="195" t="s">
        <v>780</v>
      </c>
      <c r="D2867" s="147">
        <v>39500</v>
      </c>
      <c r="E2867" s="81"/>
      <c r="F2867" s="81"/>
      <c r="G2867" s="147" t="str">
        <f t="shared" si="275"/>
        <v>m</v>
      </c>
      <c r="H2867" s="147">
        <v>39500</v>
      </c>
      <c r="I2867" s="118"/>
      <c r="J2867" s="118"/>
      <c r="K2867" s="81" t="str">
        <f t="shared" ref="K2867:L2878" si="287">G2867</f>
        <v>m</v>
      </c>
      <c r="L2867" s="89">
        <f t="shared" si="287"/>
        <v>39500</v>
      </c>
      <c r="M2867" s="85"/>
      <c r="N2867" s="85"/>
      <c r="O2867" s="77"/>
      <c r="P2867" s="35"/>
    </row>
    <row r="2868" spans="1:16" s="176" customFormat="1" ht="21" customHeight="1" x14ac:dyDescent="0.3">
      <c r="A2868" s="81">
        <f t="shared" si="286"/>
        <v>2</v>
      </c>
      <c r="B2868" s="126" t="s">
        <v>828</v>
      </c>
      <c r="C2868" s="195" t="s">
        <v>780</v>
      </c>
      <c r="D2868" s="147">
        <v>51000</v>
      </c>
      <c r="E2868" s="81"/>
      <c r="F2868" s="81"/>
      <c r="G2868" s="147" t="str">
        <f t="shared" si="275"/>
        <v>m</v>
      </c>
      <c r="H2868" s="147">
        <v>51000</v>
      </c>
      <c r="I2868" s="118"/>
      <c r="J2868" s="118"/>
      <c r="K2868" s="81" t="str">
        <f t="shared" si="287"/>
        <v>m</v>
      </c>
      <c r="L2868" s="89">
        <f t="shared" si="287"/>
        <v>51000</v>
      </c>
      <c r="M2868" s="85"/>
      <c r="N2868" s="85"/>
      <c r="O2868" s="77"/>
      <c r="P2868" s="35"/>
    </row>
    <row r="2869" spans="1:16" s="176" customFormat="1" ht="21" customHeight="1" x14ac:dyDescent="0.3">
      <c r="A2869" s="81">
        <f t="shared" si="286"/>
        <v>3</v>
      </c>
      <c r="B2869" s="126" t="s">
        <v>829</v>
      </c>
      <c r="C2869" s="195" t="s">
        <v>780</v>
      </c>
      <c r="D2869" s="147">
        <v>65500</v>
      </c>
      <c r="E2869" s="81"/>
      <c r="F2869" s="81"/>
      <c r="G2869" s="147" t="str">
        <f t="shared" si="275"/>
        <v>m</v>
      </c>
      <c r="H2869" s="147">
        <v>65500</v>
      </c>
      <c r="I2869" s="118"/>
      <c r="J2869" s="118"/>
      <c r="K2869" s="81" t="str">
        <f t="shared" si="287"/>
        <v>m</v>
      </c>
      <c r="L2869" s="89">
        <f t="shared" si="287"/>
        <v>65500</v>
      </c>
      <c r="M2869" s="85"/>
      <c r="N2869" s="85"/>
      <c r="O2869" s="77"/>
      <c r="P2869" s="35"/>
    </row>
    <row r="2870" spans="1:16" s="176" customFormat="1" ht="21" customHeight="1" x14ac:dyDescent="0.3">
      <c r="A2870" s="81">
        <f t="shared" si="286"/>
        <v>4</v>
      </c>
      <c r="B2870" s="126" t="s">
        <v>830</v>
      </c>
      <c r="C2870" s="195" t="s">
        <v>780</v>
      </c>
      <c r="D2870" s="147">
        <v>82800</v>
      </c>
      <c r="E2870" s="81"/>
      <c r="F2870" s="81"/>
      <c r="G2870" s="147" t="str">
        <f t="shared" si="275"/>
        <v>m</v>
      </c>
      <c r="H2870" s="147">
        <v>82800</v>
      </c>
      <c r="I2870" s="118"/>
      <c r="J2870" s="118"/>
      <c r="K2870" s="81" t="str">
        <f t="shared" si="287"/>
        <v>m</v>
      </c>
      <c r="L2870" s="89">
        <f t="shared" si="287"/>
        <v>82800</v>
      </c>
      <c r="M2870" s="85"/>
      <c r="N2870" s="85"/>
      <c r="O2870" s="77"/>
      <c r="P2870" s="35"/>
    </row>
    <row r="2871" spans="1:16" s="176" customFormat="1" ht="21" customHeight="1" x14ac:dyDescent="0.3">
      <c r="A2871" s="81">
        <f t="shared" si="286"/>
        <v>5</v>
      </c>
      <c r="B2871" s="126" t="s">
        <v>831</v>
      </c>
      <c r="C2871" s="195" t="s">
        <v>780</v>
      </c>
      <c r="D2871" s="147">
        <v>54700</v>
      </c>
      <c r="E2871" s="81"/>
      <c r="F2871" s="81"/>
      <c r="G2871" s="147" t="str">
        <f t="shared" si="275"/>
        <v>m</v>
      </c>
      <c r="H2871" s="147">
        <v>54700</v>
      </c>
      <c r="I2871" s="118"/>
      <c r="J2871" s="118"/>
      <c r="K2871" s="81" t="str">
        <f t="shared" si="287"/>
        <v>m</v>
      </c>
      <c r="L2871" s="89">
        <f t="shared" si="287"/>
        <v>54700</v>
      </c>
      <c r="M2871" s="85"/>
      <c r="N2871" s="85"/>
      <c r="O2871" s="77"/>
      <c r="P2871" s="35"/>
    </row>
    <row r="2872" spans="1:16" s="176" customFormat="1" ht="21" customHeight="1" x14ac:dyDescent="0.3">
      <c r="A2872" s="81">
        <f t="shared" si="286"/>
        <v>6</v>
      </c>
      <c r="B2872" s="126" t="s">
        <v>832</v>
      </c>
      <c r="C2872" s="195" t="s">
        <v>780</v>
      </c>
      <c r="D2872" s="147">
        <v>73200</v>
      </c>
      <c r="E2872" s="81"/>
      <c r="F2872" s="81"/>
      <c r="G2872" s="147" t="str">
        <f t="shared" si="275"/>
        <v>m</v>
      </c>
      <c r="H2872" s="147">
        <v>73200</v>
      </c>
      <c r="I2872" s="118"/>
      <c r="J2872" s="118"/>
      <c r="K2872" s="81" t="str">
        <f t="shared" si="287"/>
        <v>m</v>
      </c>
      <c r="L2872" s="89">
        <f t="shared" si="287"/>
        <v>73200</v>
      </c>
      <c r="M2872" s="85"/>
      <c r="N2872" s="85"/>
      <c r="O2872" s="77"/>
      <c r="P2872" s="35"/>
    </row>
    <row r="2873" spans="1:16" s="176" customFormat="1" ht="21" customHeight="1" x14ac:dyDescent="0.3">
      <c r="A2873" s="81">
        <f t="shared" si="286"/>
        <v>7</v>
      </c>
      <c r="B2873" s="126" t="s">
        <v>833</v>
      </c>
      <c r="C2873" s="195" t="s">
        <v>780</v>
      </c>
      <c r="D2873" s="147">
        <v>97700</v>
      </c>
      <c r="E2873" s="81"/>
      <c r="F2873" s="81"/>
      <c r="G2873" s="147" t="str">
        <f t="shared" si="275"/>
        <v>m</v>
      </c>
      <c r="H2873" s="147">
        <v>97700</v>
      </c>
      <c r="I2873" s="118"/>
      <c r="J2873" s="118"/>
      <c r="K2873" s="81" t="str">
        <f t="shared" si="287"/>
        <v>m</v>
      </c>
      <c r="L2873" s="89">
        <f t="shared" si="287"/>
        <v>97700</v>
      </c>
      <c r="M2873" s="85"/>
      <c r="N2873" s="85"/>
      <c r="O2873" s="77"/>
      <c r="P2873" s="35"/>
    </row>
    <row r="2874" spans="1:16" s="176" customFormat="1" ht="21" customHeight="1" x14ac:dyDescent="0.3">
      <c r="A2874" s="81">
        <f t="shared" si="286"/>
        <v>8</v>
      </c>
      <c r="B2874" s="126" t="s">
        <v>834</v>
      </c>
      <c r="C2874" s="195" t="s">
        <v>780</v>
      </c>
      <c r="D2874" s="147">
        <v>122300</v>
      </c>
      <c r="E2874" s="81"/>
      <c r="F2874" s="81"/>
      <c r="G2874" s="147" t="str">
        <f t="shared" si="275"/>
        <v>m</v>
      </c>
      <c r="H2874" s="147">
        <v>122300</v>
      </c>
      <c r="I2874" s="118"/>
      <c r="J2874" s="118"/>
      <c r="K2874" s="81" t="str">
        <f t="shared" si="287"/>
        <v>m</v>
      </c>
      <c r="L2874" s="89">
        <f t="shared" si="287"/>
        <v>122300</v>
      </c>
      <c r="M2874" s="85"/>
      <c r="N2874" s="85"/>
      <c r="O2874" s="77"/>
      <c r="P2874" s="35"/>
    </row>
    <row r="2875" spans="1:16" s="176" customFormat="1" ht="21" customHeight="1" x14ac:dyDescent="0.3">
      <c r="A2875" s="81">
        <f t="shared" si="286"/>
        <v>9</v>
      </c>
      <c r="B2875" s="126" t="s">
        <v>835</v>
      </c>
      <c r="C2875" s="195" t="s">
        <v>780</v>
      </c>
      <c r="D2875" s="147">
        <v>70800</v>
      </c>
      <c r="E2875" s="81"/>
      <c r="F2875" s="81"/>
      <c r="G2875" s="147" t="str">
        <f t="shared" si="275"/>
        <v>m</v>
      </c>
      <c r="H2875" s="147">
        <v>70800</v>
      </c>
      <c r="I2875" s="118"/>
      <c r="J2875" s="118"/>
      <c r="K2875" s="81" t="str">
        <f t="shared" si="287"/>
        <v>m</v>
      </c>
      <c r="L2875" s="89">
        <f t="shared" si="287"/>
        <v>70800</v>
      </c>
      <c r="M2875" s="85"/>
      <c r="N2875" s="85"/>
      <c r="O2875" s="77"/>
      <c r="P2875" s="35"/>
    </row>
    <row r="2876" spans="1:16" s="176" customFormat="1" ht="21" customHeight="1" x14ac:dyDescent="0.3">
      <c r="A2876" s="81">
        <f t="shared" si="286"/>
        <v>10</v>
      </c>
      <c r="B2876" s="126" t="s">
        <v>836</v>
      </c>
      <c r="C2876" s="195" t="s">
        <v>780</v>
      </c>
      <c r="D2876" s="147">
        <v>97000</v>
      </c>
      <c r="E2876" s="81"/>
      <c r="F2876" s="81"/>
      <c r="G2876" s="147" t="str">
        <f t="shared" si="275"/>
        <v>m</v>
      </c>
      <c r="H2876" s="147">
        <v>97000</v>
      </c>
      <c r="I2876" s="118"/>
      <c r="J2876" s="118"/>
      <c r="K2876" s="81" t="str">
        <f t="shared" si="287"/>
        <v>m</v>
      </c>
      <c r="L2876" s="89">
        <f t="shared" si="287"/>
        <v>97000</v>
      </c>
      <c r="M2876" s="85"/>
      <c r="N2876" s="85"/>
      <c r="O2876" s="77"/>
      <c r="P2876" s="35"/>
    </row>
    <row r="2877" spans="1:16" s="176" customFormat="1" ht="21" customHeight="1" x14ac:dyDescent="0.3">
      <c r="A2877" s="81">
        <f t="shared" si="286"/>
        <v>11</v>
      </c>
      <c r="B2877" s="126" t="s">
        <v>837</v>
      </c>
      <c r="C2877" s="195" t="s">
        <v>780</v>
      </c>
      <c r="D2877" s="147">
        <v>127900</v>
      </c>
      <c r="E2877" s="81"/>
      <c r="F2877" s="81"/>
      <c r="G2877" s="147" t="str">
        <f t="shared" si="275"/>
        <v>m</v>
      </c>
      <c r="H2877" s="147">
        <v>127900</v>
      </c>
      <c r="I2877" s="118"/>
      <c r="J2877" s="118"/>
      <c r="K2877" s="81" t="str">
        <f t="shared" si="287"/>
        <v>m</v>
      </c>
      <c r="L2877" s="89">
        <f t="shared" si="287"/>
        <v>127900</v>
      </c>
      <c r="M2877" s="85"/>
      <c r="N2877" s="85"/>
      <c r="O2877" s="77"/>
      <c r="P2877" s="35"/>
    </row>
    <row r="2878" spans="1:16" s="176" customFormat="1" ht="21" customHeight="1" x14ac:dyDescent="0.3">
      <c r="A2878" s="81">
        <f t="shared" si="286"/>
        <v>12</v>
      </c>
      <c r="B2878" s="126" t="s">
        <v>838</v>
      </c>
      <c r="C2878" s="195" t="s">
        <v>780</v>
      </c>
      <c r="D2878" s="147">
        <v>162000</v>
      </c>
      <c r="E2878" s="81"/>
      <c r="F2878" s="81"/>
      <c r="G2878" s="147" t="str">
        <f t="shared" si="275"/>
        <v>m</v>
      </c>
      <c r="H2878" s="147">
        <v>162000</v>
      </c>
      <c r="I2878" s="118"/>
      <c r="J2878" s="118"/>
      <c r="K2878" s="81" t="str">
        <f t="shared" si="287"/>
        <v>m</v>
      </c>
      <c r="L2878" s="89">
        <f t="shared" si="287"/>
        <v>162000</v>
      </c>
      <c r="M2878" s="85"/>
      <c r="N2878" s="85"/>
      <c r="O2878" s="77"/>
      <c r="P2878" s="35"/>
    </row>
    <row r="2879" spans="1:16" s="79" customFormat="1" ht="39.75" customHeight="1" x14ac:dyDescent="0.3">
      <c r="A2879" s="175"/>
      <c r="B2879" s="324" t="s">
        <v>2517</v>
      </c>
      <c r="C2879" s="325"/>
      <c r="D2879" s="325"/>
      <c r="E2879" s="325"/>
      <c r="F2879" s="325"/>
      <c r="G2879" s="325"/>
      <c r="H2879" s="325"/>
      <c r="I2879" s="325"/>
      <c r="J2879" s="325"/>
      <c r="K2879" s="325"/>
      <c r="L2879" s="325"/>
      <c r="M2879" s="325"/>
      <c r="N2879" s="326"/>
      <c r="O2879" s="77"/>
      <c r="P2879" s="77"/>
    </row>
    <row r="2880" spans="1:16" s="176" customFormat="1" ht="24" customHeight="1" x14ac:dyDescent="0.3">
      <c r="A2880" s="81"/>
      <c r="B2880" s="265" t="s">
        <v>847</v>
      </c>
      <c r="C2880" s="195"/>
      <c r="D2880" s="119"/>
      <c r="E2880" s="81"/>
      <c r="F2880" s="81"/>
      <c r="G2880" s="147"/>
      <c r="H2880" s="89"/>
      <c r="I2880" s="118"/>
      <c r="J2880" s="118"/>
      <c r="K2880" s="81"/>
      <c r="L2880" s="89"/>
      <c r="M2880" s="85"/>
      <c r="N2880" s="85"/>
      <c r="O2880" s="77"/>
      <c r="P2880" s="35"/>
    </row>
    <row r="2881" spans="1:16" s="176" customFormat="1" ht="17.25" x14ac:dyDescent="0.3">
      <c r="A2881" s="81">
        <v>1</v>
      </c>
      <c r="B2881" s="201" t="s">
        <v>2032</v>
      </c>
      <c r="C2881" s="198" t="s">
        <v>95</v>
      </c>
      <c r="D2881" s="196">
        <v>377000</v>
      </c>
      <c r="E2881" s="81"/>
      <c r="F2881" s="81"/>
      <c r="G2881" s="147" t="str">
        <f>C2881</f>
        <v>cái</v>
      </c>
      <c r="H2881" s="89">
        <f>D2881</f>
        <v>377000</v>
      </c>
      <c r="I2881" s="118"/>
      <c r="J2881" s="118"/>
      <c r="K2881" s="81" t="str">
        <f t="shared" ref="K2881:K2892" si="288">G2881</f>
        <v>cái</v>
      </c>
      <c r="L2881" s="89">
        <f>H2881</f>
        <v>377000</v>
      </c>
      <c r="M2881" s="85"/>
      <c r="N2881" s="85"/>
      <c r="O2881" s="77"/>
      <c r="P2881" s="35"/>
    </row>
    <row r="2882" spans="1:16" s="176" customFormat="1" ht="17.25" x14ac:dyDescent="0.3">
      <c r="A2882" s="81">
        <f t="shared" ref="A2882:A2892" si="289">A2881+1</f>
        <v>2</v>
      </c>
      <c r="B2882" s="201" t="s">
        <v>1007</v>
      </c>
      <c r="C2882" s="198" t="s">
        <v>95</v>
      </c>
      <c r="D2882" s="196">
        <v>28600</v>
      </c>
      <c r="E2882" s="81"/>
      <c r="F2882" s="81"/>
      <c r="G2882" s="147" t="str">
        <f t="shared" ref="G2882:G2892" si="290">C2882</f>
        <v>cái</v>
      </c>
      <c r="H2882" s="89">
        <f t="shared" ref="H2882:H2892" si="291">D2882</f>
        <v>28600</v>
      </c>
      <c r="I2882" s="118"/>
      <c r="J2882" s="118"/>
      <c r="K2882" s="81" t="str">
        <f t="shared" si="288"/>
        <v>cái</v>
      </c>
      <c r="L2882" s="89">
        <f t="shared" ref="L2882:L2892" si="292">H2882</f>
        <v>28600</v>
      </c>
      <c r="M2882" s="85"/>
      <c r="N2882" s="85"/>
      <c r="O2882" s="77"/>
      <c r="P2882" s="35"/>
    </row>
    <row r="2883" spans="1:16" s="176" customFormat="1" ht="17.25" x14ac:dyDescent="0.3">
      <c r="A2883" s="81">
        <f t="shared" si="289"/>
        <v>3</v>
      </c>
      <c r="B2883" s="201" t="s">
        <v>848</v>
      </c>
      <c r="C2883" s="198" t="s">
        <v>95</v>
      </c>
      <c r="D2883" s="200">
        <v>1092900</v>
      </c>
      <c r="E2883" s="81"/>
      <c r="F2883" s="81"/>
      <c r="G2883" s="147" t="str">
        <f t="shared" si="290"/>
        <v>cái</v>
      </c>
      <c r="H2883" s="89">
        <f t="shared" si="291"/>
        <v>1092900</v>
      </c>
      <c r="I2883" s="118"/>
      <c r="J2883" s="118"/>
      <c r="K2883" s="81" t="str">
        <f t="shared" si="288"/>
        <v>cái</v>
      </c>
      <c r="L2883" s="89">
        <f t="shared" si="292"/>
        <v>1092900</v>
      </c>
      <c r="M2883" s="85"/>
      <c r="N2883" s="85"/>
      <c r="O2883" s="77"/>
      <c r="P2883" s="35"/>
    </row>
    <row r="2884" spans="1:16" s="176" customFormat="1" ht="17.25" x14ac:dyDescent="0.3">
      <c r="A2884" s="81">
        <f t="shared" si="289"/>
        <v>4</v>
      </c>
      <c r="B2884" s="201" t="s">
        <v>849</v>
      </c>
      <c r="C2884" s="198" t="s">
        <v>95</v>
      </c>
      <c r="D2884" s="200">
        <v>430800</v>
      </c>
      <c r="E2884" s="81"/>
      <c r="F2884" s="81"/>
      <c r="G2884" s="147" t="str">
        <f t="shared" si="290"/>
        <v>cái</v>
      </c>
      <c r="H2884" s="89">
        <f t="shared" si="291"/>
        <v>430800</v>
      </c>
      <c r="I2884" s="118"/>
      <c r="J2884" s="118"/>
      <c r="K2884" s="81" t="str">
        <f t="shared" si="288"/>
        <v>cái</v>
      </c>
      <c r="L2884" s="89">
        <f t="shared" si="292"/>
        <v>430800</v>
      </c>
      <c r="M2884" s="85"/>
      <c r="N2884" s="85"/>
      <c r="O2884" s="77"/>
      <c r="P2884" s="35"/>
    </row>
    <row r="2885" spans="1:16" s="176" customFormat="1" ht="17.25" x14ac:dyDescent="0.3">
      <c r="A2885" s="81">
        <f t="shared" si="289"/>
        <v>5</v>
      </c>
      <c r="B2885" s="201" t="s">
        <v>850</v>
      </c>
      <c r="C2885" s="198" t="s">
        <v>95</v>
      </c>
      <c r="D2885" s="200">
        <v>206400</v>
      </c>
      <c r="E2885" s="81"/>
      <c r="F2885" s="81"/>
      <c r="G2885" s="147" t="str">
        <f t="shared" si="290"/>
        <v>cái</v>
      </c>
      <c r="H2885" s="89">
        <f t="shared" si="291"/>
        <v>206400</v>
      </c>
      <c r="I2885" s="118"/>
      <c r="J2885" s="118"/>
      <c r="K2885" s="81" t="str">
        <f t="shared" si="288"/>
        <v>cái</v>
      </c>
      <c r="L2885" s="89">
        <f t="shared" si="292"/>
        <v>206400</v>
      </c>
      <c r="M2885" s="85"/>
      <c r="N2885" s="85"/>
      <c r="O2885" s="77"/>
      <c r="P2885" s="35"/>
    </row>
    <row r="2886" spans="1:16" s="176" customFormat="1" ht="17.25" x14ac:dyDescent="0.3">
      <c r="A2886" s="81">
        <f t="shared" si="289"/>
        <v>6</v>
      </c>
      <c r="B2886" s="201" t="s">
        <v>851</v>
      </c>
      <c r="C2886" s="198" t="s">
        <v>95</v>
      </c>
      <c r="D2886" s="200">
        <v>209850</v>
      </c>
      <c r="E2886" s="81"/>
      <c r="F2886" s="81"/>
      <c r="G2886" s="147" t="str">
        <f t="shared" si="290"/>
        <v>cái</v>
      </c>
      <c r="H2886" s="89">
        <f t="shared" si="291"/>
        <v>209850</v>
      </c>
      <c r="I2886" s="118"/>
      <c r="J2886" s="118"/>
      <c r="K2886" s="81" t="str">
        <f t="shared" si="288"/>
        <v>cái</v>
      </c>
      <c r="L2886" s="89">
        <f t="shared" si="292"/>
        <v>209850</v>
      </c>
      <c r="M2886" s="85"/>
      <c r="N2886" s="85"/>
      <c r="O2886" s="77"/>
      <c r="P2886" s="35"/>
    </row>
    <row r="2887" spans="1:16" s="176" customFormat="1" ht="17.25" x14ac:dyDescent="0.3">
      <c r="A2887" s="81">
        <f t="shared" si="289"/>
        <v>7</v>
      </c>
      <c r="B2887" s="201" t="s">
        <v>852</v>
      </c>
      <c r="C2887" s="198" t="s">
        <v>95</v>
      </c>
      <c r="D2887" s="200">
        <v>77250</v>
      </c>
      <c r="E2887" s="81"/>
      <c r="F2887" s="81"/>
      <c r="G2887" s="147" t="str">
        <f t="shared" si="290"/>
        <v>cái</v>
      </c>
      <c r="H2887" s="89">
        <f t="shared" si="291"/>
        <v>77250</v>
      </c>
      <c r="I2887" s="118"/>
      <c r="J2887" s="118"/>
      <c r="K2887" s="81" t="str">
        <f t="shared" si="288"/>
        <v>cái</v>
      </c>
      <c r="L2887" s="89">
        <f t="shared" si="292"/>
        <v>77250</v>
      </c>
      <c r="M2887" s="85"/>
      <c r="N2887" s="85"/>
      <c r="O2887" s="77"/>
      <c r="P2887" s="35"/>
    </row>
    <row r="2888" spans="1:16" s="176" customFormat="1" ht="17.25" x14ac:dyDescent="0.3">
      <c r="A2888" s="81">
        <f t="shared" si="289"/>
        <v>8</v>
      </c>
      <c r="B2888" s="201" t="s">
        <v>853</v>
      </c>
      <c r="C2888" s="198" t="s">
        <v>95</v>
      </c>
      <c r="D2888" s="200">
        <v>345750</v>
      </c>
      <c r="E2888" s="81"/>
      <c r="F2888" s="81"/>
      <c r="G2888" s="147" t="str">
        <f t="shared" si="290"/>
        <v>cái</v>
      </c>
      <c r="H2888" s="89">
        <f t="shared" si="291"/>
        <v>345750</v>
      </c>
      <c r="I2888" s="118"/>
      <c r="J2888" s="118"/>
      <c r="K2888" s="81" t="str">
        <f t="shared" si="288"/>
        <v>cái</v>
      </c>
      <c r="L2888" s="89">
        <f t="shared" si="292"/>
        <v>345750</v>
      </c>
      <c r="M2888" s="85"/>
      <c r="N2888" s="85"/>
      <c r="O2888" s="77"/>
      <c r="P2888" s="35"/>
    </row>
    <row r="2889" spans="1:16" s="176" customFormat="1" ht="17.25" x14ac:dyDescent="0.3">
      <c r="A2889" s="81">
        <f t="shared" si="289"/>
        <v>9</v>
      </c>
      <c r="B2889" s="201" t="s">
        <v>854</v>
      </c>
      <c r="C2889" s="198" t="s">
        <v>95</v>
      </c>
      <c r="D2889" s="200">
        <v>444600</v>
      </c>
      <c r="E2889" s="81"/>
      <c r="F2889" s="81"/>
      <c r="G2889" s="147" t="str">
        <f t="shared" si="290"/>
        <v>cái</v>
      </c>
      <c r="H2889" s="89">
        <f t="shared" si="291"/>
        <v>444600</v>
      </c>
      <c r="I2889" s="118"/>
      <c r="J2889" s="118"/>
      <c r="K2889" s="81" t="str">
        <f t="shared" si="288"/>
        <v>cái</v>
      </c>
      <c r="L2889" s="89">
        <f t="shared" si="292"/>
        <v>444600</v>
      </c>
      <c r="M2889" s="85"/>
      <c r="N2889" s="85"/>
      <c r="O2889" s="77"/>
      <c r="P2889" s="35"/>
    </row>
    <row r="2890" spans="1:16" s="176" customFormat="1" ht="17.25" x14ac:dyDescent="0.3">
      <c r="A2890" s="81">
        <f t="shared" si="289"/>
        <v>10</v>
      </c>
      <c r="B2890" s="201" t="s">
        <v>2033</v>
      </c>
      <c r="C2890" s="198" t="s">
        <v>95</v>
      </c>
      <c r="D2890" s="196">
        <v>18200</v>
      </c>
      <c r="E2890" s="81"/>
      <c r="F2890" s="81"/>
      <c r="G2890" s="147" t="str">
        <f t="shared" si="290"/>
        <v>cái</v>
      </c>
      <c r="H2890" s="89">
        <f t="shared" si="291"/>
        <v>18200</v>
      </c>
      <c r="I2890" s="118"/>
      <c r="J2890" s="118"/>
      <c r="K2890" s="81" t="str">
        <f t="shared" si="288"/>
        <v>cái</v>
      </c>
      <c r="L2890" s="89">
        <f t="shared" si="292"/>
        <v>18200</v>
      </c>
      <c r="M2890" s="85"/>
      <c r="N2890" s="85"/>
      <c r="O2890" s="77"/>
      <c r="P2890" s="35"/>
    </row>
    <row r="2891" spans="1:16" s="176" customFormat="1" ht="17.25" x14ac:dyDescent="0.3">
      <c r="A2891" s="81">
        <f t="shared" si="289"/>
        <v>11</v>
      </c>
      <c r="B2891" s="201" t="s">
        <v>2034</v>
      </c>
      <c r="C2891" s="198" t="s">
        <v>95</v>
      </c>
      <c r="D2891" s="196">
        <v>96200</v>
      </c>
      <c r="E2891" s="81"/>
      <c r="F2891" s="81"/>
      <c r="G2891" s="147" t="str">
        <f t="shared" si="290"/>
        <v>cái</v>
      </c>
      <c r="H2891" s="89">
        <f t="shared" si="291"/>
        <v>96200</v>
      </c>
      <c r="I2891" s="118"/>
      <c r="J2891" s="118"/>
      <c r="K2891" s="81" t="str">
        <f t="shared" si="288"/>
        <v>cái</v>
      </c>
      <c r="L2891" s="89">
        <f t="shared" si="292"/>
        <v>96200</v>
      </c>
      <c r="M2891" s="85"/>
      <c r="N2891" s="85"/>
      <c r="O2891" s="77"/>
      <c r="P2891" s="35"/>
    </row>
    <row r="2892" spans="1:16" s="176" customFormat="1" ht="17.25" x14ac:dyDescent="0.3">
      <c r="A2892" s="81">
        <f t="shared" si="289"/>
        <v>12</v>
      </c>
      <c r="B2892" s="201" t="s">
        <v>2035</v>
      </c>
      <c r="C2892" s="198" t="s">
        <v>95</v>
      </c>
      <c r="D2892" s="196">
        <v>143000</v>
      </c>
      <c r="E2892" s="81"/>
      <c r="F2892" s="81"/>
      <c r="G2892" s="147" t="str">
        <f t="shared" si="290"/>
        <v>cái</v>
      </c>
      <c r="H2892" s="89">
        <f t="shared" si="291"/>
        <v>143000</v>
      </c>
      <c r="I2892" s="118"/>
      <c r="J2892" s="118"/>
      <c r="K2892" s="81" t="str">
        <f t="shared" si="288"/>
        <v>cái</v>
      </c>
      <c r="L2892" s="89">
        <f t="shared" si="292"/>
        <v>143000</v>
      </c>
      <c r="M2892" s="85"/>
      <c r="N2892" s="85"/>
      <c r="O2892" s="77"/>
      <c r="P2892" s="35"/>
    </row>
    <row r="2893" spans="1:16" s="176" customFormat="1" ht="27" customHeight="1" x14ac:dyDescent="0.3">
      <c r="A2893" s="81"/>
      <c r="B2893" s="349" t="s">
        <v>3477</v>
      </c>
      <c r="C2893" s="350"/>
      <c r="D2893" s="350"/>
      <c r="E2893" s="350"/>
      <c r="F2893" s="350"/>
      <c r="G2893" s="350"/>
      <c r="H2893" s="350"/>
      <c r="I2893" s="350"/>
      <c r="J2893" s="350"/>
      <c r="K2893" s="350"/>
      <c r="L2893" s="350"/>
      <c r="M2893" s="350"/>
      <c r="N2893" s="351"/>
      <c r="O2893" s="77"/>
      <c r="P2893" s="35"/>
    </row>
    <row r="2894" spans="1:16" s="176" customFormat="1" ht="17.25" x14ac:dyDescent="0.3">
      <c r="A2894" s="81">
        <v>1</v>
      </c>
      <c r="B2894" s="201" t="s">
        <v>2712</v>
      </c>
      <c r="C2894" s="198"/>
      <c r="D2894" s="196"/>
      <c r="E2894" s="81"/>
      <c r="F2894" s="81"/>
      <c r="G2894" s="147"/>
      <c r="H2894" s="89"/>
      <c r="I2894" s="118"/>
      <c r="J2894" s="118"/>
      <c r="K2894" s="81" t="s">
        <v>95</v>
      </c>
      <c r="L2894" s="89"/>
      <c r="M2894" s="89">
        <v>260000</v>
      </c>
      <c r="N2894" s="89">
        <f>M2894</f>
        <v>260000</v>
      </c>
      <c r="O2894" s="77"/>
      <c r="P2894" s="35"/>
    </row>
    <row r="2895" spans="1:16" s="176" customFormat="1" ht="17.25" x14ac:dyDescent="0.3">
      <c r="A2895" s="81">
        <v>2</v>
      </c>
      <c r="B2895" s="201" t="s">
        <v>2713</v>
      </c>
      <c r="C2895" s="198"/>
      <c r="D2895" s="196"/>
      <c r="E2895" s="81"/>
      <c r="F2895" s="81"/>
      <c r="G2895" s="147"/>
      <c r="H2895" s="89"/>
      <c r="I2895" s="118"/>
      <c r="J2895" s="118"/>
      <c r="K2895" s="81" t="s">
        <v>95</v>
      </c>
      <c r="L2895" s="89"/>
      <c r="M2895" s="89">
        <v>174000</v>
      </c>
      <c r="N2895" s="89">
        <f t="shared" ref="N2895:N2932" si="293">M2895</f>
        <v>174000</v>
      </c>
      <c r="O2895" s="77"/>
      <c r="P2895" s="35"/>
    </row>
    <row r="2896" spans="1:16" s="176" customFormat="1" ht="17.25" x14ac:dyDescent="0.3">
      <c r="A2896" s="81">
        <v>3</v>
      </c>
      <c r="B2896" s="201" t="s">
        <v>2714</v>
      </c>
      <c r="C2896" s="198"/>
      <c r="D2896" s="196"/>
      <c r="E2896" s="81"/>
      <c r="F2896" s="81"/>
      <c r="G2896" s="147"/>
      <c r="H2896" s="89"/>
      <c r="I2896" s="118"/>
      <c r="J2896" s="118"/>
      <c r="K2896" s="81" t="s">
        <v>95</v>
      </c>
      <c r="L2896" s="89"/>
      <c r="M2896" s="89">
        <v>86000</v>
      </c>
      <c r="N2896" s="89">
        <f t="shared" si="293"/>
        <v>86000</v>
      </c>
      <c r="O2896" s="77"/>
      <c r="P2896" s="35"/>
    </row>
    <row r="2897" spans="1:16" s="176" customFormat="1" ht="17.25" x14ac:dyDescent="0.3">
      <c r="A2897" s="81">
        <v>4</v>
      </c>
      <c r="B2897" s="201" t="s">
        <v>2715</v>
      </c>
      <c r="C2897" s="198"/>
      <c r="D2897" s="196"/>
      <c r="E2897" s="81"/>
      <c r="F2897" s="81"/>
      <c r="G2897" s="147"/>
      <c r="H2897" s="89"/>
      <c r="I2897" s="118"/>
      <c r="J2897" s="118"/>
      <c r="K2897" s="81" t="s">
        <v>95</v>
      </c>
      <c r="L2897" s="89"/>
      <c r="M2897" s="89">
        <v>380000</v>
      </c>
      <c r="N2897" s="89">
        <f t="shared" si="293"/>
        <v>380000</v>
      </c>
      <c r="O2897" s="77"/>
      <c r="P2897" s="35"/>
    </row>
    <row r="2898" spans="1:16" s="176" customFormat="1" ht="17.25" x14ac:dyDescent="0.3">
      <c r="A2898" s="81">
        <v>5</v>
      </c>
      <c r="B2898" s="201" t="s">
        <v>2716</v>
      </c>
      <c r="C2898" s="198"/>
      <c r="D2898" s="196"/>
      <c r="E2898" s="81"/>
      <c r="F2898" s="81"/>
      <c r="G2898" s="147"/>
      <c r="H2898" s="89"/>
      <c r="I2898" s="118"/>
      <c r="J2898" s="118"/>
      <c r="K2898" s="81" t="s">
        <v>95</v>
      </c>
      <c r="L2898" s="89"/>
      <c r="M2898" s="89">
        <v>118000</v>
      </c>
      <c r="N2898" s="89">
        <f t="shared" si="293"/>
        <v>118000</v>
      </c>
      <c r="O2898" s="77"/>
      <c r="P2898" s="35"/>
    </row>
    <row r="2899" spans="1:16" s="176" customFormat="1" ht="17.25" x14ac:dyDescent="0.3">
      <c r="A2899" s="81">
        <v>6</v>
      </c>
      <c r="B2899" s="201" t="s">
        <v>2717</v>
      </c>
      <c r="C2899" s="198"/>
      <c r="D2899" s="196"/>
      <c r="E2899" s="81"/>
      <c r="F2899" s="81"/>
      <c r="G2899" s="147"/>
      <c r="H2899" s="89"/>
      <c r="I2899" s="118"/>
      <c r="J2899" s="118"/>
      <c r="K2899" s="81" t="s">
        <v>95</v>
      </c>
      <c r="L2899" s="89"/>
      <c r="M2899" s="89">
        <v>79000</v>
      </c>
      <c r="N2899" s="89">
        <f t="shared" si="293"/>
        <v>79000</v>
      </c>
      <c r="O2899" s="77"/>
      <c r="P2899" s="35"/>
    </row>
    <row r="2900" spans="1:16" s="176" customFormat="1" ht="17.25" x14ac:dyDescent="0.3">
      <c r="A2900" s="81">
        <v>7</v>
      </c>
      <c r="B2900" s="201" t="s">
        <v>2718</v>
      </c>
      <c r="C2900" s="198"/>
      <c r="D2900" s="196"/>
      <c r="E2900" s="81"/>
      <c r="F2900" s="81"/>
      <c r="G2900" s="147"/>
      <c r="H2900" s="89"/>
      <c r="I2900" s="118"/>
      <c r="J2900" s="118"/>
      <c r="K2900" s="81" t="s">
        <v>95</v>
      </c>
      <c r="L2900" s="89"/>
      <c r="M2900" s="89">
        <v>108000</v>
      </c>
      <c r="N2900" s="89">
        <f t="shared" si="293"/>
        <v>108000</v>
      </c>
      <c r="O2900" s="77"/>
      <c r="P2900" s="35"/>
    </row>
    <row r="2901" spans="1:16" s="176" customFormat="1" ht="17.25" x14ac:dyDescent="0.3">
      <c r="A2901" s="81">
        <v>8</v>
      </c>
      <c r="B2901" s="201" t="s">
        <v>2719</v>
      </c>
      <c r="C2901" s="198"/>
      <c r="D2901" s="196"/>
      <c r="E2901" s="81"/>
      <c r="F2901" s="81"/>
      <c r="G2901" s="147"/>
      <c r="H2901" s="89"/>
      <c r="I2901" s="118"/>
      <c r="J2901" s="118"/>
      <c r="K2901" s="81" t="s">
        <v>95</v>
      </c>
      <c r="L2901" s="89"/>
      <c r="M2901" s="89">
        <v>128000</v>
      </c>
      <c r="N2901" s="89">
        <f t="shared" si="293"/>
        <v>128000</v>
      </c>
      <c r="O2901" s="77"/>
      <c r="P2901" s="35"/>
    </row>
    <row r="2902" spans="1:16" s="176" customFormat="1" ht="17.25" x14ac:dyDescent="0.3">
      <c r="A2902" s="81">
        <v>9</v>
      </c>
      <c r="B2902" s="201" t="s">
        <v>2720</v>
      </c>
      <c r="C2902" s="198"/>
      <c r="D2902" s="196"/>
      <c r="E2902" s="81"/>
      <c r="F2902" s="81"/>
      <c r="G2902" s="147"/>
      <c r="H2902" s="89"/>
      <c r="I2902" s="118"/>
      <c r="J2902" s="118"/>
      <c r="K2902" s="81" t="s">
        <v>95</v>
      </c>
      <c r="L2902" s="89"/>
      <c r="M2902" s="89">
        <v>158000</v>
      </c>
      <c r="N2902" s="89">
        <f t="shared" si="293"/>
        <v>158000</v>
      </c>
      <c r="O2902" s="77"/>
      <c r="P2902" s="35"/>
    </row>
    <row r="2903" spans="1:16" s="176" customFormat="1" ht="17.25" x14ac:dyDescent="0.3">
      <c r="A2903" s="81">
        <v>10</v>
      </c>
      <c r="B2903" s="201" t="s">
        <v>2721</v>
      </c>
      <c r="C2903" s="198"/>
      <c r="D2903" s="196"/>
      <c r="E2903" s="81"/>
      <c r="F2903" s="81"/>
      <c r="G2903" s="147"/>
      <c r="H2903" s="89"/>
      <c r="I2903" s="118"/>
      <c r="J2903" s="118"/>
      <c r="K2903" s="81" t="s">
        <v>95</v>
      </c>
      <c r="L2903" s="89"/>
      <c r="M2903" s="85">
        <v>180000</v>
      </c>
      <c r="N2903" s="89">
        <f t="shared" si="293"/>
        <v>180000</v>
      </c>
      <c r="O2903" s="77"/>
      <c r="P2903" s="35"/>
    </row>
    <row r="2904" spans="1:16" s="176" customFormat="1" ht="17.25" x14ac:dyDescent="0.3">
      <c r="A2904" s="81">
        <v>11</v>
      </c>
      <c r="B2904" s="201" t="s">
        <v>2722</v>
      </c>
      <c r="C2904" s="198"/>
      <c r="D2904" s="196"/>
      <c r="E2904" s="81"/>
      <c r="F2904" s="81"/>
      <c r="G2904" s="147"/>
      <c r="H2904" s="89"/>
      <c r="I2904" s="118"/>
      <c r="J2904" s="118"/>
      <c r="K2904" s="81" t="s">
        <v>95</v>
      </c>
      <c r="L2904" s="89"/>
      <c r="M2904" s="85">
        <v>270000</v>
      </c>
      <c r="N2904" s="89">
        <f t="shared" si="293"/>
        <v>270000</v>
      </c>
      <c r="O2904" s="77"/>
      <c r="P2904" s="35"/>
    </row>
    <row r="2905" spans="1:16" s="176" customFormat="1" ht="17.25" x14ac:dyDescent="0.3">
      <c r="A2905" s="81">
        <v>12</v>
      </c>
      <c r="B2905" s="201" t="s">
        <v>2723</v>
      </c>
      <c r="C2905" s="198"/>
      <c r="D2905" s="196"/>
      <c r="E2905" s="81"/>
      <c r="F2905" s="81"/>
      <c r="G2905" s="147"/>
      <c r="H2905" s="89"/>
      <c r="I2905" s="118"/>
      <c r="J2905" s="118"/>
      <c r="K2905" s="81" t="s">
        <v>95</v>
      </c>
      <c r="L2905" s="89"/>
      <c r="M2905" s="85">
        <v>180000</v>
      </c>
      <c r="N2905" s="89">
        <f t="shared" si="293"/>
        <v>180000</v>
      </c>
      <c r="O2905" s="77"/>
      <c r="P2905" s="35"/>
    </row>
    <row r="2906" spans="1:16" s="176" customFormat="1" ht="17.25" x14ac:dyDescent="0.3">
      <c r="A2906" s="81">
        <v>13</v>
      </c>
      <c r="B2906" s="201" t="s">
        <v>2724</v>
      </c>
      <c r="C2906" s="198"/>
      <c r="D2906" s="196"/>
      <c r="E2906" s="81"/>
      <c r="F2906" s="81"/>
      <c r="G2906" s="147"/>
      <c r="H2906" s="89"/>
      <c r="I2906" s="118"/>
      <c r="J2906" s="118"/>
      <c r="K2906" s="81" t="s">
        <v>95</v>
      </c>
      <c r="L2906" s="89"/>
      <c r="M2906" s="85">
        <v>280000</v>
      </c>
      <c r="N2906" s="89">
        <f t="shared" si="293"/>
        <v>280000</v>
      </c>
      <c r="O2906" s="77"/>
      <c r="P2906" s="35"/>
    </row>
    <row r="2907" spans="1:16" s="176" customFormat="1" ht="17.25" x14ac:dyDescent="0.3">
      <c r="A2907" s="81">
        <v>14</v>
      </c>
      <c r="B2907" s="201" t="s">
        <v>2725</v>
      </c>
      <c r="C2907" s="198"/>
      <c r="D2907" s="196"/>
      <c r="E2907" s="81"/>
      <c r="F2907" s="81"/>
      <c r="G2907" s="147"/>
      <c r="H2907" s="89"/>
      <c r="I2907" s="118"/>
      <c r="J2907" s="118"/>
      <c r="K2907" s="81" t="s">
        <v>95</v>
      </c>
      <c r="L2907" s="89"/>
      <c r="M2907" s="85">
        <v>106000</v>
      </c>
      <c r="N2907" s="89">
        <f t="shared" si="293"/>
        <v>106000</v>
      </c>
      <c r="O2907" s="77"/>
      <c r="P2907" s="35"/>
    </row>
    <row r="2908" spans="1:16" s="176" customFormat="1" ht="17.25" x14ac:dyDescent="0.3">
      <c r="A2908" s="81">
        <v>15</v>
      </c>
      <c r="B2908" s="201" t="s">
        <v>2726</v>
      </c>
      <c r="C2908" s="198"/>
      <c r="D2908" s="196"/>
      <c r="E2908" s="81"/>
      <c r="F2908" s="81"/>
      <c r="G2908" s="147"/>
      <c r="H2908" s="89"/>
      <c r="I2908" s="118"/>
      <c r="J2908" s="118"/>
      <c r="K2908" s="81" t="s">
        <v>95</v>
      </c>
      <c r="L2908" s="89"/>
      <c r="M2908" s="85">
        <v>220000</v>
      </c>
      <c r="N2908" s="89">
        <f t="shared" si="293"/>
        <v>220000</v>
      </c>
      <c r="O2908" s="77"/>
      <c r="P2908" s="35"/>
    </row>
    <row r="2909" spans="1:16" s="176" customFormat="1" ht="17.25" x14ac:dyDescent="0.3">
      <c r="A2909" s="81">
        <v>16</v>
      </c>
      <c r="B2909" s="201" t="s">
        <v>2727</v>
      </c>
      <c r="C2909" s="198"/>
      <c r="D2909" s="196"/>
      <c r="E2909" s="81"/>
      <c r="F2909" s="81"/>
      <c r="G2909" s="147"/>
      <c r="H2909" s="89"/>
      <c r="I2909" s="118"/>
      <c r="J2909" s="118"/>
      <c r="K2909" s="81" t="s">
        <v>95</v>
      </c>
      <c r="L2909" s="89"/>
      <c r="M2909" s="85">
        <v>350000</v>
      </c>
      <c r="N2909" s="89">
        <f t="shared" si="293"/>
        <v>350000</v>
      </c>
      <c r="O2909" s="77"/>
      <c r="P2909" s="35"/>
    </row>
    <row r="2910" spans="1:16" s="176" customFormat="1" ht="17.25" x14ac:dyDescent="0.3">
      <c r="A2910" s="81">
        <v>17</v>
      </c>
      <c r="B2910" s="201" t="s">
        <v>2728</v>
      </c>
      <c r="C2910" s="198"/>
      <c r="D2910" s="196"/>
      <c r="E2910" s="81"/>
      <c r="F2910" s="81"/>
      <c r="G2910" s="147"/>
      <c r="H2910" s="89"/>
      <c r="I2910" s="118"/>
      <c r="J2910" s="118"/>
      <c r="K2910" s="81" t="s">
        <v>95</v>
      </c>
      <c r="L2910" s="89"/>
      <c r="M2910" s="85">
        <v>160000</v>
      </c>
      <c r="N2910" s="89">
        <f t="shared" si="293"/>
        <v>160000</v>
      </c>
      <c r="O2910" s="77"/>
      <c r="P2910" s="35"/>
    </row>
    <row r="2911" spans="1:16" s="176" customFormat="1" ht="17.25" x14ac:dyDescent="0.3">
      <c r="A2911" s="81">
        <v>18</v>
      </c>
      <c r="B2911" s="201" t="s">
        <v>2729</v>
      </c>
      <c r="C2911" s="198"/>
      <c r="D2911" s="196"/>
      <c r="E2911" s="81"/>
      <c r="F2911" s="81"/>
      <c r="G2911" s="147"/>
      <c r="H2911" s="89"/>
      <c r="I2911" s="118"/>
      <c r="J2911" s="118"/>
      <c r="K2911" s="81" t="s">
        <v>95</v>
      </c>
      <c r="L2911" s="89"/>
      <c r="M2911" s="85">
        <v>280000</v>
      </c>
      <c r="N2911" s="89">
        <f t="shared" si="293"/>
        <v>280000</v>
      </c>
      <c r="O2911" s="77"/>
      <c r="P2911" s="35"/>
    </row>
    <row r="2912" spans="1:16" s="176" customFormat="1" ht="17.25" x14ac:dyDescent="0.3">
      <c r="A2912" s="81">
        <v>19</v>
      </c>
      <c r="B2912" s="201" t="s">
        <v>2730</v>
      </c>
      <c r="C2912" s="198"/>
      <c r="D2912" s="196"/>
      <c r="E2912" s="81"/>
      <c r="F2912" s="81"/>
      <c r="G2912" s="147"/>
      <c r="H2912" s="89"/>
      <c r="I2912" s="118"/>
      <c r="J2912" s="118"/>
      <c r="K2912" s="81" t="s">
        <v>95</v>
      </c>
      <c r="L2912" s="89"/>
      <c r="M2912" s="85">
        <v>240000</v>
      </c>
      <c r="N2912" s="89">
        <f t="shared" si="293"/>
        <v>240000</v>
      </c>
      <c r="O2912" s="77"/>
      <c r="P2912" s="35"/>
    </row>
    <row r="2913" spans="1:16" s="176" customFormat="1" ht="17.25" x14ac:dyDescent="0.3">
      <c r="A2913" s="81">
        <v>20</v>
      </c>
      <c r="B2913" s="201" t="s">
        <v>2731</v>
      </c>
      <c r="C2913" s="198"/>
      <c r="D2913" s="196"/>
      <c r="E2913" s="81"/>
      <c r="F2913" s="81"/>
      <c r="G2913" s="147"/>
      <c r="H2913" s="89"/>
      <c r="I2913" s="118"/>
      <c r="J2913" s="118"/>
      <c r="K2913" s="81" t="s">
        <v>95</v>
      </c>
      <c r="L2913" s="89"/>
      <c r="M2913" s="85">
        <v>320000</v>
      </c>
      <c r="N2913" s="89">
        <f t="shared" si="293"/>
        <v>320000</v>
      </c>
      <c r="O2913" s="77"/>
      <c r="P2913" s="35"/>
    </row>
    <row r="2914" spans="1:16" s="176" customFormat="1" ht="17.25" x14ac:dyDescent="0.3">
      <c r="A2914" s="81">
        <v>21</v>
      </c>
      <c r="B2914" s="201" t="s">
        <v>2732</v>
      </c>
      <c r="C2914" s="198"/>
      <c r="D2914" s="196"/>
      <c r="E2914" s="81"/>
      <c r="F2914" s="81"/>
      <c r="G2914" s="147"/>
      <c r="H2914" s="89"/>
      <c r="I2914" s="118"/>
      <c r="J2914" s="118"/>
      <c r="K2914" s="81" t="s">
        <v>95</v>
      </c>
      <c r="L2914" s="89"/>
      <c r="M2914" s="85">
        <v>510000</v>
      </c>
      <c r="N2914" s="89">
        <f t="shared" si="293"/>
        <v>510000</v>
      </c>
      <c r="O2914" s="77"/>
      <c r="P2914" s="35"/>
    </row>
    <row r="2915" spans="1:16" s="176" customFormat="1" ht="17.25" x14ac:dyDescent="0.3">
      <c r="A2915" s="81">
        <v>22</v>
      </c>
      <c r="B2915" s="201" t="s">
        <v>2733</v>
      </c>
      <c r="C2915" s="198"/>
      <c r="D2915" s="196"/>
      <c r="E2915" s="81"/>
      <c r="F2915" s="81"/>
      <c r="G2915" s="147"/>
      <c r="H2915" s="89"/>
      <c r="I2915" s="118"/>
      <c r="J2915" s="118"/>
      <c r="K2915" s="81" t="s">
        <v>95</v>
      </c>
      <c r="L2915" s="89"/>
      <c r="M2915" s="85">
        <v>430000</v>
      </c>
      <c r="N2915" s="89">
        <f t="shared" si="293"/>
        <v>430000</v>
      </c>
      <c r="O2915" s="77"/>
      <c r="P2915" s="35"/>
    </row>
    <row r="2916" spans="1:16" s="176" customFormat="1" ht="17.25" x14ac:dyDescent="0.3">
      <c r="A2916" s="81">
        <v>23</v>
      </c>
      <c r="B2916" s="201" t="s">
        <v>2734</v>
      </c>
      <c r="C2916" s="198"/>
      <c r="D2916" s="196"/>
      <c r="E2916" s="81"/>
      <c r="F2916" s="81"/>
      <c r="G2916" s="147"/>
      <c r="H2916" s="89"/>
      <c r="I2916" s="118"/>
      <c r="J2916" s="118"/>
      <c r="K2916" s="81" t="s">
        <v>95</v>
      </c>
      <c r="L2916" s="89"/>
      <c r="M2916" s="85">
        <v>680000</v>
      </c>
      <c r="N2916" s="89">
        <f t="shared" si="293"/>
        <v>680000</v>
      </c>
      <c r="O2916" s="77"/>
      <c r="P2916" s="35"/>
    </row>
    <row r="2917" spans="1:16" s="176" customFormat="1" ht="17.25" x14ac:dyDescent="0.3">
      <c r="A2917" s="81">
        <v>24</v>
      </c>
      <c r="B2917" s="201" t="s">
        <v>2735</v>
      </c>
      <c r="C2917" s="198"/>
      <c r="D2917" s="196"/>
      <c r="E2917" s="81"/>
      <c r="F2917" s="81"/>
      <c r="G2917" s="147"/>
      <c r="H2917" s="89"/>
      <c r="I2917" s="118"/>
      <c r="J2917" s="118"/>
      <c r="K2917" s="81" t="s">
        <v>95</v>
      </c>
      <c r="L2917" s="89"/>
      <c r="M2917" s="85">
        <v>780000</v>
      </c>
      <c r="N2917" s="89">
        <f t="shared" si="293"/>
        <v>780000</v>
      </c>
      <c r="O2917" s="77"/>
      <c r="P2917" s="35"/>
    </row>
    <row r="2918" spans="1:16" s="176" customFormat="1" ht="17.25" x14ac:dyDescent="0.3">
      <c r="A2918" s="81">
        <v>25</v>
      </c>
      <c r="B2918" s="201" t="s">
        <v>2736</v>
      </c>
      <c r="C2918" s="198"/>
      <c r="D2918" s="196"/>
      <c r="E2918" s="81"/>
      <c r="F2918" s="81"/>
      <c r="G2918" s="147"/>
      <c r="H2918" s="89"/>
      <c r="I2918" s="118"/>
      <c r="J2918" s="118"/>
      <c r="K2918" s="81" t="s">
        <v>95</v>
      </c>
      <c r="L2918" s="89"/>
      <c r="M2918" s="85">
        <v>256000</v>
      </c>
      <c r="N2918" s="89">
        <f t="shared" si="293"/>
        <v>256000</v>
      </c>
      <c r="O2918" s="77"/>
      <c r="P2918" s="35"/>
    </row>
    <row r="2919" spans="1:16" s="176" customFormat="1" ht="17.25" x14ac:dyDescent="0.3">
      <c r="A2919" s="81">
        <v>26</v>
      </c>
      <c r="B2919" s="201" t="s">
        <v>2737</v>
      </c>
      <c r="C2919" s="198"/>
      <c r="D2919" s="196"/>
      <c r="E2919" s="81"/>
      <c r="F2919" s="81"/>
      <c r="G2919" s="147"/>
      <c r="H2919" s="89"/>
      <c r="I2919" s="118"/>
      <c r="J2919" s="118"/>
      <c r="K2919" s="81" t="s">
        <v>95</v>
      </c>
      <c r="L2919" s="89"/>
      <c r="M2919" s="85">
        <v>335000</v>
      </c>
      <c r="N2919" s="89">
        <f t="shared" si="293"/>
        <v>335000</v>
      </c>
      <c r="O2919" s="77"/>
      <c r="P2919" s="35"/>
    </row>
    <row r="2920" spans="1:16" s="176" customFormat="1" ht="17.25" x14ac:dyDescent="0.3">
      <c r="A2920" s="81">
        <v>27</v>
      </c>
      <c r="B2920" s="201" t="s">
        <v>2738</v>
      </c>
      <c r="C2920" s="198"/>
      <c r="D2920" s="196"/>
      <c r="E2920" s="81"/>
      <c r="F2920" s="81"/>
      <c r="G2920" s="147"/>
      <c r="H2920" s="89"/>
      <c r="I2920" s="118"/>
      <c r="J2920" s="118"/>
      <c r="K2920" s="81" t="s">
        <v>95</v>
      </c>
      <c r="L2920" s="89"/>
      <c r="M2920" s="85">
        <v>520000</v>
      </c>
      <c r="N2920" s="85">
        <f t="shared" si="293"/>
        <v>520000</v>
      </c>
      <c r="O2920" s="77"/>
      <c r="P2920" s="35"/>
    </row>
    <row r="2921" spans="1:16" s="176" customFormat="1" ht="17.25" x14ac:dyDescent="0.3">
      <c r="A2921" s="81">
        <v>28</v>
      </c>
      <c r="B2921" s="201" t="s">
        <v>2739</v>
      </c>
      <c r="C2921" s="198"/>
      <c r="D2921" s="196"/>
      <c r="E2921" s="81"/>
      <c r="F2921" s="81"/>
      <c r="G2921" s="147"/>
      <c r="H2921" s="89"/>
      <c r="I2921" s="118"/>
      <c r="J2921" s="118"/>
      <c r="K2921" s="81" t="s">
        <v>95</v>
      </c>
      <c r="L2921" s="89"/>
      <c r="M2921" s="85">
        <v>780000</v>
      </c>
      <c r="N2921" s="85">
        <f t="shared" si="293"/>
        <v>780000</v>
      </c>
      <c r="O2921" s="77"/>
      <c r="P2921" s="35"/>
    </row>
    <row r="2922" spans="1:16" s="176" customFormat="1" ht="17.25" x14ac:dyDescent="0.3">
      <c r="A2922" s="81">
        <v>29</v>
      </c>
      <c r="B2922" s="201" t="s">
        <v>2740</v>
      </c>
      <c r="C2922" s="198"/>
      <c r="D2922" s="196"/>
      <c r="E2922" s="81"/>
      <c r="F2922" s="81"/>
      <c r="G2922" s="147"/>
      <c r="H2922" s="89"/>
      <c r="I2922" s="118"/>
      <c r="J2922" s="118"/>
      <c r="K2922" s="81" t="s">
        <v>95</v>
      </c>
      <c r="L2922" s="89"/>
      <c r="M2922" s="85">
        <v>850000</v>
      </c>
      <c r="N2922" s="85">
        <f t="shared" si="293"/>
        <v>850000</v>
      </c>
      <c r="O2922" s="77"/>
      <c r="P2922" s="35"/>
    </row>
    <row r="2923" spans="1:16" s="176" customFormat="1" ht="17.25" x14ac:dyDescent="0.3">
      <c r="A2923" s="81">
        <v>30</v>
      </c>
      <c r="B2923" s="201" t="s">
        <v>2741</v>
      </c>
      <c r="C2923" s="198"/>
      <c r="D2923" s="196"/>
      <c r="E2923" s="81"/>
      <c r="F2923" s="81"/>
      <c r="G2923" s="147"/>
      <c r="H2923" s="89"/>
      <c r="I2923" s="118"/>
      <c r="J2923" s="118"/>
      <c r="K2923" s="81" t="s">
        <v>95</v>
      </c>
      <c r="L2923" s="89"/>
      <c r="M2923" s="85">
        <v>1350000</v>
      </c>
      <c r="N2923" s="85">
        <f t="shared" si="293"/>
        <v>1350000</v>
      </c>
      <c r="O2923" s="77"/>
      <c r="P2923" s="35"/>
    </row>
    <row r="2924" spans="1:16" s="176" customFormat="1" ht="17.25" x14ac:dyDescent="0.3">
      <c r="A2924" s="81">
        <v>31</v>
      </c>
      <c r="B2924" s="201" t="s">
        <v>2742</v>
      </c>
      <c r="C2924" s="198"/>
      <c r="D2924" s="196"/>
      <c r="E2924" s="81"/>
      <c r="F2924" s="81"/>
      <c r="G2924" s="147"/>
      <c r="H2924" s="89"/>
      <c r="I2924" s="118"/>
      <c r="J2924" s="118"/>
      <c r="K2924" s="81" t="s">
        <v>95</v>
      </c>
      <c r="L2924" s="89"/>
      <c r="M2924" s="85">
        <v>1700000</v>
      </c>
      <c r="N2924" s="85">
        <f t="shared" si="293"/>
        <v>1700000</v>
      </c>
      <c r="O2924" s="77"/>
      <c r="P2924" s="35"/>
    </row>
    <row r="2925" spans="1:16" s="176" customFormat="1" ht="17.25" x14ac:dyDescent="0.3">
      <c r="A2925" s="81">
        <v>32</v>
      </c>
      <c r="B2925" s="201" t="s">
        <v>2743</v>
      </c>
      <c r="C2925" s="198"/>
      <c r="D2925" s="196"/>
      <c r="E2925" s="81"/>
      <c r="F2925" s="81"/>
      <c r="G2925" s="147"/>
      <c r="H2925" s="89"/>
      <c r="I2925" s="118"/>
      <c r="J2925" s="118"/>
      <c r="K2925" s="81" t="s">
        <v>95</v>
      </c>
      <c r="L2925" s="89"/>
      <c r="M2925" s="85">
        <v>2000000</v>
      </c>
      <c r="N2925" s="85">
        <f t="shared" si="293"/>
        <v>2000000</v>
      </c>
      <c r="O2925" s="77"/>
      <c r="P2925" s="35"/>
    </row>
    <row r="2926" spans="1:16" s="176" customFormat="1" ht="17.25" x14ac:dyDescent="0.3">
      <c r="A2926" s="81">
        <v>33</v>
      </c>
      <c r="B2926" s="201" t="s">
        <v>2744</v>
      </c>
      <c r="C2926" s="198"/>
      <c r="D2926" s="196"/>
      <c r="E2926" s="81"/>
      <c r="F2926" s="81"/>
      <c r="G2926" s="147"/>
      <c r="H2926" s="89"/>
      <c r="I2926" s="118"/>
      <c r="J2926" s="118"/>
      <c r="K2926" s="81" t="s">
        <v>95</v>
      </c>
      <c r="L2926" s="89"/>
      <c r="M2926" s="85">
        <v>2300000</v>
      </c>
      <c r="N2926" s="85">
        <f t="shared" si="293"/>
        <v>2300000</v>
      </c>
      <c r="O2926" s="77"/>
      <c r="P2926" s="35"/>
    </row>
    <row r="2927" spans="1:16" s="176" customFormat="1" ht="17.25" x14ac:dyDescent="0.3">
      <c r="A2927" s="81">
        <v>34</v>
      </c>
      <c r="B2927" s="201" t="s">
        <v>2745</v>
      </c>
      <c r="C2927" s="198"/>
      <c r="D2927" s="196"/>
      <c r="E2927" s="81"/>
      <c r="F2927" s="81"/>
      <c r="G2927" s="147"/>
      <c r="H2927" s="89"/>
      <c r="I2927" s="118"/>
      <c r="J2927" s="118"/>
      <c r="K2927" s="81" t="s">
        <v>95</v>
      </c>
      <c r="L2927" s="89"/>
      <c r="M2927" s="85">
        <v>150000</v>
      </c>
      <c r="N2927" s="85">
        <f t="shared" si="293"/>
        <v>150000</v>
      </c>
      <c r="O2927" s="77"/>
      <c r="P2927" s="35"/>
    </row>
    <row r="2928" spans="1:16" s="176" customFormat="1" ht="17.25" x14ac:dyDescent="0.3">
      <c r="A2928" s="81">
        <v>35</v>
      </c>
      <c r="B2928" s="201" t="s">
        <v>2746</v>
      </c>
      <c r="C2928" s="198"/>
      <c r="D2928" s="196"/>
      <c r="E2928" s="81"/>
      <c r="F2928" s="81"/>
      <c r="G2928" s="147"/>
      <c r="H2928" s="89"/>
      <c r="I2928" s="118"/>
      <c r="J2928" s="118"/>
      <c r="K2928" s="81" t="s">
        <v>95</v>
      </c>
      <c r="L2928" s="89"/>
      <c r="M2928" s="85">
        <v>210000</v>
      </c>
      <c r="N2928" s="85">
        <f t="shared" si="293"/>
        <v>210000</v>
      </c>
      <c r="O2928" s="77"/>
      <c r="P2928" s="35"/>
    </row>
    <row r="2929" spans="1:16" s="176" customFormat="1" ht="17.25" x14ac:dyDescent="0.3">
      <c r="A2929" s="81">
        <v>36</v>
      </c>
      <c r="B2929" s="201" t="s">
        <v>2747</v>
      </c>
      <c r="C2929" s="198"/>
      <c r="D2929" s="196"/>
      <c r="E2929" s="81"/>
      <c r="F2929" s="81"/>
      <c r="G2929" s="147"/>
      <c r="H2929" s="89"/>
      <c r="I2929" s="118"/>
      <c r="J2929" s="118"/>
      <c r="K2929" s="81" t="s">
        <v>95</v>
      </c>
      <c r="L2929" s="89"/>
      <c r="M2929" s="85">
        <v>65000</v>
      </c>
      <c r="N2929" s="85">
        <f t="shared" si="293"/>
        <v>65000</v>
      </c>
      <c r="O2929" s="77"/>
      <c r="P2929" s="35"/>
    </row>
    <row r="2930" spans="1:16" s="176" customFormat="1" ht="17.25" x14ac:dyDescent="0.3">
      <c r="A2930" s="81">
        <v>37</v>
      </c>
      <c r="B2930" s="201" t="s">
        <v>2748</v>
      </c>
      <c r="C2930" s="198"/>
      <c r="D2930" s="196"/>
      <c r="E2930" s="81"/>
      <c r="F2930" s="81"/>
      <c r="G2930" s="147"/>
      <c r="H2930" s="89"/>
      <c r="I2930" s="118"/>
      <c r="J2930" s="118"/>
      <c r="K2930" s="81" t="s">
        <v>95</v>
      </c>
      <c r="L2930" s="89"/>
      <c r="M2930" s="85">
        <v>48000</v>
      </c>
      <c r="N2930" s="85">
        <f t="shared" si="293"/>
        <v>48000</v>
      </c>
      <c r="O2930" s="77"/>
      <c r="P2930" s="35"/>
    </row>
    <row r="2931" spans="1:16" s="176" customFormat="1" ht="17.25" x14ac:dyDescent="0.3">
      <c r="A2931" s="81">
        <v>38</v>
      </c>
      <c r="B2931" s="201" t="s">
        <v>2749</v>
      </c>
      <c r="C2931" s="198"/>
      <c r="D2931" s="196"/>
      <c r="E2931" s="81"/>
      <c r="F2931" s="81"/>
      <c r="G2931" s="147"/>
      <c r="H2931" s="89"/>
      <c r="I2931" s="118"/>
      <c r="J2931" s="118"/>
      <c r="K2931" s="81" t="s">
        <v>95</v>
      </c>
      <c r="L2931" s="89"/>
      <c r="M2931" s="85">
        <v>30000</v>
      </c>
      <c r="N2931" s="85">
        <f t="shared" si="293"/>
        <v>30000</v>
      </c>
      <c r="O2931" s="77"/>
      <c r="P2931" s="35"/>
    </row>
    <row r="2932" spans="1:16" s="176" customFormat="1" ht="17.25" x14ac:dyDescent="0.3">
      <c r="A2932" s="81">
        <v>39</v>
      </c>
      <c r="B2932" s="201" t="s">
        <v>2750</v>
      </c>
      <c r="C2932" s="198"/>
      <c r="D2932" s="196"/>
      <c r="E2932" s="81"/>
      <c r="F2932" s="81"/>
      <c r="G2932" s="147"/>
      <c r="H2932" s="89"/>
      <c r="I2932" s="118"/>
      <c r="J2932" s="118"/>
      <c r="K2932" s="81" t="s">
        <v>95</v>
      </c>
      <c r="L2932" s="89"/>
      <c r="M2932" s="85">
        <v>36000</v>
      </c>
      <c r="N2932" s="85">
        <f t="shared" si="293"/>
        <v>36000</v>
      </c>
      <c r="O2932" s="77"/>
      <c r="P2932" s="35"/>
    </row>
    <row r="2933" spans="1:16" s="141" customFormat="1" ht="39" customHeight="1" x14ac:dyDescent="0.3">
      <c r="A2933" s="158"/>
      <c r="B2933" s="324" t="s">
        <v>2518</v>
      </c>
      <c r="C2933" s="325"/>
      <c r="D2933" s="325"/>
      <c r="E2933" s="325"/>
      <c r="F2933" s="325"/>
      <c r="G2933" s="325"/>
      <c r="H2933" s="325"/>
      <c r="I2933" s="325"/>
      <c r="J2933" s="325"/>
      <c r="K2933" s="325"/>
      <c r="L2933" s="325"/>
      <c r="M2933" s="325"/>
      <c r="N2933" s="326"/>
      <c r="O2933" s="185"/>
      <c r="P2933" s="185"/>
    </row>
    <row r="2934" spans="1:16" s="176" customFormat="1" ht="21" customHeight="1" x14ac:dyDescent="0.3">
      <c r="A2934" s="81"/>
      <c r="B2934" s="179" t="s">
        <v>2036</v>
      </c>
      <c r="C2934" s="195"/>
      <c r="D2934" s="119"/>
      <c r="E2934" s="81"/>
      <c r="F2934" s="81"/>
      <c r="G2934" s="147"/>
      <c r="H2934" s="89"/>
      <c r="I2934" s="118"/>
      <c r="J2934" s="118"/>
      <c r="K2934" s="81"/>
      <c r="L2934" s="89"/>
      <c r="M2934" s="85"/>
      <c r="N2934" s="85"/>
      <c r="O2934" s="77"/>
      <c r="P2934" s="35"/>
    </row>
    <row r="2935" spans="1:16" s="176" customFormat="1" ht="17.25" x14ac:dyDescent="0.3">
      <c r="A2935" s="81">
        <f t="shared" ref="A2935:A2947" si="294">A2934+1</f>
        <v>1</v>
      </c>
      <c r="B2935" s="203" t="s">
        <v>2037</v>
      </c>
      <c r="C2935" s="204" t="s">
        <v>95</v>
      </c>
      <c r="D2935" s="205">
        <v>756000</v>
      </c>
      <c r="E2935" s="81"/>
      <c r="F2935" s="81"/>
      <c r="G2935" s="147" t="str">
        <f>C2935</f>
        <v>cái</v>
      </c>
      <c r="H2935" s="89">
        <f>D2935</f>
        <v>756000</v>
      </c>
      <c r="I2935" s="118"/>
      <c r="J2935" s="118"/>
      <c r="K2935" s="81" t="str">
        <f>G2935</f>
        <v>cái</v>
      </c>
      <c r="L2935" s="89">
        <f>H2935</f>
        <v>756000</v>
      </c>
      <c r="M2935" s="85"/>
      <c r="N2935" s="85"/>
      <c r="O2935" s="77"/>
      <c r="P2935" s="35"/>
    </row>
    <row r="2936" spans="1:16" s="176" customFormat="1" ht="17.25" x14ac:dyDescent="0.3">
      <c r="A2936" s="81">
        <f t="shared" si="294"/>
        <v>2</v>
      </c>
      <c r="B2936" s="203" t="s">
        <v>2038</v>
      </c>
      <c r="C2936" s="204" t="s">
        <v>95</v>
      </c>
      <c r="D2936" s="205">
        <v>714000</v>
      </c>
      <c r="E2936" s="81"/>
      <c r="F2936" s="81"/>
      <c r="G2936" s="147" t="str">
        <f t="shared" ref="G2936:G2999" si="295">C2936</f>
        <v>cái</v>
      </c>
      <c r="H2936" s="89">
        <f t="shared" ref="H2936:H2999" si="296">D2936</f>
        <v>714000</v>
      </c>
      <c r="I2936" s="118"/>
      <c r="J2936" s="118"/>
      <c r="K2936" s="81" t="str">
        <f t="shared" ref="K2936:K2999" si="297">G2936</f>
        <v>cái</v>
      </c>
      <c r="L2936" s="89">
        <f t="shared" ref="L2936:L2999" si="298">H2936</f>
        <v>714000</v>
      </c>
      <c r="M2936" s="85"/>
      <c r="N2936" s="85"/>
      <c r="O2936" s="77"/>
      <c r="P2936" s="35"/>
    </row>
    <row r="2937" spans="1:16" s="176" customFormat="1" ht="17.25" x14ac:dyDescent="0.3">
      <c r="A2937" s="81">
        <f t="shared" si="294"/>
        <v>3</v>
      </c>
      <c r="B2937" s="203" t="s">
        <v>2039</v>
      </c>
      <c r="C2937" s="204" t="s">
        <v>95</v>
      </c>
      <c r="D2937" s="205">
        <v>840000</v>
      </c>
      <c r="E2937" s="81"/>
      <c r="F2937" s="81"/>
      <c r="G2937" s="147" t="str">
        <f t="shared" si="295"/>
        <v>cái</v>
      </c>
      <c r="H2937" s="89">
        <f t="shared" si="296"/>
        <v>840000</v>
      </c>
      <c r="I2937" s="118"/>
      <c r="J2937" s="118"/>
      <c r="K2937" s="81" t="str">
        <f t="shared" si="297"/>
        <v>cái</v>
      </c>
      <c r="L2937" s="89">
        <f t="shared" si="298"/>
        <v>840000</v>
      </c>
      <c r="M2937" s="85"/>
      <c r="N2937" s="85"/>
      <c r="O2937" s="77"/>
      <c r="P2937" s="35"/>
    </row>
    <row r="2938" spans="1:16" s="176" customFormat="1" ht="17.25" x14ac:dyDescent="0.3">
      <c r="A2938" s="81">
        <f t="shared" si="294"/>
        <v>4</v>
      </c>
      <c r="B2938" s="203" t="s">
        <v>2040</v>
      </c>
      <c r="C2938" s="204" t="s">
        <v>95</v>
      </c>
      <c r="D2938" s="205">
        <v>948000</v>
      </c>
      <c r="E2938" s="81"/>
      <c r="F2938" s="81"/>
      <c r="G2938" s="147" t="str">
        <f t="shared" si="295"/>
        <v>cái</v>
      </c>
      <c r="H2938" s="89">
        <f t="shared" si="296"/>
        <v>948000</v>
      </c>
      <c r="I2938" s="118"/>
      <c r="J2938" s="118"/>
      <c r="K2938" s="81" t="str">
        <f t="shared" si="297"/>
        <v>cái</v>
      </c>
      <c r="L2938" s="89">
        <f t="shared" si="298"/>
        <v>948000</v>
      </c>
      <c r="M2938" s="85"/>
      <c r="N2938" s="85"/>
      <c r="O2938" s="77"/>
      <c r="P2938" s="35"/>
    </row>
    <row r="2939" spans="1:16" s="176" customFormat="1" ht="17.25" x14ac:dyDescent="0.3">
      <c r="A2939" s="81">
        <f t="shared" si="294"/>
        <v>5</v>
      </c>
      <c r="B2939" s="203" t="s">
        <v>2041</v>
      </c>
      <c r="C2939" s="204" t="s">
        <v>95</v>
      </c>
      <c r="D2939" s="205">
        <v>1800000</v>
      </c>
      <c r="E2939" s="81"/>
      <c r="F2939" s="81"/>
      <c r="G2939" s="147" t="str">
        <f t="shared" si="295"/>
        <v>cái</v>
      </c>
      <c r="H2939" s="89">
        <f t="shared" si="296"/>
        <v>1800000</v>
      </c>
      <c r="I2939" s="118"/>
      <c r="J2939" s="118"/>
      <c r="K2939" s="81" t="str">
        <f t="shared" si="297"/>
        <v>cái</v>
      </c>
      <c r="L2939" s="89">
        <f t="shared" si="298"/>
        <v>1800000</v>
      </c>
      <c r="M2939" s="85"/>
      <c r="N2939" s="85"/>
      <c r="O2939" s="77"/>
      <c r="P2939" s="35"/>
    </row>
    <row r="2940" spans="1:16" s="176" customFormat="1" ht="17.25" x14ac:dyDescent="0.3">
      <c r="A2940" s="81">
        <f t="shared" si="294"/>
        <v>6</v>
      </c>
      <c r="B2940" s="203" t="s">
        <v>2042</v>
      </c>
      <c r="C2940" s="204" t="s">
        <v>95</v>
      </c>
      <c r="D2940" s="205">
        <v>4500000</v>
      </c>
      <c r="E2940" s="81"/>
      <c r="F2940" s="81"/>
      <c r="G2940" s="147" t="str">
        <f t="shared" si="295"/>
        <v>cái</v>
      </c>
      <c r="H2940" s="89">
        <f t="shared" si="296"/>
        <v>4500000</v>
      </c>
      <c r="I2940" s="118"/>
      <c r="J2940" s="118"/>
      <c r="K2940" s="81" t="str">
        <f t="shared" si="297"/>
        <v>cái</v>
      </c>
      <c r="L2940" s="89">
        <f t="shared" si="298"/>
        <v>4500000</v>
      </c>
      <c r="M2940" s="85"/>
      <c r="N2940" s="85"/>
      <c r="O2940" s="77"/>
      <c r="P2940" s="35"/>
    </row>
    <row r="2941" spans="1:16" s="176" customFormat="1" ht="17.25" x14ac:dyDescent="0.3">
      <c r="A2941" s="81">
        <f t="shared" si="294"/>
        <v>7</v>
      </c>
      <c r="B2941" s="203" t="s">
        <v>2043</v>
      </c>
      <c r="C2941" s="204" t="s">
        <v>95</v>
      </c>
      <c r="D2941" s="205">
        <v>9360000</v>
      </c>
      <c r="E2941" s="81"/>
      <c r="F2941" s="81"/>
      <c r="G2941" s="147" t="str">
        <f t="shared" si="295"/>
        <v>cái</v>
      </c>
      <c r="H2941" s="89">
        <f t="shared" si="296"/>
        <v>9360000</v>
      </c>
      <c r="I2941" s="118"/>
      <c r="J2941" s="118"/>
      <c r="K2941" s="81" t="str">
        <f t="shared" si="297"/>
        <v>cái</v>
      </c>
      <c r="L2941" s="89">
        <f t="shared" si="298"/>
        <v>9360000</v>
      </c>
      <c r="M2941" s="85"/>
      <c r="N2941" s="85"/>
      <c r="O2941" s="77"/>
      <c r="P2941" s="35"/>
    </row>
    <row r="2942" spans="1:16" s="176" customFormat="1" ht="17.25" x14ac:dyDescent="0.3">
      <c r="A2942" s="81">
        <f t="shared" si="294"/>
        <v>8</v>
      </c>
      <c r="B2942" s="203" t="s">
        <v>2044</v>
      </c>
      <c r="C2942" s="204" t="s">
        <v>95</v>
      </c>
      <c r="D2942" s="205">
        <v>10560000</v>
      </c>
      <c r="E2942" s="81"/>
      <c r="F2942" s="81"/>
      <c r="G2942" s="147" t="str">
        <f t="shared" si="295"/>
        <v>cái</v>
      </c>
      <c r="H2942" s="89">
        <f t="shared" si="296"/>
        <v>10560000</v>
      </c>
      <c r="I2942" s="118"/>
      <c r="J2942" s="118"/>
      <c r="K2942" s="81" t="str">
        <f t="shared" si="297"/>
        <v>cái</v>
      </c>
      <c r="L2942" s="89">
        <f t="shared" si="298"/>
        <v>10560000</v>
      </c>
      <c r="M2942" s="85"/>
      <c r="N2942" s="85"/>
      <c r="O2942" s="77"/>
      <c r="P2942" s="35"/>
    </row>
    <row r="2943" spans="1:16" s="176" customFormat="1" ht="17.25" x14ac:dyDescent="0.3">
      <c r="A2943" s="81">
        <f t="shared" si="294"/>
        <v>9</v>
      </c>
      <c r="B2943" s="203" t="s">
        <v>2045</v>
      </c>
      <c r="C2943" s="204" t="s">
        <v>95</v>
      </c>
      <c r="D2943" s="205">
        <v>5040000</v>
      </c>
      <c r="E2943" s="81"/>
      <c r="F2943" s="81"/>
      <c r="G2943" s="147" t="str">
        <f t="shared" si="295"/>
        <v>cái</v>
      </c>
      <c r="H2943" s="89">
        <f t="shared" si="296"/>
        <v>5040000</v>
      </c>
      <c r="I2943" s="118"/>
      <c r="J2943" s="118"/>
      <c r="K2943" s="81" t="str">
        <f t="shared" si="297"/>
        <v>cái</v>
      </c>
      <c r="L2943" s="89">
        <f t="shared" si="298"/>
        <v>5040000</v>
      </c>
      <c r="M2943" s="85"/>
      <c r="N2943" s="85"/>
      <c r="O2943" s="77"/>
      <c r="P2943" s="35"/>
    </row>
    <row r="2944" spans="1:16" s="176" customFormat="1" ht="17.25" x14ac:dyDescent="0.3">
      <c r="A2944" s="81">
        <f t="shared" si="294"/>
        <v>10</v>
      </c>
      <c r="B2944" s="203" t="s">
        <v>2046</v>
      </c>
      <c r="C2944" s="204" t="s">
        <v>95</v>
      </c>
      <c r="D2944" s="205">
        <v>12600000</v>
      </c>
      <c r="E2944" s="81"/>
      <c r="F2944" s="81"/>
      <c r="G2944" s="147" t="str">
        <f t="shared" si="295"/>
        <v>cái</v>
      </c>
      <c r="H2944" s="89">
        <f t="shared" si="296"/>
        <v>12600000</v>
      </c>
      <c r="I2944" s="118"/>
      <c r="J2944" s="118"/>
      <c r="K2944" s="81" t="str">
        <f t="shared" si="297"/>
        <v>cái</v>
      </c>
      <c r="L2944" s="89">
        <f t="shared" si="298"/>
        <v>12600000</v>
      </c>
      <c r="M2944" s="85"/>
      <c r="N2944" s="85"/>
      <c r="O2944" s="77"/>
      <c r="P2944" s="35"/>
    </row>
    <row r="2945" spans="1:16" s="176" customFormat="1" ht="17.25" x14ac:dyDescent="0.3">
      <c r="A2945" s="81">
        <f t="shared" si="294"/>
        <v>11</v>
      </c>
      <c r="B2945" s="203" t="s">
        <v>2047</v>
      </c>
      <c r="C2945" s="204" t="s">
        <v>95</v>
      </c>
      <c r="D2945" s="205">
        <v>14280000</v>
      </c>
      <c r="E2945" s="81"/>
      <c r="F2945" s="81"/>
      <c r="G2945" s="147" t="str">
        <f t="shared" si="295"/>
        <v>cái</v>
      </c>
      <c r="H2945" s="89">
        <f t="shared" si="296"/>
        <v>14280000</v>
      </c>
      <c r="I2945" s="118"/>
      <c r="J2945" s="118"/>
      <c r="K2945" s="81" t="str">
        <f t="shared" si="297"/>
        <v>cái</v>
      </c>
      <c r="L2945" s="89">
        <f t="shared" si="298"/>
        <v>14280000</v>
      </c>
      <c r="M2945" s="85"/>
      <c r="N2945" s="85"/>
      <c r="O2945" s="77"/>
      <c r="P2945" s="35"/>
    </row>
    <row r="2946" spans="1:16" s="176" customFormat="1" ht="17.25" x14ac:dyDescent="0.3">
      <c r="A2946" s="81">
        <f t="shared" si="294"/>
        <v>12</v>
      </c>
      <c r="B2946" s="203" t="s">
        <v>2048</v>
      </c>
      <c r="C2946" s="204" t="s">
        <v>95</v>
      </c>
      <c r="D2946" s="205">
        <v>25800000</v>
      </c>
      <c r="E2946" s="81"/>
      <c r="F2946" s="81"/>
      <c r="G2946" s="147" t="str">
        <f t="shared" si="295"/>
        <v>cái</v>
      </c>
      <c r="H2946" s="89">
        <f t="shared" si="296"/>
        <v>25800000</v>
      </c>
      <c r="I2946" s="118"/>
      <c r="J2946" s="118"/>
      <c r="K2946" s="81" t="str">
        <f t="shared" si="297"/>
        <v>cái</v>
      </c>
      <c r="L2946" s="89">
        <f t="shared" si="298"/>
        <v>25800000</v>
      </c>
      <c r="M2946" s="85"/>
      <c r="N2946" s="85"/>
      <c r="O2946" s="77"/>
      <c r="P2946" s="35"/>
    </row>
    <row r="2947" spans="1:16" s="176" customFormat="1" ht="17.25" x14ac:dyDescent="0.3">
      <c r="A2947" s="81">
        <f t="shared" si="294"/>
        <v>13</v>
      </c>
      <c r="B2947" s="203" t="s">
        <v>2049</v>
      </c>
      <c r="C2947" s="204" t="s">
        <v>95</v>
      </c>
      <c r="D2947" s="205">
        <v>28560000</v>
      </c>
      <c r="E2947" s="81"/>
      <c r="F2947" s="81"/>
      <c r="G2947" s="147" t="str">
        <f t="shared" si="295"/>
        <v>cái</v>
      </c>
      <c r="H2947" s="89">
        <f t="shared" si="296"/>
        <v>28560000</v>
      </c>
      <c r="I2947" s="118"/>
      <c r="J2947" s="118"/>
      <c r="K2947" s="81" t="str">
        <f t="shared" si="297"/>
        <v>cái</v>
      </c>
      <c r="L2947" s="89">
        <f t="shared" si="298"/>
        <v>28560000</v>
      </c>
      <c r="M2947" s="85"/>
      <c r="N2947" s="85"/>
      <c r="O2947" s="77"/>
      <c r="P2947" s="35"/>
    </row>
    <row r="2948" spans="1:16" s="176" customFormat="1" ht="21.75" customHeight="1" x14ac:dyDescent="0.3">
      <c r="A2948" s="81"/>
      <c r="B2948" s="179" t="s">
        <v>2050</v>
      </c>
      <c r="C2948" s="195"/>
      <c r="D2948" s="119"/>
      <c r="E2948" s="81"/>
      <c r="F2948" s="81"/>
      <c r="G2948" s="147">
        <f t="shared" si="295"/>
        <v>0</v>
      </c>
      <c r="H2948" s="89">
        <f t="shared" si="296"/>
        <v>0</v>
      </c>
      <c r="I2948" s="118"/>
      <c r="J2948" s="118"/>
      <c r="K2948" s="81"/>
      <c r="L2948" s="89"/>
      <c r="M2948" s="85"/>
      <c r="N2948" s="85"/>
      <c r="O2948" s="77"/>
      <c r="P2948" s="35"/>
    </row>
    <row r="2949" spans="1:16" s="176" customFormat="1" ht="17.25" x14ac:dyDescent="0.3">
      <c r="A2949" s="81">
        <v>14</v>
      </c>
      <c r="B2949" s="206" t="s">
        <v>2051</v>
      </c>
      <c r="C2949" s="204" t="s">
        <v>780</v>
      </c>
      <c r="D2949" s="205">
        <v>331079</v>
      </c>
      <c r="E2949" s="253"/>
      <c r="F2949" s="81"/>
      <c r="G2949" s="147" t="str">
        <f t="shared" si="295"/>
        <v>m</v>
      </c>
      <c r="H2949" s="89">
        <f t="shared" si="296"/>
        <v>331079</v>
      </c>
      <c r="I2949" s="118"/>
      <c r="J2949" s="118"/>
      <c r="K2949" s="81" t="str">
        <f t="shared" si="297"/>
        <v>m</v>
      </c>
      <c r="L2949" s="89">
        <f t="shared" si="298"/>
        <v>331079</v>
      </c>
      <c r="M2949" s="85"/>
      <c r="N2949" s="85"/>
      <c r="O2949" s="77"/>
      <c r="P2949" s="35"/>
    </row>
    <row r="2950" spans="1:16" s="176" customFormat="1" ht="17.25" x14ac:dyDescent="0.3">
      <c r="A2950" s="81">
        <f>A2949+1</f>
        <v>15</v>
      </c>
      <c r="B2950" s="203" t="s">
        <v>2052</v>
      </c>
      <c r="C2950" s="204" t="s">
        <v>780</v>
      </c>
      <c r="D2950" s="205">
        <v>397176</v>
      </c>
      <c r="E2950" s="253"/>
      <c r="F2950" s="81"/>
      <c r="G2950" s="147" t="str">
        <f t="shared" si="295"/>
        <v>m</v>
      </c>
      <c r="H2950" s="89">
        <f t="shared" si="296"/>
        <v>397176</v>
      </c>
      <c r="I2950" s="118"/>
      <c r="J2950" s="118"/>
      <c r="K2950" s="81" t="str">
        <f t="shared" si="297"/>
        <v>m</v>
      </c>
      <c r="L2950" s="89">
        <f t="shared" si="298"/>
        <v>397176</v>
      </c>
      <c r="M2950" s="85"/>
      <c r="N2950" s="85"/>
      <c r="O2950" s="77"/>
      <c r="P2950" s="35"/>
    </row>
    <row r="2951" spans="1:16" s="176" customFormat="1" ht="17.25" x14ac:dyDescent="0.3">
      <c r="A2951" s="81">
        <f>A2950+1</f>
        <v>16</v>
      </c>
      <c r="B2951" s="203" t="s">
        <v>2053</v>
      </c>
      <c r="C2951" s="204" t="s">
        <v>780</v>
      </c>
      <c r="D2951" s="205">
        <v>463422</v>
      </c>
      <c r="E2951" s="253"/>
      <c r="F2951" s="81"/>
      <c r="G2951" s="147" t="str">
        <f t="shared" si="295"/>
        <v>m</v>
      </c>
      <c r="H2951" s="89">
        <f t="shared" si="296"/>
        <v>463422</v>
      </c>
      <c r="I2951" s="118"/>
      <c r="J2951" s="118"/>
      <c r="K2951" s="81" t="str">
        <f t="shared" si="297"/>
        <v>m</v>
      </c>
      <c r="L2951" s="89">
        <f t="shared" si="298"/>
        <v>463422</v>
      </c>
      <c r="M2951" s="85"/>
      <c r="N2951" s="85"/>
      <c r="O2951" s="77"/>
      <c r="P2951" s="35"/>
    </row>
    <row r="2952" spans="1:16" s="176" customFormat="1" ht="17.25" x14ac:dyDescent="0.3">
      <c r="A2952" s="81">
        <f>A2951+1</f>
        <v>17</v>
      </c>
      <c r="B2952" s="203" t="s">
        <v>2054</v>
      </c>
      <c r="C2952" s="204" t="s">
        <v>780</v>
      </c>
      <c r="D2952" s="205">
        <v>529667</v>
      </c>
      <c r="E2952" s="253"/>
      <c r="F2952" s="81"/>
      <c r="G2952" s="147" t="str">
        <f t="shared" si="295"/>
        <v>m</v>
      </c>
      <c r="H2952" s="89">
        <f t="shared" si="296"/>
        <v>529667</v>
      </c>
      <c r="I2952" s="118"/>
      <c r="J2952" s="118"/>
      <c r="K2952" s="81" t="str">
        <f t="shared" si="297"/>
        <v>m</v>
      </c>
      <c r="L2952" s="89">
        <f t="shared" si="298"/>
        <v>529667</v>
      </c>
      <c r="M2952" s="85"/>
      <c r="N2952" s="85"/>
      <c r="O2952" s="77"/>
      <c r="P2952" s="35"/>
    </row>
    <row r="2953" spans="1:16" s="37" customFormat="1" ht="22.5" customHeight="1" x14ac:dyDescent="0.3">
      <c r="A2953" s="95"/>
      <c r="B2953" s="179" t="s">
        <v>2055</v>
      </c>
      <c r="C2953" s="202"/>
      <c r="D2953" s="180"/>
      <c r="E2953" s="95"/>
      <c r="F2953" s="95"/>
      <c r="G2953" s="181"/>
      <c r="H2953" s="182"/>
      <c r="I2953" s="183"/>
      <c r="J2953" s="183"/>
      <c r="K2953" s="95"/>
      <c r="L2953" s="182"/>
      <c r="M2953" s="184"/>
      <c r="N2953" s="184"/>
      <c r="O2953" s="185"/>
      <c r="P2953" s="105"/>
    </row>
    <row r="2954" spans="1:16" s="176" customFormat="1" ht="17.25" x14ac:dyDescent="0.3">
      <c r="A2954" s="81">
        <v>18</v>
      </c>
      <c r="B2954" s="203" t="s">
        <v>2056</v>
      </c>
      <c r="C2954" s="204" t="s">
        <v>2057</v>
      </c>
      <c r="D2954" s="205">
        <v>218296</v>
      </c>
      <c r="E2954" s="253"/>
      <c r="F2954" s="81"/>
      <c r="G2954" s="147" t="str">
        <f t="shared" si="295"/>
        <v>cây</v>
      </c>
      <c r="H2954" s="89">
        <f t="shared" si="296"/>
        <v>218296</v>
      </c>
      <c r="I2954" s="118"/>
      <c r="J2954" s="118"/>
      <c r="K2954" s="81" t="str">
        <f t="shared" si="297"/>
        <v>cây</v>
      </c>
      <c r="L2954" s="89">
        <f t="shared" si="298"/>
        <v>218296</v>
      </c>
      <c r="M2954" s="85"/>
      <c r="N2954" s="85"/>
      <c r="O2954" s="77"/>
      <c r="P2954" s="35"/>
    </row>
    <row r="2955" spans="1:16" s="176" customFormat="1" ht="17.25" x14ac:dyDescent="0.3">
      <c r="A2955" s="81">
        <f t="shared" ref="A2955:A3018" si="299">A2954+1</f>
        <v>19</v>
      </c>
      <c r="B2955" s="203" t="s">
        <v>2058</v>
      </c>
      <c r="C2955" s="204" t="s">
        <v>2057</v>
      </c>
      <c r="D2955" s="205">
        <v>449820</v>
      </c>
      <c r="E2955" s="253"/>
      <c r="F2955" s="81"/>
      <c r="G2955" s="147" t="str">
        <f t="shared" si="295"/>
        <v>cây</v>
      </c>
      <c r="H2955" s="89">
        <f t="shared" si="296"/>
        <v>449820</v>
      </c>
      <c r="I2955" s="118"/>
      <c r="J2955" s="118"/>
      <c r="K2955" s="81" t="str">
        <f t="shared" si="297"/>
        <v>cây</v>
      </c>
      <c r="L2955" s="89">
        <f t="shared" si="298"/>
        <v>449820</v>
      </c>
      <c r="M2955" s="85"/>
      <c r="N2955" s="85"/>
      <c r="O2955" s="77"/>
      <c r="P2955" s="35"/>
    </row>
    <row r="2956" spans="1:16" s="176" customFormat="1" ht="17.25" x14ac:dyDescent="0.3">
      <c r="A2956" s="81">
        <f t="shared" si="299"/>
        <v>20</v>
      </c>
      <c r="B2956" s="203" t="s">
        <v>2059</v>
      </c>
      <c r="C2956" s="204" t="s">
        <v>2057</v>
      </c>
      <c r="D2956" s="205">
        <v>515970</v>
      </c>
      <c r="E2956" s="253"/>
      <c r="F2956" s="81"/>
      <c r="G2956" s="147" t="str">
        <f t="shared" si="295"/>
        <v>cây</v>
      </c>
      <c r="H2956" s="89">
        <f t="shared" si="296"/>
        <v>515970</v>
      </c>
      <c r="I2956" s="118"/>
      <c r="J2956" s="118"/>
      <c r="K2956" s="81" t="str">
        <f t="shared" si="297"/>
        <v>cây</v>
      </c>
      <c r="L2956" s="89">
        <f t="shared" si="298"/>
        <v>515970</v>
      </c>
      <c r="M2956" s="85"/>
      <c r="N2956" s="85"/>
      <c r="O2956" s="77"/>
      <c r="P2956" s="35"/>
    </row>
    <row r="2957" spans="1:16" s="176" customFormat="1" ht="17.25" x14ac:dyDescent="0.3">
      <c r="A2957" s="81">
        <f t="shared" si="299"/>
        <v>21</v>
      </c>
      <c r="B2957" s="203" t="s">
        <v>2060</v>
      </c>
      <c r="C2957" s="204" t="s">
        <v>2057</v>
      </c>
      <c r="D2957" s="205">
        <v>582120</v>
      </c>
      <c r="E2957" s="253"/>
      <c r="F2957" s="81"/>
      <c r="G2957" s="147" t="str">
        <f t="shared" si="295"/>
        <v>cây</v>
      </c>
      <c r="H2957" s="89">
        <f t="shared" si="296"/>
        <v>582120</v>
      </c>
      <c r="I2957" s="118"/>
      <c r="J2957" s="118"/>
      <c r="K2957" s="81" t="str">
        <f t="shared" si="297"/>
        <v>cây</v>
      </c>
      <c r="L2957" s="89">
        <f t="shared" si="298"/>
        <v>582120</v>
      </c>
      <c r="M2957" s="85"/>
      <c r="N2957" s="85"/>
      <c r="O2957" s="77"/>
      <c r="P2957" s="35"/>
    </row>
    <row r="2958" spans="1:16" s="176" customFormat="1" ht="17.25" x14ac:dyDescent="0.3">
      <c r="A2958" s="81">
        <f t="shared" si="299"/>
        <v>22</v>
      </c>
      <c r="B2958" s="203" t="s">
        <v>2061</v>
      </c>
      <c r="C2958" s="204" t="s">
        <v>2057</v>
      </c>
      <c r="D2958" s="205">
        <v>621810</v>
      </c>
      <c r="E2958" s="253"/>
      <c r="F2958" s="81"/>
      <c r="G2958" s="147" t="str">
        <f t="shared" si="295"/>
        <v>cây</v>
      </c>
      <c r="H2958" s="89">
        <f t="shared" si="296"/>
        <v>621810</v>
      </c>
      <c r="I2958" s="118"/>
      <c r="J2958" s="118"/>
      <c r="K2958" s="81" t="str">
        <f t="shared" si="297"/>
        <v>cây</v>
      </c>
      <c r="L2958" s="89">
        <f t="shared" si="298"/>
        <v>621810</v>
      </c>
      <c r="M2958" s="85"/>
      <c r="N2958" s="85"/>
      <c r="O2958" s="77"/>
      <c r="P2958" s="35"/>
    </row>
    <row r="2959" spans="1:16" s="176" customFormat="1" ht="17.25" x14ac:dyDescent="0.3">
      <c r="A2959" s="81">
        <f t="shared" si="299"/>
        <v>23</v>
      </c>
      <c r="B2959" s="203" t="s">
        <v>2062</v>
      </c>
      <c r="C2959" s="204" t="s">
        <v>2057</v>
      </c>
      <c r="D2959" s="205">
        <v>594028</v>
      </c>
      <c r="E2959" s="253"/>
      <c r="F2959" s="81"/>
      <c r="G2959" s="147" t="str">
        <f t="shared" si="295"/>
        <v>cây</v>
      </c>
      <c r="H2959" s="89">
        <f t="shared" si="296"/>
        <v>594028</v>
      </c>
      <c r="I2959" s="118"/>
      <c r="J2959" s="118"/>
      <c r="K2959" s="81" t="str">
        <f t="shared" si="297"/>
        <v>cây</v>
      </c>
      <c r="L2959" s="89">
        <f t="shared" si="298"/>
        <v>594028</v>
      </c>
      <c r="M2959" s="85"/>
      <c r="N2959" s="85"/>
      <c r="O2959" s="77"/>
      <c r="P2959" s="35"/>
    </row>
    <row r="2960" spans="1:16" s="176" customFormat="1" ht="17.25" x14ac:dyDescent="0.3">
      <c r="A2960" s="81">
        <f t="shared" si="299"/>
        <v>24</v>
      </c>
      <c r="B2960" s="203" t="s">
        <v>2063</v>
      </c>
      <c r="C2960" s="204" t="s">
        <v>2057</v>
      </c>
      <c r="D2960" s="205">
        <v>648270</v>
      </c>
      <c r="E2960" s="253"/>
      <c r="F2960" s="81"/>
      <c r="G2960" s="147" t="str">
        <f t="shared" si="295"/>
        <v>cây</v>
      </c>
      <c r="H2960" s="89">
        <f t="shared" si="296"/>
        <v>648270</v>
      </c>
      <c r="I2960" s="118"/>
      <c r="J2960" s="118"/>
      <c r="K2960" s="81" t="str">
        <f t="shared" si="297"/>
        <v>cây</v>
      </c>
      <c r="L2960" s="89">
        <f t="shared" si="298"/>
        <v>648270</v>
      </c>
      <c r="M2960" s="85"/>
      <c r="N2960" s="85"/>
      <c r="O2960" s="77"/>
      <c r="P2960" s="35"/>
    </row>
    <row r="2961" spans="1:16" s="176" customFormat="1" ht="17.25" x14ac:dyDescent="0.3">
      <c r="A2961" s="81">
        <f t="shared" si="299"/>
        <v>25</v>
      </c>
      <c r="B2961" s="203" t="s">
        <v>2064</v>
      </c>
      <c r="C2961" s="204" t="s">
        <v>2057</v>
      </c>
      <c r="D2961" s="205">
        <v>687996</v>
      </c>
      <c r="E2961" s="253"/>
      <c r="F2961" s="81"/>
      <c r="G2961" s="147" t="str">
        <f t="shared" si="295"/>
        <v>cây</v>
      </c>
      <c r="H2961" s="89">
        <f t="shared" si="296"/>
        <v>687996</v>
      </c>
      <c r="I2961" s="118"/>
      <c r="J2961" s="118"/>
      <c r="K2961" s="81" t="str">
        <f t="shared" si="297"/>
        <v>cây</v>
      </c>
      <c r="L2961" s="89">
        <f t="shared" si="298"/>
        <v>687996</v>
      </c>
      <c r="M2961" s="85"/>
      <c r="N2961" s="85"/>
      <c r="O2961" s="77"/>
      <c r="P2961" s="35"/>
    </row>
    <row r="2962" spans="1:16" s="176" customFormat="1" ht="17.25" x14ac:dyDescent="0.3">
      <c r="A2962" s="81">
        <f t="shared" si="299"/>
        <v>26</v>
      </c>
      <c r="B2962" s="203" t="s">
        <v>2065</v>
      </c>
      <c r="C2962" s="204" t="s">
        <v>2057</v>
      </c>
      <c r="D2962" s="205">
        <v>635040</v>
      </c>
      <c r="E2962" s="253"/>
      <c r="F2962" s="81"/>
      <c r="G2962" s="147" t="str">
        <f t="shared" si="295"/>
        <v>cây</v>
      </c>
      <c r="H2962" s="89">
        <f t="shared" si="296"/>
        <v>635040</v>
      </c>
      <c r="I2962" s="118"/>
      <c r="J2962" s="118"/>
      <c r="K2962" s="81" t="str">
        <f t="shared" si="297"/>
        <v>cây</v>
      </c>
      <c r="L2962" s="89">
        <f t="shared" si="298"/>
        <v>635040</v>
      </c>
      <c r="M2962" s="85"/>
      <c r="N2962" s="85"/>
      <c r="O2962" s="77"/>
      <c r="P2962" s="35"/>
    </row>
    <row r="2963" spans="1:16" s="176" customFormat="1" ht="17.25" x14ac:dyDescent="0.3">
      <c r="A2963" s="81">
        <f t="shared" si="299"/>
        <v>27</v>
      </c>
      <c r="B2963" s="203" t="s">
        <v>2066</v>
      </c>
      <c r="C2963" s="204" t="s">
        <v>2057</v>
      </c>
      <c r="D2963" s="205">
        <v>84672</v>
      </c>
      <c r="E2963" s="253"/>
      <c r="F2963" s="81"/>
      <c r="G2963" s="147" t="str">
        <f t="shared" si="295"/>
        <v>cây</v>
      </c>
      <c r="H2963" s="89">
        <f t="shared" si="296"/>
        <v>84672</v>
      </c>
      <c r="I2963" s="118"/>
      <c r="J2963" s="118"/>
      <c r="K2963" s="81" t="str">
        <f t="shared" si="297"/>
        <v>cây</v>
      </c>
      <c r="L2963" s="89">
        <f t="shared" si="298"/>
        <v>84672</v>
      </c>
      <c r="M2963" s="85"/>
      <c r="N2963" s="85"/>
      <c r="O2963" s="77"/>
      <c r="P2963" s="35"/>
    </row>
    <row r="2964" spans="1:16" s="176" customFormat="1" ht="17.25" x14ac:dyDescent="0.3">
      <c r="A2964" s="81">
        <f t="shared" si="299"/>
        <v>28</v>
      </c>
      <c r="B2964" s="203" t="s">
        <v>2067</v>
      </c>
      <c r="C2964" s="204" t="s">
        <v>2057</v>
      </c>
      <c r="D2964" s="205">
        <v>96580</v>
      </c>
      <c r="E2964" s="253"/>
      <c r="F2964" s="81"/>
      <c r="G2964" s="147" t="str">
        <f t="shared" si="295"/>
        <v>cây</v>
      </c>
      <c r="H2964" s="89">
        <f t="shared" si="296"/>
        <v>96580</v>
      </c>
      <c r="I2964" s="118"/>
      <c r="J2964" s="118"/>
      <c r="K2964" s="81" t="str">
        <f t="shared" si="297"/>
        <v>cây</v>
      </c>
      <c r="L2964" s="89">
        <f t="shared" si="298"/>
        <v>96580</v>
      </c>
      <c r="M2964" s="85"/>
      <c r="N2964" s="85"/>
      <c r="O2964" s="77"/>
      <c r="P2964" s="35"/>
    </row>
    <row r="2965" spans="1:16" s="176" customFormat="1" ht="17.25" x14ac:dyDescent="0.3">
      <c r="A2965" s="81">
        <f t="shared" si="299"/>
        <v>29</v>
      </c>
      <c r="B2965" s="203" t="s">
        <v>2068</v>
      </c>
      <c r="C2965" s="204" t="s">
        <v>2057</v>
      </c>
      <c r="D2965" s="205">
        <v>132300</v>
      </c>
      <c r="E2965" s="253"/>
      <c r="F2965" s="81"/>
      <c r="G2965" s="147" t="str">
        <f t="shared" si="295"/>
        <v>cây</v>
      </c>
      <c r="H2965" s="89">
        <f t="shared" si="296"/>
        <v>132300</v>
      </c>
      <c r="I2965" s="118"/>
      <c r="J2965" s="118"/>
      <c r="K2965" s="81" t="str">
        <f t="shared" si="297"/>
        <v>cây</v>
      </c>
      <c r="L2965" s="89">
        <f t="shared" si="298"/>
        <v>132300</v>
      </c>
      <c r="M2965" s="85"/>
      <c r="N2965" s="85"/>
      <c r="O2965" s="77"/>
      <c r="P2965" s="35"/>
    </row>
    <row r="2966" spans="1:16" s="37" customFormat="1" ht="21.75" customHeight="1" x14ac:dyDescent="0.3">
      <c r="A2966" s="95"/>
      <c r="B2966" s="179" t="s">
        <v>2069</v>
      </c>
      <c r="C2966" s="202"/>
      <c r="D2966" s="180"/>
      <c r="E2966" s="95"/>
      <c r="F2966" s="95"/>
      <c r="G2966" s="181">
        <f t="shared" si="295"/>
        <v>0</v>
      </c>
      <c r="H2966" s="182">
        <f t="shared" si="296"/>
        <v>0</v>
      </c>
      <c r="I2966" s="183"/>
      <c r="J2966" s="183"/>
      <c r="K2966" s="95"/>
      <c r="L2966" s="182"/>
      <c r="M2966" s="184"/>
      <c r="N2966" s="184"/>
      <c r="O2966" s="185"/>
      <c r="P2966" s="105"/>
    </row>
    <row r="2967" spans="1:16" s="176" customFormat="1" ht="17.25" x14ac:dyDescent="0.3">
      <c r="A2967" s="81">
        <v>30</v>
      </c>
      <c r="B2967" s="203" t="s">
        <v>2070</v>
      </c>
      <c r="C2967" s="204" t="s">
        <v>2057</v>
      </c>
      <c r="D2967" s="205">
        <v>864000</v>
      </c>
      <c r="E2967" s="253"/>
      <c r="F2967" s="81"/>
      <c r="G2967" s="147" t="str">
        <f t="shared" si="295"/>
        <v>cây</v>
      </c>
      <c r="H2967" s="89">
        <f t="shared" si="296"/>
        <v>864000</v>
      </c>
      <c r="I2967" s="118"/>
      <c r="J2967" s="118"/>
      <c r="K2967" s="81" t="str">
        <f t="shared" si="297"/>
        <v>cây</v>
      </c>
      <c r="L2967" s="89">
        <f t="shared" si="298"/>
        <v>864000</v>
      </c>
      <c r="M2967" s="85"/>
      <c r="N2967" s="85"/>
      <c r="O2967" s="77"/>
      <c r="P2967" s="35"/>
    </row>
    <row r="2968" spans="1:16" s="176" customFormat="1" ht="17.25" x14ac:dyDescent="0.3">
      <c r="A2968" s="81">
        <f t="shared" si="299"/>
        <v>31</v>
      </c>
      <c r="B2968" s="203" t="s">
        <v>2071</v>
      </c>
      <c r="C2968" s="204" t="s">
        <v>2057</v>
      </c>
      <c r="D2968" s="205">
        <v>1036800</v>
      </c>
      <c r="E2968" s="253"/>
      <c r="F2968" s="81"/>
      <c r="G2968" s="147" t="str">
        <f t="shared" si="295"/>
        <v>cây</v>
      </c>
      <c r="H2968" s="89">
        <f t="shared" si="296"/>
        <v>1036800</v>
      </c>
      <c r="I2968" s="118"/>
      <c r="J2968" s="118"/>
      <c r="K2968" s="81" t="str">
        <f t="shared" si="297"/>
        <v>cây</v>
      </c>
      <c r="L2968" s="89">
        <f t="shared" si="298"/>
        <v>1036800</v>
      </c>
      <c r="M2968" s="85"/>
      <c r="N2968" s="85"/>
      <c r="O2968" s="77"/>
      <c r="P2968" s="35"/>
    </row>
    <row r="2969" spans="1:16" s="176" customFormat="1" ht="17.25" x14ac:dyDescent="0.3">
      <c r="A2969" s="81">
        <f t="shared" si="299"/>
        <v>32</v>
      </c>
      <c r="B2969" s="203" t="s">
        <v>2072</v>
      </c>
      <c r="C2969" s="204" t="s">
        <v>2057</v>
      </c>
      <c r="D2969" s="205">
        <v>345600</v>
      </c>
      <c r="E2969" s="253"/>
      <c r="F2969" s="81"/>
      <c r="G2969" s="147" t="str">
        <f t="shared" si="295"/>
        <v>cây</v>
      </c>
      <c r="H2969" s="89">
        <f t="shared" si="296"/>
        <v>345600</v>
      </c>
      <c r="I2969" s="118"/>
      <c r="J2969" s="118"/>
      <c r="K2969" s="81" t="str">
        <f t="shared" si="297"/>
        <v>cây</v>
      </c>
      <c r="L2969" s="89">
        <f t="shared" si="298"/>
        <v>345600</v>
      </c>
      <c r="M2969" s="85"/>
      <c r="N2969" s="85"/>
      <c r="O2969" s="77"/>
      <c r="P2969" s="35"/>
    </row>
    <row r="2970" spans="1:16" s="176" customFormat="1" ht="17.25" x14ac:dyDescent="0.3">
      <c r="A2970" s="81">
        <f t="shared" si="299"/>
        <v>33</v>
      </c>
      <c r="B2970" s="203" t="s">
        <v>2073</v>
      </c>
      <c r="C2970" s="204" t="s">
        <v>2057</v>
      </c>
      <c r="D2970" s="205">
        <v>144000</v>
      </c>
      <c r="E2970" s="253"/>
      <c r="F2970" s="81"/>
      <c r="G2970" s="147" t="str">
        <f t="shared" si="295"/>
        <v>cây</v>
      </c>
      <c r="H2970" s="89">
        <f t="shared" si="296"/>
        <v>144000</v>
      </c>
      <c r="I2970" s="118"/>
      <c r="J2970" s="118"/>
      <c r="K2970" s="81" t="str">
        <f t="shared" si="297"/>
        <v>cây</v>
      </c>
      <c r="L2970" s="89">
        <f t="shared" si="298"/>
        <v>144000</v>
      </c>
      <c r="M2970" s="85"/>
      <c r="N2970" s="85"/>
      <c r="O2970" s="77"/>
      <c r="P2970" s="35"/>
    </row>
    <row r="2971" spans="1:16" s="176" customFormat="1" ht="17.25" x14ac:dyDescent="0.3">
      <c r="A2971" s="81">
        <f t="shared" si="299"/>
        <v>34</v>
      </c>
      <c r="B2971" s="203" t="s">
        <v>2074</v>
      </c>
      <c r="C2971" s="204" t="s">
        <v>2057</v>
      </c>
      <c r="D2971" s="205">
        <v>480000</v>
      </c>
      <c r="E2971" s="253"/>
      <c r="F2971" s="81"/>
      <c r="G2971" s="147" t="str">
        <f t="shared" si="295"/>
        <v>cây</v>
      </c>
      <c r="H2971" s="89">
        <f t="shared" si="296"/>
        <v>480000</v>
      </c>
      <c r="I2971" s="118"/>
      <c r="J2971" s="118"/>
      <c r="K2971" s="81" t="str">
        <f t="shared" si="297"/>
        <v>cây</v>
      </c>
      <c r="L2971" s="89">
        <f t="shared" si="298"/>
        <v>480000</v>
      </c>
      <c r="M2971" s="85"/>
      <c r="N2971" s="85"/>
      <c r="O2971" s="77"/>
      <c r="P2971" s="35"/>
    </row>
    <row r="2972" spans="1:16" s="176" customFormat="1" ht="17.25" x14ac:dyDescent="0.3">
      <c r="A2972" s="81">
        <f t="shared" si="299"/>
        <v>35</v>
      </c>
      <c r="B2972" s="203" t="s">
        <v>2075</v>
      </c>
      <c r="C2972" s="204" t="s">
        <v>2057</v>
      </c>
      <c r="D2972" s="205">
        <v>138000</v>
      </c>
      <c r="E2972" s="253"/>
      <c r="F2972" s="81"/>
      <c r="G2972" s="147" t="str">
        <f t="shared" si="295"/>
        <v>cây</v>
      </c>
      <c r="H2972" s="89">
        <f t="shared" si="296"/>
        <v>138000</v>
      </c>
      <c r="I2972" s="118"/>
      <c r="J2972" s="118"/>
      <c r="K2972" s="81" t="str">
        <f t="shared" si="297"/>
        <v>cây</v>
      </c>
      <c r="L2972" s="89">
        <f t="shared" si="298"/>
        <v>138000</v>
      </c>
      <c r="M2972" s="85"/>
      <c r="N2972" s="85"/>
      <c r="O2972" s="77"/>
      <c r="P2972" s="35"/>
    </row>
    <row r="2973" spans="1:16" s="37" customFormat="1" ht="21.75" customHeight="1" x14ac:dyDescent="0.3">
      <c r="A2973" s="95"/>
      <c r="B2973" s="179" t="s">
        <v>2076</v>
      </c>
      <c r="C2973" s="202"/>
      <c r="D2973" s="180"/>
      <c r="E2973" s="95"/>
      <c r="F2973" s="95"/>
      <c r="G2973" s="181">
        <f t="shared" si="295"/>
        <v>0</v>
      </c>
      <c r="H2973" s="182">
        <f t="shared" si="296"/>
        <v>0</v>
      </c>
      <c r="I2973" s="183"/>
      <c r="J2973" s="183"/>
      <c r="K2973" s="95"/>
      <c r="L2973" s="182"/>
      <c r="M2973" s="184"/>
      <c r="N2973" s="184"/>
      <c r="O2973" s="185"/>
      <c r="P2973" s="105"/>
    </row>
    <row r="2974" spans="1:16" s="176" customFormat="1" ht="17.25" x14ac:dyDescent="0.3">
      <c r="A2974" s="81">
        <v>36</v>
      </c>
      <c r="B2974" s="203" t="s">
        <v>2077</v>
      </c>
      <c r="C2974" s="204" t="s">
        <v>2057</v>
      </c>
      <c r="D2974" s="205">
        <v>347258</v>
      </c>
      <c r="E2974" s="253"/>
      <c r="F2974" s="81"/>
      <c r="G2974" s="147" t="str">
        <f t="shared" si="295"/>
        <v>cây</v>
      </c>
      <c r="H2974" s="89">
        <f t="shared" si="296"/>
        <v>347258</v>
      </c>
      <c r="I2974" s="118"/>
      <c r="J2974" s="118"/>
      <c r="K2974" s="81" t="str">
        <f t="shared" si="297"/>
        <v>cây</v>
      </c>
      <c r="L2974" s="89">
        <f t="shared" si="298"/>
        <v>347258</v>
      </c>
      <c r="M2974" s="85"/>
      <c r="N2974" s="85"/>
      <c r="O2974" s="77"/>
      <c r="P2974" s="35"/>
    </row>
    <row r="2975" spans="1:16" s="176" customFormat="1" ht="17.25" x14ac:dyDescent="0.3">
      <c r="A2975" s="81">
        <f t="shared" si="299"/>
        <v>37</v>
      </c>
      <c r="B2975" s="203" t="s">
        <v>2078</v>
      </c>
      <c r="C2975" s="204" t="s">
        <v>2057</v>
      </c>
      <c r="D2975" s="205">
        <v>434074</v>
      </c>
      <c r="E2975" s="253"/>
      <c r="F2975" s="81"/>
      <c r="G2975" s="147" t="str">
        <f t="shared" si="295"/>
        <v>cây</v>
      </c>
      <c r="H2975" s="89">
        <f t="shared" si="296"/>
        <v>434074</v>
      </c>
      <c r="I2975" s="118"/>
      <c r="J2975" s="118"/>
      <c r="K2975" s="81" t="str">
        <f t="shared" si="297"/>
        <v>cây</v>
      </c>
      <c r="L2975" s="89">
        <f t="shared" si="298"/>
        <v>434074</v>
      </c>
      <c r="M2975" s="85"/>
      <c r="N2975" s="85"/>
      <c r="O2975" s="77"/>
      <c r="P2975" s="35"/>
    </row>
    <row r="2976" spans="1:16" s="176" customFormat="1" ht="17.25" x14ac:dyDescent="0.3">
      <c r="A2976" s="81">
        <f t="shared" si="299"/>
        <v>38</v>
      </c>
      <c r="B2976" s="203" t="s">
        <v>2079</v>
      </c>
      <c r="C2976" s="204" t="s">
        <v>2057</v>
      </c>
      <c r="D2976" s="205">
        <v>411689</v>
      </c>
      <c r="E2976" s="253"/>
      <c r="F2976" s="81"/>
      <c r="G2976" s="147" t="str">
        <f t="shared" si="295"/>
        <v>cây</v>
      </c>
      <c r="H2976" s="89">
        <f t="shared" si="296"/>
        <v>411689</v>
      </c>
      <c r="I2976" s="118"/>
      <c r="J2976" s="118"/>
      <c r="K2976" s="81" t="str">
        <f t="shared" si="297"/>
        <v>cây</v>
      </c>
      <c r="L2976" s="89">
        <f t="shared" si="298"/>
        <v>411689</v>
      </c>
      <c r="M2976" s="85"/>
      <c r="N2976" s="85"/>
      <c r="O2976" s="77"/>
      <c r="P2976" s="35"/>
    </row>
    <row r="2977" spans="1:16" s="176" customFormat="1" ht="17.25" x14ac:dyDescent="0.3">
      <c r="A2977" s="81">
        <f t="shared" si="299"/>
        <v>39</v>
      </c>
      <c r="B2977" s="203" t="s">
        <v>2080</v>
      </c>
      <c r="C2977" s="204" t="s">
        <v>2057</v>
      </c>
      <c r="D2977" s="205">
        <v>229110</v>
      </c>
      <c r="E2977" s="253"/>
      <c r="F2977" s="81"/>
      <c r="G2977" s="147" t="str">
        <f t="shared" si="295"/>
        <v>cây</v>
      </c>
      <c r="H2977" s="89">
        <f t="shared" si="296"/>
        <v>229110</v>
      </c>
      <c r="I2977" s="118"/>
      <c r="J2977" s="118"/>
      <c r="K2977" s="81" t="str">
        <f t="shared" si="297"/>
        <v>cây</v>
      </c>
      <c r="L2977" s="89">
        <f t="shared" si="298"/>
        <v>229110</v>
      </c>
      <c r="M2977" s="85"/>
      <c r="N2977" s="85"/>
      <c r="O2977" s="77"/>
      <c r="P2977" s="35"/>
    </row>
    <row r="2978" spans="1:16" s="176" customFormat="1" ht="17.25" x14ac:dyDescent="0.3">
      <c r="A2978" s="81">
        <f t="shared" si="299"/>
        <v>40</v>
      </c>
      <c r="B2978" s="203" t="s">
        <v>2081</v>
      </c>
      <c r="C2978" s="204" t="s">
        <v>2057</v>
      </c>
      <c r="D2978" s="205">
        <v>286387</v>
      </c>
      <c r="E2978" s="253"/>
      <c r="F2978" s="81"/>
      <c r="G2978" s="147" t="str">
        <f t="shared" si="295"/>
        <v>cây</v>
      </c>
      <c r="H2978" s="89">
        <f t="shared" si="296"/>
        <v>286387</v>
      </c>
      <c r="I2978" s="118"/>
      <c r="J2978" s="118"/>
      <c r="K2978" s="81" t="str">
        <f t="shared" si="297"/>
        <v>cây</v>
      </c>
      <c r="L2978" s="89">
        <f t="shared" si="298"/>
        <v>286387</v>
      </c>
      <c r="M2978" s="85"/>
      <c r="N2978" s="85"/>
      <c r="O2978" s="77"/>
      <c r="P2978" s="35"/>
    </row>
    <row r="2979" spans="1:16" s="37" customFormat="1" ht="23.25" customHeight="1" x14ac:dyDescent="0.3">
      <c r="A2979" s="95"/>
      <c r="B2979" s="179" t="s">
        <v>2082</v>
      </c>
      <c r="C2979" s="202"/>
      <c r="D2979" s="180"/>
      <c r="E2979" s="95"/>
      <c r="F2979" s="95"/>
      <c r="G2979" s="181">
        <f t="shared" si="295"/>
        <v>0</v>
      </c>
      <c r="H2979" s="182">
        <f t="shared" si="296"/>
        <v>0</v>
      </c>
      <c r="I2979" s="183"/>
      <c r="J2979" s="183"/>
      <c r="K2979" s="95"/>
      <c r="L2979" s="182"/>
      <c r="M2979" s="184"/>
      <c r="N2979" s="184"/>
      <c r="O2979" s="185"/>
      <c r="P2979" s="105"/>
    </row>
    <row r="2980" spans="1:16" s="176" customFormat="1" ht="17.25" x14ac:dyDescent="0.3">
      <c r="A2980" s="81">
        <v>41</v>
      </c>
      <c r="B2980" s="203" t="s">
        <v>2083</v>
      </c>
      <c r="C2980" s="204" t="s">
        <v>95</v>
      </c>
      <c r="D2980" s="205">
        <v>10440</v>
      </c>
      <c r="E2980" s="253"/>
      <c r="F2980" s="81"/>
      <c r="G2980" s="147" t="str">
        <f t="shared" si="295"/>
        <v>cái</v>
      </c>
      <c r="H2980" s="89">
        <f t="shared" si="296"/>
        <v>10440</v>
      </c>
      <c r="I2980" s="118"/>
      <c r="J2980" s="118"/>
      <c r="K2980" s="81" t="str">
        <f t="shared" si="297"/>
        <v>cái</v>
      </c>
      <c r="L2980" s="89">
        <f t="shared" si="298"/>
        <v>10440</v>
      </c>
      <c r="M2980" s="85"/>
      <c r="N2980" s="85"/>
      <c r="O2980" s="77"/>
      <c r="P2980" s="35"/>
    </row>
    <row r="2981" spans="1:16" s="176" customFormat="1" ht="17.25" x14ac:dyDescent="0.3">
      <c r="A2981" s="81">
        <f t="shared" si="299"/>
        <v>42</v>
      </c>
      <c r="B2981" s="203" t="s">
        <v>2084</v>
      </c>
      <c r="C2981" s="204" t="s">
        <v>95</v>
      </c>
      <c r="D2981" s="205">
        <v>12840</v>
      </c>
      <c r="E2981" s="253"/>
      <c r="F2981" s="81"/>
      <c r="G2981" s="147" t="str">
        <f t="shared" si="295"/>
        <v>cái</v>
      </c>
      <c r="H2981" s="89">
        <f t="shared" si="296"/>
        <v>12840</v>
      </c>
      <c r="I2981" s="118"/>
      <c r="J2981" s="118"/>
      <c r="K2981" s="81" t="str">
        <f t="shared" si="297"/>
        <v>cái</v>
      </c>
      <c r="L2981" s="89">
        <f t="shared" si="298"/>
        <v>12840</v>
      </c>
      <c r="M2981" s="85"/>
      <c r="N2981" s="85"/>
      <c r="O2981" s="77"/>
      <c r="P2981" s="35"/>
    </row>
    <row r="2982" spans="1:16" s="176" customFormat="1" ht="17.25" x14ac:dyDescent="0.3">
      <c r="A2982" s="81">
        <f t="shared" si="299"/>
        <v>43</v>
      </c>
      <c r="B2982" s="203" t="s">
        <v>2085</v>
      </c>
      <c r="C2982" s="204" t="s">
        <v>95</v>
      </c>
      <c r="D2982" s="205">
        <v>14760</v>
      </c>
      <c r="E2982" s="253"/>
      <c r="F2982" s="81"/>
      <c r="G2982" s="147" t="str">
        <f t="shared" si="295"/>
        <v>cái</v>
      </c>
      <c r="H2982" s="89">
        <f t="shared" si="296"/>
        <v>14760</v>
      </c>
      <c r="I2982" s="118"/>
      <c r="J2982" s="118"/>
      <c r="K2982" s="81" t="str">
        <f t="shared" si="297"/>
        <v>cái</v>
      </c>
      <c r="L2982" s="89">
        <f t="shared" si="298"/>
        <v>14760</v>
      </c>
      <c r="M2982" s="85"/>
      <c r="N2982" s="85"/>
      <c r="O2982" s="77"/>
      <c r="P2982" s="35"/>
    </row>
    <row r="2983" spans="1:16" s="176" customFormat="1" ht="17.25" x14ac:dyDescent="0.3">
      <c r="A2983" s="81">
        <f t="shared" si="299"/>
        <v>44</v>
      </c>
      <c r="B2983" s="203" t="s">
        <v>2086</v>
      </c>
      <c r="C2983" s="204" t="s">
        <v>95</v>
      </c>
      <c r="D2983" s="205">
        <v>23760</v>
      </c>
      <c r="E2983" s="253"/>
      <c r="F2983" s="81"/>
      <c r="G2983" s="147" t="str">
        <f t="shared" si="295"/>
        <v>cái</v>
      </c>
      <c r="H2983" s="89">
        <f t="shared" si="296"/>
        <v>23760</v>
      </c>
      <c r="I2983" s="118"/>
      <c r="J2983" s="118"/>
      <c r="K2983" s="81" t="str">
        <f t="shared" si="297"/>
        <v>cái</v>
      </c>
      <c r="L2983" s="89">
        <f t="shared" si="298"/>
        <v>23760</v>
      </c>
      <c r="M2983" s="85"/>
      <c r="N2983" s="85"/>
      <c r="O2983" s="77"/>
      <c r="P2983" s="35"/>
    </row>
    <row r="2984" spans="1:16" s="176" customFormat="1" ht="17.25" x14ac:dyDescent="0.3">
      <c r="A2984" s="81">
        <f t="shared" si="299"/>
        <v>45</v>
      </c>
      <c r="B2984" s="203" t="s">
        <v>2087</v>
      </c>
      <c r="C2984" s="204" t="s">
        <v>95</v>
      </c>
      <c r="D2984" s="205">
        <v>29520</v>
      </c>
      <c r="E2984" s="253"/>
      <c r="F2984" s="81"/>
      <c r="G2984" s="147" t="str">
        <f t="shared" si="295"/>
        <v>cái</v>
      </c>
      <c r="H2984" s="89">
        <f t="shared" si="296"/>
        <v>29520</v>
      </c>
      <c r="I2984" s="118"/>
      <c r="J2984" s="118"/>
      <c r="K2984" s="81" t="str">
        <f t="shared" si="297"/>
        <v>cái</v>
      </c>
      <c r="L2984" s="89">
        <f t="shared" si="298"/>
        <v>29520</v>
      </c>
      <c r="M2984" s="85"/>
      <c r="N2984" s="85"/>
      <c r="O2984" s="77"/>
      <c r="P2984" s="35"/>
    </row>
    <row r="2985" spans="1:16" s="176" customFormat="1" ht="17.25" x14ac:dyDescent="0.3">
      <c r="A2985" s="81">
        <f t="shared" si="299"/>
        <v>46</v>
      </c>
      <c r="B2985" s="203" t="s">
        <v>2088</v>
      </c>
      <c r="C2985" s="204" t="s">
        <v>95</v>
      </c>
      <c r="D2985" s="205">
        <v>60960</v>
      </c>
      <c r="E2985" s="253"/>
      <c r="F2985" s="81"/>
      <c r="G2985" s="147" t="str">
        <f t="shared" si="295"/>
        <v>cái</v>
      </c>
      <c r="H2985" s="89">
        <f t="shared" si="296"/>
        <v>60960</v>
      </c>
      <c r="I2985" s="118"/>
      <c r="J2985" s="118"/>
      <c r="K2985" s="81" t="str">
        <f t="shared" si="297"/>
        <v>cái</v>
      </c>
      <c r="L2985" s="89">
        <f t="shared" si="298"/>
        <v>60960</v>
      </c>
      <c r="M2985" s="85"/>
      <c r="N2985" s="85"/>
      <c r="O2985" s="77"/>
      <c r="P2985" s="35"/>
    </row>
    <row r="2986" spans="1:16" s="176" customFormat="1" ht="17.25" x14ac:dyDescent="0.3">
      <c r="A2986" s="81">
        <f t="shared" si="299"/>
        <v>47</v>
      </c>
      <c r="B2986" s="203" t="s">
        <v>2089</v>
      </c>
      <c r="C2986" s="204" t="s">
        <v>95</v>
      </c>
      <c r="D2986" s="205">
        <v>81600</v>
      </c>
      <c r="E2986" s="253"/>
      <c r="F2986" s="81"/>
      <c r="G2986" s="147" t="str">
        <f t="shared" si="295"/>
        <v>cái</v>
      </c>
      <c r="H2986" s="89">
        <f t="shared" si="296"/>
        <v>81600</v>
      </c>
      <c r="I2986" s="118"/>
      <c r="J2986" s="118"/>
      <c r="K2986" s="81" t="str">
        <f t="shared" si="297"/>
        <v>cái</v>
      </c>
      <c r="L2986" s="89">
        <f t="shared" si="298"/>
        <v>81600</v>
      </c>
      <c r="M2986" s="85"/>
      <c r="N2986" s="85"/>
      <c r="O2986" s="77"/>
      <c r="P2986" s="35"/>
    </row>
    <row r="2987" spans="1:16" s="176" customFormat="1" ht="17.25" x14ac:dyDescent="0.3">
      <c r="A2987" s="81">
        <f t="shared" si="299"/>
        <v>48</v>
      </c>
      <c r="B2987" s="203" t="s">
        <v>2090</v>
      </c>
      <c r="C2987" s="204" t="s">
        <v>95</v>
      </c>
      <c r="D2987" s="205">
        <v>21120</v>
      </c>
      <c r="E2987" s="253"/>
      <c r="F2987" s="81"/>
      <c r="G2987" s="147" t="str">
        <f t="shared" si="295"/>
        <v>cái</v>
      </c>
      <c r="H2987" s="89">
        <f t="shared" si="296"/>
        <v>21120</v>
      </c>
      <c r="I2987" s="118"/>
      <c r="J2987" s="118"/>
      <c r="K2987" s="81" t="str">
        <f t="shared" si="297"/>
        <v>cái</v>
      </c>
      <c r="L2987" s="89">
        <f t="shared" si="298"/>
        <v>21120</v>
      </c>
      <c r="M2987" s="85"/>
      <c r="N2987" s="85"/>
      <c r="O2987" s="77"/>
      <c r="P2987" s="35"/>
    </row>
    <row r="2988" spans="1:16" s="176" customFormat="1" ht="17.25" x14ac:dyDescent="0.3">
      <c r="A2988" s="81">
        <f t="shared" si="299"/>
        <v>49</v>
      </c>
      <c r="B2988" s="203" t="s">
        <v>2091</v>
      </c>
      <c r="C2988" s="204" t="s">
        <v>95</v>
      </c>
      <c r="D2988" s="205">
        <v>26760</v>
      </c>
      <c r="E2988" s="253"/>
      <c r="F2988" s="81"/>
      <c r="G2988" s="147" t="str">
        <f t="shared" si="295"/>
        <v>cái</v>
      </c>
      <c r="H2988" s="89">
        <f t="shared" si="296"/>
        <v>26760</v>
      </c>
      <c r="I2988" s="118"/>
      <c r="J2988" s="118"/>
      <c r="K2988" s="81" t="str">
        <f t="shared" si="297"/>
        <v>cái</v>
      </c>
      <c r="L2988" s="89">
        <f t="shared" si="298"/>
        <v>26760</v>
      </c>
      <c r="M2988" s="85"/>
      <c r="N2988" s="85"/>
      <c r="O2988" s="77"/>
      <c r="P2988" s="35"/>
    </row>
    <row r="2989" spans="1:16" s="176" customFormat="1" ht="17.25" x14ac:dyDescent="0.3">
      <c r="A2989" s="81">
        <f t="shared" si="299"/>
        <v>50</v>
      </c>
      <c r="B2989" s="203" t="s">
        <v>2092</v>
      </c>
      <c r="C2989" s="204" t="s">
        <v>95</v>
      </c>
      <c r="D2989" s="205">
        <v>37320</v>
      </c>
      <c r="E2989" s="253"/>
      <c r="F2989" s="81"/>
      <c r="G2989" s="147" t="str">
        <f t="shared" si="295"/>
        <v>cái</v>
      </c>
      <c r="H2989" s="89">
        <f t="shared" si="296"/>
        <v>37320</v>
      </c>
      <c r="I2989" s="118"/>
      <c r="J2989" s="118"/>
      <c r="K2989" s="81" t="str">
        <f t="shared" si="297"/>
        <v>cái</v>
      </c>
      <c r="L2989" s="89">
        <f t="shared" si="298"/>
        <v>37320</v>
      </c>
      <c r="M2989" s="85"/>
      <c r="N2989" s="85"/>
      <c r="O2989" s="77"/>
      <c r="P2989" s="35"/>
    </row>
    <row r="2990" spans="1:16" s="176" customFormat="1" ht="17.25" x14ac:dyDescent="0.3">
      <c r="A2990" s="81">
        <f t="shared" si="299"/>
        <v>51</v>
      </c>
      <c r="B2990" s="203" t="s">
        <v>2093</v>
      </c>
      <c r="C2990" s="204" t="s">
        <v>95</v>
      </c>
      <c r="D2990" s="205">
        <v>57960</v>
      </c>
      <c r="E2990" s="253"/>
      <c r="F2990" s="81"/>
      <c r="G2990" s="147" t="str">
        <f t="shared" si="295"/>
        <v>cái</v>
      </c>
      <c r="H2990" s="89">
        <f t="shared" si="296"/>
        <v>57960</v>
      </c>
      <c r="I2990" s="118"/>
      <c r="J2990" s="118"/>
      <c r="K2990" s="81" t="str">
        <f t="shared" si="297"/>
        <v>cái</v>
      </c>
      <c r="L2990" s="89">
        <f t="shared" si="298"/>
        <v>57960</v>
      </c>
      <c r="M2990" s="85"/>
      <c r="N2990" s="85"/>
      <c r="O2990" s="77"/>
      <c r="P2990" s="35"/>
    </row>
    <row r="2991" spans="1:16" s="176" customFormat="1" ht="17.25" x14ac:dyDescent="0.3">
      <c r="A2991" s="81">
        <f t="shared" si="299"/>
        <v>52</v>
      </c>
      <c r="B2991" s="203" t="s">
        <v>2094</v>
      </c>
      <c r="C2991" s="204" t="s">
        <v>95</v>
      </c>
      <c r="D2991" s="205">
        <v>78360</v>
      </c>
      <c r="E2991" s="253"/>
      <c r="F2991" s="81"/>
      <c r="G2991" s="147" t="str">
        <f t="shared" si="295"/>
        <v>cái</v>
      </c>
      <c r="H2991" s="89">
        <f t="shared" si="296"/>
        <v>78360</v>
      </c>
      <c r="I2991" s="118"/>
      <c r="J2991" s="118"/>
      <c r="K2991" s="81" t="str">
        <f t="shared" si="297"/>
        <v>cái</v>
      </c>
      <c r="L2991" s="89">
        <f t="shared" si="298"/>
        <v>78360</v>
      </c>
      <c r="M2991" s="85"/>
      <c r="N2991" s="85"/>
      <c r="O2991" s="77"/>
      <c r="P2991" s="35"/>
    </row>
    <row r="2992" spans="1:16" s="176" customFormat="1" ht="17.25" x14ac:dyDescent="0.3">
      <c r="A2992" s="81">
        <f t="shared" si="299"/>
        <v>53</v>
      </c>
      <c r="B2992" s="203" t="s">
        <v>2095</v>
      </c>
      <c r="C2992" s="204" t="s">
        <v>95</v>
      </c>
      <c r="D2992" s="205">
        <v>155400</v>
      </c>
      <c r="E2992" s="253"/>
      <c r="F2992" s="81"/>
      <c r="G2992" s="147" t="str">
        <f t="shared" si="295"/>
        <v>cái</v>
      </c>
      <c r="H2992" s="89">
        <f t="shared" si="296"/>
        <v>155400</v>
      </c>
      <c r="I2992" s="118"/>
      <c r="J2992" s="118"/>
      <c r="K2992" s="81" t="str">
        <f t="shared" si="297"/>
        <v>cái</v>
      </c>
      <c r="L2992" s="89">
        <f t="shared" si="298"/>
        <v>155400</v>
      </c>
      <c r="M2992" s="85"/>
      <c r="N2992" s="85"/>
      <c r="O2992" s="77"/>
      <c r="P2992" s="35"/>
    </row>
    <row r="2993" spans="1:16" s="176" customFormat="1" ht="17.25" x14ac:dyDescent="0.3">
      <c r="A2993" s="81">
        <f t="shared" si="299"/>
        <v>54</v>
      </c>
      <c r="B2993" s="203" t="s">
        <v>2096</v>
      </c>
      <c r="C2993" s="204" t="s">
        <v>95</v>
      </c>
      <c r="D2993" s="205">
        <v>14040</v>
      </c>
      <c r="E2993" s="253"/>
      <c r="F2993" s="81"/>
      <c r="G2993" s="147" t="str">
        <f t="shared" si="295"/>
        <v>cái</v>
      </c>
      <c r="H2993" s="89">
        <f t="shared" si="296"/>
        <v>14040</v>
      </c>
      <c r="I2993" s="118"/>
      <c r="J2993" s="118"/>
      <c r="K2993" s="81" t="str">
        <f t="shared" si="297"/>
        <v>cái</v>
      </c>
      <c r="L2993" s="89">
        <f t="shared" si="298"/>
        <v>14040</v>
      </c>
      <c r="M2993" s="85"/>
      <c r="N2993" s="85"/>
      <c r="O2993" s="77"/>
      <c r="P2993" s="35"/>
    </row>
    <row r="2994" spans="1:16" s="176" customFormat="1" ht="17.25" x14ac:dyDescent="0.3">
      <c r="A2994" s="81">
        <f t="shared" si="299"/>
        <v>55</v>
      </c>
      <c r="B2994" s="203" t="s">
        <v>2097</v>
      </c>
      <c r="C2994" s="204" t="s">
        <v>95</v>
      </c>
      <c r="D2994" s="205">
        <v>19920</v>
      </c>
      <c r="E2994" s="253"/>
      <c r="F2994" s="81"/>
      <c r="G2994" s="147" t="str">
        <f t="shared" si="295"/>
        <v>cái</v>
      </c>
      <c r="H2994" s="89">
        <f t="shared" si="296"/>
        <v>19920</v>
      </c>
      <c r="I2994" s="118"/>
      <c r="J2994" s="118"/>
      <c r="K2994" s="81" t="str">
        <f t="shared" si="297"/>
        <v>cái</v>
      </c>
      <c r="L2994" s="89">
        <f t="shared" si="298"/>
        <v>19920</v>
      </c>
      <c r="M2994" s="85"/>
      <c r="N2994" s="85"/>
      <c r="O2994" s="77"/>
      <c r="P2994" s="35"/>
    </row>
    <row r="2995" spans="1:16" s="176" customFormat="1" ht="17.25" x14ac:dyDescent="0.3">
      <c r="A2995" s="81">
        <f t="shared" si="299"/>
        <v>56</v>
      </c>
      <c r="B2995" s="203" t="s">
        <v>2098</v>
      </c>
      <c r="C2995" s="204" t="s">
        <v>95</v>
      </c>
      <c r="D2995" s="205">
        <v>33720</v>
      </c>
      <c r="E2995" s="253"/>
      <c r="F2995" s="81"/>
      <c r="G2995" s="147" t="str">
        <f t="shared" si="295"/>
        <v>cái</v>
      </c>
      <c r="H2995" s="89">
        <f t="shared" si="296"/>
        <v>33720</v>
      </c>
      <c r="I2995" s="118"/>
      <c r="J2995" s="118"/>
      <c r="K2995" s="81" t="str">
        <f t="shared" si="297"/>
        <v>cái</v>
      </c>
      <c r="L2995" s="89">
        <f t="shared" si="298"/>
        <v>33720</v>
      </c>
      <c r="M2995" s="85"/>
      <c r="N2995" s="85"/>
      <c r="O2995" s="77"/>
      <c r="P2995" s="35"/>
    </row>
    <row r="2996" spans="1:16" s="37" customFormat="1" ht="24.75" customHeight="1" x14ac:dyDescent="0.3">
      <c r="A2996" s="95"/>
      <c r="B2996" s="179" t="s">
        <v>2099</v>
      </c>
      <c r="C2996" s="202"/>
      <c r="D2996" s="180"/>
      <c r="E2996" s="95"/>
      <c r="F2996" s="95"/>
      <c r="G2996" s="181">
        <f t="shared" si="295"/>
        <v>0</v>
      </c>
      <c r="H2996" s="182">
        <f t="shared" si="296"/>
        <v>0</v>
      </c>
      <c r="I2996" s="183"/>
      <c r="J2996" s="183"/>
      <c r="K2996" s="95"/>
      <c r="L2996" s="182"/>
      <c r="M2996" s="184"/>
      <c r="N2996" s="184"/>
      <c r="O2996" s="185"/>
      <c r="P2996" s="105"/>
    </row>
    <row r="2997" spans="1:16" s="176" customFormat="1" ht="17.25" x14ac:dyDescent="0.3">
      <c r="A2997" s="81">
        <v>57</v>
      </c>
      <c r="B2997" s="203" t="s">
        <v>2100</v>
      </c>
      <c r="C2997" s="204" t="s">
        <v>864</v>
      </c>
      <c r="D2997" s="205">
        <v>30480</v>
      </c>
      <c r="E2997" s="253"/>
      <c r="F2997" s="81"/>
      <c r="G2997" s="147" t="str">
        <f t="shared" si="295"/>
        <v>ống</v>
      </c>
      <c r="H2997" s="89">
        <f t="shared" si="296"/>
        <v>30480</v>
      </c>
      <c r="I2997" s="118"/>
      <c r="J2997" s="118"/>
      <c r="K2997" s="81" t="str">
        <f t="shared" si="297"/>
        <v>ống</v>
      </c>
      <c r="L2997" s="89">
        <f t="shared" si="298"/>
        <v>30480</v>
      </c>
      <c r="M2997" s="85"/>
      <c r="N2997" s="85"/>
      <c r="O2997" s="77"/>
      <c r="P2997" s="35"/>
    </row>
    <row r="2998" spans="1:16" s="176" customFormat="1" ht="17.25" x14ac:dyDescent="0.3">
      <c r="A2998" s="81">
        <f t="shared" si="299"/>
        <v>58</v>
      </c>
      <c r="B2998" s="203" t="s">
        <v>2101</v>
      </c>
      <c r="C2998" s="204" t="s">
        <v>864</v>
      </c>
      <c r="D2998" s="205">
        <v>34080</v>
      </c>
      <c r="E2998" s="253"/>
      <c r="F2998" s="81"/>
      <c r="G2998" s="147" t="str">
        <f t="shared" si="295"/>
        <v>ống</v>
      </c>
      <c r="H2998" s="89">
        <f t="shared" si="296"/>
        <v>34080</v>
      </c>
      <c r="I2998" s="118"/>
      <c r="J2998" s="118"/>
      <c r="K2998" s="81" t="str">
        <f t="shared" si="297"/>
        <v>ống</v>
      </c>
      <c r="L2998" s="89">
        <f t="shared" si="298"/>
        <v>34080</v>
      </c>
      <c r="M2998" s="85"/>
      <c r="N2998" s="85"/>
      <c r="O2998" s="77"/>
      <c r="P2998" s="35"/>
    </row>
    <row r="2999" spans="1:16" s="176" customFormat="1" ht="17.25" x14ac:dyDescent="0.3">
      <c r="A2999" s="81">
        <f t="shared" si="299"/>
        <v>59</v>
      </c>
      <c r="B2999" s="203" t="s">
        <v>2102</v>
      </c>
      <c r="C2999" s="204" t="s">
        <v>864</v>
      </c>
      <c r="D2999" s="205">
        <v>46680</v>
      </c>
      <c r="E2999" s="253"/>
      <c r="F2999" s="81"/>
      <c r="G2999" s="147" t="str">
        <f t="shared" si="295"/>
        <v>ống</v>
      </c>
      <c r="H2999" s="89">
        <f t="shared" si="296"/>
        <v>46680</v>
      </c>
      <c r="I2999" s="118"/>
      <c r="J2999" s="118"/>
      <c r="K2999" s="81" t="str">
        <f t="shared" si="297"/>
        <v>ống</v>
      </c>
      <c r="L2999" s="89">
        <f t="shared" si="298"/>
        <v>46680</v>
      </c>
      <c r="M2999" s="85"/>
      <c r="N2999" s="85"/>
      <c r="O2999" s="77"/>
      <c r="P2999" s="35"/>
    </row>
    <row r="3000" spans="1:16" s="176" customFormat="1" ht="17.25" x14ac:dyDescent="0.3">
      <c r="A3000" s="81">
        <f t="shared" si="299"/>
        <v>60</v>
      </c>
      <c r="B3000" s="203" t="s">
        <v>2103</v>
      </c>
      <c r="C3000" s="204" t="s">
        <v>864</v>
      </c>
      <c r="D3000" s="205">
        <v>48000</v>
      </c>
      <c r="E3000" s="253"/>
      <c r="F3000" s="81"/>
      <c r="G3000" s="147" t="str">
        <f t="shared" ref="G3000:G3063" si="300">C3000</f>
        <v>ống</v>
      </c>
      <c r="H3000" s="89">
        <f t="shared" ref="H3000:H3063" si="301">D3000</f>
        <v>48000</v>
      </c>
      <c r="I3000" s="118"/>
      <c r="J3000" s="118"/>
      <c r="K3000" s="81" t="str">
        <f t="shared" ref="K3000:K3063" si="302">G3000</f>
        <v>ống</v>
      </c>
      <c r="L3000" s="89">
        <f t="shared" ref="L3000:L3063" si="303">H3000</f>
        <v>48000</v>
      </c>
      <c r="M3000" s="85"/>
      <c r="N3000" s="85"/>
      <c r="O3000" s="77"/>
      <c r="P3000" s="35"/>
    </row>
    <row r="3001" spans="1:16" s="176" customFormat="1" ht="17.25" x14ac:dyDescent="0.3">
      <c r="A3001" s="81">
        <f t="shared" si="299"/>
        <v>61</v>
      </c>
      <c r="B3001" s="203" t="s">
        <v>2104</v>
      </c>
      <c r="C3001" s="204" t="s">
        <v>864</v>
      </c>
      <c r="D3001" s="205">
        <v>69960</v>
      </c>
      <c r="E3001" s="253"/>
      <c r="F3001" s="81"/>
      <c r="G3001" s="147" t="str">
        <f t="shared" si="300"/>
        <v>ống</v>
      </c>
      <c r="H3001" s="89">
        <f t="shared" si="301"/>
        <v>69960</v>
      </c>
      <c r="I3001" s="118"/>
      <c r="J3001" s="118"/>
      <c r="K3001" s="81" t="str">
        <f t="shared" si="302"/>
        <v>ống</v>
      </c>
      <c r="L3001" s="89">
        <f t="shared" si="303"/>
        <v>69960</v>
      </c>
      <c r="M3001" s="85"/>
      <c r="N3001" s="85"/>
      <c r="O3001" s="77"/>
      <c r="P3001" s="35"/>
    </row>
    <row r="3002" spans="1:16" s="176" customFormat="1" ht="17.25" x14ac:dyDescent="0.3">
      <c r="A3002" s="81">
        <f t="shared" si="299"/>
        <v>62</v>
      </c>
      <c r="B3002" s="203" t="s">
        <v>2105</v>
      </c>
      <c r="C3002" s="204" t="s">
        <v>864</v>
      </c>
      <c r="D3002" s="205">
        <v>84960</v>
      </c>
      <c r="E3002" s="253"/>
      <c r="F3002" s="81"/>
      <c r="G3002" s="147" t="str">
        <f t="shared" si="300"/>
        <v>ống</v>
      </c>
      <c r="H3002" s="89">
        <f t="shared" si="301"/>
        <v>84960</v>
      </c>
      <c r="I3002" s="118"/>
      <c r="J3002" s="118"/>
      <c r="K3002" s="81" t="str">
        <f t="shared" si="302"/>
        <v>ống</v>
      </c>
      <c r="L3002" s="89">
        <f t="shared" si="303"/>
        <v>84960</v>
      </c>
      <c r="M3002" s="85"/>
      <c r="N3002" s="85"/>
      <c r="O3002" s="77"/>
      <c r="P3002" s="35"/>
    </row>
    <row r="3003" spans="1:16" s="176" customFormat="1" ht="17.25" x14ac:dyDescent="0.3">
      <c r="A3003" s="81">
        <f t="shared" si="299"/>
        <v>63</v>
      </c>
      <c r="B3003" s="203" t="s">
        <v>2106</v>
      </c>
      <c r="C3003" s="204" t="s">
        <v>864</v>
      </c>
      <c r="D3003" s="205">
        <v>150720</v>
      </c>
      <c r="E3003" s="253"/>
      <c r="F3003" s="81"/>
      <c r="G3003" s="147" t="str">
        <f t="shared" si="300"/>
        <v>ống</v>
      </c>
      <c r="H3003" s="89">
        <f t="shared" si="301"/>
        <v>150720</v>
      </c>
      <c r="I3003" s="118"/>
      <c r="J3003" s="118"/>
      <c r="K3003" s="81" t="str">
        <f t="shared" si="302"/>
        <v>ống</v>
      </c>
      <c r="L3003" s="89">
        <f t="shared" si="303"/>
        <v>150720</v>
      </c>
      <c r="M3003" s="85"/>
      <c r="N3003" s="85"/>
      <c r="O3003" s="77"/>
      <c r="P3003" s="35"/>
    </row>
    <row r="3004" spans="1:16" s="176" customFormat="1" ht="17.25" x14ac:dyDescent="0.3">
      <c r="A3004" s="81">
        <f t="shared" si="299"/>
        <v>64</v>
      </c>
      <c r="B3004" s="203" t="s">
        <v>2107</v>
      </c>
      <c r="C3004" s="204" t="s">
        <v>864</v>
      </c>
      <c r="D3004" s="205">
        <v>41520</v>
      </c>
      <c r="E3004" s="253"/>
      <c r="F3004" s="81"/>
      <c r="G3004" s="147" t="str">
        <f t="shared" si="300"/>
        <v>ống</v>
      </c>
      <c r="H3004" s="89">
        <f t="shared" si="301"/>
        <v>41520</v>
      </c>
      <c r="I3004" s="118"/>
      <c r="J3004" s="118"/>
      <c r="K3004" s="81" t="str">
        <f t="shared" si="302"/>
        <v>ống</v>
      </c>
      <c r="L3004" s="89">
        <f t="shared" si="303"/>
        <v>41520</v>
      </c>
      <c r="M3004" s="85"/>
      <c r="N3004" s="85"/>
      <c r="O3004" s="77"/>
      <c r="P3004" s="35"/>
    </row>
    <row r="3005" spans="1:16" s="176" customFormat="1" ht="17.25" x14ac:dyDescent="0.3">
      <c r="A3005" s="81">
        <f t="shared" si="299"/>
        <v>65</v>
      </c>
      <c r="B3005" s="203" t="s">
        <v>2108</v>
      </c>
      <c r="C3005" s="204" t="s">
        <v>864</v>
      </c>
      <c r="D3005" s="205">
        <v>44800</v>
      </c>
      <c r="E3005" s="253"/>
      <c r="F3005" s="81"/>
      <c r="G3005" s="147" t="str">
        <f t="shared" si="300"/>
        <v>ống</v>
      </c>
      <c r="H3005" s="89">
        <f t="shared" si="301"/>
        <v>44800</v>
      </c>
      <c r="I3005" s="118"/>
      <c r="J3005" s="118"/>
      <c r="K3005" s="81" t="str">
        <f t="shared" si="302"/>
        <v>ống</v>
      </c>
      <c r="L3005" s="89">
        <f t="shared" si="303"/>
        <v>44800</v>
      </c>
      <c r="M3005" s="85"/>
      <c r="N3005" s="85"/>
      <c r="O3005" s="77"/>
      <c r="P3005" s="35"/>
    </row>
    <row r="3006" spans="1:16" s="176" customFormat="1" ht="17.25" x14ac:dyDescent="0.3">
      <c r="A3006" s="81">
        <f t="shared" si="299"/>
        <v>66</v>
      </c>
      <c r="B3006" s="203" t="s">
        <v>2109</v>
      </c>
      <c r="C3006" s="204" t="s">
        <v>864</v>
      </c>
      <c r="D3006" s="205">
        <v>60120</v>
      </c>
      <c r="E3006" s="253"/>
      <c r="F3006" s="81"/>
      <c r="G3006" s="147" t="str">
        <f t="shared" si="300"/>
        <v>ống</v>
      </c>
      <c r="H3006" s="89">
        <f t="shared" si="301"/>
        <v>60120</v>
      </c>
      <c r="I3006" s="118"/>
      <c r="J3006" s="118"/>
      <c r="K3006" s="81" t="str">
        <f t="shared" si="302"/>
        <v>ống</v>
      </c>
      <c r="L3006" s="89">
        <f t="shared" si="303"/>
        <v>60120</v>
      </c>
      <c r="M3006" s="85"/>
      <c r="N3006" s="85"/>
      <c r="O3006" s="77"/>
      <c r="P3006" s="35"/>
    </row>
    <row r="3007" spans="1:16" s="176" customFormat="1" ht="17.25" x14ac:dyDescent="0.3">
      <c r="A3007" s="81">
        <f t="shared" si="299"/>
        <v>67</v>
      </c>
      <c r="B3007" s="203" t="s">
        <v>2110</v>
      </c>
      <c r="C3007" s="204" t="s">
        <v>864</v>
      </c>
      <c r="D3007" s="205">
        <v>75360</v>
      </c>
      <c r="E3007" s="253"/>
      <c r="F3007" s="81"/>
      <c r="G3007" s="147" t="str">
        <f t="shared" si="300"/>
        <v>ống</v>
      </c>
      <c r="H3007" s="89">
        <f t="shared" si="301"/>
        <v>75360</v>
      </c>
      <c r="I3007" s="118"/>
      <c r="J3007" s="118"/>
      <c r="K3007" s="81" t="str">
        <f t="shared" si="302"/>
        <v>ống</v>
      </c>
      <c r="L3007" s="89">
        <f t="shared" si="303"/>
        <v>75360</v>
      </c>
      <c r="M3007" s="85"/>
      <c r="N3007" s="85"/>
      <c r="O3007" s="77"/>
      <c r="P3007" s="35"/>
    </row>
    <row r="3008" spans="1:16" s="176" customFormat="1" ht="17.25" x14ac:dyDescent="0.3">
      <c r="A3008" s="81">
        <f t="shared" si="299"/>
        <v>68</v>
      </c>
      <c r="B3008" s="203" t="s">
        <v>2111</v>
      </c>
      <c r="C3008" s="204" t="s">
        <v>864</v>
      </c>
      <c r="D3008" s="205">
        <v>98160</v>
      </c>
      <c r="E3008" s="253"/>
      <c r="F3008" s="81"/>
      <c r="G3008" s="147" t="str">
        <f t="shared" si="300"/>
        <v>ống</v>
      </c>
      <c r="H3008" s="89">
        <f t="shared" si="301"/>
        <v>98160</v>
      </c>
      <c r="I3008" s="118"/>
      <c r="J3008" s="118"/>
      <c r="K3008" s="81" t="str">
        <f t="shared" si="302"/>
        <v>ống</v>
      </c>
      <c r="L3008" s="89">
        <f t="shared" si="303"/>
        <v>98160</v>
      </c>
      <c r="M3008" s="85"/>
      <c r="N3008" s="85"/>
      <c r="O3008" s="77"/>
      <c r="P3008" s="35"/>
    </row>
    <row r="3009" spans="1:16" s="176" customFormat="1" ht="17.25" x14ac:dyDescent="0.3">
      <c r="A3009" s="81">
        <f t="shared" si="299"/>
        <v>69</v>
      </c>
      <c r="B3009" s="203" t="s">
        <v>2112</v>
      </c>
      <c r="C3009" s="204" t="s">
        <v>864</v>
      </c>
      <c r="D3009" s="205">
        <v>136320</v>
      </c>
      <c r="E3009" s="253"/>
      <c r="F3009" s="81"/>
      <c r="G3009" s="147" t="str">
        <f t="shared" si="300"/>
        <v>ống</v>
      </c>
      <c r="H3009" s="89">
        <f t="shared" si="301"/>
        <v>136320</v>
      </c>
      <c r="I3009" s="118"/>
      <c r="J3009" s="118"/>
      <c r="K3009" s="81" t="str">
        <f t="shared" si="302"/>
        <v>ống</v>
      </c>
      <c r="L3009" s="89">
        <f t="shared" si="303"/>
        <v>136320</v>
      </c>
      <c r="M3009" s="85"/>
      <c r="N3009" s="85"/>
      <c r="O3009" s="77"/>
      <c r="P3009" s="35"/>
    </row>
    <row r="3010" spans="1:16" s="176" customFormat="1" ht="17.25" x14ac:dyDescent="0.3">
      <c r="A3010" s="81">
        <f t="shared" si="299"/>
        <v>70</v>
      </c>
      <c r="B3010" s="203" t="s">
        <v>2113</v>
      </c>
      <c r="C3010" s="204" t="s">
        <v>864</v>
      </c>
      <c r="D3010" s="205">
        <v>177000</v>
      </c>
      <c r="E3010" s="253"/>
      <c r="F3010" s="81"/>
      <c r="G3010" s="147" t="str">
        <f t="shared" si="300"/>
        <v>ống</v>
      </c>
      <c r="H3010" s="89">
        <f t="shared" si="301"/>
        <v>177000</v>
      </c>
      <c r="I3010" s="118"/>
      <c r="J3010" s="118"/>
      <c r="K3010" s="81" t="str">
        <f t="shared" si="302"/>
        <v>ống</v>
      </c>
      <c r="L3010" s="89">
        <f t="shared" si="303"/>
        <v>177000</v>
      </c>
      <c r="M3010" s="85"/>
      <c r="N3010" s="85"/>
      <c r="O3010" s="77"/>
      <c r="P3010" s="35"/>
    </row>
    <row r="3011" spans="1:16" s="37" customFormat="1" ht="23.25" customHeight="1" x14ac:dyDescent="0.3">
      <c r="A3011" s="95"/>
      <c r="B3011" s="179" t="s">
        <v>2114</v>
      </c>
      <c r="C3011" s="202"/>
      <c r="D3011" s="180"/>
      <c r="E3011" s="95"/>
      <c r="F3011" s="95"/>
      <c r="G3011" s="181">
        <f t="shared" si="300"/>
        <v>0</v>
      </c>
      <c r="H3011" s="182">
        <f t="shared" si="301"/>
        <v>0</v>
      </c>
      <c r="I3011" s="183"/>
      <c r="J3011" s="183"/>
      <c r="K3011" s="95"/>
      <c r="L3011" s="182"/>
      <c r="M3011" s="184"/>
      <c r="N3011" s="184"/>
      <c r="O3011" s="185"/>
      <c r="P3011" s="105"/>
    </row>
    <row r="3012" spans="1:16" s="176" customFormat="1" ht="17.25" x14ac:dyDescent="0.3">
      <c r="A3012" s="81">
        <v>71</v>
      </c>
      <c r="B3012" s="203" t="s">
        <v>2115</v>
      </c>
      <c r="C3012" s="204" t="s">
        <v>95</v>
      </c>
      <c r="D3012" s="205">
        <v>9262</v>
      </c>
      <c r="E3012" s="253"/>
      <c r="F3012" s="81"/>
      <c r="G3012" s="147" t="str">
        <f t="shared" si="300"/>
        <v>cái</v>
      </c>
      <c r="H3012" s="89">
        <f t="shared" si="301"/>
        <v>9262</v>
      </c>
      <c r="I3012" s="118"/>
      <c r="J3012" s="118"/>
      <c r="K3012" s="81" t="str">
        <f t="shared" si="302"/>
        <v>cái</v>
      </c>
      <c r="L3012" s="89">
        <f t="shared" si="303"/>
        <v>9262</v>
      </c>
      <c r="M3012" s="85"/>
      <c r="N3012" s="85"/>
      <c r="O3012" s="77"/>
      <c r="P3012" s="35"/>
    </row>
    <row r="3013" spans="1:16" s="176" customFormat="1" ht="17.25" x14ac:dyDescent="0.3">
      <c r="A3013" s="81">
        <f t="shared" si="299"/>
        <v>72</v>
      </c>
      <c r="B3013" s="203" t="s">
        <v>2116</v>
      </c>
      <c r="C3013" s="204" t="s">
        <v>95</v>
      </c>
      <c r="D3013" s="205">
        <v>11908</v>
      </c>
      <c r="E3013" s="253"/>
      <c r="F3013" s="81"/>
      <c r="G3013" s="147" t="str">
        <f t="shared" si="300"/>
        <v>cái</v>
      </c>
      <c r="H3013" s="89">
        <f t="shared" si="301"/>
        <v>11908</v>
      </c>
      <c r="I3013" s="118"/>
      <c r="J3013" s="118"/>
      <c r="K3013" s="81" t="str">
        <f t="shared" si="302"/>
        <v>cái</v>
      </c>
      <c r="L3013" s="89">
        <f t="shared" si="303"/>
        <v>11908</v>
      </c>
      <c r="M3013" s="85"/>
      <c r="N3013" s="85"/>
      <c r="O3013" s="77"/>
      <c r="P3013" s="35"/>
    </row>
    <row r="3014" spans="1:16" s="176" customFormat="1" ht="17.25" x14ac:dyDescent="0.3">
      <c r="A3014" s="81">
        <f t="shared" si="299"/>
        <v>73</v>
      </c>
      <c r="B3014" s="203" t="s">
        <v>2117</v>
      </c>
      <c r="C3014" s="204" t="s">
        <v>95</v>
      </c>
      <c r="D3014" s="205">
        <v>14554</v>
      </c>
      <c r="E3014" s="253"/>
      <c r="F3014" s="81"/>
      <c r="G3014" s="147" t="str">
        <f t="shared" si="300"/>
        <v>cái</v>
      </c>
      <c r="H3014" s="89">
        <f t="shared" si="301"/>
        <v>14554</v>
      </c>
      <c r="I3014" s="118"/>
      <c r="J3014" s="118"/>
      <c r="K3014" s="81" t="str">
        <f t="shared" si="302"/>
        <v>cái</v>
      </c>
      <c r="L3014" s="89">
        <f t="shared" si="303"/>
        <v>14554</v>
      </c>
      <c r="M3014" s="85"/>
      <c r="N3014" s="85"/>
      <c r="O3014" s="77"/>
      <c r="P3014" s="35"/>
    </row>
    <row r="3015" spans="1:16" s="176" customFormat="1" ht="17.25" x14ac:dyDescent="0.3">
      <c r="A3015" s="81">
        <f t="shared" si="299"/>
        <v>74</v>
      </c>
      <c r="B3015" s="203" t="s">
        <v>2118</v>
      </c>
      <c r="C3015" s="204" t="s">
        <v>95</v>
      </c>
      <c r="D3015" s="205">
        <v>18522</v>
      </c>
      <c r="E3015" s="253"/>
      <c r="F3015" s="81"/>
      <c r="G3015" s="147" t="str">
        <f t="shared" si="300"/>
        <v>cái</v>
      </c>
      <c r="H3015" s="89">
        <f t="shared" si="301"/>
        <v>18522</v>
      </c>
      <c r="I3015" s="118"/>
      <c r="J3015" s="118"/>
      <c r="K3015" s="81" t="str">
        <f t="shared" si="302"/>
        <v>cái</v>
      </c>
      <c r="L3015" s="89">
        <f t="shared" si="303"/>
        <v>18522</v>
      </c>
      <c r="M3015" s="85"/>
      <c r="N3015" s="85"/>
      <c r="O3015" s="77"/>
      <c r="P3015" s="35"/>
    </row>
    <row r="3016" spans="1:16" s="176" customFormat="1" ht="17.25" x14ac:dyDescent="0.3">
      <c r="A3016" s="81">
        <f t="shared" si="299"/>
        <v>75</v>
      </c>
      <c r="B3016" s="203" t="s">
        <v>2119</v>
      </c>
      <c r="C3016" s="204" t="s">
        <v>95</v>
      </c>
      <c r="D3016" s="205">
        <v>23814</v>
      </c>
      <c r="E3016" s="253"/>
      <c r="F3016" s="81"/>
      <c r="G3016" s="147" t="str">
        <f t="shared" si="300"/>
        <v>cái</v>
      </c>
      <c r="H3016" s="89">
        <f t="shared" si="301"/>
        <v>23814</v>
      </c>
      <c r="I3016" s="118"/>
      <c r="J3016" s="118"/>
      <c r="K3016" s="81" t="str">
        <f t="shared" si="302"/>
        <v>cái</v>
      </c>
      <c r="L3016" s="89">
        <f t="shared" si="303"/>
        <v>23814</v>
      </c>
      <c r="M3016" s="85"/>
      <c r="N3016" s="85"/>
      <c r="O3016" s="77"/>
      <c r="P3016" s="35"/>
    </row>
    <row r="3017" spans="1:16" s="176" customFormat="1" ht="17.25" x14ac:dyDescent="0.3">
      <c r="A3017" s="81">
        <f t="shared" si="299"/>
        <v>76</v>
      </c>
      <c r="B3017" s="203" t="s">
        <v>2120</v>
      </c>
      <c r="C3017" s="204" t="s">
        <v>95</v>
      </c>
      <c r="D3017" s="205">
        <v>31752</v>
      </c>
      <c r="E3017" s="253"/>
      <c r="F3017" s="81"/>
      <c r="G3017" s="147" t="str">
        <f t="shared" si="300"/>
        <v>cái</v>
      </c>
      <c r="H3017" s="89">
        <f t="shared" si="301"/>
        <v>31752</v>
      </c>
      <c r="I3017" s="118"/>
      <c r="J3017" s="118"/>
      <c r="K3017" s="81" t="str">
        <f t="shared" si="302"/>
        <v>cái</v>
      </c>
      <c r="L3017" s="89">
        <f t="shared" si="303"/>
        <v>31752</v>
      </c>
      <c r="M3017" s="85"/>
      <c r="N3017" s="85"/>
      <c r="O3017" s="77"/>
      <c r="P3017" s="35"/>
    </row>
    <row r="3018" spans="1:16" s="176" customFormat="1" ht="17.25" x14ac:dyDescent="0.3">
      <c r="A3018" s="81">
        <f t="shared" si="299"/>
        <v>77</v>
      </c>
      <c r="B3018" s="203" t="s">
        <v>2121</v>
      </c>
      <c r="C3018" s="204" t="s">
        <v>95</v>
      </c>
      <c r="D3018" s="205">
        <v>39690</v>
      </c>
      <c r="E3018" s="253"/>
      <c r="F3018" s="81"/>
      <c r="G3018" s="147" t="str">
        <f t="shared" si="300"/>
        <v>cái</v>
      </c>
      <c r="H3018" s="89">
        <f t="shared" si="301"/>
        <v>39690</v>
      </c>
      <c r="I3018" s="118"/>
      <c r="J3018" s="118"/>
      <c r="K3018" s="81" t="str">
        <f t="shared" si="302"/>
        <v>cái</v>
      </c>
      <c r="L3018" s="89">
        <f t="shared" si="303"/>
        <v>39690</v>
      </c>
      <c r="M3018" s="85"/>
      <c r="N3018" s="85"/>
      <c r="O3018" s="77"/>
      <c r="P3018" s="35"/>
    </row>
    <row r="3019" spans="1:16" s="176" customFormat="1" ht="17.25" x14ac:dyDescent="0.3">
      <c r="A3019" s="81">
        <f t="shared" ref="A3019:A3082" si="304">A3018+1</f>
        <v>78</v>
      </c>
      <c r="B3019" s="203" t="s">
        <v>2122</v>
      </c>
      <c r="C3019" s="204" t="s">
        <v>95</v>
      </c>
      <c r="D3019" s="205">
        <v>46306</v>
      </c>
      <c r="E3019" s="253"/>
      <c r="F3019" s="81"/>
      <c r="G3019" s="147" t="str">
        <f t="shared" si="300"/>
        <v>cái</v>
      </c>
      <c r="H3019" s="89">
        <f t="shared" si="301"/>
        <v>46306</v>
      </c>
      <c r="I3019" s="118"/>
      <c r="J3019" s="118"/>
      <c r="K3019" s="81" t="str">
        <f t="shared" si="302"/>
        <v>cái</v>
      </c>
      <c r="L3019" s="89">
        <f t="shared" si="303"/>
        <v>46306</v>
      </c>
      <c r="M3019" s="85"/>
      <c r="N3019" s="85"/>
      <c r="O3019" s="77"/>
      <c r="P3019" s="35"/>
    </row>
    <row r="3020" spans="1:16" s="37" customFormat="1" ht="24" customHeight="1" x14ac:dyDescent="0.3">
      <c r="A3020" s="95"/>
      <c r="B3020" s="179" t="s">
        <v>2123</v>
      </c>
      <c r="C3020" s="202"/>
      <c r="D3020" s="180"/>
      <c r="E3020" s="95"/>
      <c r="F3020" s="95"/>
      <c r="G3020" s="181">
        <f t="shared" si="300"/>
        <v>0</v>
      </c>
      <c r="H3020" s="182">
        <f t="shared" si="301"/>
        <v>0</v>
      </c>
      <c r="I3020" s="183"/>
      <c r="J3020" s="183"/>
      <c r="K3020" s="95"/>
      <c r="L3020" s="182"/>
      <c r="M3020" s="184"/>
      <c r="N3020" s="184"/>
      <c r="O3020" s="185"/>
      <c r="P3020" s="105"/>
    </row>
    <row r="3021" spans="1:16" s="176" customFormat="1" ht="17.25" x14ac:dyDescent="0.3">
      <c r="A3021" s="81">
        <v>79</v>
      </c>
      <c r="B3021" s="203" t="s">
        <v>2124</v>
      </c>
      <c r="C3021" s="204" t="s">
        <v>2057</v>
      </c>
      <c r="D3021" s="205">
        <v>135600</v>
      </c>
      <c r="E3021" s="253"/>
      <c r="F3021" s="81"/>
      <c r="G3021" s="147" t="str">
        <f t="shared" si="300"/>
        <v>cây</v>
      </c>
      <c r="H3021" s="89">
        <f t="shared" si="301"/>
        <v>135600</v>
      </c>
      <c r="I3021" s="118"/>
      <c r="J3021" s="118"/>
      <c r="K3021" s="81" t="str">
        <f t="shared" si="302"/>
        <v>cây</v>
      </c>
      <c r="L3021" s="89">
        <f t="shared" si="303"/>
        <v>135600</v>
      </c>
      <c r="M3021" s="85"/>
      <c r="N3021" s="85"/>
      <c r="O3021" s="77"/>
      <c r="P3021" s="35"/>
    </row>
    <row r="3022" spans="1:16" s="176" customFormat="1" ht="17.25" x14ac:dyDescent="0.3">
      <c r="A3022" s="81">
        <f t="shared" si="304"/>
        <v>80</v>
      </c>
      <c r="B3022" s="203" t="s">
        <v>2125</v>
      </c>
      <c r="C3022" s="204" t="s">
        <v>2057</v>
      </c>
      <c r="D3022" s="205">
        <v>280800</v>
      </c>
      <c r="E3022" s="253"/>
      <c r="F3022" s="81"/>
      <c r="G3022" s="147" t="str">
        <f t="shared" si="300"/>
        <v>cây</v>
      </c>
      <c r="H3022" s="89">
        <f t="shared" si="301"/>
        <v>280800</v>
      </c>
      <c r="I3022" s="118"/>
      <c r="J3022" s="118"/>
      <c r="K3022" s="81" t="str">
        <f t="shared" si="302"/>
        <v>cây</v>
      </c>
      <c r="L3022" s="89">
        <f t="shared" si="303"/>
        <v>280800</v>
      </c>
      <c r="M3022" s="85"/>
      <c r="N3022" s="85"/>
      <c r="O3022" s="77"/>
      <c r="P3022" s="35"/>
    </row>
    <row r="3023" spans="1:16" s="176" customFormat="1" ht="17.25" x14ac:dyDescent="0.3">
      <c r="A3023" s="81">
        <f t="shared" si="304"/>
        <v>81</v>
      </c>
      <c r="B3023" s="203" t="s">
        <v>2126</v>
      </c>
      <c r="C3023" s="204" t="s">
        <v>2057</v>
      </c>
      <c r="D3023" s="205">
        <v>330000</v>
      </c>
      <c r="E3023" s="253"/>
      <c r="F3023" s="81"/>
      <c r="G3023" s="147" t="str">
        <f t="shared" si="300"/>
        <v>cây</v>
      </c>
      <c r="H3023" s="89">
        <f t="shared" si="301"/>
        <v>330000</v>
      </c>
      <c r="I3023" s="118"/>
      <c r="J3023" s="118"/>
      <c r="K3023" s="81" t="str">
        <f t="shared" si="302"/>
        <v>cây</v>
      </c>
      <c r="L3023" s="89">
        <f t="shared" si="303"/>
        <v>330000</v>
      </c>
      <c r="M3023" s="85"/>
      <c r="N3023" s="85"/>
      <c r="O3023" s="77"/>
      <c r="P3023" s="35"/>
    </row>
    <row r="3024" spans="1:16" s="176" customFormat="1" ht="17.25" x14ac:dyDescent="0.3">
      <c r="A3024" s="81">
        <f t="shared" si="304"/>
        <v>82</v>
      </c>
      <c r="B3024" s="203" t="s">
        <v>2127</v>
      </c>
      <c r="C3024" s="204" t="s">
        <v>2057</v>
      </c>
      <c r="D3024" s="205">
        <v>424800</v>
      </c>
      <c r="E3024" s="253"/>
      <c r="F3024" s="81"/>
      <c r="G3024" s="147" t="str">
        <f t="shared" si="300"/>
        <v>cây</v>
      </c>
      <c r="H3024" s="89">
        <f t="shared" si="301"/>
        <v>424800</v>
      </c>
      <c r="I3024" s="118"/>
      <c r="J3024" s="118"/>
      <c r="K3024" s="81" t="str">
        <f t="shared" si="302"/>
        <v>cây</v>
      </c>
      <c r="L3024" s="89">
        <f t="shared" si="303"/>
        <v>424800</v>
      </c>
      <c r="M3024" s="85"/>
      <c r="N3024" s="85"/>
      <c r="O3024" s="77"/>
      <c r="P3024" s="35"/>
    </row>
    <row r="3025" spans="1:16" s="176" customFormat="1" ht="17.25" x14ac:dyDescent="0.3">
      <c r="A3025" s="81">
        <f t="shared" si="304"/>
        <v>83</v>
      </c>
      <c r="B3025" s="203" t="s">
        <v>2128</v>
      </c>
      <c r="C3025" s="204" t="s">
        <v>2057</v>
      </c>
      <c r="D3025" s="205">
        <v>18240</v>
      </c>
      <c r="E3025" s="253"/>
      <c r="F3025" s="81"/>
      <c r="G3025" s="147" t="str">
        <f t="shared" si="300"/>
        <v>cây</v>
      </c>
      <c r="H3025" s="89">
        <f t="shared" si="301"/>
        <v>18240</v>
      </c>
      <c r="I3025" s="118"/>
      <c r="J3025" s="118"/>
      <c r="K3025" s="81" t="str">
        <f t="shared" si="302"/>
        <v>cây</v>
      </c>
      <c r="L3025" s="89">
        <f t="shared" si="303"/>
        <v>18240</v>
      </c>
      <c r="M3025" s="85"/>
      <c r="N3025" s="85"/>
      <c r="O3025" s="77"/>
      <c r="P3025" s="35"/>
    </row>
    <row r="3026" spans="1:16" s="176" customFormat="1" ht="17.25" x14ac:dyDescent="0.3">
      <c r="A3026" s="81">
        <f t="shared" si="304"/>
        <v>84</v>
      </c>
      <c r="B3026" s="203" t="s">
        <v>2129</v>
      </c>
      <c r="C3026" s="204" t="s">
        <v>2057</v>
      </c>
      <c r="D3026" s="205">
        <v>41400</v>
      </c>
      <c r="E3026" s="253"/>
      <c r="F3026" s="81"/>
      <c r="G3026" s="147" t="str">
        <f t="shared" si="300"/>
        <v>cây</v>
      </c>
      <c r="H3026" s="89">
        <f t="shared" si="301"/>
        <v>41400</v>
      </c>
      <c r="I3026" s="118"/>
      <c r="J3026" s="118"/>
      <c r="K3026" s="81" t="str">
        <f t="shared" si="302"/>
        <v>cây</v>
      </c>
      <c r="L3026" s="89">
        <f t="shared" si="303"/>
        <v>41400</v>
      </c>
      <c r="M3026" s="85"/>
      <c r="N3026" s="85"/>
      <c r="O3026" s="77"/>
      <c r="P3026" s="35"/>
    </row>
    <row r="3027" spans="1:16" s="176" customFormat="1" ht="17.25" x14ac:dyDescent="0.3">
      <c r="A3027" s="81">
        <f t="shared" si="304"/>
        <v>85</v>
      </c>
      <c r="B3027" s="203" t="s">
        <v>2130</v>
      </c>
      <c r="C3027" s="204" t="s">
        <v>95</v>
      </c>
      <c r="D3027" s="205">
        <v>6616</v>
      </c>
      <c r="E3027" s="253"/>
      <c r="F3027" s="81"/>
      <c r="G3027" s="147" t="str">
        <f t="shared" si="300"/>
        <v>cái</v>
      </c>
      <c r="H3027" s="89">
        <f t="shared" si="301"/>
        <v>6616</v>
      </c>
      <c r="I3027" s="118"/>
      <c r="J3027" s="118"/>
      <c r="K3027" s="81" t="str">
        <f t="shared" si="302"/>
        <v>cái</v>
      </c>
      <c r="L3027" s="89">
        <f t="shared" si="303"/>
        <v>6616</v>
      </c>
      <c r="M3027" s="85"/>
      <c r="N3027" s="85"/>
      <c r="O3027" s="77"/>
      <c r="P3027" s="35"/>
    </row>
    <row r="3028" spans="1:16" s="176" customFormat="1" ht="17.25" x14ac:dyDescent="0.3">
      <c r="A3028" s="81">
        <f t="shared" si="304"/>
        <v>86</v>
      </c>
      <c r="B3028" s="203" t="s">
        <v>2131</v>
      </c>
      <c r="C3028" s="204" t="s">
        <v>95</v>
      </c>
      <c r="D3028" s="205">
        <v>36840</v>
      </c>
      <c r="E3028" s="253"/>
      <c r="F3028" s="81"/>
      <c r="G3028" s="147" t="str">
        <f t="shared" si="300"/>
        <v>cái</v>
      </c>
      <c r="H3028" s="89">
        <f t="shared" si="301"/>
        <v>36840</v>
      </c>
      <c r="I3028" s="118"/>
      <c r="J3028" s="118"/>
      <c r="K3028" s="81" t="str">
        <f t="shared" si="302"/>
        <v>cái</v>
      </c>
      <c r="L3028" s="89">
        <f t="shared" si="303"/>
        <v>36840</v>
      </c>
      <c r="M3028" s="85"/>
      <c r="N3028" s="85"/>
      <c r="O3028" s="77"/>
      <c r="P3028" s="35"/>
    </row>
    <row r="3029" spans="1:16" s="176" customFormat="1" ht="17.25" x14ac:dyDescent="0.3">
      <c r="A3029" s="81">
        <f t="shared" si="304"/>
        <v>87</v>
      </c>
      <c r="B3029" s="203" t="s">
        <v>2132</v>
      </c>
      <c r="C3029" s="204" t="s">
        <v>2018</v>
      </c>
      <c r="D3029" s="205">
        <v>264660</v>
      </c>
      <c r="E3029" s="253"/>
      <c r="F3029" s="81"/>
      <c r="G3029" s="147" t="str">
        <f t="shared" si="300"/>
        <v>bộ</v>
      </c>
      <c r="H3029" s="89">
        <f t="shared" si="301"/>
        <v>264660</v>
      </c>
      <c r="I3029" s="118"/>
      <c r="J3029" s="118"/>
      <c r="K3029" s="81" t="str">
        <f t="shared" si="302"/>
        <v>bộ</v>
      </c>
      <c r="L3029" s="89">
        <f t="shared" si="303"/>
        <v>264660</v>
      </c>
      <c r="M3029" s="85"/>
      <c r="N3029" s="85"/>
      <c r="O3029" s="77"/>
      <c r="P3029" s="35"/>
    </row>
    <row r="3030" spans="1:16" s="176" customFormat="1" ht="17.25" x14ac:dyDescent="0.3">
      <c r="A3030" s="81">
        <f t="shared" si="304"/>
        <v>88</v>
      </c>
      <c r="B3030" s="203" t="s">
        <v>2133</v>
      </c>
      <c r="C3030" s="204" t="s">
        <v>2018</v>
      </c>
      <c r="D3030" s="205">
        <v>304290</v>
      </c>
      <c r="E3030" s="253"/>
      <c r="F3030" s="81"/>
      <c r="G3030" s="147" t="str">
        <f t="shared" si="300"/>
        <v>bộ</v>
      </c>
      <c r="H3030" s="89">
        <f t="shared" si="301"/>
        <v>304290</v>
      </c>
      <c r="I3030" s="118"/>
      <c r="J3030" s="118"/>
      <c r="K3030" s="81" t="str">
        <f t="shared" si="302"/>
        <v>bộ</v>
      </c>
      <c r="L3030" s="89">
        <f t="shared" si="303"/>
        <v>304290</v>
      </c>
      <c r="M3030" s="85"/>
      <c r="N3030" s="85"/>
      <c r="O3030" s="77"/>
      <c r="P3030" s="35"/>
    </row>
    <row r="3031" spans="1:16" s="176" customFormat="1" ht="17.25" x14ac:dyDescent="0.3">
      <c r="A3031" s="81">
        <f t="shared" si="304"/>
        <v>89</v>
      </c>
      <c r="B3031" s="203" t="s">
        <v>2134</v>
      </c>
      <c r="C3031" s="204" t="s">
        <v>2135</v>
      </c>
      <c r="D3031" s="205">
        <v>46306</v>
      </c>
      <c r="E3031" s="253"/>
      <c r="F3031" s="81"/>
      <c r="G3031" s="147" t="str">
        <f t="shared" si="300"/>
        <v>cuc</v>
      </c>
      <c r="H3031" s="89">
        <f t="shared" si="301"/>
        <v>46306</v>
      </c>
      <c r="I3031" s="118"/>
      <c r="J3031" s="118"/>
      <c r="K3031" s="81" t="str">
        <f t="shared" si="302"/>
        <v>cuc</v>
      </c>
      <c r="L3031" s="89">
        <f t="shared" si="303"/>
        <v>46306</v>
      </c>
      <c r="M3031" s="85"/>
      <c r="N3031" s="85"/>
      <c r="O3031" s="77"/>
      <c r="P3031" s="35"/>
    </row>
    <row r="3032" spans="1:16" s="176" customFormat="1" ht="17.25" x14ac:dyDescent="0.3">
      <c r="A3032" s="81">
        <f t="shared" si="304"/>
        <v>90</v>
      </c>
      <c r="B3032" s="203" t="s">
        <v>2136</v>
      </c>
      <c r="C3032" s="204" t="s">
        <v>808</v>
      </c>
      <c r="D3032" s="205">
        <v>42336</v>
      </c>
      <c r="E3032" s="253"/>
      <c r="F3032" s="81"/>
      <c r="G3032" s="147" t="str">
        <f t="shared" si="300"/>
        <v>kg</v>
      </c>
      <c r="H3032" s="89">
        <f t="shared" si="301"/>
        <v>42336</v>
      </c>
      <c r="I3032" s="118"/>
      <c r="J3032" s="118"/>
      <c r="K3032" s="81" t="str">
        <f t="shared" si="302"/>
        <v>kg</v>
      </c>
      <c r="L3032" s="89">
        <f t="shared" si="303"/>
        <v>42336</v>
      </c>
      <c r="M3032" s="85"/>
      <c r="N3032" s="85"/>
      <c r="O3032" s="77"/>
      <c r="P3032" s="35"/>
    </row>
    <row r="3033" spans="1:16" s="176" customFormat="1" ht="17.25" x14ac:dyDescent="0.3">
      <c r="A3033" s="81">
        <f t="shared" si="304"/>
        <v>91</v>
      </c>
      <c r="B3033" s="203" t="s">
        <v>2137</v>
      </c>
      <c r="C3033" s="204" t="s">
        <v>808</v>
      </c>
      <c r="D3033" s="205">
        <v>42336</v>
      </c>
      <c r="E3033" s="253"/>
      <c r="F3033" s="81"/>
      <c r="G3033" s="147" t="str">
        <f t="shared" si="300"/>
        <v>kg</v>
      </c>
      <c r="H3033" s="89">
        <f t="shared" si="301"/>
        <v>42336</v>
      </c>
      <c r="I3033" s="118"/>
      <c r="J3033" s="118"/>
      <c r="K3033" s="81" t="str">
        <f t="shared" si="302"/>
        <v>kg</v>
      </c>
      <c r="L3033" s="89">
        <f t="shared" si="303"/>
        <v>42336</v>
      </c>
      <c r="M3033" s="85"/>
      <c r="N3033" s="85"/>
      <c r="O3033" s="77"/>
      <c r="P3033" s="35"/>
    </row>
    <row r="3034" spans="1:16" s="176" customFormat="1" ht="17.25" x14ac:dyDescent="0.3">
      <c r="A3034" s="81">
        <f t="shared" si="304"/>
        <v>92</v>
      </c>
      <c r="B3034" s="203" t="s">
        <v>2138</v>
      </c>
      <c r="C3034" s="204" t="s">
        <v>95</v>
      </c>
      <c r="D3034" s="205">
        <v>50274</v>
      </c>
      <c r="E3034" s="253"/>
      <c r="F3034" s="81"/>
      <c r="G3034" s="147" t="str">
        <f t="shared" si="300"/>
        <v>cái</v>
      </c>
      <c r="H3034" s="89">
        <f t="shared" si="301"/>
        <v>50274</v>
      </c>
      <c r="I3034" s="118"/>
      <c r="J3034" s="118"/>
      <c r="K3034" s="81" t="str">
        <f t="shared" si="302"/>
        <v>cái</v>
      </c>
      <c r="L3034" s="89">
        <f t="shared" si="303"/>
        <v>50274</v>
      </c>
      <c r="M3034" s="85"/>
      <c r="N3034" s="85"/>
      <c r="O3034" s="77"/>
      <c r="P3034" s="35"/>
    </row>
    <row r="3035" spans="1:16" s="176" customFormat="1" ht="17.25" x14ac:dyDescent="0.3">
      <c r="A3035" s="81"/>
      <c r="B3035" s="203" t="s">
        <v>2139</v>
      </c>
      <c r="C3035" s="204"/>
      <c r="D3035" s="205"/>
      <c r="E3035" s="253"/>
      <c r="F3035" s="81"/>
      <c r="G3035" s="147">
        <f t="shared" si="300"/>
        <v>0</v>
      </c>
      <c r="H3035" s="89">
        <f t="shared" si="301"/>
        <v>0</v>
      </c>
      <c r="I3035" s="118"/>
      <c r="J3035" s="118"/>
      <c r="K3035" s="81"/>
      <c r="L3035" s="89"/>
      <c r="M3035" s="85"/>
      <c r="N3035" s="85"/>
      <c r="O3035" s="77"/>
      <c r="P3035" s="35"/>
    </row>
    <row r="3036" spans="1:16" s="176" customFormat="1" ht="17.25" x14ac:dyDescent="0.3">
      <c r="A3036" s="81">
        <v>93</v>
      </c>
      <c r="B3036" s="203" t="s">
        <v>2140</v>
      </c>
      <c r="C3036" s="204" t="s">
        <v>2057</v>
      </c>
      <c r="D3036" s="205">
        <v>55320</v>
      </c>
      <c r="E3036" s="253"/>
      <c r="F3036" s="81"/>
      <c r="G3036" s="147" t="str">
        <f t="shared" si="300"/>
        <v>cây</v>
      </c>
      <c r="H3036" s="89">
        <f t="shared" si="301"/>
        <v>55320</v>
      </c>
      <c r="I3036" s="118"/>
      <c r="J3036" s="118"/>
      <c r="K3036" s="81" t="str">
        <f t="shared" si="302"/>
        <v>cây</v>
      </c>
      <c r="L3036" s="89">
        <f t="shared" si="303"/>
        <v>55320</v>
      </c>
      <c r="M3036" s="85"/>
      <c r="N3036" s="85"/>
      <c r="O3036" s="77"/>
      <c r="P3036" s="35"/>
    </row>
    <row r="3037" spans="1:16" s="176" customFormat="1" ht="17.25" x14ac:dyDescent="0.3">
      <c r="A3037" s="81">
        <f t="shared" si="304"/>
        <v>94</v>
      </c>
      <c r="B3037" s="203" t="s">
        <v>2141</v>
      </c>
      <c r="C3037" s="204" t="s">
        <v>2057</v>
      </c>
      <c r="D3037" s="205">
        <v>121716</v>
      </c>
      <c r="E3037" s="253"/>
      <c r="F3037" s="81"/>
      <c r="G3037" s="147" t="str">
        <f t="shared" si="300"/>
        <v>cây</v>
      </c>
      <c r="H3037" s="89">
        <f t="shared" si="301"/>
        <v>121716</v>
      </c>
      <c r="I3037" s="118"/>
      <c r="J3037" s="118"/>
      <c r="K3037" s="81" t="str">
        <f t="shared" si="302"/>
        <v>cây</v>
      </c>
      <c r="L3037" s="89">
        <f t="shared" si="303"/>
        <v>121716</v>
      </c>
      <c r="M3037" s="85"/>
      <c r="N3037" s="85"/>
      <c r="O3037" s="77"/>
      <c r="P3037" s="35"/>
    </row>
    <row r="3038" spans="1:16" s="176" customFormat="1" ht="17.25" x14ac:dyDescent="0.3">
      <c r="A3038" s="81">
        <f t="shared" si="304"/>
        <v>95</v>
      </c>
      <c r="B3038" s="203" t="s">
        <v>2142</v>
      </c>
      <c r="C3038" s="204" t="s">
        <v>95</v>
      </c>
      <c r="D3038" s="205">
        <v>9262</v>
      </c>
      <c r="E3038" s="207"/>
      <c r="F3038" s="81"/>
      <c r="G3038" s="147" t="str">
        <f t="shared" si="300"/>
        <v>cái</v>
      </c>
      <c r="H3038" s="89">
        <f t="shared" si="301"/>
        <v>9262</v>
      </c>
      <c r="I3038" s="118"/>
      <c r="J3038" s="118"/>
      <c r="K3038" s="81" t="str">
        <f t="shared" si="302"/>
        <v>cái</v>
      </c>
      <c r="L3038" s="89">
        <f t="shared" si="303"/>
        <v>9262</v>
      </c>
      <c r="M3038" s="85"/>
      <c r="N3038" s="85"/>
      <c r="O3038" s="77"/>
      <c r="P3038" s="35"/>
    </row>
    <row r="3039" spans="1:16" s="37" customFormat="1" ht="17.25" x14ac:dyDescent="0.3">
      <c r="A3039" s="95"/>
      <c r="B3039" s="179" t="s">
        <v>2143</v>
      </c>
      <c r="C3039" s="202"/>
      <c r="D3039" s="180"/>
      <c r="E3039" s="95"/>
      <c r="F3039" s="95"/>
      <c r="G3039" s="181">
        <f t="shared" si="300"/>
        <v>0</v>
      </c>
      <c r="H3039" s="182">
        <f t="shared" si="301"/>
        <v>0</v>
      </c>
      <c r="I3039" s="183"/>
      <c r="J3039" s="183"/>
      <c r="K3039" s="95"/>
      <c r="L3039" s="182"/>
      <c r="M3039" s="184"/>
      <c r="N3039" s="184"/>
      <c r="O3039" s="185"/>
      <c r="P3039" s="105"/>
    </row>
    <row r="3040" spans="1:16" s="176" customFormat="1" ht="17.25" x14ac:dyDescent="0.3">
      <c r="A3040" s="81">
        <v>96</v>
      </c>
      <c r="B3040" s="203" t="s">
        <v>2144</v>
      </c>
      <c r="C3040" s="204" t="s">
        <v>95</v>
      </c>
      <c r="D3040" s="205">
        <v>1440</v>
      </c>
      <c r="E3040" s="253"/>
      <c r="F3040" s="81"/>
      <c r="G3040" s="147" t="str">
        <f t="shared" si="300"/>
        <v>cái</v>
      </c>
      <c r="H3040" s="89">
        <f t="shared" si="301"/>
        <v>1440</v>
      </c>
      <c r="I3040" s="118"/>
      <c r="J3040" s="118"/>
      <c r="K3040" s="81" t="str">
        <f t="shared" si="302"/>
        <v>cái</v>
      </c>
      <c r="L3040" s="89">
        <f t="shared" si="303"/>
        <v>1440</v>
      </c>
      <c r="M3040" s="85"/>
      <c r="N3040" s="85"/>
      <c r="O3040" s="77"/>
      <c r="P3040" s="35"/>
    </row>
    <row r="3041" spans="1:16" s="176" customFormat="1" ht="17.25" x14ac:dyDescent="0.3">
      <c r="A3041" s="81">
        <f t="shared" si="304"/>
        <v>97</v>
      </c>
      <c r="B3041" s="203" t="s">
        <v>2145</v>
      </c>
      <c r="C3041" s="204" t="s">
        <v>95</v>
      </c>
      <c r="D3041" s="205">
        <v>2040</v>
      </c>
      <c r="E3041" s="253"/>
      <c r="F3041" s="81"/>
      <c r="G3041" s="147" t="str">
        <f t="shared" si="300"/>
        <v>cái</v>
      </c>
      <c r="H3041" s="89">
        <f t="shared" si="301"/>
        <v>2040</v>
      </c>
      <c r="I3041" s="118"/>
      <c r="J3041" s="118"/>
      <c r="K3041" s="81" t="str">
        <f t="shared" si="302"/>
        <v>cái</v>
      </c>
      <c r="L3041" s="89">
        <f t="shared" si="303"/>
        <v>2040</v>
      </c>
      <c r="M3041" s="85"/>
      <c r="N3041" s="85"/>
      <c r="O3041" s="77"/>
      <c r="P3041" s="35"/>
    </row>
    <row r="3042" spans="1:16" s="176" customFormat="1" ht="17.25" x14ac:dyDescent="0.3">
      <c r="A3042" s="81">
        <f t="shared" si="304"/>
        <v>98</v>
      </c>
      <c r="B3042" s="203" t="s">
        <v>2146</v>
      </c>
      <c r="C3042" s="204" t="s">
        <v>95</v>
      </c>
      <c r="D3042" s="205">
        <v>6480</v>
      </c>
      <c r="E3042" s="253"/>
      <c r="F3042" s="81"/>
      <c r="G3042" s="147" t="str">
        <f t="shared" si="300"/>
        <v>cái</v>
      </c>
      <c r="H3042" s="89">
        <f t="shared" si="301"/>
        <v>6480</v>
      </c>
      <c r="I3042" s="118"/>
      <c r="J3042" s="118"/>
      <c r="K3042" s="81" t="str">
        <f t="shared" si="302"/>
        <v>cái</v>
      </c>
      <c r="L3042" s="89">
        <f t="shared" si="303"/>
        <v>6480</v>
      </c>
      <c r="M3042" s="85"/>
      <c r="N3042" s="85"/>
      <c r="O3042" s="77"/>
      <c r="P3042" s="35"/>
    </row>
    <row r="3043" spans="1:16" s="176" customFormat="1" ht="17.25" x14ac:dyDescent="0.3">
      <c r="A3043" s="81">
        <f t="shared" si="304"/>
        <v>99</v>
      </c>
      <c r="B3043" s="203" t="s">
        <v>2147</v>
      </c>
      <c r="C3043" s="204" t="s">
        <v>95</v>
      </c>
      <c r="D3043" s="205">
        <v>11400</v>
      </c>
      <c r="E3043" s="253"/>
      <c r="F3043" s="81"/>
      <c r="G3043" s="147" t="str">
        <f t="shared" si="300"/>
        <v>cái</v>
      </c>
      <c r="H3043" s="89">
        <f t="shared" si="301"/>
        <v>11400</v>
      </c>
      <c r="I3043" s="118"/>
      <c r="J3043" s="118"/>
      <c r="K3043" s="81" t="str">
        <f t="shared" si="302"/>
        <v>cái</v>
      </c>
      <c r="L3043" s="89">
        <f t="shared" si="303"/>
        <v>11400</v>
      </c>
      <c r="M3043" s="85"/>
      <c r="N3043" s="85"/>
      <c r="O3043" s="77"/>
      <c r="P3043" s="35"/>
    </row>
    <row r="3044" spans="1:16" s="176" customFormat="1" ht="17.25" x14ac:dyDescent="0.3">
      <c r="A3044" s="81">
        <f t="shared" si="304"/>
        <v>100</v>
      </c>
      <c r="B3044" s="203" t="s">
        <v>2148</v>
      </c>
      <c r="C3044" s="204" t="s">
        <v>2057</v>
      </c>
      <c r="D3044" s="205">
        <v>2400</v>
      </c>
      <c r="E3044" s="253"/>
      <c r="F3044" s="81"/>
      <c r="G3044" s="147" t="str">
        <f t="shared" si="300"/>
        <v>cây</v>
      </c>
      <c r="H3044" s="89">
        <f t="shared" si="301"/>
        <v>2400</v>
      </c>
      <c r="I3044" s="118"/>
      <c r="J3044" s="118"/>
      <c r="K3044" s="81" t="str">
        <f t="shared" si="302"/>
        <v>cây</v>
      </c>
      <c r="L3044" s="89">
        <f t="shared" si="303"/>
        <v>2400</v>
      </c>
      <c r="M3044" s="85"/>
      <c r="N3044" s="85"/>
      <c r="O3044" s="77"/>
      <c r="P3044" s="35"/>
    </row>
    <row r="3045" spans="1:16" s="176" customFormat="1" ht="17.25" x14ac:dyDescent="0.3">
      <c r="A3045" s="81">
        <f t="shared" si="304"/>
        <v>101</v>
      </c>
      <c r="B3045" s="203" t="s">
        <v>2149</v>
      </c>
      <c r="C3045" s="204" t="s">
        <v>2057</v>
      </c>
      <c r="D3045" s="205">
        <v>3600</v>
      </c>
      <c r="E3045" s="253"/>
      <c r="F3045" s="81"/>
      <c r="G3045" s="147" t="str">
        <f t="shared" si="300"/>
        <v>cây</v>
      </c>
      <c r="H3045" s="89">
        <f t="shared" si="301"/>
        <v>3600</v>
      </c>
      <c r="I3045" s="118"/>
      <c r="J3045" s="118"/>
      <c r="K3045" s="81" t="str">
        <f t="shared" si="302"/>
        <v>cây</v>
      </c>
      <c r="L3045" s="89">
        <f t="shared" si="303"/>
        <v>3600</v>
      </c>
      <c r="M3045" s="85"/>
      <c r="N3045" s="85"/>
      <c r="O3045" s="77"/>
      <c r="P3045" s="35"/>
    </row>
    <row r="3046" spans="1:16" s="176" customFormat="1" ht="17.25" x14ac:dyDescent="0.3">
      <c r="A3046" s="81">
        <f t="shared" si="304"/>
        <v>102</v>
      </c>
      <c r="B3046" s="203" t="s">
        <v>2150</v>
      </c>
      <c r="C3046" s="204" t="s">
        <v>2057</v>
      </c>
      <c r="D3046" s="205">
        <v>4200</v>
      </c>
      <c r="E3046" s="253"/>
      <c r="F3046" s="81"/>
      <c r="G3046" s="147" t="str">
        <f t="shared" si="300"/>
        <v>cây</v>
      </c>
      <c r="H3046" s="89">
        <f t="shared" si="301"/>
        <v>4200</v>
      </c>
      <c r="I3046" s="118"/>
      <c r="J3046" s="118"/>
      <c r="K3046" s="81" t="str">
        <f t="shared" si="302"/>
        <v>cây</v>
      </c>
      <c r="L3046" s="89">
        <f t="shared" si="303"/>
        <v>4200</v>
      </c>
      <c r="M3046" s="85"/>
      <c r="N3046" s="85"/>
      <c r="O3046" s="77"/>
      <c r="P3046" s="35"/>
    </row>
    <row r="3047" spans="1:16" s="176" customFormat="1" ht="17.25" x14ac:dyDescent="0.3">
      <c r="A3047" s="81">
        <f t="shared" si="304"/>
        <v>103</v>
      </c>
      <c r="B3047" s="203" t="s">
        <v>2151</v>
      </c>
      <c r="C3047" s="204" t="s">
        <v>2057</v>
      </c>
      <c r="D3047" s="205">
        <v>6000</v>
      </c>
      <c r="E3047" s="253"/>
      <c r="F3047" s="81"/>
      <c r="G3047" s="147" t="str">
        <f t="shared" si="300"/>
        <v>cây</v>
      </c>
      <c r="H3047" s="89">
        <f t="shared" si="301"/>
        <v>6000</v>
      </c>
      <c r="I3047" s="118"/>
      <c r="J3047" s="118"/>
      <c r="K3047" s="81" t="str">
        <f t="shared" si="302"/>
        <v>cây</v>
      </c>
      <c r="L3047" s="89">
        <f t="shared" si="303"/>
        <v>6000</v>
      </c>
      <c r="M3047" s="85"/>
      <c r="N3047" s="85"/>
      <c r="O3047" s="77"/>
      <c r="P3047" s="35"/>
    </row>
    <row r="3048" spans="1:16" s="176" customFormat="1" ht="17.25" x14ac:dyDescent="0.3">
      <c r="A3048" s="81">
        <f t="shared" si="304"/>
        <v>104</v>
      </c>
      <c r="B3048" s="203" t="s">
        <v>2152</v>
      </c>
      <c r="C3048" s="204" t="s">
        <v>2057</v>
      </c>
      <c r="D3048" s="205">
        <v>8160</v>
      </c>
      <c r="E3048" s="253"/>
      <c r="F3048" s="81"/>
      <c r="G3048" s="147" t="str">
        <f t="shared" si="300"/>
        <v>cây</v>
      </c>
      <c r="H3048" s="89">
        <f t="shared" si="301"/>
        <v>8160</v>
      </c>
      <c r="I3048" s="118"/>
      <c r="J3048" s="118"/>
      <c r="K3048" s="81" t="str">
        <f t="shared" si="302"/>
        <v>cây</v>
      </c>
      <c r="L3048" s="89">
        <f t="shared" si="303"/>
        <v>8160</v>
      </c>
      <c r="M3048" s="85"/>
      <c r="N3048" s="85"/>
      <c r="O3048" s="77"/>
      <c r="P3048" s="35"/>
    </row>
    <row r="3049" spans="1:16" s="176" customFormat="1" ht="17.25" x14ac:dyDescent="0.3">
      <c r="A3049" s="81">
        <f t="shared" si="304"/>
        <v>105</v>
      </c>
      <c r="B3049" s="203" t="s">
        <v>2153</v>
      </c>
      <c r="C3049" s="204" t="s">
        <v>2057</v>
      </c>
      <c r="D3049" s="205">
        <v>10320</v>
      </c>
      <c r="E3049" s="253"/>
      <c r="F3049" s="81"/>
      <c r="G3049" s="147" t="str">
        <f t="shared" si="300"/>
        <v>cây</v>
      </c>
      <c r="H3049" s="89">
        <f t="shared" si="301"/>
        <v>10320</v>
      </c>
      <c r="I3049" s="118"/>
      <c r="J3049" s="118"/>
      <c r="K3049" s="81" t="str">
        <f t="shared" si="302"/>
        <v>cây</v>
      </c>
      <c r="L3049" s="89">
        <f t="shared" si="303"/>
        <v>10320</v>
      </c>
      <c r="M3049" s="85"/>
      <c r="N3049" s="85"/>
      <c r="O3049" s="77"/>
      <c r="P3049" s="35"/>
    </row>
    <row r="3050" spans="1:16" s="176" customFormat="1" ht="17.25" x14ac:dyDescent="0.3">
      <c r="A3050" s="81">
        <f t="shared" si="304"/>
        <v>106</v>
      </c>
      <c r="B3050" s="203" t="s">
        <v>2154</v>
      </c>
      <c r="C3050" s="204" t="s">
        <v>2057</v>
      </c>
      <c r="D3050" s="205">
        <v>12360</v>
      </c>
      <c r="E3050" s="253"/>
      <c r="F3050" s="81"/>
      <c r="G3050" s="147" t="str">
        <f t="shared" si="300"/>
        <v>cây</v>
      </c>
      <c r="H3050" s="89">
        <f t="shared" si="301"/>
        <v>12360</v>
      </c>
      <c r="I3050" s="118"/>
      <c r="J3050" s="118"/>
      <c r="K3050" s="81" t="str">
        <f t="shared" si="302"/>
        <v>cây</v>
      </c>
      <c r="L3050" s="89">
        <f t="shared" si="303"/>
        <v>12360</v>
      </c>
      <c r="M3050" s="85"/>
      <c r="N3050" s="85"/>
      <c r="O3050" s="77"/>
      <c r="P3050" s="35"/>
    </row>
    <row r="3051" spans="1:16" s="176" customFormat="1" ht="17.25" x14ac:dyDescent="0.3">
      <c r="A3051" s="81">
        <f t="shared" si="304"/>
        <v>107</v>
      </c>
      <c r="B3051" s="203" t="s">
        <v>2155</v>
      </c>
      <c r="C3051" s="204" t="s">
        <v>2057</v>
      </c>
      <c r="D3051" s="205">
        <v>14520</v>
      </c>
      <c r="E3051" s="253"/>
      <c r="F3051" s="81"/>
      <c r="G3051" s="147" t="str">
        <f t="shared" si="300"/>
        <v>cây</v>
      </c>
      <c r="H3051" s="89">
        <f t="shared" si="301"/>
        <v>14520</v>
      </c>
      <c r="I3051" s="118"/>
      <c r="J3051" s="118"/>
      <c r="K3051" s="81" t="str">
        <f t="shared" si="302"/>
        <v>cây</v>
      </c>
      <c r="L3051" s="89">
        <f t="shared" si="303"/>
        <v>14520</v>
      </c>
      <c r="M3051" s="85"/>
      <c r="N3051" s="85"/>
      <c r="O3051" s="77"/>
      <c r="P3051" s="35"/>
    </row>
    <row r="3052" spans="1:16" s="176" customFormat="1" ht="17.25" x14ac:dyDescent="0.3">
      <c r="A3052" s="81">
        <f t="shared" si="304"/>
        <v>108</v>
      </c>
      <c r="B3052" s="203" t="s">
        <v>2156</v>
      </c>
      <c r="C3052" s="204" t="s">
        <v>2057</v>
      </c>
      <c r="D3052" s="205">
        <v>4680</v>
      </c>
      <c r="E3052" s="253"/>
      <c r="F3052" s="81"/>
      <c r="G3052" s="147" t="str">
        <f t="shared" si="300"/>
        <v>cây</v>
      </c>
      <c r="H3052" s="89">
        <f t="shared" si="301"/>
        <v>4680</v>
      </c>
      <c r="I3052" s="118"/>
      <c r="J3052" s="118"/>
      <c r="K3052" s="81" t="str">
        <f t="shared" si="302"/>
        <v>cây</v>
      </c>
      <c r="L3052" s="89">
        <f t="shared" si="303"/>
        <v>4680</v>
      </c>
      <c r="M3052" s="85"/>
      <c r="N3052" s="85"/>
      <c r="O3052" s="77"/>
      <c r="P3052" s="35"/>
    </row>
    <row r="3053" spans="1:16" s="176" customFormat="1" ht="17.25" x14ac:dyDescent="0.3">
      <c r="A3053" s="81">
        <f t="shared" si="304"/>
        <v>109</v>
      </c>
      <c r="B3053" s="203" t="s">
        <v>2157</v>
      </c>
      <c r="C3053" s="204" t="s">
        <v>2057</v>
      </c>
      <c r="D3053" s="205">
        <v>6600</v>
      </c>
      <c r="E3053" s="253"/>
      <c r="F3053" s="81"/>
      <c r="G3053" s="147" t="str">
        <f t="shared" si="300"/>
        <v>cây</v>
      </c>
      <c r="H3053" s="89">
        <f t="shared" si="301"/>
        <v>6600</v>
      </c>
      <c r="I3053" s="118"/>
      <c r="J3053" s="118"/>
      <c r="K3053" s="81" t="str">
        <f t="shared" si="302"/>
        <v>cây</v>
      </c>
      <c r="L3053" s="89">
        <f t="shared" si="303"/>
        <v>6600</v>
      </c>
      <c r="M3053" s="85"/>
      <c r="N3053" s="85"/>
      <c r="O3053" s="77"/>
      <c r="P3053" s="35"/>
    </row>
    <row r="3054" spans="1:16" s="176" customFormat="1" ht="17.25" x14ac:dyDescent="0.3">
      <c r="A3054" s="81">
        <f t="shared" si="304"/>
        <v>110</v>
      </c>
      <c r="B3054" s="203" t="s">
        <v>2158</v>
      </c>
      <c r="C3054" s="204" t="s">
        <v>2057</v>
      </c>
      <c r="D3054" s="205">
        <v>8880</v>
      </c>
      <c r="E3054" s="253"/>
      <c r="F3054" s="81"/>
      <c r="G3054" s="147" t="str">
        <f t="shared" si="300"/>
        <v>cây</v>
      </c>
      <c r="H3054" s="89">
        <f t="shared" si="301"/>
        <v>8880</v>
      </c>
      <c r="I3054" s="118"/>
      <c r="J3054" s="118"/>
      <c r="K3054" s="81" t="str">
        <f t="shared" si="302"/>
        <v>cây</v>
      </c>
      <c r="L3054" s="89">
        <f t="shared" si="303"/>
        <v>8880</v>
      </c>
      <c r="M3054" s="85"/>
      <c r="N3054" s="85"/>
      <c r="O3054" s="77"/>
      <c r="P3054" s="35"/>
    </row>
    <row r="3055" spans="1:16" s="176" customFormat="1" ht="17.25" x14ac:dyDescent="0.3">
      <c r="A3055" s="81">
        <f t="shared" si="304"/>
        <v>111</v>
      </c>
      <c r="B3055" s="203" t="s">
        <v>2159</v>
      </c>
      <c r="C3055" s="204" t="s">
        <v>2057</v>
      </c>
      <c r="D3055" s="205">
        <v>11400</v>
      </c>
      <c r="E3055" s="253"/>
      <c r="F3055" s="81"/>
      <c r="G3055" s="147" t="str">
        <f t="shared" si="300"/>
        <v>cây</v>
      </c>
      <c r="H3055" s="89">
        <f t="shared" si="301"/>
        <v>11400</v>
      </c>
      <c r="I3055" s="118"/>
      <c r="J3055" s="118"/>
      <c r="K3055" s="81" t="str">
        <f t="shared" si="302"/>
        <v>cây</v>
      </c>
      <c r="L3055" s="89">
        <f t="shared" si="303"/>
        <v>11400</v>
      </c>
      <c r="M3055" s="85"/>
      <c r="N3055" s="85"/>
      <c r="O3055" s="77"/>
      <c r="P3055" s="35"/>
    </row>
    <row r="3056" spans="1:16" s="176" customFormat="1" ht="17.25" x14ac:dyDescent="0.3">
      <c r="A3056" s="81">
        <f t="shared" si="304"/>
        <v>112</v>
      </c>
      <c r="B3056" s="203" t="s">
        <v>2160</v>
      </c>
      <c r="C3056" s="204" t="s">
        <v>2057</v>
      </c>
      <c r="D3056" s="205">
        <v>13680</v>
      </c>
      <c r="E3056" s="253"/>
      <c r="F3056" s="81"/>
      <c r="G3056" s="147" t="str">
        <f t="shared" si="300"/>
        <v>cây</v>
      </c>
      <c r="H3056" s="89">
        <f t="shared" si="301"/>
        <v>13680</v>
      </c>
      <c r="I3056" s="118"/>
      <c r="J3056" s="118"/>
      <c r="K3056" s="81" t="str">
        <f t="shared" si="302"/>
        <v>cây</v>
      </c>
      <c r="L3056" s="89">
        <f t="shared" si="303"/>
        <v>13680</v>
      </c>
      <c r="M3056" s="85"/>
      <c r="N3056" s="85"/>
      <c r="O3056" s="77"/>
      <c r="P3056" s="35"/>
    </row>
    <row r="3057" spans="1:16" s="176" customFormat="1" ht="17.25" x14ac:dyDescent="0.3">
      <c r="A3057" s="81">
        <f t="shared" si="304"/>
        <v>113</v>
      </c>
      <c r="B3057" s="203" t="s">
        <v>2161</v>
      </c>
      <c r="C3057" s="204" t="s">
        <v>2057</v>
      </c>
      <c r="D3057" s="205">
        <v>16320</v>
      </c>
      <c r="E3057" s="253"/>
      <c r="F3057" s="81"/>
      <c r="G3057" s="147" t="str">
        <f t="shared" si="300"/>
        <v>cây</v>
      </c>
      <c r="H3057" s="89">
        <f t="shared" si="301"/>
        <v>16320</v>
      </c>
      <c r="I3057" s="118"/>
      <c r="J3057" s="118"/>
      <c r="K3057" s="81" t="str">
        <f t="shared" si="302"/>
        <v>cây</v>
      </c>
      <c r="L3057" s="89">
        <f t="shared" si="303"/>
        <v>16320</v>
      </c>
      <c r="M3057" s="85"/>
      <c r="N3057" s="85"/>
      <c r="O3057" s="77"/>
      <c r="P3057" s="35"/>
    </row>
    <row r="3058" spans="1:16" s="176" customFormat="1" ht="17.25" x14ac:dyDescent="0.3">
      <c r="A3058" s="81">
        <f t="shared" si="304"/>
        <v>114</v>
      </c>
      <c r="B3058" s="203" t="s">
        <v>2162</v>
      </c>
      <c r="C3058" s="204" t="s">
        <v>2057</v>
      </c>
      <c r="D3058" s="205">
        <v>23400</v>
      </c>
      <c r="E3058" s="253"/>
      <c r="F3058" s="81"/>
      <c r="G3058" s="147" t="str">
        <f t="shared" si="300"/>
        <v>cây</v>
      </c>
      <c r="H3058" s="89">
        <f t="shared" si="301"/>
        <v>23400</v>
      </c>
      <c r="I3058" s="118"/>
      <c r="J3058" s="118"/>
      <c r="K3058" s="81" t="str">
        <f t="shared" si="302"/>
        <v>cây</v>
      </c>
      <c r="L3058" s="89">
        <f t="shared" si="303"/>
        <v>23400</v>
      </c>
      <c r="M3058" s="85"/>
      <c r="N3058" s="85"/>
      <c r="O3058" s="77"/>
      <c r="P3058" s="35"/>
    </row>
    <row r="3059" spans="1:16" s="176" customFormat="1" ht="17.25" x14ac:dyDescent="0.3">
      <c r="A3059" s="81">
        <f t="shared" si="304"/>
        <v>115</v>
      </c>
      <c r="B3059" s="203" t="s">
        <v>2163</v>
      </c>
      <c r="C3059" s="204" t="s">
        <v>2057</v>
      </c>
      <c r="D3059" s="205">
        <v>4920</v>
      </c>
      <c r="E3059" s="253"/>
      <c r="F3059" s="81"/>
      <c r="G3059" s="147" t="str">
        <f t="shared" si="300"/>
        <v>cây</v>
      </c>
      <c r="H3059" s="89">
        <f t="shared" si="301"/>
        <v>4920</v>
      </c>
      <c r="I3059" s="118"/>
      <c r="J3059" s="118"/>
      <c r="K3059" s="81" t="str">
        <f t="shared" si="302"/>
        <v>cây</v>
      </c>
      <c r="L3059" s="89">
        <f t="shared" si="303"/>
        <v>4920</v>
      </c>
      <c r="M3059" s="85"/>
      <c r="N3059" s="85"/>
      <c r="O3059" s="77"/>
      <c r="P3059" s="35"/>
    </row>
    <row r="3060" spans="1:16" s="176" customFormat="1" ht="17.25" x14ac:dyDescent="0.3">
      <c r="A3060" s="81">
        <f t="shared" si="304"/>
        <v>116</v>
      </c>
      <c r="B3060" s="203" t="s">
        <v>2164</v>
      </c>
      <c r="C3060" s="204" t="s">
        <v>2057</v>
      </c>
      <c r="D3060" s="205">
        <v>5520</v>
      </c>
      <c r="E3060" s="253"/>
      <c r="F3060" s="81"/>
      <c r="G3060" s="147" t="str">
        <f t="shared" si="300"/>
        <v>cây</v>
      </c>
      <c r="H3060" s="89">
        <f t="shared" si="301"/>
        <v>5520</v>
      </c>
      <c r="I3060" s="118"/>
      <c r="J3060" s="118"/>
      <c r="K3060" s="81" t="str">
        <f t="shared" si="302"/>
        <v>cây</v>
      </c>
      <c r="L3060" s="89">
        <f t="shared" si="303"/>
        <v>5520</v>
      </c>
      <c r="M3060" s="85"/>
      <c r="N3060" s="85"/>
      <c r="O3060" s="77"/>
      <c r="P3060" s="35"/>
    </row>
    <row r="3061" spans="1:16" s="176" customFormat="1" ht="17.25" x14ac:dyDescent="0.3">
      <c r="A3061" s="81">
        <f t="shared" si="304"/>
        <v>117</v>
      </c>
      <c r="B3061" s="203" t="s">
        <v>2165</v>
      </c>
      <c r="C3061" s="204" t="s">
        <v>2057</v>
      </c>
      <c r="D3061" s="205">
        <v>6120</v>
      </c>
      <c r="E3061" s="253"/>
      <c r="F3061" s="81"/>
      <c r="G3061" s="147" t="str">
        <f t="shared" si="300"/>
        <v>cây</v>
      </c>
      <c r="H3061" s="89">
        <f t="shared" si="301"/>
        <v>6120</v>
      </c>
      <c r="I3061" s="118"/>
      <c r="J3061" s="118"/>
      <c r="K3061" s="81" t="str">
        <f t="shared" si="302"/>
        <v>cây</v>
      </c>
      <c r="L3061" s="89">
        <f t="shared" si="303"/>
        <v>6120</v>
      </c>
      <c r="M3061" s="85"/>
      <c r="N3061" s="85"/>
      <c r="O3061" s="77"/>
      <c r="P3061" s="35"/>
    </row>
    <row r="3062" spans="1:16" s="176" customFormat="1" ht="17.25" x14ac:dyDescent="0.3">
      <c r="A3062" s="81">
        <f t="shared" si="304"/>
        <v>118</v>
      </c>
      <c r="B3062" s="203" t="s">
        <v>2166</v>
      </c>
      <c r="C3062" s="204" t="s">
        <v>2057</v>
      </c>
      <c r="D3062" s="205">
        <v>8400</v>
      </c>
      <c r="E3062" s="253"/>
      <c r="F3062" s="81"/>
      <c r="G3062" s="147" t="str">
        <f t="shared" si="300"/>
        <v>cây</v>
      </c>
      <c r="H3062" s="89">
        <f t="shared" si="301"/>
        <v>8400</v>
      </c>
      <c r="I3062" s="118"/>
      <c r="J3062" s="118"/>
      <c r="K3062" s="81" t="str">
        <f t="shared" si="302"/>
        <v>cây</v>
      </c>
      <c r="L3062" s="89">
        <f t="shared" si="303"/>
        <v>8400</v>
      </c>
      <c r="M3062" s="85"/>
      <c r="N3062" s="85"/>
      <c r="O3062" s="77"/>
      <c r="P3062" s="35"/>
    </row>
    <row r="3063" spans="1:16" s="176" customFormat="1" ht="17.25" x14ac:dyDescent="0.3">
      <c r="A3063" s="81">
        <f t="shared" si="304"/>
        <v>119</v>
      </c>
      <c r="B3063" s="203" t="s">
        <v>2167</v>
      </c>
      <c r="C3063" s="204" t="s">
        <v>2057</v>
      </c>
      <c r="D3063" s="205">
        <v>11160</v>
      </c>
      <c r="E3063" s="253"/>
      <c r="F3063" s="81"/>
      <c r="G3063" s="147" t="str">
        <f t="shared" si="300"/>
        <v>cây</v>
      </c>
      <c r="H3063" s="89">
        <f t="shared" si="301"/>
        <v>11160</v>
      </c>
      <c r="I3063" s="118"/>
      <c r="J3063" s="118"/>
      <c r="K3063" s="81" t="str">
        <f t="shared" si="302"/>
        <v>cây</v>
      </c>
      <c r="L3063" s="89">
        <f t="shared" si="303"/>
        <v>11160</v>
      </c>
      <c r="M3063" s="85"/>
      <c r="N3063" s="85"/>
      <c r="O3063" s="77"/>
      <c r="P3063" s="35"/>
    </row>
    <row r="3064" spans="1:16" s="176" customFormat="1" ht="17.25" x14ac:dyDescent="0.3">
      <c r="A3064" s="81">
        <f t="shared" si="304"/>
        <v>120</v>
      </c>
      <c r="B3064" s="203" t="s">
        <v>2168</v>
      </c>
      <c r="C3064" s="204" t="s">
        <v>2057</v>
      </c>
      <c r="D3064" s="205">
        <v>14160</v>
      </c>
      <c r="E3064" s="253"/>
      <c r="F3064" s="81"/>
      <c r="G3064" s="147" t="str">
        <f t="shared" ref="G3064:G3127" si="305">C3064</f>
        <v>cây</v>
      </c>
      <c r="H3064" s="89">
        <f t="shared" ref="H3064:H3127" si="306">D3064</f>
        <v>14160</v>
      </c>
      <c r="I3064" s="118"/>
      <c r="J3064" s="118"/>
      <c r="K3064" s="81" t="str">
        <f t="shared" ref="K3064:K3127" si="307">G3064</f>
        <v>cây</v>
      </c>
      <c r="L3064" s="89">
        <f t="shared" ref="L3064:L3127" si="308">H3064</f>
        <v>14160</v>
      </c>
      <c r="M3064" s="85"/>
      <c r="N3064" s="85"/>
      <c r="O3064" s="77"/>
      <c r="P3064" s="35"/>
    </row>
    <row r="3065" spans="1:16" s="176" customFormat="1" ht="17.25" x14ac:dyDescent="0.3">
      <c r="A3065" s="81">
        <f t="shared" si="304"/>
        <v>121</v>
      </c>
      <c r="B3065" s="203" t="s">
        <v>2169</v>
      </c>
      <c r="C3065" s="204" t="s">
        <v>2057</v>
      </c>
      <c r="D3065" s="205">
        <v>17640</v>
      </c>
      <c r="E3065" s="253"/>
      <c r="F3065" s="81"/>
      <c r="G3065" s="147" t="str">
        <f t="shared" si="305"/>
        <v>cây</v>
      </c>
      <c r="H3065" s="89">
        <f t="shared" si="306"/>
        <v>17640</v>
      </c>
      <c r="I3065" s="118"/>
      <c r="J3065" s="118"/>
      <c r="K3065" s="81" t="str">
        <f t="shared" si="307"/>
        <v>cây</v>
      </c>
      <c r="L3065" s="89">
        <f t="shared" si="308"/>
        <v>17640</v>
      </c>
      <c r="M3065" s="85"/>
      <c r="N3065" s="85"/>
      <c r="O3065" s="77"/>
      <c r="P3065" s="35"/>
    </row>
    <row r="3066" spans="1:16" s="176" customFormat="1" ht="17.25" x14ac:dyDescent="0.3">
      <c r="A3066" s="81">
        <f t="shared" si="304"/>
        <v>122</v>
      </c>
      <c r="B3066" s="203" t="s">
        <v>2170</v>
      </c>
      <c r="C3066" s="204" t="s">
        <v>2057</v>
      </c>
      <c r="D3066" s="205">
        <v>19200</v>
      </c>
      <c r="E3066" s="253"/>
      <c r="F3066" s="81"/>
      <c r="G3066" s="147" t="str">
        <f t="shared" si="305"/>
        <v>cây</v>
      </c>
      <c r="H3066" s="89">
        <f t="shared" si="306"/>
        <v>19200</v>
      </c>
      <c r="I3066" s="118"/>
      <c r="J3066" s="118"/>
      <c r="K3066" s="81" t="str">
        <f t="shared" si="307"/>
        <v>cây</v>
      </c>
      <c r="L3066" s="89">
        <f t="shared" si="308"/>
        <v>19200</v>
      </c>
      <c r="M3066" s="85"/>
      <c r="N3066" s="85"/>
      <c r="O3066" s="77"/>
      <c r="P3066" s="35"/>
    </row>
    <row r="3067" spans="1:16" s="176" customFormat="1" ht="17.25" x14ac:dyDescent="0.3">
      <c r="A3067" s="81">
        <f t="shared" si="304"/>
        <v>123</v>
      </c>
      <c r="B3067" s="203" t="s">
        <v>2171</v>
      </c>
      <c r="C3067" s="204" t="s">
        <v>2057</v>
      </c>
      <c r="D3067" s="205">
        <v>24000</v>
      </c>
      <c r="E3067" s="253"/>
      <c r="F3067" s="81"/>
      <c r="G3067" s="147" t="str">
        <f t="shared" si="305"/>
        <v>cây</v>
      </c>
      <c r="H3067" s="89">
        <f t="shared" si="306"/>
        <v>24000</v>
      </c>
      <c r="I3067" s="118"/>
      <c r="J3067" s="118"/>
      <c r="K3067" s="81" t="str">
        <f t="shared" si="307"/>
        <v>cây</v>
      </c>
      <c r="L3067" s="89">
        <f t="shared" si="308"/>
        <v>24000</v>
      </c>
      <c r="M3067" s="85"/>
      <c r="N3067" s="85"/>
      <c r="O3067" s="77"/>
      <c r="P3067" s="35"/>
    </row>
    <row r="3068" spans="1:16" s="176" customFormat="1" ht="17.25" x14ac:dyDescent="0.3">
      <c r="A3068" s="81">
        <f t="shared" si="304"/>
        <v>124</v>
      </c>
      <c r="B3068" s="203" t="s">
        <v>2172</v>
      </c>
      <c r="C3068" s="204" t="s">
        <v>2057</v>
      </c>
      <c r="D3068" s="205">
        <v>28380</v>
      </c>
      <c r="E3068" s="253"/>
      <c r="F3068" s="81"/>
      <c r="G3068" s="147" t="str">
        <f t="shared" si="305"/>
        <v>cây</v>
      </c>
      <c r="H3068" s="89">
        <f t="shared" si="306"/>
        <v>28380</v>
      </c>
      <c r="I3068" s="118"/>
      <c r="J3068" s="118"/>
      <c r="K3068" s="81" t="str">
        <f t="shared" si="307"/>
        <v>cây</v>
      </c>
      <c r="L3068" s="89">
        <f t="shared" si="308"/>
        <v>28380</v>
      </c>
      <c r="M3068" s="85"/>
      <c r="N3068" s="85"/>
      <c r="O3068" s="77"/>
      <c r="P3068" s="35"/>
    </row>
    <row r="3069" spans="1:16" s="176" customFormat="1" ht="17.25" x14ac:dyDescent="0.3">
      <c r="A3069" s="81">
        <f t="shared" si="304"/>
        <v>125</v>
      </c>
      <c r="B3069" s="203" t="s">
        <v>2173</v>
      </c>
      <c r="C3069" s="204" t="s">
        <v>2057</v>
      </c>
      <c r="D3069" s="205">
        <v>31920</v>
      </c>
      <c r="E3069" s="253"/>
      <c r="F3069" s="81"/>
      <c r="G3069" s="147" t="str">
        <f t="shared" si="305"/>
        <v>cây</v>
      </c>
      <c r="H3069" s="89">
        <f t="shared" si="306"/>
        <v>31920</v>
      </c>
      <c r="I3069" s="118"/>
      <c r="J3069" s="118"/>
      <c r="K3069" s="81" t="str">
        <f t="shared" si="307"/>
        <v>cây</v>
      </c>
      <c r="L3069" s="89">
        <f t="shared" si="308"/>
        <v>31920</v>
      </c>
      <c r="M3069" s="85"/>
      <c r="N3069" s="85"/>
      <c r="O3069" s="77"/>
      <c r="P3069" s="35"/>
    </row>
    <row r="3070" spans="1:16" s="176" customFormat="1" ht="17.25" x14ac:dyDescent="0.3">
      <c r="A3070" s="81">
        <f t="shared" si="304"/>
        <v>126</v>
      </c>
      <c r="B3070" s="203" t="s">
        <v>2174</v>
      </c>
      <c r="C3070" s="204" t="s">
        <v>2057</v>
      </c>
      <c r="D3070" s="205">
        <v>42134</v>
      </c>
      <c r="E3070" s="253"/>
      <c r="F3070" s="81"/>
      <c r="G3070" s="147" t="str">
        <f t="shared" si="305"/>
        <v>cây</v>
      </c>
      <c r="H3070" s="89">
        <f t="shared" si="306"/>
        <v>42134</v>
      </c>
      <c r="I3070" s="118"/>
      <c r="J3070" s="118"/>
      <c r="K3070" s="81" t="str">
        <f t="shared" si="307"/>
        <v>cây</v>
      </c>
      <c r="L3070" s="89">
        <f t="shared" si="308"/>
        <v>42134</v>
      </c>
      <c r="M3070" s="85"/>
      <c r="N3070" s="85"/>
      <c r="O3070" s="77"/>
      <c r="P3070" s="35"/>
    </row>
    <row r="3071" spans="1:16" s="176" customFormat="1" ht="17.25" x14ac:dyDescent="0.3">
      <c r="A3071" s="81">
        <f t="shared" si="304"/>
        <v>127</v>
      </c>
      <c r="B3071" s="203" t="s">
        <v>2175</v>
      </c>
      <c r="C3071" s="204" t="s">
        <v>2057</v>
      </c>
      <c r="D3071" s="205">
        <v>50561</v>
      </c>
      <c r="E3071" s="253"/>
      <c r="F3071" s="81"/>
      <c r="G3071" s="147" t="str">
        <f t="shared" si="305"/>
        <v>cây</v>
      </c>
      <c r="H3071" s="89">
        <f t="shared" si="306"/>
        <v>50561</v>
      </c>
      <c r="I3071" s="118"/>
      <c r="J3071" s="118"/>
      <c r="K3071" s="81" t="str">
        <f t="shared" si="307"/>
        <v>cây</v>
      </c>
      <c r="L3071" s="89">
        <f t="shared" si="308"/>
        <v>50561</v>
      </c>
      <c r="M3071" s="85"/>
      <c r="N3071" s="85"/>
      <c r="O3071" s="77"/>
      <c r="P3071" s="35"/>
    </row>
    <row r="3072" spans="1:16" s="176" customFormat="1" ht="17.25" x14ac:dyDescent="0.3">
      <c r="A3072" s="81">
        <f t="shared" si="304"/>
        <v>128</v>
      </c>
      <c r="B3072" s="203" t="s">
        <v>2176</v>
      </c>
      <c r="C3072" s="204" t="s">
        <v>2057</v>
      </c>
      <c r="D3072" s="205">
        <v>60673</v>
      </c>
      <c r="E3072" s="253"/>
      <c r="F3072" s="81"/>
      <c r="G3072" s="147" t="str">
        <f t="shared" si="305"/>
        <v>cây</v>
      </c>
      <c r="H3072" s="89">
        <f t="shared" si="306"/>
        <v>60673</v>
      </c>
      <c r="I3072" s="118"/>
      <c r="J3072" s="118"/>
      <c r="K3072" s="81" t="str">
        <f t="shared" si="307"/>
        <v>cây</v>
      </c>
      <c r="L3072" s="89">
        <f t="shared" si="308"/>
        <v>60673</v>
      </c>
      <c r="M3072" s="85"/>
      <c r="N3072" s="85"/>
      <c r="O3072" s="77"/>
      <c r="P3072" s="35"/>
    </row>
    <row r="3073" spans="1:16" s="176" customFormat="1" ht="17.25" x14ac:dyDescent="0.3">
      <c r="A3073" s="81">
        <f t="shared" si="304"/>
        <v>129</v>
      </c>
      <c r="B3073" s="203" t="s">
        <v>2177</v>
      </c>
      <c r="C3073" s="204" t="s">
        <v>2057</v>
      </c>
      <c r="D3073" s="205">
        <v>72808</v>
      </c>
      <c r="E3073" s="253"/>
      <c r="F3073" s="81"/>
      <c r="G3073" s="147" t="str">
        <f t="shared" si="305"/>
        <v>cây</v>
      </c>
      <c r="H3073" s="89">
        <f t="shared" si="306"/>
        <v>72808</v>
      </c>
      <c r="I3073" s="118"/>
      <c r="J3073" s="118"/>
      <c r="K3073" s="81" t="str">
        <f t="shared" si="307"/>
        <v>cây</v>
      </c>
      <c r="L3073" s="89">
        <f t="shared" si="308"/>
        <v>72808</v>
      </c>
      <c r="M3073" s="85"/>
      <c r="N3073" s="85"/>
      <c r="O3073" s="77"/>
      <c r="P3073" s="35"/>
    </row>
    <row r="3074" spans="1:16" s="176" customFormat="1" ht="17.25" x14ac:dyDescent="0.3">
      <c r="A3074" s="81">
        <f t="shared" si="304"/>
        <v>130</v>
      </c>
      <c r="B3074" s="203" t="s">
        <v>2178</v>
      </c>
      <c r="C3074" s="204" t="s">
        <v>2057</v>
      </c>
      <c r="D3074" s="205">
        <v>83370</v>
      </c>
      <c r="E3074" s="253"/>
      <c r="F3074" s="81"/>
      <c r="G3074" s="147" t="str">
        <f t="shared" si="305"/>
        <v>cây</v>
      </c>
      <c r="H3074" s="89">
        <f t="shared" si="306"/>
        <v>83370</v>
      </c>
      <c r="I3074" s="118"/>
      <c r="J3074" s="118"/>
      <c r="K3074" s="81" t="str">
        <f t="shared" si="307"/>
        <v>cây</v>
      </c>
      <c r="L3074" s="89">
        <f t="shared" si="308"/>
        <v>83370</v>
      </c>
      <c r="M3074" s="85"/>
      <c r="N3074" s="85"/>
      <c r="O3074" s="77"/>
      <c r="P3074" s="35"/>
    </row>
    <row r="3075" spans="1:16" s="176" customFormat="1" ht="17.25" x14ac:dyDescent="0.3">
      <c r="A3075" s="81">
        <f t="shared" si="304"/>
        <v>131</v>
      </c>
      <c r="B3075" s="203" t="s">
        <v>2179</v>
      </c>
      <c r="C3075" s="204" t="s">
        <v>2057</v>
      </c>
      <c r="D3075" s="205">
        <v>30600</v>
      </c>
      <c r="E3075" s="253"/>
      <c r="F3075" s="81"/>
      <c r="G3075" s="147" t="str">
        <f t="shared" si="305"/>
        <v>cây</v>
      </c>
      <c r="H3075" s="89">
        <f t="shared" si="306"/>
        <v>30600</v>
      </c>
      <c r="I3075" s="118"/>
      <c r="J3075" s="118"/>
      <c r="K3075" s="81" t="str">
        <f t="shared" si="307"/>
        <v>cây</v>
      </c>
      <c r="L3075" s="89">
        <f t="shared" si="308"/>
        <v>30600</v>
      </c>
      <c r="M3075" s="85"/>
      <c r="N3075" s="85"/>
      <c r="O3075" s="77"/>
      <c r="P3075" s="35"/>
    </row>
    <row r="3076" spans="1:16" s="176" customFormat="1" ht="17.25" x14ac:dyDescent="0.3">
      <c r="A3076" s="81">
        <f t="shared" si="304"/>
        <v>132</v>
      </c>
      <c r="B3076" s="203" t="s">
        <v>2180</v>
      </c>
      <c r="C3076" s="204" t="s">
        <v>2057</v>
      </c>
      <c r="D3076" s="205">
        <v>33960</v>
      </c>
      <c r="E3076" s="253"/>
      <c r="F3076" s="81"/>
      <c r="G3076" s="147" t="str">
        <f t="shared" si="305"/>
        <v>cây</v>
      </c>
      <c r="H3076" s="89">
        <f t="shared" si="306"/>
        <v>33960</v>
      </c>
      <c r="I3076" s="118"/>
      <c r="J3076" s="118"/>
      <c r="K3076" s="81" t="str">
        <f t="shared" si="307"/>
        <v>cây</v>
      </c>
      <c r="L3076" s="89">
        <f t="shared" si="308"/>
        <v>33960</v>
      </c>
      <c r="M3076" s="85"/>
      <c r="N3076" s="85"/>
      <c r="O3076" s="77"/>
      <c r="P3076" s="35"/>
    </row>
    <row r="3077" spans="1:16" s="176" customFormat="1" ht="17.25" x14ac:dyDescent="0.3">
      <c r="A3077" s="81">
        <f t="shared" si="304"/>
        <v>133</v>
      </c>
      <c r="B3077" s="203" t="s">
        <v>2181</v>
      </c>
      <c r="C3077" s="204" t="s">
        <v>2057</v>
      </c>
      <c r="D3077" s="205">
        <v>39000</v>
      </c>
      <c r="E3077" s="253"/>
      <c r="F3077" s="81"/>
      <c r="G3077" s="147" t="str">
        <f t="shared" si="305"/>
        <v>cây</v>
      </c>
      <c r="H3077" s="89">
        <f t="shared" si="306"/>
        <v>39000</v>
      </c>
      <c r="I3077" s="118"/>
      <c r="J3077" s="118"/>
      <c r="K3077" s="81" t="str">
        <f t="shared" si="307"/>
        <v>cây</v>
      </c>
      <c r="L3077" s="89">
        <f t="shared" si="308"/>
        <v>39000</v>
      </c>
      <c r="M3077" s="85"/>
      <c r="N3077" s="85"/>
      <c r="O3077" s="77"/>
      <c r="P3077" s="35"/>
    </row>
    <row r="3078" spans="1:16" s="176" customFormat="1" ht="17.25" x14ac:dyDescent="0.3">
      <c r="A3078" s="81">
        <f t="shared" si="304"/>
        <v>134</v>
      </c>
      <c r="B3078" s="203" t="s">
        <v>2182</v>
      </c>
      <c r="C3078" s="204" t="s">
        <v>2057</v>
      </c>
      <c r="D3078" s="205">
        <v>10800</v>
      </c>
      <c r="E3078" s="253"/>
      <c r="F3078" s="81"/>
      <c r="G3078" s="147" t="str">
        <f t="shared" si="305"/>
        <v>cây</v>
      </c>
      <c r="H3078" s="89">
        <f t="shared" si="306"/>
        <v>10800</v>
      </c>
      <c r="I3078" s="118"/>
      <c r="J3078" s="118"/>
      <c r="K3078" s="81" t="str">
        <f t="shared" si="307"/>
        <v>cây</v>
      </c>
      <c r="L3078" s="89">
        <f t="shared" si="308"/>
        <v>10800</v>
      </c>
      <c r="M3078" s="85"/>
      <c r="N3078" s="85"/>
      <c r="O3078" s="77"/>
      <c r="P3078" s="35"/>
    </row>
    <row r="3079" spans="1:16" s="176" customFormat="1" ht="17.25" x14ac:dyDescent="0.3">
      <c r="A3079" s="81">
        <f t="shared" si="304"/>
        <v>135</v>
      </c>
      <c r="B3079" s="203" t="s">
        <v>2183</v>
      </c>
      <c r="C3079" s="204" t="s">
        <v>2057</v>
      </c>
      <c r="D3079" s="205">
        <v>15600</v>
      </c>
      <c r="E3079" s="253"/>
      <c r="F3079" s="81"/>
      <c r="G3079" s="147" t="str">
        <f t="shared" si="305"/>
        <v>cây</v>
      </c>
      <c r="H3079" s="89">
        <f t="shared" si="306"/>
        <v>15600</v>
      </c>
      <c r="I3079" s="118"/>
      <c r="J3079" s="118"/>
      <c r="K3079" s="81" t="str">
        <f t="shared" si="307"/>
        <v>cây</v>
      </c>
      <c r="L3079" s="89">
        <f t="shared" si="308"/>
        <v>15600</v>
      </c>
      <c r="M3079" s="85"/>
      <c r="N3079" s="85"/>
      <c r="O3079" s="77"/>
      <c r="P3079" s="35"/>
    </row>
    <row r="3080" spans="1:16" s="176" customFormat="1" ht="17.25" x14ac:dyDescent="0.3">
      <c r="A3080" s="81">
        <f t="shared" si="304"/>
        <v>136</v>
      </c>
      <c r="B3080" s="203" t="s">
        <v>2184</v>
      </c>
      <c r="C3080" s="204" t="s">
        <v>2057</v>
      </c>
      <c r="D3080" s="205">
        <v>18240</v>
      </c>
      <c r="E3080" s="253"/>
      <c r="F3080" s="81"/>
      <c r="G3080" s="147" t="str">
        <f t="shared" si="305"/>
        <v>cây</v>
      </c>
      <c r="H3080" s="89">
        <f t="shared" si="306"/>
        <v>18240</v>
      </c>
      <c r="I3080" s="118"/>
      <c r="J3080" s="118"/>
      <c r="K3080" s="81" t="str">
        <f t="shared" si="307"/>
        <v>cây</v>
      </c>
      <c r="L3080" s="89">
        <f t="shared" si="308"/>
        <v>18240</v>
      </c>
      <c r="M3080" s="85"/>
      <c r="N3080" s="85"/>
      <c r="O3080" s="77"/>
      <c r="P3080" s="35"/>
    </row>
    <row r="3081" spans="1:16" s="176" customFormat="1" ht="17.25" x14ac:dyDescent="0.3">
      <c r="A3081" s="81">
        <f t="shared" si="304"/>
        <v>137</v>
      </c>
      <c r="B3081" s="203" t="s">
        <v>2185</v>
      </c>
      <c r="C3081" s="204" t="s">
        <v>2057</v>
      </c>
      <c r="D3081" s="205">
        <v>20640</v>
      </c>
      <c r="E3081" s="253"/>
      <c r="F3081" s="81"/>
      <c r="G3081" s="147" t="str">
        <f t="shared" si="305"/>
        <v>cây</v>
      </c>
      <c r="H3081" s="89">
        <f t="shared" si="306"/>
        <v>20640</v>
      </c>
      <c r="I3081" s="118"/>
      <c r="J3081" s="118"/>
      <c r="K3081" s="81" t="str">
        <f t="shared" si="307"/>
        <v>cây</v>
      </c>
      <c r="L3081" s="89">
        <f t="shared" si="308"/>
        <v>20640</v>
      </c>
      <c r="M3081" s="85"/>
      <c r="N3081" s="85"/>
      <c r="O3081" s="77"/>
      <c r="P3081" s="35"/>
    </row>
    <row r="3082" spans="1:16" s="176" customFormat="1" ht="17.25" x14ac:dyDescent="0.3">
      <c r="A3082" s="81">
        <f t="shared" si="304"/>
        <v>138</v>
      </c>
      <c r="B3082" s="203" t="s">
        <v>2186</v>
      </c>
      <c r="C3082" s="204" t="s">
        <v>2057</v>
      </c>
      <c r="D3082" s="205">
        <v>23100</v>
      </c>
      <c r="E3082" s="253"/>
      <c r="F3082" s="81"/>
      <c r="G3082" s="147" t="str">
        <f t="shared" si="305"/>
        <v>cây</v>
      </c>
      <c r="H3082" s="89">
        <f t="shared" si="306"/>
        <v>23100</v>
      </c>
      <c r="I3082" s="118"/>
      <c r="J3082" s="118"/>
      <c r="K3082" s="81" t="str">
        <f t="shared" si="307"/>
        <v>cây</v>
      </c>
      <c r="L3082" s="89">
        <f t="shared" si="308"/>
        <v>23100</v>
      </c>
      <c r="M3082" s="85"/>
      <c r="N3082" s="85"/>
      <c r="O3082" s="77"/>
      <c r="P3082" s="35"/>
    </row>
    <row r="3083" spans="1:16" s="176" customFormat="1" ht="17.25" x14ac:dyDescent="0.3">
      <c r="A3083" s="81">
        <f t="shared" ref="A3083:A3139" si="309">A3082+1</f>
        <v>139</v>
      </c>
      <c r="B3083" s="203" t="s">
        <v>2187</v>
      </c>
      <c r="C3083" s="204" t="s">
        <v>2057</v>
      </c>
      <c r="D3083" s="205">
        <v>25560</v>
      </c>
      <c r="E3083" s="253"/>
      <c r="F3083" s="81"/>
      <c r="G3083" s="147" t="str">
        <f t="shared" si="305"/>
        <v>cây</v>
      </c>
      <c r="H3083" s="89">
        <f t="shared" si="306"/>
        <v>25560</v>
      </c>
      <c r="I3083" s="118"/>
      <c r="J3083" s="118"/>
      <c r="K3083" s="81" t="str">
        <f t="shared" si="307"/>
        <v>cây</v>
      </c>
      <c r="L3083" s="89">
        <f t="shared" si="308"/>
        <v>25560</v>
      </c>
      <c r="M3083" s="85"/>
      <c r="N3083" s="85"/>
      <c r="O3083" s="77"/>
      <c r="P3083" s="35"/>
    </row>
    <row r="3084" spans="1:16" s="176" customFormat="1" ht="17.25" x14ac:dyDescent="0.3">
      <c r="A3084" s="81">
        <f t="shared" si="309"/>
        <v>140</v>
      </c>
      <c r="B3084" s="203" t="s">
        <v>2188</v>
      </c>
      <c r="C3084" s="204" t="s">
        <v>2057</v>
      </c>
      <c r="D3084" s="205">
        <v>28960</v>
      </c>
      <c r="E3084" s="253"/>
      <c r="F3084" s="81"/>
      <c r="G3084" s="147" t="str">
        <f t="shared" si="305"/>
        <v>cây</v>
      </c>
      <c r="H3084" s="89">
        <f t="shared" si="306"/>
        <v>28960</v>
      </c>
      <c r="I3084" s="118"/>
      <c r="J3084" s="118"/>
      <c r="K3084" s="81" t="str">
        <f t="shared" si="307"/>
        <v>cây</v>
      </c>
      <c r="L3084" s="89">
        <f t="shared" si="308"/>
        <v>28960</v>
      </c>
      <c r="M3084" s="85"/>
      <c r="N3084" s="85"/>
      <c r="O3084" s="77"/>
      <c r="P3084" s="35"/>
    </row>
    <row r="3085" spans="1:16" s="176" customFormat="1" ht="17.25" x14ac:dyDescent="0.3">
      <c r="A3085" s="81">
        <f t="shared" si="309"/>
        <v>141</v>
      </c>
      <c r="B3085" s="203" t="s">
        <v>2189</v>
      </c>
      <c r="C3085" s="204" t="s">
        <v>2057</v>
      </c>
      <c r="D3085" s="205">
        <v>32360</v>
      </c>
      <c r="E3085" s="253"/>
      <c r="F3085" s="81"/>
      <c r="G3085" s="147" t="str">
        <f t="shared" si="305"/>
        <v>cây</v>
      </c>
      <c r="H3085" s="89">
        <f t="shared" si="306"/>
        <v>32360</v>
      </c>
      <c r="I3085" s="118"/>
      <c r="J3085" s="118"/>
      <c r="K3085" s="81" t="str">
        <f t="shared" si="307"/>
        <v>cây</v>
      </c>
      <c r="L3085" s="89">
        <f t="shared" si="308"/>
        <v>32360</v>
      </c>
      <c r="M3085" s="85"/>
      <c r="N3085" s="85"/>
      <c r="O3085" s="77"/>
      <c r="P3085" s="35"/>
    </row>
    <row r="3086" spans="1:16" s="176" customFormat="1" ht="17.25" x14ac:dyDescent="0.3">
      <c r="A3086" s="81">
        <f t="shared" si="309"/>
        <v>142</v>
      </c>
      <c r="B3086" s="203" t="s">
        <v>2190</v>
      </c>
      <c r="C3086" s="204" t="s">
        <v>2057</v>
      </c>
      <c r="D3086" s="205">
        <v>35760</v>
      </c>
      <c r="E3086" s="253"/>
      <c r="F3086" s="81"/>
      <c r="G3086" s="147" t="str">
        <f t="shared" si="305"/>
        <v>cây</v>
      </c>
      <c r="H3086" s="89">
        <f t="shared" si="306"/>
        <v>35760</v>
      </c>
      <c r="I3086" s="118"/>
      <c r="J3086" s="118"/>
      <c r="K3086" s="81" t="str">
        <f t="shared" si="307"/>
        <v>cây</v>
      </c>
      <c r="L3086" s="89">
        <f t="shared" si="308"/>
        <v>35760</v>
      </c>
      <c r="M3086" s="85"/>
      <c r="N3086" s="85"/>
      <c r="O3086" s="77"/>
      <c r="P3086" s="35"/>
    </row>
    <row r="3087" spans="1:16" s="176" customFormat="1" ht="17.25" x14ac:dyDescent="0.3">
      <c r="A3087" s="81">
        <f t="shared" si="309"/>
        <v>143</v>
      </c>
      <c r="B3087" s="203" t="s">
        <v>2191</v>
      </c>
      <c r="C3087" s="204" t="s">
        <v>2057</v>
      </c>
      <c r="D3087" s="205">
        <v>38540</v>
      </c>
      <c r="E3087" s="253"/>
      <c r="F3087" s="81"/>
      <c r="G3087" s="147" t="str">
        <f t="shared" si="305"/>
        <v>cây</v>
      </c>
      <c r="H3087" s="89">
        <f t="shared" si="306"/>
        <v>38540</v>
      </c>
      <c r="I3087" s="118"/>
      <c r="J3087" s="118"/>
      <c r="K3087" s="81" t="str">
        <f t="shared" si="307"/>
        <v>cây</v>
      </c>
      <c r="L3087" s="89">
        <f t="shared" si="308"/>
        <v>38540</v>
      </c>
      <c r="M3087" s="85"/>
      <c r="N3087" s="85"/>
      <c r="O3087" s="77"/>
      <c r="P3087" s="35"/>
    </row>
    <row r="3088" spans="1:16" s="176" customFormat="1" ht="17.25" x14ac:dyDescent="0.3">
      <c r="A3088" s="81">
        <f t="shared" si="309"/>
        <v>144</v>
      </c>
      <c r="B3088" s="203" t="s">
        <v>2192</v>
      </c>
      <c r="C3088" s="204" t="s">
        <v>2057</v>
      </c>
      <c r="D3088" s="205">
        <v>58080</v>
      </c>
      <c r="E3088" s="253"/>
      <c r="F3088" s="81"/>
      <c r="G3088" s="147" t="str">
        <f t="shared" si="305"/>
        <v>cây</v>
      </c>
      <c r="H3088" s="89">
        <f t="shared" si="306"/>
        <v>58080</v>
      </c>
      <c r="I3088" s="118"/>
      <c r="J3088" s="118"/>
      <c r="K3088" s="81" t="str">
        <f t="shared" si="307"/>
        <v>cây</v>
      </c>
      <c r="L3088" s="89">
        <f t="shared" si="308"/>
        <v>58080</v>
      </c>
      <c r="M3088" s="85"/>
      <c r="N3088" s="85"/>
      <c r="O3088" s="77"/>
      <c r="P3088" s="35"/>
    </row>
    <row r="3089" spans="1:16" s="176" customFormat="1" ht="17.25" x14ac:dyDescent="0.3">
      <c r="A3089" s="81">
        <f t="shared" si="309"/>
        <v>145</v>
      </c>
      <c r="B3089" s="203" t="s">
        <v>2193</v>
      </c>
      <c r="C3089" s="204" t="s">
        <v>2057</v>
      </c>
      <c r="D3089" s="205">
        <v>63000</v>
      </c>
      <c r="E3089" s="253"/>
      <c r="F3089" s="81"/>
      <c r="G3089" s="147" t="str">
        <f t="shared" si="305"/>
        <v>cây</v>
      </c>
      <c r="H3089" s="89">
        <f t="shared" si="306"/>
        <v>63000</v>
      </c>
      <c r="I3089" s="118"/>
      <c r="J3089" s="118"/>
      <c r="K3089" s="81" t="str">
        <f t="shared" si="307"/>
        <v>cây</v>
      </c>
      <c r="L3089" s="89">
        <f t="shared" si="308"/>
        <v>63000</v>
      </c>
      <c r="M3089" s="85"/>
      <c r="N3089" s="85"/>
      <c r="O3089" s="77"/>
      <c r="P3089" s="35"/>
    </row>
    <row r="3090" spans="1:16" s="176" customFormat="1" ht="17.25" x14ac:dyDescent="0.3">
      <c r="A3090" s="81">
        <f t="shared" si="309"/>
        <v>146</v>
      </c>
      <c r="B3090" s="203" t="s">
        <v>2194</v>
      </c>
      <c r="C3090" s="204" t="s">
        <v>2057</v>
      </c>
      <c r="D3090" s="205">
        <v>67920</v>
      </c>
      <c r="E3090" s="253"/>
      <c r="F3090" s="81"/>
      <c r="G3090" s="147" t="str">
        <f t="shared" si="305"/>
        <v>cây</v>
      </c>
      <c r="H3090" s="89">
        <f t="shared" si="306"/>
        <v>67920</v>
      </c>
      <c r="I3090" s="118"/>
      <c r="J3090" s="118"/>
      <c r="K3090" s="81" t="str">
        <f t="shared" si="307"/>
        <v>cây</v>
      </c>
      <c r="L3090" s="89">
        <f t="shared" si="308"/>
        <v>67920</v>
      </c>
      <c r="M3090" s="85"/>
      <c r="N3090" s="85"/>
      <c r="O3090" s="77"/>
      <c r="P3090" s="35"/>
    </row>
    <row r="3091" spans="1:16" s="176" customFormat="1" ht="17.25" x14ac:dyDescent="0.3">
      <c r="A3091" s="81">
        <f t="shared" si="309"/>
        <v>147</v>
      </c>
      <c r="B3091" s="203" t="s">
        <v>2195</v>
      </c>
      <c r="C3091" s="204" t="s">
        <v>2057</v>
      </c>
      <c r="D3091" s="205">
        <v>79948</v>
      </c>
      <c r="E3091" s="253"/>
      <c r="F3091" s="81"/>
      <c r="G3091" s="147" t="str">
        <f t="shared" si="305"/>
        <v>cây</v>
      </c>
      <c r="H3091" s="89">
        <f t="shared" si="306"/>
        <v>79948</v>
      </c>
      <c r="I3091" s="118"/>
      <c r="J3091" s="118"/>
      <c r="K3091" s="81" t="str">
        <f t="shared" si="307"/>
        <v>cây</v>
      </c>
      <c r="L3091" s="89">
        <f t="shared" si="308"/>
        <v>79948</v>
      </c>
      <c r="M3091" s="85"/>
      <c r="N3091" s="85"/>
      <c r="O3091" s="77"/>
      <c r="P3091" s="35"/>
    </row>
    <row r="3092" spans="1:16" s="176" customFormat="1" ht="17.25" x14ac:dyDescent="0.3">
      <c r="A3092" s="81">
        <f t="shared" si="309"/>
        <v>148</v>
      </c>
      <c r="B3092" s="203" t="s">
        <v>2196</v>
      </c>
      <c r="C3092" s="204" t="s">
        <v>2057</v>
      </c>
      <c r="D3092" s="205">
        <v>81450</v>
      </c>
      <c r="E3092" s="253"/>
      <c r="F3092" s="81"/>
      <c r="G3092" s="147" t="str">
        <f t="shared" si="305"/>
        <v>cây</v>
      </c>
      <c r="H3092" s="89">
        <f t="shared" si="306"/>
        <v>81450</v>
      </c>
      <c r="I3092" s="118"/>
      <c r="J3092" s="118"/>
      <c r="K3092" s="81" t="str">
        <f t="shared" si="307"/>
        <v>cây</v>
      </c>
      <c r="L3092" s="89">
        <f t="shared" si="308"/>
        <v>81450</v>
      </c>
      <c r="M3092" s="85"/>
      <c r="N3092" s="85"/>
      <c r="O3092" s="77"/>
      <c r="P3092" s="35"/>
    </row>
    <row r="3093" spans="1:16" s="176" customFormat="1" ht="17.25" x14ac:dyDescent="0.3">
      <c r="A3093" s="81">
        <f t="shared" si="309"/>
        <v>149</v>
      </c>
      <c r="B3093" s="203" t="s">
        <v>2197</v>
      </c>
      <c r="C3093" s="204" t="s">
        <v>2057</v>
      </c>
      <c r="D3093" s="205">
        <v>82200</v>
      </c>
      <c r="E3093" s="253"/>
      <c r="F3093" s="81"/>
      <c r="G3093" s="147" t="str">
        <f t="shared" si="305"/>
        <v>cây</v>
      </c>
      <c r="H3093" s="89">
        <f t="shared" si="306"/>
        <v>82200</v>
      </c>
      <c r="I3093" s="118"/>
      <c r="J3093" s="118"/>
      <c r="K3093" s="81" t="str">
        <f t="shared" si="307"/>
        <v>cây</v>
      </c>
      <c r="L3093" s="89">
        <f t="shared" si="308"/>
        <v>82200</v>
      </c>
      <c r="M3093" s="85"/>
      <c r="N3093" s="85"/>
      <c r="O3093" s="77"/>
      <c r="P3093" s="35"/>
    </row>
    <row r="3094" spans="1:16" s="176" customFormat="1" ht="17.25" x14ac:dyDescent="0.3">
      <c r="A3094" s="81">
        <f t="shared" si="309"/>
        <v>150</v>
      </c>
      <c r="B3094" s="203" t="s">
        <v>2198</v>
      </c>
      <c r="C3094" s="204" t="s">
        <v>2057</v>
      </c>
      <c r="D3094" s="205">
        <v>87000</v>
      </c>
      <c r="E3094" s="253"/>
      <c r="F3094" s="81"/>
      <c r="G3094" s="147" t="str">
        <f t="shared" si="305"/>
        <v>cây</v>
      </c>
      <c r="H3094" s="89">
        <f t="shared" si="306"/>
        <v>87000</v>
      </c>
      <c r="I3094" s="118"/>
      <c r="J3094" s="118"/>
      <c r="K3094" s="81" t="str">
        <f t="shared" si="307"/>
        <v>cây</v>
      </c>
      <c r="L3094" s="89">
        <f t="shared" si="308"/>
        <v>87000</v>
      </c>
      <c r="M3094" s="85"/>
      <c r="N3094" s="85"/>
      <c r="O3094" s="77"/>
      <c r="P3094" s="35"/>
    </row>
    <row r="3095" spans="1:16" s="176" customFormat="1" ht="17.25" x14ac:dyDescent="0.3">
      <c r="A3095" s="81">
        <f t="shared" si="309"/>
        <v>151</v>
      </c>
      <c r="B3095" s="203" t="s">
        <v>2199</v>
      </c>
      <c r="C3095" s="204" t="s">
        <v>2057</v>
      </c>
      <c r="D3095" s="205">
        <v>101280</v>
      </c>
      <c r="E3095" s="253"/>
      <c r="F3095" s="81"/>
      <c r="G3095" s="147" t="str">
        <f t="shared" si="305"/>
        <v>cây</v>
      </c>
      <c r="H3095" s="89">
        <f t="shared" si="306"/>
        <v>101280</v>
      </c>
      <c r="I3095" s="118"/>
      <c r="J3095" s="118"/>
      <c r="K3095" s="81" t="str">
        <f t="shared" si="307"/>
        <v>cây</v>
      </c>
      <c r="L3095" s="89">
        <f t="shared" si="308"/>
        <v>101280</v>
      </c>
      <c r="M3095" s="85"/>
      <c r="N3095" s="85"/>
      <c r="O3095" s="77"/>
      <c r="P3095" s="35"/>
    </row>
    <row r="3096" spans="1:16" s="37" customFormat="1" ht="17.25" x14ac:dyDescent="0.3">
      <c r="A3096" s="95"/>
      <c r="B3096" s="179" t="s">
        <v>2200</v>
      </c>
      <c r="C3096" s="202"/>
      <c r="D3096" s="180"/>
      <c r="E3096" s="95"/>
      <c r="F3096" s="95"/>
      <c r="G3096" s="181">
        <f t="shared" si="305"/>
        <v>0</v>
      </c>
      <c r="H3096" s="182">
        <f t="shared" si="306"/>
        <v>0</v>
      </c>
      <c r="I3096" s="183"/>
      <c r="J3096" s="183"/>
      <c r="K3096" s="95"/>
      <c r="L3096" s="182"/>
      <c r="M3096" s="184"/>
      <c r="N3096" s="184"/>
      <c r="O3096" s="185"/>
      <c r="P3096" s="105"/>
    </row>
    <row r="3097" spans="1:16" s="176" customFormat="1" ht="17.25" x14ac:dyDescent="0.3">
      <c r="A3097" s="81">
        <v>153</v>
      </c>
      <c r="B3097" s="203" t="s">
        <v>2201</v>
      </c>
      <c r="C3097" s="204" t="s">
        <v>2018</v>
      </c>
      <c r="D3097" s="205">
        <v>45600</v>
      </c>
      <c r="E3097" s="253"/>
      <c r="F3097" s="81"/>
      <c r="G3097" s="147" t="str">
        <f t="shared" si="305"/>
        <v>bộ</v>
      </c>
      <c r="H3097" s="89">
        <f t="shared" si="306"/>
        <v>45600</v>
      </c>
      <c r="I3097" s="118"/>
      <c r="J3097" s="118"/>
      <c r="K3097" s="81" t="str">
        <f t="shared" si="307"/>
        <v>bộ</v>
      </c>
      <c r="L3097" s="89">
        <f t="shared" si="308"/>
        <v>45600</v>
      </c>
      <c r="M3097" s="85"/>
      <c r="N3097" s="85"/>
      <c r="O3097" s="77"/>
      <c r="P3097" s="35"/>
    </row>
    <row r="3098" spans="1:16" s="176" customFormat="1" ht="17.25" x14ac:dyDescent="0.3">
      <c r="A3098" s="81">
        <f t="shared" si="309"/>
        <v>154</v>
      </c>
      <c r="B3098" s="203" t="s">
        <v>2202</v>
      </c>
      <c r="C3098" s="204" t="s">
        <v>2018</v>
      </c>
      <c r="D3098" s="205">
        <v>46200</v>
      </c>
      <c r="E3098" s="253"/>
      <c r="F3098" s="81"/>
      <c r="G3098" s="147" t="str">
        <f t="shared" si="305"/>
        <v>bộ</v>
      </c>
      <c r="H3098" s="89">
        <f t="shared" si="306"/>
        <v>46200</v>
      </c>
      <c r="I3098" s="118"/>
      <c r="J3098" s="118"/>
      <c r="K3098" s="81" t="str">
        <f t="shared" si="307"/>
        <v>bộ</v>
      </c>
      <c r="L3098" s="89">
        <f t="shared" si="308"/>
        <v>46200</v>
      </c>
      <c r="M3098" s="85"/>
      <c r="N3098" s="85"/>
      <c r="O3098" s="77"/>
      <c r="P3098" s="35"/>
    </row>
    <row r="3099" spans="1:16" s="176" customFormat="1" ht="17.25" x14ac:dyDescent="0.3">
      <c r="A3099" s="81">
        <f t="shared" si="309"/>
        <v>155</v>
      </c>
      <c r="B3099" s="203" t="s">
        <v>2203</v>
      </c>
      <c r="C3099" s="204" t="s">
        <v>2018</v>
      </c>
      <c r="D3099" s="205">
        <v>50400</v>
      </c>
      <c r="E3099" s="253"/>
      <c r="F3099" s="81"/>
      <c r="G3099" s="147" t="str">
        <f t="shared" si="305"/>
        <v>bộ</v>
      </c>
      <c r="H3099" s="89">
        <f t="shared" si="306"/>
        <v>50400</v>
      </c>
      <c r="I3099" s="118"/>
      <c r="J3099" s="118"/>
      <c r="K3099" s="81" t="str">
        <f t="shared" si="307"/>
        <v>bộ</v>
      </c>
      <c r="L3099" s="89">
        <f t="shared" si="308"/>
        <v>50400</v>
      </c>
      <c r="M3099" s="85"/>
      <c r="N3099" s="85"/>
      <c r="O3099" s="77"/>
      <c r="P3099" s="35"/>
    </row>
    <row r="3100" spans="1:16" s="176" customFormat="1" ht="17.25" x14ac:dyDescent="0.3">
      <c r="A3100" s="81">
        <f t="shared" si="309"/>
        <v>156</v>
      </c>
      <c r="B3100" s="203" t="s">
        <v>2204</v>
      </c>
      <c r="C3100" s="204" t="s">
        <v>2018</v>
      </c>
      <c r="D3100" s="205">
        <v>54000</v>
      </c>
      <c r="E3100" s="253"/>
      <c r="F3100" s="81"/>
      <c r="G3100" s="147" t="str">
        <f t="shared" si="305"/>
        <v>bộ</v>
      </c>
      <c r="H3100" s="89">
        <f t="shared" si="306"/>
        <v>54000</v>
      </c>
      <c r="I3100" s="118"/>
      <c r="J3100" s="118"/>
      <c r="K3100" s="81" t="str">
        <f t="shared" si="307"/>
        <v>bộ</v>
      </c>
      <c r="L3100" s="89">
        <f t="shared" si="308"/>
        <v>54000</v>
      </c>
      <c r="M3100" s="85"/>
      <c r="N3100" s="85"/>
      <c r="O3100" s="77"/>
      <c r="P3100" s="35"/>
    </row>
    <row r="3101" spans="1:16" s="176" customFormat="1" ht="17.25" x14ac:dyDescent="0.3">
      <c r="A3101" s="81">
        <f t="shared" si="309"/>
        <v>157</v>
      </c>
      <c r="B3101" s="203" t="s">
        <v>2205</v>
      </c>
      <c r="C3101" s="204" t="s">
        <v>2018</v>
      </c>
      <c r="D3101" s="205">
        <v>61200</v>
      </c>
      <c r="E3101" s="253"/>
      <c r="F3101" s="81"/>
      <c r="G3101" s="147" t="str">
        <f t="shared" si="305"/>
        <v>bộ</v>
      </c>
      <c r="H3101" s="89">
        <f t="shared" si="306"/>
        <v>61200</v>
      </c>
      <c r="I3101" s="118"/>
      <c r="J3101" s="118"/>
      <c r="K3101" s="81" t="str">
        <f t="shared" si="307"/>
        <v>bộ</v>
      </c>
      <c r="L3101" s="89">
        <f t="shared" si="308"/>
        <v>61200</v>
      </c>
      <c r="M3101" s="85"/>
      <c r="N3101" s="85"/>
      <c r="O3101" s="77"/>
      <c r="P3101" s="35"/>
    </row>
    <row r="3102" spans="1:16" s="176" customFormat="1" ht="17.25" x14ac:dyDescent="0.3">
      <c r="A3102" s="81">
        <f t="shared" si="309"/>
        <v>158</v>
      </c>
      <c r="B3102" s="203" t="s">
        <v>2206</v>
      </c>
      <c r="C3102" s="204" t="s">
        <v>2018</v>
      </c>
      <c r="D3102" s="205">
        <v>246000</v>
      </c>
      <c r="E3102" s="253"/>
      <c r="F3102" s="81"/>
      <c r="G3102" s="147" t="str">
        <f t="shared" si="305"/>
        <v>bộ</v>
      </c>
      <c r="H3102" s="89">
        <f t="shared" si="306"/>
        <v>246000</v>
      </c>
      <c r="I3102" s="118"/>
      <c r="J3102" s="118"/>
      <c r="K3102" s="81" t="str">
        <f t="shared" si="307"/>
        <v>bộ</v>
      </c>
      <c r="L3102" s="89">
        <f t="shared" si="308"/>
        <v>246000</v>
      </c>
      <c r="M3102" s="85"/>
      <c r="N3102" s="85"/>
      <c r="O3102" s="77"/>
      <c r="P3102" s="35"/>
    </row>
    <row r="3103" spans="1:16" s="176" customFormat="1" ht="17.25" x14ac:dyDescent="0.3">
      <c r="A3103" s="81">
        <f t="shared" si="309"/>
        <v>159</v>
      </c>
      <c r="B3103" s="203" t="s">
        <v>2207</v>
      </c>
      <c r="C3103" s="204" t="s">
        <v>2018</v>
      </c>
      <c r="D3103" s="205">
        <v>270000</v>
      </c>
      <c r="E3103" s="253"/>
      <c r="F3103" s="81"/>
      <c r="G3103" s="147" t="str">
        <f t="shared" si="305"/>
        <v>bộ</v>
      </c>
      <c r="H3103" s="89">
        <f t="shared" si="306"/>
        <v>270000</v>
      </c>
      <c r="I3103" s="118"/>
      <c r="J3103" s="118"/>
      <c r="K3103" s="81" t="str">
        <f t="shared" si="307"/>
        <v>bộ</v>
      </c>
      <c r="L3103" s="89">
        <f t="shared" si="308"/>
        <v>270000</v>
      </c>
      <c r="M3103" s="85"/>
      <c r="N3103" s="85"/>
      <c r="O3103" s="77"/>
      <c r="P3103" s="35"/>
    </row>
    <row r="3104" spans="1:16" s="176" customFormat="1" ht="17.25" x14ac:dyDescent="0.3">
      <c r="A3104" s="81">
        <f t="shared" si="309"/>
        <v>160</v>
      </c>
      <c r="B3104" s="203" t="s">
        <v>2208</v>
      </c>
      <c r="C3104" s="204" t="s">
        <v>2018</v>
      </c>
      <c r="D3104" s="205">
        <v>326400</v>
      </c>
      <c r="E3104" s="253"/>
      <c r="F3104" s="81"/>
      <c r="G3104" s="147" t="str">
        <f t="shared" si="305"/>
        <v>bộ</v>
      </c>
      <c r="H3104" s="89">
        <f t="shared" si="306"/>
        <v>326400</v>
      </c>
      <c r="I3104" s="118"/>
      <c r="J3104" s="118"/>
      <c r="K3104" s="81" t="str">
        <f t="shared" si="307"/>
        <v>bộ</v>
      </c>
      <c r="L3104" s="89">
        <f t="shared" si="308"/>
        <v>326400</v>
      </c>
      <c r="M3104" s="85"/>
      <c r="N3104" s="85"/>
      <c r="O3104" s="77"/>
      <c r="P3104" s="35"/>
    </row>
    <row r="3105" spans="1:16" s="176" customFormat="1" ht="17.25" x14ac:dyDescent="0.3">
      <c r="A3105" s="81">
        <f t="shared" si="309"/>
        <v>161</v>
      </c>
      <c r="B3105" s="203" t="s">
        <v>2209</v>
      </c>
      <c r="C3105" s="204" t="s">
        <v>2018</v>
      </c>
      <c r="D3105" s="205">
        <v>30840</v>
      </c>
      <c r="E3105" s="253"/>
      <c r="F3105" s="81"/>
      <c r="G3105" s="147" t="str">
        <f t="shared" si="305"/>
        <v>bộ</v>
      </c>
      <c r="H3105" s="89">
        <f t="shared" si="306"/>
        <v>30840</v>
      </c>
      <c r="I3105" s="118"/>
      <c r="J3105" s="118"/>
      <c r="K3105" s="81" t="str">
        <f t="shared" si="307"/>
        <v>bộ</v>
      </c>
      <c r="L3105" s="89">
        <f t="shared" si="308"/>
        <v>30840</v>
      </c>
      <c r="M3105" s="85"/>
      <c r="N3105" s="85"/>
      <c r="O3105" s="77"/>
      <c r="P3105" s="35"/>
    </row>
    <row r="3106" spans="1:16" s="176" customFormat="1" ht="17.25" x14ac:dyDescent="0.3">
      <c r="A3106" s="81">
        <f t="shared" si="309"/>
        <v>162</v>
      </c>
      <c r="B3106" s="203" t="s">
        <v>2210</v>
      </c>
      <c r="C3106" s="204" t="s">
        <v>2018</v>
      </c>
      <c r="D3106" s="205">
        <v>34080</v>
      </c>
      <c r="E3106" s="253"/>
      <c r="F3106" s="81"/>
      <c r="G3106" s="147" t="str">
        <f t="shared" si="305"/>
        <v>bộ</v>
      </c>
      <c r="H3106" s="89">
        <f t="shared" si="306"/>
        <v>34080</v>
      </c>
      <c r="I3106" s="118"/>
      <c r="J3106" s="118"/>
      <c r="K3106" s="81" t="str">
        <f t="shared" si="307"/>
        <v>bộ</v>
      </c>
      <c r="L3106" s="89">
        <f t="shared" si="308"/>
        <v>34080</v>
      </c>
      <c r="M3106" s="85"/>
      <c r="N3106" s="85"/>
      <c r="O3106" s="77"/>
      <c r="P3106" s="35"/>
    </row>
    <row r="3107" spans="1:16" s="176" customFormat="1" ht="17.25" x14ac:dyDescent="0.3">
      <c r="A3107" s="81">
        <f t="shared" si="309"/>
        <v>163</v>
      </c>
      <c r="B3107" s="203" t="s">
        <v>2211</v>
      </c>
      <c r="C3107" s="204" t="s">
        <v>2018</v>
      </c>
      <c r="D3107" s="205">
        <v>34080</v>
      </c>
      <c r="E3107" s="253"/>
      <c r="F3107" s="81"/>
      <c r="G3107" s="147" t="str">
        <f t="shared" si="305"/>
        <v>bộ</v>
      </c>
      <c r="H3107" s="89">
        <f t="shared" si="306"/>
        <v>34080</v>
      </c>
      <c r="I3107" s="118"/>
      <c r="J3107" s="118"/>
      <c r="K3107" s="81" t="str">
        <f t="shared" si="307"/>
        <v>bộ</v>
      </c>
      <c r="L3107" s="89">
        <f t="shared" si="308"/>
        <v>34080</v>
      </c>
      <c r="M3107" s="85"/>
      <c r="N3107" s="85"/>
      <c r="O3107" s="77"/>
      <c r="P3107" s="35"/>
    </row>
    <row r="3108" spans="1:16" s="176" customFormat="1" ht="17.25" x14ac:dyDescent="0.3">
      <c r="A3108" s="81">
        <f t="shared" si="309"/>
        <v>164</v>
      </c>
      <c r="B3108" s="203" t="s">
        <v>2212</v>
      </c>
      <c r="C3108" s="204" t="s">
        <v>2018</v>
      </c>
      <c r="D3108" s="205">
        <v>34080</v>
      </c>
      <c r="E3108" s="253"/>
      <c r="F3108" s="81"/>
      <c r="G3108" s="147" t="str">
        <f t="shared" si="305"/>
        <v>bộ</v>
      </c>
      <c r="H3108" s="89">
        <f t="shared" si="306"/>
        <v>34080</v>
      </c>
      <c r="I3108" s="118"/>
      <c r="J3108" s="118"/>
      <c r="K3108" s="81" t="str">
        <f t="shared" si="307"/>
        <v>bộ</v>
      </c>
      <c r="L3108" s="89">
        <f t="shared" si="308"/>
        <v>34080</v>
      </c>
      <c r="M3108" s="85"/>
      <c r="N3108" s="85"/>
      <c r="O3108" s="77"/>
      <c r="P3108" s="35"/>
    </row>
    <row r="3109" spans="1:16" s="176" customFormat="1" ht="17.25" x14ac:dyDescent="0.3">
      <c r="A3109" s="81">
        <f t="shared" si="309"/>
        <v>165</v>
      </c>
      <c r="B3109" s="203" t="s">
        <v>2213</v>
      </c>
      <c r="C3109" s="204" t="s">
        <v>2018</v>
      </c>
      <c r="D3109" s="205">
        <v>37080</v>
      </c>
      <c r="E3109" s="253"/>
      <c r="F3109" s="81"/>
      <c r="G3109" s="147" t="str">
        <f t="shared" si="305"/>
        <v>bộ</v>
      </c>
      <c r="H3109" s="89">
        <f t="shared" si="306"/>
        <v>37080</v>
      </c>
      <c r="I3109" s="118"/>
      <c r="J3109" s="118"/>
      <c r="K3109" s="81" t="str">
        <f t="shared" si="307"/>
        <v>bộ</v>
      </c>
      <c r="L3109" s="89">
        <f t="shared" si="308"/>
        <v>37080</v>
      </c>
      <c r="M3109" s="85"/>
      <c r="N3109" s="85"/>
      <c r="O3109" s="77"/>
      <c r="P3109" s="35"/>
    </row>
    <row r="3110" spans="1:16" s="176" customFormat="1" ht="17.25" x14ac:dyDescent="0.3">
      <c r="A3110" s="81">
        <f t="shared" si="309"/>
        <v>166</v>
      </c>
      <c r="B3110" s="203" t="s">
        <v>2214</v>
      </c>
      <c r="C3110" s="204" t="s">
        <v>2018</v>
      </c>
      <c r="D3110" s="205">
        <v>201240</v>
      </c>
      <c r="E3110" s="253"/>
      <c r="F3110" s="81"/>
      <c r="G3110" s="147" t="str">
        <f t="shared" si="305"/>
        <v>bộ</v>
      </c>
      <c r="H3110" s="89">
        <f t="shared" si="306"/>
        <v>201240</v>
      </c>
      <c r="I3110" s="118"/>
      <c r="J3110" s="118"/>
      <c r="K3110" s="81" t="str">
        <f t="shared" si="307"/>
        <v>bộ</v>
      </c>
      <c r="L3110" s="89">
        <f t="shared" si="308"/>
        <v>201240</v>
      </c>
      <c r="M3110" s="85"/>
      <c r="N3110" s="85"/>
      <c r="O3110" s="77"/>
      <c r="P3110" s="35"/>
    </row>
    <row r="3111" spans="1:16" s="176" customFormat="1" ht="17.25" x14ac:dyDescent="0.3">
      <c r="A3111" s="81">
        <f t="shared" si="309"/>
        <v>167</v>
      </c>
      <c r="B3111" s="203" t="s">
        <v>2215</v>
      </c>
      <c r="C3111" s="204" t="s">
        <v>2018</v>
      </c>
      <c r="D3111" s="205">
        <v>215880</v>
      </c>
      <c r="E3111" s="253"/>
      <c r="F3111" s="81"/>
      <c r="G3111" s="147" t="str">
        <f t="shared" si="305"/>
        <v>bộ</v>
      </c>
      <c r="H3111" s="89">
        <f t="shared" si="306"/>
        <v>215880</v>
      </c>
      <c r="I3111" s="118"/>
      <c r="J3111" s="118"/>
      <c r="K3111" s="81" t="str">
        <f t="shared" si="307"/>
        <v>bộ</v>
      </c>
      <c r="L3111" s="89">
        <f t="shared" si="308"/>
        <v>215880</v>
      </c>
      <c r="M3111" s="85"/>
      <c r="N3111" s="85"/>
      <c r="O3111" s="77"/>
      <c r="P3111" s="35"/>
    </row>
    <row r="3112" spans="1:16" s="176" customFormat="1" ht="17.25" x14ac:dyDescent="0.3">
      <c r="A3112" s="81">
        <f t="shared" si="309"/>
        <v>168</v>
      </c>
      <c r="B3112" s="203" t="s">
        <v>2216</v>
      </c>
      <c r="C3112" s="204" t="s">
        <v>2018</v>
      </c>
      <c r="D3112" s="205">
        <v>157800</v>
      </c>
      <c r="E3112" s="253"/>
      <c r="F3112" s="81"/>
      <c r="G3112" s="147" t="str">
        <f t="shared" si="305"/>
        <v>bộ</v>
      </c>
      <c r="H3112" s="89">
        <f t="shared" si="306"/>
        <v>157800</v>
      </c>
      <c r="I3112" s="118"/>
      <c r="J3112" s="118"/>
      <c r="K3112" s="81" t="str">
        <f t="shared" si="307"/>
        <v>bộ</v>
      </c>
      <c r="L3112" s="89">
        <f t="shared" si="308"/>
        <v>157800</v>
      </c>
      <c r="M3112" s="85"/>
      <c r="N3112" s="85"/>
      <c r="O3112" s="77"/>
      <c r="P3112" s="35"/>
    </row>
    <row r="3113" spans="1:16" s="37" customFormat="1" ht="17.25" x14ac:dyDescent="0.3">
      <c r="A3113" s="95"/>
      <c r="B3113" s="179" t="s">
        <v>2217</v>
      </c>
      <c r="C3113" s="202"/>
      <c r="D3113" s="180"/>
      <c r="E3113" s="95"/>
      <c r="F3113" s="95"/>
      <c r="G3113" s="181"/>
      <c r="H3113" s="182"/>
      <c r="I3113" s="183"/>
      <c r="J3113" s="183"/>
      <c r="K3113" s="95"/>
      <c r="L3113" s="182"/>
      <c r="M3113" s="184"/>
      <c r="N3113" s="184"/>
      <c r="O3113" s="185"/>
      <c r="P3113" s="105"/>
    </row>
    <row r="3114" spans="1:16" s="176" customFormat="1" ht="17.25" x14ac:dyDescent="0.3">
      <c r="A3114" s="81">
        <v>169</v>
      </c>
      <c r="B3114" s="203" t="s">
        <v>2218</v>
      </c>
      <c r="C3114" s="204" t="s">
        <v>541</v>
      </c>
      <c r="D3114" s="205">
        <v>15360</v>
      </c>
      <c r="E3114" s="253"/>
      <c r="F3114" s="81"/>
      <c r="G3114" s="147" t="str">
        <f t="shared" si="305"/>
        <v>mét</v>
      </c>
      <c r="H3114" s="89">
        <f t="shared" si="306"/>
        <v>15360</v>
      </c>
      <c r="I3114" s="118"/>
      <c r="J3114" s="118"/>
      <c r="K3114" s="81" t="str">
        <f t="shared" si="307"/>
        <v>mét</v>
      </c>
      <c r="L3114" s="89">
        <f t="shared" si="308"/>
        <v>15360</v>
      </c>
      <c r="M3114" s="85"/>
      <c r="N3114" s="85"/>
      <c r="O3114" s="77"/>
      <c r="P3114" s="35"/>
    </row>
    <row r="3115" spans="1:16" s="176" customFormat="1" ht="17.25" x14ac:dyDescent="0.3">
      <c r="A3115" s="81">
        <f t="shared" si="309"/>
        <v>170</v>
      </c>
      <c r="B3115" s="203" t="s">
        <v>2219</v>
      </c>
      <c r="C3115" s="204" t="s">
        <v>541</v>
      </c>
      <c r="D3115" s="205">
        <v>17880</v>
      </c>
      <c r="E3115" s="253"/>
      <c r="F3115" s="81"/>
      <c r="G3115" s="147" t="str">
        <f t="shared" si="305"/>
        <v>mét</v>
      </c>
      <c r="H3115" s="89">
        <f t="shared" si="306"/>
        <v>17880</v>
      </c>
      <c r="I3115" s="118"/>
      <c r="J3115" s="118"/>
      <c r="K3115" s="81" t="str">
        <f t="shared" si="307"/>
        <v>mét</v>
      </c>
      <c r="L3115" s="89">
        <f t="shared" si="308"/>
        <v>17880</v>
      </c>
      <c r="M3115" s="85"/>
      <c r="N3115" s="85"/>
      <c r="O3115" s="77"/>
      <c r="P3115" s="35"/>
    </row>
    <row r="3116" spans="1:16" s="176" customFormat="1" ht="17.25" x14ac:dyDescent="0.3">
      <c r="A3116" s="81">
        <f t="shared" si="309"/>
        <v>171</v>
      </c>
      <c r="B3116" s="203" t="s">
        <v>2220</v>
      </c>
      <c r="C3116" s="204" t="s">
        <v>541</v>
      </c>
      <c r="D3116" s="205">
        <v>25680</v>
      </c>
      <c r="E3116" s="253"/>
      <c r="F3116" s="81"/>
      <c r="G3116" s="147" t="str">
        <f t="shared" si="305"/>
        <v>mét</v>
      </c>
      <c r="H3116" s="89">
        <f t="shared" si="306"/>
        <v>25680</v>
      </c>
      <c r="I3116" s="118"/>
      <c r="J3116" s="118"/>
      <c r="K3116" s="81" t="str">
        <f t="shared" si="307"/>
        <v>mét</v>
      </c>
      <c r="L3116" s="89">
        <f t="shared" si="308"/>
        <v>25680</v>
      </c>
      <c r="M3116" s="85"/>
      <c r="N3116" s="85"/>
      <c r="O3116" s="77"/>
      <c r="P3116" s="35"/>
    </row>
    <row r="3117" spans="1:16" s="176" customFormat="1" ht="17.25" x14ac:dyDescent="0.3">
      <c r="A3117" s="81">
        <f t="shared" si="309"/>
        <v>172</v>
      </c>
      <c r="B3117" s="203" t="s">
        <v>2221</v>
      </c>
      <c r="C3117" s="204" t="s">
        <v>541</v>
      </c>
      <c r="D3117" s="205">
        <v>35160</v>
      </c>
      <c r="E3117" s="253"/>
      <c r="F3117" s="81"/>
      <c r="G3117" s="147" t="str">
        <f t="shared" si="305"/>
        <v>mét</v>
      </c>
      <c r="H3117" s="89">
        <f t="shared" si="306"/>
        <v>35160</v>
      </c>
      <c r="I3117" s="118"/>
      <c r="J3117" s="118"/>
      <c r="K3117" s="81" t="str">
        <f t="shared" si="307"/>
        <v>mét</v>
      </c>
      <c r="L3117" s="89">
        <f t="shared" si="308"/>
        <v>35160</v>
      </c>
      <c r="M3117" s="85"/>
      <c r="N3117" s="85"/>
      <c r="O3117" s="77"/>
      <c r="P3117" s="35"/>
    </row>
    <row r="3118" spans="1:16" s="176" customFormat="1" ht="17.25" x14ac:dyDescent="0.3">
      <c r="A3118" s="81">
        <f t="shared" si="309"/>
        <v>173</v>
      </c>
      <c r="B3118" s="203" t="s">
        <v>2222</v>
      </c>
      <c r="C3118" s="204" t="s">
        <v>541</v>
      </c>
      <c r="D3118" s="205">
        <v>51000</v>
      </c>
      <c r="E3118" s="253"/>
      <c r="F3118" s="81"/>
      <c r="G3118" s="147" t="str">
        <f t="shared" si="305"/>
        <v>mét</v>
      </c>
      <c r="H3118" s="89">
        <f t="shared" si="306"/>
        <v>51000</v>
      </c>
      <c r="I3118" s="118"/>
      <c r="J3118" s="118"/>
      <c r="K3118" s="81" t="str">
        <f t="shared" si="307"/>
        <v>mét</v>
      </c>
      <c r="L3118" s="89">
        <f t="shared" si="308"/>
        <v>51000</v>
      </c>
      <c r="M3118" s="85"/>
      <c r="N3118" s="85"/>
      <c r="O3118" s="77"/>
      <c r="P3118" s="35"/>
    </row>
    <row r="3119" spans="1:16" s="176" customFormat="1" ht="17.25" x14ac:dyDescent="0.3">
      <c r="A3119" s="81">
        <f t="shared" si="309"/>
        <v>174</v>
      </c>
      <c r="B3119" s="203" t="s">
        <v>2223</v>
      </c>
      <c r="C3119" s="204" t="s">
        <v>541</v>
      </c>
      <c r="D3119" s="205">
        <v>66360</v>
      </c>
      <c r="E3119" s="253"/>
      <c r="F3119" s="81"/>
      <c r="G3119" s="147" t="str">
        <f t="shared" si="305"/>
        <v>mét</v>
      </c>
      <c r="H3119" s="89">
        <f t="shared" si="306"/>
        <v>66360</v>
      </c>
      <c r="I3119" s="118"/>
      <c r="J3119" s="118"/>
      <c r="K3119" s="81" t="str">
        <f t="shared" si="307"/>
        <v>mét</v>
      </c>
      <c r="L3119" s="89">
        <f t="shared" si="308"/>
        <v>66360</v>
      </c>
      <c r="M3119" s="85"/>
      <c r="N3119" s="85"/>
      <c r="O3119" s="77"/>
      <c r="P3119" s="35"/>
    </row>
    <row r="3120" spans="1:16" s="176" customFormat="1" ht="17.25" x14ac:dyDescent="0.3">
      <c r="A3120" s="81">
        <f t="shared" si="309"/>
        <v>175</v>
      </c>
      <c r="B3120" s="203" t="s">
        <v>2224</v>
      </c>
      <c r="C3120" s="204" t="s">
        <v>541</v>
      </c>
      <c r="D3120" s="205">
        <v>93720</v>
      </c>
      <c r="E3120" s="253"/>
      <c r="F3120" s="81"/>
      <c r="G3120" s="147" t="str">
        <f t="shared" si="305"/>
        <v>mét</v>
      </c>
      <c r="H3120" s="89">
        <f t="shared" si="306"/>
        <v>93720</v>
      </c>
      <c r="I3120" s="118"/>
      <c r="J3120" s="118"/>
      <c r="K3120" s="81" t="str">
        <f t="shared" si="307"/>
        <v>mét</v>
      </c>
      <c r="L3120" s="89">
        <f t="shared" si="308"/>
        <v>93720</v>
      </c>
      <c r="M3120" s="85"/>
      <c r="N3120" s="85"/>
      <c r="O3120" s="77"/>
      <c r="P3120" s="35"/>
    </row>
    <row r="3121" spans="1:16" s="176" customFormat="1" ht="17.25" x14ac:dyDescent="0.3">
      <c r="A3121" s="81">
        <f t="shared" si="309"/>
        <v>176</v>
      </c>
      <c r="B3121" s="203" t="s">
        <v>2225</v>
      </c>
      <c r="C3121" s="204" t="s">
        <v>541</v>
      </c>
      <c r="D3121" s="205">
        <v>145680</v>
      </c>
      <c r="E3121" s="253"/>
      <c r="F3121" s="81"/>
      <c r="G3121" s="147" t="str">
        <f t="shared" si="305"/>
        <v>mét</v>
      </c>
      <c r="H3121" s="89">
        <f t="shared" si="306"/>
        <v>145680</v>
      </c>
      <c r="I3121" s="118"/>
      <c r="J3121" s="118"/>
      <c r="K3121" s="81" t="str">
        <f t="shared" si="307"/>
        <v>mét</v>
      </c>
      <c r="L3121" s="89">
        <f t="shared" si="308"/>
        <v>145680</v>
      </c>
      <c r="M3121" s="85"/>
      <c r="N3121" s="85"/>
      <c r="O3121" s="77"/>
      <c r="P3121" s="35"/>
    </row>
    <row r="3122" spans="1:16" s="176" customFormat="1" ht="17.25" x14ac:dyDescent="0.3">
      <c r="A3122" s="81">
        <f t="shared" si="309"/>
        <v>177</v>
      </c>
      <c r="B3122" s="203" t="s">
        <v>2226</v>
      </c>
      <c r="C3122" s="204" t="s">
        <v>541</v>
      </c>
      <c r="D3122" s="205">
        <v>198960</v>
      </c>
      <c r="E3122" s="253"/>
      <c r="F3122" s="81"/>
      <c r="G3122" s="147" t="str">
        <f t="shared" si="305"/>
        <v>mét</v>
      </c>
      <c r="H3122" s="89">
        <f t="shared" si="306"/>
        <v>198960</v>
      </c>
      <c r="I3122" s="118"/>
      <c r="J3122" s="118"/>
      <c r="K3122" s="81" t="str">
        <f t="shared" si="307"/>
        <v>mét</v>
      </c>
      <c r="L3122" s="89">
        <f t="shared" si="308"/>
        <v>198960</v>
      </c>
      <c r="M3122" s="85"/>
      <c r="N3122" s="85"/>
      <c r="O3122" s="77"/>
      <c r="P3122" s="35"/>
    </row>
    <row r="3123" spans="1:16" s="176" customFormat="1" ht="17.25" x14ac:dyDescent="0.3">
      <c r="A3123" s="81">
        <f t="shared" si="309"/>
        <v>178</v>
      </c>
      <c r="B3123" s="203" t="s">
        <v>2227</v>
      </c>
      <c r="C3123" s="204" t="s">
        <v>541</v>
      </c>
      <c r="D3123" s="205">
        <v>296640</v>
      </c>
      <c r="E3123" s="253"/>
      <c r="F3123" s="81"/>
      <c r="G3123" s="147" t="str">
        <f t="shared" si="305"/>
        <v>mét</v>
      </c>
      <c r="H3123" s="89">
        <f t="shared" si="306"/>
        <v>296640</v>
      </c>
      <c r="I3123" s="118"/>
      <c r="J3123" s="118"/>
      <c r="K3123" s="81" t="str">
        <f t="shared" si="307"/>
        <v>mét</v>
      </c>
      <c r="L3123" s="89">
        <f t="shared" si="308"/>
        <v>296640</v>
      </c>
      <c r="M3123" s="85"/>
      <c r="N3123" s="85"/>
      <c r="O3123" s="77"/>
      <c r="P3123" s="35"/>
    </row>
    <row r="3124" spans="1:16" s="176" customFormat="1" ht="17.25" x14ac:dyDescent="0.3">
      <c r="A3124" s="81">
        <f t="shared" si="309"/>
        <v>179</v>
      </c>
      <c r="B3124" s="203" t="s">
        <v>2228</v>
      </c>
      <c r="C3124" s="204" t="s">
        <v>541</v>
      </c>
      <c r="D3124" s="205">
        <v>354600</v>
      </c>
      <c r="E3124" s="253"/>
      <c r="F3124" s="81"/>
      <c r="G3124" s="147" t="str">
        <f t="shared" si="305"/>
        <v>mét</v>
      </c>
      <c r="H3124" s="89">
        <f t="shared" si="306"/>
        <v>354600</v>
      </c>
      <c r="I3124" s="118"/>
      <c r="J3124" s="118"/>
      <c r="K3124" s="81" t="str">
        <f t="shared" si="307"/>
        <v>mét</v>
      </c>
      <c r="L3124" s="89">
        <f t="shared" si="308"/>
        <v>354600</v>
      </c>
      <c r="M3124" s="85"/>
      <c r="N3124" s="85"/>
      <c r="O3124" s="77"/>
      <c r="P3124" s="35"/>
    </row>
    <row r="3125" spans="1:16" s="37" customFormat="1" ht="17.25" x14ac:dyDescent="0.3">
      <c r="A3125" s="95"/>
      <c r="B3125" s="179" t="s">
        <v>1028</v>
      </c>
      <c r="C3125" s="202"/>
      <c r="D3125" s="180"/>
      <c r="E3125" s="95"/>
      <c r="F3125" s="95"/>
      <c r="G3125" s="181">
        <f t="shared" si="305"/>
        <v>0</v>
      </c>
      <c r="H3125" s="182"/>
      <c r="I3125" s="183"/>
      <c r="J3125" s="183"/>
      <c r="K3125" s="95"/>
      <c r="L3125" s="182"/>
      <c r="M3125" s="184"/>
      <c r="N3125" s="184"/>
      <c r="O3125" s="185"/>
      <c r="P3125" s="105"/>
    </row>
    <row r="3126" spans="1:16" s="176" customFormat="1" ht="17.25" x14ac:dyDescent="0.3">
      <c r="A3126" s="81">
        <v>180</v>
      </c>
      <c r="B3126" s="203" t="s">
        <v>2229</v>
      </c>
      <c r="C3126" s="204" t="s">
        <v>95</v>
      </c>
      <c r="D3126" s="205">
        <v>924000</v>
      </c>
      <c r="E3126" s="253"/>
      <c r="F3126" s="81"/>
      <c r="G3126" s="147" t="str">
        <f t="shared" si="305"/>
        <v>cái</v>
      </c>
      <c r="H3126" s="89">
        <f t="shared" si="306"/>
        <v>924000</v>
      </c>
      <c r="I3126" s="118"/>
      <c r="J3126" s="118"/>
      <c r="K3126" s="81" t="str">
        <f t="shared" si="307"/>
        <v>cái</v>
      </c>
      <c r="L3126" s="89">
        <f t="shared" si="308"/>
        <v>924000</v>
      </c>
      <c r="M3126" s="85"/>
      <c r="N3126" s="85"/>
      <c r="O3126" s="77"/>
      <c r="P3126" s="35"/>
    </row>
    <row r="3127" spans="1:16" s="176" customFormat="1" ht="17.25" x14ac:dyDescent="0.3">
      <c r="A3127" s="81">
        <f t="shared" si="309"/>
        <v>181</v>
      </c>
      <c r="B3127" s="203" t="s">
        <v>2230</v>
      </c>
      <c r="C3127" s="204" t="s">
        <v>95</v>
      </c>
      <c r="D3127" s="205">
        <v>79200</v>
      </c>
      <c r="E3127" s="253"/>
      <c r="F3127" s="81"/>
      <c r="G3127" s="147" t="str">
        <f t="shared" si="305"/>
        <v>cái</v>
      </c>
      <c r="H3127" s="89">
        <f t="shared" si="306"/>
        <v>79200</v>
      </c>
      <c r="I3127" s="118"/>
      <c r="J3127" s="118"/>
      <c r="K3127" s="81" t="str">
        <f t="shared" si="307"/>
        <v>cái</v>
      </c>
      <c r="L3127" s="89">
        <f t="shared" si="308"/>
        <v>79200</v>
      </c>
      <c r="M3127" s="85"/>
      <c r="N3127" s="85"/>
      <c r="O3127" s="77"/>
      <c r="P3127" s="35"/>
    </row>
    <row r="3128" spans="1:16" s="176" customFormat="1" ht="17.25" x14ac:dyDescent="0.3">
      <c r="A3128" s="81">
        <f t="shared" si="309"/>
        <v>182</v>
      </c>
      <c r="B3128" s="203" t="s">
        <v>2231</v>
      </c>
      <c r="C3128" s="204" t="s">
        <v>95</v>
      </c>
      <c r="D3128" s="205">
        <v>79200</v>
      </c>
      <c r="E3128" s="253"/>
      <c r="F3128" s="81"/>
      <c r="G3128" s="147" t="str">
        <f t="shared" ref="G3128:G3139" si="310">C3128</f>
        <v>cái</v>
      </c>
      <c r="H3128" s="89">
        <f t="shared" ref="H3128:H3139" si="311">D3128</f>
        <v>79200</v>
      </c>
      <c r="I3128" s="118"/>
      <c r="J3128" s="118"/>
      <c r="K3128" s="81" t="str">
        <f t="shared" ref="K3128:K3139" si="312">G3128</f>
        <v>cái</v>
      </c>
      <c r="L3128" s="89">
        <f t="shared" ref="L3128:L3139" si="313">H3128</f>
        <v>79200</v>
      </c>
      <c r="M3128" s="85"/>
      <c r="N3128" s="85"/>
      <c r="O3128" s="77"/>
      <c r="P3128" s="35"/>
    </row>
    <row r="3129" spans="1:16" s="176" customFormat="1" ht="17.25" x14ac:dyDescent="0.3">
      <c r="A3129" s="81">
        <f t="shared" si="309"/>
        <v>183</v>
      </c>
      <c r="B3129" s="203" t="s">
        <v>2232</v>
      </c>
      <c r="C3129" s="204" t="s">
        <v>95</v>
      </c>
      <c r="D3129" s="205">
        <v>79200</v>
      </c>
      <c r="E3129" s="253"/>
      <c r="F3129" s="81"/>
      <c r="G3129" s="147" t="str">
        <f t="shared" si="310"/>
        <v>cái</v>
      </c>
      <c r="H3129" s="89">
        <f t="shared" si="311"/>
        <v>79200</v>
      </c>
      <c r="I3129" s="118"/>
      <c r="J3129" s="118"/>
      <c r="K3129" s="81" t="str">
        <f t="shared" si="312"/>
        <v>cái</v>
      </c>
      <c r="L3129" s="89">
        <f t="shared" si="313"/>
        <v>79200</v>
      </c>
      <c r="M3129" s="85"/>
      <c r="N3129" s="85"/>
      <c r="O3129" s="77"/>
      <c r="P3129" s="35"/>
    </row>
    <row r="3130" spans="1:16" s="176" customFormat="1" ht="17.25" x14ac:dyDescent="0.3">
      <c r="A3130" s="81">
        <f t="shared" si="309"/>
        <v>184</v>
      </c>
      <c r="B3130" s="203" t="s">
        <v>2233</v>
      </c>
      <c r="C3130" s="204" t="s">
        <v>95</v>
      </c>
      <c r="D3130" s="205">
        <v>27720</v>
      </c>
      <c r="E3130" s="253"/>
      <c r="F3130" s="81"/>
      <c r="G3130" s="147" t="str">
        <f t="shared" si="310"/>
        <v>cái</v>
      </c>
      <c r="H3130" s="89">
        <f t="shared" si="311"/>
        <v>27720</v>
      </c>
      <c r="I3130" s="118"/>
      <c r="J3130" s="118"/>
      <c r="K3130" s="81" t="str">
        <f t="shared" si="312"/>
        <v>cái</v>
      </c>
      <c r="L3130" s="89">
        <f t="shared" si="313"/>
        <v>27720</v>
      </c>
      <c r="M3130" s="85"/>
      <c r="N3130" s="85"/>
      <c r="O3130" s="77"/>
      <c r="P3130" s="35"/>
    </row>
    <row r="3131" spans="1:16" s="176" customFormat="1" ht="17.25" x14ac:dyDescent="0.3">
      <c r="A3131" s="81">
        <f t="shared" si="309"/>
        <v>185</v>
      </c>
      <c r="B3131" s="203" t="s">
        <v>2234</v>
      </c>
      <c r="C3131" s="204" t="s">
        <v>95</v>
      </c>
      <c r="D3131" s="205">
        <v>27720</v>
      </c>
      <c r="E3131" s="253"/>
      <c r="F3131" s="81"/>
      <c r="G3131" s="147" t="str">
        <f t="shared" si="310"/>
        <v>cái</v>
      </c>
      <c r="H3131" s="89">
        <f t="shared" si="311"/>
        <v>27720</v>
      </c>
      <c r="I3131" s="118"/>
      <c r="J3131" s="118"/>
      <c r="K3131" s="81" t="str">
        <f t="shared" si="312"/>
        <v>cái</v>
      </c>
      <c r="L3131" s="89">
        <f t="shared" si="313"/>
        <v>27720</v>
      </c>
      <c r="M3131" s="85"/>
      <c r="N3131" s="85"/>
      <c r="O3131" s="77"/>
      <c r="P3131" s="35"/>
    </row>
    <row r="3132" spans="1:16" s="176" customFormat="1" ht="17.25" x14ac:dyDescent="0.3">
      <c r="A3132" s="81">
        <f t="shared" si="309"/>
        <v>186</v>
      </c>
      <c r="B3132" s="203" t="s">
        <v>2235</v>
      </c>
      <c r="C3132" s="204" t="s">
        <v>95</v>
      </c>
      <c r="D3132" s="205">
        <v>150720</v>
      </c>
      <c r="E3132" s="253"/>
      <c r="F3132" s="81"/>
      <c r="G3132" s="147" t="str">
        <f t="shared" si="310"/>
        <v>cái</v>
      </c>
      <c r="H3132" s="89">
        <f t="shared" si="311"/>
        <v>150720</v>
      </c>
      <c r="I3132" s="118"/>
      <c r="J3132" s="118"/>
      <c r="K3132" s="81" t="str">
        <f t="shared" si="312"/>
        <v>cái</v>
      </c>
      <c r="L3132" s="89">
        <f t="shared" si="313"/>
        <v>150720</v>
      </c>
      <c r="M3132" s="85"/>
      <c r="N3132" s="85"/>
      <c r="O3132" s="77"/>
      <c r="P3132" s="35"/>
    </row>
    <row r="3133" spans="1:16" s="176" customFormat="1" ht="17.25" x14ac:dyDescent="0.3">
      <c r="A3133" s="81">
        <f t="shared" si="309"/>
        <v>187</v>
      </c>
      <c r="B3133" s="203" t="s">
        <v>2236</v>
      </c>
      <c r="C3133" s="204" t="s">
        <v>95</v>
      </c>
      <c r="D3133" s="205">
        <v>414960</v>
      </c>
      <c r="E3133" s="253"/>
      <c r="F3133" s="81"/>
      <c r="G3133" s="147" t="str">
        <f t="shared" si="310"/>
        <v>cái</v>
      </c>
      <c r="H3133" s="89">
        <f t="shared" si="311"/>
        <v>414960</v>
      </c>
      <c r="I3133" s="118"/>
      <c r="J3133" s="118"/>
      <c r="K3133" s="81" t="str">
        <f t="shared" si="312"/>
        <v>cái</v>
      </c>
      <c r="L3133" s="89">
        <f t="shared" si="313"/>
        <v>414960</v>
      </c>
      <c r="M3133" s="85"/>
      <c r="N3133" s="85"/>
      <c r="O3133" s="77"/>
      <c r="P3133" s="35"/>
    </row>
    <row r="3134" spans="1:16" s="176" customFormat="1" ht="17.25" x14ac:dyDescent="0.3">
      <c r="A3134" s="81">
        <f t="shared" si="309"/>
        <v>188</v>
      </c>
      <c r="B3134" s="203" t="s">
        <v>2237</v>
      </c>
      <c r="C3134" s="204" t="s">
        <v>95</v>
      </c>
      <c r="D3134" s="205">
        <v>17880</v>
      </c>
      <c r="E3134" s="253"/>
      <c r="F3134" s="81"/>
      <c r="G3134" s="147" t="str">
        <f t="shared" si="310"/>
        <v>cái</v>
      </c>
      <c r="H3134" s="89">
        <f t="shared" si="311"/>
        <v>17880</v>
      </c>
      <c r="I3134" s="118"/>
      <c r="J3134" s="118"/>
      <c r="K3134" s="81" t="str">
        <f t="shared" si="312"/>
        <v>cái</v>
      </c>
      <c r="L3134" s="89">
        <f t="shared" si="313"/>
        <v>17880</v>
      </c>
      <c r="M3134" s="85"/>
      <c r="N3134" s="85"/>
      <c r="O3134" s="77"/>
      <c r="P3134" s="35"/>
    </row>
    <row r="3135" spans="1:16" s="176" customFormat="1" ht="17.25" x14ac:dyDescent="0.3">
      <c r="A3135" s="81">
        <f t="shared" si="309"/>
        <v>189</v>
      </c>
      <c r="B3135" s="203" t="s">
        <v>2238</v>
      </c>
      <c r="C3135" s="204" t="s">
        <v>95</v>
      </c>
      <c r="D3135" s="205">
        <v>48360</v>
      </c>
      <c r="E3135" s="253"/>
      <c r="F3135" s="81"/>
      <c r="G3135" s="147" t="str">
        <f t="shared" si="310"/>
        <v>cái</v>
      </c>
      <c r="H3135" s="89">
        <f t="shared" si="311"/>
        <v>48360</v>
      </c>
      <c r="I3135" s="118"/>
      <c r="J3135" s="118"/>
      <c r="K3135" s="81" t="str">
        <f t="shared" si="312"/>
        <v>cái</v>
      </c>
      <c r="L3135" s="89">
        <f t="shared" si="313"/>
        <v>48360</v>
      </c>
      <c r="M3135" s="85"/>
      <c r="N3135" s="85"/>
      <c r="O3135" s="77"/>
      <c r="P3135" s="35"/>
    </row>
    <row r="3136" spans="1:16" s="176" customFormat="1" ht="17.25" x14ac:dyDescent="0.3">
      <c r="A3136" s="81">
        <f t="shared" si="309"/>
        <v>190</v>
      </c>
      <c r="B3136" s="203" t="s">
        <v>2239</v>
      </c>
      <c r="C3136" s="204" t="s">
        <v>95</v>
      </c>
      <c r="D3136" s="205">
        <v>77520</v>
      </c>
      <c r="E3136" s="253"/>
      <c r="F3136" s="81"/>
      <c r="G3136" s="147" t="str">
        <f t="shared" si="310"/>
        <v>cái</v>
      </c>
      <c r="H3136" s="89">
        <f t="shared" si="311"/>
        <v>77520</v>
      </c>
      <c r="I3136" s="118"/>
      <c r="J3136" s="118"/>
      <c r="K3136" s="81" t="str">
        <f t="shared" si="312"/>
        <v>cái</v>
      </c>
      <c r="L3136" s="89">
        <f t="shared" si="313"/>
        <v>77520</v>
      </c>
      <c r="M3136" s="85"/>
      <c r="N3136" s="85"/>
      <c r="O3136" s="77"/>
      <c r="P3136" s="35"/>
    </row>
    <row r="3137" spans="1:16" s="176" customFormat="1" ht="17.25" x14ac:dyDescent="0.3">
      <c r="A3137" s="81">
        <f t="shared" si="309"/>
        <v>191</v>
      </c>
      <c r="B3137" s="203" t="s">
        <v>2240</v>
      </c>
      <c r="C3137" s="204" t="s">
        <v>95</v>
      </c>
      <c r="D3137" s="205">
        <v>103920</v>
      </c>
      <c r="E3137" s="253"/>
      <c r="F3137" s="81"/>
      <c r="G3137" s="147" t="str">
        <f t="shared" si="310"/>
        <v>cái</v>
      </c>
      <c r="H3137" s="89">
        <f t="shared" si="311"/>
        <v>103920</v>
      </c>
      <c r="I3137" s="118"/>
      <c r="J3137" s="118"/>
      <c r="K3137" s="81" t="str">
        <f t="shared" si="312"/>
        <v>cái</v>
      </c>
      <c r="L3137" s="89">
        <f t="shared" si="313"/>
        <v>103920</v>
      </c>
      <c r="M3137" s="85"/>
      <c r="N3137" s="85"/>
      <c r="O3137" s="77"/>
      <c r="P3137" s="35"/>
    </row>
    <row r="3138" spans="1:16" s="176" customFormat="1" ht="17.25" x14ac:dyDescent="0.3">
      <c r="A3138" s="81">
        <f t="shared" si="309"/>
        <v>192</v>
      </c>
      <c r="B3138" s="203" t="s">
        <v>2241</v>
      </c>
      <c r="C3138" s="204" t="s">
        <v>95</v>
      </c>
      <c r="D3138" s="205">
        <v>52560</v>
      </c>
      <c r="E3138" s="253"/>
      <c r="F3138" s="81"/>
      <c r="G3138" s="147" t="str">
        <f t="shared" si="310"/>
        <v>cái</v>
      </c>
      <c r="H3138" s="89">
        <f t="shared" si="311"/>
        <v>52560</v>
      </c>
      <c r="I3138" s="118"/>
      <c r="J3138" s="118"/>
      <c r="K3138" s="81" t="str">
        <f t="shared" si="312"/>
        <v>cái</v>
      </c>
      <c r="L3138" s="89">
        <f t="shared" si="313"/>
        <v>52560</v>
      </c>
      <c r="M3138" s="85"/>
      <c r="N3138" s="85"/>
      <c r="O3138" s="77"/>
      <c r="P3138" s="35"/>
    </row>
    <row r="3139" spans="1:16" s="176" customFormat="1" ht="17.25" x14ac:dyDescent="0.3">
      <c r="A3139" s="81">
        <f t="shared" si="309"/>
        <v>193</v>
      </c>
      <c r="B3139" s="203" t="s">
        <v>2242</v>
      </c>
      <c r="C3139" s="204" t="s">
        <v>95</v>
      </c>
      <c r="D3139" s="205">
        <v>19320</v>
      </c>
      <c r="E3139" s="253"/>
      <c r="F3139" s="81"/>
      <c r="G3139" s="147" t="str">
        <f t="shared" si="310"/>
        <v>cái</v>
      </c>
      <c r="H3139" s="89">
        <f t="shared" si="311"/>
        <v>19320</v>
      </c>
      <c r="I3139" s="118"/>
      <c r="J3139" s="118"/>
      <c r="K3139" s="81" t="str">
        <f t="shared" si="312"/>
        <v>cái</v>
      </c>
      <c r="L3139" s="89">
        <f t="shared" si="313"/>
        <v>19320</v>
      </c>
      <c r="M3139" s="85"/>
      <c r="N3139" s="85"/>
      <c r="O3139" s="77"/>
      <c r="P3139" s="35"/>
    </row>
    <row r="3140" spans="1:16" s="176" customFormat="1" ht="21" customHeight="1" x14ac:dyDescent="0.3">
      <c r="A3140" s="95" t="s">
        <v>152</v>
      </c>
      <c r="B3140" s="327" t="s">
        <v>312</v>
      </c>
      <c r="C3140" s="327"/>
      <c r="D3140" s="327"/>
      <c r="E3140" s="327"/>
      <c r="F3140" s="327"/>
      <c r="G3140" s="83"/>
      <c r="H3140" s="83"/>
      <c r="I3140" s="83"/>
      <c r="J3140" s="83"/>
      <c r="K3140" s="90"/>
      <c r="L3140" s="85"/>
      <c r="M3140" s="85"/>
      <c r="N3140" s="85"/>
      <c r="O3140" s="77"/>
      <c r="P3140" s="35"/>
    </row>
    <row r="3141" spans="1:16" s="79" customFormat="1" ht="55.5" customHeight="1" x14ac:dyDescent="0.3">
      <c r="A3141" s="158"/>
      <c r="B3141" s="313" t="s">
        <v>2519</v>
      </c>
      <c r="C3141" s="314"/>
      <c r="D3141" s="314"/>
      <c r="E3141" s="314"/>
      <c r="F3141" s="314"/>
      <c r="G3141" s="314"/>
      <c r="H3141" s="314"/>
      <c r="I3141" s="314"/>
      <c r="J3141" s="314"/>
      <c r="K3141" s="314"/>
      <c r="L3141" s="314"/>
      <c r="M3141" s="314"/>
      <c r="N3141" s="315"/>
      <c r="O3141" s="77"/>
      <c r="P3141" s="77"/>
    </row>
    <row r="3142" spans="1:16" s="176" customFormat="1" ht="21.95" customHeight="1" x14ac:dyDescent="0.3">
      <c r="A3142" s="81"/>
      <c r="B3142" s="93" t="s">
        <v>313</v>
      </c>
      <c r="C3142" s="88"/>
      <c r="D3142" s="92"/>
      <c r="E3142" s="89"/>
      <c r="F3142" s="89"/>
      <c r="G3142" s="83"/>
      <c r="H3142" s="83"/>
      <c r="I3142" s="83"/>
      <c r="J3142" s="83"/>
      <c r="K3142" s="90"/>
      <c r="L3142" s="84"/>
      <c r="M3142" s="84"/>
      <c r="N3142" s="85"/>
      <c r="O3142" s="78"/>
      <c r="P3142" s="9"/>
    </row>
    <row r="3143" spans="1:16" s="176" customFormat="1" ht="18" x14ac:dyDescent="0.3">
      <c r="A3143" s="81">
        <v>1</v>
      </c>
      <c r="B3143" s="87" t="s">
        <v>2405</v>
      </c>
      <c r="C3143" s="88"/>
      <c r="D3143" s="92"/>
      <c r="E3143" s="89"/>
      <c r="F3143" s="89"/>
      <c r="G3143" s="110"/>
      <c r="H3143" s="83"/>
      <c r="I3143" s="83"/>
      <c r="J3143" s="83"/>
      <c r="K3143" s="81" t="s">
        <v>2404</v>
      </c>
      <c r="L3143" s="84"/>
      <c r="M3143" s="84">
        <v>1687345</v>
      </c>
      <c r="N3143" s="85"/>
      <c r="O3143" s="78"/>
      <c r="P3143" s="9"/>
    </row>
    <row r="3144" spans="1:16" s="176" customFormat="1" ht="33" x14ac:dyDescent="0.3">
      <c r="A3144" s="81">
        <f>A3143+1</f>
        <v>2</v>
      </c>
      <c r="B3144" s="87" t="s">
        <v>2406</v>
      </c>
      <c r="C3144" s="88"/>
      <c r="D3144" s="92"/>
      <c r="E3144" s="89"/>
      <c r="F3144" s="89"/>
      <c r="G3144" s="110"/>
      <c r="H3144" s="83"/>
      <c r="I3144" s="83"/>
      <c r="J3144" s="83"/>
      <c r="K3144" s="81" t="s">
        <v>2404</v>
      </c>
      <c r="L3144" s="84"/>
      <c r="M3144" s="84">
        <v>2542454</v>
      </c>
      <c r="N3144" s="85"/>
      <c r="O3144" s="78"/>
      <c r="P3144" s="9"/>
    </row>
    <row r="3145" spans="1:16" s="176" customFormat="1" ht="33" x14ac:dyDescent="0.3">
      <c r="A3145" s="81">
        <f>A3144+1</f>
        <v>3</v>
      </c>
      <c r="B3145" s="87" t="s">
        <v>2411</v>
      </c>
      <c r="C3145" s="88" t="s">
        <v>354</v>
      </c>
      <c r="D3145" s="92"/>
      <c r="E3145" s="89"/>
      <c r="F3145" s="89">
        <v>3898310</v>
      </c>
      <c r="G3145" s="110" t="s">
        <v>1062</v>
      </c>
      <c r="H3145" s="83"/>
      <c r="I3145" s="83">
        <v>3898310</v>
      </c>
      <c r="J3145" s="83"/>
      <c r="K3145" s="81" t="str">
        <f t="shared" ref="K3145:K3152" si="314">C3145</f>
        <v>đ/m2</v>
      </c>
      <c r="L3145" s="84"/>
      <c r="M3145" s="84">
        <v>3819245</v>
      </c>
      <c r="N3145" s="85"/>
      <c r="O3145" s="78"/>
      <c r="P3145" s="9"/>
    </row>
    <row r="3146" spans="1:16" s="176" customFormat="1" ht="66" x14ac:dyDescent="0.3">
      <c r="A3146" s="81">
        <f>A3145+1</f>
        <v>4</v>
      </c>
      <c r="B3146" s="87" t="s">
        <v>2412</v>
      </c>
      <c r="C3146" s="88" t="s">
        <v>354</v>
      </c>
      <c r="D3146" s="92"/>
      <c r="E3146" s="89"/>
      <c r="F3146" s="89">
        <v>5813262</v>
      </c>
      <c r="G3146" s="110" t="s">
        <v>1062</v>
      </c>
      <c r="H3146" s="83"/>
      <c r="I3146" s="83">
        <v>5813262</v>
      </c>
      <c r="J3146" s="83"/>
      <c r="K3146" s="81" t="str">
        <f t="shared" si="314"/>
        <v>đ/m2</v>
      </c>
      <c r="L3146" s="84"/>
      <c r="M3146" s="84">
        <v>5852845</v>
      </c>
      <c r="N3146" s="85"/>
      <c r="O3146" s="78"/>
      <c r="P3146" s="9"/>
    </row>
    <row r="3147" spans="1:16" s="176" customFormat="1" ht="49.5" x14ac:dyDescent="0.3">
      <c r="A3147" s="81">
        <f t="shared" ref="A3147:A3154" si="315">A3146+1</f>
        <v>5</v>
      </c>
      <c r="B3147" s="87" t="s">
        <v>2413</v>
      </c>
      <c r="C3147" s="88" t="s">
        <v>354</v>
      </c>
      <c r="D3147" s="92"/>
      <c r="E3147" s="89"/>
      <c r="F3147" s="89">
        <v>5288566</v>
      </c>
      <c r="G3147" s="110" t="s">
        <v>1062</v>
      </c>
      <c r="H3147" s="83"/>
      <c r="I3147" s="83">
        <v>5288566</v>
      </c>
      <c r="J3147" s="83"/>
      <c r="K3147" s="81" t="str">
        <f t="shared" si="314"/>
        <v>đ/m2</v>
      </c>
      <c r="L3147" s="84"/>
      <c r="M3147" s="84">
        <v>5761905</v>
      </c>
      <c r="N3147" s="85"/>
      <c r="O3147" s="78"/>
      <c r="P3147" s="9"/>
    </row>
    <row r="3148" spans="1:16" s="176" customFormat="1" ht="49.5" x14ac:dyDescent="0.3">
      <c r="A3148" s="81">
        <f t="shared" si="315"/>
        <v>6</v>
      </c>
      <c r="B3148" s="87" t="s">
        <v>2414</v>
      </c>
      <c r="C3148" s="88" t="s">
        <v>354</v>
      </c>
      <c r="D3148" s="92"/>
      <c r="E3148" s="89" t="s">
        <v>20</v>
      </c>
      <c r="F3148" s="89">
        <v>5648338</v>
      </c>
      <c r="G3148" s="110" t="s">
        <v>1062</v>
      </c>
      <c r="H3148" s="83"/>
      <c r="I3148" s="83">
        <v>5648338</v>
      </c>
      <c r="J3148" s="83"/>
      <c r="K3148" s="81" t="str">
        <f t="shared" si="314"/>
        <v>đ/m2</v>
      </c>
      <c r="L3148" s="84" t="str">
        <f>E3148</f>
        <v xml:space="preserve"> </v>
      </c>
      <c r="M3148" s="84">
        <v>5590920</v>
      </c>
      <c r="N3148" s="85"/>
      <c r="O3148" s="78"/>
      <c r="P3148" s="9"/>
    </row>
    <row r="3149" spans="1:16" s="176" customFormat="1" ht="49.5" x14ac:dyDescent="0.3">
      <c r="A3149" s="81">
        <f t="shared" si="315"/>
        <v>7</v>
      </c>
      <c r="B3149" s="87" t="s">
        <v>2415</v>
      </c>
      <c r="C3149" s="88" t="s">
        <v>354</v>
      </c>
      <c r="D3149" s="92"/>
      <c r="E3149" s="89"/>
      <c r="F3149" s="89">
        <v>7373386</v>
      </c>
      <c r="G3149" s="110" t="s">
        <v>1062</v>
      </c>
      <c r="H3149" s="83"/>
      <c r="I3149" s="83">
        <v>7373386</v>
      </c>
      <c r="J3149" s="83"/>
      <c r="K3149" s="81" t="str">
        <f t="shared" si="314"/>
        <v>đ/m2</v>
      </c>
      <c r="L3149" s="84"/>
      <c r="M3149" s="84">
        <v>6217454</v>
      </c>
      <c r="N3149" s="85"/>
      <c r="O3149" s="78"/>
      <c r="P3149" s="9"/>
    </row>
    <row r="3150" spans="1:16" s="176" customFormat="1" ht="49.5" x14ac:dyDescent="0.3">
      <c r="A3150" s="81">
        <f t="shared" si="315"/>
        <v>8</v>
      </c>
      <c r="B3150" s="87" t="s">
        <v>2416</v>
      </c>
      <c r="C3150" s="88" t="s">
        <v>354</v>
      </c>
      <c r="D3150" s="92"/>
      <c r="E3150" s="89"/>
      <c r="F3150" s="89">
        <v>7180590</v>
      </c>
      <c r="G3150" s="110" t="s">
        <v>1062</v>
      </c>
      <c r="H3150" s="83"/>
      <c r="I3150" s="83">
        <v>7180590</v>
      </c>
      <c r="J3150" s="83"/>
      <c r="K3150" s="81" t="str">
        <f t="shared" si="314"/>
        <v>đ/m2</v>
      </c>
      <c r="L3150" s="84"/>
      <c r="M3150" s="84">
        <v>6406763</v>
      </c>
      <c r="N3150" s="85"/>
      <c r="O3150" s="78"/>
      <c r="P3150" s="9"/>
    </row>
    <row r="3151" spans="1:16" s="176" customFormat="1" ht="49.5" x14ac:dyDescent="0.3">
      <c r="A3151" s="81">
        <f t="shared" si="315"/>
        <v>9</v>
      </c>
      <c r="B3151" s="87" t="s">
        <v>2417</v>
      </c>
      <c r="C3151" s="88" t="s">
        <v>354</v>
      </c>
      <c r="D3151" s="92"/>
      <c r="E3151" s="89"/>
      <c r="F3151" s="89"/>
      <c r="G3151" s="110" t="s">
        <v>1062</v>
      </c>
      <c r="H3151" s="83"/>
      <c r="I3151" s="83">
        <v>1606463</v>
      </c>
      <c r="J3151" s="83"/>
      <c r="K3151" s="81" t="str">
        <f t="shared" si="314"/>
        <v>đ/m2</v>
      </c>
      <c r="L3151" s="84"/>
      <c r="M3151" s="84">
        <v>7031997</v>
      </c>
      <c r="N3151" s="85"/>
      <c r="O3151" s="78"/>
      <c r="P3151" s="9"/>
    </row>
    <row r="3152" spans="1:16" s="176" customFormat="1" ht="49.5" x14ac:dyDescent="0.3">
      <c r="A3152" s="81">
        <f t="shared" si="315"/>
        <v>10</v>
      </c>
      <c r="B3152" s="87" t="s">
        <v>2449</v>
      </c>
      <c r="C3152" s="88" t="s">
        <v>354</v>
      </c>
      <c r="D3152" s="92"/>
      <c r="E3152" s="89"/>
      <c r="F3152" s="89"/>
      <c r="G3152" s="110" t="s">
        <v>1062</v>
      </c>
      <c r="H3152" s="83"/>
      <c r="I3152" s="83">
        <v>2648697</v>
      </c>
      <c r="J3152" s="83"/>
      <c r="K3152" s="81" t="str">
        <f t="shared" si="314"/>
        <v>đ/m2</v>
      </c>
      <c r="L3152" s="84"/>
      <c r="M3152" s="84">
        <v>7733350</v>
      </c>
      <c r="N3152" s="85"/>
      <c r="O3152" s="78"/>
      <c r="P3152" s="9"/>
    </row>
    <row r="3153" spans="1:16" s="176" customFormat="1" ht="49.5" x14ac:dyDescent="0.3">
      <c r="A3153" s="81">
        <f t="shared" si="315"/>
        <v>11</v>
      </c>
      <c r="B3153" s="87" t="s">
        <v>2418</v>
      </c>
      <c r="C3153" s="88"/>
      <c r="D3153" s="92"/>
      <c r="E3153" s="89"/>
      <c r="F3153" s="89"/>
      <c r="G3153" s="110"/>
      <c r="H3153" s="83"/>
      <c r="I3153" s="83"/>
      <c r="J3153" s="83"/>
      <c r="K3153" s="81"/>
      <c r="L3153" s="84"/>
      <c r="M3153" s="84">
        <v>5062498</v>
      </c>
      <c r="N3153" s="85"/>
      <c r="O3153" s="78"/>
      <c r="P3153" s="9"/>
    </row>
    <row r="3154" spans="1:16" s="176" customFormat="1" ht="49.5" x14ac:dyDescent="0.3">
      <c r="A3154" s="81">
        <f t="shared" si="315"/>
        <v>12</v>
      </c>
      <c r="B3154" s="87" t="s">
        <v>2419</v>
      </c>
      <c r="C3154" s="88"/>
      <c r="D3154" s="92"/>
      <c r="E3154" s="89"/>
      <c r="F3154" s="89"/>
      <c r="G3154" s="110"/>
      <c r="H3154" s="83"/>
      <c r="I3154" s="83"/>
      <c r="J3154" s="83"/>
      <c r="K3154" s="81"/>
      <c r="L3154" s="84"/>
      <c r="M3154" s="84">
        <v>7358260</v>
      </c>
      <c r="N3154" s="85"/>
      <c r="O3154" s="78"/>
      <c r="P3154" s="9"/>
    </row>
    <row r="3155" spans="1:16" s="176" customFormat="1" ht="35.25" customHeight="1" x14ac:dyDescent="0.3">
      <c r="A3155" s="81"/>
      <c r="B3155" s="93" t="s">
        <v>314</v>
      </c>
      <c r="C3155" s="88"/>
      <c r="D3155" s="92"/>
      <c r="E3155" s="89"/>
      <c r="F3155" s="89"/>
      <c r="G3155" s="83"/>
      <c r="H3155" s="83"/>
      <c r="I3155" s="83"/>
      <c r="J3155" s="83"/>
      <c r="K3155" s="90"/>
      <c r="L3155" s="85"/>
      <c r="M3155" s="85"/>
      <c r="N3155" s="85"/>
      <c r="O3155" s="78"/>
      <c r="P3155" s="9"/>
    </row>
    <row r="3156" spans="1:16" s="176" customFormat="1" ht="33" x14ac:dyDescent="0.3">
      <c r="A3156" s="81">
        <v>1</v>
      </c>
      <c r="B3156" s="87" t="s">
        <v>2420</v>
      </c>
      <c r="C3156" s="88" t="s">
        <v>354</v>
      </c>
      <c r="D3156" s="92"/>
      <c r="E3156" s="89"/>
      <c r="F3156" s="89">
        <v>3520133</v>
      </c>
      <c r="G3156" s="110" t="str">
        <f t="shared" ref="G3156:G3162" si="316">$C$3161</f>
        <v>đ/m2</v>
      </c>
      <c r="H3156" s="83"/>
      <c r="I3156" s="83">
        <v>3520133</v>
      </c>
      <c r="J3156" s="83"/>
      <c r="K3156" s="81" t="str">
        <f>C3156</f>
        <v>đ/m2</v>
      </c>
      <c r="L3156" s="84">
        <f t="shared" ref="L3156:L3161" si="317">E3156</f>
        <v>0</v>
      </c>
      <c r="M3156" s="84" t="s">
        <v>2407</v>
      </c>
      <c r="N3156" s="85"/>
      <c r="O3156" s="78"/>
      <c r="P3156" s="9"/>
    </row>
    <row r="3157" spans="1:16" s="176" customFormat="1" ht="33" x14ac:dyDescent="0.3">
      <c r="A3157" s="81">
        <f t="shared" ref="A3157:A3184" si="318">A3156+1</f>
        <v>2</v>
      </c>
      <c r="B3157" s="87" t="s">
        <v>2421</v>
      </c>
      <c r="C3157" s="88" t="s">
        <v>354</v>
      </c>
      <c r="D3157" s="92"/>
      <c r="E3157" s="89"/>
      <c r="F3157" s="89">
        <v>3383457</v>
      </c>
      <c r="G3157" s="110" t="str">
        <f t="shared" si="316"/>
        <v>đ/m2</v>
      </c>
      <c r="H3157" s="83"/>
      <c r="I3157" s="83">
        <v>3383457</v>
      </c>
      <c r="J3157" s="83"/>
      <c r="K3157" s="81" t="str">
        <f>C3157</f>
        <v>đ/m2</v>
      </c>
      <c r="L3157" s="84">
        <f t="shared" si="317"/>
        <v>0</v>
      </c>
      <c r="M3157" s="84">
        <v>2671339</v>
      </c>
      <c r="N3157" s="85"/>
      <c r="O3157" s="78"/>
      <c r="P3157" s="9"/>
    </row>
    <row r="3158" spans="1:16" s="176" customFormat="1" ht="49.5" x14ac:dyDescent="0.3">
      <c r="A3158" s="81">
        <f t="shared" si="318"/>
        <v>3</v>
      </c>
      <c r="B3158" s="87" t="s">
        <v>2422</v>
      </c>
      <c r="C3158" s="88" t="s">
        <v>354</v>
      </c>
      <c r="D3158" s="92"/>
      <c r="E3158" s="89"/>
      <c r="F3158" s="89">
        <v>4190289</v>
      </c>
      <c r="G3158" s="110" t="str">
        <f t="shared" si="316"/>
        <v>đ/m2</v>
      </c>
      <c r="H3158" s="83"/>
      <c r="I3158" s="83">
        <v>4190289</v>
      </c>
      <c r="J3158" s="83"/>
      <c r="K3158" s="81" t="str">
        <f>C3158</f>
        <v>đ/m2</v>
      </c>
      <c r="L3158" s="84">
        <f t="shared" si="317"/>
        <v>0</v>
      </c>
      <c r="M3158" s="84">
        <v>3431131</v>
      </c>
      <c r="N3158" s="85"/>
      <c r="O3158" s="78"/>
      <c r="P3158" s="9"/>
    </row>
    <row r="3159" spans="1:16" s="176" customFormat="1" ht="66" x14ac:dyDescent="0.3">
      <c r="A3159" s="81">
        <f t="shared" si="318"/>
        <v>4</v>
      </c>
      <c r="B3159" s="87" t="s">
        <v>2423</v>
      </c>
      <c r="C3159" s="88" t="s">
        <v>354</v>
      </c>
      <c r="D3159" s="92"/>
      <c r="E3159" s="89"/>
      <c r="F3159" s="89">
        <v>4419552</v>
      </c>
      <c r="G3159" s="110" t="str">
        <f t="shared" si="316"/>
        <v>đ/m2</v>
      </c>
      <c r="H3159" s="83"/>
      <c r="I3159" s="83">
        <v>4419552</v>
      </c>
      <c r="J3159" s="83"/>
      <c r="K3159" s="81" t="str">
        <f>C3159</f>
        <v>đ/m2</v>
      </c>
      <c r="L3159" s="84">
        <f t="shared" si="317"/>
        <v>0</v>
      </c>
      <c r="M3159" s="84">
        <v>3160696</v>
      </c>
      <c r="N3159" s="85"/>
      <c r="O3159" s="78"/>
      <c r="P3159" s="9"/>
    </row>
    <row r="3160" spans="1:16" s="176" customFormat="1" ht="49.5" x14ac:dyDescent="0.3">
      <c r="A3160" s="81">
        <f t="shared" si="318"/>
        <v>5</v>
      </c>
      <c r="B3160" s="87" t="s">
        <v>2424</v>
      </c>
      <c r="C3160" s="88" t="s">
        <v>354</v>
      </c>
      <c r="D3160" s="92"/>
      <c r="E3160" s="89"/>
      <c r="F3160" s="89">
        <v>4551460</v>
      </c>
      <c r="G3160" s="110" t="str">
        <f t="shared" si="316"/>
        <v>đ/m2</v>
      </c>
      <c r="H3160" s="83"/>
      <c r="I3160" s="83">
        <v>4551460</v>
      </c>
      <c r="J3160" s="83"/>
      <c r="K3160" s="81" t="str">
        <f>C3160</f>
        <v>đ/m2</v>
      </c>
      <c r="L3160" s="84">
        <f t="shared" si="317"/>
        <v>0</v>
      </c>
      <c r="M3160" s="84">
        <v>3479722</v>
      </c>
      <c r="N3160" s="85"/>
      <c r="O3160" s="78"/>
      <c r="P3160" s="9"/>
    </row>
    <row r="3161" spans="1:16" s="176" customFormat="1" ht="49.5" x14ac:dyDescent="0.3">
      <c r="A3161" s="81">
        <f t="shared" si="318"/>
        <v>6</v>
      </c>
      <c r="B3161" s="87" t="s">
        <v>2425</v>
      </c>
      <c r="C3161" s="88" t="s">
        <v>354</v>
      </c>
      <c r="D3161" s="92"/>
      <c r="E3161" s="89"/>
      <c r="F3161" s="89">
        <v>4434207</v>
      </c>
      <c r="G3161" s="110" t="str">
        <f t="shared" si="316"/>
        <v>đ/m2</v>
      </c>
      <c r="H3161" s="83"/>
      <c r="I3161" s="83">
        <v>4434207</v>
      </c>
      <c r="J3161" s="83"/>
      <c r="K3161" s="81" t="str">
        <f>$C$3161</f>
        <v>đ/m2</v>
      </c>
      <c r="L3161" s="84">
        <f t="shared" si="317"/>
        <v>0</v>
      </c>
      <c r="M3161" s="84">
        <v>3859700</v>
      </c>
      <c r="N3161" s="85"/>
      <c r="O3161" s="78"/>
      <c r="P3161" s="9"/>
    </row>
    <row r="3162" spans="1:16" s="176" customFormat="1" ht="49.5" x14ac:dyDescent="0.3">
      <c r="A3162" s="81">
        <f t="shared" si="318"/>
        <v>7</v>
      </c>
      <c r="B3162" s="87" t="s">
        <v>2426</v>
      </c>
      <c r="C3162" s="88" t="s">
        <v>354</v>
      </c>
      <c r="D3162" s="92"/>
      <c r="E3162" s="89"/>
      <c r="F3162" s="89"/>
      <c r="G3162" s="110" t="str">
        <f t="shared" si="316"/>
        <v>đ/m2</v>
      </c>
      <c r="H3162" s="83"/>
      <c r="I3162" s="83">
        <v>2292985</v>
      </c>
      <c r="J3162" s="83"/>
      <c r="K3162" s="81" t="str">
        <f>$C$3161</f>
        <v>đ/m2</v>
      </c>
      <c r="L3162" s="84">
        <f>E3162</f>
        <v>0</v>
      </c>
      <c r="M3162" s="84">
        <v>3546950</v>
      </c>
      <c r="N3162" s="85"/>
      <c r="O3162" s="78"/>
      <c r="P3162" s="9"/>
    </row>
    <row r="3163" spans="1:16" s="176" customFormat="1" ht="49.5" x14ac:dyDescent="0.3">
      <c r="A3163" s="81">
        <f t="shared" si="318"/>
        <v>8</v>
      </c>
      <c r="B3163" s="87" t="s">
        <v>2427</v>
      </c>
      <c r="C3163" s="88"/>
      <c r="D3163" s="92"/>
      <c r="E3163" s="89"/>
      <c r="F3163" s="89"/>
      <c r="G3163" s="110"/>
      <c r="H3163" s="83"/>
      <c r="I3163" s="83"/>
      <c r="J3163" s="83"/>
      <c r="K3163" s="81" t="str">
        <f t="shared" ref="K3163:K3184" si="319">$C$3161</f>
        <v>đ/m2</v>
      </c>
      <c r="L3163" s="84"/>
      <c r="M3163" s="84">
        <v>3677456</v>
      </c>
      <c r="N3163" s="85"/>
      <c r="O3163" s="78"/>
      <c r="P3163" s="9"/>
    </row>
    <row r="3164" spans="1:16" s="176" customFormat="1" ht="66" x14ac:dyDescent="0.3">
      <c r="A3164" s="81">
        <f t="shared" si="318"/>
        <v>9</v>
      </c>
      <c r="B3164" s="87" t="s">
        <v>2429</v>
      </c>
      <c r="C3164" s="88"/>
      <c r="D3164" s="92"/>
      <c r="E3164" s="89"/>
      <c r="F3164" s="89"/>
      <c r="G3164" s="110"/>
      <c r="H3164" s="83"/>
      <c r="I3164" s="83"/>
      <c r="J3164" s="83"/>
      <c r="K3164" s="81" t="str">
        <f t="shared" si="319"/>
        <v>đ/m2</v>
      </c>
      <c r="L3164" s="84"/>
      <c r="M3164" s="84">
        <v>3856560</v>
      </c>
      <c r="N3164" s="85"/>
      <c r="O3164" s="78"/>
      <c r="P3164" s="9"/>
    </row>
    <row r="3165" spans="1:16" s="176" customFormat="1" ht="49.5" x14ac:dyDescent="0.3">
      <c r="A3165" s="81">
        <f t="shared" si="318"/>
        <v>10</v>
      </c>
      <c r="B3165" s="87" t="s">
        <v>2430</v>
      </c>
      <c r="C3165" s="88"/>
      <c r="D3165" s="92"/>
      <c r="E3165" s="89"/>
      <c r="F3165" s="89"/>
      <c r="G3165" s="110"/>
      <c r="H3165" s="83"/>
      <c r="I3165" s="83"/>
      <c r="J3165" s="83"/>
      <c r="K3165" s="81" t="str">
        <f t="shared" si="319"/>
        <v>đ/m2</v>
      </c>
      <c r="L3165" s="84"/>
      <c r="M3165" s="84">
        <v>2692581</v>
      </c>
      <c r="N3165" s="85"/>
      <c r="O3165" s="78"/>
      <c r="P3165" s="9"/>
    </row>
    <row r="3166" spans="1:16" s="176" customFormat="1" ht="49.5" x14ac:dyDescent="0.3">
      <c r="A3166" s="81">
        <f t="shared" si="318"/>
        <v>11</v>
      </c>
      <c r="B3166" s="87" t="s">
        <v>2431</v>
      </c>
      <c r="C3166" s="88"/>
      <c r="D3166" s="92"/>
      <c r="E3166" s="89"/>
      <c r="F3166" s="89"/>
      <c r="G3166" s="110"/>
      <c r="H3166" s="83"/>
      <c r="I3166" s="83"/>
      <c r="J3166" s="83"/>
      <c r="K3166" s="81" t="str">
        <f t="shared" si="319"/>
        <v>đ/m2</v>
      </c>
      <c r="L3166" s="84"/>
      <c r="M3166" s="84">
        <v>3771133</v>
      </c>
      <c r="N3166" s="85"/>
      <c r="O3166" s="78"/>
      <c r="P3166" s="9"/>
    </row>
    <row r="3167" spans="1:16" s="176" customFormat="1" ht="18" x14ac:dyDescent="0.3">
      <c r="A3167" s="81"/>
      <c r="B3167" s="93" t="s">
        <v>2428</v>
      </c>
      <c r="C3167" s="88"/>
      <c r="D3167" s="92"/>
      <c r="E3167" s="89"/>
      <c r="F3167" s="89"/>
      <c r="G3167" s="110"/>
      <c r="H3167" s="83"/>
      <c r="I3167" s="94"/>
      <c r="J3167" s="83"/>
      <c r="K3167" s="81"/>
      <c r="L3167" s="84"/>
      <c r="M3167" s="209"/>
      <c r="N3167" s="85"/>
      <c r="O3167" s="77"/>
      <c r="P3167" s="35"/>
    </row>
    <row r="3168" spans="1:16" s="176" customFormat="1" ht="33" x14ac:dyDescent="0.3">
      <c r="A3168" s="81">
        <f>A3167+1</f>
        <v>1</v>
      </c>
      <c r="B3168" s="87" t="s">
        <v>2432</v>
      </c>
      <c r="C3168" s="88"/>
      <c r="D3168" s="92"/>
      <c r="E3168" s="89"/>
      <c r="F3168" s="89"/>
      <c r="G3168" s="110"/>
      <c r="H3168" s="83"/>
      <c r="I3168" s="83"/>
      <c r="J3168" s="83"/>
      <c r="K3168" s="81" t="str">
        <f t="shared" si="319"/>
        <v>đ/m2</v>
      </c>
      <c r="L3168" s="84"/>
      <c r="M3168" s="84">
        <v>2998055</v>
      </c>
      <c r="N3168" s="85"/>
      <c r="O3168" s="78"/>
      <c r="P3168" s="9"/>
    </row>
    <row r="3169" spans="1:16" s="176" customFormat="1" ht="66" x14ac:dyDescent="0.3">
      <c r="A3169" s="81">
        <f t="shared" si="318"/>
        <v>2</v>
      </c>
      <c r="B3169" s="87" t="s">
        <v>2433</v>
      </c>
      <c r="C3169" s="88"/>
      <c r="D3169" s="92"/>
      <c r="E3169" s="89"/>
      <c r="F3169" s="89"/>
      <c r="G3169" s="110"/>
      <c r="H3169" s="83"/>
      <c r="I3169" s="83"/>
      <c r="J3169" s="83"/>
      <c r="K3169" s="81" t="str">
        <f t="shared" si="319"/>
        <v>đ/m2</v>
      </c>
      <c r="L3169" s="84"/>
      <c r="M3169" s="84">
        <v>2799951</v>
      </c>
      <c r="N3169" s="85"/>
      <c r="O3169" s="78"/>
      <c r="P3169" s="9"/>
    </row>
    <row r="3170" spans="1:16" s="176" customFormat="1" ht="33" x14ac:dyDescent="0.3">
      <c r="A3170" s="81">
        <f t="shared" si="318"/>
        <v>3</v>
      </c>
      <c r="B3170" s="87" t="s">
        <v>2434</v>
      </c>
      <c r="C3170" s="88"/>
      <c r="D3170" s="92"/>
      <c r="E3170" s="89"/>
      <c r="F3170" s="89"/>
      <c r="G3170" s="110"/>
      <c r="H3170" s="83"/>
      <c r="I3170" s="83"/>
      <c r="J3170" s="83"/>
      <c r="K3170" s="81" t="str">
        <f t="shared" si="319"/>
        <v>đ/m2</v>
      </c>
      <c r="L3170" s="84"/>
      <c r="M3170" s="84">
        <v>2810986</v>
      </c>
      <c r="N3170" s="85"/>
      <c r="O3170" s="78"/>
      <c r="P3170" s="9"/>
    </row>
    <row r="3171" spans="1:16" s="176" customFormat="1" ht="33" x14ac:dyDescent="0.3">
      <c r="A3171" s="81">
        <f t="shared" si="318"/>
        <v>4</v>
      </c>
      <c r="B3171" s="87" t="s">
        <v>2435</v>
      </c>
      <c r="C3171" s="88"/>
      <c r="D3171" s="92"/>
      <c r="E3171" s="89"/>
      <c r="F3171" s="89"/>
      <c r="G3171" s="110"/>
      <c r="H3171" s="83"/>
      <c r="I3171" s="83"/>
      <c r="J3171" s="83"/>
      <c r="K3171" s="81" t="str">
        <f t="shared" si="319"/>
        <v>đ/m2</v>
      </c>
      <c r="L3171" s="84"/>
      <c r="M3171" s="84">
        <v>2786589</v>
      </c>
      <c r="N3171" s="85"/>
      <c r="O3171" s="78"/>
      <c r="P3171" s="9"/>
    </row>
    <row r="3172" spans="1:16" s="176" customFormat="1" ht="66" x14ac:dyDescent="0.3">
      <c r="A3172" s="81">
        <f t="shared" si="318"/>
        <v>5</v>
      </c>
      <c r="B3172" s="87" t="s">
        <v>2436</v>
      </c>
      <c r="C3172" s="88"/>
      <c r="D3172" s="92"/>
      <c r="E3172" s="89"/>
      <c r="F3172" s="89"/>
      <c r="G3172" s="110"/>
      <c r="H3172" s="83"/>
      <c r="I3172" s="83"/>
      <c r="J3172" s="83"/>
      <c r="K3172" s="81" t="str">
        <f t="shared" si="319"/>
        <v>đ/m2</v>
      </c>
      <c r="L3172" s="84"/>
      <c r="M3172" s="84">
        <v>2205144</v>
      </c>
      <c r="N3172" s="85"/>
      <c r="O3172" s="78"/>
      <c r="P3172" s="9"/>
    </row>
    <row r="3173" spans="1:16" s="176" customFormat="1" ht="33" x14ac:dyDescent="0.3">
      <c r="A3173" s="81">
        <f t="shared" si="318"/>
        <v>6</v>
      </c>
      <c r="B3173" s="87" t="s">
        <v>2437</v>
      </c>
      <c r="C3173" s="88"/>
      <c r="D3173" s="92"/>
      <c r="E3173" s="89"/>
      <c r="F3173" s="89"/>
      <c r="G3173" s="110"/>
      <c r="H3173" s="83"/>
      <c r="I3173" s="83"/>
      <c r="J3173" s="83"/>
      <c r="K3173" s="81" t="str">
        <f t="shared" si="319"/>
        <v>đ/m2</v>
      </c>
      <c r="L3173" s="84"/>
      <c r="M3173" s="84">
        <v>4101381</v>
      </c>
      <c r="N3173" s="85"/>
      <c r="O3173" s="78"/>
      <c r="P3173" s="9"/>
    </row>
    <row r="3174" spans="1:16" s="176" customFormat="1" ht="33" x14ac:dyDescent="0.3">
      <c r="A3174" s="81">
        <f t="shared" si="318"/>
        <v>7</v>
      </c>
      <c r="B3174" s="87" t="s">
        <v>2438</v>
      </c>
      <c r="C3174" s="88"/>
      <c r="D3174" s="92"/>
      <c r="E3174" s="89"/>
      <c r="F3174" s="89"/>
      <c r="G3174" s="110"/>
      <c r="H3174" s="83"/>
      <c r="I3174" s="83"/>
      <c r="J3174" s="83"/>
      <c r="K3174" s="81" t="str">
        <f t="shared" si="319"/>
        <v>đ/m2</v>
      </c>
      <c r="L3174" s="84"/>
      <c r="M3174" s="84">
        <v>4013009</v>
      </c>
      <c r="N3174" s="85"/>
      <c r="O3174" s="78"/>
      <c r="P3174" s="9"/>
    </row>
    <row r="3175" spans="1:16" s="176" customFormat="1" ht="33" x14ac:dyDescent="0.3">
      <c r="A3175" s="81">
        <f t="shared" si="318"/>
        <v>8</v>
      </c>
      <c r="B3175" s="87" t="s">
        <v>2439</v>
      </c>
      <c r="C3175" s="88"/>
      <c r="D3175" s="92"/>
      <c r="E3175" s="89"/>
      <c r="F3175" s="89"/>
      <c r="G3175" s="110"/>
      <c r="H3175" s="83"/>
      <c r="I3175" s="83"/>
      <c r="J3175" s="83"/>
      <c r="K3175" s="81" t="str">
        <f t="shared" si="319"/>
        <v>đ/m2</v>
      </c>
      <c r="L3175" s="84"/>
      <c r="M3175" s="84">
        <v>3585780</v>
      </c>
      <c r="N3175" s="85"/>
      <c r="O3175" s="78"/>
      <c r="P3175" s="9"/>
    </row>
    <row r="3176" spans="1:16" s="176" customFormat="1" ht="33" x14ac:dyDescent="0.3">
      <c r="A3176" s="81">
        <f t="shared" si="318"/>
        <v>9</v>
      </c>
      <c r="B3176" s="87" t="s">
        <v>2440</v>
      </c>
      <c r="C3176" s="88"/>
      <c r="D3176" s="92"/>
      <c r="E3176" s="89"/>
      <c r="F3176" s="89"/>
      <c r="G3176" s="110"/>
      <c r="H3176" s="83"/>
      <c r="I3176" s="83"/>
      <c r="J3176" s="83"/>
      <c r="K3176" s="81" t="str">
        <f t="shared" si="319"/>
        <v>đ/m2</v>
      </c>
      <c r="L3176" s="84"/>
      <c r="M3176" s="84">
        <v>2999358</v>
      </c>
      <c r="N3176" s="85"/>
      <c r="O3176" s="78"/>
      <c r="P3176" s="9"/>
    </row>
    <row r="3177" spans="1:16" s="176" customFormat="1" ht="49.5" x14ac:dyDescent="0.3">
      <c r="A3177" s="81">
        <f t="shared" si="318"/>
        <v>10</v>
      </c>
      <c r="B3177" s="87" t="s">
        <v>2441</v>
      </c>
      <c r="C3177" s="88"/>
      <c r="D3177" s="92"/>
      <c r="E3177" s="89"/>
      <c r="F3177" s="89"/>
      <c r="G3177" s="110"/>
      <c r="H3177" s="83"/>
      <c r="I3177" s="83"/>
      <c r="J3177" s="83"/>
      <c r="K3177" s="81" t="str">
        <f t="shared" si="319"/>
        <v>đ/m2</v>
      </c>
      <c r="L3177" s="84"/>
      <c r="M3177" s="84">
        <v>6383475</v>
      </c>
      <c r="N3177" s="85"/>
      <c r="O3177" s="78"/>
      <c r="P3177" s="9"/>
    </row>
    <row r="3178" spans="1:16" s="176" customFormat="1" ht="49.5" x14ac:dyDescent="0.3">
      <c r="A3178" s="81">
        <f t="shared" si="318"/>
        <v>11</v>
      </c>
      <c r="B3178" s="87" t="s">
        <v>2442</v>
      </c>
      <c r="C3178" s="88"/>
      <c r="D3178" s="92"/>
      <c r="E3178" s="89"/>
      <c r="F3178" s="89"/>
      <c r="G3178" s="110"/>
      <c r="H3178" s="83"/>
      <c r="I3178" s="83"/>
      <c r="J3178" s="83"/>
      <c r="K3178" s="81" t="str">
        <f t="shared" si="319"/>
        <v>đ/m2</v>
      </c>
      <c r="L3178" s="84"/>
      <c r="M3178" s="84">
        <v>5289549</v>
      </c>
      <c r="N3178" s="85"/>
      <c r="O3178" s="78"/>
      <c r="P3178" s="9"/>
    </row>
    <row r="3179" spans="1:16" s="176" customFormat="1" ht="49.5" x14ac:dyDescent="0.3">
      <c r="A3179" s="81">
        <f t="shared" si="318"/>
        <v>12</v>
      </c>
      <c r="B3179" s="87" t="s">
        <v>2443</v>
      </c>
      <c r="C3179" s="88"/>
      <c r="D3179" s="92"/>
      <c r="E3179" s="89"/>
      <c r="F3179" s="89"/>
      <c r="G3179" s="110"/>
      <c r="H3179" s="83"/>
      <c r="I3179" s="83"/>
      <c r="J3179" s="83"/>
      <c r="K3179" s="81" t="str">
        <f t="shared" si="319"/>
        <v>đ/m2</v>
      </c>
      <c r="L3179" s="84"/>
      <c r="M3179" s="84">
        <v>6383148</v>
      </c>
      <c r="N3179" s="85"/>
      <c r="O3179" s="78"/>
      <c r="P3179" s="9"/>
    </row>
    <row r="3180" spans="1:16" s="176" customFormat="1" ht="49.5" x14ac:dyDescent="0.3">
      <c r="A3180" s="81">
        <f t="shared" si="318"/>
        <v>13</v>
      </c>
      <c r="B3180" s="87" t="s">
        <v>2444</v>
      </c>
      <c r="C3180" s="88"/>
      <c r="D3180" s="92"/>
      <c r="E3180" s="89"/>
      <c r="F3180" s="89"/>
      <c r="G3180" s="110"/>
      <c r="H3180" s="83"/>
      <c r="I3180" s="83"/>
      <c r="J3180" s="83"/>
      <c r="K3180" s="81" t="str">
        <f t="shared" si="319"/>
        <v>đ/m2</v>
      </c>
      <c r="L3180" s="84"/>
      <c r="M3180" s="84">
        <v>5289219</v>
      </c>
      <c r="N3180" s="85"/>
      <c r="O3180" s="78"/>
      <c r="P3180" s="9"/>
    </row>
    <row r="3181" spans="1:16" s="176" customFormat="1" ht="49.5" x14ac:dyDescent="0.3">
      <c r="A3181" s="81">
        <f t="shared" si="318"/>
        <v>14</v>
      </c>
      <c r="B3181" s="87" t="s">
        <v>2445</v>
      </c>
      <c r="C3181" s="88"/>
      <c r="D3181" s="92"/>
      <c r="E3181" s="89"/>
      <c r="F3181" s="89"/>
      <c r="G3181" s="110"/>
      <c r="H3181" s="83"/>
      <c r="I3181" s="83"/>
      <c r="J3181" s="83"/>
      <c r="K3181" s="81" t="str">
        <f t="shared" si="319"/>
        <v>đ/m2</v>
      </c>
      <c r="L3181" s="84"/>
      <c r="M3181" s="84">
        <v>4253622</v>
      </c>
      <c r="N3181" s="85"/>
      <c r="O3181" s="78"/>
      <c r="P3181" s="9"/>
    </row>
    <row r="3182" spans="1:16" s="176" customFormat="1" ht="49.5" x14ac:dyDescent="0.3">
      <c r="A3182" s="81">
        <f t="shared" si="318"/>
        <v>15</v>
      </c>
      <c r="B3182" s="87" t="s">
        <v>2446</v>
      </c>
      <c r="C3182" s="88"/>
      <c r="D3182" s="92"/>
      <c r="E3182" s="89"/>
      <c r="F3182" s="89"/>
      <c r="G3182" s="110"/>
      <c r="H3182" s="83"/>
      <c r="I3182" s="83"/>
      <c r="J3182" s="83"/>
      <c r="K3182" s="81" t="str">
        <f t="shared" si="319"/>
        <v>đ/m2</v>
      </c>
      <c r="L3182" s="84"/>
      <c r="M3182" s="84">
        <v>3981528</v>
      </c>
      <c r="N3182" s="85"/>
      <c r="O3182" s="78"/>
      <c r="P3182" s="9"/>
    </row>
    <row r="3183" spans="1:16" s="176" customFormat="1" ht="33" x14ac:dyDescent="0.3">
      <c r="A3183" s="81">
        <f t="shared" si="318"/>
        <v>16</v>
      </c>
      <c r="B3183" s="87" t="s">
        <v>2447</v>
      </c>
      <c r="C3183" s="88"/>
      <c r="D3183" s="92"/>
      <c r="E3183" s="89"/>
      <c r="F3183" s="89"/>
      <c r="G3183" s="110"/>
      <c r="H3183" s="83"/>
      <c r="I3183" s="83"/>
      <c r="J3183" s="83"/>
      <c r="K3183" s="81" t="str">
        <f t="shared" si="319"/>
        <v>đ/m2</v>
      </c>
      <c r="L3183" s="84"/>
      <c r="M3183" s="84">
        <v>4577772</v>
      </c>
      <c r="N3183" s="85"/>
      <c r="O3183" s="78"/>
      <c r="P3183" s="9"/>
    </row>
    <row r="3184" spans="1:16" s="176" customFormat="1" ht="33" x14ac:dyDescent="0.3">
      <c r="A3184" s="81">
        <f t="shared" si="318"/>
        <v>17</v>
      </c>
      <c r="B3184" s="87" t="s">
        <v>2448</v>
      </c>
      <c r="C3184" s="88"/>
      <c r="D3184" s="92"/>
      <c r="E3184" s="89"/>
      <c r="F3184" s="89"/>
      <c r="G3184" s="110"/>
      <c r="H3184" s="83"/>
      <c r="I3184" s="83"/>
      <c r="J3184" s="83"/>
      <c r="K3184" s="81" t="str">
        <f t="shared" si="319"/>
        <v>đ/m2</v>
      </c>
      <c r="L3184" s="84"/>
      <c r="M3184" s="84">
        <v>4577772</v>
      </c>
      <c r="N3184" s="85"/>
      <c r="O3184" s="78"/>
      <c r="P3184" s="9"/>
    </row>
    <row r="3185" spans="1:16" s="79" customFormat="1" ht="43.5" customHeight="1" x14ac:dyDescent="0.3">
      <c r="A3185" s="175"/>
      <c r="B3185" s="301" t="s">
        <v>3552</v>
      </c>
      <c r="C3185" s="302"/>
      <c r="D3185" s="302"/>
      <c r="E3185" s="302"/>
      <c r="F3185" s="302"/>
      <c r="G3185" s="302"/>
      <c r="H3185" s="302"/>
      <c r="I3185" s="302"/>
      <c r="J3185" s="302"/>
      <c r="K3185" s="302"/>
      <c r="L3185" s="302"/>
      <c r="M3185" s="302"/>
      <c r="N3185" s="303"/>
      <c r="O3185" s="77"/>
      <c r="P3185" s="77"/>
    </row>
    <row r="3186" spans="1:16" s="176" customFormat="1" ht="25.5" customHeight="1" x14ac:dyDescent="0.3">
      <c r="A3186" s="81"/>
      <c r="B3186" s="96" t="s">
        <v>512</v>
      </c>
      <c r="C3186" s="88"/>
      <c r="D3186" s="89"/>
      <c r="E3186" s="89"/>
      <c r="F3186" s="89"/>
      <c r="G3186" s="83"/>
      <c r="H3186" s="83"/>
      <c r="I3186" s="83"/>
      <c r="J3186" s="83"/>
      <c r="K3186" s="81"/>
      <c r="L3186" s="84"/>
      <c r="M3186" s="85"/>
      <c r="N3186" s="85"/>
      <c r="O3186" s="77"/>
      <c r="P3186" s="35"/>
    </row>
    <row r="3187" spans="1:16" s="176" customFormat="1" ht="21" customHeight="1" x14ac:dyDescent="0.3">
      <c r="A3187" s="81">
        <v>1</v>
      </c>
      <c r="B3187" s="91" t="s">
        <v>513</v>
      </c>
      <c r="C3187" s="90" t="str">
        <f t="shared" ref="C3187:C3211" si="320">$C$3161</f>
        <v>đ/m2</v>
      </c>
      <c r="D3187" s="85">
        <v>780000</v>
      </c>
      <c r="E3187" s="85">
        <f>D3187</f>
        <v>780000</v>
      </c>
      <c r="F3187" s="89"/>
      <c r="G3187" s="112" t="str">
        <f t="shared" ref="G3187:G3211" si="321">$C$3161</f>
        <v>đ/m2</v>
      </c>
      <c r="H3187" s="113">
        <v>780000</v>
      </c>
      <c r="I3187" s="113">
        <f>H3187</f>
        <v>780000</v>
      </c>
      <c r="J3187" s="83"/>
      <c r="K3187" s="81" t="str">
        <f t="shared" ref="K3187:K3211" si="322">$C$3161</f>
        <v>đ/m2</v>
      </c>
      <c r="L3187" s="84"/>
      <c r="M3187" s="85">
        <f>D3187</f>
        <v>780000</v>
      </c>
      <c r="N3187" s="85">
        <f>E3187</f>
        <v>780000</v>
      </c>
      <c r="O3187" s="77"/>
      <c r="P3187" s="35"/>
    </row>
    <row r="3188" spans="1:16" s="176" customFormat="1" ht="21" customHeight="1" x14ac:dyDescent="0.3">
      <c r="A3188" s="81">
        <f>A3187+1</f>
        <v>2</v>
      </c>
      <c r="B3188" s="91" t="s">
        <v>514</v>
      </c>
      <c r="C3188" s="90" t="str">
        <f t="shared" si="320"/>
        <v>đ/m2</v>
      </c>
      <c r="D3188" s="85">
        <v>870000</v>
      </c>
      <c r="E3188" s="85">
        <f t="shared" ref="E3188:E3202" si="323">D3188</f>
        <v>870000</v>
      </c>
      <c r="F3188" s="89"/>
      <c r="G3188" s="112" t="str">
        <f t="shared" si="321"/>
        <v>đ/m2</v>
      </c>
      <c r="H3188" s="113">
        <v>870000</v>
      </c>
      <c r="I3188" s="113">
        <f t="shared" ref="I3188:I3202" si="324">H3188</f>
        <v>870000</v>
      </c>
      <c r="J3188" s="83"/>
      <c r="K3188" s="81" t="str">
        <f t="shared" si="322"/>
        <v>đ/m2</v>
      </c>
      <c r="L3188" s="84"/>
      <c r="M3188" s="85">
        <f t="shared" ref="M3188:M3211" si="325">D3188</f>
        <v>870000</v>
      </c>
      <c r="N3188" s="85">
        <f t="shared" ref="N3188:N3211" si="326">E3188</f>
        <v>870000</v>
      </c>
      <c r="O3188" s="77"/>
      <c r="P3188" s="35"/>
    </row>
    <row r="3189" spans="1:16" s="176" customFormat="1" ht="21" customHeight="1" x14ac:dyDescent="0.3">
      <c r="A3189" s="81">
        <f t="shared" ref="A3189:A3211" si="327">A3188+1</f>
        <v>3</v>
      </c>
      <c r="B3189" s="91" t="s">
        <v>515</v>
      </c>
      <c r="C3189" s="90" t="str">
        <f t="shared" si="320"/>
        <v>đ/m2</v>
      </c>
      <c r="D3189" s="85">
        <v>970000</v>
      </c>
      <c r="E3189" s="85">
        <f t="shared" si="323"/>
        <v>970000</v>
      </c>
      <c r="F3189" s="89"/>
      <c r="G3189" s="112" t="str">
        <f t="shared" si="321"/>
        <v>đ/m2</v>
      </c>
      <c r="H3189" s="113">
        <v>970000</v>
      </c>
      <c r="I3189" s="113">
        <f t="shared" si="324"/>
        <v>970000</v>
      </c>
      <c r="J3189" s="83"/>
      <c r="K3189" s="81" t="str">
        <f t="shared" si="322"/>
        <v>đ/m2</v>
      </c>
      <c r="L3189" s="84"/>
      <c r="M3189" s="85">
        <f t="shared" si="325"/>
        <v>970000</v>
      </c>
      <c r="N3189" s="85">
        <f t="shared" si="326"/>
        <v>970000</v>
      </c>
      <c r="O3189" s="77"/>
      <c r="P3189" s="35"/>
    </row>
    <row r="3190" spans="1:16" s="176" customFormat="1" ht="27.75" customHeight="1" x14ac:dyDescent="0.3">
      <c r="A3190" s="81">
        <f t="shared" si="327"/>
        <v>4</v>
      </c>
      <c r="B3190" s="91" t="s">
        <v>516</v>
      </c>
      <c r="C3190" s="90" t="str">
        <f t="shared" si="320"/>
        <v>đ/m2</v>
      </c>
      <c r="D3190" s="85">
        <v>870000</v>
      </c>
      <c r="E3190" s="85">
        <f t="shared" si="323"/>
        <v>870000</v>
      </c>
      <c r="F3190" s="89"/>
      <c r="G3190" s="112" t="str">
        <f t="shared" si="321"/>
        <v>đ/m2</v>
      </c>
      <c r="H3190" s="113">
        <v>870000</v>
      </c>
      <c r="I3190" s="113">
        <f t="shared" si="324"/>
        <v>870000</v>
      </c>
      <c r="J3190" s="83"/>
      <c r="K3190" s="81" t="str">
        <f t="shared" si="322"/>
        <v>đ/m2</v>
      </c>
      <c r="L3190" s="84"/>
      <c r="M3190" s="85">
        <f t="shared" si="325"/>
        <v>870000</v>
      </c>
      <c r="N3190" s="85">
        <f t="shared" si="326"/>
        <v>870000</v>
      </c>
      <c r="O3190" s="77"/>
      <c r="P3190" s="35"/>
    </row>
    <row r="3191" spans="1:16" s="176" customFormat="1" ht="21" customHeight="1" x14ac:dyDescent="0.3">
      <c r="A3191" s="81">
        <f t="shared" si="327"/>
        <v>5</v>
      </c>
      <c r="B3191" s="91" t="s">
        <v>517</v>
      </c>
      <c r="C3191" s="90" t="str">
        <f t="shared" si="320"/>
        <v>đ/m2</v>
      </c>
      <c r="D3191" s="85">
        <v>970000</v>
      </c>
      <c r="E3191" s="85">
        <f t="shared" si="323"/>
        <v>970000</v>
      </c>
      <c r="F3191" s="89"/>
      <c r="G3191" s="112" t="str">
        <f t="shared" si="321"/>
        <v>đ/m2</v>
      </c>
      <c r="H3191" s="113">
        <v>970000</v>
      </c>
      <c r="I3191" s="113">
        <f t="shared" si="324"/>
        <v>970000</v>
      </c>
      <c r="J3191" s="83"/>
      <c r="K3191" s="81" t="str">
        <f t="shared" si="322"/>
        <v>đ/m2</v>
      </c>
      <c r="L3191" s="84"/>
      <c r="M3191" s="85">
        <f t="shared" si="325"/>
        <v>970000</v>
      </c>
      <c r="N3191" s="85">
        <f t="shared" si="326"/>
        <v>970000</v>
      </c>
      <c r="O3191" s="77"/>
      <c r="P3191" s="35"/>
    </row>
    <row r="3192" spans="1:16" s="176" customFormat="1" ht="21" customHeight="1" x14ac:dyDescent="0.3">
      <c r="A3192" s="81">
        <f t="shared" si="327"/>
        <v>6</v>
      </c>
      <c r="B3192" s="91" t="s">
        <v>518</v>
      </c>
      <c r="C3192" s="90" t="str">
        <f t="shared" si="320"/>
        <v>đ/m2</v>
      </c>
      <c r="D3192" s="85">
        <v>1070000</v>
      </c>
      <c r="E3192" s="85">
        <f t="shared" si="323"/>
        <v>1070000</v>
      </c>
      <c r="F3192" s="89"/>
      <c r="G3192" s="112" t="str">
        <f t="shared" si="321"/>
        <v>đ/m2</v>
      </c>
      <c r="H3192" s="113">
        <v>1070000</v>
      </c>
      <c r="I3192" s="113">
        <f t="shared" si="324"/>
        <v>1070000</v>
      </c>
      <c r="J3192" s="83"/>
      <c r="K3192" s="81" t="str">
        <f t="shared" si="322"/>
        <v>đ/m2</v>
      </c>
      <c r="L3192" s="84"/>
      <c r="M3192" s="85">
        <f t="shared" si="325"/>
        <v>1070000</v>
      </c>
      <c r="N3192" s="85">
        <f t="shared" si="326"/>
        <v>1070000</v>
      </c>
      <c r="O3192" s="77"/>
      <c r="P3192" s="35"/>
    </row>
    <row r="3193" spans="1:16" s="176" customFormat="1" ht="21" customHeight="1" x14ac:dyDescent="0.3">
      <c r="A3193" s="81">
        <f t="shared" si="327"/>
        <v>7</v>
      </c>
      <c r="B3193" s="91" t="s">
        <v>519</v>
      </c>
      <c r="C3193" s="90" t="str">
        <f t="shared" si="320"/>
        <v>đ/m2</v>
      </c>
      <c r="D3193" s="85">
        <v>760000</v>
      </c>
      <c r="E3193" s="85">
        <f t="shared" si="323"/>
        <v>760000</v>
      </c>
      <c r="F3193" s="89"/>
      <c r="G3193" s="112" t="str">
        <f t="shared" si="321"/>
        <v>đ/m2</v>
      </c>
      <c r="H3193" s="113">
        <v>760000</v>
      </c>
      <c r="I3193" s="113">
        <f t="shared" si="324"/>
        <v>760000</v>
      </c>
      <c r="J3193" s="83"/>
      <c r="K3193" s="81" t="str">
        <f t="shared" si="322"/>
        <v>đ/m2</v>
      </c>
      <c r="L3193" s="84"/>
      <c r="M3193" s="85">
        <f t="shared" si="325"/>
        <v>760000</v>
      </c>
      <c r="N3193" s="85">
        <f t="shared" si="326"/>
        <v>760000</v>
      </c>
      <c r="O3193" s="77"/>
      <c r="P3193" s="35"/>
    </row>
    <row r="3194" spans="1:16" s="176" customFormat="1" ht="21" customHeight="1" x14ac:dyDescent="0.3">
      <c r="A3194" s="81">
        <f t="shared" si="327"/>
        <v>8</v>
      </c>
      <c r="B3194" s="91" t="s">
        <v>520</v>
      </c>
      <c r="C3194" s="90" t="str">
        <f t="shared" si="320"/>
        <v>đ/m2</v>
      </c>
      <c r="D3194" s="85">
        <v>860000</v>
      </c>
      <c r="E3194" s="85">
        <f t="shared" si="323"/>
        <v>860000</v>
      </c>
      <c r="F3194" s="89"/>
      <c r="G3194" s="112" t="str">
        <f t="shared" si="321"/>
        <v>đ/m2</v>
      </c>
      <c r="H3194" s="113">
        <v>860000</v>
      </c>
      <c r="I3194" s="113">
        <f t="shared" si="324"/>
        <v>860000</v>
      </c>
      <c r="J3194" s="83"/>
      <c r="K3194" s="81" t="str">
        <f t="shared" si="322"/>
        <v>đ/m2</v>
      </c>
      <c r="L3194" s="84"/>
      <c r="M3194" s="85">
        <f t="shared" si="325"/>
        <v>860000</v>
      </c>
      <c r="N3194" s="85">
        <f t="shared" si="326"/>
        <v>860000</v>
      </c>
      <c r="O3194" s="77"/>
      <c r="P3194" s="35"/>
    </row>
    <row r="3195" spans="1:16" s="176" customFormat="1" ht="21" customHeight="1" x14ac:dyDescent="0.3">
      <c r="A3195" s="81">
        <f t="shared" si="327"/>
        <v>9</v>
      </c>
      <c r="B3195" s="91" t="s">
        <v>521</v>
      </c>
      <c r="C3195" s="90" t="str">
        <f t="shared" si="320"/>
        <v>đ/m2</v>
      </c>
      <c r="D3195" s="85">
        <v>1280000</v>
      </c>
      <c r="E3195" s="85">
        <f t="shared" si="323"/>
        <v>1280000</v>
      </c>
      <c r="F3195" s="89"/>
      <c r="G3195" s="112" t="str">
        <f t="shared" si="321"/>
        <v>đ/m2</v>
      </c>
      <c r="H3195" s="113">
        <v>1280000</v>
      </c>
      <c r="I3195" s="113">
        <f t="shared" si="324"/>
        <v>1280000</v>
      </c>
      <c r="J3195" s="83"/>
      <c r="K3195" s="81" t="str">
        <f t="shared" si="322"/>
        <v>đ/m2</v>
      </c>
      <c r="L3195" s="84"/>
      <c r="M3195" s="85">
        <f t="shared" si="325"/>
        <v>1280000</v>
      </c>
      <c r="N3195" s="85">
        <f t="shared" si="326"/>
        <v>1280000</v>
      </c>
      <c r="O3195" s="77"/>
      <c r="P3195" s="35"/>
    </row>
    <row r="3196" spans="1:16" s="176" customFormat="1" ht="21" customHeight="1" x14ac:dyDescent="0.3">
      <c r="A3196" s="81">
        <f t="shared" si="327"/>
        <v>10</v>
      </c>
      <c r="B3196" s="91" t="s">
        <v>522</v>
      </c>
      <c r="C3196" s="90" t="str">
        <f t="shared" si="320"/>
        <v>đ/m2</v>
      </c>
      <c r="D3196" s="85">
        <v>1380000</v>
      </c>
      <c r="E3196" s="85">
        <f t="shared" si="323"/>
        <v>1380000</v>
      </c>
      <c r="F3196" s="89"/>
      <c r="G3196" s="112" t="str">
        <f t="shared" si="321"/>
        <v>đ/m2</v>
      </c>
      <c r="H3196" s="113">
        <v>1380000</v>
      </c>
      <c r="I3196" s="113">
        <f t="shared" si="324"/>
        <v>1380000</v>
      </c>
      <c r="J3196" s="83"/>
      <c r="K3196" s="81" t="str">
        <f t="shared" si="322"/>
        <v>đ/m2</v>
      </c>
      <c r="L3196" s="84"/>
      <c r="M3196" s="85">
        <f t="shared" si="325"/>
        <v>1380000</v>
      </c>
      <c r="N3196" s="85">
        <f t="shared" si="326"/>
        <v>1380000</v>
      </c>
      <c r="O3196" s="77"/>
      <c r="P3196" s="35"/>
    </row>
    <row r="3197" spans="1:16" s="176" customFormat="1" ht="21" customHeight="1" x14ac:dyDescent="0.3">
      <c r="A3197" s="81">
        <f t="shared" si="327"/>
        <v>11</v>
      </c>
      <c r="B3197" s="7" t="s">
        <v>528</v>
      </c>
      <c r="C3197" s="90" t="str">
        <f t="shared" si="320"/>
        <v>đ/m2</v>
      </c>
      <c r="D3197" s="85">
        <v>750000</v>
      </c>
      <c r="E3197" s="85">
        <f t="shared" si="323"/>
        <v>750000</v>
      </c>
      <c r="F3197" s="89"/>
      <c r="G3197" s="112" t="str">
        <f t="shared" si="321"/>
        <v>đ/m2</v>
      </c>
      <c r="H3197" s="113">
        <v>750000</v>
      </c>
      <c r="I3197" s="113">
        <f t="shared" si="324"/>
        <v>750000</v>
      </c>
      <c r="J3197" s="83"/>
      <c r="K3197" s="81" t="str">
        <f t="shared" si="322"/>
        <v>đ/m2</v>
      </c>
      <c r="L3197" s="84"/>
      <c r="M3197" s="85">
        <f t="shared" si="325"/>
        <v>750000</v>
      </c>
      <c r="N3197" s="85">
        <f t="shared" si="326"/>
        <v>750000</v>
      </c>
      <c r="O3197" s="77"/>
      <c r="P3197" s="35"/>
    </row>
    <row r="3198" spans="1:16" s="176" customFormat="1" ht="21" customHeight="1" x14ac:dyDescent="0.3">
      <c r="A3198" s="81">
        <f t="shared" si="327"/>
        <v>12</v>
      </c>
      <c r="B3198" s="91" t="s">
        <v>523</v>
      </c>
      <c r="C3198" s="90" t="str">
        <f t="shared" si="320"/>
        <v>đ/m2</v>
      </c>
      <c r="D3198" s="85">
        <v>900000</v>
      </c>
      <c r="E3198" s="85">
        <f t="shared" si="323"/>
        <v>900000</v>
      </c>
      <c r="F3198" s="89"/>
      <c r="G3198" s="112" t="str">
        <f t="shared" si="321"/>
        <v>đ/m2</v>
      </c>
      <c r="H3198" s="113">
        <v>900000</v>
      </c>
      <c r="I3198" s="113">
        <f t="shared" si="324"/>
        <v>900000</v>
      </c>
      <c r="J3198" s="83"/>
      <c r="K3198" s="81" t="str">
        <f t="shared" si="322"/>
        <v>đ/m2</v>
      </c>
      <c r="L3198" s="84"/>
      <c r="M3198" s="85">
        <f t="shared" si="325"/>
        <v>900000</v>
      </c>
      <c r="N3198" s="85">
        <f t="shared" si="326"/>
        <v>900000</v>
      </c>
      <c r="O3198" s="77"/>
      <c r="P3198" s="35"/>
    </row>
    <row r="3199" spans="1:16" s="176" customFormat="1" ht="21" customHeight="1" x14ac:dyDescent="0.3">
      <c r="A3199" s="81">
        <f t="shared" si="327"/>
        <v>13</v>
      </c>
      <c r="B3199" s="91" t="s">
        <v>524</v>
      </c>
      <c r="C3199" s="90" t="str">
        <f t="shared" si="320"/>
        <v>đ/m2</v>
      </c>
      <c r="D3199" s="85">
        <v>980000</v>
      </c>
      <c r="E3199" s="85">
        <f t="shared" si="323"/>
        <v>980000</v>
      </c>
      <c r="F3199" s="89"/>
      <c r="G3199" s="112" t="str">
        <f t="shared" si="321"/>
        <v>đ/m2</v>
      </c>
      <c r="H3199" s="113">
        <v>980000</v>
      </c>
      <c r="I3199" s="113">
        <f t="shared" si="324"/>
        <v>980000</v>
      </c>
      <c r="J3199" s="83"/>
      <c r="K3199" s="81" t="str">
        <f t="shared" si="322"/>
        <v>đ/m2</v>
      </c>
      <c r="L3199" s="84"/>
      <c r="M3199" s="85">
        <f t="shared" si="325"/>
        <v>980000</v>
      </c>
      <c r="N3199" s="85">
        <f t="shared" si="326"/>
        <v>980000</v>
      </c>
      <c r="O3199" s="77"/>
      <c r="P3199" s="35"/>
    </row>
    <row r="3200" spans="1:16" s="176" customFormat="1" ht="21" customHeight="1" x14ac:dyDescent="0.3">
      <c r="A3200" s="81">
        <f t="shared" si="327"/>
        <v>14</v>
      </c>
      <c r="B3200" s="91" t="s">
        <v>525</v>
      </c>
      <c r="C3200" s="90" t="str">
        <f t="shared" si="320"/>
        <v>đ/m2</v>
      </c>
      <c r="D3200" s="85">
        <v>1000000</v>
      </c>
      <c r="E3200" s="85">
        <f t="shared" si="323"/>
        <v>1000000</v>
      </c>
      <c r="F3200" s="89"/>
      <c r="G3200" s="112" t="str">
        <f t="shared" si="321"/>
        <v>đ/m2</v>
      </c>
      <c r="H3200" s="113">
        <v>1000000</v>
      </c>
      <c r="I3200" s="113">
        <f t="shared" si="324"/>
        <v>1000000</v>
      </c>
      <c r="J3200" s="83"/>
      <c r="K3200" s="81" t="str">
        <f t="shared" si="322"/>
        <v>đ/m2</v>
      </c>
      <c r="L3200" s="84"/>
      <c r="M3200" s="85">
        <f t="shared" si="325"/>
        <v>1000000</v>
      </c>
      <c r="N3200" s="85">
        <f t="shared" si="326"/>
        <v>1000000</v>
      </c>
      <c r="O3200" s="77"/>
      <c r="P3200" s="35"/>
    </row>
    <row r="3201" spans="1:16" s="176" customFormat="1" ht="21" customHeight="1" x14ac:dyDescent="0.3">
      <c r="A3201" s="81">
        <f t="shared" si="327"/>
        <v>15</v>
      </c>
      <c r="B3201" s="91" t="s">
        <v>526</v>
      </c>
      <c r="C3201" s="90" t="str">
        <f t="shared" si="320"/>
        <v>đ/m2</v>
      </c>
      <c r="D3201" s="85">
        <v>1080000</v>
      </c>
      <c r="E3201" s="85">
        <f t="shared" si="323"/>
        <v>1080000</v>
      </c>
      <c r="F3201" s="89"/>
      <c r="G3201" s="112" t="str">
        <f t="shared" si="321"/>
        <v>đ/m2</v>
      </c>
      <c r="H3201" s="113">
        <v>1080000</v>
      </c>
      <c r="I3201" s="113">
        <f t="shared" si="324"/>
        <v>1080000</v>
      </c>
      <c r="J3201" s="83"/>
      <c r="K3201" s="81" t="str">
        <f t="shared" si="322"/>
        <v>đ/m2</v>
      </c>
      <c r="L3201" s="84"/>
      <c r="M3201" s="85">
        <f t="shared" si="325"/>
        <v>1080000</v>
      </c>
      <c r="N3201" s="85">
        <f t="shared" si="326"/>
        <v>1080000</v>
      </c>
      <c r="O3201" s="77"/>
      <c r="P3201" s="35"/>
    </row>
    <row r="3202" spans="1:16" s="176" customFormat="1" ht="21" customHeight="1" x14ac:dyDescent="0.3">
      <c r="A3202" s="81">
        <f t="shared" si="327"/>
        <v>16</v>
      </c>
      <c r="B3202" s="91" t="s">
        <v>527</v>
      </c>
      <c r="C3202" s="90" t="str">
        <f t="shared" si="320"/>
        <v>đ/m2</v>
      </c>
      <c r="D3202" s="85">
        <v>1170000</v>
      </c>
      <c r="E3202" s="85">
        <f t="shared" si="323"/>
        <v>1170000</v>
      </c>
      <c r="F3202" s="89"/>
      <c r="G3202" s="112" t="str">
        <f t="shared" si="321"/>
        <v>đ/m2</v>
      </c>
      <c r="H3202" s="113">
        <v>1170000</v>
      </c>
      <c r="I3202" s="113">
        <f t="shared" si="324"/>
        <v>1170000</v>
      </c>
      <c r="J3202" s="83"/>
      <c r="K3202" s="81" t="str">
        <f t="shared" si="322"/>
        <v>đ/m2</v>
      </c>
      <c r="L3202" s="84"/>
      <c r="M3202" s="85">
        <f t="shared" si="325"/>
        <v>1170000</v>
      </c>
      <c r="N3202" s="85">
        <f t="shared" si="326"/>
        <v>1170000</v>
      </c>
      <c r="O3202" s="77"/>
      <c r="P3202" s="35"/>
    </row>
    <row r="3203" spans="1:16" s="176" customFormat="1" ht="21" customHeight="1" x14ac:dyDescent="0.3">
      <c r="A3203" s="81"/>
      <c r="B3203" s="96" t="s">
        <v>531</v>
      </c>
      <c r="C3203" s="90" t="str">
        <f t="shared" si="320"/>
        <v>đ/m2</v>
      </c>
      <c r="D3203" s="85"/>
      <c r="E3203" s="85"/>
      <c r="F3203" s="89"/>
      <c r="G3203" s="112"/>
      <c r="H3203" s="113"/>
      <c r="I3203" s="113"/>
      <c r="J3203" s="83"/>
      <c r="K3203" s="81"/>
      <c r="L3203" s="84"/>
      <c r="M3203" s="85"/>
      <c r="N3203" s="85"/>
      <c r="O3203" s="77"/>
      <c r="P3203" s="35"/>
    </row>
    <row r="3204" spans="1:16" s="176" customFormat="1" ht="20.25" customHeight="1" x14ac:dyDescent="0.3">
      <c r="A3204" s="81">
        <f t="shared" si="327"/>
        <v>1</v>
      </c>
      <c r="B3204" s="91" t="s">
        <v>529</v>
      </c>
      <c r="C3204" s="90" t="str">
        <f t="shared" si="320"/>
        <v>đ/m2</v>
      </c>
      <c r="D3204" s="85">
        <v>860000</v>
      </c>
      <c r="E3204" s="85">
        <f t="shared" ref="E3204:E3211" si="328">D3204</f>
        <v>860000</v>
      </c>
      <c r="F3204" s="89"/>
      <c r="G3204" s="112" t="str">
        <f t="shared" si="321"/>
        <v>đ/m2</v>
      </c>
      <c r="H3204" s="113">
        <v>860000</v>
      </c>
      <c r="I3204" s="113">
        <f t="shared" ref="I3204:I3211" si="329">H3204</f>
        <v>860000</v>
      </c>
      <c r="J3204" s="83"/>
      <c r="K3204" s="81" t="str">
        <f t="shared" si="322"/>
        <v>đ/m2</v>
      </c>
      <c r="L3204" s="84"/>
      <c r="M3204" s="85">
        <f t="shared" si="325"/>
        <v>860000</v>
      </c>
      <c r="N3204" s="85">
        <f t="shared" si="326"/>
        <v>860000</v>
      </c>
      <c r="O3204" s="77"/>
      <c r="P3204" s="35"/>
    </row>
    <row r="3205" spans="1:16" s="176" customFormat="1" ht="21" customHeight="1" x14ac:dyDescent="0.3">
      <c r="A3205" s="81">
        <f t="shared" si="327"/>
        <v>2</v>
      </c>
      <c r="B3205" s="91" t="s">
        <v>530</v>
      </c>
      <c r="C3205" s="90" t="str">
        <f t="shared" si="320"/>
        <v>đ/m2</v>
      </c>
      <c r="D3205" s="85">
        <v>1020000</v>
      </c>
      <c r="E3205" s="85">
        <f t="shared" si="328"/>
        <v>1020000</v>
      </c>
      <c r="F3205" s="89"/>
      <c r="G3205" s="112" t="str">
        <f t="shared" si="321"/>
        <v>đ/m2</v>
      </c>
      <c r="H3205" s="113">
        <v>1020000</v>
      </c>
      <c r="I3205" s="113">
        <f t="shared" si="329"/>
        <v>1020000</v>
      </c>
      <c r="J3205" s="83"/>
      <c r="K3205" s="81" t="str">
        <f t="shared" si="322"/>
        <v>đ/m2</v>
      </c>
      <c r="L3205" s="84"/>
      <c r="M3205" s="85">
        <f t="shared" si="325"/>
        <v>1020000</v>
      </c>
      <c r="N3205" s="85">
        <f t="shared" si="326"/>
        <v>1020000</v>
      </c>
      <c r="O3205" s="77"/>
      <c r="P3205" s="35"/>
    </row>
    <row r="3206" spans="1:16" s="176" customFormat="1" ht="21" customHeight="1" x14ac:dyDescent="0.3">
      <c r="A3206" s="81">
        <f t="shared" si="327"/>
        <v>3</v>
      </c>
      <c r="B3206" s="91" t="s">
        <v>532</v>
      </c>
      <c r="C3206" s="90" t="str">
        <f t="shared" si="320"/>
        <v>đ/m2</v>
      </c>
      <c r="D3206" s="85">
        <v>1240000</v>
      </c>
      <c r="E3206" s="85">
        <f t="shared" si="328"/>
        <v>1240000</v>
      </c>
      <c r="F3206" s="89"/>
      <c r="G3206" s="112" t="str">
        <f t="shared" si="321"/>
        <v>đ/m2</v>
      </c>
      <c r="H3206" s="113">
        <v>1240000</v>
      </c>
      <c r="I3206" s="113">
        <f t="shared" si="329"/>
        <v>1240000</v>
      </c>
      <c r="J3206" s="83"/>
      <c r="K3206" s="81" t="str">
        <f t="shared" si="322"/>
        <v>đ/m2</v>
      </c>
      <c r="L3206" s="84"/>
      <c r="M3206" s="85">
        <f t="shared" si="325"/>
        <v>1240000</v>
      </c>
      <c r="N3206" s="85">
        <f t="shared" si="326"/>
        <v>1240000</v>
      </c>
      <c r="O3206" s="77"/>
      <c r="P3206" s="35"/>
    </row>
    <row r="3207" spans="1:16" s="176" customFormat="1" ht="21" customHeight="1" x14ac:dyDescent="0.3">
      <c r="A3207" s="81">
        <f t="shared" si="327"/>
        <v>4</v>
      </c>
      <c r="B3207" s="91" t="s">
        <v>536</v>
      </c>
      <c r="C3207" s="90" t="str">
        <f t="shared" si="320"/>
        <v>đ/m2</v>
      </c>
      <c r="D3207" s="85">
        <v>1370000</v>
      </c>
      <c r="E3207" s="85">
        <f t="shared" si="328"/>
        <v>1370000</v>
      </c>
      <c r="F3207" s="89"/>
      <c r="G3207" s="112" t="str">
        <f t="shared" si="321"/>
        <v>đ/m2</v>
      </c>
      <c r="H3207" s="113">
        <v>1370000</v>
      </c>
      <c r="I3207" s="113">
        <f t="shared" si="329"/>
        <v>1370000</v>
      </c>
      <c r="J3207" s="83"/>
      <c r="K3207" s="81" t="str">
        <f t="shared" si="322"/>
        <v>đ/m2</v>
      </c>
      <c r="L3207" s="84"/>
      <c r="M3207" s="85">
        <f t="shared" si="325"/>
        <v>1370000</v>
      </c>
      <c r="N3207" s="85">
        <f t="shared" si="326"/>
        <v>1370000</v>
      </c>
      <c r="O3207" s="77"/>
      <c r="P3207" s="35"/>
    </row>
    <row r="3208" spans="1:16" s="176" customFormat="1" ht="21" customHeight="1" x14ac:dyDescent="0.3">
      <c r="A3208" s="81">
        <f t="shared" si="327"/>
        <v>5</v>
      </c>
      <c r="B3208" s="91" t="s">
        <v>533</v>
      </c>
      <c r="C3208" s="90" t="str">
        <f t="shared" si="320"/>
        <v>đ/m2</v>
      </c>
      <c r="D3208" s="85">
        <v>700000</v>
      </c>
      <c r="E3208" s="85">
        <f t="shared" si="328"/>
        <v>700000</v>
      </c>
      <c r="F3208" s="89"/>
      <c r="G3208" s="112" t="str">
        <f t="shared" si="321"/>
        <v>đ/m2</v>
      </c>
      <c r="H3208" s="113">
        <v>700000</v>
      </c>
      <c r="I3208" s="113">
        <f t="shared" si="329"/>
        <v>700000</v>
      </c>
      <c r="J3208" s="83"/>
      <c r="K3208" s="81" t="str">
        <f t="shared" si="322"/>
        <v>đ/m2</v>
      </c>
      <c r="L3208" s="84"/>
      <c r="M3208" s="85">
        <f t="shared" si="325"/>
        <v>700000</v>
      </c>
      <c r="N3208" s="85">
        <f t="shared" si="326"/>
        <v>700000</v>
      </c>
      <c r="O3208" s="77"/>
      <c r="P3208" s="35"/>
    </row>
    <row r="3209" spans="1:16" s="176" customFormat="1" ht="21" customHeight="1" x14ac:dyDescent="0.3">
      <c r="A3209" s="81">
        <f t="shared" si="327"/>
        <v>6</v>
      </c>
      <c r="B3209" s="91" t="s">
        <v>535</v>
      </c>
      <c r="C3209" s="90" t="str">
        <f t="shared" si="320"/>
        <v>đ/m2</v>
      </c>
      <c r="D3209" s="85">
        <v>880000</v>
      </c>
      <c r="E3209" s="85">
        <f t="shared" si="328"/>
        <v>880000</v>
      </c>
      <c r="F3209" s="89"/>
      <c r="G3209" s="112" t="str">
        <f t="shared" si="321"/>
        <v>đ/m2</v>
      </c>
      <c r="H3209" s="113">
        <v>880000</v>
      </c>
      <c r="I3209" s="113">
        <f t="shared" si="329"/>
        <v>880000</v>
      </c>
      <c r="J3209" s="83"/>
      <c r="K3209" s="81" t="str">
        <f t="shared" si="322"/>
        <v>đ/m2</v>
      </c>
      <c r="L3209" s="84"/>
      <c r="M3209" s="85">
        <f t="shared" si="325"/>
        <v>880000</v>
      </c>
      <c r="N3209" s="85">
        <f t="shared" si="326"/>
        <v>880000</v>
      </c>
      <c r="O3209" s="77"/>
      <c r="P3209" s="35"/>
    </row>
    <row r="3210" spans="1:16" s="176" customFormat="1" ht="21" customHeight="1" x14ac:dyDescent="0.3">
      <c r="A3210" s="81">
        <f t="shared" si="327"/>
        <v>7</v>
      </c>
      <c r="B3210" s="91" t="s">
        <v>534</v>
      </c>
      <c r="C3210" s="90" t="str">
        <f t="shared" si="320"/>
        <v>đ/m2</v>
      </c>
      <c r="D3210" s="85">
        <v>700000</v>
      </c>
      <c r="E3210" s="85">
        <f t="shared" si="328"/>
        <v>700000</v>
      </c>
      <c r="F3210" s="89"/>
      <c r="G3210" s="112" t="str">
        <f t="shared" si="321"/>
        <v>đ/m2</v>
      </c>
      <c r="H3210" s="113">
        <v>700000</v>
      </c>
      <c r="I3210" s="113">
        <f t="shared" si="329"/>
        <v>700000</v>
      </c>
      <c r="J3210" s="83"/>
      <c r="K3210" s="81" t="str">
        <f t="shared" si="322"/>
        <v>đ/m2</v>
      </c>
      <c r="L3210" s="84"/>
      <c r="M3210" s="85">
        <f t="shared" si="325"/>
        <v>700000</v>
      </c>
      <c r="N3210" s="85">
        <f t="shared" si="326"/>
        <v>700000</v>
      </c>
      <c r="O3210" s="77"/>
      <c r="P3210" s="35"/>
    </row>
    <row r="3211" spans="1:16" s="176" customFormat="1" ht="21" customHeight="1" x14ac:dyDescent="0.3">
      <c r="A3211" s="81">
        <f t="shared" si="327"/>
        <v>8</v>
      </c>
      <c r="B3211" s="91" t="s">
        <v>537</v>
      </c>
      <c r="C3211" s="90" t="str">
        <f t="shared" si="320"/>
        <v>đ/m2</v>
      </c>
      <c r="D3211" s="85">
        <v>880000</v>
      </c>
      <c r="E3211" s="85">
        <f t="shared" si="328"/>
        <v>880000</v>
      </c>
      <c r="F3211" s="89"/>
      <c r="G3211" s="112" t="str">
        <f t="shared" si="321"/>
        <v>đ/m2</v>
      </c>
      <c r="H3211" s="113">
        <v>880000</v>
      </c>
      <c r="I3211" s="113">
        <f t="shared" si="329"/>
        <v>880000</v>
      </c>
      <c r="J3211" s="83"/>
      <c r="K3211" s="81" t="str">
        <f t="shared" si="322"/>
        <v>đ/m2</v>
      </c>
      <c r="L3211" s="84"/>
      <c r="M3211" s="85">
        <f t="shared" si="325"/>
        <v>880000</v>
      </c>
      <c r="N3211" s="85">
        <f t="shared" si="326"/>
        <v>880000</v>
      </c>
      <c r="O3211" s="77"/>
      <c r="P3211" s="35"/>
    </row>
    <row r="3212" spans="1:16" s="79" customFormat="1" ht="39.75" customHeight="1" x14ac:dyDescent="0.3">
      <c r="A3212" s="277" t="s">
        <v>162</v>
      </c>
      <c r="B3212" s="312" t="s">
        <v>315</v>
      </c>
      <c r="C3212" s="312"/>
      <c r="D3212" s="312"/>
      <c r="E3212" s="312"/>
      <c r="F3212" s="312"/>
      <c r="G3212" s="213"/>
      <c r="H3212" s="213"/>
      <c r="I3212" s="213"/>
      <c r="J3212" s="213"/>
      <c r="K3212" s="214"/>
      <c r="L3212" s="215"/>
      <c r="M3212" s="215"/>
      <c r="N3212" s="215"/>
      <c r="O3212" s="77"/>
      <c r="P3212" s="77"/>
    </row>
    <row r="3213" spans="1:16" s="79" customFormat="1" ht="36.75" customHeight="1" x14ac:dyDescent="0.3">
      <c r="A3213" s="175"/>
      <c r="B3213" s="313" t="s">
        <v>2921</v>
      </c>
      <c r="C3213" s="314"/>
      <c r="D3213" s="314"/>
      <c r="E3213" s="314"/>
      <c r="F3213" s="314"/>
      <c r="G3213" s="314"/>
      <c r="H3213" s="314"/>
      <c r="I3213" s="314"/>
      <c r="J3213" s="314"/>
      <c r="K3213" s="314"/>
      <c r="L3213" s="314"/>
      <c r="M3213" s="314"/>
      <c r="N3213" s="315"/>
      <c r="O3213" s="77"/>
      <c r="P3213" s="77"/>
    </row>
    <row r="3214" spans="1:16" s="176" customFormat="1" ht="21" customHeight="1" x14ac:dyDescent="0.3">
      <c r="A3214" s="95"/>
      <c r="B3214" s="304" t="s">
        <v>2919</v>
      </c>
      <c r="C3214" s="305"/>
      <c r="D3214" s="305"/>
      <c r="E3214" s="305"/>
      <c r="F3214" s="305"/>
      <c r="G3214" s="305"/>
      <c r="H3214" s="305"/>
      <c r="I3214" s="305"/>
      <c r="J3214" s="305"/>
      <c r="K3214" s="305"/>
      <c r="L3214" s="305"/>
      <c r="M3214" s="305"/>
      <c r="N3214" s="306"/>
      <c r="O3214" s="77"/>
      <c r="P3214" s="35"/>
    </row>
    <row r="3215" spans="1:16" s="176" customFormat="1" ht="21" customHeight="1" x14ac:dyDescent="0.3">
      <c r="A3215" s="81">
        <f t="shared" ref="A3215:A3295" si="330">A3214+1</f>
        <v>1</v>
      </c>
      <c r="B3215" s="91" t="s">
        <v>317</v>
      </c>
      <c r="C3215" s="88" t="s">
        <v>316</v>
      </c>
      <c r="D3215" s="89">
        <v>10200000</v>
      </c>
      <c r="E3215" s="89"/>
      <c r="F3215" s="89"/>
      <c r="G3215" s="109" t="s">
        <v>316</v>
      </c>
      <c r="H3215" s="94"/>
      <c r="I3215" s="83"/>
      <c r="J3215" s="83"/>
      <c r="K3215" s="81" t="str">
        <f>C3215</f>
        <v>đ/mdài</v>
      </c>
      <c r="L3215" s="84">
        <f>D3215</f>
        <v>10200000</v>
      </c>
      <c r="M3215" s="85"/>
      <c r="N3215" s="85"/>
      <c r="O3215" s="77"/>
      <c r="P3215" s="35"/>
    </row>
    <row r="3216" spans="1:16" s="176" customFormat="1" ht="21" customHeight="1" x14ac:dyDescent="0.3">
      <c r="A3216" s="81">
        <f t="shared" si="330"/>
        <v>2</v>
      </c>
      <c r="B3216" s="91" t="s">
        <v>318</v>
      </c>
      <c r="C3216" s="88" t="s">
        <v>316</v>
      </c>
      <c r="D3216" s="89">
        <v>11500000</v>
      </c>
      <c r="E3216" s="89"/>
      <c r="F3216" s="89"/>
      <c r="G3216" s="109" t="s">
        <v>316</v>
      </c>
      <c r="H3216" s="94"/>
      <c r="I3216" s="83"/>
      <c r="J3216" s="83"/>
      <c r="K3216" s="81" t="str">
        <f>C3216</f>
        <v>đ/mdài</v>
      </c>
      <c r="L3216" s="84">
        <f>D3216</f>
        <v>11500000</v>
      </c>
      <c r="M3216" s="85"/>
      <c r="N3216" s="85"/>
      <c r="O3216" s="76"/>
      <c r="P3216" s="34"/>
    </row>
    <row r="3217" spans="1:16" s="176" customFormat="1" ht="21" customHeight="1" x14ac:dyDescent="0.3">
      <c r="A3217" s="95"/>
      <c r="B3217" s="304" t="s">
        <v>2920</v>
      </c>
      <c r="C3217" s="305"/>
      <c r="D3217" s="305"/>
      <c r="E3217" s="305"/>
      <c r="F3217" s="305"/>
      <c r="G3217" s="305"/>
      <c r="H3217" s="305"/>
      <c r="I3217" s="305"/>
      <c r="J3217" s="305"/>
      <c r="K3217" s="305"/>
      <c r="L3217" s="305"/>
      <c r="M3217" s="305"/>
      <c r="N3217" s="306"/>
      <c r="O3217" s="76"/>
      <c r="P3217" s="34"/>
    </row>
    <row r="3218" spans="1:16" s="176" customFormat="1" ht="21" customHeight="1" x14ac:dyDescent="0.3">
      <c r="A3218" s="81">
        <f t="shared" si="330"/>
        <v>1</v>
      </c>
      <c r="B3218" s="91" t="s">
        <v>2825</v>
      </c>
      <c r="C3218" s="88" t="s">
        <v>316</v>
      </c>
      <c r="D3218" s="89">
        <v>14200000</v>
      </c>
      <c r="E3218" s="89"/>
      <c r="F3218" s="89"/>
      <c r="G3218" s="109" t="s">
        <v>316</v>
      </c>
      <c r="H3218" s="94"/>
      <c r="I3218" s="83"/>
      <c r="J3218" s="83"/>
      <c r="K3218" s="81" t="str">
        <f>C3218</f>
        <v>đ/mdài</v>
      </c>
      <c r="L3218" s="84">
        <f>D3218</f>
        <v>14200000</v>
      </c>
      <c r="M3218" s="85"/>
      <c r="N3218" s="85"/>
      <c r="O3218" s="76"/>
      <c r="P3218" s="34"/>
    </row>
    <row r="3219" spans="1:16" s="176" customFormat="1" ht="21" customHeight="1" x14ac:dyDescent="0.3">
      <c r="A3219" s="81">
        <f t="shared" si="330"/>
        <v>2</v>
      </c>
      <c r="B3219" s="91" t="s">
        <v>2826</v>
      </c>
      <c r="C3219" s="88" t="s">
        <v>316</v>
      </c>
      <c r="D3219" s="89">
        <v>16100000</v>
      </c>
      <c r="E3219" s="89"/>
      <c r="F3219" s="89"/>
      <c r="G3219" s="109" t="s">
        <v>316</v>
      </c>
      <c r="H3219" s="94"/>
      <c r="I3219" s="83"/>
      <c r="J3219" s="83"/>
      <c r="K3219" s="81" t="str">
        <f>C3219</f>
        <v>đ/mdài</v>
      </c>
      <c r="L3219" s="84">
        <f>D3219</f>
        <v>16100000</v>
      </c>
      <c r="M3219" s="85"/>
      <c r="N3219" s="85"/>
      <c r="O3219" s="76"/>
      <c r="P3219" s="34"/>
    </row>
    <row r="3220" spans="1:16" s="176" customFormat="1" ht="21" customHeight="1" x14ac:dyDescent="0.3">
      <c r="A3220" s="95"/>
      <c r="B3220" s="304" t="s">
        <v>2836</v>
      </c>
      <c r="C3220" s="305"/>
      <c r="D3220" s="305"/>
      <c r="E3220" s="305"/>
      <c r="F3220" s="305"/>
      <c r="G3220" s="305"/>
      <c r="H3220" s="305"/>
      <c r="I3220" s="305"/>
      <c r="J3220" s="305"/>
      <c r="K3220" s="305"/>
      <c r="L3220" s="305"/>
      <c r="M3220" s="305"/>
      <c r="N3220" s="306"/>
      <c r="O3220" s="76"/>
      <c r="P3220" s="34"/>
    </row>
    <row r="3221" spans="1:16" s="176" customFormat="1" ht="21" customHeight="1" x14ac:dyDescent="0.3">
      <c r="A3221" s="81">
        <f t="shared" si="330"/>
        <v>1</v>
      </c>
      <c r="B3221" s="91" t="s">
        <v>2827</v>
      </c>
      <c r="C3221" s="88" t="s">
        <v>316</v>
      </c>
      <c r="D3221" s="89">
        <v>11400000</v>
      </c>
      <c r="E3221" s="89"/>
      <c r="F3221" s="89"/>
      <c r="G3221" s="109" t="s">
        <v>316</v>
      </c>
      <c r="H3221" s="94"/>
      <c r="I3221" s="83"/>
      <c r="J3221" s="83"/>
      <c r="K3221" s="81" t="str">
        <f>C3221</f>
        <v>đ/mdài</v>
      </c>
      <c r="L3221" s="84">
        <f>D3221</f>
        <v>11400000</v>
      </c>
      <c r="M3221" s="85"/>
      <c r="N3221" s="85"/>
      <c r="O3221" s="76"/>
      <c r="P3221" s="34"/>
    </row>
    <row r="3222" spans="1:16" s="176" customFormat="1" ht="21" customHeight="1" x14ac:dyDescent="0.3">
      <c r="A3222" s="81">
        <f t="shared" si="330"/>
        <v>2</v>
      </c>
      <c r="B3222" s="91" t="s">
        <v>2828</v>
      </c>
      <c r="C3222" s="88" t="s">
        <v>316</v>
      </c>
      <c r="D3222" s="89">
        <v>12900000</v>
      </c>
      <c r="E3222" s="89"/>
      <c r="F3222" s="89"/>
      <c r="G3222" s="109" t="s">
        <v>316</v>
      </c>
      <c r="H3222" s="94"/>
      <c r="I3222" s="83"/>
      <c r="J3222" s="83"/>
      <c r="K3222" s="81" t="str">
        <f>C3222</f>
        <v>đ/mdài</v>
      </c>
      <c r="L3222" s="84">
        <f>D3222</f>
        <v>12900000</v>
      </c>
      <c r="M3222" s="85"/>
      <c r="N3222" s="85"/>
      <c r="O3222" s="76"/>
      <c r="P3222" s="34"/>
    </row>
    <row r="3223" spans="1:16" s="176" customFormat="1" ht="21" customHeight="1" x14ac:dyDescent="0.3">
      <c r="A3223" s="95"/>
      <c r="B3223" s="304" t="s">
        <v>2837</v>
      </c>
      <c r="C3223" s="305"/>
      <c r="D3223" s="305"/>
      <c r="E3223" s="305"/>
      <c r="F3223" s="305"/>
      <c r="G3223" s="305"/>
      <c r="H3223" s="305"/>
      <c r="I3223" s="305"/>
      <c r="J3223" s="305"/>
      <c r="K3223" s="305"/>
      <c r="L3223" s="305"/>
      <c r="M3223" s="305"/>
      <c r="N3223" s="306"/>
      <c r="O3223" s="77"/>
      <c r="P3223" s="35"/>
    </row>
    <row r="3224" spans="1:16" s="176" customFormat="1" ht="21" customHeight="1" x14ac:dyDescent="0.3">
      <c r="A3224" s="81">
        <f t="shared" si="330"/>
        <v>1</v>
      </c>
      <c r="B3224" s="91" t="s">
        <v>319</v>
      </c>
      <c r="C3224" s="88" t="s">
        <v>316</v>
      </c>
      <c r="D3224" s="89">
        <v>11800000</v>
      </c>
      <c r="E3224" s="89"/>
      <c r="F3224" s="89"/>
      <c r="G3224" s="109" t="s">
        <v>316</v>
      </c>
      <c r="H3224" s="94"/>
      <c r="I3224" s="83"/>
      <c r="J3224" s="83"/>
      <c r="K3224" s="81" t="str">
        <f>C3224</f>
        <v>đ/mdài</v>
      </c>
      <c r="L3224" s="84">
        <f>D3224</f>
        <v>11800000</v>
      </c>
      <c r="M3224" s="85"/>
      <c r="N3224" s="85"/>
      <c r="O3224" s="77"/>
      <c r="P3224" s="35"/>
    </row>
    <row r="3225" spans="1:16" s="176" customFormat="1" ht="21" customHeight="1" x14ac:dyDescent="0.3">
      <c r="A3225" s="81">
        <f t="shared" si="330"/>
        <v>2</v>
      </c>
      <c r="B3225" s="91" t="s">
        <v>320</v>
      </c>
      <c r="C3225" s="88" t="s">
        <v>316</v>
      </c>
      <c r="D3225" s="89">
        <v>13400000</v>
      </c>
      <c r="E3225" s="89"/>
      <c r="F3225" s="89"/>
      <c r="G3225" s="109" t="s">
        <v>316</v>
      </c>
      <c r="H3225" s="94"/>
      <c r="I3225" s="83"/>
      <c r="J3225" s="83"/>
      <c r="K3225" s="81" t="str">
        <f>C3225</f>
        <v>đ/mdài</v>
      </c>
      <c r="L3225" s="84">
        <f>D3225</f>
        <v>13400000</v>
      </c>
      <c r="M3225" s="85"/>
      <c r="N3225" s="85"/>
      <c r="O3225" s="76"/>
      <c r="P3225" s="34"/>
    </row>
    <row r="3226" spans="1:16" s="176" customFormat="1" ht="21" customHeight="1" x14ac:dyDescent="0.3">
      <c r="A3226" s="95"/>
      <c r="B3226" s="304" t="s">
        <v>2838</v>
      </c>
      <c r="C3226" s="305"/>
      <c r="D3226" s="305"/>
      <c r="E3226" s="305"/>
      <c r="F3226" s="305"/>
      <c r="G3226" s="305"/>
      <c r="H3226" s="305"/>
      <c r="I3226" s="305"/>
      <c r="J3226" s="305"/>
      <c r="K3226" s="305"/>
      <c r="L3226" s="305"/>
      <c r="M3226" s="305"/>
      <c r="N3226" s="306"/>
      <c r="O3226" s="76"/>
      <c r="P3226" s="34"/>
    </row>
    <row r="3227" spans="1:16" s="176" customFormat="1" ht="21" customHeight="1" x14ac:dyDescent="0.3">
      <c r="A3227" s="81">
        <f t="shared" si="330"/>
        <v>1</v>
      </c>
      <c r="B3227" s="91" t="s">
        <v>2829</v>
      </c>
      <c r="C3227" s="88" t="s">
        <v>316</v>
      </c>
      <c r="D3227" s="89">
        <v>12600000</v>
      </c>
      <c r="E3227" s="89"/>
      <c r="F3227" s="89"/>
      <c r="G3227" s="109" t="s">
        <v>316</v>
      </c>
      <c r="H3227" s="94"/>
      <c r="I3227" s="83"/>
      <c r="J3227" s="83"/>
      <c r="K3227" s="81" t="str">
        <f>C3227</f>
        <v>đ/mdài</v>
      </c>
      <c r="L3227" s="84">
        <f>D3227</f>
        <v>12600000</v>
      </c>
      <c r="M3227" s="85"/>
      <c r="N3227" s="85"/>
      <c r="O3227" s="76"/>
      <c r="P3227" s="34"/>
    </row>
    <row r="3228" spans="1:16" s="176" customFormat="1" ht="21" customHeight="1" x14ac:dyDescent="0.3">
      <c r="A3228" s="81">
        <f t="shared" si="330"/>
        <v>2</v>
      </c>
      <c r="B3228" s="91" t="s">
        <v>322</v>
      </c>
      <c r="C3228" s="88" t="s">
        <v>316</v>
      </c>
      <c r="D3228" s="89">
        <v>14300000</v>
      </c>
      <c r="E3228" s="89"/>
      <c r="F3228" s="89"/>
      <c r="G3228" s="109" t="s">
        <v>316</v>
      </c>
      <c r="H3228" s="94"/>
      <c r="I3228" s="83"/>
      <c r="J3228" s="83"/>
      <c r="K3228" s="81" t="str">
        <f>C3228</f>
        <v>đ/mdài</v>
      </c>
      <c r="L3228" s="84">
        <f>D3228</f>
        <v>14300000</v>
      </c>
      <c r="M3228" s="85"/>
      <c r="N3228" s="85"/>
      <c r="O3228" s="76"/>
      <c r="P3228" s="34"/>
    </row>
    <row r="3229" spans="1:16" s="176" customFormat="1" ht="21" customHeight="1" x14ac:dyDescent="0.3">
      <c r="A3229" s="95"/>
      <c r="B3229" s="304" t="s">
        <v>2839</v>
      </c>
      <c r="C3229" s="305"/>
      <c r="D3229" s="305"/>
      <c r="E3229" s="305"/>
      <c r="F3229" s="305"/>
      <c r="G3229" s="305"/>
      <c r="H3229" s="305"/>
      <c r="I3229" s="305"/>
      <c r="J3229" s="305"/>
      <c r="K3229" s="305"/>
      <c r="L3229" s="305"/>
      <c r="M3229" s="305"/>
      <c r="N3229" s="306"/>
      <c r="O3229" s="77"/>
      <c r="P3229" s="35"/>
    </row>
    <row r="3230" spans="1:16" s="176" customFormat="1" ht="21" customHeight="1" x14ac:dyDescent="0.3">
      <c r="A3230" s="81">
        <f t="shared" si="330"/>
        <v>1</v>
      </c>
      <c r="B3230" s="91" t="s">
        <v>321</v>
      </c>
      <c r="C3230" s="88" t="s">
        <v>316</v>
      </c>
      <c r="D3230" s="89">
        <v>11800000</v>
      </c>
      <c r="E3230" s="89"/>
      <c r="F3230" s="89"/>
      <c r="G3230" s="109" t="s">
        <v>316</v>
      </c>
      <c r="H3230" s="94"/>
      <c r="I3230" s="83"/>
      <c r="J3230" s="83"/>
      <c r="K3230" s="81" t="str">
        <f>C3230</f>
        <v>đ/mdài</v>
      </c>
      <c r="L3230" s="84">
        <v>13100000</v>
      </c>
      <c r="M3230" s="85"/>
      <c r="N3230" s="85"/>
      <c r="O3230" s="77"/>
      <c r="P3230" s="35"/>
    </row>
    <row r="3231" spans="1:16" s="176" customFormat="1" ht="21" customHeight="1" x14ac:dyDescent="0.3">
      <c r="A3231" s="81">
        <f t="shared" si="330"/>
        <v>2</v>
      </c>
      <c r="B3231" s="91" t="s">
        <v>322</v>
      </c>
      <c r="C3231" s="88" t="s">
        <v>316</v>
      </c>
      <c r="D3231" s="89">
        <v>13400000</v>
      </c>
      <c r="E3231" s="89"/>
      <c r="F3231" s="89"/>
      <c r="G3231" s="109" t="s">
        <v>316</v>
      </c>
      <c r="H3231" s="94"/>
      <c r="I3231" s="83"/>
      <c r="J3231" s="83"/>
      <c r="K3231" s="81" t="str">
        <f>C3231</f>
        <v>đ/mdài</v>
      </c>
      <c r="L3231" s="84">
        <v>14900000</v>
      </c>
      <c r="M3231" s="85"/>
      <c r="N3231" s="85"/>
      <c r="O3231" s="76"/>
      <c r="P3231" s="34"/>
    </row>
    <row r="3232" spans="1:16" s="176" customFormat="1" ht="21" customHeight="1" x14ac:dyDescent="0.3">
      <c r="A3232" s="95"/>
      <c r="B3232" s="304" t="s">
        <v>2840</v>
      </c>
      <c r="C3232" s="305"/>
      <c r="D3232" s="305"/>
      <c r="E3232" s="305"/>
      <c r="F3232" s="305"/>
      <c r="G3232" s="305"/>
      <c r="H3232" s="305"/>
      <c r="I3232" s="305"/>
      <c r="J3232" s="305"/>
      <c r="K3232" s="305"/>
      <c r="L3232" s="305"/>
      <c r="M3232" s="305"/>
      <c r="N3232" s="306"/>
      <c r="O3232" s="76"/>
      <c r="P3232" s="34"/>
    </row>
    <row r="3233" spans="1:16" s="176" customFormat="1" ht="21" customHeight="1" x14ac:dyDescent="0.3">
      <c r="A3233" s="81">
        <f t="shared" si="330"/>
        <v>1</v>
      </c>
      <c r="B3233" s="91" t="s">
        <v>2830</v>
      </c>
      <c r="C3233" s="88" t="s">
        <v>316</v>
      </c>
      <c r="D3233" s="89">
        <v>11800000</v>
      </c>
      <c r="E3233" s="89"/>
      <c r="F3233" s="89"/>
      <c r="G3233" s="109" t="s">
        <v>316</v>
      </c>
      <c r="H3233" s="94"/>
      <c r="I3233" s="83"/>
      <c r="J3233" s="83"/>
      <c r="K3233" s="81" t="str">
        <f>C3233</f>
        <v>đ/mdài</v>
      </c>
      <c r="L3233" s="84">
        <v>17000000</v>
      </c>
      <c r="M3233" s="85"/>
      <c r="N3233" s="85"/>
      <c r="O3233" s="76"/>
      <c r="P3233" s="34"/>
    </row>
    <row r="3234" spans="1:16" s="176" customFormat="1" ht="21" customHeight="1" x14ac:dyDescent="0.3">
      <c r="A3234" s="81">
        <f t="shared" si="330"/>
        <v>2</v>
      </c>
      <c r="B3234" s="91" t="s">
        <v>2831</v>
      </c>
      <c r="C3234" s="88" t="s">
        <v>316</v>
      </c>
      <c r="D3234" s="89">
        <v>13400000</v>
      </c>
      <c r="E3234" s="89"/>
      <c r="F3234" s="89"/>
      <c r="G3234" s="109" t="s">
        <v>316</v>
      </c>
      <c r="H3234" s="94"/>
      <c r="I3234" s="83"/>
      <c r="J3234" s="83"/>
      <c r="K3234" s="81" t="str">
        <f>C3234</f>
        <v>đ/mdài</v>
      </c>
      <c r="L3234" s="84">
        <v>19300000</v>
      </c>
      <c r="M3234" s="85"/>
      <c r="N3234" s="85"/>
      <c r="O3234" s="76"/>
      <c r="P3234" s="34"/>
    </row>
    <row r="3235" spans="1:16" s="176" customFormat="1" ht="21" customHeight="1" x14ac:dyDescent="0.3">
      <c r="A3235" s="95"/>
      <c r="B3235" s="304" t="s">
        <v>2841</v>
      </c>
      <c r="C3235" s="305"/>
      <c r="D3235" s="305"/>
      <c r="E3235" s="305"/>
      <c r="F3235" s="305"/>
      <c r="G3235" s="305"/>
      <c r="H3235" s="305"/>
      <c r="I3235" s="305"/>
      <c r="J3235" s="305"/>
      <c r="K3235" s="305"/>
      <c r="L3235" s="305"/>
      <c r="M3235" s="305"/>
      <c r="N3235" s="306"/>
      <c r="O3235" s="76"/>
      <c r="P3235" s="34"/>
    </row>
    <row r="3236" spans="1:16" s="176" customFormat="1" ht="21" customHeight="1" x14ac:dyDescent="0.3">
      <c r="A3236" s="81">
        <f t="shared" si="330"/>
        <v>1</v>
      </c>
      <c r="B3236" s="91" t="s">
        <v>2832</v>
      </c>
      <c r="C3236" s="88" t="s">
        <v>316</v>
      </c>
      <c r="D3236" s="89">
        <v>11800000</v>
      </c>
      <c r="E3236" s="89"/>
      <c r="F3236" s="89"/>
      <c r="G3236" s="109" t="s">
        <v>316</v>
      </c>
      <c r="H3236" s="94"/>
      <c r="I3236" s="83"/>
      <c r="J3236" s="83"/>
      <c r="K3236" s="81" t="str">
        <f>C3236</f>
        <v>đ/mdài</v>
      </c>
      <c r="L3236" s="84">
        <v>20000000</v>
      </c>
      <c r="M3236" s="85"/>
      <c r="N3236" s="85"/>
      <c r="O3236" s="76"/>
      <c r="P3236" s="34"/>
    </row>
    <row r="3237" spans="1:16" s="176" customFormat="1" ht="21" customHeight="1" x14ac:dyDescent="0.3">
      <c r="A3237" s="81">
        <f t="shared" si="330"/>
        <v>2</v>
      </c>
      <c r="B3237" s="91" t="s">
        <v>2833</v>
      </c>
      <c r="C3237" s="88" t="s">
        <v>316</v>
      </c>
      <c r="D3237" s="89">
        <v>13400000</v>
      </c>
      <c r="E3237" s="89"/>
      <c r="F3237" s="89"/>
      <c r="G3237" s="109" t="s">
        <v>316</v>
      </c>
      <c r="H3237" s="94"/>
      <c r="I3237" s="83"/>
      <c r="J3237" s="83"/>
      <c r="K3237" s="81" t="str">
        <f>C3237</f>
        <v>đ/mdài</v>
      </c>
      <c r="L3237" s="84">
        <v>23700000</v>
      </c>
      <c r="M3237" s="85"/>
      <c r="N3237" s="85"/>
      <c r="O3237" s="76"/>
      <c r="P3237" s="34"/>
    </row>
    <row r="3238" spans="1:16" s="176" customFormat="1" ht="21" customHeight="1" x14ac:dyDescent="0.3">
      <c r="A3238" s="95"/>
      <c r="B3238" s="304" t="s">
        <v>2842</v>
      </c>
      <c r="C3238" s="305"/>
      <c r="D3238" s="305"/>
      <c r="E3238" s="305"/>
      <c r="F3238" s="305"/>
      <c r="G3238" s="305"/>
      <c r="H3238" s="305"/>
      <c r="I3238" s="305"/>
      <c r="J3238" s="305"/>
      <c r="K3238" s="305"/>
      <c r="L3238" s="305"/>
      <c r="M3238" s="305"/>
      <c r="N3238" s="306"/>
      <c r="O3238" s="76"/>
      <c r="P3238" s="34"/>
    </row>
    <row r="3239" spans="1:16" s="176" customFormat="1" ht="21" customHeight="1" x14ac:dyDescent="0.3">
      <c r="A3239" s="81">
        <f t="shared" si="330"/>
        <v>1</v>
      </c>
      <c r="B3239" s="91" t="s">
        <v>2834</v>
      </c>
      <c r="C3239" s="88" t="s">
        <v>316</v>
      </c>
      <c r="D3239" s="89">
        <v>11800000</v>
      </c>
      <c r="E3239" s="89"/>
      <c r="F3239" s="89"/>
      <c r="G3239" s="109" t="s">
        <v>316</v>
      </c>
      <c r="H3239" s="94"/>
      <c r="I3239" s="83"/>
      <c r="J3239" s="83"/>
      <c r="K3239" s="81" t="str">
        <f>C3239</f>
        <v>đ/mdài</v>
      </c>
      <c r="L3239" s="84">
        <v>23500000</v>
      </c>
      <c r="M3239" s="85"/>
      <c r="N3239" s="85"/>
      <c r="O3239" s="76"/>
      <c r="P3239" s="34"/>
    </row>
    <row r="3240" spans="1:16" s="176" customFormat="1" ht="21" customHeight="1" x14ac:dyDescent="0.3">
      <c r="A3240" s="81">
        <f t="shared" si="330"/>
        <v>2</v>
      </c>
      <c r="B3240" s="91" t="s">
        <v>2835</v>
      </c>
      <c r="C3240" s="88" t="s">
        <v>316</v>
      </c>
      <c r="D3240" s="89">
        <v>13400000</v>
      </c>
      <c r="E3240" s="89"/>
      <c r="F3240" s="89"/>
      <c r="G3240" s="109" t="s">
        <v>316</v>
      </c>
      <c r="H3240" s="94"/>
      <c r="I3240" s="83"/>
      <c r="J3240" s="83"/>
      <c r="K3240" s="81" t="str">
        <f>C3240</f>
        <v>đ/mdài</v>
      </c>
      <c r="L3240" s="84">
        <v>26700000</v>
      </c>
      <c r="M3240" s="85"/>
      <c r="N3240" s="85"/>
      <c r="O3240" s="76"/>
      <c r="P3240" s="34"/>
    </row>
    <row r="3241" spans="1:16" s="176" customFormat="1" ht="21" customHeight="1" x14ac:dyDescent="0.3">
      <c r="A3241" s="95"/>
      <c r="B3241" s="304" t="s">
        <v>2923</v>
      </c>
      <c r="C3241" s="305"/>
      <c r="D3241" s="305"/>
      <c r="E3241" s="305"/>
      <c r="F3241" s="305"/>
      <c r="G3241" s="305"/>
      <c r="H3241" s="305"/>
      <c r="I3241" s="305"/>
      <c r="J3241" s="305"/>
      <c r="K3241" s="305"/>
      <c r="L3241" s="305"/>
      <c r="M3241" s="305"/>
      <c r="N3241" s="306"/>
      <c r="O3241" s="76"/>
      <c r="P3241" s="34"/>
    </row>
    <row r="3242" spans="1:16" s="176" customFormat="1" ht="21" customHeight="1" x14ac:dyDescent="0.3">
      <c r="A3242" s="81">
        <v>1</v>
      </c>
      <c r="B3242" s="91" t="s">
        <v>2922</v>
      </c>
      <c r="C3242" s="88" t="s">
        <v>316</v>
      </c>
      <c r="D3242" s="89">
        <v>13546000</v>
      </c>
      <c r="E3242" s="89"/>
      <c r="F3242" s="89"/>
      <c r="G3242" s="109" t="s">
        <v>316</v>
      </c>
      <c r="H3242" s="94"/>
      <c r="I3242" s="83"/>
      <c r="J3242" s="83"/>
      <c r="K3242" s="81" t="str">
        <f>C3242</f>
        <v>đ/mdài</v>
      </c>
      <c r="L3242" s="84">
        <v>16900000</v>
      </c>
      <c r="M3242" s="85"/>
      <c r="N3242" s="85"/>
      <c r="O3242" s="76"/>
      <c r="P3242" s="34"/>
    </row>
    <row r="3243" spans="1:16" s="176" customFormat="1" ht="21" customHeight="1" x14ac:dyDescent="0.3">
      <c r="A3243" s="95"/>
      <c r="B3243" s="304" t="s">
        <v>2843</v>
      </c>
      <c r="C3243" s="305"/>
      <c r="D3243" s="305"/>
      <c r="E3243" s="305"/>
      <c r="F3243" s="305"/>
      <c r="G3243" s="305"/>
      <c r="H3243" s="305"/>
      <c r="I3243" s="305"/>
      <c r="J3243" s="305"/>
      <c r="K3243" s="305"/>
      <c r="L3243" s="305"/>
      <c r="M3243" s="305"/>
      <c r="N3243" s="306"/>
      <c r="O3243" s="77"/>
      <c r="P3243" s="35"/>
    </row>
    <row r="3244" spans="1:16" s="176" customFormat="1" ht="21" customHeight="1" x14ac:dyDescent="0.3">
      <c r="A3244" s="81">
        <f t="shared" si="330"/>
        <v>1</v>
      </c>
      <c r="B3244" s="91" t="s">
        <v>323</v>
      </c>
      <c r="C3244" s="88" t="s">
        <v>316</v>
      </c>
      <c r="D3244" s="89">
        <v>11800000</v>
      </c>
      <c r="E3244" s="89"/>
      <c r="F3244" s="89"/>
      <c r="G3244" s="109" t="s">
        <v>316</v>
      </c>
      <c r="H3244" s="94"/>
      <c r="I3244" s="83"/>
      <c r="J3244" s="83"/>
      <c r="K3244" s="81" t="str">
        <f>C3244</f>
        <v>đ/mdài</v>
      </c>
      <c r="L3244" s="84">
        <v>14900000</v>
      </c>
      <c r="M3244" s="85"/>
      <c r="N3244" s="85"/>
      <c r="O3244" s="77"/>
      <c r="P3244" s="35"/>
    </row>
    <row r="3245" spans="1:16" s="176" customFormat="1" ht="21" customHeight="1" x14ac:dyDescent="0.3">
      <c r="A3245" s="81">
        <f t="shared" si="330"/>
        <v>2</v>
      </c>
      <c r="B3245" s="91" t="s">
        <v>324</v>
      </c>
      <c r="C3245" s="88" t="s">
        <v>316</v>
      </c>
      <c r="D3245" s="89">
        <v>13400000</v>
      </c>
      <c r="E3245" s="89"/>
      <c r="F3245" s="89"/>
      <c r="G3245" s="109" t="s">
        <v>316</v>
      </c>
      <c r="H3245" s="94"/>
      <c r="I3245" s="83"/>
      <c r="J3245" s="83"/>
      <c r="K3245" s="81" t="str">
        <f>C3245</f>
        <v>đ/mdài</v>
      </c>
      <c r="L3245" s="84">
        <v>16900000</v>
      </c>
      <c r="M3245" s="85"/>
      <c r="N3245" s="85"/>
      <c r="O3245" s="76"/>
      <c r="P3245" s="34"/>
    </row>
    <row r="3246" spans="1:16" s="176" customFormat="1" ht="21" customHeight="1" x14ac:dyDescent="0.3">
      <c r="A3246" s="95"/>
      <c r="B3246" s="304" t="s">
        <v>2844</v>
      </c>
      <c r="C3246" s="305"/>
      <c r="D3246" s="305"/>
      <c r="E3246" s="305"/>
      <c r="F3246" s="305"/>
      <c r="G3246" s="305"/>
      <c r="H3246" s="305"/>
      <c r="I3246" s="305"/>
      <c r="J3246" s="305"/>
      <c r="K3246" s="305"/>
      <c r="L3246" s="305"/>
      <c r="M3246" s="305"/>
      <c r="N3246" s="306"/>
      <c r="O3246" s="77"/>
      <c r="P3246" s="35"/>
    </row>
    <row r="3247" spans="1:16" s="176" customFormat="1" ht="21" customHeight="1" x14ac:dyDescent="0.3">
      <c r="A3247" s="81">
        <f t="shared" si="330"/>
        <v>1</v>
      </c>
      <c r="B3247" s="91" t="s">
        <v>2845</v>
      </c>
      <c r="C3247" s="88" t="s">
        <v>316</v>
      </c>
      <c r="D3247" s="89">
        <v>15800000</v>
      </c>
      <c r="E3247" s="98"/>
      <c r="F3247" s="98"/>
      <c r="G3247" s="109" t="s">
        <v>316</v>
      </c>
      <c r="H3247" s="94"/>
      <c r="I3247" s="83"/>
      <c r="J3247" s="83"/>
      <c r="K3247" s="81" t="str">
        <f>C3247</f>
        <v>đ/mdài</v>
      </c>
      <c r="L3247" s="84">
        <f>D3247</f>
        <v>15800000</v>
      </c>
      <c r="M3247" s="85"/>
      <c r="N3247" s="85"/>
      <c r="O3247" s="77"/>
      <c r="P3247" s="35"/>
    </row>
    <row r="3248" spans="1:16" s="176" customFormat="1" ht="21" customHeight="1" x14ac:dyDescent="0.3">
      <c r="A3248" s="81">
        <f t="shared" si="330"/>
        <v>2</v>
      </c>
      <c r="B3248" s="91" t="s">
        <v>2846</v>
      </c>
      <c r="C3248" s="88" t="s">
        <v>316</v>
      </c>
      <c r="D3248" s="89">
        <v>17900000</v>
      </c>
      <c r="E3248" s="98"/>
      <c r="F3248" s="98"/>
      <c r="G3248" s="109" t="s">
        <v>316</v>
      </c>
      <c r="H3248" s="94"/>
      <c r="I3248" s="83"/>
      <c r="J3248" s="83"/>
      <c r="K3248" s="81" t="str">
        <f>C3248</f>
        <v>đ/mdài</v>
      </c>
      <c r="L3248" s="84">
        <f>D3248</f>
        <v>17900000</v>
      </c>
      <c r="M3248" s="85"/>
      <c r="N3248" s="85"/>
      <c r="O3248" s="76"/>
      <c r="P3248" s="34"/>
    </row>
    <row r="3249" spans="1:16" s="176" customFormat="1" ht="21" customHeight="1" x14ac:dyDescent="0.3">
      <c r="A3249" s="95"/>
      <c r="B3249" s="304" t="s">
        <v>2847</v>
      </c>
      <c r="C3249" s="305"/>
      <c r="D3249" s="305"/>
      <c r="E3249" s="305"/>
      <c r="F3249" s="305"/>
      <c r="G3249" s="305"/>
      <c r="H3249" s="305"/>
      <c r="I3249" s="305"/>
      <c r="J3249" s="305"/>
      <c r="K3249" s="305"/>
      <c r="L3249" s="305"/>
      <c r="M3249" s="305"/>
      <c r="N3249" s="306"/>
      <c r="O3249" s="76"/>
      <c r="P3249" s="34"/>
    </row>
    <row r="3250" spans="1:16" s="176" customFormat="1" ht="21" customHeight="1" x14ac:dyDescent="0.3">
      <c r="A3250" s="81">
        <f t="shared" si="330"/>
        <v>1</v>
      </c>
      <c r="B3250" s="91" t="s">
        <v>325</v>
      </c>
      <c r="C3250" s="88" t="s">
        <v>316</v>
      </c>
      <c r="D3250" s="89">
        <v>15300000</v>
      </c>
      <c r="E3250" s="98"/>
      <c r="F3250" s="98"/>
      <c r="G3250" s="109" t="s">
        <v>316</v>
      </c>
      <c r="H3250" s="94"/>
      <c r="I3250" s="83"/>
      <c r="J3250" s="83"/>
      <c r="K3250" s="81" t="str">
        <f>C3250</f>
        <v>đ/mdài</v>
      </c>
      <c r="L3250" s="84">
        <f>D3250</f>
        <v>15300000</v>
      </c>
      <c r="M3250" s="85"/>
      <c r="N3250" s="85"/>
      <c r="O3250" s="76"/>
      <c r="P3250" s="34"/>
    </row>
    <row r="3251" spans="1:16" s="176" customFormat="1" ht="21" customHeight="1" x14ac:dyDescent="0.3">
      <c r="A3251" s="81">
        <f t="shared" si="330"/>
        <v>2</v>
      </c>
      <c r="B3251" s="91" t="s">
        <v>326</v>
      </c>
      <c r="C3251" s="88" t="s">
        <v>316</v>
      </c>
      <c r="D3251" s="89">
        <v>17300000</v>
      </c>
      <c r="E3251" s="98"/>
      <c r="F3251" s="98"/>
      <c r="G3251" s="109" t="s">
        <v>316</v>
      </c>
      <c r="H3251" s="94"/>
      <c r="I3251" s="83"/>
      <c r="J3251" s="83"/>
      <c r="K3251" s="81" t="str">
        <f>C3251</f>
        <v>đ/mdài</v>
      </c>
      <c r="L3251" s="84">
        <f>D3251</f>
        <v>17300000</v>
      </c>
      <c r="M3251" s="85"/>
      <c r="N3251" s="85"/>
      <c r="O3251" s="76"/>
      <c r="P3251" s="34"/>
    </row>
    <row r="3252" spans="1:16" s="176" customFormat="1" ht="21" customHeight="1" x14ac:dyDescent="0.3">
      <c r="A3252" s="95"/>
      <c r="B3252" s="304" t="s">
        <v>2848</v>
      </c>
      <c r="C3252" s="305"/>
      <c r="D3252" s="305"/>
      <c r="E3252" s="305"/>
      <c r="F3252" s="305"/>
      <c r="G3252" s="305"/>
      <c r="H3252" s="305"/>
      <c r="I3252" s="305"/>
      <c r="J3252" s="305"/>
      <c r="K3252" s="305"/>
      <c r="L3252" s="305"/>
      <c r="M3252" s="305"/>
      <c r="N3252" s="306"/>
      <c r="O3252" s="76"/>
      <c r="P3252" s="34"/>
    </row>
    <row r="3253" spans="1:16" s="176" customFormat="1" ht="21" customHeight="1" x14ac:dyDescent="0.3">
      <c r="A3253" s="81">
        <f t="shared" si="330"/>
        <v>1</v>
      </c>
      <c r="B3253" s="91" t="s">
        <v>2849</v>
      </c>
      <c r="C3253" s="88" t="s">
        <v>316</v>
      </c>
      <c r="D3253" s="89">
        <v>18100000</v>
      </c>
      <c r="E3253" s="98"/>
      <c r="F3253" s="98"/>
      <c r="G3253" s="109" t="s">
        <v>316</v>
      </c>
      <c r="H3253" s="94"/>
      <c r="I3253" s="83"/>
      <c r="J3253" s="83"/>
      <c r="K3253" s="81" t="str">
        <f>C3253</f>
        <v>đ/mdài</v>
      </c>
      <c r="L3253" s="84">
        <f>D3253</f>
        <v>18100000</v>
      </c>
      <c r="M3253" s="85"/>
      <c r="N3253" s="85"/>
      <c r="O3253" s="76"/>
      <c r="P3253" s="34"/>
    </row>
    <row r="3254" spans="1:16" s="176" customFormat="1" ht="21" customHeight="1" x14ac:dyDescent="0.3">
      <c r="A3254" s="81">
        <f t="shared" si="330"/>
        <v>2</v>
      </c>
      <c r="B3254" s="91" t="s">
        <v>2850</v>
      </c>
      <c r="C3254" s="88" t="s">
        <v>316</v>
      </c>
      <c r="D3254" s="89">
        <v>20500000</v>
      </c>
      <c r="E3254" s="98"/>
      <c r="F3254" s="98"/>
      <c r="G3254" s="109" t="s">
        <v>316</v>
      </c>
      <c r="H3254" s="94"/>
      <c r="I3254" s="83"/>
      <c r="J3254" s="83"/>
      <c r="K3254" s="81" t="str">
        <f>C3254</f>
        <v>đ/mdài</v>
      </c>
      <c r="L3254" s="84">
        <f>D3254</f>
        <v>20500000</v>
      </c>
      <c r="M3254" s="85"/>
      <c r="N3254" s="85"/>
      <c r="O3254" s="76"/>
      <c r="P3254" s="34"/>
    </row>
    <row r="3255" spans="1:16" s="176" customFormat="1" ht="21" customHeight="1" x14ac:dyDescent="0.3">
      <c r="A3255" s="95"/>
      <c r="B3255" s="304" t="s">
        <v>2851</v>
      </c>
      <c r="C3255" s="305"/>
      <c r="D3255" s="305"/>
      <c r="E3255" s="305"/>
      <c r="F3255" s="305"/>
      <c r="G3255" s="305"/>
      <c r="H3255" s="305"/>
      <c r="I3255" s="305"/>
      <c r="J3255" s="305"/>
      <c r="K3255" s="305"/>
      <c r="L3255" s="305"/>
      <c r="M3255" s="305"/>
      <c r="N3255" s="306"/>
      <c r="O3255" s="76"/>
      <c r="P3255" s="34"/>
    </row>
    <row r="3256" spans="1:16" s="176" customFormat="1" ht="21" customHeight="1" x14ac:dyDescent="0.3">
      <c r="A3256" s="81">
        <f t="shared" si="330"/>
        <v>1</v>
      </c>
      <c r="B3256" s="91" t="s">
        <v>2852</v>
      </c>
      <c r="C3256" s="88" t="s">
        <v>316</v>
      </c>
      <c r="D3256" s="89">
        <v>19800000</v>
      </c>
      <c r="E3256" s="98"/>
      <c r="F3256" s="98"/>
      <c r="G3256" s="109" t="s">
        <v>316</v>
      </c>
      <c r="H3256" s="94"/>
      <c r="I3256" s="83"/>
      <c r="J3256" s="83"/>
      <c r="K3256" s="81" t="str">
        <f>C3256</f>
        <v>đ/mdài</v>
      </c>
      <c r="L3256" s="84">
        <f>D3256</f>
        <v>19800000</v>
      </c>
      <c r="M3256" s="85"/>
      <c r="N3256" s="85"/>
      <c r="O3256" s="76"/>
      <c r="P3256" s="34"/>
    </row>
    <row r="3257" spans="1:16" s="176" customFormat="1" ht="21" customHeight="1" x14ac:dyDescent="0.3">
      <c r="A3257" s="81">
        <f t="shared" si="330"/>
        <v>2</v>
      </c>
      <c r="B3257" s="91" t="s">
        <v>2853</v>
      </c>
      <c r="C3257" s="88" t="s">
        <v>316</v>
      </c>
      <c r="D3257" s="89">
        <v>22500000</v>
      </c>
      <c r="E3257" s="98"/>
      <c r="F3257" s="98"/>
      <c r="G3257" s="109" t="s">
        <v>316</v>
      </c>
      <c r="H3257" s="94"/>
      <c r="I3257" s="83"/>
      <c r="J3257" s="83"/>
      <c r="K3257" s="81" t="str">
        <f>C3257</f>
        <v>đ/mdài</v>
      </c>
      <c r="L3257" s="84">
        <f>D3257</f>
        <v>22500000</v>
      </c>
      <c r="M3257" s="85"/>
      <c r="N3257" s="85"/>
      <c r="O3257" s="76"/>
      <c r="P3257" s="34"/>
    </row>
    <row r="3258" spans="1:16" s="176" customFormat="1" ht="21" customHeight="1" x14ac:dyDescent="0.3">
      <c r="A3258" s="95"/>
      <c r="B3258" s="304" t="s">
        <v>2854</v>
      </c>
      <c r="C3258" s="305"/>
      <c r="D3258" s="305"/>
      <c r="E3258" s="305"/>
      <c r="F3258" s="305"/>
      <c r="G3258" s="305"/>
      <c r="H3258" s="305"/>
      <c r="I3258" s="305"/>
      <c r="J3258" s="305"/>
      <c r="K3258" s="305"/>
      <c r="L3258" s="305"/>
      <c r="M3258" s="305"/>
      <c r="N3258" s="306"/>
      <c r="O3258" s="76"/>
      <c r="P3258" s="34"/>
    </row>
    <row r="3259" spans="1:16" s="176" customFormat="1" ht="21" customHeight="1" x14ac:dyDescent="0.3">
      <c r="A3259" s="81">
        <f t="shared" si="330"/>
        <v>1</v>
      </c>
      <c r="B3259" s="91" t="s">
        <v>2855</v>
      </c>
      <c r="C3259" s="88" t="s">
        <v>316</v>
      </c>
      <c r="D3259" s="89">
        <v>22300000</v>
      </c>
      <c r="E3259" s="98"/>
      <c r="F3259" s="98"/>
      <c r="G3259" s="109" t="s">
        <v>316</v>
      </c>
      <c r="H3259" s="94"/>
      <c r="I3259" s="83"/>
      <c r="J3259" s="83"/>
      <c r="K3259" s="81" t="str">
        <f>C3259</f>
        <v>đ/mdài</v>
      </c>
      <c r="L3259" s="84">
        <f>D3259</f>
        <v>22300000</v>
      </c>
      <c r="M3259" s="85"/>
      <c r="N3259" s="85"/>
      <c r="O3259" s="76"/>
      <c r="P3259" s="34"/>
    </row>
    <row r="3260" spans="1:16" s="176" customFormat="1" ht="21" customHeight="1" x14ac:dyDescent="0.3">
      <c r="A3260" s="81">
        <f t="shared" si="330"/>
        <v>2</v>
      </c>
      <c r="B3260" s="91" t="s">
        <v>2856</v>
      </c>
      <c r="C3260" s="88" t="s">
        <v>316</v>
      </c>
      <c r="D3260" s="89">
        <v>25300000</v>
      </c>
      <c r="E3260" s="98"/>
      <c r="F3260" s="98"/>
      <c r="G3260" s="109" t="s">
        <v>316</v>
      </c>
      <c r="H3260" s="94"/>
      <c r="I3260" s="83"/>
      <c r="J3260" s="83"/>
      <c r="K3260" s="81" t="str">
        <f>C3260</f>
        <v>đ/mdài</v>
      </c>
      <c r="L3260" s="84">
        <f>D3260</f>
        <v>25300000</v>
      </c>
      <c r="M3260" s="85"/>
      <c r="N3260" s="85"/>
      <c r="O3260" s="76"/>
      <c r="P3260" s="34"/>
    </row>
    <row r="3261" spans="1:16" s="176" customFormat="1" ht="21" customHeight="1" x14ac:dyDescent="0.3">
      <c r="A3261" s="95"/>
      <c r="B3261" s="304" t="s">
        <v>2857</v>
      </c>
      <c r="C3261" s="305"/>
      <c r="D3261" s="305"/>
      <c r="E3261" s="305"/>
      <c r="F3261" s="305"/>
      <c r="G3261" s="305"/>
      <c r="H3261" s="305"/>
      <c r="I3261" s="305"/>
      <c r="J3261" s="305"/>
      <c r="K3261" s="305"/>
      <c r="L3261" s="305"/>
      <c r="M3261" s="305"/>
      <c r="N3261" s="306"/>
      <c r="O3261" s="77"/>
      <c r="P3261" s="35"/>
    </row>
    <row r="3262" spans="1:16" s="176" customFormat="1" ht="21" customHeight="1" x14ac:dyDescent="0.3">
      <c r="A3262" s="81">
        <f t="shared" si="330"/>
        <v>1</v>
      </c>
      <c r="B3262" s="91" t="s">
        <v>327</v>
      </c>
      <c r="C3262" s="88" t="s">
        <v>316</v>
      </c>
      <c r="D3262" s="89">
        <v>25000000</v>
      </c>
      <c r="E3262" s="89"/>
      <c r="F3262" s="89"/>
      <c r="G3262" s="109" t="s">
        <v>316</v>
      </c>
      <c r="H3262" s="94"/>
      <c r="I3262" s="83"/>
      <c r="J3262" s="83"/>
      <c r="K3262" s="81" t="str">
        <f>C3262</f>
        <v>đ/mdài</v>
      </c>
      <c r="L3262" s="84">
        <f>D3262</f>
        <v>25000000</v>
      </c>
      <c r="M3262" s="85"/>
      <c r="N3262" s="85"/>
      <c r="O3262" s="77"/>
      <c r="P3262" s="35"/>
    </row>
    <row r="3263" spans="1:16" s="176" customFormat="1" ht="21" customHeight="1" x14ac:dyDescent="0.3">
      <c r="A3263" s="81">
        <f t="shared" si="330"/>
        <v>2</v>
      </c>
      <c r="B3263" s="91" t="s">
        <v>328</v>
      </c>
      <c r="C3263" s="88" t="s">
        <v>316</v>
      </c>
      <c r="D3263" s="89">
        <v>28300000</v>
      </c>
      <c r="E3263" s="89"/>
      <c r="F3263" s="89"/>
      <c r="G3263" s="109" t="s">
        <v>316</v>
      </c>
      <c r="H3263" s="94"/>
      <c r="I3263" s="83"/>
      <c r="J3263" s="83"/>
      <c r="K3263" s="81" t="str">
        <f>C3263</f>
        <v>đ/mdài</v>
      </c>
      <c r="L3263" s="84">
        <f>D3263</f>
        <v>28300000</v>
      </c>
      <c r="M3263" s="85"/>
      <c r="N3263" s="85"/>
      <c r="O3263" s="76"/>
      <c r="P3263" s="34"/>
    </row>
    <row r="3264" spans="1:16" s="176" customFormat="1" ht="21" customHeight="1" x14ac:dyDescent="0.3">
      <c r="A3264" s="95"/>
      <c r="B3264" s="304" t="s">
        <v>2858</v>
      </c>
      <c r="C3264" s="305"/>
      <c r="D3264" s="305"/>
      <c r="E3264" s="305"/>
      <c r="F3264" s="305"/>
      <c r="G3264" s="305"/>
      <c r="H3264" s="305"/>
      <c r="I3264" s="305"/>
      <c r="J3264" s="305"/>
      <c r="K3264" s="305"/>
      <c r="L3264" s="305"/>
      <c r="M3264" s="305"/>
      <c r="N3264" s="306"/>
      <c r="O3264" s="77"/>
      <c r="P3264" s="35"/>
    </row>
    <row r="3265" spans="1:16" s="176" customFormat="1" ht="21" customHeight="1" x14ac:dyDescent="0.3">
      <c r="A3265" s="81">
        <f t="shared" si="330"/>
        <v>1</v>
      </c>
      <c r="B3265" s="91" t="s">
        <v>2830</v>
      </c>
      <c r="C3265" s="88" t="s">
        <v>316</v>
      </c>
      <c r="D3265" s="89">
        <v>18900000</v>
      </c>
      <c r="E3265" s="89"/>
      <c r="F3265" s="89"/>
      <c r="G3265" s="109" t="s">
        <v>316</v>
      </c>
      <c r="H3265" s="94"/>
      <c r="I3265" s="83"/>
      <c r="J3265" s="83"/>
      <c r="K3265" s="81" t="str">
        <f>C3265</f>
        <v>đ/mdài</v>
      </c>
      <c r="L3265" s="84">
        <f>D3265</f>
        <v>18900000</v>
      </c>
      <c r="M3265" s="85"/>
      <c r="N3265" s="85"/>
      <c r="O3265" s="77"/>
      <c r="P3265" s="35"/>
    </row>
    <row r="3266" spans="1:16" s="176" customFormat="1" ht="21" customHeight="1" x14ac:dyDescent="0.3">
      <c r="A3266" s="81">
        <f t="shared" si="330"/>
        <v>2</v>
      </c>
      <c r="B3266" s="91" t="s">
        <v>2831</v>
      </c>
      <c r="C3266" s="88" t="s">
        <v>316</v>
      </c>
      <c r="D3266" s="89">
        <v>19300000</v>
      </c>
      <c r="E3266" s="89"/>
      <c r="F3266" s="89"/>
      <c r="G3266" s="109" t="s">
        <v>316</v>
      </c>
      <c r="H3266" s="94"/>
      <c r="I3266" s="83"/>
      <c r="J3266" s="83"/>
      <c r="K3266" s="81" t="str">
        <f>C3266</f>
        <v>đ/mdài</v>
      </c>
      <c r="L3266" s="84">
        <f>D3266</f>
        <v>19300000</v>
      </c>
      <c r="M3266" s="85"/>
      <c r="N3266" s="85"/>
      <c r="O3266" s="76"/>
      <c r="P3266" s="34"/>
    </row>
    <row r="3267" spans="1:16" s="176" customFormat="1" ht="21" customHeight="1" x14ac:dyDescent="0.3">
      <c r="A3267" s="95"/>
      <c r="B3267" s="304" t="s">
        <v>2859</v>
      </c>
      <c r="C3267" s="305"/>
      <c r="D3267" s="305"/>
      <c r="E3267" s="305"/>
      <c r="F3267" s="305"/>
      <c r="G3267" s="305"/>
      <c r="H3267" s="305"/>
      <c r="I3267" s="305"/>
      <c r="J3267" s="305"/>
      <c r="K3267" s="305"/>
      <c r="L3267" s="305"/>
      <c r="M3267" s="305"/>
      <c r="N3267" s="306"/>
      <c r="O3267" s="76"/>
      <c r="P3267" s="34"/>
    </row>
    <row r="3268" spans="1:16" s="176" customFormat="1" ht="21" customHeight="1" x14ac:dyDescent="0.3">
      <c r="A3268" s="81">
        <f t="shared" si="330"/>
        <v>1</v>
      </c>
      <c r="B3268" s="91" t="s">
        <v>2860</v>
      </c>
      <c r="C3268" s="88" t="s">
        <v>316</v>
      </c>
      <c r="D3268" s="89">
        <v>25400000</v>
      </c>
      <c r="E3268" s="89"/>
      <c r="F3268" s="89"/>
      <c r="G3268" s="109" t="s">
        <v>316</v>
      </c>
      <c r="H3268" s="94"/>
      <c r="I3268" s="83"/>
      <c r="J3268" s="83"/>
      <c r="K3268" s="81" t="str">
        <f>C3268</f>
        <v>đ/mdài</v>
      </c>
      <c r="L3268" s="84">
        <f>D3268</f>
        <v>25400000</v>
      </c>
      <c r="M3268" s="85"/>
      <c r="N3268" s="85"/>
      <c r="O3268" s="76"/>
      <c r="P3268" s="34"/>
    </row>
    <row r="3269" spans="1:16" s="176" customFormat="1" ht="21" customHeight="1" x14ac:dyDescent="0.3">
      <c r="A3269" s="81">
        <f t="shared" si="330"/>
        <v>2</v>
      </c>
      <c r="B3269" s="91" t="s">
        <v>2861</v>
      </c>
      <c r="C3269" s="88" t="s">
        <v>316</v>
      </c>
      <c r="D3269" s="89">
        <v>30800000</v>
      </c>
      <c r="E3269" s="89"/>
      <c r="F3269" s="89"/>
      <c r="G3269" s="109" t="s">
        <v>316</v>
      </c>
      <c r="H3269" s="94"/>
      <c r="I3269" s="83"/>
      <c r="J3269" s="83"/>
      <c r="K3269" s="81" t="str">
        <f>C3269</f>
        <v>đ/mdài</v>
      </c>
      <c r="L3269" s="84">
        <f>D3269</f>
        <v>30800000</v>
      </c>
      <c r="M3269" s="85"/>
      <c r="N3269" s="85"/>
      <c r="O3269" s="76"/>
      <c r="P3269" s="34"/>
    </row>
    <row r="3270" spans="1:16" s="176" customFormat="1" ht="21" customHeight="1" x14ac:dyDescent="0.3">
      <c r="A3270" s="95"/>
      <c r="B3270" s="304" t="s">
        <v>2862</v>
      </c>
      <c r="C3270" s="305"/>
      <c r="D3270" s="305"/>
      <c r="E3270" s="305"/>
      <c r="F3270" s="305"/>
      <c r="G3270" s="305"/>
      <c r="H3270" s="305"/>
      <c r="I3270" s="305"/>
      <c r="J3270" s="305"/>
      <c r="K3270" s="305"/>
      <c r="L3270" s="305"/>
      <c r="M3270" s="305"/>
      <c r="N3270" s="306"/>
      <c r="O3270" s="76"/>
      <c r="P3270" s="34"/>
    </row>
    <row r="3271" spans="1:16" s="176" customFormat="1" ht="21" customHeight="1" x14ac:dyDescent="0.3">
      <c r="A3271" s="81">
        <f t="shared" si="330"/>
        <v>1</v>
      </c>
      <c r="B3271" s="91" t="s">
        <v>2863</v>
      </c>
      <c r="C3271" s="88" t="s">
        <v>316</v>
      </c>
      <c r="D3271" s="89">
        <v>27900000</v>
      </c>
      <c r="E3271" s="89"/>
      <c r="F3271" s="89"/>
      <c r="G3271" s="109" t="s">
        <v>316</v>
      </c>
      <c r="H3271" s="94"/>
      <c r="I3271" s="83"/>
      <c r="J3271" s="83"/>
      <c r="K3271" s="81" t="str">
        <f>C3271</f>
        <v>đ/mdài</v>
      </c>
      <c r="L3271" s="84">
        <f>D3271</f>
        <v>27900000</v>
      </c>
      <c r="M3271" s="85"/>
      <c r="N3271" s="85"/>
      <c r="O3271" s="76"/>
      <c r="P3271" s="34"/>
    </row>
    <row r="3272" spans="1:16" s="176" customFormat="1" ht="21" customHeight="1" x14ac:dyDescent="0.3">
      <c r="A3272" s="81">
        <f t="shared" si="330"/>
        <v>2</v>
      </c>
      <c r="B3272" s="91" t="s">
        <v>2864</v>
      </c>
      <c r="C3272" s="88" t="s">
        <v>316</v>
      </c>
      <c r="D3272" s="89">
        <v>33800000</v>
      </c>
      <c r="E3272" s="89"/>
      <c r="F3272" s="89"/>
      <c r="G3272" s="109" t="s">
        <v>316</v>
      </c>
      <c r="H3272" s="94"/>
      <c r="I3272" s="83"/>
      <c r="J3272" s="83"/>
      <c r="K3272" s="81" t="str">
        <f>C3272</f>
        <v>đ/mdài</v>
      </c>
      <c r="L3272" s="84">
        <f>D3272</f>
        <v>33800000</v>
      </c>
      <c r="M3272" s="85"/>
      <c r="N3272" s="85"/>
      <c r="O3272" s="76"/>
      <c r="P3272" s="34"/>
    </row>
    <row r="3273" spans="1:16" s="176" customFormat="1" ht="21" customHeight="1" x14ac:dyDescent="0.3">
      <c r="A3273" s="95"/>
      <c r="B3273" s="304" t="s">
        <v>2865</v>
      </c>
      <c r="C3273" s="305"/>
      <c r="D3273" s="305"/>
      <c r="E3273" s="305"/>
      <c r="F3273" s="305"/>
      <c r="G3273" s="305"/>
      <c r="H3273" s="305"/>
      <c r="I3273" s="305"/>
      <c r="J3273" s="305"/>
      <c r="K3273" s="305"/>
      <c r="L3273" s="305"/>
      <c r="M3273" s="305"/>
      <c r="N3273" s="306"/>
      <c r="O3273" s="76"/>
      <c r="P3273" s="34"/>
    </row>
    <row r="3274" spans="1:16" s="176" customFormat="1" ht="21" customHeight="1" x14ac:dyDescent="0.3">
      <c r="A3274" s="81">
        <f t="shared" si="330"/>
        <v>1</v>
      </c>
      <c r="B3274" s="91" t="s">
        <v>2866</v>
      </c>
      <c r="C3274" s="88" t="s">
        <v>316</v>
      </c>
      <c r="D3274" s="89">
        <v>29500000</v>
      </c>
      <c r="E3274" s="89"/>
      <c r="F3274" s="89"/>
      <c r="G3274" s="109" t="s">
        <v>316</v>
      </c>
      <c r="H3274" s="94"/>
      <c r="I3274" s="83"/>
      <c r="J3274" s="83"/>
      <c r="K3274" s="81" t="str">
        <f>C3274</f>
        <v>đ/mdài</v>
      </c>
      <c r="L3274" s="84">
        <f>D3274</f>
        <v>29500000</v>
      </c>
      <c r="M3274" s="85"/>
      <c r="N3274" s="85"/>
      <c r="O3274" s="76"/>
      <c r="P3274" s="34"/>
    </row>
    <row r="3275" spans="1:16" s="176" customFormat="1" ht="21" customHeight="1" x14ac:dyDescent="0.3">
      <c r="A3275" s="81">
        <f t="shared" si="330"/>
        <v>2</v>
      </c>
      <c r="B3275" s="91" t="s">
        <v>2867</v>
      </c>
      <c r="C3275" s="88" t="s">
        <v>316</v>
      </c>
      <c r="D3275" s="89">
        <v>35700000</v>
      </c>
      <c r="E3275" s="89"/>
      <c r="F3275" s="89"/>
      <c r="G3275" s="109" t="s">
        <v>316</v>
      </c>
      <c r="H3275" s="94"/>
      <c r="I3275" s="83"/>
      <c r="J3275" s="83"/>
      <c r="K3275" s="81" t="str">
        <f>C3275</f>
        <v>đ/mdài</v>
      </c>
      <c r="L3275" s="84">
        <f>D3275</f>
        <v>35700000</v>
      </c>
      <c r="M3275" s="85"/>
      <c r="N3275" s="85"/>
      <c r="O3275" s="76"/>
      <c r="P3275" s="34"/>
    </row>
    <row r="3276" spans="1:16" s="176" customFormat="1" ht="21" customHeight="1" x14ac:dyDescent="0.3">
      <c r="A3276" s="95"/>
      <c r="B3276" s="304" t="s">
        <v>2868</v>
      </c>
      <c r="C3276" s="305"/>
      <c r="D3276" s="305"/>
      <c r="E3276" s="305"/>
      <c r="F3276" s="305"/>
      <c r="G3276" s="305"/>
      <c r="H3276" s="305"/>
      <c r="I3276" s="305"/>
      <c r="J3276" s="305"/>
      <c r="K3276" s="305"/>
      <c r="L3276" s="305"/>
      <c r="M3276" s="305"/>
      <c r="N3276" s="306"/>
      <c r="O3276" s="76"/>
      <c r="P3276" s="34"/>
    </row>
    <row r="3277" spans="1:16" s="176" customFormat="1" ht="21" customHeight="1" x14ac:dyDescent="0.3">
      <c r="A3277" s="81">
        <f t="shared" si="330"/>
        <v>1</v>
      </c>
      <c r="B3277" s="91" t="s">
        <v>2869</v>
      </c>
      <c r="C3277" s="88" t="s">
        <v>316</v>
      </c>
      <c r="D3277" s="89">
        <v>30800000</v>
      </c>
      <c r="E3277" s="89"/>
      <c r="F3277" s="89"/>
      <c r="G3277" s="109" t="s">
        <v>316</v>
      </c>
      <c r="H3277" s="94"/>
      <c r="I3277" s="83"/>
      <c r="J3277" s="83"/>
      <c r="K3277" s="81" t="str">
        <f>C3277</f>
        <v>đ/mdài</v>
      </c>
      <c r="L3277" s="84">
        <f>D3277</f>
        <v>30800000</v>
      </c>
      <c r="M3277" s="85"/>
      <c r="N3277" s="85"/>
      <c r="O3277" s="76"/>
      <c r="P3277" s="34"/>
    </row>
    <row r="3278" spans="1:16" s="176" customFormat="1" ht="21" customHeight="1" x14ac:dyDescent="0.3">
      <c r="A3278" s="81">
        <f t="shared" si="330"/>
        <v>2</v>
      </c>
      <c r="B3278" s="91" t="s">
        <v>2870</v>
      </c>
      <c r="C3278" s="88" t="s">
        <v>316</v>
      </c>
      <c r="D3278" s="89">
        <v>37500000</v>
      </c>
      <c r="E3278" s="89"/>
      <c r="F3278" s="89"/>
      <c r="G3278" s="109" t="s">
        <v>316</v>
      </c>
      <c r="H3278" s="94"/>
      <c r="I3278" s="83"/>
      <c r="J3278" s="83"/>
      <c r="K3278" s="81" t="str">
        <f>C3278</f>
        <v>đ/mdài</v>
      </c>
      <c r="L3278" s="84">
        <f>D3278</f>
        <v>37500000</v>
      </c>
      <c r="M3278" s="85"/>
      <c r="N3278" s="85"/>
      <c r="O3278" s="76"/>
      <c r="P3278" s="34"/>
    </row>
    <row r="3279" spans="1:16" s="176" customFormat="1" ht="21" customHeight="1" x14ac:dyDescent="0.3">
      <c r="A3279" s="95"/>
      <c r="B3279" s="304" t="s">
        <v>2871</v>
      </c>
      <c r="C3279" s="305"/>
      <c r="D3279" s="305"/>
      <c r="E3279" s="305"/>
      <c r="F3279" s="305"/>
      <c r="G3279" s="305"/>
      <c r="H3279" s="305"/>
      <c r="I3279" s="305"/>
      <c r="J3279" s="305"/>
      <c r="K3279" s="305"/>
      <c r="L3279" s="305"/>
      <c r="M3279" s="305"/>
      <c r="N3279" s="306"/>
      <c r="O3279" s="76"/>
      <c r="P3279" s="34"/>
    </row>
    <row r="3280" spans="1:16" s="176" customFormat="1" ht="21" customHeight="1" x14ac:dyDescent="0.3">
      <c r="A3280" s="81">
        <f t="shared" si="330"/>
        <v>1</v>
      </c>
      <c r="B3280" s="91" t="s">
        <v>2872</v>
      </c>
      <c r="C3280" s="88" t="s">
        <v>316</v>
      </c>
      <c r="D3280" s="89">
        <v>26700000</v>
      </c>
      <c r="E3280" s="89"/>
      <c r="F3280" s="89"/>
      <c r="G3280" s="109" t="s">
        <v>316</v>
      </c>
      <c r="H3280" s="94"/>
      <c r="I3280" s="83"/>
      <c r="J3280" s="83"/>
      <c r="K3280" s="81" t="str">
        <f>C3280</f>
        <v>đ/mdài</v>
      </c>
      <c r="L3280" s="84">
        <f>D3280</f>
        <v>26700000</v>
      </c>
      <c r="M3280" s="85"/>
      <c r="N3280" s="85"/>
      <c r="O3280" s="76"/>
      <c r="P3280" s="34"/>
    </row>
    <row r="3281" spans="1:16" s="176" customFormat="1" ht="21" customHeight="1" x14ac:dyDescent="0.3">
      <c r="A3281" s="81">
        <f t="shared" si="330"/>
        <v>2</v>
      </c>
      <c r="B3281" s="91" t="s">
        <v>2873</v>
      </c>
      <c r="C3281" s="88" t="s">
        <v>316</v>
      </c>
      <c r="D3281" s="89">
        <v>32300000</v>
      </c>
      <c r="E3281" s="89"/>
      <c r="F3281" s="89"/>
      <c r="G3281" s="109" t="s">
        <v>316</v>
      </c>
      <c r="H3281" s="94"/>
      <c r="I3281" s="83"/>
      <c r="J3281" s="83"/>
      <c r="K3281" s="81" t="str">
        <f>C3281</f>
        <v>đ/mdài</v>
      </c>
      <c r="L3281" s="84">
        <f>D3281</f>
        <v>32300000</v>
      </c>
      <c r="M3281" s="85"/>
      <c r="N3281" s="85"/>
      <c r="O3281" s="76"/>
      <c r="P3281" s="34"/>
    </row>
    <row r="3282" spans="1:16" s="176" customFormat="1" ht="21" customHeight="1" x14ac:dyDescent="0.3">
      <c r="A3282" s="95"/>
      <c r="B3282" s="304" t="s">
        <v>2874</v>
      </c>
      <c r="C3282" s="305"/>
      <c r="D3282" s="305"/>
      <c r="E3282" s="305"/>
      <c r="F3282" s="305"/>
      <c r="G3282" s="305"/>
      <c r="H3282" s="305"/>
      <c r="I3282" s="305"/>
      <c r="J3282" s="305"/>
      <c r="K3282" s="305"/>
      <c r="L3282" s="305"/>
      <c r="M3282" s="305"/>
      <c r="N3282" s="306"/>
      <c r="O3282" s="76"/>
      <c r="P3282" s="34"/>
    </row>
    <row r="3283" spans="1:16" s="176" customFormat="1" ht="21" customHeight="1" x14ac:dyDescent="0.3">
      <c r="A3283" s="81">
        <f t="shared" si="330"/>
        <v>1</v>
      </c>
      <c r="B3283" s="91" t="s">
        <v>2875</v>
      </c>
      <c r="C3283" s="88" t="s">
        <v>316</v>
      </c>
      <c r="D3283" s="89">
        <v>32700000</v>
      </c>
      <c r="E3283" s="89"/>
      <c r="F3283" s="89"/>
      <c r="G3283" s="109" t="s">
        <v>316</v>
      </c>
      <c r="H3283" s="94"/>
      <c r="I3283" s="83"/>
      <c r="J3283" s="83"/>
      <c r="K3283" s="81" t="str">
        <f>C3283</f>
        <v>đ/mdài</v>
      </c>
      <c r="L3283" s="84">
        <f>D3283</f>
        <v>32700000</v>
      </c>
      <c r="M3283" s="85"/>
      <c r="N3283" s="85"/>
      <c r="O3283" s="76"/>
      <c r="P3283" s="34"/>
    </row>
    <row r="3284" spans="1:16" s="176" customFormat="1" ht="21" customHeight="1" x14ac:dyDescent="0.3">
      <c r="A3284" s="81">
        <f t="shared" si="330"/>
        <v>2</v>
      </c>
      <c r="B3284" s="91" t="s">
        <v>2876</v>
      </c>
      <c r="C3284" s="88" t="s">
        <v>316</v>
      </c>
      <c r="D3284" s="89">
        <v>39500000</v>
      </c>
      <c r="E3284" s="89"/>
      <c r="F3284" s="89"/>
      <c r="G3284" s="109" t="s">
        <v>316</v>
      </c>
      <c r="H3284" s="94"/>
      <c r="I3284" s="83"/>
      <c r="J3284" s="83"/>
      <c r="K3284" s="81" t="str">
        <f>C3284</f>
        <v>đ/mdài</v>
      </c>
      <c r="L3284" s="84">
        <f>D3284</f>
        <v>39500000</v>
      </c>
      <c r="M3284" s="85"/>
      <c r="N3284" s="85"/>
      <c r="O3284" s="76"/>
      <c r="P3284" s="34"/>
    </row>
    <row r="3285" spans="1:16" s="176" customFormat="1" ht="21" customHeight="1" x14ac:dyDescent="0.3">
      <c r="A3285" s="95"/>
      <c r="B3285" s="304" t="s">
        <v>2877</v>
      </c>
      <c r="C3285" s="305"/>
      <c r="D3285" s="305"/>
      <c r="E3285" s="305"/>
      <c r="F3285" s="305"/>
      <c r="G3285" s="305"/>
      <c r="H3285" s="305"/>
      <c r="I3285" s="305"/>
      <c r="J3285" s="305"/>
      <c r="K3285" s="305"/>
      <c r="L3285" s="305"/>
      <c r="M3285" s="305"/>
      <c r="N3285" s="306"/>
      <c r="O3285" s="76"/>
      <c r="P3285" s="34"/>
    </row>
    <row r="3286" spans="1:16" s="176" customFormat="1" ht="21" customHeight="1" x14ac:dyDescent="0.3">
      <c r="A3286" s="81">
        <f t="shared" si="330"/>
        <v>1</v>
      </c>
      <c r="B3286" s="91" t="s">
        <v>2878</v>
      </c>
      <c r="C3286" s="88" t="s">
        <v>316</v>
      </c>
      <c r="D3286" s="89">
        <v>36400000</v>
      </c>
      <c r="E3286" s="89"/>
      <c r="F3286" s="89"/>
      <c r="G3286" s="109" t="s">
        <v>316</v>
      </c>
      <c r="H3286" s="94"/>
      <c r="I3286" s="83"/>
      <c r="J3286" s="83"/>
      <c r="K3286" s="81" t="str">
        <f>C3286</f>
        <v>đ/mdài</v>
      </c>
      <c r="L3286" s="84">
        <f>D3286</f>
        <v>36400000</v>
      </c>
      <c r="M3286" s="85"/>
      <c r="N3286" s="85"/>
      <c r="O3286" s="76"/>
      <c r="P3286" s="34"/>
    </row>
    <row r="3287" spans="1:16" s="176" customFormat="1" ht="21" customHeight="1" x14ac:dyDescent="0.3">
      <c r="A3287" s="81">
        <f t="shared" si="330"/>
        <v>2</v>
      </c>
      <c r="B3287" s="91" t="s">
        <v>2879</v>
      </c>
      <c r="C3287" s="88" t="s">
        <v>316</v>
      </c>
      <c r="D3287" s="89">
        <v>44100000</v>
      </c>
      <c r="E3287" s="89"/>
      <c r="F3287" s="89"/>
      <c r="G3287" s="109" t="s">
        <v>316</v>
      </c>
      <c r="H3287" s="94"/>
      <c r="I3287" s="83"/>
      <c r="J3287" s="83"/>
      <c r="K3287" s="81" t="str">
        <f>C3287</f>
        <v>đ/mdài</v>
      </c>
      <c r="L3287" s="84">
        <f>D3287</f>
        <v>44100000</v>
      </c>
      <c r="M3287" s="85"/>
      <c r="N3287" s="85"/>
      <c r="O3287" s="76"/>
      <c r="P3287" s="34"/>
    </row>
    <row r="3288" spans="1:16" s="176" customFormat="1" ht="21" customHeight="1" x14ac:dyDescent="0.3">
      <c r="A3288" s="95"/>
      <c r="B3288" s="304" t="s">
        <v>2880</v>
      </c>
      <c r="C3288" s="305"/>
      <c r="D3288" s="305"/>
      <c r="E3288" s="305"/>
      <c r="F3288" s="305"/>
      <c r="G3288" s="305"/>
      <c r="H3288" s="305"/>
      <c r="I3288" s="305"/>
      <c r="J3288" s="305"/>
      <c r="K3288" s="305"/>
      <c r="L3288" s="305"/>
      <c r="M3288" s="305"/>
      <c r="N3288" s="306"/>
      <c r="O3288" s="76"/>
      <c r="P3288" s="34"/>
    </row>
    <row r="3289" spans="1:16" s="176" customFormat="1" ht="21" customHeight="1" x14ac:dyDescent="0.3">
      <c r="A3289" s="81">
        <f t="shared" si="330"/>
        <v>1</v>
      </c>
      <c r="B3289" s="91" t="s">
        <v>2881</v>
      </c>
      <c r="C3289" s="88" t="s">
        <v>316</v>
      </c>
      <c r="D3289" s="89">
        <v>41500000</v>
      </c>
      <c r="E3289" s="89"/>
      <c r="F3289" s="89"/>
      <c r="G3289" s="109" t="s">
        <v>316</v>
      </c>
      <c r="H3289" s="94"/>
      <c r="I3289" s="83"/>
      <c r="J3289" s="83"/>
      <c r="K3289" s="81" t="str">
        <f>C3289</f>
        <v>đ/mdài</v>
      </c>
      <c r="L3289" s="84">
        <f>D3289</f>
        <v>41500000</v>
      </c>
      <c r="M3289" s="85"/>
      <c r="N3289" s="85"/>
      <c r="O3289" s="76"/>
      <c r="P3289" s="34"/>
    </row>
    <row r="3290" spans="1:16" s="176" customFormat="1" ht="21" customHeight="1" x14ac:dyDescent="0.3">
      <c r="A3290" s="81">
        <f t="shared" si="330"/>
        <v>2</v>
      </c>
      <c r="B3290" s="91" t="s">
        <v>2882</v>
      </c>
      <c r="C3290" s="88" t="s">
        <v>316</v>
      </c>
      <c r="D3290" s="89">
        <v>50400000</v>
      </c>
      <c r="E3290" s="89"/>
      <c r="F3290" s="89"/>
      <c r="G3290" s="109" t="s">
        <v>316</v>
      </c>
      <c r="H3290" s="94"/>
      <c r="I3290" s="83"/>
      <c r="J3290" s="83"/>
      <c r="K3290" s="81" t="str">
        <f>C3290</f>
        <v>đ/mdài</v>
      </c>
      <c r="L3290" s="84">
        <f>D3290</f>
        <v>50400000</v>
      </c>
      <c r="M3290" s="85"/>
      <c r="N3290" s="85"/>
      <c r="O3290" s="76"/>
      <c r="P3290" s="34"/>
    </row>
    <row r="3291" spans="1:16" s="176" customFormat="1" ht="21" customHeight="1" x14ac:dyDescent="0.3">
      <c r="A3291" s="95"/>
      <c r="B3291" s="304" t="s">
        <v>2885</v>
      </c>
      <c r="C3291" s="305"/>
      <c r="D3291" s="305"/>
      <c r="E3291" s="305"/>
      <c r="F3291" s="305"/>
      <c r="G3291" s="305"/>
      <c r="H3291" s="305"/>
      <c r="I3291" s="305"/>
      <c r="J3291" s="305"/>
      <c r="K3291" s="305"/>
      <c r="L3291" s="305"/>
      <c r="M3291" s="305"/>
      <c r="N3291" s="306"/>
      <c r="O3291" s="76"/>
      <c r="P3291" s="34"/>
    </row>
    <row r="3292" spans="1:16" s="176" customFormat="1" ht="21" customHeight="1" x14ac:dyDescent="0.3">
      <c r="A3292" s="81">
        <f t="shared" si="330"/>
        <v>1</v>
      </c>
      <c r="B3292" s="91" t="s">
        <v>2883</v>
      </c>
      <c r="C3292" s="88" t="s">
        <v>316</v>
      </c>
      <c r="D3292" s="89">
        <v>44700000</v>
      </c>
      <c r="E3292" s="89"/>
      <c r="F3292" s="89"/>
      <c r="G3292" s="109" t="s">
        <v>316</v>
      </c>
      <c r="H3292" s="94"/>
      <c r="I3292" s="83"/>
      <c r="J3292" s="83"/>
      <c r="K3292" s="81" t="str">
        <f>C3292</f>
        <v>đ/mdài</v>
      </c>
      <c r="L3292" s="84">
        <f>D3292</f>
        <v>44700000</v>
      </c>
      <c r="M3292" s="85"/>
      <c r="N3292" s="85"/>
      <c r="O3292" s="76"/>
      <c r="P3292" s="34"/>
    </row>
    <row r="3293" spans="1:16" s="176" customFormat="1" ht="21" customHeight="1" x14ac:dyDescent="0.3">
      <c r="A3293" s="81">
        <f t="shared" si="330"/>
        <v>2</v>
      </c>
      <c r="B3293" s="91" t="s">
        <v>2884</v>
      </c>
      <c r="C3293" s="88" t="s">
        <v>316</v>
      </c>
      <c r="D3293" s="89">
        <v>54100000</v>
      </c>
      <c r="E3293" s="89"/>
      <c r="F3293" s="89"/>
      <c r="G3293" s="109" t="s">
        <v>316</v>
      </c>
      <c r="H3293" s="94"/>
      <c r="I3293" s="83"/>
      <c r="J3293" s="83"/>
      <c r="K3293" s="81" t="str">
        <f>C3293</f>
        <v>đ/mdài</v>
      </c>
      <c r="L3293" s="84">
        <f>D3293</f>
        <v>54100000</v>
      </c>
      <c r="M3293" s="85"/>
      <c r="N3293" s="85"/>
      <c r="O3293" s="76"/>
      <c r="P3293" s="34"/>
    </row>
    <row r="3294" spans="1:16" s="176" customFormat="1" ht="21" customHeight="1" x14ac:dyDescent="0.3">
      <c r="A3294" s="95"/>
      <c r="B3294" s="304" t="s">
        <v>2888</v>
      </c>
      <c r="C3294" s="305"/>
      <c r="D3294" s="305"/>
      <c r="E3294" s="305"/>
      <c r="F3294" s="305"/>
      <c r="G3294" s="305"/>
      <c r="H3294" s="305"/>
      <c r="I3294" s="305"/>
      <c r="J3294" s="305"/>
      <c r="K3294" s="305"/>
      <c r="L3294" s="305"/>
      <c r="M3294" s="305"/>
      <c r="N3294" s="306"/>
      <c r="O3294" s="76"/>
      <c r="P3294" s="34"/>
    </row>
    <row r="3295" spans="1:16" s="176" customFormat="1" ht="21" customHeight="1" x14ac:dyDescent="0.3">
      <c r="A3295" s="81">
        <f t="shared" si="330"/>
        <v>1</v>
      </c>
      <c r="B3295" s="91" t="s">
        <v>2886</v>
      </c>
      <c r="C3295" s="88" t="s">
        <v>316</v>
      </c>
      <c r="D3295" s="89">
        <v>47400000</v>
      </c>
      <c r="E3295" s="89"/>
      <c r="F3295" s="89"/>
      <c r="G3295" s="109" t="s">
        <v>316</v>
      </c>
      <c r="H3295" s="94"/>
      <c r="I3295" s="83"/>
      <c r="J3295" s="83"/>
      <c r="K3295" s="81" t="str">
        <f>C3295</f>
        <v>đ/mdài</v>
      </c>
      <c r="L3295" s="84">
        <f>D3295</f>
        <v>47400000</v>
      </c>
      <c r="M3295" s="85"/>
      <c r="N3295" s="85"/>
      <c r="O3295" s="76"/>
      <c r="P3295" s="34"/>
    </row>
    <row r="3296" spans="1:16" s="176" customFormat="1" ht="21" customHeight="1" x14ac:dyDescent="0.3">
      <c r="A3296" s="81">
        <f>A3295+1</f>
        <v>2</v>
      </c>
      <c r="B3296" s="91" t="s">
        <v>2887</v>
      </c>
      <c r="C3296" s="88" t="s">
        <v>316</v>
      </c>
      <c r="D3296" s="89">
        <v>57800000</v>
      </c>
      <c r="E3296" s="89"/>
      <c r="F3296" s="89"/>
      <c r="G3296" s="109" t="s">
        <v>316</v>
      </c>
      <c r="H3296" s="94"/>
      <c r="I3296" s="83"/>
      <c r="J3296" s="83"/>
      <c r="K3296" s="81" t="str">
        <f>C3296</f>
        <v>đ/mdài</v>
      </c>
      <c r="L3296" s="84">
        <f>D3296</f>
        <v>57800000</v>
      </c>
      <c r="M3296" s="85"/>
      <c r="N3296" s="85"/>
      <c r="O3296" s="76"/>
      <c r="P3296" s="34"/>
    </row>
    <row r="3297" spans="1:16" s="176" customFormat="1" ht="21" customHeight="1" x14ac:dyDescent="0.3">
      <c r="A3297" s="95"/>
      <c r="B3297" s="304" t="s">
        <v>2889</v>
      </c>
      <c r="C3297" s="305"/>
      <c r="D3297" s="305"/>
      <c r="E3297" s="305"/>
      <c r="F3297" s="305"/>
      <c r="G3297" s="305"/>
      <c r="H3297" s="305"/>
      <c r="I3297" s="305"/>
      <c r="J3297" s="305"/>
      <c r="K3297" s="305"/>
      <c r="L3297" s="305"/>
      <c r="M3297" s="305"/>
      <c r="N3297" s="306"/>
      <c r="O3297" s="76"/>
      <c r="P3297" s="34"/>
    </row>
    <row r="3298" spans="1:16" s="176" customFormat="1" ht="21" customHeight="1" x14ac:dyDescent="0.3">
      <c r="A3298" s="81">
        <f t="shared" ref="A3298:A3361" si="331">A3297+1</f>
        <v>1</v>
      </c>
      <c r="B3298" s="91" t="s">
        <v>2890</v>
      </c>
      <c r="C3298" s="88" t="s">
        <v>316</v>
      </c>
      <c r="D3298" s="89">
        <v>39100000</v>
      </c>
      <c r="E3298" s="89"/>
      <c r="F3298" s="89"/>
      <c r="G3298" s="109" t="s">
        <v>316</v>
      </c>
      <c r="H3298" s="94"/>
      <c r="I3298" s="83"/>
      <c r="J3298" s="83"/>
      <c r="K3298" s="81" t="str">
        <f>C3298</f>
        <v>đ/mdài</v>
      </c>
      <c r="L3298" s="84">
        <f>D3298</f>
        <v>39100000</v>
      </c>
      <c r="M3298" s="85"/>
      <c r="N3298" s="85"/>
      <c r="O3298" s="76"/>
      <c r="P3298" s="34"/>
    </row>
    <row r="3299" spans="1:16" s="176" customFormat="1" ht="21" customHeight="1" x14ac:dyDescent="0.3">
      <c r="A3299" s="81">
        <f t="shared" si="331"/>
        <v>2</v>
      </c>
      <c r="B3299" s="91" t="s">
        <v>2891</v>
      </c>
      <c r="C3299" s="88" t="s">
        <v>316</v>
      </c>
      <c r="D3299" s="89">
        <v>47200000</v>
      </c>
      <c r="E3299" s="89"/>
      <c r="F3299" s="89"/>
      <c r="G3299" s="109" t="s">
        <v>316</v>
      </c>
      <c r="H3299" s="94"/>
      <c r="I3299" s="83"/>
      <c r="J3299" s="83"/>
      <c r="K3299" s="81" t="str">
        <f>C3299</f>
        <v>đ/mdài</v>
      </c>
      <c r="L3299" s="84">
        <f>D3299</f>
        <v>47200000</v>
      </c>
      <c r="M3299" s="85"/>
      <c r="N3299" s="85"/>
      <c r="O3299" s="76"/>
      <c r="P3299" s="34"/>
    </row>
    <row r="3300" spans="1:16" s="176" customFormat="1" ht="21" customHeight="1" x14ac:dyDescent="0.3">
      <c r="A3300" s="95"/>
      <c r="B3300" s="304" t="s">
        <v>2892</v>
      </c>
      <c r="C3300" s="305"/>
      <c r="D3300" s="305"/>
      <c r="E3300" s="305"/>
      <c r="F3300" s="305"/>
      <c r="G3300" s="305"/>
      <c r="H3300" s="305"/>
      <c r="I3300" s="305"/>
      <c r="J3300" s="305"/>
      <c r="K3300" s="305"/>
      <c r="L3300" s="305"/>
      <c r="M3300" s="305"/>
      <c r="N3300" s="306"/>
      <c r="O3300" s="76"/>
      <c r="P3300" s="34"/>
    </row>
    <row r="3301" spans="1:16" s="176" customFormat="1" ht="21" customHeight="1" x14ac:dyDescent="0.3">
      <c r="A3301" s="81">
        <f t="shared" si="331"/>
        <v>1</v>
      </c>
      <c r="B3301" s="91" t="s">
        <v>2893</v>
      </c>
      <c r="C3301" s="88" t="s">
        <v>316</v>
      </c>
      <c r="D3301" s="89">
        <v>42700000</v>
      </c>
      <c r="E3301" s="89"/>
      <c r="F3301" s="89"/>
      <c r="G3301" s="109" t="s">
        <v>316</v>
      </c>
      <c r="H3301" s="94"/>
      <c r="I3301" s="83"/>
      <c r="J3301" s="83"/>
      <c r="K3301" s="81" t="str">
        <f>C3301</f>
        <v>đ/mdài</v>
      </c>
      <c r="L3301" s="84">
        <f>D3301</f>
        <v>42700000</v>
      </c>
      <c r="M3301" s="85"/>
      <c r="N3301" s="85"/>
      <c r="O3301" s="76"/>
      <c r="P3301" s="34"/>
    </row>
    <row r="3302" spans="1:16" s="176" customFormat="1" ht="21" customHeight="1" x14ac:dyDescent="0.3">
      <c r="A3302" s="81">
        <f t="shared" si="331"/>
        <v>2</v>
      </c>
      <c r="B3302" s="91" t="s">
        <v>2894</v>
      </c>
      <c r="C3302" s="88" t="s">
        <v>316</v>
      </c>
      <c r="D3302" s="89">
        <v>51900000</v>
      </c>
      <c r="E3302" s="89"/>
      <c r="F3302" s="89"/>
      <c r="G3302" s="109" t="s">
        <v>316</v>
      </c>
      <c r="H3302" s="94"/>
      <c r="I3302" s="83"/>
      <c r="J3302" s="83"/>
      <c r="K3302" s="81" t="str">
        <f>C3302</f>
        <v>đ/mdài</v>
      </c>
      <c r="L3302" s="84">
        <f>D3302</f>
        <v>51900000</v>
      </c>
      <c r="M3302" s="85"/>
      <c r="N3302" s="85"/>
      <c r="O3302" s="76"/>
      <c r="P3302" s="34"/>
    </row>
    <row r="3303" spans="1:16" s="176" customFormat="1" ht="21" customHeight="1" x14ac:dyDescent="0.3">
      <c r="A3303" s="95"/>
      <c r="B3303" s="304" t="s">
        <v>2897</v>
      </c>
      <c r="C3303" s="305"/>
      <c r="D3303" s="305"/>
      <c r="E3303" s="305"/>
      <c r="F3303" s="305"/>
      <c r="G3303" s="305"/>
      <c r="H3303" s="305"/>
      <c r="I3303" s="305"/>
      <c r="J3303" s="305"/>
      <c r="K3303" s="305"/>
      <c r="L3303" s="305"/>
      <c r="M3303" s="305"/>
      <c r="N3303" s="306"/>
      <c r="O3303" s="76"/>
      <c r="P3303" s="34"/>
    </row>
    <row r="3304" spans="1:16" s="176" customFormat="1" ht="21" customHeight="1" x14ac:dyDescent="0.3">
      <c r="A3304" s="81">
        <f t="shared" si="331"/>
        <v>1</v>
      </c>
      <c r="B3304" s="91" t="s">
        <v>2895</v>
      </c>
      <c r="C3304" s="88" t="s">
        <v>316</v>
      </c>
      <c r="D3304" s="89">
        <v>47800000</v>
      </c>
      <c r="E3304" s="89"/>
      <c r="F3304" s="89"/>
      <c r="G3304" s="109" t="s">
        <v>316</v>
      </c>
      <c r="H3304" s="94"/>
      <c r="I3304" s="83"/>
      <c r="J3304" s="83"/>
      <c r="K3304" s="81" t="str">
        <f>C3304</f>
        <v>đ/mdài</v>
      </c>
      <c r="L3304" s="84">
        <f>D3304</f>
        <v>47800000</v>
      </c>
      <c r="M3304" s="85"/>
      <c r="N3304" s="85"/>
      <c r="O3304" s="76"/>
      <c r="P3304" s="34"/>
    </row>
    <row r="3305" spans="1:16" s="176" customFormat="1" ht="21" customHeight="1" x14ac:dyDescent="0.3">
      <c r="A3305" s="81">
        <f t="shared" si="331"/>
        <v>2</v>
      </c>
      <c r="B3305" s="91" t="s">
        <v>2896</v>
      </c>
      <c r="C3305" s="88" t="s">
        <v>316</v>
      </c>
      <c r="D3305" s="89">
        <v>58100000</v>
      </c>
      <c r="E3305" s="89"/>
      <c r="F3305" s="89"/>
      <c r="G3305" s="109" t="s">
        <v>316</v>
      </c>
      <c r="H3305" s="94"/>
      <c r="I3305" s="83"/>
      <c r="J3305" s="83"/>
      <c r="K3305" s="81" t="str">
        <f>C3305</f>
        <v>đ/mdài</v>
      </c>
      <c r="L3305" s="84">
        <f>D3305</f>
        <v>58100000</v>
      </c>
      <c r="M3305" s="85"/>
      <c r="N3305" s="85"/>
      <c r="O3305" s="76"/>
      <c r="P3305" s="34"/>
    </row>
    <row r="3306" spans="1:16" s="176" customFormat="1" ht="21" customHeight="1" x14ac:dyDescent="0.3">
      <c r="A3306" s="95"/>
      <c r="B3306" s="304" t="s">
        <v>2898</v>
      </c>
      <c r="C3306" s="305"/>
      <c r="D3306" s="305"/>
      <c r="E3306" s="305"/>
      <c r="F3306" s="305"/>
      <c r="G3306" s="305"/>
      <c r="H3306" s="305"/>
      <c r="I3306" s="305"/>
      <c r="J3306" s="305"/>
      <c r="K3306" s="305"/>
      <c r="L3306" s="305"/>
      <c r="M3306" s="305"/>
      <c r="N3306" s="306"/>
      <c r="O3306" s="76"/>
      <c r="P3306" s="34"/>
    </row>
    <row r="3307" spans="1:16" s="176" customFormat="1" ht="21" customHeight="1" x14ac:dyDescent="0.3">
      <c r="A3307" s="81">
        <f t="shared" si="331"/>
        <v>1</v>
      </c>
      <c r="B3307" s="91" t="s">
        <v>2899</v>
      </c>
      <c r="C3307" s="88" t="s">
        <v>316</v>
      </c>
      <c r="D3307" s="89">
        <v>51100000</v>
      </c>
      <c r="E3307" s="89"/>
      <c r="F3307" s="89"/>
      <c r="G3307" s="109" t="s">
        <v>316</v>
      </c>
      <c r="H3307" s="94"/>
      <c r="I3307" s="83"/>
      <c r="J3307" s="83"/>
      <c r="K3307" s="81" t="str">
        <f>C3307</f>
        <v>đ/mdài</v>
      </c>
      <c r="L3307" s="84">
        <f>D3307</f>
        <v>51100000</v>
      </c>
      <c r="M3307" s="85"/>
      <c r="N3307" s="85"/>
      <c r="O3307" s="76"/>
      <c r="P3307" s="34"/>
    </row>
    <row r="3308" spans="1:16" s="176" customFormat="1" ht="21" customHeight="1" x14ac:dyDescent="0.3">
      <c r="A3308" s="81">
        <f t="shared" si="331"/>
        <v>2</v>
      </c>
      <c r="B3308" s="91" t="s">
        <v>2900</v>
      </c>
      <c r="C3308" s="88" t="s">
        <v>316</v>
      </c>
      <c r="D3308" s="89">
        <v>61800000</v>
      </c>
      <c r="E3308" s="89"/>
      <c r="F3308" s="89"/>
      <c r="G3308" s="109" t="s">
        <v>316</v>
      </c>
      <c r="H3308" s="94"/>
      <c r="I3308" s="83"/>
      <c r="J3308" s="83"/>
      <c r="K3308" s="81" t="str">
        <f>C3308</f>
        <v>đ/mdài</v>
      </c>
      <c r="L3308" s="84">
        <f>D3308</f>
        <v>61800000</v>
      </c>
      <c r="M3308" s="85"/>
      <c r="N3308" s="85"/>
      <c r="O3308" s="76"/>
      <c r="P3308" s="34"/>
    </row>
    <row r="3309" spans="1:16" s="176" customFormat="1" ht="21" customHeight="1" x14ac:dyDescent="0.3">
      <c r="A3309" s="95"/>
      <c r="B3309" s="304" t="s">
        <v>2901</v>
      </c>
      <c r="C3309" s="305"/>
      <c r="D3309" s="305"/>
      <c r="E3309" s="305"/>
      <c r="F3309" s="305"/>
      <c r="G3309" s="305"/>
      <c r="H3309" s="305"/>
      <c r="I3309" s="305"/>
      <c r="J3309" s="305"/>
      <c r="K3309" s="305"/>
      <c r="L3309" s="305"/>
      <c r="M3309" s="305"/>
      <c r="N3309" s="306"/>
      <c r="O3309" s="76"/>
      <c r="P3309" s="34"/>
    </row>
    <row r="3310" spans="1:16" s="176" customFormat="1" ht="21" customHeight="1" x14ac:dyDescent="0.3">
      <c r="A3310" s="81">
        <f t="shared" si="331"/>
        <v>1</v>
      </c>
      <c r="B3310" s="91" t="s">
        <v>2902</v>
      </c>
      <c r="C3310" s="88" t="s">
        <v>316</v>
      </c>
      <c r="D3310" s="89">
        <v>53800000</v>
      </c>
      <c r="E3310" s="89"/>
      <c r="F3310" s="89"/>
      <c r="G3310" s="109" t="s">
        <v>316</v>
      </c>
      <c r="H3310" s="94"/>
      <c r="I3310" s="83"/>
      <c r="J3310" s="83"/>
      <c r="K3310" s="81" t="str">
        <f>C3310</f>
        <v>đ/mdài</v>
      </c>
      <c r="L3310" s="84">
        <f>D3310</f>
        <v>53800000</v>
      </c>
      <c r="M3310" s="85"/>
      <c r="N3310" s="85"/>
      <c r="O3310" s="76"/>
      <c r="P3310" s="34"/>
    </row>
    <row r="3311" spans="1:16" s="176" customFormat="1" ht="21" customHeight="1" x14ac:dyDescent="0.3">
      <c r="A3311" s="81">
        <f t="shared" si="331"/>
        <v>2</v>
      </c>
      <c r="B3311" s="91" t="s">
        <v>2903</v>
      </c>
      <c r="C3311" s="88" t="s">
        <v>316</v>
      </c>
      <c r="D3311" s="89">
        <v>65600000</v>
      </c>
      <c r="E3311" s="89"/>
      <c r="F3311" s="89"/>
      <c r="G3311" s="109" t="s">
        <v>316</v>
      </c>
      <c r="H3311" s="94"/>
      <c r="I3311" s="83"/>
      <c r="J3311" s="83"/>
      <c r="K3311" s="81" t="str">
        <f>C3311</f>
        <v>đ/mdài</v>
      </c>
      <c r="L3311" s="84">
        <f>D3311</f>
        <v>65600000</v>
      </c>
      <c r="M3311" s="85"/>
      <c r="N3311" s="85"/>
      <c r="O3311" s="76"/>
      <c r="P3311" s="34"/>
    </row>
    <row r="3312" spans="1:16" s="176" customFormat="1" ht="21" customHeight="1" x14ac:dyDescent="0.3">
      <c r="A3312" s="95"/>
      <c r="B3312" s="304" t="s">
        <v>2904</v>
      </c>
      <c r="C3312" s="305"/>
      <c r="D3312" s="305"/>
      <c r="E3312" s="305"/>
      <c r="F3312" s="305"/>
      <c r="G3312" s="305"/>
      <c r="H3312" s="305"/>
      <c r="I3312" s="305"/>
      <c r="J3312" s="305"/>
      <c r="K3312" s="305"/>
      <c r="L3312" s="305"/>
      <c r="M3312" s="305"/>
      <c r="N3312" s="306"/>
      <c r="O3312" s="76"/>
      <c r="P3312" s="34"/>
    </row>
    <row r="3313" spans="1:16" s="176" customFormat="1" ht="21" customHeight="1" x14ac:dyDescent="0.3">
      <c r="A3313" s="81">
        <f t="shared" si="331"/>
        <v>1</v>
      </c>
      <c r="B3313" s="91" t="s">
        <v>2905</v>
      </c>
      <c r="C3313" s="88" t="s">
        <v>316</v>
      </c>
      <c r="D3313" s="89">
        <v>33300000</v>
      </c>
      <c r="E3313" s="89"/>
      <c r="F3313" s="89"/>
      <c r="G3313" s="109" t="s">
        <v>316</v>
      </c>
      <c r="H3313" s="94"/>
      <c r="I3313" s="83"/>
      <c r="J3313" s="83"/>
      <c r="K3313" s="81" t="str">
        <f>C3313</f>
        <v>đ/mdài</v>
      </c>
      <c r="L3313" s="84">
        <f>D3313</f>
        <v>33300000</v>
      </c>
      <c r="M3313" s="85"/>
      <c r="N3313" s="85"/>
      <c r="O3313" s="76"/>
      <c r="P3313" s="34"/>
    </row>
    <row r="3314" spans="1:16" s="176" customFormat="1" ht="21" customHeight="1" x14ac:dyDescent="0.3">
      <c r="A3314" s="81">
        <f t="shared" si="331"/>
        <v>2</v>
      </c>
      <c r="B3314" s="91" t="s">
        <v>2906</v>
      </c>
      <c r="C3314" s="88" t="s">
        <v>316</v>
      </c>
      <c r="D3314" s="89">
        <v>40400000</v>
      </c>
      <c r="E3314" s="89"/>
      <c r="F3314" s="89"/>
      <c r="G3314" s="109" t="s">
        <v>316</v>
      </c>
      <c r="H3314" s="94"/>
      <c r="I3314" s="83"/>
      <c r="J3314" s="83"/>
      <c r="K3314" s="81" t="str">
        <f>C3314</f>
        <v>đ/mdài</v>
      </c>
      <c r="L3314" s="84">
        <f>D3314</f>
        <v>40400000</v>
      </c>
      <c r="M3314" s="85"/>
      <c r="N3314" s="85"/>
      <c r="O3314" s="76"/>
      <c r="P3314" s="34"/>
    </row>
    <row r="3315" spans="1:16" s="176" customFormat="1" ht="21" customHeight="1" x14ac:dyDescent="0.3">
      <c r="A3315" s="95"/>
      <c r="B3315" s="304" t="s">
        <v>2907</v>
      </c>
      <c r="C3315" s="305"/>
      <c r="D3315" s="305"/>
      <c r="E3315" s="305"/>
      <c r="F3315" s="305"/>
      <c r="G3315" s="305"/>
      <c r="H3315" s="305"/>
      <c r="I3315" s="305"/>
      <c r="J3315" s="305"/>
      <c r="K3315" s="305"/>
      <c r="L3315" s="305"/>
      <c r="M3315" s="305"/>
      <c r="N3315" s="306"/>
      <c r="O3315" s="76"/>
      <c r="P3315" s="34"/>
    </row>
    <row r="3316" spans="1:16" s="176" customFormat="1" ht="21" customHeight="1" x14ac:dyDescent="0.3">
      <c r="A3316" s="81">
        <f t="shared" si="331"/>
        <v>1</v>
      </c>
      <c r="B3316" s="91" t="s">
        <v>2908</v>
      </c>
      <c r="C3316" s="88" t="s">
        <v>316</v>
      </c>
      <c r="D3316" s="89">
        <v>34700000</v>
      </c>
      <c r="E3316" s="89"/>
      <c r="F3316" s="89"/>
      <c r="G3316" s="109" t="s">
        <v>316</v>
      </c>
      <c r="H3316" s="94"/>
      <c r="I3316" s="83"/>
      <c r="J3316" s="83"/>
      <c r="K3316" s="81" t="str">
        <f>C3316</f>
        <v>đ/mdài</v>
      </c>
      <c r="L3316" s="84">
        <f>D3316</f>
        <v>34700000</v>
      </c>
      <c r="M3316" s="85"/>
      <c r="N3316" s="85"/>
      <c r="O3316" s="76"/>
      <c r="P3316" s="34"/>
    </row>
    <row r="3317" spans="1:16" s="176" customFormat="1" ht="21" customHeight="1" x14ac:dyDescent="0.3">
      <c r="A3317" s="81">
        <f t="shared" si="331"/>
        <v>2</v>
      </c>
      <c r="B3317" s="91" t="s">
        <v>2909</v>
      </c>
      <c r="C3317" s="88" t="s">
        <v>316</v>
      </c>
      <c r="D3317" s="89">
        <v>42300000</v>
      </c>
      <c r="E3317" s="89"/>
      <c r="F3317" s="89"/>
      <c r="G3317" s="109" t="s">
        <v>316</v>
      </c>
      <c r="H3317" s="94"/>
      <c r="I3317" s="83"/>
      <c r="J3317" s="83"/>
      <c r="K3317" s="81" t="str">
        <f>C3317</f>
        <v>đ/mdài</v>
      </c>
      <c r="L3317" s="84">
        <f>D3317</f>
        <v>42300000</v>
      </c>
      <c r="M3317" s="85"/>
      <c r="N3317" s="85"/>
      <c r="O3317" s="76"/>
      <c r="P3317" s="34"/>
    </row>
    <row r="3318" spans="1:16" s="176" customFormat="1" ht="21" customHeight="1" x14ac:dyDescent="0.3">
      <c r="A3318" s="95"/>
      <c r="B3318" s="304" t="s">
        <v>2910</v>
      </c>
      <c r="C3318" s="305"/>
      <c r="D3318" s="305"/>
      <c r="E3318" s="305"/>
      <c r="F3318" s="305"/>
      <c r="G3318" s="305"/>
      <c r="H3318" s="305"/>
      <c r="I3318" s="305"/>
      <c r="J3318" s="305"/>
      <c r="K3318" s="305"/>
      <c r="L3318" s="305"/>
      <c r="M3318" s="305"/>
      <c r="N3318" s="306"/>
      <c r="O3318" s="76"/>
      <c r="P3318" s="34"/>
    </row>
    <row r="3319" spans="1:16" s="176" customFormat="1" ht="21" customHeight="1" x14ac:dyDescent="0.3">
      <c r="A3319" s="81">
        <f t="shared" si="331"/>
        <v>1</v>
      </c>
      <c r="B3319" s="91" t="s">
        <v>2911</v>
      </c>
      <c r="C3319" s="88" t="s">
        <v>316</v>
      </c>
      <c r="D3319" s="89">
        <v>34700000</v>
      </c>
      <c r="E3319" s="89"/>
      <c r="F3319" s="89"/>
      <c r="G3319" s="109" t="s">
        <v>316</v>
      </c>
      <c r="H3319" s="94"/>
      <c r="I3319" s="83"/>
      <c r="J3319" s="83"/>
      <c r="K3319" s="81" t="str">
        <f>C3319</f>
        <v>đ/mdài</v>
      </c>
      <c r="L3319" s="84">
        <f>D3319</f>
        <v>34700000</v>
      </c>
      <c r="M3319" s="85"/>
      <c r="N3319" s="85"/>
      <c r="O3319" s="76"/>
      <c r="P3319" s="34"/>
    </row>
    <row r="3320" spans="1:16" s="176" customFormat="1" ht="21" customHeight="1" x14ac:dyDescent="0.3">
      <c r="A3320" s="81">
        <f t="shared" si="331"/>
        <v>2</v>
      </c>
      <c r="B3320" s="91" t="s">
        <v>2912</v>
      </c>
      <c r="C3320" s="88" t="s">
        <v>316</v>
      </c>
      <c r="D3320" s="89">
        <v>42300000</v>
      </c>
      <c r="E3320" s="89"/>
      <c r="F3320" s="89"/>
      <c r="G3320" s="109" t="s">
        <v>316</v>
      </c>
      <c r="H3320" s="94"/>
      <c r="I3320" s="83"/>
      <c r="J3320" s="83"/>
      <c r="K3320" s="81" t="str">
        <f>C3320</f>
        <v>đ/mdài</v>
      </c>
      <c r="L3320" s="84">
        <f>D3320</f>
        <v>42300000</v>
      </c>
      <c r="M3320" s="85"/>
      <c r="N3320" s="85"/>
      <c r="O3320" s="76"/>
      <c r="P3320" s="34"/>
    </row>
    <row r="3321" spans="1:16" s="176" customFormat="1" ht="21" customHeight="1" x14ac:dyDescent="0.3">
      <c r="A3321" s="95"/>
      <c r="B3321" s="304" t="s">
        <v>2913</v>
      </c>
      <c r="C3321" s="305"/>
      <c r="D3321" s="305"/>
      <c r="E3321" s="305"/>
      <c r="F3321" s="305"/>
      <c r="G3321" s="305"/>
      <c r="H3321" s="305"/>
      <c r="I3321" s="305"/>
      <c r="J3321" s="305"/>
      <c r="K3321" s="305"/>
      <c r="L3321" s="305"/>
      <c r="M3321" s="305"/>
      <c r="N3321" s="306"/>
      <c r="O3321" s="76"/>
      <c r="P3321" s="34"/>
    </row>
    <row r="3322" spans="1:16" s="176" customFormat="1" ht="21" customHeight="1" x14ac:dyDescent="0.3">
      <c r="A3322" s="81">
        <f t="shared" si="331"/>
        <v>1</v>
      </c>
      <c r="B3322" s="91" t="s">
        <v>2914</v>
      </c>
      <c r="C3322" s="88" t="s">
        <v>316</v>
      </c>
      <c r="D3322" s="89">
        <v>61200000</v>
      </c>
      <c r="E3322" s="89"/>
      <c r="F3322" s="89"/>
      <c r="G3322" s="109" t="s">
        <v>316</v>
      </c>
      <c r="H3322" s="94"/>
      <c r="I3322" s="83"/>
      <c r="J3322" s="83"/>
      <c r="K3322" s="81" t="str">
        <f>C3322</f>
        <v>đ/mdài</v>
      </c>
      <c r="L3322" s="84">
        <f>D3322</f>
        <v>61200000</v>
      </c>
      <c r="M3322" s="85"/>
      <c r="N3322" s="85"/>
      <c r="O3322" s="76"/>
      <c r="P3322" s="34"/>
    </row>
    <row r="3323" spans="1:16" s="176" customFormat="1" ht="21" customHeight="1" x14ac:dyDescent="0.3">
      <c r="A3323" s="81">
        <f t="shared" si="331"/>
        <v>2</v>
      </c>
      <c r="B3323" s="91" t="s">
        <v>2915</v>
      </c>
      <c r="C3323" s="88" t="s">
        <v>316</v>
      </c>
      <c r="D3323" s="89">
        <v>76800000</v>
      </c>
      <c r="E3323" s="89"/>
      <c r="F3323" s="89"/>
      <c r="G3323" s="109" t="s">
        <v>316</v>
      </c>
      <c r="H3323" s="94"/>
      <c r="I3323" s="83"/>
      <c r="J3323" s="83"/>
      <c r="K3323" s="81" t="str">
        <f>C3323</f>
        <v>đ/mdài</v>
      </c>
      <c r="L3323" s="84">
        <f>D3323</f>
        <v>76800000</v>
      </c>
      <c r="M3323" s="85"/>
      <c r="N3323" s="85"/>
      <c r="O3323" s="76"/>
      <c r="P3323" s="34"/>
    </row>
    <row r="3324" spans="1:16" s="176" customFormat="1" ht="21" customHeight="1" x14ac:dyDescent="0.3">
      <c r="A3324" s="95"/>
      <c r="B3324" s="304" t="s">
        <v>2916</v>
      </c>
      <c r="C3324" s="305"/>
      <c r="D3324" s="305"/>
      <c r="E3324" s="305"/>
      <c r="F3324" s="305"/>
      <c r="G3324" s="305"/>
      <c r="H3324" s="305"/>
      <c r="I3324" s="305"/>
      <c r="J3324" s="305"/>
      <c r="K3324" s="305"/>
      <c r="L3324" s="305"/>
      <c r="M3324" s="305"/>
      <c r="N3324" s="306"/>
      <c r="O3324" s="76"/>
      <c r="P3324" s="34"/>
    </row>
    <row r="3325" spans="1:16" s="176" customFormat="1" ht="21" customHeight="1" x14ac:dyDescent="0.3">
      <c r="A3325" s="81">
        <f t="shared" si="331"/>
        <v>1</v>
      </c>
      <c r="B3325" s="91" t="s">
        <v>2917</v>
      </c>
      <c r="C3325" s="88" t="s">
        <v>316</v>
      </c>
      <c r="D3325" s="89">
        <v>39500000</v>
      </c>
      <c r="E3325" s="89"/>
      <c r="F3325" s="89"/>
      <c r="G3325" s="109" t="s">
        <v>316</v>
      </c>
      <c r="H3325" s="94"/>
      <c r="I3325" s="83"/>
      <c r="J3325" s="83"/>
      <c r="K3325" s="81" t="str">
        <f>C3325</f>
        <v>đ/mdài</v>
      </c>
      <c r="L3325" s="84">
        <f>D3325</f>
        <v>39500000</v>
      </c>
      <c r="M3325" s="85"/>
      <c r="N3325" s="85"/>
      <c r="O3325" s="76"/>
      <c r="P3325" s="34"/>
    </row>
    <row r="3326" spans="1:16" s="176" customFormat="1" ht="21" customHeight="1" x14ac:dyDescent="0.3">
      <c r="A3326" s="81">
        <f t="shared" si="331"/>
        <v>2</v>
      </c>
      <c r="B3326" s="91" t="s">
        <v>2918</v>
      </c>
      <c r="C3326" s="88" t="s">
        <v>316</v>
      </c>
      <c r="D3326" s="89">
        <v>47900000</v>
      </c>
      <c r="E3326" s="89"/>
      <c r="F3326" s="89"/>
      <c r="G3326" s="109" t="s">
        <v>316</v>
      </c>
      <c r="H3326" s="94"/>
      <c r="I3326" s="83"/>
      <c r="J3326" s="83"/>
      <c r="K3326" s="81" t="str">
        <f>C3326</f>
        <v>đ/mdài</v>
      </c>
      <c r="L3326" s="84">
        <f>D3326</f>
        <v>47900000</v>
      </c>
      <c r="M3326" s="85"/>
      <c r="N3326" s="85"/>
      <c r="O3326" s="77"/>
      <c r="P3326" s="35"/>
    </row>
    <row r="3327" spans="1:16" s="176" customFormat="1" ht="21" customHeight="1" x14ac:dyDescent="0.3">
      <c r="A3327" s="95"/>
      <c r="B3327" s="304" t="s">
        <v>2924</v>
      </c>
      <c r="C3327" s="305"/>
      <c r="D3327" s="305"/>
      <c r="E3327" s="305"/>
      <c r="F3327" s="305"/>
      <c r="G3327" s="305"/>
      <c r="H3327" s="305"/>
      <c r="I3327" s="305"/>
      <c r="J3327" s="305"/>
      <c r="K3327" s="305"/>
      <c r="L3327" s="305"/>
      <c r="M3327" s="305"/>
      <c r="N3327" s="306"/>
      <c r="O3327" s="77"/>
      <c r="P3327" s="35"/>
    </row>
    <row r="3328" spans="1:16" s="176" customFormat="1" ht="21" customHeight="1" x14ac:dyDescent="0.3">
      <c r="A3328" s="81">
        <f t="shared" si="331"/>
        <v>1</v>
      </c>
      <c r="B3328" s="91" t="s">
        <v>2925</v>
      </c>
      <c r="C3328" s="88" t="s">
        <v>316</v>
      </c>
      <c r="D3328" s="89">
        <v>44500000</v>
      </c>
      <c r="E3328" s="89"/>
      <c r="F3328" s="89"/>
      <c r="G3328" s="109" t="s">
        <v>316</v>
      </c>
      <c r="H3328" s="94"/>
      <c r="I3328" s="83"/>
      <c r="J3328" s="83"/>
      <c r="K3328" s="81" t="str">
        <f>C3328</f>
        <v>đ/mdài</v>
      </c>
      <c r="L3328" s="84">
        <f>D3328</f>
        <v>44500000</v>
      </c>
      <c r="M3328" s="85"/>
      <c r="N3328" s="85"/>
      <c r="O3328" s="77"/>
      <c r="P3328" s="35"/>
    </row>
    <row r="3329" spans="1:16" s="176" customFormat="1" ht="21" customHeight="1" x14ac:dyDescent="0.3">
      <c r="A3329" s="81">
        <f t="shared" si="331"/>
        <v>2</v>
      </c>
      <c r="B3329" s="91" t="s">
        <v>2926</v>
      </c>
      <c r="C3329" s="88" t="s">
        <v>316</v>
      </c>
      <c r="D3329" s="89">
        <v>54100000</v>
      </c>
      <c r="E3329" s="89"/>
      <c r="F3329" s="89"/>
      <c r="G3329" s="109" t="s">
        <v>316</v>
      </c>
      <c r="H3329" s="94"/>
      <c r="I3329" s="83"/>
      <c r="J3329" s="83"/>
      <c r="K3329" s="81" t="str">
        <f>C3329</f>
        <v>đ/mdài</v>
      </c>
      <c r="L3329" s="84">
        <f>D3329</f>
        <v>54100000</v>
      </c>
      <c r="M3329" s="85"/>
      <c r="N3329" s="85"/>
      <c r="O3329" s="77"/>
      <c r="P3329" s="35"/>
    </row>
    <row r="3330" spans="1:16" s="176" customFormat="1" ht="21" customHeight="1" x14ac:dyDescent="0.3">
      <c r="A3330" s="95"/>
      <c r="B3330" s="304" t="s">
        <v>2927</v>
      </c>
      <c r="C3330" s="305"/>
      <c r="D3330" s="305"/>
      <c r="E3330" s="305"/>
      <c r="F3330" s="305"/>
      <c r="G3330" s="305"/>
      <c r="H3330" s="305"/>
      <c r="I3330" s="305"/>
      <c r="J3330" s="305"/>
      <c r="K3330" s="305"/>
      <c r="L3330" s="305"/>
      <c r="M3330" s="305"/>
      <c r="N3330" s="306"/>
      <c r="O3330" s="77"/>
      <c r="P3330" s="35"/>
    </row>
    <row r="3331" spans="1:16" s="176" customFormat="1" ht="21" customHeight="1" x14ac:dyDescent="0.3">
      <c r="A3331" s="81">
        <f t="shared" si="331"/>
        <v>1</v>
      </c>
      <c r="B3331" s="91" t="s">
        <v>2928</v>
      </c>
      <c r="C3331" s="88" t="s">
        <v>316</v>
      </c>
      <c r="D3331" s="89">
        <v>47800000</v>
      </c>
      <c r="E3331" s="89"/>
      <c r="F3331" s="89"/>
      <c r="G3331" s="109" t="s">
        <v>316</v>
      </c>
      <c r="H3331" s="94"/>
      <c r="I3331" s="83"/>
      <c r="J3331" s="83"/>
      <c r="K3331" s="81" t="str">
        <f>C3331</f>
        <v>đ/mdài</v>
      </c>
      <c r="L3331" s="84">
        <f>D3331</f>
        <v>47800000</v>
      </c>
      <c r="M3331" s="85"/>
      <c r="N3331" s="85"/>
      <c r="O3331" s="77"/>
      <c r="P3331" s="35"/>
    </row>
    <row r="3332" spans="1:16" s="176" customFormat="1" ht="21" customHeight="1" x14ac:dyDescent="0.3">
      <c r="A3332" s="81">
        <f t="shared" si="331"/>
        <v>2</v>
      </c>
      <c r="B3332" s="91" t="s">
        <v>2929</v>
      </c>
      <c r="C3332" s="88" t="s">
        <v>316</v>
      </c>
      <c r="D3332" s="89">
        <v>57800000</v>
      </c>
      <c r="E3332" s="89"/>
      <c r="F3332" s="89"/>
      <c r="G3332" s="109" t="s">
        <v>316</v>
      </c>
      <c r="H3332" s="94"/>
      <c r="I3332" s="83"/>
      <c r="J3332" s="83"/>
      <c r="K3332" s="81" t="str">
        <f>C3332</f>
        <v>đ/mdài</v>
      </c>
      <c r="L3332" s="84">
        <f>D3332</f>
        <v>57800000</v>
      </c>
      <c r="M3332" s="85"/>
      <c r="N3332" s="85"/>
      <c r="O3332" s="77"/>
      <c r="P3332" s="35"/>
    </row>
    <row r="3333" spans="1:16" s="176" customFormat="1" ht="21" customHeight="1" x14ac:dyDescent="0.3">
      <c r="A3333" s="95"/>
      <c r="B3333" s="304" t="s">
        <v>2930</v>
      </c>
      <c r="C3333" s="305"/>
      <c r="D3333" s="305"/>
      <c r="E3333" s="305"/>
      <c r="F3333" s="305"/>
      <c r="G3333" s="305"/>
      <c r="H3333" s="305"/>
      <c r="I3333" s="305"/>
      <c r="J3333" s="305"/>
      <c r="K3333" s="305"/>
      <c r="L3333" s="305"/>
      <c r="M3333" s="305"/>
      <c r="N3333" s="306"/>
      <c r="O3333" s="77"/>
      <c r="P3333" s="35"/>
    </row>
    <row r="3334" spans="1:16" s="176" customFormat="1" ht="21" customHeight="1" x14ac:dyDescent="0.3">
      <c r="A3334" s="81">
        <f t="shared" si="331"/>
        <v>1</v>
      </c>
      <c r="B3334" s="91" t="s">
        <v>2931</v>
      </c>
      <c r="C3334" s="88" t="s">
        <v>316</v>
      </c>
      <c r="D3334" s="89">
        <v>50500000</v>
      </c>
      <c r="E3334" s="89"/>
      <c r="F3334" s="89"/>
      <c r="G3334" s="109" t="s">
        <v>316</v>
      </c>
      <c r="H3334" s="94"/>
      <c r="I3334" s="83"/>
      <c r="J3334" s="83"/>
      <c r="K3334" s="81" t="str">
        <f>C3334</f>
        <v>đ/mdài</v>
      </c>
      <c r="L3334" s="84">
        <f>D3334</f>
        <v>50500000</v>
      </c>
      <c r="M3334" s="85"/>
      <c r="N3334" s="85"/>
      <c r="O3334" s="77"/>
      <c r="P3334" s="35"/>
    </row>
    <row r="3335" spans="1:16" s="176" customFormat="1" ht="21" customHeight="1" x14ac:dyDescent="0.3">
      <c r="A3335" s="81">
        <f t="shared" si="331"/>
        <v>2</v>
      </c>
      <c r="B3335" s="91" t="s">
        <v>2932</v>
      </c>
      <c r="C3335" s="88" t="s">
        <v>316</v>
      </c>
      <c r="D3335" s="89">
        <v>61600000</v>
      </c>
      <c r="E3335" s="89"/>
      <c r="F3335" s="89"/>
      <c r="G3335" s="109" t="s">
        <v>316</v>
      </c>
      <c r="H3335" s="94"/>
      <c r="I3335" s="83"/>
      <c r="J3335" s="83"/>
      <c r="K3335" s="81" t="str">
        <f>C3335</f>
        <v>đ/mdài</v>
      </c>
      <c r="L3335" s="84">
        <f>D3335</f>
        <v>61600000</v>
      </c>
      <c r="M3335" s="85"/>
      <c r="N3335" s="85"/>
      <c r="O3335" s="77"/>
      <c r="P3335" s="35"/>
    </row>
    <row r="3336" spans="1:16" s="176" customFormat="1" ht="21" customHeight="1" x14ac:dyDescent="0.3">
      <c r="A3336" s="95"/>
      <c r="B3336" s="304" t="s">
        <v>2935</v>
      </c>
      <c r="C3336" s="305"/>
      <c r="D3336" s="305"/>
      <c r="E3336" s="305"/>
      <c r="F3336" s="305"/>
      <c r="G3336" s="305"/>
      <c r="H3336" s="305"/>
      <c r="I3336" s="305"/>
      <c r="J3336" s="305"/>
      <c r="K3336" s="305"/>
      <c r="L3336" s="305"/>
      <c r="M3336" s="305"/>
      <c r="N3336" s="306"/>
      <c r="O3336" s="77"/>
      <c r="P3336" s="35"/>
    </row>
    <row r="3337" spans="1:16" s="176" customFormat="1" ht="21" customHeight="1" x14ac:dyDescent="0.3">
      <c r="A3337" s="81">
        <f t="shared" si="331"/>
        <v>1</v>
      </c>
      <c r="B3337" s="91" t="s">
        <v>2933</v>
      </c>
      <c r="C3337" s="88" t="s">
        <v>316</v>
      </c>
      <c r="D3337" s="89">
        <v>47800000</v>
      </c>
      <c r="E3337" s="89"/>
      <c r="F3337" s="89"/>
      <c r="G3337" s="109" t="s">
        <v>316</v>
      </c>
      <c r="H3337" s="94"/>
      <c r="I3337" s="83"/>
      <c r="J3337" s="83"/>
      <c r="K3337" s="81" t="str">
        <f>C3337</f>
        <v>đ/mdài</v>
      </c>
      <c r="L3337" s="84">
        <f>D3337</f>
        <v>47800000</v>
      </c>
      <c r="M3337" s="85"/>
      <c r="N3337" s="85"/>
      <c r="O3337" s="77"/>
      <c r="P3337" s="35"/>
    </row>
    <row r="3338" spans="1:16" s="176" customFormat="1" ht="21" customHeight="1" x14ac:dyDescent="0.3">
      <c r="A3338" s="81">
        <f t="shared" si="331"/>
        <v>2</v>
      </c>
      <c r="B3338" s="91" t="s">
        <v>2934</v>
      </c>
      <c r="C3338" s="88" t="s">
        <v>316</v>
      </c>
      <c r="D3338" s="89">
        <v>58200000</v>
      </c>
      <c r="E3338" s="89"/>
      <c r="F3338" s="89"/>
      <c r="G3338" s="109" t="s">
        <v>316</v>
      </c>
      <c r="H3338" s="94"/>
      <c r="I3338" s="83"/>
      <c r="J3338" s="83"/>
      <c r="K3338" s="81" t="str">
        <f>C3338</f>
        <v>đ/mdài</v>
      </c>
      <c r="L3338" s="84">
        <f>D3338</f>
        <v>58200000</v>
      </c>
      <c r="M3338" s="85"/>
      <c r="N3338" s="85"/>
      <c r="O3338" s="77"/>
      <c r="P3338" s="35"/>
    </row>
    <row r="3339" spans="1:16" s="176" customFormat="1" ht="21" customHeight="1" x14ac:dyDescent="0.3">
      <c r="A3339" s="95"/>
      <c r="B3339" s="304" t="s">
        <v>2936</v>
      </c>
      <c r="C3339" s="305"/>
      <c r="D3339" s="305"/>
      <c r="E3339" s="305"/>
      <c r="F3339" s="305"/>
      <c r="G3339" s="305"/>
      <c r="H3339" s="305"/>
      <c r="I3339" s="305"/>
      <c r="J3339" s="305"/>
      <c r="K3339" s="305"/>
      <c r="L3339" s="305"/>
      <c r="M3339" s="305"/>
      <c r="N3339" s="306"/>
      <c r="O3339" s="77"/>
      <c r="P3339" s="35"/>
    </row>
    <row r="3340" spans="1:16" s="176" customFormat="1" ht="21" customHeight="1" x14ac:dyDescent="0.3">
      <c r="A3340" s="81">
        <f t="shared" si="331"/>
        <v>1</v>
      </c>
      <c r="B3340" s="91" t="s">
        <v>2937</v>
      </c>
      <c r="C3340" s="88" t="s">
        <v>316</v>
      </c>
      <c r="D3340" s="89">
        <v>52900000</v>
      </c>
      <c r="E3340" s="89"/>
      <c r="F3340" s="89"/>
      <c r="G3340" s="109" t="s">
        <v>316</v>
      </c>
      <c r="H3340" s="94"/>
      <c r="I3340" s="83"/>
      <c r="J3340" s="83"/>
      <c r="K3340" s="81" t="str">
        <f>C3340</f>
        <v>đ/mdài</v>
      </c>
      <c r="L3340" s="84">
        <f>D3340</f>
        <v>52900000</v>
      </c>
      <c r="M3340" s="85"/>
      <c r="N3340" s="85"/>
      <c r="O3340" s="77"/>
      <c r="P3340" s="35"/>
    </row>
    <row r="3341" spans="1:16" s="176" customFormat="1" ht="21" customHeight="1" x14ac:dyDescent="0.3">
      <c r="A3341" s="81">
        <f t="shared" si="331"/>
        <v>2</v>
      </c>
      <c r="B3341" s="91" t="s">
        <v>2938</v>
      </c>
      <c r="C3341" s="88" t="s">
        <v>316</v>
      </c>
      <c r="D3341" s="89">
        <v>64400000</v>
      </c>
      <c r="E3341" s="89"/>
      <c r="F3341" s="89"/>
      <c r="G3341" s="109" t="s">
        <v>316</v>
      </c>
      <c r="H3341" s="94"/>
      <c r="I3341" s="83"/>
      <c r="J3341" s="83"/>
      <c r="K3341" s="81" t="str">
        <f>C3341</f>
        <v>đ/mdài</v>
      </c>
      <c r="L3341" s="84">
        <f>D3341</f>
        <v>64400000</v>
      </c>
      <c r="M3341" s="85"/>
      <c r="N3341" s="85"/>
      <c r="O3341" s="77"/>
      <c r="P3341" s="35"/>
    </row>
    <row r="3342" spans="1:16" s="176" customFormat="1" ht="21" customHeight="1" x14ac:dyDescent="0.3">
      <c r="A3342" s="95"/>
      <c r="B3342" s="304" t="s">
        <v>2941</v>
      </c>
      <c r="C3342" s="305"/>
      <c r="D3342" s="305"/>
      <c r="E3342" s="305"/>
      <c r="F3342" s="305"/>
      <c r="G3342" s="305"/>
      <c r="H3342" s="305"/>
      <c r="I3342" s="305"/>
      <c r="J3342" s="305"/>
      <c r="K3342" s="305"/>
      <c r="L3342" s="305"/>
      <c r="M3342" s="305"/>
      <c r="N3342" s="306"/>
      <c r="O3342" s="77"/>
      <c r="P3342" s="35"/>
    </row>
    <row r="3343" spans="1:16" s="176" customFormat="1" ht="21" customHeight="1" x14ac:dyDescent="0.3">
      <c r="A3343" s="81">
        <f t="shared" si="331"/>
        <v>1</v>
      </c>
      <c r="B3343" s="91" t="s">
        <v>2939</v>
      </c>
      <c r="C3343" s="88" t="s">
        <v>316</v>
      </c>
      <c r="D3343" s="89">
        <v>56100000</v>
      </c>
      <c r="E3343" s="89"/>
      <c r="F3343" s="89"/>
      <c r="G3343" s="109" t="s">
        <v>316</v>
      </c>
      <c r="H3343" s="94"/>
      <c r="I3343" s="83"/>
      <c r="J3343" s="83"/>
      <c r="K3343" s="81" t="str">
        <f>C3343</f>
        <v>đ/mdài</v>
      </c>
      <c r="L3343" s="84">
        <f>D3343</f>
        <v>56100000</v>
      </c>
      <c r="M3343" s="85"/>
      <c r="N3343" s="85"/>
      <c r="O3343" s="77"/>
      <c r="P3343" s="35"/>
    </row>
    <row r="3344" spans="1:16" s="176" customFormat="1" ht="21" customHeight="1" x14ac:dyDescent="0.3">
      <c r="A3344" s="81">
        <f t="shared" si="331"/>
        <v>2</v>
      </c>
      <c r="B3344" s="91" t="s">
        <v>2940</v>
      </c>
      <c r="C3344" s="88" t="s">
        <v>316</v>
      </c>
      <c r="D3344" s="89">
        <v>68100000</v>
      </c>
      <c r="E3344" s="89"/>
      <c r="F3344" s="89"/>
      <c r="G3344" s="109" t="s">
        <v>316</v>
      </c>
      <c r="H3344" s="94"/>
      <c r="I3344" s="83"/>
      <c r="J3344" s="83"/>
      <c r="K3344" s="81" t="str">
        <f>C3344</f>
        <v>đ/mdài</v>
      </c>
      <c r="L3344" s="84">
        <f>D3344</f>
        <v>68100000</v>
      </c>
      <c r="M3344" s="85"/>
      <c r="N3344" s="85"/>
      <c r="O3344" s="77"/>
      <c r="P3344" s="35"/>
    </row>
    <row r="3345" spans="1:16" s="176" customFormat="1" ht="21" customHeight="1" x14ac:dyDescent="0.3">
      <c r="A3345" s="95"/>
      <c r="B3345" s="304" t="s">
        <v>2942</v>
      </c>
      <c r="C3345" s="305"/>
      <c r="D3345" s="305"/>
      <c r="E3345" s="305"/>
      <c r="F3345" s="305"/>
      <c r="G3345" s="305"/>
      <c r="H3345" s="305"/>
      <c r="I3345" s="305"/>
      <c r="J3345" s="305"/>
      <c r="K3345" s="305"/>
      <c r="L3345" s="305"/>
      <c r="M3345" s="305"/>
      <c r="N3345" s="306"/>
      <c r="O3345" s="77"/>
      <c r="P3345" s="35"/>
    </row>
    <row r="3346" spans="1:16" s="176" customFormat="1" ht="21" customHeight="1" x14ac:dyDescent="0.3">
      <c r="A3346" s="81">
        <f t="shared" si="331"/>
        <v>1</v>
      </c>
      <c r="B3346" s="91" t="s">
        <v>2943</v>
      </c>
      <c r="C3346" s="88" t="s">
        <v>316</v>
      </c>
      <c r="D3346" s="89">
        <v>58900000</v>
      </c>
      <c r="E3346" s="89"/>
      <c r="F3346" s="89"/>
      <c r="G3346" s="109" t="s">
        <v>316</v>
      </c>
      <c r="H3346" s="94"/>
      <c r="I3346" s="83"/>
      <c r="J3346" s="83"/>
      <c r="K3346" s="81" t="str">
        <f>C3346</f>
        <v>đ/mdài</v>
      </c>
      <c r="L3346" s="84">
        <f>D3346</f>
        <v>58900000</v>
      </c>
      <c r="M3346" s="85"/>
      <c r="N3346" s="85"/>
      <c r="O3346" s="77"/>
      <c r="P3346" s="35"/>
    </row>
    <row r="3347" spans="1:16" s="176" customFormat="1" ht="21" customHeight="1" x14ac:dyDescent="0.3">
      <c r="A3347" s="81">
        <f t="shared" si="331"/>
        <v>2</v>
      </c>
      <c r="B3347" s="91" t="s">
        <v>2944</v>
      </c>
      <c r="C3347" s="88" t="s">
        <v>316</v>
      </c>
      <c r="D3347" s="89">
        <v>71900000</v>
      </c>
      <c r="E3347" s="89"/>
      <c r="F3347" s="89"/>
      <c r="G3347" s="109" t="s">
        <v>316</v>
      </c>
      <c r="H3347" s="94"/>
      <c r="I3347" s="83"/>
      <c r="J3347" s="83"/>
      <c r="K3347" s="81" t="str">
        <f>C3347</f>
        <v>đ/mdài</v>
      </c>
      <c r="L3347" s="84">
        <f>D3347</f>
        <v>71900000</v>
      </c>
      <c r="M3347" s="85"/>
      <c r="N3347" s="85"/>
      <c r="O3347" s="77"/>
      <c r="P3347" s="35"/>
    </row>
    <row r="3348" spans="1:16" s="176" customFormat="1" ht="21" customHeight="1" x14ac:dyDescent="0.3">
      <c r="A3348" s="95"/>
      <c r="B3348" s="304" t="s">
        <v>2945</v>
      </c>
      <c r="C3348" s="305"/>
      <c r="D3348" s="305"/>
      <c r="E3348" s="305"/>
      <c r="F3348" s="305"/>
      <c r="G3348" s="305"/>
      <c r="H3348" s="305"/>
      <c r="I3348" s="305"/>
      <c r="J3348" s="305"/>
      <c r="K3348" s="305"/>
      <c r="L3348" s="305"/>
      <c r="M3348" s="305"/>
      <c r="N3348" s="306"/>
      <c r="O3348" s="77"/>
      <c r="P3348" s="35"/>
    </row>
    <row r="3349" spans="1:16" s="176" customFormat="1" ht="21" customHeight="1" x14ac:dyDescent="0.3">
      <c r="A3349" s="81">
        <f t="shared" si="331"/>
        <v>1</v>
      </c>
      <c r="B3349" s="91" t="s">
        <v>2946</v>
      </c>
      <c r="C3349" s="88" t="s">
        <v>316</v>
      </c>
      <c r="D3349" s="89">
        <v>94000000</v>
      </c>
      <c r="E3349" s="89"/>
      <c r="F3349" s="89"/>
      <c r="G3349" s="109" t="s">
        <v>316</v>
      </c>
      <c r="H3349" s="94"/>
      <c r="I3349" s="83"/>
      <c r="J3349" s="83"/>
      <c r="K3349" s="81" t="str">
        <f>C3349</f>
        <v>đ/mdài</v>
      </c>
      <c r="L3349" s="84">
        <f>D3349</f>
        <v>94000000</v>
      </c>
      <c r="M3349" s="85"/>
      <c r="N3349" s="85"/>
      <c r="O3349" s="77"/>
      <c r="P3349" s="35"/>
    </row>
    <row r="3350" spans="1:16" s="176" customFormat="1" ht="21" customHeight="1" x14ac:dyDescent="0.3">
      <c r="A3350" s="81">
        <f t="shared" si="331"/>
        <v>2</v>
      </c>
      <c r="B3350" s="91" t="s">
        <v>2947</v>
      </c>
      <c r="C3350" s="88" t="s">
        <v>316</v>
      </c>
      <c r="D3350" s="89">
        <v>119000000</v>
      </c>
      <c r="E3350" s="89"/>
      <c r="F3350" s="89"/>
      <c r="G3350" s="109" t="s">
        <v>316</v>
      </c>
      <c r="H3350" s="94"/>
      <c r="I3350" s="83"/>
      <c r="J3350" s="83"/>
      <c r="K3350" s="81" t="str">
        <f>C3350</f>
        <v>đ/mdài</v>
      </c>
      <c r="L3350" s="84">
        <f>D3350</f>
        <v>119000000</v>
      </c>
      <c r="M3350" s="85"/>
      <c r="N3350" s="85"/>
      <c r="O3350" s="77"/>
      <c r="P3350" s="35"/>
    </row>
    <row r="3351" spans="1:16" s="176" customFormat="1" ht="21" customHeight="1" x14ac:dyDescent="0.3">
      <c r="A3351" s="95"/>
      <c r="B3351" s="304" t="s">
        <v>2950</v>
      </c>
      <c r="C3351" s="305"/>
      <c r="D3351" s="305"/>
      <c r="E3351" s="305"/>
      <c r="F3351" s="305"/>
      <c r="G3351" s="305"/>
      <c r="H3351" s="305"/>
      <c r="I3351" s="305"/>
      <c r="J3351" s="305"/>
      <c r="K3351" s="305"/>
      <c r="L3351" s="305"/>
      <c r="M3351" s="305"/>
      <c r="N3351" s="306"/>
      <c r="O3351" s="77"/>
      <c r="P3351" s="35"/>
    </row>
    <row r="3352" spans="1:16" s="176" customFormat="1" ht="21" customHeight="1" x14ac:dyDescent="0.3">
      <c r="A3352" s="81">
        <f t="shared" si="331"/>
        <v>1</v>
      </c>
      <c r="B3352" s="91" t="s">
        <v>2948</v>
      </c>
      <c r="C3352" s="88" t="s">
        <v>316</v>
      </c>
      <c r="D3352" s="89">
        <v>57600000</v>
      </c>
      <c r="E3352" s="89"/>
      <c r="F3352" s="89"/>
      <c r="G3352" s="109" t="s">
        <v>316</v>
      </c>
      <c r="H3352" s="94"/>
      <c r="I3352" s="83"/>
      <c r="J3352" s="83"/>
      <c r="K3352" s="81" t="str">
        <f>C3352</f>
        <v>đ/mdài</v>
      </c>
      <c r="L3352" s="84">
        <f>D3352</f>
        <v>57600000</v>
      </c>
      <c r="M3352" s="85"/>
      <c r="N3352" s="85"/>
      <c r="O3352" s="77"/>
      <c r="P3352" s="35"/>
    </row>
    <row r="3353" spans="1:16" s="176" customFormat="1" ht="21" customHeight="1" x14ac:dyDescent="0.3">
      <c r="A3353" s="81">
        <f t="shared" si="331"/>
        <v>2</v>
      </c>
      <c r="B3353" s="91" t="s">
        <v>2949</v>
      </c>
      <c r="C3353" s="88" t="s">
        <v>316</v>
      </c>
      <c r="D3353" s="89">
        <v>69700000</v>
      </c>
      <c r="E3353" s="89"/>
      <c r="F3353" s="89"/>
      <c r="G3353" s="109" t="s">
        <v>316</v>
      </c>
      <c r="H3353" s="94"/>
      <c r="I3353" s="83"/>
      <c r="J3353" s="83"/>
      <c r="K3353" s="81" t="str">
        <f>C3353</f>
        <v>đ/mdài</v>
      </c>
      <c r="L3353" s="84">
        <f>D3353</f>
        <v>69700000</v>
      </c>
      <c r="M3353" s="85"/>
      <c r="N3353" s="85"/>
      <c r="O3353" s="77"/>
      <c r="P3353" s="35"/>
    </row>
    <row r="3354" spans="1:16" s="176" customFormat="1" ht="21" customHeight="1" x14ac:dyDescent="0.3">
      <c r="A3354" s="95"/>
      <c r="B3354" s="304" t="s">
        <v>2951</v>
      </c>
      <c r="C3354" s="305"/>
      <c r="D3354" s="305"/>
      <c r="E3354" s="305"/>
      <c r="F3354" s="305"/>
      <c r="G3354" s="305"/>
      <c r="H3354" s="305"/>
      <c r="I3354" s="305"/>
      <c r="J3354" s="305"/>
      <c r="K3354" s="305"/>
      <c r="L3354" s="305"/>
      <c r="M3354" s="305"/>
      <c r="N3354" s="306"/>
      <c r="O3354" s="77"/>
      <c r="P3354" s="35"/>
    </row>
    <row r="3355" spans="1:16" s="176" customFormat="1" ht="21" customHeight="1" x14ac:dyDescent="0.3">
      <c r="A3355" s="81">
        <f t="shared" si="331"/>
        <v>1</v>
      </c>
      <c r="B3355" s="91" t="s">
        <v>2952</v>
      </c>
      <c r="C3355" s="88" t="s">
        <v>316</v>
      </c>
      <c r="D3355" s="89">
        <v>60300000</v>
      </c>
      <c r="E3355" s="89"/>
      <c r="F3355" s="89"/>
      <c r="G3355" s="109" t="s">
        <v>316</v>
      </c>
      <c r="H3355" s="94"/>
      <c r="I3355" s="83"/>
      <c r="J3355" s="83"/>
      <c r="K3355" s="81" t="str">
        <f>C3355</f>
        <v>đ/mdài</v>
      </c>
      <c r="L3355" s="84">
        <f>D3355</f>
        <v>60300000</v>
      </c>
      <c r="M3355" s="85"/>
      <c r="N3355" s="85"/>
      <c r="O3355" s="77"/>
      <c r="P3355" s="35"/>
    </row>
    <row r="3356" spans="1:16" s="176" customFormat="1" ht="21" customHeight="1" x14ac:dyDescent="0.3">
      <c r="A3356" s="81">
        <f t="shared" si="331"/>
        <v>2</v>
      </c>
      <c r="B3356" s="91" t="s">
        <v>2953</v>
      </c>
      <c r="C3356" s="88" t="s">
        <v>316</v>
      </c>
      <c r="D3356" s="89">
        <v>73500000</v>
      </c>
      <c r="E3356" s="89"/>
      <c r="F3356" s="89"/>
      <c r="G3356" s="109" t="s">
        <v>316</v>
      </c>
      <c r="H3356" s="94"/>
      <c r="I3356" s="83"/>
      <c r="J3356" s="83"/>
      <c r="K3356" s="81" t="str">
        <f>C3356</f>
        <v>đ/mdài</v>
      </c>
      <c r="L3356" s="84">
        <f>D3356</f>
        <v>73500000</v>
      </c>
      <c r="M3356" s="85"/>
      <c r="N3356" s="85"/>
      <c r="O3356" s="77"/>
      <c r="P3356" s="35"/>
    </row>
    <row r="3357" spans="1:16" s="176" customFormat="1" ht="21" customHeight="1" x14ac:dyDescent="0.3">
      <c r="A3357" s="95"/>
      <c r="B3357" s="304" t="s">
        <v>2954</v>
      </c>
      <c r="C3357" s="305"/>
      <c r="D3357" s="305"/>
      <c r="E3357" s="305"/>
      <c r="F3357" s="305"/>
      <c r="G3357" s="305"/>
      <c r="H3357" s="305"/>
      <c r="I3357" s="305"/>
      <c r="J3357" s="305"/>
      <c r="K3357" s="305"/>
      <c r="L3357" s="305"/>
      <c r="M3357" s="305"/>
      <c r="N3357" s="306"/>
      <c r="O3357" s="77"/>
      <c r="P3357" s="35"/>
    </row>
    <row r="3358" spans="1:16" s="176" customFormat="1" ht="21" customHeight="1" x14ac:dyDescent="0.3">
      <c r="A3358" s="81">
        <f t="shared" si="331"/>
        <v>1</v>
      </c>
      <c r="B3358" s="91" t="s">
        <v>2955</v>
      </c>
      <c r="C3358" s="88" t="s">
        <v>316</v>
      </c>
      <c r="D3358" s="89">
        <v>62700000</v>
      </c>
      <c r="E3358" s="89"/>
      <c r="F3358" s="89"/>
      <c r="G3358" s="109" t="s">
        <v>316</v>
      </c>
      <c r="H3358" s="94"/>
      <c r="I3358" s="83"/>
      <c r="J3358" s="83"/>
      <c r="K3358" s="81" t="str">
        <f>C3358</f>
        <v>đ/mdài</v>
      </c>
      <c r="L3358" s="84">
        <f>D3358</f>
        <v>62700000</v>
      </c>
      <c r="M3358" s="85"/>
      <c r="N3358" s="85"/>
      <c r="O3358" s="77"/>
      <c r="P3358" s="35"/>
    </row>
    <row r="3359" spans="1:16" s="176" customFormat="1" ht="21" customHeight="1" x14ac:dyDescent="0.3">
      <c r="A3359" s="81">
        <f t="shared" si="331"/>
        <v>2</v>
      </c>
      <c r="B3359" s="91" t="s">
        <v>2956</v>
      </c>
      <c r="C3359" s="88" t="s">
        <v>316</v>
      </c>
      <c r="D3359" s="89">
        <v>78400000</v>
      </c>
      <c r="E3359" s="89"/>
      <c r="F3359" s="89"/>
      <c r="G3359" s="109" t="s">
        <v>316</v>
      </c>
      <c r="H3359" s="94"/>
      <c r="I3359" s="83"/>
      <c r="J3359" s="83"/>
      <c r="K3359" s="81" t="str">
        <f>C3359</f>
        <v>đ/mdài</v>
      </c>
      <c r="L3359" s="84">
        <f>D3359</f>
        <v>78400000</v>
      </c>
      <c r="M3359" s="85"/>
      <c r="N3359" s="85"/>
      <c r="O3359" s="77"/>
      <c r="P3359" s="35"/>
    </row>
    <row r="3360" spans="1:16" s="176" customFormat="1" ht="21" customHeight="1" x14ac:dyDescent="0.3">
      <c r="A3360" s="95"/>
      <c r="B3360" s="304" t="s">
        <v>2957</v>
      </c>
      <c r="C3360" s="305"/>
      <c r="D3360" s="305"/>
      <c r="E3360" s="305"/>
      <c r="F3360" s="305"/>
      <c r="G3360" s="305"/>
      <c r="H3360" s="305"/>
      <c r="I3360" s="305"/>
      <c r="J3360" s="305"/>
      <c r="K3360" s="305"/>
      <c r="L3360" s="305"/>
      <c r="M3360" s="305"/>
      <c r="N3360" s="306"/>
      <c r="O3360" s="77"/>
      <c r="P3360" s="35"/>
    </row>
    <row r="3361" spans="1:16" s="176" customFormat="1" ht="21" customHeight="1" x14ac:dyDescent="0.3">
      <c r="A3361" s="81">
        <f t="shared" si="331"/>
        <v>1</v>
      </c>
      <c r="B3361" s="91" t="s">
        <v>2958</v>
      </c>
      <c r="C3361" s="88" t="s">
        <v>316</v>
      </c>
      <c r="D3361" s="89">
        <v>74800000</v>
      </c>
      <c r="E3361" s="89"/>
      <c r="F3361" s="89"/>
      <c r="G3361" s="109" t="s">
        <v>316</v>
      </c>
      <c r="H3361" s="94"/>
      <c r="I3361" s="83"/>
      <c r="J3361" s="83"/>
      <c r="K3361" s="81" t="str">
        <f>C3361</f>
        <v>đ/mdài</v>
      </c>
      <c r="L3361" s="84">
        <f>D3361</f>
        <v>74800000</v>
      </c>
      <c r="M3361" s="85"/>
      <c r="N3361" s="85"/>
      <c r="O3361" s="77"/>
      <c r="P3361" s="35"/>
    </row>
    <row r="3362" spans="1:16" s="176" customFormat="1" ht="21" customHeight="1" x14ac:dyDescent="0.3">
      <c r="A3362" s="81">
        <f>A3361+1</f>
        <v>2</v>
      </c>
      <c r="B3362" s="91" t="s">
        <v>2959</v>
      </c>
      <c r="C3362" s="88" t="s">
        <v>316</v>
      </c>
      <c r="D3362" s="89">
        <v>91200000</v>
      </c>
      <c r="E3362" s="89"/>
      <c r="F3362" s="89"/>
      <c r="G3362" s="109" t="s">
        <v>316</v>
      </c>
      <c r="H3362" s="94"/>
      <c r="I3362" s="83"/>
      <c r="J3362" s="83"/>
      <c r="K3362" s="81" t="str">
        <f>C3362</f>
        <v>đ/mdài</v>
      </c>
      <c r="L3362" s="84">
        <f>D3362</f>
        <v>91200000</v>
      </c>
      <c r="M3362" s="85"/>
      <c r="N3362" s="85"/>
      <c r="O3362" s="77"/>
      <c r="P3362" s="35"/>
    </row>
    <row r="3363" spans="1:16" s="176" customFormat="1" ht="21" customHeight="1" x14ac:dyDescent="0.3">
      <c r="A3363" s="95"/>
      <c r="B3363" s="304" t="s">
        <v>2960</v>
      </c>
      <c r="C3363" s="305"/>
      <c r="D3363" s="305"/>
      <c r="E3363" s="305"/>
      <c r="F3363" s="305"/>
      <c r="G3363" s="305"/>
      <c r="H3363" s="305"/>
      <c r="I3363" s="305"/>
      <c r="J3363" s="305"/>
      <c r="K3363" s="305"/>
      <c r="L3363" s="305"/>
      <c r="M3363" s="305"/>
      <c r="N3363" s="306"/>
      <c r="O3363" s="77"/>
      <c r="P3363" s="35"/>
    </row>
    <row r="3364" spans="1:16" s="176" customFormat="1" ht="21" customHeight="1" x14ac:dyDescent="0.3">
      <c r="A3364" s="81">
        <f t="shared" ref="A3364:A3427" si="332">A3363+1</f>
        <v>1</v>
      </c>
      <c r="B3364" s="91" t="s">
        <v>2961</v>
      </c>
      <c r="C3364" s="88" t="s">
        <v>316</v>
      </c>
      <c r="D3364" s="89">
        <v>95500000</v>
      </c>
      <c r="E3364" s="89"/>
      <c r="F3364" s="89"/>
      <c r="G3364" s="109" t="s">
        <v>316</v>
      </c>
      <c r="H3364" s="94"/>
      <c r="I3364" s="83"/>
      <c r="J3364" s="83"/>
      <c r="K3364" s="81" t="str">
        <f>C3364</f>
        <v>đ/mdài</v>
      </c>
      <c r="L3364" s="84">
        <f>D3364</f>
        <v>95500000</v>
      </c>
      <c r="M3364" s="85"/>
      <c r="N3364" s="85"/>
      <c r="O3364" s="77"/>
      <c r="P3364" s="35"/>
    </row>
    <row r="3365" spans="1:16" s="176" customFormat="1" ht="21" customHeight="1" x14ac:dyDescent="0.3">
      <c r="A3365" s="81">
        <f t="shared" si="332"/>
        <v>2</v>
      </c>
      <c r="B3365" s="91" t="s">
        <v>2962</v>
      </c>
      <c r="C3365" s="88" t="s">
        <v>316</v>
      </c>
      <c r="D3365" s="89">
        <v>120600000</v>
      </c>
      <c r="E3365" s="89"/>
      <c r="F3365" s="89"/>
      <c r="G3365" s="109" t="s">
        <v>316</v>
      </c>
      <c r="H3365" s="94"/>
      <c r="I3365" s="83"/>
      <c r="J3365" s="83"/>
      <c r="K3365" s="81" t="str">
        <f>C3365</f>
        <v>đ/mdài</v>
      </c>
      <c r="L3365" s="84">
        <f>D3365</f>
        <v>120600000</v>
      </c>
      <c r="M3365" s="85"/>
      <c r="N3365" s="85"/>
      <c r="O3365" s="77"/>
      <c r="P3365" s="35"/>
    </row>
    <row r="3366" spans="1:16" s="176" customFormat="1" ht="21" customHeight="1" x14ac:dyDescent="0.3">
      <c r="A3366" s="95"/>
      <c r="B3366" s="304" t="s">
        <v>2963</v>
      </c>
      <c r="C3366" s="305"/>
      <c r="D3366" s="305"/>
      <c r="E3366" s="305"/>
      <c r="F3366" s="305"/>
      <c r="G3366" s="305"/>
      <c r="H3366" s="305"/>
      <c r="I3366" s="305"/>
      <c r="J3366" s="305"/>
      <c r="K3366" s="305"/>
      <c r="L3366" s="305"/>
      <c r="M3366" s="305"/>
      <c r="N3366" s="306"/>
      <c r="O3366" s="77"/>
      <c r="P3366" s="35"/>
    </row>
    <row r="3367" spans="1:16" s="176" customFormat="1" ht="21" customHeight="1" x14ac:dyDescent="0.3">
      <c r="A3367" s="81">
        <f t="shared" si="332"/>
        <v>1</v>
      </c>
      <c r="B3367" s="91" t="s">
        <v>2964</v>
      </c>
      <c r="C3367" s="88" t="s">
        <v>316</v>
      </c>
      <c r="D3367" s="89">
        <v>110100000</v>
      </c>
      <c r="E3367" s="89"/>
      <c r="F3367" s="89"/>
      <c r="G3367" s="109" t="s">
        <v>316</v>
      </c>
      <c r="H3367" s="94"/>
      <c r="I3367" s="83"/>
      <c r="J3367" s="83"/>
      <c r="K3367" s="81" t="str">
        <f>C3367</f>
        <v>đ/mdài</v>
      </c>
      <c r="L3367" s="84">
        <f>D3367</f>
        <v>110100000</v>
      </c>
      <c r="M3367" s="85"/>
      <c r="N3367" s="85"/>
      <c r="O3367" s="77"/>
      <c r="P3367" s="35"/>
    </row>
    <row r="3368" spans="1:16" s="176" customFormat="1" ht="21" customHeight="1" x14ac:dyDescent="0.3">
      <c r="A3368" s="81">
        <f t="shared" si="332"/>
        <v>2</v>
      </c>
      <c r="B3368" s="91" t="s">
        <v>2965</v>
      </c>
      <c r="C3368" s="88" t="s">
        <v>316</v>
      </c>
      <c r="D3368" s="89">
        <v>133900000</v>
      </c>
      <c r="E3368" s="89"/>
      <c r="F3368" s="89"/>
      <c r="G3368" s="109" t="s">
        <v>316</v>
      </c>
      <c r="H3368" s="94"/>
      <c r="I3368" s="83"/>
      <c r="J3368" s="83"/>
      <c r="K3368" s="81" t="str">
        <f>C3368</f>
        <v>đ/mdài</v>
      </c>
      <c r="L3368" s="84">
        <f>D3368</f>
        <v>133900000</v>
      </c>
      <c r="M3368" s="85"/>
      <c r="N3368" s="85"/>
      <c r="O3368" s="77"/>
      <c r="P3368" s="35"/>
    </row>
    <row r="3369" spans="1:16" s="176" customFormat="1" ht="21" customHeight="1" x14ac:dyDescent="0.3">
      <c r="A3369" s="95"/>
      <c r="B3369" s="304" t="s">
        <v>2966</v>
      </c>
      <c r="C3369" s="305"/>
      <c r="D3369" s="305"/>
      <c r="E3369" s="305"/>
      <c r="F3369" s="305"/>
      <c r="G3369" s="305"/>
      <c r="H3369" s="305"/>
      <c r="I3369" s="305"/>
      <c r="J3369" s="305"/>
      <c r="K3369" s="305"/>
      <c r="L3369" s="305"/>
      <c r="M3369" s="305"/>
      <c r="N3369" s="306"/>
      <c r="O3369" s="77"/>
      <c r="P3369" s="35"/>
    </row>
    <row r="3370" spans="1:16" s="176" customFormat="1" ht="21" customHeight="1" x14ac:dyDescent="0.3">
      <c r="A3370" s="81">
        <f t="shared" si="332"/>
        <v>1</v>
      </c>
      <c r="B3370" s="91" t="s">
        <v>2967</v>
      </c>
      <c r="C3370" s="88" t="s">
        <v>316</v>
      </c>
      <c r="D3370" s="89">
        <v>141800000</v>
      </c>
      <c r="E3370" s="89"/>
      <c r="F3370" s="89"/>
      <c r="G3370" s="109" t="s">
        <v>316</v>
      </c>
      <c r="H3370" s="94"/>
      <c r="I3370" s="83"/>
      <c r="J3370" s="83"/>
      <c r="K3370" s="81" t="str">
        <f>C3370</f>
        <v>đ/mdài</v>
      </c>
      <c r="L3370" s="84">
        <f>D3370</f>
        <v>141800000</v>
      </c>
      <c r="M3370" s="85"/>
      <c r="N3370" s="85"/>
      <c r="O3370" s="77"/>
      <c r="P3370" s="35"/>
    </row>
    <row r="3371" spans="1:16" s="176" customFormat="1" ht="21" customHeight="1" x14ac:dyDescent="0.3">
      <c r="A3371" s="81">
        <f t="shared" si="332"/>
        <v>2</v>
      </c>
      <c r="B3371" s="91" t="s">
        <v>2968</v>
      </c>
      <c r="C3371" s="88" t="s">
        <v>316</v>
      </c>
      <c r="D3371" s="89">
        <v>171100000</v>
      </c>
      <c r="E3371" s="89"/>
      <c r="F3371" s="89"/>
      <c r="G3371" s="109" t="s">
        <v>316</v>
      </c>
      <c r="H3371" s="94"/>
      <c r="I3371" s="83"/>
      <c r="J3371" s="83"/>
      <c r="K3371" s="81" t="str">
        <f>C3371</f>
        <v>đ/mdài</v>
      </c>
      <c r="L3371" s="84">
        <f>D3371</f>
        <v>171100000</v>
      </c>
      <c r="M3371" s="85"/>
      <c r="N3371" s="85"/>
      <c r="O3371" s="77"/>
      <c r="P3371" s="35"/>
    </row>
    <row r="3372" spans="1:16" s="176" customFormat="1" ht="21" customHeight="1" x14ac:dyDescent="0.3">
      <c r="A3372" s="95"/>
      <c r="B3372" s="304" t="s">
        <v>2969</v>
      </c>
      <c r="C3372" s="305"/>
      <c r="D3372" s="305"/>
      <c r="E3372" s="305"/>
      <c r="F3372" s="305"/>
      <c r="G3372" s="305"/>
      <c r="H3372" s="305"/>
      <c r="I3372" s="305"/>
      <c r="J3372" s="305"/>
      <c r="K3372" s="305"/>
      <c r="L3372" s="305"/>
      <c r="M3372" s="305"/>
      <c r="N3372" s="306"/>
      <c r="O3372" s="77"/>
      <c r="P3372" s="35"/>
    </row>
    <row r="3373" spans="1:16" s="176" customFormat="1" ht="21" customHeight="1" x14ac:dyDescent="0.3">
      <c r="A3373" s="81">
        <f t="shared" si="332"/>
        <v>1</v>
      </c>
      <c r="B3373" s="91" t="s">
        <v>2970</v>
      </c>
      <c r="C3373" s="88" t="s">
        <v>316</v>
      </c>
      <c r="D3373" s="89">
        <v>64800000</v>
      </c>
      <c r="E3373" s="89"/>
      <c r="F3373" s="89"/>
      <c r="G3373" s="109" t="s">
        <v>316</v>
      </c>
      <c r="H3373" s="94"/>
      <c r="I3373" s="83"/>
      <c r="J3373" s="83"/>
      <c r="K3373" s="81" t="str">
        <f>C3373</f>
        <v>đ/mdài</v>
      </c>
      <c r="L3373" s="84">
        <f>D3373</f>
        <v>64800000</v>
      </c>
      <c r="M3373" s="85"/>
      <c r="N3373" s="85"/>
      <c r="O3373" s="77"/>
      <c r="P3373" s="35"/>
    </row>
    <row r="3374" spans="1:16" s="176" customFormat="1" ht="21" customHeight="1" x14ac:dyDescent="0.3">
      <c r="A3374" s="81">
        <f t="shared" si="332"/>
        <v>2</v>
      </c>
      <c r="B3374" s="91" t="s">
        <v>2971</v>
      </c>
      <c r="C3374" s="88" t="s">
        <v>316</v>
      </c>
      <c r="D3374" s="89">
        <v>79500000</v>
      </c>
      <c r="E3374" s="89"/>
      <c r="F3374" s="89"/>
      <c r="G3374" s="109" t="s">
        <v>316</v>
      </c>
      <c r="H3374" s="94"/>
      <c r="I3374" s="83"/>
      <c r="J3374" s="83"/>
      <c r="K3374" s="81" t="str">
        <f>C3374</f>
        <v>đ/mdài</v>
      </c>
      <c r="L3374" s="84">
        <f>D3374</f>
        <v>79500000</v>
      </c>
      <c r="M3374" s="85"/>
      <c r="N3374" s="85"/>
      <c r="O3374" s="77"/>
      <c r="P3374" s="35"/>
    </row>
    <row r="3375" spans="1:16" s="176" customFormat="1" ht="21" customHeight="1" x14ac:dyDescent="0.3">
      <c r="A3375" s="95"/>
      <c r="B3375" s="304" t="s">
        <v>2972</v>
      </c>
      <c r="C3375" s="305"/>
      <c r="D3375" s="305"/>
      <c r="E3375" s="305"/>
      <c r="F3375" s="305"/>
      <c r="G3375" s="305"/>
      <c r="H3375" s="305"/>
      <c r="I3375" s="305"/>
      <c r="J3375" s="305"/>
      <c r="K3375" s="305"/>
      <c r="L3375" s="305"/>
      <c r="M3375" s="305"/>
      <c r="N3375" s="306"/>
      <c r="O3375" s="77"/>
      <c r="P3375" s="35"/>
    </row>
    <row r="3376" spans="1:16" s="176" customFormat="1" ht="21" customHeight="1" x14ac:dyDescent="0.3">
      <c r="A3376" s="81">
        <f t="shared" si="332"/>
        <v>1</v>
      </c>
      <c r="B3376" s="91" t="s">
        <v>2973</v>
      </c>
      <c r="C3376" s="88" t="s">
        <v>316</v>
      </c>
      <c r="D3376" s="89">
        <v>82600000</v>
      </c>
      <c r="E3376" s="89"/>
      <c r="F3376" s="89"/>
      <c r="G3376" s="109" t="s">
        <v>316</v>
      </c>
      <c r="H3376" s="94"/>
      <c r="I3376" s="83"/>
      <c r="J3376" s="83"/>
      <c r="K3376" s="81" t="str">
        <f>C3376</f>
        <v>đ/mdài</v>
      </c>
      <c r="L3376" s="84">
        <f>D3376</f>
        <v>82600000</v>
      </c>
      <c r="M3376" s="85"/>
      <c r="N3376" s="85"/>
      <c r="O3376" s="77"/>
      <c r="P3376" s="35"/>
    </row>
    <row r="3377" spans="1:16" s="176" customFormat="1" ht="21" customHeight="1" x14ac:dyDescent="0.3">
      <c r="A3377" s="81">
        <f t="shared" si="332"/>
        <v>2</v>
      </c>
      <c r="B3377" s="91" t="s">
        <v>2974</v>
      </c>
      <c r="C3377" s="88" t="s">
        <v>316</v>
      </c>
      <c r="D3377" s="89">
        <v>103400000</v>
      </c>
      <c r="E3377" s="89"/>
      <c r="F3377" s="89"/>
      <c r="G3377" s="109" t="s">
        <v>316</v>
      </c>
      <c r="H3377" s="94"/>
      <c r="I3377" s="83"/>
      <c r="J3377" s="83"/>
      <c r="K3377" s="81" t="str">
        <f>C3377</f>
        <v>đ/mdài</v>
      </c>
      <c r="L3377" s="84">
        <f>D3377</f>
        <v>103400000</v>
      </c>
      <c r="M3377" s="85"/>
      <c r="N3377" s="85"/>
      <c r="O3377" s="77"/>
      <c r="P3377" s="35"/>
    </row>
    <row r="3378" spans="1:16" s="176" customFormat="1" ht="21" customHeight="1" x14ac:dyDescent="0.3">
      <c r="A3378" s="95"/>
      <c r="B3378" s="304" t="s">
        <v>2975</v>
      </c>
      <c r="C3378" s="305"/>
      <c r="D3378" s="305"/>
      <c r="E3378" s="305"/>
      <c r="F3378" s="305"/>
      <c r="G3378" s="305"/>
      <c r="H3378" s="305"/>
      <c r="I3378" s="305"/>
      <c r="J3378" s="305"/>
      <c r="K3378" s="305"/>
      <c r="L3378" s="305"/>
      <c r="M3378" s="305"/>
      <c r="N3378" s="306"/>
      <c r="O3378" s="77"/>
      <c r="P3378" s="35"/>
    </row>
    <row r="3379" spans="1:16" s="176" customFormat="1" ht="21" customHeight="1" x14ac:dyDescent="0.3">
      <c r="A3379" s="81">
        <f t="shared" si="332"/>
        <v>1</v>
      </c>
      <c r="B3379" s="91" t="s">
        <v>2976</v>
      </c>
      <c r="C3379" s="88" t="s">
        <v>316</v>
      </c>
      <c r="D3379" s="89">
        <v>80400000</v>
      </c>
      <c r="E3379" s="89"/>
      <c r="F3379" s="89"/>
      <c r="G3379" s="109" t="s">
        <v>316</v>
      </c>
      <c r="H3379" s="94"/>
      <c r="I3379" s="83"/>
      <c r="J3379" s="83"/>
      <c r="K3379" s="81" t="str">
        <f>C3379</f>
        <v>đ/mdài</v>
      </c>
      <c r="L3379" s="84">
        <f>D3379</f>
        <v>80400000</v>
      </c>
      <c r="M3379" s="85"/>
      <c r="N3379" s="85"/>
      <c r="O3379" s="77"/>
      <c r="P3379" s="35"/>
    </row>
    <row r="3380" spans="1:16" s="176" customFormat="1" ht="21" customHeight="1" x14ac:dyDescent="0.3">
      <c r="A3380" s="81">
        <f t="shared" si="332"/>
        <v>2</v>
      </c>
      <c r="B3380" s="91" t="s">
        <v>2977</v>
      </c>
      <c r="C3380" s="88" t="s">
        <v>316</v>
      </c>
      <c r="D3380" s="89">
        <v>98600000</v>
      </c>
      <c r="E3380" s="89"/>
      <c r="F3380" s="89"/>
      <c r="G3380" s="109" t="s">
        <v>316</v>
      </c>
      <c r="H3380" s="94"/>
      <c r="I3380" s="83"/>
      <c r="J3380" s="83"/>
      <c r="K3380" s="81" t="str">
        <f>C3380</f>
        <v>đ/mdài</v>
      </c>
      <c r="L3380" s="84">
        <f>D3380</f>
        <v>98600000</v>
      </c>
      <c r="M3380" s="85"/>
      <c r="N3380" s="85"/>
      <c r="O3380" s="77"/>
      <c r="P3380" s="35"/>
    </row>
    <row r="3381" spans="1:16" s="176" customFormat="1" ht="21" customHeight="1" x14ac:dyDescent="0.3">
      <c r="A3381" s="95"/>
      <c r="B3381" s="304" t="s">
        <v>2978</v>
      </c>
      <c r="C3381" s="305"/>
      <c r="D3381" s="305"/>
      <c r="E3381" s="305"/>
      <c r="F3381" s="305"/>
      <c r="G3381" s="305"/>
      <c r="H3381" s="305"/>
      <c r="I3381" s="305"/>
      <c r="J3381" s="305"/>
      <c r="K3381" s="305"/>
      <c r="L3381" s="305"/>
      <c r="M3381" s="305"/>
      <c r="N3381" s="306"/>
      <c r="O3381" s="77"/>
      <c r="P3381" s="35"/>
    </row>
    <row r="3382" spans="1:16" s="176" customFormat="1" ht="21" customHeight="1" x14ac:dyDescent="0.3">
      <c r="A3382" s="81">
        <f t="shared" si="332"/>
        <v>1</v>
      </c>
      <c r="B3382" s="91" t="s">
        <v>2979</v>
      </c>
      <c r="C3382" s="88" t="s">
        <v>316</v>
      </c>
      <c r="D3382" s="89">
        <v>115400000</v>
      </c>
      <c r="E3382" s="89"/>
      <c r="F3382" s="89"/>
      <c r="G3382" s="109" t="s">
        <v>316</v>
      </c>
      <c r="H3382" s="94"/>
      <c r="I3382" s="83"/>
      <c r="J3382" s="83"/>
      <c r="K3382" s="81" t="str">
        <f>C3382</f>
        <v>đ/mdài</v>
      </c>
      <c r="L3382" s="84">
        <f>D3382</f>
        <v>115400000</v>
      </c>
      <c r="M3382" s="85"/>
      <c r="N3382" s="85"/>
      <c r="O3382" s="77"/>
      <c r="P3382" s="35"/>
    </row>
    <row r="3383" spans="1:16" s="176" customFormat="1" ht="21" customHeight="1" x14ac:dyDescent="0.3">
      <c r="A3383" s="81">
        <f t="shared" si="332"/>
        <v>2</v>
      </c>
      <c r="B3383" s="91" t="s">
        <v>2980</v>
      </c>
      <c r="C3383" s="88" t="s">
        <v>316</v>
      </c>
      <c r="D3383" s="89">
        <v>145500000</v>
      </c>
      <c r="E3383" s="89"/>
      <c r="F3383" s="89"/>
      <c r="G3383" s="109" t="s">
        <v>316</v>
      </c>
      <c r="H3383" s="94"/>
      <c r="I3383" s="83"/>
      <c r="J3383" s="83"/>
      <c r="K3383" s="81" t="str">
        <f>C3383</f>
        <v>đ/mdài</v>
      </c>
      <c r="L3383" s="84">
        <f>D3383</f>
        <v>145500000</v>
      </c>
      <c r="M3383" s="85"/>
      <c r="N3383" s="85"/>
      <c r="O3383" s="77"/>
      <c r="P3383" s="35"/>
    </row>
    <row r="3384" spans="1:16" s="176" customFormat="1" ht="21" customHeight="1" x14ac:dyDescent="0.3">
      <c r="A3384" s="95"/>
      <c r="B3384" s="304" t="s">
        <v>2981</v>
      </c>
      <c r="C3384" s="305"/>
      <c r="D3384" s="305"/>
      <c r="E3384" s="305"/>
      <c r="F3384" s="305"/>
      <c r="G3384" s="305"/>
      <c r="H3384" s="305"/>
      <c r="I3384" s="305"/>
      <c r="J3384" s="305"/>
      <c r="K3384" s="305"/>
      <c r="L3384" s="305"/>
      <c r="M3384" s="305"/>
      <c r="N3384" s="306"/>
      <c r="O3384" s="77"/>
      <c r="P3384" s="35"/>
    </row>
    <row r="3385" spans="1:16" s="176" customFormat="1" ht="21" customHeight="1" x14ac:dyDescent="0.3">
      <c r="A3385" s="81">
        <f t="shared" si="332"/>
        <v>1</v>
      </c>
      <c r="B3385" s="91" t="s">
        <v>2982</v>
      </c>
      <c r="C3385" s="88" t="s">
        <v>316</v>
      </c>
      <c r="D3385" s="89">
        <v>82700000</v>
      </c>
      <c r="E3385" s="89"/>
      <c r="F3385" s="89"/>
      <c r="G3385" s="109" t="s">
        <v>316</v>
      </c>
      <c r="H3385" s="94"/>
      <c r="I3385" s="83"/>
      <c r="J3385" s="83"/>
      <c r="K3385" s="81" t="str">
        <f>C3385</f>
        <v>đ/mdài</v>
      </c>
      <c r="L3385" s="84">
        <f>D3385</f>
        <v>82700000</v>
      </c>
      <c r="M3385" s="85"/>
      <c r="N3385" s="85"/>
      <c r="O3385" s="77"/>
      <c r="P3385" s="35"/>
    </row>
    <row r="3386" spans="1:16" s="176" customFormat="1" ht="21" customHeight="1" x14ac:dyDescent="0.3">
      <c r="A3386" s="81">
        <f t="shared" si="332"/>
        <v>2</v>
      </c>
      <c r="B3386" s="91" t="s">
        <v>2983</v>
      </c>
      <c r="C3386" s="88" t="s">
        <v>316</v>
      </c>
      <c r="D3386" s="89">
        <v>101200000</v>
      </c>
      <c r="E3386" s="89"/>
      <c r="F3386" s="89"/>
      <c r="G3386" s="109" t="s">
        <v>316</v>
      </c>
      <c r="H3386" s="94"/>
      <c r="I3386" s="83"/>
      <c r="J3386" s="83"/>
      <c r="K3386" s="81" t="str">
        <f>C3386</f>
        <v>đ/mdài</v>
      </c>
      <c r="L3386" s="84">
        <f>D3386</f>
        <v>101200000</v>
      </c>
      <c r="M3386" s="85"/>
      <c r="N3386" s="85"/>
      <c r="O3386" s="77"/>
      <c r="P3386" s="35"/>
    </row>
    <row r="3387" spans="1:16" s="176" customFormat="1" ht="21" customHeight="1" x14ac:dyDescent="0.3">
      <c r="A3387" s="95"/>
      <c r="B3387" s="304" t="s">
        <v>2984</v>
      </c>
      <c r="C3387" s="305"/>
      <c r="D3387" s="305"/>
      <c r="E3387" s="305"/>
      <c r="F3387" s="305"/>
      <c r="G3387" s="305"/>
      <c r="H3387" s="305"/>
      <c r="I3387" s="305"/>
      <c r="J3387" s="305"/>
      <c r="K3387" s="305"/>
      <c r="L3387" s="305"/>
      <c r="M3387" s="305"/>
      <c r="N3387" s="306"/>
      <c r="O3387" s="77"/>
      <c r="P3387" s="35"/>
    </row>
    <row r="3388" spans="1:16" s="176" customFormat="1" ht="21" customHeight="1" x14ac:dyDescent="0.3">
      <c r="A3388" s="81">
        <f t="shared" si="332"/>
        <v>1</v>
      </c>
      <c r="B3388" s="91" t="s">
        <v>2985</v>
      </c>
      <c r="C3388" s="88" t="s">
        <v>316</v>
      </c>
      <c r="D3388" s="89">
        <v>95900000</v>
      </c>
      <c r="E3388" s="89"/>
      <c r="F3388" s="89"/>
      <c r="G3388" s="109" t="s">
        <v>316</v>
      </c>
      <c r="H3388" s="94"/>
      <c r="I3388" s="83"/>
      <c r="J3388" s="83"/>
      <c r="K3388" s="81" t="str">
        <f>C3388</f>
        <v>đ/mdài</v>
      </c>
      <c r="L3388" s="84">
        <f>D3388</f>
        <v>95900000</v>
      </c>
      <c r="M3388" s="85"/>
      <c r="N3388" s="85"/>
      <c r="O3388" s="77"/>
      <c r="P3388" s="35"/>
    </row>
    <row r="3389" spans="1:16" s="176" customFormat="1" ht="21" customHeight="1" x14ac:dyDescent="0.3">
      <c r="A3389" s="81">
        <f t="shared" si="332"/>
        <v>2</v>
      </c>
      <c r="B3389" s="91" t="s">
        <v>2986</v>
      </c>
      <c r="C3389" s="88" t="s">
        <v>316</v>
      </c>
      <c r="D3389" s="89">
        <v>117300000</v>
      </c>
      <c r="E3389" s="89"/>
      <c r="F3389" s="89"/>
      <c r="G3389" s="109" t="s">
        <v>316</v>
      </c>
      <c r="H3389" s="94"/>
      <c r="I3389" s="83"/>
      <c r="J3389" s="83"/>
      <c r="K3389" s="81" t="str">
        <f>C3389</f>
        <v>đ/mdài</v>
      </c>
      <c r="L3389" s="84">
        <f>D3389</f>
        <v>117300000</v>
      </c>
      <c r="M3389" s="85"/>
      <c r="N3389" s="85"/>
      <c r="O3389" s="77"/>
      <c r="P3389" s="35"/>
    </row>
    <row r="3390" spans="1:16" s="176" customFormat="1" ht="21" customHeight="1" x14ac:dyDescent="0.3">
      <c r="A3390" s="95"/>
      <c r="B3390" s="304" t="s">
        <v>2987</v>
      </c>
      <c r="C3390" s="305"/>
      <c r="D3390" s="305"/>
      <c r="E3390" s="305"/>
      <c r="F3390" s="305"/>
      <c r="G3390" s="305"/>
      <c r="H3390" s="305"/>
      <c r="I3390" s="305"/>
      <c r="J3390" s="305"/>
      <c r="K3390" s="305"/>
      <c r="L3390" s="305"/>
      <c r="M3390" s="305"/>
      <c r="N3390" s="306"/>
      <c r="O3390" s="77"/>
      <c r="P3390" s="35"/>
    </row>
    <row r="3391" spans="1:16" s="176" customFormat="1" ht="21" customHeight="1" x14ac:dyDescent="0.3">
      <c r="A3391" s="81">
        <f t="shared" si="332"/>
        <v>1</v>
      </c>
      <c r="B3391" s="91" t="s">
        <v>2988</v>
      </c>
      <c r="C3391" s="88" t="s">
        <v>316</v>
      </c>
      <c r="D3391" s="89">
        <v>102900000</v>
      </c>
      <c r="E3391" s="89"/>
      <c r="F3391" s="89"/>
      <c r="G3391" s="109" t="s">
        <v>316</v>
      </c>
      <c r="H3391" s="94"/>
      <c r="I3391" s="83"/>
      <c r="J3391" s="83"/>
      <c r="K3391" s="81" t="str">
        <f>C3391</f>
        <v>đ/mdài</v>
      </c>
      <c r="L3391" s="84">
        <f>D3391</f>
        <v>102900000</v>
      </c>
      <c r="M3391" s="85"/>
      <c r="N3391" s="85"/>
      <c r="O3391" s="77"/>
      <c r="P3391" s="35"/>
    </row>
    <row r="3392" spans="1:16" s="176" customFormat="1" ht="21" customHeight="1" x14ac:dyDescent="0.3">
      <c r="A3392" s="81">
        <f t="shared" si="332"/>
        <v>2</v>
      </c>
      <c r="B3392" s="91" t="s">
        <v>2989</v>
      </c>
      <c r="C3392" s="88" t="s">
        <v>316</v>
      </c>
      <c r="D3392" s="89">
        <v>128700000</v>
      </c>
      <c r="E3392" s="89"/>
      <c r="F3392" s="89"/>
      <c r="G3392" s="109" t="s">
        <v>316</v>
      </c>
      <c r="H3392" s="94"/>
      <c r="I3392" s="83"/>
      <c r="J3392" s="83"/>
      <c r="K3392" s="81" t="str">
        <f>C3392</f>
        <v>đ/mdài</v>
      </c>
      <c r="L3392" s="84">
        <f>D3392</f>
        <v>128700000</v>
      </c>
      <c r="M3392" s="85"/>
      <c r="N3392" s="85"/>
      <c r="O3392" s="77"/>
      <c r="P3392" s="35"/>
    </row>
    <row r="3393" spans="1:16" s="176" customFormat="1" ht="21" customHeight="1" x14ac:dyDescent="0.3">
      <c r="A3393" s="95"/>
      <c r="B3393" s="304" t="s">
        <v>2992</v>
      </c>
      <c r="C3393" s="305"/>
      <c r="D3393" s="305"/>
      <c r="E3393" s="305"/>
      <c r="F3393" s="305"/>
      <c r="G3393" s="305"/>
      <c r="H3393" s="305"/>
      <c r="I3393" s="305"/>
      <c r="J3393" s="305"/>
      <c r="K3393" s="305"/>
      <c r="L3393" s="305"/>
      <c r="M3393" s="305"/>
      <c r="N3393" s="306"/>
      <c r="O3393" s="77"/>
      <c r="P3393" s="35"/>
    </row>
    <row r="3394" spans="1:16" s="176" customFormat="1" ht="21" customHeight="1" x14ac:dyDescent="0.3">
      <c r="A3394" s="81">
        <f t="shared" si="332"/>
        <v>1</v>
      </c>
      <c r="B3394" s="91" t="s">
        <v>2990</v>
      </c>
      <c r="C3394" s="88" t="s">
        <v>316</v>
      </c>
      <c r="D3394" s="89">
        <v>135700000</v>
      </c>
      <c r="E3394" s="89"/>
      <c r="F3394" s="89"/>
      <c r="G3394" s="109" t="s">
        <v>316</v>
      </c>
      <c r="H3394" s="94"/>
      <c r="I3394" s="83"/>
      <c r="J3394" s="83"/>
      <c r="K3394" s="81" t="str">
        <f>C3394</f>
        <v>đ/mdài</v>
      </c>
      <c r="L3394" s="84">
        <f>D3394</f>
        <v>135700000</v>
      </c>
      <c r="M3394" s="85"/>
      <c r="N3394" s="85"/>
      <c r="O3394" s="77"/>
      <c r="P3394" s="35"/>
    </row>
    <row r="3395" spans="1:16" s="176" customFormat="1" ht="21" customHeight="1" x14ac:dyDescent="0.3">
      <c r="A3395" s="81">
        <f t="shared" si="332"/>
        <v>2</v>
      </c>
      <c r="B3395" s="91" t="s">
        <v>2991</v>
      </c>
      <c r="C3395" s="88" t="s">
        <v>316</v>
      </c>
      <c r="D3395" s="89" t="s">
        <v>2993</v>
      </c>
      <c r="E3395" s="89"/>
      <c r="F3395" s="89"/>
      <c r="G3395" s="109" t="s">
        <v>316</v>
      </c>
      <c r="H3395" s="94"/>
      <c r="I3395" s="83"/>
      <c r="J3395" s="83"/>
      <c r="K3395" s="81" t="str">
        <f>C3395</f>
        <v>đ/mdài</v>
      </c>
      <c r="L3395" s="84" t="str">
        <f>D3395</f>
        <v>170.900.000</v>
      </c>
      <c r="M3395" s="85"/>
      <c r="N3395" s="85"/>
      <c r="O3395" s="77"/>
      <c r="P3395" s="35"/>
    </row>
    <row r="3396" spans="1:16" s="176" customFormat="1" ht="21" customHeight="1" x14ac:dyDescent="0.3">
      <c r="A3396" s="95"/>
      <c r="B3396" s="304" t="s">
        <v>2994</v>
      </c>
      <c r="C3396" s="305"/>
      <c r="D3396" s="305"/>
      <c r="E3396" s="305"/>
      <c r="F3396" s="305"/>
      <c r="G3396" s="305"/>
      <c r="H3396" s="305"/>
      <c r="I3396" s="305"/>
      <c r="J3396" s="305"/>
      <c r="K3396" s="305"/>
      <c r="L3396" s="305"/>
      <c r="M3396" s="305"/>
      <c r="N3396" s="306"/>
      <c r="O3396" s="77"/>
      <c r="P3396" s="35"/>
    </row>
    <row r="3397" spans="1:16" s="176" customFormat="1" ht="21" customHeight="1" x14ac:dyDescent="0.3">
      <c r="A3397" s="81">
        <f t="shared" si="332"/>
        <v>1</v>
      </c>
      <c r="B3397" s="91" t="s">
        <v>2995</v>
      </c>
      <c r="C3397" s="88" t="s">
        <v>316</v>
      </c>
      <c r="D3397" s="89">
        <v>33600000</v>
      </c>
      <c r="E3397" s="89"/>
      <c r="F3397" s="89"/>
      <c r="G3397" s="109" t="s">
        <v>316</v>
      </c>
      <c r="H3397" s="94"/>
      <c r="I3397" s="83"/>
      <c r="J3397" s="83"/>
      <c r="K3397" s="81" t="str">
        <f>C3397</f>
        <v>đ/mdài</v>
      </c>
      <c r="L3397" s="84">
        <f>D3397</f>
        <v>33600000</v>
      </c>
      <c r="M3397" s="85"/>
      <c r="N3397" s="85"/>
      <c r="O3397" s="77"/>
      <c r="P3397" s="35"/>
    </row>
    <row r="3398" spans="1:16" s="176" customFormat="1" ht="21" customHeight="1" x14ac:dyDescent="0.3">
      <c r="A3398" s="81">
        <f t="shared" si="332"/>
        <v>2</v>
      </c>
      <c r="B3398" s="91" t="s">
        <v>2996</v>
      </c>
      <c r="C3398" s="88" t="s">
        <v>316</v>
      </c>
      <c r="D3398" s="89">
        <v>43300000</v>
      </c>
      <c r="E3398" s="89"/>
      <c r="F3398" s="89"/>
      <c r="G3398" s="109" t="s">
        <v>316</v>
      </c>
      <c r="H3398" s="94"/>
      <c r="I3398" s="83"/>
      <c r="J3398" s="83"/>
      <c r="K3398" s="81" t="str">
        <f>C3398</f>
        <v>đ/mdài</v>
      </c>
      <c r="L3398" s="84">
        <f>D3398</f>
        <v>43300000</v>
      </c>
      <c r="M3398" s="85"/>
      <c r="N3398" s="85"/>
      <c r="O3398" s="77"/>
      <c r="P3398" s="35"/>
    </row>
    <row r="3399" spans="1:16" s="176" customFormat="1" ht="21" customHeight="1" x14ac:dyDescent="0.3">
      <c r="A3399" s="95"/>
      <c r="B3399" s="304" t="s">
        <v>2999</v>
      </c>
      <c r="C3399" s="305"/>
      <c r="D3399" s="305"/>
      <c r="E3399" s="305"/>
      <c r="F3399" s="305"/>
      <c r="G3399" s="305"/>
      <c r="H3399" s="305"/>
      <c r="I3399" s="305"/>
      <c r="J3399" s="305"/>
      <c r="K3399" s="305"/>
      <c r="L3399" s="305"/>
      <c r="M3399" s="305"/>
      <c r="N3399" s="306"/>
      <c r="O3399" s="77"/>
      <c r="P3399" s="35"/>
    </row>
    <row r="3400" spans="1:16" s="176" customFormat="1" ht="21" customHeight="1" x14ac:dyDescent="0.3">
      <c r="A3400" s="81">
        <f t="shared" si="332"/>
        <v>1</v>
      </c>
      <c r="B3400" s="91" t="s">
        <v>2997</v>
      </c>
      <c r="C3400" s="88" t="s">
        <v>316</v>
      </c>
      <c r="D3400" s="89">
        <v>45900000</v>
      </c>
      <c r="E3400" s="89"/>
      <c r="F3400" s="89"/>
      <c r="G3400" s="109" t="s">
        <v>316</v>
      </c>
      <c r="H3400" s="94"/>
      <c r="I3400" s="83"/>
      <c r="J3400" s="83"/>
      <c r="K3400" s="81" t="str">
        <f>C3400</f>
        <v>đ/mdài</v>
      </c>
      <c r="L3400" s="84">
        <f>D3400</f>
        <v>45900000</v>
      </c>
      <c r="M3400" s="85"/>
      <c r="N3400" s="85"/>
      <c r="O3400" s="77"/>
      <c r="P3400" s="35"/>
    </row>
    <row r="3401" spans="1:16" s="176" customFormat="1" ht="21" customHeight="1" x14ac:dyDescent="0.3">
      <c r="A3401" s="81">
        <f t="shared" si="332"/>
        <v>2</v>
      </c>
      <c r="B3401" s="91" t="s">
        <v>2998</v>
      </c>
      <c r="C3401" s="88" t="s">
        <v>316</v>
      </c>
      <c r="D3401" s="89">
        <v>59200000</v>
      </c>
      <c r="E3401" s="89"/>
      <c r="F3401" s="89"/>
      <c r="G3401" s="109" t="s">
        <v>316</v>
      </c>
      <c r="H3401" s="94"/>
      <c r="I3401" s="83"/>
      <c r="J3401" s="83"/>
      <c r="K3401" s="81" t="str">
        <f>C3401</f>
        <v>đ/mdài</v>
      </c>
      <c r="L3401" s="84">
        <f>D3401</f>
        <v>59200000</v>
      </c>
      <c r="M3401" s="85"/>
      <c r="N3401" s="85"/>
      <c r="O3401" s="77"/>
      <c r="P3401" s="35"/>
    </row>
    <row r="3402" spans="1:16" s="176" customFormat="1" ht="21" customHeight="1" x14ac:dyDescent="0.3">
      <c r="A3402" s="95"/>
      <c r="B3402" s="304" t="s">
        <v>3002</v>
      </c>
      <c r="C3402" s="305"/>
      <c r="D3402" s="305"/>
      <c r="E3402" s="305"/>
      <c r="F3402" s="305"/>
      <c r="G3402" s="305"/>
      <c r="H3402" s="305"/>
      <c r="I3402" s="305"/>
      <c r="J3402" s="305"/>
      <c r="K3402" s="305"/>
      <c r="L3402" s="305"/>
      <c r="M3402" s="305"/>
      <c r="N3402" s="306"/>
      <c r="O3402" s="77"/>
      <c r="P3402" s="35"/>
    </row>
    <row r="3403" spans="1:16" s="176" customFormat="1" ht="21" customHeight="1" x14ac:dyDescent="0.3">
      <c r="A3403" s="81">
        <f t="shared" si="332"/>
        <v>1</v>
      </c>
      <c r="B3403" s="91" t="s">
        <v>3000</v>
      </c>
      <c r="C3403" s="88" t="s">
        <v>316</v>
      </c>
      <c r="D3403" s="89">
        <v>47700000</v>
      </c>
      <c r="E3403" s="89"/>
      <c r="F3403" s="89"/>
      <c r="G3403" s="109" t="s">
        <v>316</v>
      </c>
      <c r="H3403" s="94"/>
      <c r="I3403" s="83"/>
      <c r="J3403" s="83"/>
      <c r="K3403" s="81" t="str">
        <f>C3403</f>
        <v>đ/mdài</v>
      </c>
      <c r="L3403" s="84">
        <f>D3403</f>
        <v>47700000</v>
      </c>
      <c r="M3403" s="85"/>
      <c r="N3403" s="85"/>
      <c r="O3403" s="77"/>
      <c r="P3403" s="35"/>
    </row>
    <row r="3404" spans="1:16" s="176" customFormat="1" ht="21" customHeight="1" x14ac:dyDescent="0.3">
      <c r="A3404" s="81">
        <f t="shared" si="332"/>
        <v>2</v>
      </c>
      <c r="B3404" s="91" t="s">
        <v>3001</v>
      </c>
      <c r="C3404" s="88" t="s">
        <v>316</v>
      </c>
      <c r="D3404" s="89">
        <v>61400000</v>
      </c>
      <c r="E3404" s="89"/>
      <c r="F3404" s="89"/>
      <c r="G3404" s="109" t="s">
        <v>316</v>
      </c>
      <c r="H3404" s="94"/>
      <c r="I3404" s="83"/>
      <c r="J3404" s="83"/>
      <c r="K3404" s="81" t="str">
        <f>C3404</f>
        <v>đ/mdài</v>
      </c>
      <c r="L3404" s="84">
        <f>D3404</f>
        <v>61400000</v>
      </c>
      <c r="M3404" s="85"/>
      <c r="N3404" s="85"/>
      <c r="O3404" s="77"/>
      <c r="P3404" s="35"/>
    </row>
    <row r="3405" spans="1:16" s="176" customFormat="1" ht="21" customHeight="1" x14ac:dyDescent="0.3">
      <c r="A3405" s="95"/>
      <c r="B3405" s="304" t="s">
        <v>3003</v>
      </c>
      <c r="C3405" s="305"/>
      <c r="D3405" s="305"/>
      <c r="E3405" s="305"/>
      <c r="F3405" s="305"/>
      <c r="G3405" s="305"/>
      <c r="H3405" s="305"/>
      <c r="I3405" s="305"/>
      <c r="J3405" s="305"/>
      <c r="K3405" s="305"/>
      <c r="L3405" s="305"/>
      <c r="M3405" s="305"/>
      <c r="N3405" s="306"/>
      <c r="O3405" s="77"/>
      <c r="P3405" s="35"/>
    </row>
    <row r="3406" spans="1:16" s="176" customFormat="1" ht="21" customHeight="1" x14ac:dyDescent="0.3">
      <c r="A3406" s="81">
        <f t="shared" si="332"/>
        <v>1</v>
      </c>
      <c r="B3406" s="91" t="s">
        <v>3004</v>
      </c>
      <c r="C3406" s="88" t="s">
        <v>316</v>
      </c>
      <c r="D3406" s="89">
        <v>23400000</v>
      </c>
      <c r="E3406" s="89"/>
      <c r="F3406" s="89"/>
      <c r="G3406" s="109" t="s">
        <v>316</v>
      </c>
      <c r="H3406" s="94"/>
      <c r="I3406" s="83"/>
      <c r="J3406" s="83"/>
      <c r="K3406" s="81" t="str">
        <f>C3406</f>
        <v>đ/mdài</v>
      </c>
      <c r="L3406" s="84">
        <f>D3406</f>
        <v>23400000</v>
      </c>
      <c r="M3406" s="85"/>
      <c r="N3406" s="85"/>
      <c r="O3406" s="77"/>
      <c r="P3406" s="35"/>
    </row>
    <row r="3407" spans="1:16" s="176" customFormat="1" ht="21" customHeight="1" x14ac:dyDescent="0.3">
      <c r="A3407" s="81">
        <f t="shared" si="332"/>
        <v>2</v>
      </c>
      <c r="B3407" s="91" t="s">
        <v>3005</v>
      </c>
      <c r="C3407" s="88" t="s">
        <v>316</v>
      </c>
      <c r="D3407" s="89">
        <v>29300000</v>
      </c>
      <c r="E3407" s="89"/>
      <c r="F3407" s="89"/>
      <c r="G3407" s="109" t="s">
        <v>316</v>
      </c>
      <c r="H3407" s="94"/>
      <c r="I3407" s="83"/>
      <c r="J3407" s="83"/>
      <c r="K3407" s="81" t="str">
        <f>C3407</f>
        <v>đ/mdài</v>
      </c>
      <c r="L3407" s="84">
        <f>D3407</f>
        <v>29300000</v>
      </c>
      <c r="M3407" s="85"/>
      <c r="N3407" s="85"/>
      <c r="O3407" s="77"/>
      <c r="P3407" s="35"/>
    </row>
    <row r="3408" spans="1:16" s="176" customFormat="1" ht="21" customHeight="1" x14ac:dyDescent="0.3">
      <c r="A3408" s="95"/>
      <c r="B3408" s="304" t="s">
        <v>3006</v>
      </c>
      <c r="C3408" s="305"/>
      <c r="D3408" s="305"/>
      <c r="E3408" s="305"/>
      <c r="F3408" s="305"/>
      <c r="G3408" s="305"/>
      <c r="H3408" s="305"/>
      <c r="I3408" s="305"/>
      <c r="J3408" s="305"/>
      <c r="K3408" s="305"/>
      <c r="L3408" s="305"/>
      <c r="M3408" s="305"/>
      <c r="N3408" s="306"/>
      <c r="O3408" s="77"/>
      <c r="P3408" s="35"/>
    </row>
    <row r="3409" spans="1:16" s="176" customFormat="1" ht="21" customHeight="1" x14ac:dyDescent="0.3">
      <c r="A3409" s="81">
        <f t="shared" si="332"/>
        <v>1</v>
      </c>
      <c r="B3409" s="91" t="s">
        <v>3007</v>
      </c>
      <c r="C3409" s="88" t="s">
        <v>316</v>
      </c>
      <c r="D3409" s="89">
        <v>28300000</v>
      </c>
      <c r="E3409" s="89"/>
      <c r="F3409" s="89"/>
      <c r="G3409" s="109" t="s">
        <v>316</v>
      </c>
      <c r="H3409" s="94"/>
      <c r="I3409" s="83"/>
      <c r="J3409" s="83"/>
      <c r="K3409" s="81" t="str">
        <f>C3409</f>
        <v>đ/mdài</v>
      </c>
      <c r="L3409" s="84">
        <f>D3409</f>
        <v>28300000</v>
      </c>
      <c r="M3409" s="85"/>
      <c r="N3409" s="85"/>
      <c r="O3409" s="77"/>
      <c r="P3409" s="35"/>
    </row>
    <row r="3410" spans="1:16" s="176" customFormat="1" ht="21" customHeight="1" x14ac:dyDescent="0.3">
      <c r="A3410" s="81">
        <f t="shared" si="332"/>
        <v>2</v>
      </c>
      <c r="B3410" s="91" t="s">
        <v>3008</v>
      </c>
      <c r="C3410" s="88" t="s">
        <v>316</v>
      </c>
      <c r="D3410" s="89">
        <v>35400000</v>
      </c>
      <c r="E3410" s="89"/>
      <c r="F3410" s="89"/>
      <c r="G3410" s="109" t="s">
        <v>316</v>
      </c>
      <c r="H3410" s="94"/>
      <c r="I3410" s="83"/>
      <c r="J3410" s="83"/>
      <c r="K3410" s="81" t="str">
        <f>C3410</f>
        <v>đ/mdài</v>
      </c>
      <c r="L3410" s="84">
        <f>D3410</f>
        <v>35400000</v>
      </c>
      <c r="M3410" s="85"/>
      <c r="N3410" s="85"/>
      <c r="O3410" s="77"/>
      <c r="P3410" s="35"/>
    </row>
    <row r="3411" spans="1:16" s="176" customFormat="1" ht="21" customHeight="1" x14ac:dyDescent="0.3">
      <c r="A3411" s="95"/>
      <c r="B3411" s="304" t="s">
        <v>3009</v>
      </c>
      <c r="C3411" s="305"/>
      <c r="D3411" s="305"/>
      <c r="E3411" s="305"/>
      <c r="F3411" s="305"/>
      <c r="G3411" s="305"/>
      <c r="H3411" s="305"/>
      <c r="I3411" s="305"/>
      <c r="J3411" s="305"/>
      <c r="K3411" s="305"/>
      <c r="L3411" s="305"/>
      <c r="M3411" s="305"/>
      <c r="N3411" s="306"/>
      <c r="O3411" s="77"/>
      <c r="P3411" s="35"/>
    </row>
    <row r="3412" spans="1:16" s="176" customFormat="1" ht="21" customHeight="1" x14ac:dyDescent="0.3">
      <c r="A3412" s="81">
        <f t="shared" si="332"/>
        <v>1</v>
      </c>
      <c r="B3412" s="91" t="s">
        <v>3010</v>
      </c>
      <c r="C3412" s="88" t="s">
        <v>316</v>
      </c>
      <c r="D3412" s="89">
        <v>68800000</v>
      </c>
      <c r="E3412" s="89"/>
      <c r="F3412" s="89"/>
      <c r="G3412" s="109" t="s">
        <v>316</v>
      </c>
      <c r="H3412" s="94"/>
      <c r="I3412" s="83"/>
      <c r="J3412" s="83"/>
      <c r="K3412" s="81" t="str">
        <f>C3412</f>
        <v>đ/mdài</v>
      </c>
      <c r="L3412" s="84">
        <f>D3412</f>
        <v>68800000</v>
      </c>
      <c r="M3412" s="85"/>
      <c r="N3412" s="85"/>
      <c r="O3412" s="77"/>
      <c r="P3412" s="35"/>
    </row>
    <row r="3413" spans="1:16" s="176" customFormat="1" ht="21" customHeight="1" x14ac:dyDescent="0.3">
      <c r="A3413" s="81">
        <f t="shared" si="332"/>
        <v>2</v>
      </c>
      <c r="B3413" s="91" t="s">
        <v>3011</v>
      </c>
      <c r="C3413" s="88" t="s">
        <v>316</v>
      </c>
      <c r="D3413" s="89">
        <v>86100000</v>
      </c>
      <c r="E3413" s="89"/>
      <c r="F3413" s="89"/>
      <c r="G3413" s="109" t="s">
        <v>316</v>
      </c>
      <c r="H3413" s="94"/>
      <c r="I3413" s="83"/>
      <c r="J3413" s="83"/>
      <c r="K3413" s="81" t="str">
        <f>C3413</f>
        <v>đ/mdài</v>
      </c>
      <c r="L3413" s="84">
        <f>D3413</f>
        <v>86100000</v>
      </c>
      <c r="M3413" s="85"/>
      <c r="N3413" s="85"/>
      <c r="O3413" s="77"/>
      <c r="P3413" s="35"/>
    </row>
    <row r="3414" spans="1:16" s="176" customFormat="1" ht="21" customHeight="1" x14ac:dyDescent="0.3">
      <c r="A3414" s="95"/>
      <c r="B3414" s="304" t="s">
        <v>3012</v>
      </c>
      <c r="C3414" s="305"/>
      <c r="D3414" s="305"/>
      <c r="E3414" s="305"/>
      <c r="F3414" s="305"/>
      <c r="G3414" s="305"/>
      <c r="H3414" s="305"/>
      <c r="I3414" s="305"/>
      <c r="J3414" s="305"/>
      <c r="K3414" s="305"/>
      <c r="L3414" s="305"/>
      <c r="M3414" s="305"/>
      <c r="N3414" s="306"/>
      <c r="O3414" s="77"/>
      <c r="P3414" s="35"/>
    </row>
    <row r="3415" spans="1:16" s="176" customFormat="1" ht="21" customHeight="1" x14ac:dyDescent="0.3">
      <c r="A3415" s="81">
        <f t="shared" si="332"/>
        <v>1</v>
      </c>
      <c r="B3415" s="91" t="s">
        <v>3013</v>
      </c>
      <c r="C3415" s="88" t="s">
        <v>316</v>
      </c>
      <c r="D3415" s="89">
        <v>31500000</v>
      </c>
      <c r="E3415" s="89"/>
      <c r="F3415" s="89"/>
      <c r="G3415" s="109" t="s">
        <v>316</v>
      </c>
      <c r="H3415" s="94"/>
      <c r="I3415" s="83"/>
      <c r="J3415" s="83"/>
      <c r="K3415" s="81" t="str">
        <f>C3415</f>
        <v>đ/mdài</v>
      </c>
      <c r="L3415" s="84">
        <f>D3415</f>
        <v>31500000</v>
      </c>
      <c r="M3415" s="85"/>
      <c r="N3415" s="85"/>
      <c r="O3415" s="77"/>
      <c r="P3415" s="35"/>
    </row>
    <row r="3416" spans="1:16" s="176" customFormat="1" ht="21" customHeight="1" x14ac:dyDescent="0.3">
      <c r="A3416" s="81">
        <f t="shared" si="332"/>
        <v>2</v>
      </c>
      <c r="B3416" s="91" t="s">
        <v>3014</v>
      </c>
      <c r="C3416" s="88" t="s">
        <v>316</v>
      </c>
      <c r="D3416" s="89">
        <v>39400000</v>
      </c>
      <c r="E3416" s="89"/>
      <c r="F3416" s="89"/>
      <c r="G3416" s="109" t="s">
        <v>316</v>
      </c>
      <c r="H3416" s="94"/>
      <c r="I3416" s="83"/>
      <c r="J3416" s="83"/>
      <c r="K3416" s="81" t="str">
        <f>C3416</f>
        <v>đ/mdài</v>
      </c>
      <c r="L3416" s="84">
        <f>D3416</f>
        <v>39400000</v>
      </c>
      <c r="M3416" s="85"/>
      <c r="N3416" s="85"/>
      <c r="O3416" s="77"/>
      <c r="P3416" s="35"/>
    </row>
    <row r="3417" spans="1:16" s="176" customFormat="1" ht="21" customHeight="1" x14ac:dyDescent="0.3">
      <c r="A3417" s="95"/>
      <c r="B3417" s="304" t="s">
        <v>3022</v>
      </c>
      <c r="C3417" s="305"/>
      <c r="D3417" s="305"/>
      <c r="E3417" s="305"/>
      <c r="F3417" s="305"/>
      <c r="G3417" s="305"/>
      <c r="H3417" s="305"/>
      <c r="I3417" s="305"/>
      <c r="J3417" s="305"/>
      <c r="K3417" s="305"/>
      <c r="L3417" s="305"/>
      <c r="M3417" s="305"/>
      <c r="N3417" s="306"/>
      <c r="O3417" s="77"/>
      <c r="P3417" s="35"/>
    </row>
    <row r="3418" spans="1:16" s="176" customFormat="1" ht="21" customHeight="1" x14ac:dyDescent="0.3">
      <c r="A3418" s="81">
        <f t="shared" si="332"/>
        <v>1</v>
      </c>
      <c r="B3418" s="91" t="s">
        <v>3015</v>
      </c>
      <c r="C3418" s="88" t="s">
        <v>316</v>
      </c>
      <c r="D3418" s="89">
        <v>69750909</v>
      </c>
      <c r="E3418" s="89"/>
      <c r="F3418" s="89"/>
      <c r="G3418" s="109" t="s">
        <v>316</v>
      </c>
      <c r="H3418" s="94"/>
      <c r="I3418" s="83"/>
      <c r="J3418" s="83"/>
      <c r="K3418" s="81" t="str">
        <f>C3418</f>
        <v>đ/mdài</v>
      </c>
      <c r="L3418" s="84">
        <f>D3418</f>
        <v>69750909</v>
      </c>
      <c r="M3418" s="85"/>
      <c r="N3418" s="85"/>
      <c r="O3418" s="77"/>
      <c r="P3418" s="35"/>
    </row>
    <row r="3419" spans="1:16" s="176" customFormat="1" ht="21" customHeight="1" x14ac:dyDescent="0.3">
      <c r="A3419" s="81">
        <f t="shared" si="332"/>
        <v>2</v>
      </c>
      <c r="B3419" s="91" t="s">
        <v>3016</v>
      </c>
      <c r="C3419" s="88" t="s">
        <v>316</v>
      </c>
      <c r="D3419" s="89">
        <v>85538000</v>
      </c>
      <c r="E3419" s="89"/>
      <c r="F3419" s="89"/>
      <c r="G3419" s="109" t="s">
        <v>316</v>
      </c>
      <c r="H3419" s="94"/>
      <c r="I3419" s="83"/>
      <c r="J3419" s="83"/>
      <c r="K3419" s="81" t="str">
        <f>C3419</f>
        <v>đ/mdài</v>
      </c>
      <c r="L3419" s="84">
        <f>D3419</f>
        <v>85538000</v>
      </c>
      <c r="M3419" s="85"/>
      <c r="N3419" s="85"/>
      <c r="O3419" s="77"/>
      <c r="P3419" s="35"/>
    </row>
    <row r="3420" spans="1:16" s="176" customFormat="1" ht="21" customHeight="1" x14ac:dyDescent="0.3">
      <c r="A3420" s="95"/>
      <c r="B3420" s="304" t="s">
        <v>3017</v>
      </c>
      <c r="C3420" s="305"/>
      <c r="D3420" s="305"/>
      <c r="E3420" s="305"/>
      <c r="F3420" s="305"/>
      <c r="G3420" s="305"/>
      <c r="H3420" s="305"/>
      <c r="I3420" s="305"/>
      <c r="J3420" s="305"/>
      <c r="K3420" s="305"/>
      <c r="L3420" s="305"/>
      <c r="M3420" s="305"/>
      <c r="N3420" s="306"/>
      <c r="O3420" s="77"/>
      <c r="P3420" s="35"/>
    </row>
    <row r="3421" spans="1:16" s="176" customFormat="1" ht="21" customHeight="1" x14ac:dyDescent="0.3">
      <c r="A3421" s="81">
        <f t="shared" si="332"/>
        <v>1</v>
      </c>
      <c r="B3421" s="91" t="s">
        <v>3018</v>
      </c>
      <c r="C3421" s="88" t="s">
        <v>316</v>
      </c>
      <c r="D3421" s="89">
        <v>98435455</v>
      </c>
      <c r="E3421" s="89"/>
      <c r="F3421" s="89"/>
      <c r="G3421" s="109" t="s">
        <v>316</v>
      </c>
      <c r="H3421" s="94"/>
      <c r="I3421" s="83"/>
      <c r="J3421" s="83"/>
      <c r="K3421" s="81" t="str">
        <f>C3421</f>
        <v>đ/mdài</v>
      </c>
      <c r="L3421" s="84">
        <f>D3421</f>
        <v>98435455</v>
      </c>
      <c r="M3421" s="85"/>
      <c r="N3421" s="85"/>
      <c r="O3421" s="77"/>
      <c r="P3421" s="35"/>
    </row>
    <row r="3422" spans="1:16" s="176" customFormat="1" ht="21" customHeight="1" x14ac:dyDescent="0.3">
      <c r="A3422" s="81">
        <f t="shared" si="332"/>
        <v>2</v>
      </c>
      <c r="B3422" s="91" t="s">
        <v>3019</v>
      </c>
      <c r="C3422" s="88" t="s">
        <v>316</v>
      </c>
      <c r="D3422" s="89">
        <v>120620000</v>
      </c>
      <c r="E3422" s="89"/>
      <c r="F3422" s="89"/>
      <c r="G3422" s="109" t="s">
        <v>316</v>
      </c>
      <c r="H3422" s="94"/>
      <c r="I3422" s="83"/>
      <c r="J3422" s="83"/>
      <c r="K3422" s="81" t="str">
        <f>C3422</f>
        <v>đ/mdài</v>
      </c>
      <c r="L3422" s="84">
        <f>D3422</f>
        <v>120620000</v>
      </c>
      <c r="M3422" s="85"/>
      <c r="N3422" s="85"/>
      <c r="O3422" s="77"/>
      <c r="P3422" s="35"/>
    </row>
    <row r="3423" spans="1:16" s="176" customFormat="1" ht="21" customHeight="1" x14ac:dyDescent="0.3">
      <c r="A3423" s="95"/>
      <c r="B3423" s="304" t="s">
        <v>3023</v>
      </c>
      <c r="C3423" s="305"/>
      <c r="D3423" s="305"/>
      <c r="E3423" s="305"/>
      <c r="F3423" s="305"/>
      <c r="G3423" s="305"/>
      <c r="H3423" s="305"/>
      <c r="I3423" s="305"/>
      <c r="J3423" s="305"/>
      <c r="K3423" s="305"/>
      <c r="L3423" s="305"/>
      <c r="M3423" s="305"/>
      <c r="N3423" s="306"/>
      <c r="O3423" s="77"/>
      <c r="P3423" s="35"/>
    </row>
    <row r="3424" spans="1:16" s="176" customFormat="1" ht="21" customHeight="1" x14ac:dyDescent="0.3">
      <c r="A3424" s="81">
        <f t="shared" si="332"/>
        <v>1</v>
      </c>
      <c r="B3424" s="91" t="s">
        <v>3020</v>
      </c>
      <c r="C3424" s="88" t="s">
        <v>316</v>
      </c>
      <c r="D3424" s="89">
        <v>93482727</v>
      </c>
      <c r="E3424" s="89"/>
      <c r="F3424" s="89"/>
      <c r="G3424" s="109" t="s">
        <v>316</v>
      </c>
      <c r="H3424" s="94"/>
      <c r="I3424" s="83"/>
      <c r="J3424" s="83"/>
      <c r="K3424" s="81" t="str">
        <f>C3424</f>
        <v>đ/mdài</v>
      </c>
      <c r="L3424" s="84">
        <f>D3424</f>
        <v>93482727</v>
      </c>
      <c r="M3424" s="85"/>
      <c r="N3424" s="85"/>
      <c r="O3424" s="77"/>
      <c r="P3424" s="35"/>
    </row>
    <row r="3425" spans="1:16" s="176" customFormat="1" ht="21" customHeight="1" x14ac:dyDescent="0.3">
      <c r="A3425" s="81">
        <f t="shared" si="332"/>
        <v>2</v>
      </c>
      <c r="B3425" s="91" t="s">
        <v>3021</v>
      </c>
      <c r="C3425" s="88" t="s">
        <v>316</v>
      </c>
      <c r="D3425" s="89">
        <v>114635000</v>
      </c>
      <c r="E3425" s="89"/>
      <c r="F3425" s="89"/>
      <c r="G3425" s="109" t="s">
        <v>316</v>
      </c>
      <c r="H3425" s="94"/>
      <c r="I3425" s="83"/>
      <c r="J3425" s="83"/>
      <c r="K3425" s="81" t="str">
        <f>C3425</f>
        <v>đ/mdài</v>
      </c>
      <c r="L3425" s="84">
        <f>D3425</f>
        <v>114635000</v>
      </c>
      <c r="M3425" s="85"/>
      <c r="N3425" s="85"/>
      <c r="O3425" s="77"/>
      <c r="P3425" s="35"/>
    </row>
    <row r="3426" spans="1:16" s="176" customFormat="1" ht="21" customHeight="1" x14ac:dyDescent="0.3">
      <c r="A3426" s="95"/>
      <c r="B3426" s="304" t="s">
        <v>3024</v>
      </c>
      <c r="C3426" s="305"/>
      <c r="D3426" s="305"/>
      <c r="E3426" s="305"/>
      <c r="F3426" s="305"/>
      <c r="G3426" s="305"/>
      <c r="H3426" s="305"/>
      <c r="I3426" s="305"/>
      <c r="J3426" s="305"/>
      <c r="K3426" s="305"/>
      <c r="L3426" s="305"/>
      <c r="M3426" s="305"/>
      <c r="N3426" s="306"/>
      <c r="O3426" s="77"/>
      <c r="P3426" s="35"/>
    </row>
    <row r="3427" spans="1:16" s="176" customFormat="1" ht="21" customHeight="1" x14ac:dyDescent="0.3">
      <c r="A3427" s="81">
        <f t="shared" si="332"/>
        <v>1</v>
      </c>
      <c r="B3427" s="91" t="s">
        <v>3025</v>
      </c>
      <c r="C3427" s="88" t="s">
        <v>316</v>
      </c>
      <c r="D3427" s="89">
        <v>109182403</v>
      </c>
      <c r="E3427" s="89"/>
      <c r="F3427" s="89"/>
      <c r="G3427" s="109" t="s">
        <v>316</v>
      </c>
      <c r="H3427" s="94"/>
      <c r="I3427" s="83"/>
      <c r="J3427" s="83"/>
      <c r="K3427" s="81" t="str">
        <f>C3427</f>
        <v>đ/mdài</v>
      </c>
      <c r="L3427" s="84">
        <f>D3427</f>
        <v>109182403</v>
      </c>
      <c r="M3427" s="85"/>
      <c r="N3427" s="85"/>
      <c r="O3427" s="77"/>
      <c r="P3427" s="35"/>
    </row>
    <row r="3428" spans="1:16" s="176" customFormat="1" ht="21" customHeight="1" x14ac:dyDescent="0.3">
      <c r="A3428" s="81">
        <f>A3427+1</f>
        <v>2</v>
      </c>
      <c r="B3428" s="91" t="s">
        <v>3026</v>
      </c>
      <c r="C3428" s="88" t="s">
        <v>316</v>
      </c>
      <c r="D3428" s="89">
        <v>133887000</v>
      </c>
      <c r="E3428" s="89"/>
      <c r="F3428" s="89"/>
      <c r="G3428" s="109" t="s">
        <v>316</v>
      </c>
      <c r="H3428" s="94"/>
      <c r="I3428" s="83"/>
      <c r="J3428" s="83"/>
      <c r="K3428" s="81" t="str">
        <f>C3428</f>
        <v>đ/mdài</v>
      </c>
      <c r="L3428" s="84">
        <f>D3428</f>
        <v>133887000</v>
      </c>
      <c r="M3428" s="85"/>
      <c r="N3428" s="85"/>
      <c r="O3428" s="77"/>
      <c r="P3428" s="35"/>
    </row>
    <row r="3429" spans="1:16" s="176" customFormat="1" ht="21" customHeight="1" x14ac:dyDescent="0.3">
      <c r="A3429" s="95"/>
      <c r="B3429" s="304" t="s">
        <v>3027</v>
      </c>
      <c r="C3429" s="305"/>
      <c r="D3429" s="305"/>
      <c r="E3429" s="305"/>
      <c r="F3429" s="305"/>
      <c r="G3429" s="305"/>
      <c r="H3429" s="305"/>
      <c r="I3429" s="305"/>
      <c r="J3429" s="305"/>
      <c r="K3429" s="305"/>
      <c r="L3429" s="305"/>
      <c r="M3429" s="305"/>
      <c r="N3429" s="306"/>
      <c r="O3429" s="77"/>
      <c r="P3429" s="35"/>
    </row>
    <row r="3430" spans="1:16" s="176" customFormat="1" ht="21" customHeight="1" x14ac:dyDescent="0.3">
      <c r="A3430" s="81">
        <f t="shared" ref="A3430:A3452" si="333">A3429+1</f>
        <v>1</v>
      </c>
      <c r="B3430" s="91" t="s">
        <v>3028</v>
      </c>
      <c r="C3430" s="88" t="s">
        <v>316</v>
      </c>
      <c r="D3430" s="89">
        <v>66709997</v>
      </c>
      <c r="E3430" s="89"/>
      <c r="F3430" s="89"/>
      <c r="G3430" s="109" t="s">
        <v>316</v>
      </c>
      <c r="H3430" s="94"/>
      <c r="I3430" s="83"/>
      <c r="J3430" s="83"/>
      <c r="K3430" s="81" t="str">
        <f>C3430</f>
        <v>đ/mdài</v>
      </c>
      <c r="L3430" s="84">
        <f>D3430</f>
        <v>66709997</v>
      </c>
      <c r="M3430" s="85"/>
      <c r="N3430" s="85"/>
      <c r="O3430" s="77"/>
      <c r="P3430" s="35"/>
    </row>
    <row r="3431" spans="1:16" s="176" customFormat="1" ht="21" customHeight="1" x14ac:dyDescent="0.3">
      <c r="A3431" s="81">
        <f t="shared" si="333"/>
        <v>2</v>
      </c>
      <c r="B3431" s="91" t="s">
        <v>3029</v>
      </c>
      <c r="C3431" s="88" t="s">
        <v>316</v>
      </c>
      <c r="D3431" s="89">
        <v>81808822</v>
      </c>
      <c r="E3431" s="89"/>
      <c r="F3431" s="89"/>
      <c r="G3431" s="109" t="s">
        <v>316</v>
      </c>
      <c r="H3431" s="94"/>
      <c r="I3431" s="83"/>
      <c r="J3431" s="83"/>
      <c r="K3431" s="81" t="str">
        <f>C3431</f>
        <v>đ/mdài</v>
      </c>
      <c r="L3431" s="84">
        <f>D3431</f>
        <v>81808822</v>
      </c>
      <c r="M3431" s="85"/>
      <c r="N3431" s="85"/>
      <c r="O3431" s="77"/>
      <c r="P3431" s="35"/>
    </row>
    <row r="3432" spans="1:16" s="176" customFormat="1" ht="21" customHeight="1" x14ac:dyDescent="0.3">
      <c r="A3432" s="95"/>
      <c r="B3432" s="304" t="s">
        <v>3030</v>
      </c>
      <c r="C3432" s="305"/>
      <c r="D3432" s="305"/>
      <c r="E3432" s="305"/>
      <c r="F3432" s="305"/>
      <c r="G3432" s="305"/>
      <c r="H3432" s="305"/>
      <c r="I3432" s="305"/>
      <c r="J3432" s="305"/>
      <c r="K3432" s="305"/>
      <c r="L3432" s="305"/>
      <c r="M3432" s="305"/>
      <c r="N3432" s="306"/>
      <c r="O3432" s="77"/>
      <c r="P3432" s="35"/>
    </row>
    <row r="3433" spans="1:16" s="176" customFormat="1" ht="21" customHeight="1" x14ac:dyDescent="0.3">
      <c r="A3433" s="81">
        <f t="shared" si="333"/>
        <v>1</v>
      </c>
      <c r="B3433" s="91" t="s">
        <v>3031</v>
      </c>
      <c r="C3433" s="88" t="s">
        <v>316</v>
      </c>
      <c r="D3433" s="89">
        <v>99264226</v>
      </c>
      <c r="E3433" s="89"/>
      <c r="F3433" s="89"/>
      <c r="G3433" s="109" t="s">
        <v>316</v>
      </c>
      <c r="H3433" s="94"/>
      <c r="I3433" s="83"/>
      <c r="J3433" s="83"/>
      <c r="K3433" s="81" t="str">
        <f>C3433</f>
        <v>đ/mdài</v>
      </c>
      <c r="L3433" s="84">
        <f>D3433</f>
        <v>99264226</v>
      </c>
      <c r="M3433" s="85"/>
      <c r="N3433" s="85"/>
      <c r="O3433" s="77"/>
      <c r="P3433" s="35"/>
    </row>
    <row r="3434" spans="1:16" s="176" customFormat="1" ht="21" customHeight="1" x14ac:dyDescent="0.3">
      <c r="A3434" s="81">
        <f t="shared" si="333"/>
        <v>2</v>
      </c>
      <c r="B3434" s="91" t="s">
        <v>3032</v>
      </c>
      <c r="C3434" s="88" t="s">
        <v>316</v>
      </c>
      <c r="D3434" s="89">
        <v>121635551</v>
      </c>
      <c r="E3434" s="89"/>
      <c r="F3434" s="89"/>
      <c r="G3434" s="109" t="s">
        <v>316</v>
      </c>
      <c r="H3434" s="94"/>
      <c r="I3434" s="83"/>
      <c r="J3434" s="83"/>
      <c r="K3434" s="81" t="str">
        <f>C3434</f>
        <v>đ/mdài</v>
      </c>
      <c r="L3434" s="84">
        <f>D3434</f>
        <v>121635551</v>
      </c>
      <c r="M3434" s="85"/>
      <c r="N3434" s="85"/>
      <c r="O3434" s="77"/>
      <c r="P3434" s="35"/>
    </row>
    <row r="3435" spans="1:16" s="176" customFormat="1" ht="21" customHeight="1" x14ac:dyDescent="0.3">
      <c r="A3435" s="95"/>
      <c r="B3435" s="304" t="s">
        <v>3033</v>
      </c>
      <c r="C3435" s="305"/>
      <c r="D3435" s="305"/>
      <c r="E3435" s="305"/>
      <c r="F3435" s="305"/>
      <c r="G3435" s="305"/>
      <c r="H3435" s="305"/>
      <c r="I3435" s="305"/>
      <c r="J3435" s="305"/>
      <c r="K3435" s="305"/>
      <c r="L3435" s="305"/>
      <c r="M3435" s="305"/>
      <c r="N3435" s="306"/>
      <c r="O3435" s="77"/>
      <c r="P3435" s="35"/>
    </row>
    <row r="3436" spans="1:16" s="176" customFormat="1" ht="21" customHeight="1" x14ac:dyDescent="0.3">
      <c r="A3436" s="81">
        <f t="shared" si="333"/>
        <v>1</v>
      </c>
      <c r="B3436" s="91" t="s">
        <v>3034</v>
      </c>
      <c r="C3436" s="88" t="s">
        <v>316</v>
      </c>
      <c r="D3436" s="89">
        <v>83990000</v>
      </c>
      <c r="E3436" s="89"/>
      <c r="F3436" s="89"/>
      <c r="G3436" s="109" t="s">
        <v>316</v>
      </c>
      <c r="H3436" s="94"/>
      <c r="I3436" s="83"/>
      <c r="J3436" s="83"/>
      <c r="K3436" s="81" t="str">
        <f>C3436</f>
        <v>đ/mdài</v>
      </c>
      <c r="L3436" s="84">
        <f>D3436</f>
        <v>83990000</v>
      </c>
      <c r="M3436" s="85"/>
      <c r="N3436" s="85"/>
      <c r="O3436" s="77"/>
      <c r="P3436" s="35"/>
    </row>
    <row r="3437" spans="1:16" s="176" customFormat="1" ht="21" customHeight="1" x14ac:dyDescent="0.3">
      <c r="A3437" s="81">
        <f t="shared" si="333"/>
        <v>2</v>
      </c>
      <c r="B3437" s="91" t="s">
        <v>3035</v>
      </c>
      <c r="C3437" s="88" t="s">
        <v>316</v>
      </c>
      <c r="D3437" s="89">
        <v>103079000</v>
      </c>
      <c r="E3437" s="89"/>
      <c r="F3437" s="89"/>
      <c r="G3437" s="109" t="s">
        <v>316</v>
      </c>
      <c r="H3437" s="94"/>
      <c r="I3437" s="83"/>
      <c r="J3437" s="83"/>
      <c r="K3437" s="81" t="str">
        <f>C3437</f>
        <v>đ/mdài</v>
      </c>
      <c r="L3437" s="84">
        <f>D3437</f>
        <v>103079000</v>
      </c>
      <c r="M3437" s="85"/>
      <c r="N3437" s="85"/>
      <c r="O3437" s="77"/>
      <c r="P3437" s="35"/>
    </row>
    <row r="3438" spans="1:16" s="176" customFormat="1" ht="21" customHeight="1" x14ac:dyDescent="0.3">
      <c r="A3438" s="95"/>
      <c r="B3438" s="304" t="s">
        <v>3036</v>
      </c>
      <c r="C3438" s="305"/>
      <c r="D3438" s="305"/>
      <c r="E3438" s="305"/>
      <c r="F3438" s="305"/>
      <c r="G3438" s="305"/>
      <c r="H3438" s="305"/>
      <c r="I3438" s="305"/>
      <c r="J3438" s="305"/>
      <c r="K3438" s="305"/>
      <c r="L3438" s="305"/>
      <c r="M3438" s="305"/>
      <c r="N3438" s="306"/>
      <c r="O3438" s="77"/>
      <c r="P3438" s="35"/>
    </row>
    <row r="3439" spans="1:16" s="176" customFormat="1" ht="21" customHeight="1" x14ac:dyDescent="0.3">
      <c r="A3439" s="81">
        <f t="shared" si="333"/>
        <v>1</v>
      </c>
      <c r="B3439" s="91" t="s">
        <v>3037</v>
      </c>
      <c r="C3439" s="88" t="s">
        <v>316</v>
      </c>
      <c r="D3439" s="89">
        <v>59639091</v>
      </c>
      <c r="E3439" s="89"/>
      <c r="F3439" s="89"/>
      <c r="G3439" s="109" t="s">
        <v>316</v>
      </c>
      <c r="H3439" s="94"/>
      <c r="I3439" s="83"/>
      <c r="J3439" s="83"/>
      <c r="K3439" s="81" t="str">
        <f>C3439</f>
        <v>đ/mdài</v>
      </c>
      <c r="L3439" s="84">
        <f>D3439</f>
        <v>59639091</v>
      </c>
      <c r="M3439" s="85"/>
      <c r="N3439" s="85"/>
      <c r="O3439" s="77"/>
      <c r="P3439" s="35"/>
    </row>
    <row r="3440" spans="1:16" s="176" customFormat="1" ht="21" customHeight="1" x14ac:dyDescent="0.3">
      <c r="A3440" s="81">
        <f t="shared" si="333"/>
        <v>2</v>
      </c>
      <c r="B3440" s="91" t="s">
        <v>3038</v>
      </c>
      <c r="C3440" s="88" t="s">
        <v>316</v>
      </c>
      <c r="D3440" s="89">
        <v>73156000</v>
      </c>
      <c r="E3440" s="89"/>
      <c r="F3440" s="89"/>
      <c r="G3440" s="109" t="s">
        <v>316</v>
      </c>
      <c r="H3440" s="94"/>
      <c r="I3440" s="83"/>
      <c r="J3440" s="83"/>
      <c r="K3440" s="81" t="str">
        <f>C3440</f>
        <v>đ/mdài</v>
      </c>
      <c r="L3440" s="84">
        <f>D3440</f>
        <v>73156000</v>
      </c>
      <c r="M3440" s="85"/>
      <c r="N3440" s="85"/>
      <c r="O3440" s="77"/>
      <c r="P3440" s="35"/>
    </row>
    <row r="3441" spans="1:16" s="176" customFormat="1" ht="21" customHeight="1" x14ac:dyDescent="0.3">
      <c r="A3441" s="95"/>
      <c r="B3441" s="304" t="s">
        <v>3039</v>
      </c>
      <c r="C3441" s="305"/>
      <c r="D3441" s="305"/>
      <c r="E3441" s="305"/>
      <c r="F3441" s="305"/>
      <c r="G3441" s="305"/>
      <c r="H3441" s="305"/>
      <c r="I3441" s="305"/>
      <c r="J3441" s="305"/>
      <c r="K3441" s="305"/>
      <c r="L3441" s="305"/>
      <c r="M3441" s="305"/>
      <c r="N3441" s="306"/>
      <c r="O3441" s="77"/>
      <c r="P3441" s="35"/>
    </row>
    <row r="3442" spans="1:16" s="176" customFormat="1" ht="21" customHeight="1" x14ac:dyDescent="0.3">
      <c r="A3442" s="81">
        <f t="shared" si="333"/>
        <v>1</v>
      </c>
      <c r="B3442" s="91" t="s">
        <v>3040</v>
      </c>
      <c r="C3442" s="88" t="s">
        <v>316</v>
      </c>
      <c r="D3442" s="89">
        <v>67762224</v>
      </c>
      <c r="E3442" s="89"/>
      <c r="F3442" s="89"/>
      <c r="G3442" s="109" t="s">
        <v>316</v>
      </c>
      <c r="H3442" s="94"/>
      <c r="I3442" s="83"/>
      <c r="J3442" s="83"/>
      <c r="K3442" s="81" t="str">
        <f>C3442</f>
        <v>đ/mdài</v>
      </c>
      <c r="L3442" s="84">
        <f>D3442</f>
        <v>67762224</v>
      </c>
      <c r="M3442" s="85"/>
      <c r="N3442" s="85"/>
      <c r="O3442" s="77"/>
      <c r="P3442" s="35"/>
    </row>
    <row r="3443" spans="1:16" s="176" customFormat="1" ht="21" customHeight="1" x14ac:dyDescent="0.3">
      <c r="A3443" s="81">
        <f t="shared" si="333"/>
        <v>2</v>
      </c>
      <c r="B3443" s="91" t="s">
        <v>3041</v>
      </c>
      <c r="C3443" s="88" t="s">
        <v>316</v>
      </c>
      <c r="D3443" s="89">
        <v>83164000</v>
      </c>
      <c r="E3443" s="89"/>
      <c r="F3443" s="89"/>
      <c r="G3443" s="109" t="s">
        <v>316</v>
      </c>
      <c r="H3443" s="94"/>
      <c r="I3443" s="83"/>
      <c r="J3443" s="83"/>
      <c r="K3443" s="81" t="str">
        <f>C3443</f>
        <v>đ/mdài</v>
      </c>
      <c r="L3443" s="84">
        <f>D3443</f>
        <v>83164000</v>
      </c>
      <c r="M3443" s="85"/>
      <c r="N3443" s="85"/>
      <c r="O3443" s="77"/>
      <c r="P3443" s="35"/>
    </row>
    <row r="3444" spans="1:16" s="176" customFormat="1" ht="21" customHeight="1" x14ac:dyDescent="0.3">
      <c r="A3444" s="95"/>
      <c r="B3444" s="304" t="s">
        <v>3042</v>
      </c>
      <c r="C3444" s="305"/>
      <c r="D3444" s="305"/>
      <c r="E3444" s="305"/>
      <c r="F3444" s="305"/>
      <c r="G3444" s="305"/>
      <c r="H3444" s="305"/>
      <c r="I3444" s="305"/>
      <c r="J3444" s="305"/>
      <c r="K3444" s="305"/>
      <c r="L3444" s="305"/>
      <c r="M3444" s="305"/>
      <c r="N3444" s="306"/>
      <c r="O3444" s="77"/>
      <c r="P3444" s="35"/>
    </row>
    <row r="3445" spans="1:16" s="176" customFormat="1" ht="21" customHeight="1" x14ac:dyDescent="0.3">
      <c r="A3445" s="81">
        <f t="shared" si="333"/>
        <v>1</v>
      </c>
      <c r="B3445" s="91" t="s">
        <v>3043</v>
      </c>
      <c r="C3445" s="88" t="s">
        <v>316</v>
      </c>
      <c r="D3445" s="89">
        <v>73787718</v>
      </c>
      <c r="E3445" s="89"/>
      <c r="F3445" s="89"/>
      <c r="G3445" s="109" t="s">
        <v>316</v>
      </c>
      <c r="H3445" s="94"/>
      <c r="I3445" s="83"/>
      <c r="J3445" s="83"/>
      <c r="K3445" s="81" t="str">
        <f>C3445</f>
        <v>đ/mdài</v>
      </c>
      <c r="L3445" s="84">
        <f>D3445</f>
        <v>73787718</v>
      </c>
      <c r="M3445" s="85"/>
      <c r="N3445" s="85"/>
      <c r="O3445" s="77"/>
      <c r="P3445" s="35"/>
    </row>
    <row r="3446" spans="1:16" s="176" customFormat="1" ht="21" customHeight="1" x14ac:dyDescent="0.3">
      <c r="A3446" s="81">
        <f t="shared" si="333"/>
        <v>2</v>
      </c>
      <c r="B3446" s="91" t="s">
        <v>3044</v>
      </c>
      <c r="C3446" s="88" t="s">
        <v>316</v>
      </c>
      <c r="D3446" s="89">
        <v>90558000</v>
      </c>
      <c r="E3446" s="89"/>
      <c r="F3446" s="89"/>
      <c r="G3446" s="109" t="s">
        <v>316</v>
      </c>
      <c r="H3446" s="94"/>
      <c r="I3446" s="83"/>
      <c r="J3446" s="83"/>
      <c r="K3446" s="81" t="str">
        <f>C3446</f>
        <v>đ/mdài</v>
      </c>
      <c r="L3446" s="84">
        <f>D3446</f>
        <v>90558000</v>
      </c>
      <c r="M3446" s="85"/>
      <c r="N3446" s="85"/>
      <c r="O3446" s="77"/>
      <c r="P3446" s="35"/>
    </row>
    <row r="3447" spans="1:16" s="176" customFormat="1" ht="21" customHeight="1" x14ac:dyDescent="0.3">
      <c r="A3447" s="95"/>
      <c r="B3447" s="304" t="s">
        <v>3045</v>
      </c>
      <c r="C3447" s="305"/>
      <c r="D3447" s="305"/>
      <c r="E3447" s="305"/>
      <c r="F3447" s="305"/>
      <c r="G3447" s="305"/>
      <c r="H3447" s="305"/>
      <c r="I3447" s="305"/>
      <c r="J3447" s="305"/>
      <c r="K3447" s="305"/>
      <c r="L3447" s="305"/>
      <c r="M3447" s="305"/>
      <c r="N3447" s="306"/>
      <c r="O3447" s="77"/>
      <c r="P3447" s="35"/>
    </row>
    <row r="3448" spans="1:16" s="176" customFormat="1" ht="21" customHeight="1" x14ac:dyDescent="0.3">
      <c r="A3448" s="81">
        <f t="shared" si="333"/>
        <v>1</v>
      </c>
      <c r="B3448" s="91" t="s">
        <v>3046</v>
      </c>
      <c r="C3448" s="88" t="s">
        <v>316</v>
      </c>
      <c r="D3448" s="89">
        <v>94943712</v>
      </c>
      <c r="E3448" s="89"/>
      <c r="F3448" s="89"/>
      <c r="G3448" s="109" t="s">
        <v>316</v>
      </c>
      <c r="H3448" s="94"/>
      <c r="I3448" s="83"/>
      <c r="J3448" s="83"/>
      <c r="K3448" s="81" t="str">
        <f>C3448</f>
        <v>đ/mdài</v>
      </c>
      <c r="L3448" s="84">
        <f>D3448</f>
        <v>94943712</v>
      </c>
      <c r="M3448" s="85"/>
      <c r="N3448" s="85"/>
      <c r="O3448" s="77"/>
      <c r="P3448" s="35"/>
    </row>
    <row r="3449" spans="1:16" s="176" customFormat="1" ht="21" customHeight="1" x14ac:dyDescent="0.3">
      <c r="A3449" s="81">
        <f t="shared" si="333"/>
        <v>2</v>
      </c>
      <c r="B3449" s="91" t="s">
        <v>3047</v>
      </c>
      <c r="C3449" s="88" t="s">
        <v>316</v>
      </c>
      <c r="D3449" s="89">
        <v>116828000</v>
      </c>
      <c r="E3449" s="89"/>
      <c r="F3449" s="89"/>
      <c r="G3449" s="109" t="s">
        <v>316</v>
      </c>
      <c r="H3449" s="94"/>
      <c r="I3449" s="83"/>
      <c r="J3449" s="83"/>
      <c r="K3449" s="81" t="str">
        <f>C3449</f>
        <v>đ/mdài</v>
      </c>
      <c r="L3449" s="84">
        <f>D3449</f>
        <v>116828000</v>
      </c>
      <c r="M3449" s="85"/>
      <c r="N3449" s="85"/>
      <c r="O3449" s="77"/>
      <c r="P3449" s="35"/>
    </row>
    <row r="3450" spans="1:16" s="176" customFormat="1" ht="21" customHeight="1" x14ac:dyDescent="0.3">
      <c r="A3450" s="95"/>
      <c r="B3450" s="304" t="s">
        <v>3048</v>
      </c>
      <c r="C3450" s="305"/>
      <c r="D3450" s="305"/>
      <c r="E3450" s="305"/>
      <c r="F3450" s="305"/>
      <c r="G3450" s="305"/>
      <c r="H3450" s="305"/>
      <c r="I3450" s="305"/>
      <c r="J3450" s="305"/>
      <c r="K3450" s="305"/>
      <c r="L3450" s="305"/>
      <c r="M3450" s="305"/>
      <c r="N3450" s="306"/>
      <c r="O3450" s="77"/>
      <c r="P3450" s="35"/>
    </row>
    <row r="3451" spans="1:16" s="176" customFormat="1" ht="21" customHeight="1" x14ac:dyDescent="0.3">
      <c r="A3451" s="81">
        <f t="shared" si="333"/>
        <v>1</v>
      </c>
      <c r="B3451" s="91" t="s">
        <v>3049</v>
      </c>
      <c r="C3451" s="88" t="s">
        <v>316</v>
      </c>
      <c r="D3451" s="89">
        <v>108340909</v>
      </c>
      <c r="E3451" s="89"/>
      <c r="F3451" s="89"/>
      <c r="G3451" s="109" t="s">
        <v>316</v>
      </c>
      <c r="H3451" s="94"/>
      <c r="I3451" s="83"/>
      <c r="J3451" s="83"/>
      <c r="K3451" s="81" t="str">
        <f>C3451</f>
        <v>đ/mdài</v>
      </c>
      <c r="L3451" s="84">
        <f>D3451</f>
        <v>108340909</v>
      </c>
      <c r="M3451" s="85"/>
      <c r="N3451" s="85"/>
      <c r="O3451" s="77"/>
      <c r="P3451" s="35"/>
    </row>
    <row r="3452" spans="1:16" s="176" customFormat="1" ht="20.25" customHeight="1" x14ac:dyDescent="0.3">
      <c r="A3452" s="81">
        <f t="shared" si="333"/>
        <v>2</v>
      </c>
      <c r="B3452" s="91" t="s">
        <v>3050</v>
      </c>
      <c r="C3452" s="88" t="s">
        <v>316</v>
      </c>
      <c r="D3452" s="89">
        <v>132898000</v>
      </c>
      <c r="E3452" s="89"/>
      <c r="F3452" s="89"/>
      <c r="G3452" s="109" t="s">
        <v>316</v>
      </c>
      <c r="H3452" s="94"/>
      <c r="I3452" s="83"/>
      <c r="J3452" s="83"/>
      <c r="K3452" s="81" t="str">
        <f>C3452</f>
        <v>đ/mdài</v>
      </c>
      <c r="L3452" s="84">
        <f>D3452</f>
        <v>132898000</v>
      </c>
      <c r="M3452" s="85"/>
      <c r="N3452" s="85"/>
      <c r="O3452" s="77"/>
      <c r="P3452" s="35"/>
    </row>
    <row r="3453" spans="1:16" s="176" customFormat="1" ht="20.25" customHeight="1" x14ac:dyDescent="0.3">
      <c r="A3453" s="95"/>
      <c r="B3453" s="304" t="s">
        <v>3051</v>
      </c>
      <c r="C3453" s="305"/>
      <c r="D3453" s="305"/>
      <c r="E3453" s="305"/>
      <c r="F3453" s="305"/>
      <c r="G3453" s="305"/>
      <c r="H3453" s="305"/>
      <c r="I3453" s="305"/>
      <c r="J3453" s="305"/>
      <c r="K3453" s="305"/>
      <c r="L3453" s="305"/>
      <c r="M3453" s="305"/>
      <c r="N3453" s="306"/>
      <c r="O3453" s="77"/>
      <c r="P3453" s="35"/>
    </row>
    <row r="3454" spans="1:16" s="176" customFormat="1" ht="21" customHeight="1" x14ac:dyDescent="0.3">
      <c r="A3454" s="81">
        <v>1</v>
      </c>
      <c r="B3454" s="91" t="s">
        <v>3052</v>
      </c>
      <c r="C3454" s="88" t="s">
        <v>316</v>
      </c>
      <c r="D3454" s="89">
        <v>116014000</v>
      </c>
      <c r="E3454" s="89"/>
      <c r="F3454" s="89"/>
      <c r="G3454" s="109" t="s">
        <v>316</v>
      </c>
      <c r="H3454" s="94"/>
      <c r="I3454" s="83"/>
      <c r="J3454" s="83"/>
      <c r="K3454" s="81" t="str">
        <f>C3454</f>
        <v>đ/mdài</v>
      </c>
      <c r="L3454" s="84">
        <f>D3454</f>
        <v>116014000</v>
      </c>
      <c r="M3454" s="85"/>
      <c r="N3454" s="85"/>
      <c r="O3454" s="77"/>
      <c r="P3454" s="35"/>
    </row>
    <row r="3455" spans="1:16" s="176" customFormat="1" ht="21" customHeight="1" x14ac:dyDescent="0.3">
      <c r="A3455" s="95"/>
      <c r="B3455" s="304" t="s">
        <v>3053</v>
      </c>
      <c r="C3455" s="305"/>
      <c r="D3455" s="305"/>
      <c r="E3455" s="305"/>
      <c r="F3455" s="305"/>
      <c r="G3455" s="305"/>
      <c r="H3455" s="305"/>
      <c r="I3455" s="305"/>
      <c r="J3455" s="305"/>
      <c r="K3455" s="305"/>
      <c r="L3455" s="305"/>
      <c r="M3455" s="305"/>
      <c r="N3455" s="306"/>
      <c r="O3455" s="77"/>
      <c r="P3455" s="35"/>
    </row>
    <row r="3456" spans="1:16" s="176" customFormat="1" ht="21" customHeight="1" x14ac:dyDescent="0.3">
      <c r="A3456" s="81">
        <v>1</v>
      </c>
      <c r="B3456" s="91" t="s">
        <v>3052</v>
      </c>
      <c r="C3456" s="88" t="s">
        <v>316</v>
      </c>
      <c r="D3456" s="89">
        <v>105764000</v>
      </c>
      <c r="E3456" s="89"/>
      <c r="F3456" s="89"/>
      <c r="G3456" s="109" t="s">
        <v>316</v>
      </c>
      <c r="H3456" s="94"/>
      <c r="I3456" s="83"/>
      <c r="J3456" s="83"/>
      <c r="K3456" s="81" t="str">
        <f>C3456</f>
        <v>đ/mdài</v>
      </c>
      <c r="L3456" s="84">
        <f>D3456</f>
        <v>105764000</v>
      </c>
      <c r="M3456" s="85"/>
      <c r="N3456" s="85"/>
      <c r="O3456" s="77"/>
      <c r="P3456" s="35"/>
    </row>
    <row r="3457" spans="1:16" s="176" customFormat="1" ht="21" customHeight="1" x14ac:dyDescent="0.3">
      <c r="A3457" s="95"/>
      <c r="B3457" s="304" t="s">
        <v>3054</v>
      </c>
      <c r="C3457" s="305"/>
      <c r="D3457" s="305"/>
      <c r="E3457" s="305"/>
      <c r="F3457" s="305"/>
      <c r="G3457" s="305"/>
      <c r="H3457" s="305"/>
      <c r="I3457" s="305"/>
      <c r="J3457" s="305"/>
      <c r="K3457" s="305"/>
      <c r="L3457" s="305"/>
      <c r="M3457" s="305"/>
      <c r="N3457" s="306"/>
      <c r="O3457" s="77"/>
      <c r="P3457" s="35"/>
    </row>
    <row r="3458" spans="1:16" s="176" customFormat="1" ht="21" customHeight="1" x14ac:dyDescent="0.3">
      <c r="A3458" s="81">
        <v>1</v>
      </c>
      <c r="B3458" s="91" t="s">
        <v>2390</v>
      </c>
      <c r="C3458" s="88" t="s">
        <v>316</v>
      </c>
      <c r="D3458" s="89">
        <v>82468000</v>
      </c>
      <c r="E3458" s="89"/>
      <c r="F3458" s="89"/>
      <c r="G3458" s="109" t="s">
        <v>316</v>
      </c>
      <c r="H3458" s="94"/>
      <c r="I3458" s="83"/>
      <c r="J3458" s="83"/>
      <c r="K3458" s="81" t="str">
        <f>C3458</f>
        <v>đ/mdài</v>
      </c>
      <c r="L3458" s="84">
        <f>D3458</f>
        <v>82468000</v>
      </c>
      <c r="M3458" s="85"/>
      <c r="N3458" s="85"/>
      <c r="O3458" s="77"/>
      <c r="P3458" s="35"/>
    </row>
    <row r="3459" spans="1:16" s="176" customFormat="1" ht="21" customHeight="1" x14ac:dyDescent="0.3">
      <c r="A3459" s="95"/>
      <c r="B3459" s="304" t="s">
        <v>3055</v>
      </c>
      <c r="C3459" s="305"/>
      <c r="D3459" s="305"/>
      <c r="E3459" s="305"/>
      <c r="F3459" s="305"/>
      <c r="G3459" s="305"/>
      <c r="H3459" s="305"/>
      <c r="I3459" s="305"/>
      <c r="J3459" s="305"/>
      <c r="K3459" s="305"/>
      <c r="L3459" s="305"/>
      <c r="M3459" s="305"/>
      <c r="N3459" s="306"/>
      <c r="O3459" s="77"/>
      <c r="P3459" s="35"/>
    </row>
    <row r="3460" spans="1:16" s="176" customFormat="1" ht="21" customHeight="1" x14ac:dyDescent="0.3">
      <c r="A3460" s="81">
        <v>1</v>
      </c>
      <c r="B3460" s="91" t="s">
        <v>2390</v>
      </c>
      <c r="C3460" s="88" t="s">
        <v>316</v>
      </c>
      <c r="D3460" s="89">
        <v>75013000</v>
      </c>
      <c r="E3460" s="89"/>
      <c r="F3460" s="89"/>
      <c r="G3460" s="109" t="s">
        <v>316</v>
      </c>
      <c r="H3460" s="94"/>
      <c r="I3460" s="83"/>
      <c r="J3460" s="83"/>
      <c r="K3460" s="81" t="str">
        <f>C3460</f>
        <v>đ/mdài</v>
      </c>
      <c r="L3460" s="84">
        <f>D3460</f>
        <v>75013000</v>
      </c>
      <c r="M3460" s="85"/>
      <c r="N3460" s="85"/>
      <c r="O3460" s="77"/>
      <c r="P3460" s="35"/>
    </row>
    <row r="3461" spans="1:16" s="176" customFormat="1" ht="21" customHeight="1" x14ac:dyDescent="0.3">
      <c r="A3461" s="95"/>
      <c r="B3461" s="304" t="s">
        <v>3056</v>
      </c>
      <c r="C3461" s="305"/>
      <c r="D3461" s="305"/>
      <c r="E3461" s="305"/>
      <c r="F3461" s="305"/>
      <c r="G3461" s="305"/>
      <c r="H3461" s="305"/>
      <c r="I3461" s="305"/>
      <c r="J3461" s="305"/>
      <c r="K3461" s="305"/>
      <c r="L3461" s="305"/>
      <c r="M3461" s="305"/>
      <c r="N3461" s="306"/>
      <c r="O3461" s="77"/>
      <c r="P3461" s="35"/>
    </row>
    <row r="3462" spans="1:16" s="176" customFormat="1" ht="21" customHeight="1" x14ac:dyDescent="0.3">
      <c r="A3462" s="81">
        <v>1</v>
      </c>
      <c r="B3462" s="91" t="s">
        <v>3057</v>
      </c>
      <c r="C3462" s="88" t="s">
        <v>316</v>
      </c>
      <c r="D3462" s="89">
        <v>53430000</v>
      </c>
      <c r="E3462" s="89"/>
      <c r="F3462" s="89"/>
      <c r="G3462" s="109" t="s">
        <v>316</v>
      </c>
      <c r="H3462" s="94"/>
      <c r="I3462" s="83"/>
      <c r="J3462" s="83"/>
      <c r="K3462" s="81" t="str">
        <f>C3462</f>
        <v>đ/mdài</v>
      </c>
      <c r="L3462" s="84">
        <f>D3462</f>
        <v>53430000</v>
      </c>
      <c r="M3462" s="85"/>
      <c r="N3462" s="85"/>
      <c r="O3462" s="77"/>
      <c r="P3462" s="35"/>
    </row>
    <row r="3463" spans="1:16" s="176" customFormat="1" ht="21" customHeight="1" x14ac:dyDescent="0.3">
      <c r="A3463" s="95"/>
      <c r="B3463" s="304" t="s">
        <v>3058</v>
      </c>
      <c r="C3463" s="305"/>
      <c r="D3463" s="305"/>
      <c r="E3463" s="305"/>
      <c r="F3463" s="305"/>
      <c r="G3463" s="305"/>
      <c r="H3463" s="305"/>
      <c r="I3463" s="305"/>
      <c r="J3463" s="305"/>
      <c r="K3463" s="305"/>
      <c r="L3463" s="305"/>
      <c r="M3463" s="305"/>
      <c r="N3463" s="306"/>
      <c r="O3463" s="77"/>
      <c r="P3463" s="35"/>
    </row>
    <row r="3464" spans="1:16" s="176" customFormat="1" ht="21" customHeight="1" x14ac:dyDescent="0.3">
      <c r="A3464" s="81">
        <v>1</v>
      </c>
      <c r="B3464" s="91" t="s">
        <v>3059</v>
      </c>
      <c r="C3464" s="88" t="s">
        <v>316</v>
      </c>
      <c r="D3464" s="89">
        <v>51100000</v>
      </c>
      <c r="E3464" s="89"/>
      <c r="F3464" s="89"/>
      <c r="G3464" s="109" t="s">
        <v>316</v>
      </c>
      <c r="H3464" s="94"/>
      <c r="I3464" s="83"/>
      <c r="J3464" s="83"/>
      <c r="K3464" s="81" t="str">
        <f>C3464</f>
        <v>đ/mdài</v>
      </c>
      <c r="L3464" s="84">
        <f>D3464</f>
        <v>51100000</v>
      </c>
      <c r="M3464" s="85"/>
      <c r="N3464" s="85"/>
      <c r="O3464" s="77"/>
      <c r="P3464" s="35"/>
    </row>
    <row r="3465" spans="1:16" s="176" customFormat="1" ht="21" customHeight="1" x14ac:dyDescent="0.3">
      <c r="A3465" s="95"/>
      <c r="B3465" s="304" t="s">
        <v>3061</v>
      </c>
      <c r="C3465" s="305"/>
      <c r="D3465" s="305"/>
      <c r="E3465" s="305"/>
      <c r="F3465" s="305"/>
      <c r="G3465" s="305"/>
      <c r="H3465" s="305"/>
      <c r="I3465" s="305"/>
      <c r="J3465" s="305"/>
      <c r="K3465" s="305"/>
      <c r="L3465" s="305"/>
      <c r="M3465" s="305"/>
      <c r="N3465" s="306"/>
      <c r="O3465" s="77"/>
      <c r="P3465" s="35"/>
    </row>
    <row r="3466" spans="1:16" s="176" customFormat="1" ht="21" customHeight="1" x14ac:dyDescent="0.3">
      <c r="A3466" s="81">
        <v>1</v>
      </c>
      <c r="B3466" s="91" t="s">
        <v>3060</v>
      </c>
      <c r="C3466" s="88" t="s">
        <v>316</v>
      </c>
      <c r="D3466" s="89">
        <v>68850000</v>
      </c>
      <c r="E3466" s="89"/>
      <c r="F3466" s="89"/>
      <c r="G3466" s="109" t="s">
        <v>316</v>
      </c>
      <c r="H3466" s="94"/>
      <c r="I3466" s="83"/>
      <c r="J3466" s="83"/>
      <c r="K3466" s="81" t="str">
        <f>C3466</f>
        <v>đ/mdài</v>
      </c>
      <c r="L3466" s="84">
        <f>D3466</f>
        <v>68850000</v>
      </c>
      <c r="M3466" s="85"/>
      <c r="N3466" s="85"/>
      <c r="O3466" s="77"/>
      <c r="P3466" s="35"/>
    </row>
    <row r="3467" spans="1:16" s="176" customFormat="1" ht="21" customHeight="1" x14ac:dyDescent="0.3">
      <c r="A3467" s="95"/>
      <c r="B3467" s="304" t="s">
        <v>3062</v>
      </c>
      <c r="C3467" s="305"/>
      <c r="D3467" s="305"/>
      <c r="E3467" s="305"/>
      <c r="F3467" s="305"/>
      <c r="G3467" s="305"/>
      <c r="H3467" s="305"/>
      <c r="I3467" s="305"/>
      <c r="J3467" s="305"/>
      <c r="K3467" s="305"/>
      <c r="L3467" s="305"/>
      <c r="M3467" s="305"/>
      <c r="N3467" s="306"/>
      <c r="O3467" s="77"/>
      <c r="P3467" s="35"/>
    </row>
    <row r="3468" spans="1:16" s="176" customFormat="1" ht="21" customHeight="1" x14ac:dyDescent="0.3">
      <c r="A3468" s="81">
        <v>1</v>
      </c>
      <c r="B3468" s="91" t="s">
        <v>2944</v>
      </c>
      <c r="C3468" s="88" t="s">
        <v>316</v>
      </c>
      <c r="D3468" s="89">
        <v>63189000</v>
      </c>
      <c r="E3468" s="89"/>
      <c r="F3468" s="89"/>
      <c r="G3468" s="109" t="s">
        <v>316</v>
      </c>
      <c r="H3468" s="94"/>
      <c r="I3468" s="83"/>
      <c r="J3468" s="83"/>
      <c r="K3468" s="81" t="str">
        <f>C3468</f>
        <v>đ/mdài</v>
      </c>
      <c r="L3468" s="84">
        <f>D3468</f>
        <v>63189000</v>
      </c>
      <c r="M3468" s="85"/>
      <c r="N3468" s="85"/>
      <c r="O3468" s="77"/>
      <c r="P3468" s="35"/>
    </row>
    <row r="3469" spans="1:16" s="176" customFormat="1" ht="21" customHeight="1" x14ac:dyDescent="0.3">
      <c r="A3469" s="95"/>
      <c r="B3469" s="304" t="s">
        <v>3065</v>
      </c>
      <c r="C3469" s="305"/>
      <c r="D3469" s="305"/>
      <c r="E3469" s="305"/>
      <c r="F3469" s="305"/>
      <c r="G3469" s="305"/>
      <c r="H3469" s="305"/>
      <c r="I3469" s="305"/>
      <c r="J3469" s="305"/>
      <c r="K3469" s="305"/>
      <c r="L3469" s="305"/>
      <c r="M3469" s="305"/>
      <c r="N3469" s="306"/>
      <c r="O3469" s="77"/>
      <c r="P3469" s="35"/>
    </row>
    <row r="3470" spans="1:16" s="176" customFormat="1" ht="21" customHeight="1" x14ac:dyDescent="0.3">
      <c r="A3470" s="81">
        <f t="shared" ref="A3470:A3533" si="334">A3469+1</f>
        <v>1</v>
      </c>
      <c r="B3470" s="91" t="s">
        <v>3063</v>
      </c>
      <c r="C3470" s="88" t="s">
        <v>316</v>
      </c>
      <c r="D3470" s="89">
        <v>663636</v>
      </c>
      <c r="E3470" s="89"/>
      <c r="F3470" s="89"/>
      <c r="G3470" s="109" t="s">
        <v>329</v>
      </c>
      <c r="H3470" s="94"/>
      <c r="I3470" s="83"/>
      <c r="J3470" s="83"/>
      <c r="K3470" s="81" t="str">
        <f>C3470</f>
        <v>đ/mdài</v>
      </c>
      <c r="L3470" s="84">
        <f>D3470</f>
        <v>663636</v>
      </c>
      <c r="M3470" s="85"/>
      <c r="N3470" s="85"/>
      <c r="O3470" s="77"/>
      <c r="P3470" s="35"/>
    </row>
    <row r="3471" spans="1:16" s="176" customFormat="1" ht="21" customHeight="1" x14ac:dyDescent="0.3">
      <c r="A3471" s="81">
        <f t="shared" si="334"/>
        <v>2</v>
      </c>
      <c r="B3471" s="91" t="s">
        <v>3064</v>
      </c>
      <c r="C3471" s="88" t="s">
        <v>316</v>
      </c>
      <c r="D3471" s="89">
        <v>700000</v>
      </c>
      <c r="E3471" s="89"/>
      <c r="F3471" s="89"/>
      <c r="G3471" s="109" t="s">
        <v>329</v>
      </c>
      <c r="H3471" s="94"/>
      <c r="I3471" s="83"/>
      <c r="J3471" s="83"/>
      <c r="K3471" s="81" t="str">
        <f>C3471</f>
        <v>đ/mdài</v>
      </c>
      <c r="L3471" s="84">
        <f>D3471</f>
        <v>700000</v>
      </c>
      <c r="M3471" s="85"/>
      <c r="N3471" s="85"/>
      <c r="O3471" s="77"/>
      <c r="P3471" s="35"/>
    </row>
    <row r="3472" spans="1:16" s="176" customFormat="1" ht="21" customHeight="1" x14ac:dyDescent="0.3">
      <c r="A3472" s="95"/>
      <c r="B3472" s="304" t="s">
        <v>3066</v>
      </c>
      <c r="C3472" s="305"/>
      <c r="D3472" s="305"/>
      <c r="E3472" s="305"/>
      <c r="F3472" s="305"/>
      <c r="G3472" s="305"/>
      <c r="H3472" s="305"/>
      <c r="I3472" s="305"/>
      <c r="J3472" s="305"/>
      <c r="K3472" s="305"/>
      <c r="L3472" s="305"/>
      <c r="M3472" s="305"/>
      <c r="N3472" s="306"/>
      <c r="O3472" s="77"/>
      <c r="P3472" s="35"/>
    </row>
    <row r="3473" spans="1:16" s="176" customFormat="1" ht="21" customHeight="1" x14ac:dyDescent="0.3">
      <c r="A3473" s="81">
        <f t="shared" si="334"/>
        <v>1</v>
      </c>
      <c r="B3473" s="91" t="s">
        <v>3067</v>
      </c>
      <c r="C3473" s="88" t="s">
        <v>316</v>
      </c>
      <c r="D3473" s="89">
        <v>4727273</v>
      </c>
      <c r="E3473" s="89"/>
      <c r="F3473" s="89"/>
      <c r="G3473" s="109" t="s">
        <v>329</v>
      </c>
      <c r="H3473" s="94"/>
      <c r="I3473" s="83"/>
      <c r="J3473" s="83"/>
      <c r="K3473" s="81" t="str">
        <f>C3473</f>
        <v>đ/mdài</v>
      </c>
      <c r="L3473" s="84">
        <f>D3473</f>
        <v>4727273</v>
      </c>
      <c r="M3473" s="85"/>
      <c r="N3473" s="85"/>
      <c r="O3473" s="77"/>
      <c r="P3473" s="35"/>
    </row>
    <row r="3474" spans="1:16" s="176" customFormat="1" ht="21" customHeight="1" x14ac:dyDescent="0.3">
      <c r="A3474" s="81">
        <f t="shared" si="334"/>
        <v>2</v>
      </c>
      <c r="B3474" s="91" t="s">
        <v>3068</v>
      </c>
      <c r="C3474" s="88" t="s">
        <v>316</v>
      </c>
      <c r="D3474" s="89">
        <v>5363636</v>
      </c>
      <c r="E3474" s="89"/>
      <c r="F3474" s="89"/>
      <c r="G3474" s="109" t="s">
        <v>329</v>
      </c>
      <c r="H3474" s="94"/>
      <c r="I3474" s="83"/>
      <c r="J3474" s="83"/>
      <c r="K3474" s="81" t="str">
        <f>C3474</f>
        <v>đ/mdài</v>
      </c>
      <c r="L3474" s="84">
        <f>D3474</f>
        <v>5363636</v>
      </c>
      <c r="M3474" s="85"/>
      <c r="N3474" s="85"/>
      <c r="O3474" s="77"/>
      <c r="P3474" s="35"/>
    </row>
    <row r="3475" spans="1:16" s="176" customFormat="1" ht="21" customHeight="1" x14ac:dyDescent="0.3">
      <c r="A3475" s="95"/>
      <c r="B3475" s="304" t="s">
        <v>3069</v>
      </c>
      <c r="C3475" s="305"/>
      <c r="D3475" s="305"/>
      <c r="E3475" s="305"/>
      <c r="F3475" s="305"/>
      <c r="G3475" s="305"/>
      <c r="H3475" s="305"/>
      <c r="I3475" s="305"/>
      <c r="J3475" s="305"/>
      <c r="K3475" s="305"/>
      <c r="L3475" s="305"/>
      <c r="M3475" s="305"/>
      <c r="N3475" s="306"/>
      <c r="O3475" s="77"/>
      <c r="P3475" s="35"/>
    </row>
    <row r="3476" spans="1:16" s="176" customFormat="1" ht="21" customHeight="1" x14ac:dyDescent="0.3">
      <c r="A3476" s="81">
        <f t="shared" si="334"/>
        <v>1</v>
      </c>
      <c r="B3476" s="91" t="s">
        <v>3070</v>
      </c>
      <c r="C3476" s="88" t="s">
        <v>316</v>
      </c>
      <c r="D3476" s="89">
        <v>863636</v>
      </c>
      <c r="E3476" s="89"/>
      <c r="F3476" s="89"/>
      <c r="G3476" s="109" t="s">
        <v>329</v>
      </c>
      <c r="H3476" s="94"/>
      <c r="I3476" s="83"/>
      <c r="J3476" s="83"/>
      <c r="K3476" s="81" t="str">
        <f>C3476</f>
        <v>đ/mdài</v>
      </c>
      <c r="L3476" s="84">
        <f>D3476</f>
        <v>863636</v>
      </c>
      <c r="M3476" s="85"/>
      <c r="N3476" s="85"/>
      <c r="O3476" s="77"/>
      <c r="P3476" s="35"/>
    </row>
    <row r="3477" spans="1:16" s="176" customFormat="1" ht="21" customHeight="1" x14ac:dyDescent="0.3">
      <c r="A3477" s="81">
        <f t="shared" si="334"/>
        <v>2</v>
      </c>
      <c r="B3477" s="91" t="s">
        <v>3071</v>
      </c>
      <c r="C3477" s="88" t="s">
        <v>316</v>
      </c>
      <c r="D3477" s="89">
        <v>954545</v>
      </c>
      <c r="E3477" s="89"/>
      <c r="F3477" s="89"/>
      <c r="G3477" s="109" t="s">
        <v>329</v>
      </c>
      <c r="H3477" s="94"/>
      <c r="I3477" s="83"/>
      <c r="J3477" s="83"/>
      <c r="K3477" s="81" t="str">
        <f>C3477</f>
        <v>đ/mdài</v>
      </c>
      <c r="L3477" s="84">
        <f>D3477</f>
        <v>954545</v>
      </c>
      <c r="M3477" s="85"/>
      <c r="N3477" s="85"/>
      <c r="O3477" s="77"/>
      <c r="P3477" s="35"/>
    </row>
    <row r="3478" spans="1:16" s="176" customFormat="1" ht="21" customHeight="1" x14ac:dyDescent="0.3">
      <c r="A3478" s="95"/>
      <c r="B3478" s="304" t="s">
        <v>3074</v>
      </c>
      <c r="C3478" s="305"/>
      <c r="D3478" s="305"/>
      <c r="E3478" s="305"/>
      <c r="F3478" s="305"/>
      <c r="G3478" s="305"/>
      <c r="H3478" s="305"/>
      <c r="I3478" s="305"/>
      <c r="J3478" s="305"/>
      <c r="K3478" s="305"/>
      <c r="L3478" s="305"/>
      <c r="M3478" s="305"/>
      <c r="N3478" s="306"/>
      <c r="O3478" s="77"/>
      <c r="P3478" s="35"/>
    </row>
    <row r="3479" spans="1:16" s="176" customFormat="1" ht="21" customHeight="1" x14ac:dyDescent="0.3">
      <c r="A3479" s="81">
        <f t="shared" si="334"/>
        <v>1</v>
      </c>
      <c r="B3479" s="91" t="s">
        <v>3072</v>
      </c>
      <c r="C3479" s="88" t="s">
        <v>316</v>
      </c>
      <c r="D3479" s="89">
        <v>8181818</v>
      </c>
      <c r="E3479" s="89"/>
      <c r="F3479" s="89"/>
      <c r="G3479" s="109" t="s">
        <v>329</v>
      </c>
      <c r="H3479" s="94"/>
      <c r="I3479" s="83"/>
      <c r="J3479" s="83"/>
      <c r="K3479" s="81" t="str">
        <f>C3479</f>
        <v>đ/mdài</v>
      </c>
      <c r="L3479" s="84">
        <f>D3479</f>
        <v>8181818</v>
      </c>
      <c r="M3479" s="85"/>
      <c r="N3479" s="85"/>
      <c r="O3479" s="77"/>
      <c r="P3479" s="35"/>
    </row>
    <row r="3480" spans="1:16" s="176" customFormat="1" ht="21" customHeight="1" x14ac:dyDescent="0.3">
      <c r="A3480" s="81">
        <f t="shared" si="334"/>
        <v>2</v>
      </c>
      <c r="B3480" s="91" t="s">
        <v>3073</v>
      </c>
      <c r="C3480" s="88" t="s">
        <v>316</v>
      </c>
      <c r="D3480" s="89">
        <v>9181818</v>
      </c>
      <c r="E3480" s="89"/>
      <c r="F3480" s="89"/>
      <c r="G3480" s="109" t="s">
        <v>329</v>
      </c>
      <c r="H3480" s="94"/>
      <c r="I3480" s="83"/>
      <c r="J3480" s="83"/>
      <c r="K3480" s="81" t="str">
        <f>C3480</f>
        <v>đ/mdài</v>
      </c>
      <c r="L3480" s="84">
        <f>D3480</f>
        <v>9181818</v>
      </c>
      <c r="M3480" s="85"/>
      <c r="N3480" s="85"/>
      <c r="O3480" s="77"/>
      <c r="P3480" s="35"/>
    </row>
    <row r="3481" spans="1:16" s="176" customFormat="1" ht="21" customHeight="1" x14ac:dyDescent="0.3">
      <c r="A3481" s="95"/>
      <c r="B3481" s="304" t="s">
        <v>3075</v>
      </c>
      <c r="C3481" s="305"/>
      <c r="D3481" s="305"/>
      <c r="E3481" s="305"/>
      <c r="F3481" s="305"/>
      <c r="G3481" s="305"/>
      <c r="H3481" s="305"/>
      <c r="I3481" s="305"/>
      <c r="J3481" s="305"/>
      <c r="K3481" s="305"/>
      <c r="L3481" s="305"/>
      <c r="M3481" s="305"/>
      <c r="N3481" s="306"/>
      <c r="O3481" s="77"/>
      <c r="P3481" s="35"/>
    </row>
    <row r="3482" spans="1:16" s="176" customFormat="1" ht="21" customHeight="1" x14ac:dyDescent="0.3">
      <c r="A3482" s="81">
        <f t="shared" si="334"/>
        <v>1</v>
      </c>
      <c r="B3482" s="91" t="s">
        <v>3076</v>
      </c>
      <c r="C3482" s="88" t="s">
        <v>316</v>
      </c>
      <c r="D3482" s="89">
        <v>1363636</v>
      </c>
      <c r="E3482" s="89"/>
      <c r="F3482" s="89"/>
      <c r="G3482" s="109" t="s">
        <v>329</v>
      </c>
      <c r="H3482" s="94"/>
      <c r="I3482" s="83"/>
      <c r="J3482" s="83"/>
      <c r="K3482" s="81" t="str">
        <f>C3482</f>
        <v>đ/mdài</v>
      </c>
      <c r="L3482" s="84">
        <f>D3482</f>
        <v>1363636</v>
      </c>
      <c r="M3482" s="85"/>
      <c r="N3482" s="85"/>
      <c r="O3482" s="77"/>
      <c r="P3482" s="35"/>
    </row>
    <row r="3483" spans="1:16" s="176" customFormat="1" ht="21" customHeight="1" x14ac:dyDescent="0.3">
      <c r="A3483" s="81">
        <f t="shared" si="334"/>
        <v>2</v>
      </c>
      <c r="B3483" s="91" t="s">
        <v>3077</v>
      </c>
      <c r="C3483" s="88" t="s">
        <v>316</v>
      </c>
      <c r="D3483" s="89">
        <v>1454545</v>
      </c>
      <c r="E3483" s="89"/>
      <c r="F3483" s="89"/>
      <c r="G3483" s="109" t="s">
        <v>329</v>
      </c>
      <c r="H3483" s="94"/>
      <c r="I3483" s="83"/>
      <c r="J3483" s="83"/>
      <c r="K3483" s="81" t="str">
        <f>C3483</f>
        <v>đ/mdài</v>
      </c>
      <c r="L3483" s="84">
        <f>D3483</f>
        <v>1454545</v>
      </c>
      <c r="M3483" s="85"/>
      <c r="N3483" s="85"/>
      <c r="O3483" s="77"/>
      <c r="P3483" s="35"/>
    </row>
    <row r="3484" spans="1:16" s="176" customFormat="1" ht="21" customHeight="1" x14ac:dyDescent="0.3">
      <c r="A3484" s="95"/>
      <c r="B3484" s="304" t="s">
        <v>3078</v>
      </c>
      <c r="C3484" s="305"/>
      <c r="D3484" s="305"/>
      <c r="E3484" s="305"/>
      <c r="F3484" s="305"/>
      <c r="G3484" s="305"/>
      <c r="H3484" s="305"/>
      <c r="I3484" s="305"/>
      <c r="J3484" s="305"/>
      <c r="K3484" s="305"/>
      <c r="L3484" s="305"/>
      <c r="M3484" s="305"/>
      <c r="N3484" s="306"/>
      <c r="O3484" s="77"/>
      <c r="P3484" s="35"/>
    </row>
    <row r="3485" spans="1:16" s="176" customFormat="1" ht="21" customHeight="1" x14ac:dyDescent="0.3">
      <c r="A3485" s="81">
        <f t="shared" si="334"/>
        <v>1</v>
      </c>
      <c r="B3485" s="91" t="s">
        <v>3079</v>
      </c>
      <c r="C3485" s="88" t="s">
        <v>316</v>
      </c>
      <c r="D3485" s="89">
        <v>8727273</v>
      </c>
      <c r="E3485" s="89"/>
      <c r="F3485" s="89"/>
      <c r="G3485" s="109" t="s">
        <v>329</v>
      </c>
      <c r="H3485" s="94"/>
      <c r="I3485" s="83"/>
      <c r="J3485" s="83"/>
      <c r="K3485" s="81" t="str">
        <f>C3485</f>
        <v>đ/mdài</v>
      </c>
      <c r="L3485" s="84">
        <f>D3485</f>
        <v>8727273</v>
      </c>
      <c r="M3485" s="85"/>
      <c r="N3485" s="85"/>
      <c r="O3485" s="77"/>
      <c r="P3485" s="35"/>
    </row>
    <row r="3486" spans="1:16" s="176" customFormat="1" ht="21" customHeight="1" x14ac:dyDescent="0.3">
      <c r="A3486" s="81">
        <f t="shared" si="334"/>
        <v>2</v>
      </c>
      <c r="B3486" s="91" t="s">
        <v>3080</v>
      </c>
      <c r="C3486" s="88" t="s">
        <v>316</v>
      </c>
      <c r="D3486" s="89">
        <v>9818182</v>
      </c>
      <c r="E3486" s="89"/>
      <c r="F3486" s="89"/>
      <c r="G3486" s="109" t="s">
        <v>329</v>
      </c>
      <c r="H3486" s="94"/>
      <c r="I3486" s="83"/>
      <c r="J3486" s="83"/>
      <c r="K3486" s="81" t="str">
        <f>C3486</f>
        <v>đ/mdài</v>
      </c>
      <c r="L3486" s="84">
        <f>D3486</f>
        <v>9818182</v>
      </c>
      <c r="M3486" s="85"/>
      <c r="N3486" s="85"/>
      <c r="O3486" s="77"/>
      <c r="P3486" s="35"/>
    </row>
    <row r="3487" spans="1:16" s="176" customFormat="1" ht="21" customHeight="1" x14ac:dyDescent="0.3">
      <c r="A3487" s="95"/>
      <c r="B3487" s="304" t="s">
        <v>3081</v>
      </c>
      <c r="C3487" s="305"/>
      <c r="D3487" s="305"/>
      <c r="E3487" s="305"/>
      <c r="F3487" s="305"/>
      <c r="G3487" s="305"/>
      <c r="H3487" s="305"/>
      <c r="I3487" s="305"/>
      <c r="J3487" s="305"/>
      <c r="K3487" s="305"/>
      <c r="L3487" s="305"/>
      <c r="M3487" s="305"/>
      <c r="N3487" s="306"/>
      <c r="O3487" s="77"/>
      <c r="P3487" s="35"/>
    </row>
    <row r="3488" spans="1:16" s="176" customFormat="1" ht="21" customHeight="1" x14ac:dyDescent="0.3">
      <c r="A3488" s="81">
        <f t="shared" si="334"/>
        <v>1</v>
      </c>
      <c r="B3488" s="91" t="s">
        <v>3082</v>
      </c>
      <c r="C3488" s="88" t="s">
        <v>316</v>
      </c>
      <c r="D3488" s="89">
        <v>5090909</v>
      </c>
      <c r="E3488" s="89"/>
      <c r="F3488" s="89"/>
      <c r="G3488" s="109" t="s">
        <v>329</v>
      </c>
      <c r="H3488" s="94"/>
      <c r="I3488" s="83"/>
      <c r="J3488" s="83"/>
      <c r="K3488" s="81" t="str">
        <f>C3488</f>
        <v>đ/mdài</v>
      </c>
      <c r="L3488" s="84">
        <f>D3488</f>
        <v>5090909</v>
      </c>
      <c r="M3488" s="85"/>
      <c r="N3488" s="85"/>
      <c r="O3488" s="77"/>
      <c r="P3488" s="35"/>
    </row>
    <row r="3489" spans="1:16" s="176" customFormat="1" ht="21" customHeight="1" x14ac:dyDescent="0.3">
      <c r="A3489" s="81">
        <f t="shared" si="334"/>
        <v>2</v>
      </c>
      <c r="B3489" s="91" t="s">
        <v>3083</v>
      </c>
      <c r="C3489" s="88" t="s">
        <v>316</v>
      </c>
      <c r="D3489" s="89">
        <v>6181818</v>
      </c>
      <c r="E3489" s="89"/>
      <c r="F3489" s="89"/>
      <c r="G3489" s="109" t="s">
        <v>329</v>
      </c>
      <c r="H3489" s="94"/>
      <c r="I3489" s="83"/>
      <c r="J3489" s="83"/>
      <c r="K3489" s="81" t="str">
        <f>C3489</f>
        <v>đ/mdài</v>
      </c>
      <c r="L3489" s="84">
        <f>D3489</f>
        <v>6181818</v>
      </c>
      <c r="M3489" s="85"/>
      <c r="N3489" s="85"/>
      <c r="O3489" s="77"/>
      <c r="P3489" s="35"/>
    </row>
    <row r="3490" spans="1:16" s="176" customFormat="1" ht="21" customHeight="1" x14ac:dyDescent="0.3">
      <c r="A3490" s="95"/>
      <c r="B3490" s="304" t="s">
        <v>3084</v>
      </c>
      <c r="C3490" s="305"/>
      <c r="D3490" s="305"/>
      <c r="E3490" s="305"/>
      <c r="F3490" s="305"/>
      <c r="G3490" s="305"/>
      <c r="H3490" s="305"/>
      <c r="I3490" s="305"/>
      <c r="J3490" s="305"/>
      <c r="K3490" s="305"/>
      <c r="L3490" s="305"/>
      <c r="M3490" s="305"/>
      <c r="N3490" s="306"/>
      <c r="O3490" s="77"/>
      <c r="P3490" s="35"/>
    </row>
    <row r="3491" spans="1:16" s="176" customFormat="1" ht="21" customHeight="1" x14ac:dyDescent="0.3">
      <c r="A3491" s="81">
        <f t="shared" si="334"/>
        <v>1</v>
      </c>
      <c r="B3491" s="91" t="s">
        <v>3085</v>
      </c>
      <c r="C3491" s="88" t="s">
        <v>316</v>
      </c>
      <c r="D3491" s="89">
        <v>26090909</v>
      </c>
      <c r="E3491" s="89"/>
      <c r="F3491" s="89"/>
      <c r="G3491" s="109" t="s">
        <v>329</v>
      </c>
      <c r="H3491" s="94"/>
      <c r="I3491" s="83"/>
      <c r="J3491" s="83"/>
      <c r="K3491" s="81" t="str">
        <f>C3491</f>
        <v>đ/mdài</v>
      </c>
      <c r="L3491" s="84">
        <f>D3491</f>
        <v>26090909</v>
      </c>
      <c r="M3491" s="85"/>
      <c r="N3491" s="85"/>
      <c r="O3491" s="77"/>
      <c r="P3491" s="35"/>
    </row>
    <row r="3492" spans="1:16" s="176" customFormat="1" ht="21" customHeight="1" x14ac:dyDescent="0.3">
      <c r="A3492" s="81">
        <f t="shared" si="334"/>
        <v>2</v>
      </c>
      <c r="B3492" s="91" t="s">
        <v>3086</v>
      </c>
      <c r="C3492" s="88" t="s">
        <v>316</v>
      </c>
      <c r="D3492" s="89">
        <v>31363636</v>
      </c>
      <c r="E3492" s="89"/>
      <c r="F3492" s="89"/>
      <c r="G3492" s="109" t="s">
        <v>329</v>
      </c>
      <c r="H3492" s="94"/>
      <c r="I3492" s="83"/>
      <c r="J3492" s="83"/>
      <c r="K3492" s="81" t="str">
        <f>C3492</f>
        <v>đ/mdài</v>
      </c>
      <c r="L3492" s="84">
        <f>D3492</f>
        <v>31363636</v>
      </c>
      <c r="M3492" s="85"/>
      <c r="N3492" s="85"/>
      <c r="O3492" s="77"/>
      <c r="P3492" s="35"/>
    </row>
    <row r="3493" spans="1:16" s="176" customFormat="1" ht="21" customHeight="1" x14ac:dyDescent="0.3">
      <c r="A3493" s="95"/>
      <c r="B3493" s="304" t="s">
        <v>3087</v>
      </c>
      <c r="C3493" s="305"/>
      <c r="D3493" s="305"/>
      <c r="E3493" s="305"/>
      <c r="F3493" s="305"/>
      <c r="G3493" s="305"/>
      <c r="H3493" s="305"/>
      <c r="I3493" s="305"/>
      <c r="J3493" s="305"/>
      <c r="K3493" s="305"/>
      <c r="L3493" s="305"/>
      <c r="M3493" s="305"/>
      <c r="N3493" s="306"/>
      <c r="O3493" s="77"/>
      <c r="P3493" s="35"/>
    </row>
    <row r="3494" spans="1:16" s="176" customFormat="1" ht="21" customHeight="1" x14ac:dyDescent="0.3">
      <c r="A3494" s="81">
        <f t="shared" si="334"/>
        <v>1</v>
      </c>
      <c r="B3494" s="91" t="s">
        <v>3088</v>
      </c>
      <c r="C3494" s="88" t="s">
        <v>316</v>
      </c>
      <c r="D3494" s="89">
        <v>1454545</v>
      </c>
      <c r="E3494" s="89"/>
      <c r="F3494" s="89"/>
      <c r="G3494" s="109" t="s">
        <v>329</v>
      </c>
      <c r="H3494" s="94"/>
      <c r="I3494" s="83"/>
      <c r="J3494" s="83"/>
      <c r="K3494" s="81" t="str">
        <f>C3494</f>
        <v>đ/mdài</v>
      </c>
      <c r="L3494" s="84">
        <f>D3494</f>
        <v>1454545</v>
      </c>
      <c r="M3494" s="85"/>
      <c r="N3494" s="85"/>
      <c r="O3494" s="77"/>
      <c r="P3494" s="35"/>
    </row>
    <row r="3495" spans="1:16" s="176" customFormat="1" ht="21" customHeight="1" x14ac:dyDescent="0.3">
      <c r="A3495" s="81">
        <f t="shared" si="334"/>
        <v>2</v>
      </c>
      <c r="B3495" s="91" t="s">
        <v>3089</v>
      </c>
      <c r="C3495" s="88" t="s">
        <v>316</v>
      </c>
      <c r="D3495" s="89">
        <v>1636364</v>
      </c>
      <c r="E3495" s="89"/>
      <c r="F3495" s="89"/>
      <c r="G3495" s="109" t="s">
        <v>329</v>
      </c>
      <c r="H3495" s="94"/>
      <c r="I3495" s="83"/>
      <c r="J3495" s="83"/>
      <c r="K3495" s="81" t="str">
        <f>C3495</f>
        <v>đ/mdài</v>
      </c>
      <c r="L3495" s="84">
        <f>D3495</f>
        <v>1636364</v>
      </c>
      <c r="M3495" s="85"/>
      <c r="N3495" s="85"/>
      <c r="O3495" s="77"/>
      <c r="P3495" s="35"/>
    </row>
    <row r="3496" spans="1:16" s="176" customFormat="1" ht="21" customHeight="1" x14ac:dyDescent="0.3">
      <c r="A3496" s="95"/>
      <c r="B3496" s="304" t="s">
        <v>3092</v>
      </c>
      <c r="C3496" s="305"/>
      <c r="D3496" s="305"/>
      <c r="E3496" s="305"/>
      <c r="F3496" s="305"/>
      <c r="G3496" s="305"/>
      <c r="H3496" s="305"/>
      <c r="I3496" s="305"/>
      <c r="J3496" s="305"/>
      <c r="K3496" s="305"/>
      <c r="L3496" s="305"/>
      <c r="M3496" s="305"/>
      <c r="N3496" s="306"/>
      <c r="O3496" s="77"/>
      <c r="P3496" s="35"/>
    </row>
    <row r="3497" spans="1:16" s="176" customFormat="1" ht="21" customHeight="1" x14ac:dyDescent="0.3">
      <c r="A3497" s="81">
        <f t="shared" si="334"/>
        <v>1</v>
      </c>
      <c r="B3497" s="91" t="s">
        <v>3090</v>
      </c>
      <c r="C3497" s="88" t="s">
        <v>316</v>
      </c>
      <c r="D3497" s="89">
        <v>10181818</v>
      </c>
      <c r="E3497" s="89"/>
      <c r="F3497" s="89"/>
      <c r="G3497" s="109" t="s">
        <v>329</v>
      </c>
      <c r="H3497" s="94"/>
      <c r="I3497" s="83"/>
      <c r="J3497" s="83"/>
      <c r="K3497" s="81" t="str">
        <f>C3497</f>
        <v>đ/mdài</v>
      </c>
      <c r="L3497" s="84">
        <f>D3497</f>
        <v>10181818</v>
      </c>
      <c r="M3497" s="85"/>
      <c r="N3497" s="85"/>
      <c r="O3497" s="77"/>
      <c r="P3497" s="35"/>
    </row>
    <row r="3498" spans="1:16" s="176" customFormat="1" ht="21" customHeight="1" x14ac:dyDescent="0.3">
      <c r="A3498" s="81">
        <f t="shared" si="334"/>
        <v>2</v>
      </c>
      <c r="B3498" s="91" t="s">
        <v>3091</v>
      </c>
      <c r="C3498" s="88" t="s">
        <v>316</v>
      </c>
      <c r="D3498" s="89">
        <v>12000000</v>
      </c>
      <c r="E3498" s="89"/>
      <c r="F3498" s="89"/>
      <c r="G3498" s="109" t="s">
        <v>329</v>
      </c>
      <c r="H3498" s="94"/>
      <c r="I3498" s="83"/>
      <c r="J3498" s="83"/>
      <c r="K3498" s="81" t="str">
        <f>C3498</f>
        <v>đ/mdài</v>
      </c>
      <c r="L3498" s="84">
        <f>D3498</f>
        <v>12000000</v>
      </c>
      <c r="M3498" s="85"/>
      <c r="N3498" s="85"/>
      <c r="O3498" s="77"/>
      <c r="P3498" s="35"/>
    </row>
    <row r="3499" spans="1:16" s="176" customFormat="1" ht="21" customHeight="1" x14ac:dyDescent="0.3">
      <c r="A3499" s="95"/>
      <c r="B3499" s="304" t="s">
        <v>3095</v>
      </c>
      <c r="C3499" s="305"/>
      <c r="D3499" s="305"/>
      <c r="E3499" s="305"/>
      <c r="F3499" s="305"/>
      <c r="G3499" s="305"/>
      <c r="H3499" s="305"/>
      <c r="I3499" s="305"/>
      <c r="J3499" s="305"/>
      <c r="K3499" s="305"/>
      <c r="L3499" s="305"/>
      <c r="M3499" s="305"/>
      <c r="N3499" s="306"/>
      <c r="O3499" s="77"/>
      <c r="P3499" s="35"/>
    </row>
    <row r="3500" spans="1:16" s="176" customFormat="1" ht="21" customHeight="1" x14ac:dyDescent="0.3">
      <c r="A3500" s="81">
        <f t="shared" si="334"/>
        <v>1</v>
      </c>
      <c r="B3500" s="91" t="s">
        <v>3093</v>
      </c>
      <c r="C3500" s="88" t="s">
        <v>316</v>
      </c>
      <c r="D3500" s="89">
        <v>6454545</v>
      </c>
      <c r="E3500" s="89"/>
      <c r="F3500" s="89"/>
      <c r="G3500" s="109" t="s">
        <v>329</v>
      </c>
      <c r="H3500" s="94"/>
      <c r="I3500" s="83"/>
      <c r="J3500" s="83"/>
      <c r="K3500" s="81" t="str">
        <f>C3500</f>
        <v>đ/mdài</v>
      </c>
      <c r="L3500" s="84">
        <f>D3500</f>
        <v>6454545</v>
      </c>
      <c r="M3500" s="85"/>
      <c r="N3500" s="85"/>
      <c r="O3500" s="77"/>
      <c r="P3500" s="35"/>
    </row>
    <row r="3501" spans="1:16" s="176" customFormat="1" ht="21" customHeight="1" x14ac:dyDescent="0.3">
      <c r="A3501" s="81">
        <f t="shared" si="334"/>
        <v>2</v>
      </c>
      <c r="B3501" s="91" t="s">
        <v>3094</v>
      </c>
      <c r="C3501" s="88" t="s">
        <v>316</v>
      </c>
      <c r="D3501" s="89">
        <v>7727273</v>
      </c>
      <c r="E3501" s="89"/>
      <c r="F3501" s="89"/>
      <c r="G3501" s="109" t="s">
        <v>329</v>
      </c>
      <c r="H3501" s="94"/>
      <c r="I3501" s="83"/>
      <c r="J3501" s="83"/>
      <c r="K3501" s="81" t="str">
        <f>C3501</f>
        <v>đ/mdài</v>
      </c>
      <c r="L3501" s="84">
        <f>D3501</f>
        <v>7727273</v>
      </c>
      <c r="M3501" s="85"/>
      <c r="N3501" s="85"/>
      <c r="O3501" s="77"/>
      <c r="P3501" s="35"/>
    </row>
    <row r="3502" spans="1:16" s="176" customFormat="1" ht="21" customHeight="1" x14ac:dyDescent="0.3">
      <c r="A3502" s="95"/>
      <c r="B3502" s="304" t="s">
        <v>3096</v>
      </c>
      <c r="C3502" s="305"/>
      <c r="D3502" s="305"/>
      <c r="E3502" s="305"/>
      <c r="F3502" s="305"/>
      <c r="G3502" s="305"/>
      <c r="H3502" s="305"/>
      <c r="I3502" s="305"/>
      <c r="J3502" s="305"/>
      <c r="K3502" s="305"/>
      <c r="L3502" s="305"/>
      <c r="M3502" s="305"/>
      <c r="N3502" s="306"/>
      <c r="O3502" s="77"/>
      <c r="P3502" s="35"/>
    </row>
    <row r="3503" spans="1:16" s="176" customFormat="1" ht="21" customHeight="1" x14ac:dyDescent="0.3">
      <c r="A3503" s="81">
        <f t="shared" si="334"/>
        <v>1</v>
      </c>
      <c r="B3503" s="91" t="s">
        <v>3097</v>
      </c>
      <c r="C3503" s="88" t="s">
        <v>316</v>
      </c>
      <c r="D3503" s="89">
        <v>30909091</v>
      </c>
      <c r="E3503" s="89"/>
      <c r="F3503" s="89"/>
      <c r="G3503" s="109" t="s">
        <v>329</v>
      </c>
      <c r="H3503" s="94"/>
      <c r="I3503" s="83"/>
      <c r="J3503" s="83"/>
      <c r="K3503" s="81" t="str">
        <f>C3503</f>
        <v>đ/mdài</v>
      </c>
      <c r="L3503" s="84">
        <f>D3503</f>
        <v>30909091</v>
      </c>
      <c r="M3503" s="85"/>
      <c r="N3503" s="85"/>
      <c r="O3503" s="77"/>
      <c r="P3503" s="35"/>
    </row>
    <row r="3504" spans="1:16" s="176" customFormat="1" ht="21" customHeight="1" x14ac:dyDescent="0.3">
      <c r="A3504" s="81">
        <f t="shared" si="334"/>
        <v>2</v>
      </c>
      <c r="B3504" s="91" t="s">
        <v>3098</v>
      </c>
      <c r="C3504" s="88" t="s">
        <v>316</v>
      </c>
      <c r="D3504" s="89">
        <v>36636364</v>
      </c>
      <c r="E3504" s="89"/>
      <c r="F3504" s="89"/>
      <c r="G3504" s="109" t="s">
        <v>329</v>
      </c>
      <c r="H3504" s="94"/>
      <c r="I3504" s="83"/>
      <c r="J3504" s="83"/>
      <c r="K3504" s="81" t="str">
        <f>C3504</f>
        <v>đ/mdài</v>
      </c>
      <c r="L3504" s="84">
        <f>D3504</f>
        <v>36636364</v>
      </c>
      <c r="M3504" s="85"/>
      <c r="N3504" s="85"/>
      <c r="O3504" s="77"/>
      <c r="P3504" s="35"/>
    </row>
    <row r="3505" spans="1:16" s="176" customFormat="1" ht="21" customHeight="1" x14ac:dyDescent="0.3">
      <c r="A3505" s="95"/>
      <c r="B3505" s="304" t="s">
        <v>3099</v>
      </c>
      <c r="C3505" s="305"/>
      <c r="D3505" s="305"/>
      <c r="E3505" s="305"/>
      <c r="F3505" s="305"/>
      <c r="G3505" s="305"/>
      <c r="H3505" s="305"/>
      <c r="I3505" s="305"/>
      <c r="J3505" s="305"/>
      <c r="K3505" s="305"/>
      <c r="L3505" s="305"/>
      <c r="M3505" s="305"/>
      <c r="N3505" s="306"/>
      <c r="O3505" s="77"/>
      <c r="P3505" s="35"/>
    </row>
    <row r="3506" spans="1:16" s="176" customFormat="1" ht="21" customHeight="1" x14ac:dyDescent="0.3">
      <c r="A3506" s="81">
        <f t="shared" si="334"/>
        <v>1</v>
      </c>
      <c r="B3506" s="91" t="s">
        <v>3100</v>
      </c>
      <c r="C3506" s="88" t="s">
        <v>316</v>
      </c>
      <c r="D3506" s="89">
        <v>7545455</v>
      </c>
      <c r="E3506" s="89"/>
      <c r="F3506" s="89"/>
      <c r="G3506" s="109" t="s">
        <v>329</v>
      </c>
      <c r="H3506" s="94"/>
      <c r="I3506" s="83"/>
      <c r="J3506" s="83"/>
      <c r="K3506" s="81" t="str">
        <f>C3506</f>
        <v>đ/mdài</v>
      </c>
      <c r="L3506" s="84">
        <f>D3506</f>
        <v>7545455</v>
      </c>
      <c r="M3506" s="85"/>
      <c r="N3506" s="85"/>
      <c r="O3506" s="77"/>
      <c r="P3506" s="35"/>
    </row>
    <row r="3507" spans="1:16" s="176" customFormat="1" ht="21" customHeight="1" x14ac:dyDescent="0.3">
      <c r="A3507" s="81">
        <f t="shared" si="334"/>
        <v>2</v>
      </c>
      <c r="B3507" s="91" t="s">
        <v>3101</v>
      </c>
      <c r="C3507" s="88" t="s">
        <v>316</v>
      </c>
      <c r="D3507" s="89">
        <v>9045455</v>
      </c>
      <c r="E3507" s="89"/>
      <c r="F3507" s="89"/>
      <c r="G3507" s="109" t="s">
        <v>329</v>
      </c>
      <c r="H3507" s="94"/>
      <c r="I3507" s="83"/>
      <c r="J3507" s="83"/>
      <c r="K3507" s="81" t="str">
        <f>C3507</f>
        <v>đ/mdài</v>
      </c>
      <c r="L3507" s="84">
        <f>D3507</f>
        <v>9045455</v>
      </c>
      <c r="M3507" s="85"/>
      <c r="N3507" s="85"/>
      <c r="O3507" s="77"/>
      <c r="P3507" s="35"/>
    </row>
    <row r="3508" spans="1:16" s="176" customFormat="1" ht="21" customHeight="1" x14ac:dyDescent="0.3">
      <c r="A3508" s="95"/>
      <c r="B3508" s="304" t="s">
        <v>3102</v>
      </c>
      <c r="C3508" s="305"/>
      <c r="D3508" s="305"/>
      <c r="E3508" s="305"/>
      <c r="F3508" s="305"/>
      <c r="G3508" s="305"/>
      <c r="H3508" s="305"/>
      <c r="I3508" s="305"/>
      <c r="J3508" s="305"/>
      <c r="K3508" s="305"/>
      <c r="L3508" s="305"/>
      <c r="M3508" s="305"/>
      <c r="N3508" s="306"/>
      <c r="O3508" s="77"/>
      <c r="P3508" s="35"/>
    </row>
    <row r="3509" spans="1:16" s="176" customFormat="1" ht="21" customHeight="1" x14ac:dyDescent="0.3">
      <c r="A3509" s="81">
        <f t="shared" si="334"/>
        <v>1</v>
      </c>
      <c r="B3509" s="91" t="s">
        <v>3103</v>
      </c>
      <c r="C3509" s="88" t="s">
        <v>316</v>
      </c>
      <c r="D3509" s="89">
        <v>36181818</v>
      </c>
      <c r="E3509" s="89"/>
      <c r="F3509" s="89"/>
      <c r="G3509" s="109" t="s">
        <v>329</v>
      </c>
      <c r="H3509" s="94"/>
      <c r="I3509" s="83"/>
      <c r="J3509" s="83"/>
      <c r="K3509" s="81" t="str">
        <f>C3509</f>
        <v>đ/mdài</v>
      </c>
      <c r="L3509" s="84">
        <f>D3509</f>
        <v>36181818</v>
      </c>
      <c r="M3509" s="85"/>
      <c r="N3509" s="85"/>
      <c r="O3509" s="77"/>
      <c r="P3509" s="35"/>
    </row>
    <row r="3510" spans="1:16" s="176" customFormat="1" ht="21" customHeight="1" x14ac:dyDescent="0.3">
      <c r="A3510" s="81">
        <f t="shared" si="334"/>
        <v>2</v>
      </c>
      <c r="B3510" s="91" t="s">
        <v>3104</v>
      </c>
      <c r="C3510" s="88" t="s">
        <v>316</v>
      </c>
      <c r="D3510" s="89">
        <v>42909091</v>
      </c>
      <c r="E3510" s="89"/>
      <c r="F3510" s="89"/>
      <c r="G3510" s="109" t="s">
        <v>329</v>
      </c>
      <c r="H3510" s="94"/>
      <c r="I3510" s="83"/>
      <c r="J3510" s="83"/>
      <c r="K3510" s="81" t="str">
        <f>C3510</f>
        <v>đ/mdài</v>
      </c>
      <c r="L3510" s="84">
        <f>D3510</f>
        <v>42909091</v>
      </c>
      <c r="M3510" s="85"/>
      <c r="N3510" s="85"/>
      <c r="O3510" s="77"/>
      <c r="P3510" s="35"/>
    </row>
    <row r="3511" spans="1:16" s="176" customFormat="1" ht="21" customHeight="1" x14ac:dyDescent="0.3">
      <c r="A3511" s="95"/>
      <c r="B3511" s="304" t="s">
        <v>3105</v>
      </c>
      <c r="C3511" s="305"/>
      <c r="D3511" s="305"/>
      <c r="E3511" s="305"/>
      <c r="F3511" s="305"/>
      <c r="G3511" s="305"/>
      <c r="H3511" s="305"/>
      <c r="I3511" s="305"/>
      <c r="J3511" s="305"/>
      <c r="K3511" s="305"/>
      <c r="L3511" s="305"/>
      <c r="M3511" s="305"/>
      <c r="N3511" s="306"/>
      <c r="O3511" s="77"/>
      <c r="P3511" s="35"/>
    </row>
    <row r="3512" spans="1:16" s="176" customFormat="1" ht="21" customHeight="1" x14ac:dyDescent="0.3">
      <c r="A3512" s="81">
        <f t="shared" si="334"/>
        <v>1</v>
      </c>
      <c r="B3512" s="91" t="s">
        <v>3106</v>
      </c>
      <c r="C3512" s="88" t="s">
        <v>316</v>
      </c>
      <c r="D3512" s="89">
        <v>8636364</v>
      </c>
      <c r="E3512" s="89"/>
      <c r="F3512" s="89"/>
      <c r="G3512" s="109" t="s">
        <v>329</v>
      </c>
      <c r="H3512" s="94"/>
      <c r="I3512" s="83"/>
      <c r="J3512" s="83"/>
      <c r="K3512" s="81" t="str">
        <f>C3512</f>
        <v>đ/mdài</v>
      </c>
      <c r="L3512" s="84">
        <f>D3512</f>
        <v>8636364</v>
      </c>
      <c r="M3512" s="85"/>
      <c r="N3512" s="85"/>
      <c r="O3512" s="77"/>
      <c r="P3512" s="35"/>
    </row>
    <row r="3513" spans="1:16" s="176" customFormat="1" ht="21" customHeight="1" x14ac:dyDescent="0.3">
      <c r="A3513" s="81">
        <f t="shared" si="334"/>
        <v>2</v>
      </c>
      <c r="B3513" s="91" t="s">
        <v>3107</v>
      </c>
      <c r="C3513" s="88" t="s">
        <v>316</v>
      </c>
      <c r="D3513" s="89">
        <v>10363636</v>
      </c>
      <c r="E3513" s="89"/>
      <c r="F3513" s="89"/>
      <c r="G3513" s="109" t="s">
        <v>329</v>
      </c>
      <c r="H3513" s="94"/>
      <c r="I3513" s="83"/>
      <c r="J3513" s="83"/>
      <c r="K3513" s="81" t="str">
        <f>C3513</f>
        <v>đ/mdài</v>
      </c>
      <c r="L3513" s="84">
        <f>D3513</f>
        <v>10363636</v>
      </c>
      <c r="M3513" s="85"/>
      <c r="N3513" s="85"/>
      <c r="O3513" s="77"/>
      <c r="P3513" s="35"/>
    </row>
    <row r="3514" spans="1:16" s="176" customFormat="1" ht="21" customHeight="1" x14ac:dyDescent="0.3">
      <c r="A3514" s="95"/>
      <c r="B3514" s="304" t="s">
        <v>3108</v>
      </c>
      <c r="C3514" s="305"/>
      <c r="D3514" s="305"/>
      <c r="E3514" s="305"/>
      <c r="F3514" s="305"/>
      <c r="G3514" s="305"/>
      <c r="H3514" s="305"/>
      <c r="I3514" s="305"/>
      <c r="J3514" s="305"/>
      <c r="K3514" s="305"/>
      <c r="L3514" s="305"/>
      <c r="M3514" s="305"/>
      <c r="N3514" s="306"/>
      <c r="O3514" s="77"/>
      <c r="P3514" s="35"/>
    </row>
    <row r="3515" spans="1:16" s="176" customFormat="1" ht="21" customHeight="1" x14ac:dyDescent="0.3">
      <c r="A3515" s="81">
        <f t="shared" si="334"/>
        <v>1</v>
      </c>
      <c r="B3515" s="91" t="s">
        <v>3109</v>
      </c>
      <c r="C3515" s="88" t="s">
        <v>316</v>
      </c>
      <c r="D3515" s="89">
        <v>41272727</v>
      </c>
      <c r="E3515" s="89"/>
      <c r="F3515" s="89"/>
      <c r="G3515" s="109" t="s">
        <v>329</v>
      </c>
      <c r="H3515" s="94"/>
      <c r="I3515" s="83"/>
      <c r="J3515" s="83"/>
      <c r="K3515" s="81" t="str">
        <f>C3515</f>
        <v>đ/mdài</v>
      </c>
      <c r="L3515" s="84">
        <f>D3515</f>
        <v>41272727</v>
      </c>
      <c r="M3515" s="85"/>
      <c r="N3515" s="85"/>
      <c r="O3515" s="77"/>
      <c r="P3515" s="35"/>
    </row>
    <row r="3516" spans="1:16" s="176" customFormat="1" ht="21" customHeight="1" x14ac:dyDescent="0.3">
      <c r="A3516" s="81">
        <f t="shared" si="334"/>
        <v>2</v>
      </c>
      <c r="B3516" s="91" t="s">
        <v>3110</v>
      </c>
      <c r="C3516" s="88" t="s">
        <v>316</v>
      </c>
      <c r="D3516" s="89">
        <v>48909091</v>
      </c>
      <c r="E3516" s="89"/>
      <c r="F3516" s="89"/>
      <c r="G3516" s="109" t="s">
        <v>329</v>
      </c>
      <c r="H3516" s="94"/>
      <c r="I3516" s="83"/>
      <c r="J3516" s="83"/>
      <c r="K3516" s="81" t="str">
        <f>C3516</f>
        <v>đ/mdài</v>
      </c>
      <c r="L3516" s="84">
        <f>D3516</f>
        <v>48909091</v>
      </c>
      <c r="M3516" s="85"/>
      <c r="N3516" s="85"/>
      <c r="O3516" s="77"/>
      <c r="P3516" s="35"/>
    </row>
    <row r="3517" spans="1:16" s="176" customFormat="1" ht="21" customHeight="1" x14ac:dyDescent="0.3">
      <c r="A3517" s="95"/>
      <c r="B3517" s="304" t="s">
        <v>3111</v>
      </c>
      <c r="C3517" s="305"/>
      <c r="D3517" s="305"/>
      <c r="E3517" s="305"/>
      <c r="F3517" s="305"/>
      <c r="G3517" s="305"/>
      <c r="H3517" s="305"/>
      <c r="I3517" s="305"/>
      <c r="J3517" s="305"/>
      <c r="K3517" s="305"/>
      <c r="L3517" s="305"/>
      <c r="M3517" s="305"/>
      <c r="N3517" s="306"/>
      <c r="O3517" s="77"/>
      <c r="P3517" s="35"/>
    </row>
    <row r="3518" spans="1:16" s="176" customFormat="1" ht="21" customHeight="1" x14ac:dyDescent="0.3">
      <c r="A3518" s="81">
        <f t="shared" si="334"/>
        <v>1</v>
      </c>
      <c r="B3518" s="91" t="s">
        <v>3112</v>
      </c>
      <c r="C3518" s="88" t="s">
        <v>316</v>
      </c>
      <c r="D3518" s="89">
        <v>9727273</v>
      </c>
      <c r="E3518" s="89"/>
      <c r="F3518" s="89"/>
      <c r="G3518" s="109" t="s">
        <v>329</v>
      </c>
      <c r="H3518" s="94"/>
      <c r="I3518" s="83"/>
      <c r="J3518" s="83"/>
      <c r="K3518" s="81" t="str">
        <f>C3518</f>
        <v>đ/mdài</v>
      </c>
      <c r="L3518" s="84">
        <f>D3518</f>
        <v>9727273</v>
      </c>
      <c r="M3518" s="85"/>
      <c r="N3518" s="85"/>
      <c r="O3518" s="77"/>
      <c r="P3518" s="35"/>
    </row>
    <row r="3519" spans="1:16" s="176" customFormat="1" ht="21" customHeight="1" x14ac:dyDescent="0.3">
      <c r="A3519" s="81">
        <f t="shared" si="334"/>
        <v>2</v>
      </c>
      <c r="B3519" s="91" t="s">
        <v>3113</v>
      </c>
      <c r="C3519" s="88" t="s">
        <v>316</v>
      </c>
      <c r="D3519" s="89">
        <v>11636364</v>
      </c>
      <c r="E3519" s="89"/>
      <c r="F3519" s="89"/>
      <c r="G3519" s="109" t="s">
        <v>329</v>
      </c>
      <c r="H3519" s="94"/>
      <c r="I3519" s="83"/>
      <c r="J3519" s="83"/>
      <c r="K3519" s="81" t="str">
        <f>C3519</f>
        <v>đ/mdài</v>
      </c>
      <c r="L3519" s="84">
        <f>D3519</f>
        <v>11636364</v>
      </c>
      <c r="M3519" s="85"/>
      <c r="N3519" s="85"/>
      <c r="O3519" s="77"/>
      <c r="P3519" s="35"/>
    </row>
    <row r="3520" spans="1:16" s="176" customFormat="1" ht="21" customHeight="1" x14ac:dyDescent="0.3">
      <c r="A3520" s="95"/>
      <c r="B3520" s="304" t="s">
        <v>3114</v>
      </c>
      <c r="C3520" s="305"/>
      <c r="D3520" s="305"/>
      <c r="E3520" s="305"/>
      <c r="F3520" s="305"/>
      <c r="G3520" s="305"/>
      <c r="H3520" s="305"/>
      <c r="I3520" s="305"/>
      <c r="J3520" s="305"/>
      <c r="K3520" s="305"/>
      <c r="L3520" s="305"/>
      <c r="M3520" s="305"/>
      <c r="N3520" s="306"/>
      <c r="O3520" s="77"/>
      <c r="P3520" s="35"/>
    </row>
    <row r="3521" spans="1:16" s="176" customFormat="1" ht="21" customHeight="1" x14ac:dyDescent="0.3">
      <c r="A3521" s="81">
        <f t="shared" si="334"/>
        <v>1</v>
      </c>
      <c r="B3521" s="91" t="s">
        <v>3115</v>
      </c>
      <c r="C3521" s="88" t="s">
        <v>316</v>
      </c>
      <c r="D3521" s="89">
        <v>46363636</v>
      </c>
      <c r="E3521" s="89"/>
      <c r="F3521" s="89"/>
      <c r="G3521" s="109" t="s">
        <v>329</v>
      </c>
      <c r="H3521" s="94"/>
      <c r="I3521" s="83"/>
      <c r="J3521" s="83"/>
      <c r="K3521" s="81" t="str">
        <f>C3521</f>
        <v>đ/mdài</v>
      </c>
      <c r="L3521" s="84">
        <f>D3521</f>
        <v>46363636</v>
      </c>
      <c r="M3521" s="85"/>
      <c r="N3521" s="85"/>
      <c r="O3521" s="77"/>
      <c r="P3521" s="35"/>
    </row>
    <row r="3522" spans="1:16" s="176" customFormat="1" ht="21" customHeight="1" x14ac:dyDescent="0.3">
      <c r="A3522" s="81">
        <f t="shared" si="334"/>
        <v>2</v>
      </c>
      <c r="B3522" s="91" t="s">
        <v>3116</v>
      </c>
      <c r="C3522" s="88" t="s">
        <v>316</v>
      </c>
      <c r="D3522" s="89">
        <v>55000000</v>
      </c>
      <c r="E3522" s="89"/>
      <c r="F3522" s="89"/>
      <c r="G3522" s="109" t="s">
        <v>329</v>
      </c>
      <c r="H3522" s="94"/>
      <c r="I3522" s="83"/>
      <c r="J3522" s="83"/>
      <c r="K3522" s="81" t="str">
        <f>C3522</f>
        <v>đ/mdài</v>
      </c>
      <c r="L3522" s="84">
        <f>D3522</f>
        <v>55000000</v>
      </c>
      <c r="M3522" s="85"/>
      <c r="N3522" s="85"/>
      <c r="O3522" s="77"/>
      <c r="P3522" s="35"/>
    </row>
    <row r="3523" spans="1:16" s="176" customFormat="1" ht="21" customHeight="1" x14ac:dyDescent="0.3">
      <c r="A3523" s="95"/>
      <c r="B3523" s="304" t="s">
        <v>3117</v>
      </c>
      <c r="C3523" s="305"/>
      <c r="D3523" s="305"/>
      <c r="E3523" s="305"/>
      <c r="F3523" s="305"/>
      <c r="G3523" s="305"/>
      <c r="H3523" s="305"/>
      <c r="I3523" s="305"/>
      <c r="J3523" s="305"/>
      <c r="K3523" s="305"/>
      <c r="L3523" s="305"/>
      <c r="M3523" s="305"/>
      <c r="N3523" s="306"/>
      <c r="O3523" s="77"/>
      <c r="P3523" s="35"/>
    </row>
    <row r="3524" spans="1:16" s="176" customFormat="1" ht="21" customHeight="1" x14ac:dyDescent="0.3">
      <c r="A3524" s="81">
        <f t="shared" si="334"/>
        <v>1</v>
      </c>
      <c r="B3524" s="91" t="s">
        <v>3118</v>
      </c>
      <c r="C3524" s="88" t="s">
        <v>316</v>
      </c>
      <c r="D3524" s="89">
        <v>10818182</v>
      </c>
      <c r="E3524" s="89"/>
      <c r="F3524" s="89"/>
      <c r="G3524" s="109" t="s">
        <v>329</v>
      </c>
      <c r="H3524" s="94"/>
      <c r="I3524" s="83"/>
      <c r="J3524" s="83"/>
      <c r="K3524" s="81" t="str">
        <f>C3524</f>
        <v>đ/mdài</v>
      </c>
      <c r="L3524" s="84">
        <f>D3524</f>
        <v>10818182</v>
      </c>
      <c r="M3524" s="85"/>
      <c r="N3524" s="85"/>
      <c r="O3524" s="77"/>
      <c r="P3524" s="35"/>
    </row>
    <row r="3525" spans="1:16" s="176" customFormat="1" ht="21" customHeight="1" x14ac:dyDescent="0.3">
      <c r="A3525" s="81">
        <f t="shared" si="334"/>
        <v>2</v>
      </c>
      <c r="B3525" s="91" t="s">
        <v>3119</v>
      </c>
      <c r="C3525" s="88" t="s">
        <v>316</v>
      </c>
      <c r="D3525" s="89">
        <v>12909091</v>
      </c>
      <c r="E3525" s="89"/>
      <c r="F3525" s="89"/>
      <c r="G3525" s="109" t="s">
        <v>329</v>
      </c>
      <c r="H3525" s="94"/>
      <c r="I3525" s="83"/>
      <c r="J3525" s="83"/>
      <c r="K3525" s="81" t="str">
        <f>C3525</f>
        <v>đ/mdài</v>
      </c>
      <c r="L3525" s="84">
        <f>D3525</f>
        <v>12909091</v>
      </c>
      <c r="M3525" s="85"/>
      <c r="N3525" s="85"/>
      <c r="O3525" s="77"/>
      <c r="P3525" s="35"/>
    </row>
    <row r="3526" spans="1:16" s="176" customFormat="1" ht="21" customHeight="1" x14ac:dyDescent="0.3">
      <c r="A3526" s="95"/>
      <c r="B3526" s="304" t="s">
        <v>3120</v>
      </c>
      <c r="C3526" s="305"/>
      <c r="D3526" s="305"/>
      <c r="E3526" s="305"/>
      <c r="F3526" s="305"/>
      <c r="G3526" s="305"/>
      <c r="H3526" s="305"/>
      <c r="I3526" s="305"/>
      <c r="J3526" s="305"/>
      <c r="K3526" s="305"/>
      <c r="L3526" s="305"/>
      <c r="M3526" s="305"/>
      <c r="N3526" s="306"/>
      <c r="O3526" s="77"/>
      <c r="P3526" s="35"/>
    </row>
    <row r="3527" spans="1:16" s="176" customFormat="1" ht="21" customHeight="1" x14ac:dyDescent="0.3">
      <c r="A3527" s="81">
        <f t="shared" si="334"/>
        <v>1</v>
      </c>
      <c r="B3527" s="91" t="s">
        <v>3121</v>
      </c>
      <c r="C3527" s="88" t="s">
        <v>316</v>
      </c>
      <c r="D3527" s="89">
        <v>51545455</v>
      </c>
      <c r="E3527" s="89"/>
      <c r="F3527" s="89"/>
      <c r="G3527" s="109" t="s">
        <v>329</v>
      </c>
      <c r="H3527" s="94"/>
      <c r="I3527" s="83"/>
      <c r="J3527" s="83"/>
      <c r="K3527" s="81" t="str">
        <f>C3527</f>
        <v>đ/mdài</v>
      </c>
      <c r="L3527" s="84">
        <f>D3527</f>
        <v>51545455</v>
      </c>
      <c r="M3527" s="85"/>
      <c r="N3527" s="85"/>
      <c r="O3527" s="77"/>
      <c r="P3527" s="35"/>
    </row>
    <row r="3528" spans="1:16" s="176" customFormat="1" ht="21" customHeight="1" x14ac:dyDescent="0.3">
      <c r="A3528" s="81">
        <f t="shared" si="334"/>
        <v>2</v>
      </c>
      <c r="B3528" s="91" t="s">
        <v>3122</v>
      </c>
      <c r="C3528" s="88" t="s">
        <v>316</v>
      </c>
      <c r="D3528" s="89">
        <v>61090909</v>
      </c>
      <c r="E3528" s="89"/>
      <c r="F3528" s="89"/>
      <c r="G3528" s="109" t="s">
        <v>329</v>
      </c>
      <c r="H3528" s="94"/>
      <c r="I3528" s="83"/>
      <c r="J3528" s="83"/>
      <c r="K3528" s="81" t="str">
        <f>C3528</f>
        <v>đ/mdài</v>
      </c>
      <c r="L3528" s="84">
        <f>D3528</f>
        <v>61090909</v>
      </c>
      <c r="M3528" s="85"/>
      <c r="N3528" s="85"/>
      <c r="O3528" s="77"/>
      <c r="P3528" s="35"/>
    </row>
    <row r="3529" spans="1:16" s="176" customFormat="1" ht="21" customHeight="1" x14ac:dyDescent="0.3">
      <c r="A3529" s="95"/>
      <c r="B3529" s="304" t="s">
        <v>3123</v>
      </c>
      <c r="C3529" s="305"/>
      <c r="D3529" s="305"/>
      <c r="E3529" s="305"/>
      <c r="F3529" s="305"/>
      <c r="G3529" s="305"/>
      <c r="H3529" s="305"/>
      <c r="I3529" s="305"/>
      <c r="J3529" s="305"/>
      <c r="K3529" s="305"/>
      <c r="L3529" s="305"/>
      <c r="M3529" s="305"/>
      <c r="N3529" s="306"/>
      <c r="O3529" s="77"/>
      <c r="P3529" s="35"/>
    </row>
    <row r="3530" spans="1:16" s="176" customFormat="1" ht="21" customHeight="1" x14ac:dyDescent="0.3">
      <c r="A3530" s="81">
        <f t="shared" si="334"/>
        <v>1</v>
      </c>
      <c r="B3530" s="91" t="s">
        <v>3124</v>
      </c>
      <c r="C3530" s="88" t="s">
        <v>316</v>
      </c>
      <c r="D3530" s="89">
        <v>12909091</v>
      </c>
      <c r="E3530" s="89"/>
      <c r="F3530" s="89"/>
      <c r="G3530" s="109" t="s">
        <v>329</v>
      </c>
      <c r="H3530" s="94"/>
      <c r="I3530" s="83"/>
      <c r="J3530" s="83"/>
      <c r="K3530" s="81" t="str">
        <f>C3530</f>
        <v>đ/mdài</v>
      </c>
      <c r="L3530" s="84">
        <f>D3530</f>
        <v>12909091</v>
      </c>
      <c r="M3530" s="85"/>
      <c r="N3530" s="85"/>
      <c r="O3530" s="77"/>
      <c r="P3530" s="35"/>
    </row>
    <row r="3531" spans="1:16" s="176" customFormat="1" ht="21" customHeight="1" x14ac:dyDescent="0.3">
      <c r="A3531" s="81">
        <f t="shared" si="334"/>
        <v>2</v>
      </c>
      <c r="B3531" s="91" t="s">
        <v>3125</v>
      </c>
      <c r="C3531" s="88" t="s">
        <v>316</v>
      </c>
      <c r="D3531" s="89">
        <v>15454545</v>
      </c>
      <c r="E3531" s="89"/>
      <c r="F3531" s="89"/>
      <c r="G3531" s="109" t="s">
        <v>329</v>
      </c>
      <c r="H3531" s="94"/>
      <c r="I3531" s="83"/>
      <c r="J3531" s="83"/>
      <c r="K3531" s="81" t="str">
        <f>C3531</f>
        <v>đ/mdài</v>
      </c>
      <c r="L3531" s="84">
        <f>D3531</f>
        <v>15454545</v>
      </c>
      <c r="M3531" s="85"/>
      <c r="N3531" s="85"/>
      <c r="O3531" s="77"/>
      <c r="P3531" s="35"/>
    </row>
    <row r="3532" spans="1:16" s="176" customFormat="1" ht="21" customHeight="1" x14ac:dyDescent="0.3">
      <c r="A3532" s="95"/>
      <c r="B3532" s="304" t="s">
        <v>3126</v>
      </c>
      <c r="C3532" s="305"/>
      <c r="D3532" s="305"/>
      <c r="E3532" s="305"/>
      <c r="F3532" s="305"/>
      <c r="G3532" s="305"/>
      <c r="H3532" s="305"/>
      <c r="I3532" s="305"/>
      <c r="J3532" s="305"/>
      <c r="K3532" s="305"/>
      <c r="L3532" s="305"/>
      <c r="M3532" s="305"/>
      <c r="N3532" s="306"/>
      <c r="O3532" s="77"/>
      <c r="P3532" s="35"/>
    </row>
    <row r="3533" spans="1:16" s="176" customFormat="1" ht="21" customHeight="1" x14ac:dyDescent="0.3">
      <c r="A3533" s="81">
        <f t="shared" si="334"/>
        <v>1</v>
      </c>
      <c r="B3533" s="91" t="s">
        <v>3127</v>
      </c>
      <c r="C3533" s="88" t="s">
        <v>316</v>
      </c>
      <c r="D3533" s="89">
        <v>61818182</v>
      </c>
      <c r="E3533" s="89"/>
      <c r="F3533" s="89"/>
      <c r="G3533" s="109" t="s">
        <v>329</v>
      </c>
      <c r="H3533" s="94"/>
      <c r="I3533" s="83"/>
      <c r="J3533" s="83"/>
      <c r="K3533" s="81" t="str">
        <f>C3533</f>
        <v>đ/mdài</v>
      </c>
      <c r="L3533" s="84">
        <f>D3533</f>
        <v>61818182</v>
      </c>
      <c r="M3533" s="85"/>
      <c r="N3533" s="85"/>
      <c r="O3533" s="77"/>
      <c r="P3533" s="35"/>
    </row>
    <row r="3534" spans="1:16" s="176" customFormat="1" ht="21" customHeight="1" x14ac:dyDescent="0.3">
      <c r="A3534" s="81">
        <f t="shared" ref="A3534:A3542" si="335">A3533+1</f>
        <v>2</v>
      </c>
      <c r="B3534" s="91" t="s">
        <v>3128</v>
      </c>
      <c r="C3534" s="88" t="s">
        <v>316</v>
      </c>
      <c r="D3534" s="89">
        <v>73272727</v>
      </c>
      <c r="E3534" s="89"/>
      <c r="F3534" s="89"/>
      <c r="G3534" s="109" t="s">
        <v>329</v>
      </c>
      <c r="H3534" s="94"/>
      <c r="I3534" s="83"/>
      <c r="J3534" s="83"/>
      <c r="K3534" s="81" t="str">
        <f>C3534</f>
        <v>đ/mdài</v>
      </c>
      <c r="L3534" s="84">
        <f>D3534</f>
        <v>73272727</v>
      </c>
      <c r="M3534" s="85"/>
      <c r="N3534" s="85"/>
      <c r="O3534" s="77"/>
      <c r="P3534" s="35"/>
    </row>
    <row r="3535" spans="1:16" s="176" customFormat="1" ht="21" customHeight="1" x14ac:dyDescent="0.3">
      <c r="A3535" s="81"/>
      <c r="B3535" s="304" t="s">
        <v>3129</v>
      </c>
      <c r="C3535" s="305"/>
      <c r="D3535" s="305"/>
      <c r="E3535" s="305"/>
      <c r="F3535" s="305"/>
      <c r="G3535" s="305"/>
      <c r="H3535" s="305"/>
      <c r="I3535" s="305"/>
      <c r="J3535" s="305"/>
      <c r="K3535" s="305"/>
      <c r="L3535" s="305"/>
      <c r="M3535" s="305"/>
      <c r="N3535" s="306"/>
      <c r="O3535" s="77"/>
      <c r="P3535" s="35"/>
    </row>
    <row r="3536" spans="1:16" s="176" customFormat="1" ht="21" customHeight="1" x14ac:dyDescent="0.3">
      <c r="A3536" s="81">
        <f t="shared" si="335"/>
        <v>1</v>
      </c>
      <c r="B3536" s="91" t="s">
        <v>3130</v>
      </c>
      <c r="C3536" s="88" t="s">
        <v>316</v>
      </c>
      <c r="D3536" s="89">
        <v>393000</v>
      </c>
      <c r="E3536" s="89"/>
      <c r="F3536" s="89"/>
      <c r="G3536" s="109" t="s">
        <v>329</v>
      </c>
      <c r="H3536" s="94"/>
      <c r="I3536" s="83"/>
      <c r="J3536" s="83"/>
      <c r="K3536" s="81" t="str">
        <f>C3536</f>
        <v>đ/mdài</v>
      </c>
      <c r="L3536" s="84">
        <f>D3536</f>
        <v>393000</v>
      </c>
      <c r="M3536" s="85"/>
      <c r="N3536" s="85"/>
      <c r="O3536" s="77"/>
      <c r="P3536" s="35"/>
    </row>
    <row r="3537" spans="1:16" s="176" customFormat="1" ht="21" customHeight="1" x14ac:dyDescent="0.3">
      <c r="A3537" s="81"/>
      <c r="B3537" s="304" t="s">
        <v>3131</v>
      </c>
      <c r="C3537" s="305"/>
      <c r="D3537" s="305"/>
      <c r="E3537" s="305"/>
      <c r="F3537" s="305"/>
      <c r="G3537" s="305"/>
      <c r="H3537" s="305"/>
      <c r="I3537" s="305"/>
      <c r="J3537" s="305"/>
      <c r="K3537" s="305"/>
      <c r="L3537" s="305"/>
      <c r="M3537" s="305"/>
      <c r="N3537" s="306"/>
      <c r="O3537" s="77"/>
      <c r="P3537" s="35"/>
    </row>
    <row r="3538" spans="1:16" s="176" customFormat="1" ht="21" customHeight="1" x14ac:dyDescent="0.3">
      <c r="A3538" s="81">
        <f t="shared" si="335"/>
        <v>1</v>
      </c>
      <c r="B3538" s="91" t="s">
        <v>3133</v>
      </c>
      <c r="C3538" s="88" t="s">
        <v>316</v>
      </c>
      <c r="D3538" s="89">
        <v>400000</v>
      </c>
      <c r="E3538" s="89"/>
      <c r="F3538" s="89"/>
      <c r="G3538" s="109" t="s">
        <v>329</v>
      </c>
      <c r="H3538" s="94"/>
      <c r="I3538" s="83"/>
      <c r="J3538" s="83"/>
      <c r="K3538" s="81" t="str">
        <f>C3538</f>
        <v>đ/mdài</v>
      </c>
      <c r="L3538" s="84">
        <f>D3538</f>
        <v>400000</v>
      </c>
      <c r="M3538" s="85"/>
      <c r="N3538" s="85"/>
      <c r="O3538" s="77"/>
      <c r="P3538" s="35"/>
    </row>
    <row r="3539" spans="1:16" s="176" customFormat="1" ht="21" customHeight="1" x14ac:dyDescent="0.3">
      <c r="A3539" s="81">
        <f t="shared" si="335"/>
        <v>2</v>
      </c>
      <c r="B3539" s="91" t="s">
        <v>3132</v>
      </c>
      <c r="C3539" s="88" t="s">
        <v>316</v>
      </c>
      <c r="D3539" s="89">
        <v>500000</v>
      </c>
      <c r="E3539" s="89"/>
      <c r="F3539" s="89"/>
      <c r="G3539" s="109" t="s">
        <v>329</v>
      </c>
      <c r="H3539" s="94"/>
      <c r="I3539" s="83"/>
      <c r="J3539" s="83"/>
      <c r="K3539" s="81" t="str">
        <f>C3539</f>
        <v>đ/mdài</v>
      </c>
      <c r="L3539" s="84">
        <f>D3539</f>
        <v>500000</v>
      </c>
      <c r="M3539" s="85"/>
      <c r="N3539" s="85"/>
      <c r="O3539" s="77"/>
      <c r="P3539" s="35"/>
    </row>
    <row r="3540" spans="1:16" s="176" customFormat="1" ht="21" customHeight="1" x14ac:dyDescent="0.3">
      <c r="A3540" s="81"/>
      <c r="B3540" s="304" t="s">
        <v>3134</v>
      </c>
      <c r="C3540" s="305"/>
      <c r="D3540" s="305"/>
      <c r="E3540" s="305"/>
      <c r="F3540" s="305"/>
      <c r="G3540" s="305"/>
      <c r="H3540" s="305"/>
      <c r="I3540" s="305"/>
      <c r="J3540" s="305"/>
      <c r="K3540" s="305"/>
      <c r="L3540" s="305"/>
      <c r="M3540" s="305"/>
      <c r="N3540" s="306"/>
      <c r="O3540" s="77"/>
      <c r="P3540" s="35"/>
    </row>
    <row r="3541" spans="1:16" s="176" customFormat="1" ht="21" customHeight="1" x14ac:dyDescent="0.3">
      <c r="A3541" s="81">
        <f t="shared" si="335"/>
        <v>1</v>
      </c>
      <c r="B3541" s="91" t="s">
        <v>3135</v>
      </c>
      <c r="C3541" s="88" t="s">
        <v>316</v>
      </c>
      <c r="D3541" s="89">
        <v>1636364</v>
      </c>
      <c r="E3541" s="89"/>
      <c r="F3541" s="89"/>
      <c r="G3541" s="109" t="s">
        <v>329</v>
      </c>
      <c r="H3541" s="94"/>
      <c r="I3541" s="83"/>
      <c r="J3541" s="83"/>
      <c r="K3541" s="81" t="str">
        <f>C3541</f>
        <v>đ/mdài</v>
      </c>
      <c r="L3541" s="84">
        <f>D3541</f>
        <v>1636364</v>
      </c>
      <c r="M3541" s="85"/>
      <c r="N3541" s="85"/>
      <c r="O3541" s="77"/>
      <c r="P3541" s="35"/>
    </row>
    <row r="3542" spans="1:16" s="176" customFormat="1" ht="21" customHeight="1" x14ac:dyDescent="0.3">
      <c r="A3542" s="81">
        <f t="shared" si="335"/>
        <v>2</v>
      </c>
      <c r="B3542" s="91" t="s">
        <v>3136</v>
      </c>
      <c r="C3542" s="88" t="s">
        <v>316</v>
      </c>
      <c r="D3542" s="89">
        <v>2000000</v>
      </c>
      <c r="E3542" s="89"/>
      <c r="F3542" s="89"/>
      <c r="G3542" s="109" t="s">
        <v>329</v>
      </c>
      <c r="H3542" s="94"/>
      <c r="I3542" s="83"/>
      <c r="J3542" s="83"/>
      <c r="K3542" s="81" t="str">
        <f>C3542</f>
        <v>đ/mdài</v>
      </c>
      <c r="L3542" s="84">
        <f>D3542</f>
        <v>2000000</v>
      </c>
      <c r="M3542" s="85"/>
      <c r="N3542" s="85"/>
      <c r="O3542" s="77"/>
      <c r="P3542" s="35"/>
    </row>
    <row r="3543" spans="1:16" s="176" customFormat="1" ht="21" customHeight="1" x14ac:dyDescent="0.3">
      <c r="A3543" s="95"/>
      <c r="B3543" s="304" t="s">
        <v>3137</v>
      </c>
      <c r="C3543" s="305"/>
      <c r="D3543" s="305"/>
      <c r="E3543" s="305"/>
      <c r="F3543" s="305"/>
      <c r="G3543" s="305"/>
      <c r="H3543" s="305"/>
      <c r="I3543" s="305"/>
      <c r="J3543" s="305"/>
      <c r="K3543" s="305"/>
      <c r="L3543" s="305"/>
      <c r="M3543" s="305"/>
      <c r="N3543" s="306"/>
      <c r="O3543" s="77"/>
      <c r="P3543" s="35"/>
    </row>
    <row r="3544" spans="1:16" s="176" customFormat="1" ht="21" customHeight="1" x14ac:dyDescent="0.3">
      <c r="A3544" s="81">
        <f t="shared" ref="A3544:A3607" si="336">A3543+1</f>
        <v>1</v>
      </c>
      <c r="B3544" s="91" t="s">
        <v>3138</v>
      </c>
      <c r="C3544" s="88" t="s">
        <v>316</v>
      </c>
      <c r="D3544" s="89">
        <v>5272727</v>
      </c>
      <c r="E3544" s="89"/>
      <c r="F3544" s="89"/>
      <c r="G3544" s="109" t="s">
        <v>329</v>
      </c>
      <c r="H3544" s="94"/>
      <c r="I3544" s="83"/>
      <c r="J3544" s="83"/>
      <c r="K3544" s="81" t="str">
        <f>C3544</f>
        <v>đ/mdài</v>
      </c>
      <c r="L3544" s="84">
        <f>D3544</f>
        <v>5272727</v>
      </c>
      <c r="M3544" s="85"/>
      <c r="N3544" s="85"/>
      <c r="O3544" s="77"/>
      <c r="P3544" s="35"/>
    </row>
    <row r="3545" spans="1:16" s="176" customFormat="1" ht="21" customHeight="1" x14ac:dyDescent="0.3">
      <c r="A3545" s="81">
        <f t="shared" si="336"/>
        <v>2</v>
      </c>
      <c r="B3545" s="91" t="s">
        <v>3139</v>
      </c>
      <c r="C3545" s="88" t="s">
        <v>316</v>
      </c>
      <c r="D3545" s="89">
        <v>6454545</v>
      </c>
      <c r="E3545" s="89"/>
      <c r="F3545" s="89"/>
      <c r="G3545" s="109" t="s">
        <v>329</v>
      </c>
      <c r="H3545" s="94"/>
      <c r="I3545" s="83"/>
      <c r="J3545" s="83"/>
      <c r="K3545" s="81" t="str">
        <f>C3545</f>
        <v>đ/mdài</v>
      </c>
      <c r="L3545" s="84">
        <f>D3545</f>
        <v>6454545</v>
      </c>
      <c r="M3545" s="85"/>
      <c r="N3545" s="85"/>
      <c r="O3545" s="77"/>
      <c r="P3545" s="35"/>
    </row>
    <row r="3546" spans="1:16" s="176" customFormat="1" ht="21" customHeight="1" x14ac:dyDescent="0.3">
      <c r="A3546" s="95"/>
      <c r="B3546" s="304" t="s">
        <v>3140</v>
      </c>
      <c r="C3546" s="305"/>
      <c r="D3546" s="305"/>
      <c r="E3546" s="305"/>
      <c r="F3546" s="305"/>
      <c r="G3546" s="305"/>
      <c r="H3546" s="305"/>
      <c r="I3546" s="305"/>
      <c r="J3546" s="305"/>
      <c r="K3546" s="305"/>
      <c r="L3546" s="305"/>
      <c r="M3546" s="305"/>
      <c r="N3546" s="306"/>
      <c r="O3546" s="77"/>
      <c r="P3546" s="35"/>
    </row>
    <row r="3547" spans="1:16" s="176" customFormat="1" ht="21" customHeight="1" x14ac:dyDescent="0.3">
      <c r="A3547" s="81">
        <f t="shared" si="336"/>
        <v>1</v>
      </c>
      <c r="B3547" s="91" t="s">
        <v>3141</v>
      </c>
      <c r="C3547" s="88" t="s">
        <v>316</v>
      </c>
      <c r="D3547" s="89">
        <v>21454545</v>
      </c>
      <c r="E3547" s="89"/>
      <c r="F3547" s="89"/>
      <c r="G3547" s="109" t="s">
        <v>329</v>
      </c>
      <c r="H3547" s="94"/>
      <c r="I3547" s="83"/>
      <c r="J3547" s="83"/>
      <c r="K3547" s="81" t="str">
        <f>C3547</f>
        <v>đ/mdài</v>
      </c>
      <c r="L3547" s="84">
        <f>D3547</f>
        <v>21454545</v>
      </c>
      <c r="M3547" s="85"/>
      <c r="N3547" s="85"/>
      <c r="O3547" s="77"/>
      <c r="P3547" s="35"/>
    </row>
    <row r="3548" spans="1:16" s="176" customFormat="1" ht="21" customHeight="1" x14ac:dyDescent="0.3">
      <c r="A3548" s="81">
        <f t="shared" si="336"/>
        <v>2</v>
      </c>
      <c r="B3548" s="91" t="s">
        <v>3142</v>
      </c>
      <c r="C3548" s="88" t="s">
        <v>316</v>
      </c>
      <c r="D3548" s="89">
        <v>26818182</v>
      </c>
      <c r="E3548" s="89"/>
      <c r="F3548" s="89"/>
      <c r="G3548" s="109" t="s">
        <v>329</v>
      </c>
      <c r="H3548" s="94"/>
      <c r="I3548" s="83"/>
      <c r="J3548" s="83"/>
      <c r="K3548" s="81" t="str">
        <f>C3548</f>
        <v>đ/mdài</v>
      </c>
      <c r="L3548" s="84">
        <f>D3548</f>
        <v>26818182</v>
      </c>
      <c r="M3548" s="85"/>
      <c r="N3548" s="85"/>
      <c r="O3548" s="77"/>
      <c r="P3548" s="35"/>
    </row>
    <row r="3549" spans="1:16" s="176" customFormat="1" ht="21" customHeight="1" x14ac:dyDescent="0.3">
      <c r="A3549" s="95"/>
      <c r="B3549" s="304" t="s">
        <v>3143</v>
      </c>
      <c r="C3549" s="305"/>
      <c r="D3549" s="305"/>
      <c r="E3549" s="305"/>
      <c r="F3549" s="305"/>
      <c r="G3549" s="305"/>
      <c r="H3549" s="305"/>
      <c r="I3549" s="305"/>
      <c r="J3549" s="305"/>
      <c r="K3549" s="305"/>
      <c r="L3549" s="305"/>
      <c r="M3549" s="305"/>
      <c r="N3549" s="306"/>
      <c r="O3549" s="77"/>
      <c r="P3549" s="35"/>
    </row>
    <row r="3550" spans="1:16" s="176" customFormat="1" ht="21" customHeight="1" x14ac:dyDescent="0.3">
      <c r="A3550" s="81">
        <f t="shared" si="336"/>
        <v>1</v>
      </c>
      <c r="B3550" s="91" t="s">
        <v>3144</v>
      </c>
      <c r="C3550" s="88" t="s">
        <v>316</v>
      </c>
      <c r="D3550" s="89">
        <v>6863636</v>
      </c>
      <c r="E3550" s="89"/>
      <c r="F3550" s="89"/>
      <c r="G3550" s="109" t="s">
        <v>329</v>
      </c>
      <c r="H3550" s="94"/>
      <c r="I3550" s="83"/>
      <c r="J3550" s="83"/>
      <c r="K3550" s="81" t="str">
        <f>C3550</f>
        <v>đ/mdài</v>
      </c>
      <c r="L3550" s="84">
        <f>D3550</f>
        <v>6863636</v>
      </c>
      <c r="M3550" s="85"/>
      <c r="N3550" s="85"/>
      <c r="O3550" s="77"/>
      <c r="P3550" s="35"/>
    </row>
    <row r="3551" spans="1:16" s="176" customFormat="1" ht="21" customHeight="1" x14ac:dyDescent="0.3">
      <c r="A3551" s="81">
        <f t="shared" si="336"/>
        <v>2</v>
      </c>
      <c r="B3551" s="91" t="s">
        <v>3145</v>
      </c>
      <c r="C3551" s="88" t="s">
        <v>316</v>
      </c>
      <c r="D3551" s="89">
        <v>8545455</v>
      </c>
      <c r="E3551" s="89"/>
      <c r="F3551" s="89"/>
      <c r="G3551" s="109" t="s">
        <v>329</v>
      </c>
      <c r="H3551" s="94"/>
      <c r="I3551" s="83"/>
      <c r="J3551" s="83"/>
      <c r="K3551" s="81" t="str">
        <f>C3551</f>
        <v>đ/mdài</v>
      </c>
      <c r="L3551" s="84">
        <f>D3551</f>
        <v>8545455</v>
      </c>
      <c r="M3551" s="85"/>
      <c r="N3551" s="85"/>
      <c r="O3551" s="77"/>
      <c r="P3551" s="35"/>
    </row>
    <row r="3552" spans="1:16" s="176" customFormat="1" ht="21" customHeight="1" x14ac:dyDescent="0.3">
      <c r="A3552" s="95"/>
      <c r="B3552" s="304" t="s">
        <v>3146</v>
      </c>
      <c r="C3552" s="305"/>
      <c r="D3552" s="305"/>
      <c r="E3552" s="305"/>
      <c r="F3552" s="305"/>
      <c r="G3552" s="305"/>
      <c r="H3552" s="305"/>
      <c r="I3552" s="305"/>
      <c r="J3552" s="305"/>
      <c r="K3552" s="305"/>
      <c r="L3552" s="305"/>
      <c r="M3552" s="305"/>
      <c r="N3552" s="306"/>
      <c r="O3552" s="77"/>
      <c r="P3552" s="35"/>
    </row>
    <row r="3553" spans="1:16" s="176" customFormat="1" ht="21" customHeight="1" x14ac:dyDescent="0.3">
      <c r="A3553" s="81">
        <f t="shared" si="336"/>
        <v>1</v>
      </c>
      <c r="B3553" s="91" t="s">
        <v>3147</v>
      </c>
      <c r="C3553" s="88" t="s">
        <v>316</v>
      </c>
      <c r="D3553" s="89">
        <v>34000000</v>
      </c>
      <c r="E3553" s="89"/>
      <c r="F3553" s="89"/>
      <c r="G3553" s="109" t="s">
        <v>329</v>
      </c>
      <c r="H3553" s="94"/>
      <c r="I3553" s="83"/>
      <c r="J3553" s="83"/>
      <c r="K3553" s="81" t="str">
        <f>C3553</f>
        <v>đ/mdài</v>
      </c>
      <c r="L3553" s="84">
        <f>D3553</f>
        <v>34000000</v>
      </c>
      <c r="M3553" s="85"/>
      <c r="N3553" s="85"/>
      <c r="O3553" s="77"/>
      <c r="P3553" s="35"/>
    </row>
    <row r="3554" spans="1:16" s="176" customFormat="1" ht="21" customHeight="1" x14ac:dyDescent="0.3">
      <c r="A3554" s="81">
        <f t="shared" si="336"/>
        <v>2</v>
      </c>
      <c r="B3554" s="91" t="s">
        <v>3148</v>
      </c>
      <c r="C3554" s="88" t="s">
        <v>316</v>
      </c>
      <c r="D3554" s="89">
        <v>42636364</v>
      </c>
      <c r="E3554" s="89"/>
      <c r="F3554" s="89"/>
      <c r="G3554" s="109" t="s">
        <v>329</v>
      </c>
      <c r="H3554" s="94"/>
      <c r="I3554" s="83"/>
      <c r="J3554" s="83"/>
      <c r="K3554" s="81" t="str">
        <f>C3554</f>
        <v>đ/mdài</v>
      </c>
      <c r="L3554" s="84">
        <f>D3554</f>
        <v>42636364</v>
      </c>
      <c r="M3554" s="85"/>
      <c r="N3554" s="85"/>
      <c r="O3554" s="77"/>
      <c r="P3554" s="35"/>
    </row>
    <row r="3555" spans="1:16" s="176" customFormat="1" ht="21" customHeight="1" x14ac:dyDescent="0.3">
      <c r="A3555" s="95"/>
      <c r="B3555" s="304" t="s">
        <v>3149</v>
      </c>
      <c r="C3555" s="305"/>
      <c r="D3555" s="305"/>
      <c r="E3555" s="305"/>
      <c r="F3555" s="305"/>
      <c r="G3555" s="305"/>
      <c r="H3555" s="305"/>
      <c r="I3555" s="305"/>
      <c r="J3555" s="305"/>
      <c r="K3555" s="305"/>
      <c r="L3555" s="305"/>
      <c r="M3555" s="305"/>
      <c r="N3555" s="306"/>
      <c r="O3555" s="77"/>
      <c r="P3555" s="35"/>
    </row>
    <row r="3556" spans="1:16" s="176" customFormat="1" ht="21" customHeight="1" x14ac:dyDescent="0.3">
      <c r="A3556" s="81">
        <f t="shared" si="336"/>
        <v>1</v>
      </c>
      <c r="B3556" s="91" t="s">
        <v>3150</v>
      </c>
      <c r="C3556" s="88" t="s">
        <v>316</v>
      </c>
      <c r="D3556" s="89">
        <v>8000000</v>
      </c>
      <c r="E3556" s="89"/>
      <c r="F3556" s="89"/>
      <c r="G3556" s="109" t="s">
        <v>329</v>
      </c>
      <c r="H3556" s="94"/>
      <c r="I3556" s="83"/>
      <c r="J3556" s="83"/>
      <c r="K3556" s="81" t="str">
        <f>C3556</f>
        <v>đ/mdài</v>
      </c>
      <c r="L3556" s="84">
        <f>D3556</f>
        <v>8000000</v>
      </c>
      <c r="M3556" s="85"/>
      <c r="N3556" s="85"/>
      <c r="O3556" s="77"/>
      <c r="P3556" s="35"/>
    </row>
    <row r="3557" spans="1:16" s="176" customFormat="1" ht="21" customHeight="1" x14ac:dyDescent="0.3">
      <c r="A3557" s="81">
        <f t="shared" si="336"/>
        <v>2</v>
      </c>
      <c r="B3557" s="91" t="s">
        <v>3151</v>
      </c>
      <c r="C3557" s="88" t="s">
        <v>316</v>
      </c>
      <c r="D3557" s="89">
        <v>10000000</v>
      </c>
      <c r="E3557" s="89"/>
      <c r="F3557" s="89"/>
      <c r="G3557" s="109" t="s">
        <v>329</v>
      </c>
      <c r="H3557" s="94"/>
      <c r="I3557" s="83"/>
      <c r="J3557" s="83"/>
      <c r="K3557" s="81" t="str">
        <f>C3557</f>
        <v>đ/mdài</v>
      </c>
      <c r="L3557" s="84">
        <f>D3557</f>
        <v>10000000</v>
      </c>
      <c r="M3557" s="85"/>
      <c r="N3557" s="85"/>
      <c r="O3557" s="77"/>
      <c r="P3557" s="35"/>
    </row>
    <row r="3558" spans="1:16" s="176" customFormat="1" ht="21" customHeight="1" x14ac:dyDescent="0.3">
      <c r="A3558" s="95"/>
      <c r="B3558" s="304" t="s">
        <v>3152</v>
      </c>
      <c r="C3558" s="305"/>
      <c r="D3558" s="305"/>
      <c r="E3558" s="305"/>
      <c r="F3558" s="305"/>
      <c r="G3558" s="305"/>
      <c r="H3558" s="305"/>
      <c r="I3558" s="305"/>
      <c r="J3558" s="305"/>
      <c r="K3558" s="305"/>
      <c r="L3558" s="305"/>
      <c r="M3558" s="305"/>
      <c r="N3558" s="306"/>
      <c r="O3558" s="77"/>
      <c r="P3558" s="35"/>
    </row>
    <row r="3559" spans="1:16" s="176" customFormat="1" ht="21" customHeight="1" x14ac:dyDescent="0.3">
      <c r="A3559" s="81">
        <f t="shared" si="336"/>
        <v>1</v>
      </c>
      <c r="B3559" s="91" t="s">
        <v>3153</v>
      </c>
      <c r="C3559" s="88" t="s">
        <v>316</v>
      </c>
      <c r="D3559" s="89">
        <v>39636364</v>
      </c>
      <c r="E3559" s="89"/>
      <c r="F3559" s="89"/>
      <c r="G3559" s="109" t="s">
        <v>329</v>
      </c>
      <c r="H3559" s="94"/>
      <c r="I3559" s="83"/>
      <c r="J3559" s="83"/>
      <c r="K3559" s="81" t="str">
        <f>C3559</f>
        <v>đ/mdài</v>
      </c>
      <c r="L3559" s="84">
        <f>D3559</f>
        <v>39636364</v>
      </c>
      <c r="M3559" s="85"/>
      <c r="N3559" s="85"/>
      <c r="O3559" s="77"/>
      <c r="P3559" s="35"/>
    </row>
    <row r="3560" spans="1:16" s="176" customFormat="1" ht="21" customHeight="1" x14ac:dyDescent="0.3">
      <c r="A3560" s="81">
        <f t="shared" si="336"/>
        <v>2</v>
      </c>
      <c r="B3560" s="91" t="s">
        <v>3154</v>
      </c>
      <c r="C3560" s="88" t="s">
        <v>316</v>
      </c>
      <c r="D3560" s="89">
        <v>49818182</v>
      </c>
      <c r="E3560" s="89"/>
      <c r="F3560" s="89"/>
      <c r="G3560" s="109" t="s">
        <v>329</v>
      </c>
      <c r="H3560" s="94"/>
      <c r="I3560" s="83"/>
      <c r="J3560" s="83"/>
      <c r="K3560" s="81" t="str">
        <f>C3560</f>
        <v>đ/mdài</v>
      </c>
      <c r="L3560" s="84">
        <f>D3560</f>
        <v>49818182</v>
      </c>
      <c r="M3560" s="85"/>
      <c r="N3560" s="85"/>
      <c r="O3560" s="77"/>
      <c r="P3560" s="35"/>
    </row>
    <row r="3561" spans="1:16" s="176" customFormat="1" ht="21" customHeight="1" x14ac:dyDescent="0.3">
      <c r="A3561" s="95"/>
      <c r="B3561" s="304" t="s">
        <v>3155</v>
      </c>
      <c r="C3561" s="305"/>
      <c r="D3561" s="305"/>
      <c r="E3561" s="305"/>
      <c r="F3561" s="305"/>
      <c r="G3561" s="305"/>
      <c r="H3561" s="305"/>
      <c r="I3561" s="305"/>
      <c r="J3561" s="305"/>
      <c r="K3561" s="305"/>
      <c r="L3561" s="305"/>
      <c r="M3561" s="305"/>
      <c r="N3561" s="306"/>
      <c r="O3561" s="77"/>
      <c r="P3561" s="35"/>
    </row>
    <row r="3562" spans="1:16" s="176" customFormat="1" ht="21" customHeight="1" x14ac:dyDescent="0.3">
      <c r="A3562" s="81">
        <f t="shared" si="336"/>
        <v>1</v>
      </c>
      <c r="B3562" s="91" t="s">
        <v>3156</v>
      </c>
      <c r="C3562" s="88" t="s">
        <v>316</v>
      </c>
      <c r="D3562" s="89">
        <v>9909091</v>
      </c>
      <c r="E3562" s="89"/>
      <c r="F3562" s="89"/>
      <c r="G3562" s="109" t="s">
        <v>329</v>
      </c>
      <c r="H3562" s="94"/>
      <c r="I3562" s="83"/>
      <c r="J3562" s="83"/>
      <c r="K3562" s="81" t="str">
        <f>C3562</f>
        <v>đ/mdài</v>
      </c>
      <c r="L3562" s="84">
        <f>D3562</f>
        <v>9909091</v>
      </c>
      <c r="M3562" s="85"/>
      <c r="N3562" s="85"/>
      <c r="O3562" s="77"/>
      <c r="P3562" s="35"/>
    </row>
    <row r="3563" spans="1:16" s="176" customFormat="1" ht="21" customHeight="1" x14ac:dyDescent="0.3">
      <c r="A3563" s="81">
        <f t="shared" si="336"/>
        <v>2</v>
      </c>
      <c r="B3563" s="91" t="s">
        <v>3157</v>
      </c>
      <c r="C3563" s="88" t="s">
        <v>316</v>
      </c>
      <c r="D3563" s="89">
        <v>12227273</v>
      </c>
      <c r="E3563" s="89"/>
      <c r="F3563" s="89"/>
      <c r="G3563" s="109" t="s">
        <v>329</v>
      </c>
      <c r="H3563" s="94"/>
      <c r="I3563" s="83"/>
      <c r="J3563" s="83"/>
      <c r="K3563" s="81" t="str">
        <f>C3563</f>
        <v>đ/mdài</v>
      </c>
      <c r="L3563" s="84">
        <f>D3563</f>
        <v>12227273</v>
      </c>
      <c r="M3563" s="85"/>
      <c r="N3563" s="85"/>
      <c r="O3563" s="77"/>
      <c r="P3563" s="35"/>
    </row>
    <row r="3564" spans="1:16" s="176" customFormat="1" ht="21" customHeight="1" x14ac:dyDescent="0.3">
      <c r="A3564" s="95"/>
      <c r="B3564" s="304" t="s">
        <v>3158</v>
      </c>
      <c r="C3564" s="305"/>
      <c r="D3564" s="305"/>
      <c r="E3564" s="305"/>
      <c r="F3564" s="305"/>
      <c r="G3564" s="305"/>
      <c r="H3564" s="305"/>
      <c r="I3564" s="305"/>
      <c r="J3564" s="305"/>
      <c r="K3564" s="305"/>
      <c r="L3564" s="305"/>
      <c r="M3564" s="305"/>
      <c r="N3564" s="306"/>
      <c r="O3564" s="77"/>
      <c r="P3564" s="35"/>
    </row>
    <row r="3565" spans="1:16" s="176" customFormat="1" ht="21" customHeight="1" x14ac:dyDescent="0.3">
      <c r="A3565" s="81">
        <f t="shared" si="336"/>
        <v>1</v>
      </c>
      <c r="B3565" s="91" t="s">
        <v>3159</v>
      </c>
      <c r="C3565" s="88" t="s">
        <v>316</v>
      </c>
      <c r="D3565" s="89">
        <v>45272727</v>
      </c>
      <c r="E3565" s="89"/>
      <c r="F3565" s="89"/>
      <c r="G3565" s="109" t="s">
        <v>329</v>
      </c>
      <c r="H3565" s="94"/>
      <c r="I3565" s="83"/>
      <c r="J3565" s="83"/>
      <c r="K3565" s="81" t="str">
        <f>C3565</f>
        <v>đ/mdài</v>
      </c>
      <c r="L3565" s="84">
        <f>D3565</f>
        <v>45272727</v>
      </c>
      <c r="M3565" s="85"/>
      <c r="N3565" s="85"/>
      <c r="O3565" s="77"/>
      <c r="P3565" s="35"/>
    </row>
    <row r="3566" spans="1:16" s="176" customFormat="1" ht="21" customHeight="1" x14ac:dyDescent="0.3">
      <c r="A3566" s="81">
        <f t="shared" si="336"/>
        <v>2</v>
      </c>
      <c r="B3566" s="91" t="s">
        <v>3160</v>
      </c>
      <c r="C3566" s="88" t="s">
        <v>316</v>
      </c>
      <c r="D3566" s="89">
        <v>56863636</v>
      </c>
      <c r="E3566" s="89"/>
      <c r="F3566" s="89"/>
      <c r="G3566" s="109" t="s">
        <v>329</v>
      </c>
      <c r="H3566" s="94"/>
      <c r="I3566" s="83"/>
      <c r="J3566" s="83"/>
      <c r="K3566" s="81" t="str">
        <f>C3566</f>
        <v>đ/mdài</v>
      </c>
      <c r="L3566" s="84">
        <f>D3566</f>
        <v>56863636</v>
      </c>
      <c r="M3566" s="85"/>
      <c r="N3566" s="85"/>
      <c r="O3566" s="77"/>
      <c r="P3566" s="35"/>
    </row>
    <row r="3567" spans="1:16" s="176" customFormat="1" ht="21" customHeight="1" x14ac:dyDescent="0.3">
      <c r="A3567" s="95"/>
      <c r="B3567" s="304" t="s">
        <v>3161</v>
      </c>
      <c r="C3567" s="305"/>
      <c r="D3567" s="305"/>
      <c r="E3567" s="305"/>
      <c r="F3567" s="305"/>
      <c r="G3567" s="305"/>
      <c r="H3567" s="305"/>
      <c r="I3567" s="305"/>
      <c r="J3567" s="305"/>
      <c r="K3567" s="305"/>
      <c r="L3567" s="305"/>
      <c r="M3567" s="305"/>
      <c r="N3567" s="306"/>
      <c r="O3567" s="77"/>
      <c r="P3567" s="35"/>
    </row>
    <row r="3568" spans="1:16" s="176" customFormat="1" ht="21" customHeight="1" x14ac:dyDescent="0.3">
      <c r="A3568" s="81">
        <f t="shared" si="336"/>
        <v>1</v>
      </c>
      <c r="B3568" s="91" t="s">
        <v>3162</v>
      </c>
      <c r="C3568" s="88" t="s">
        <v>316</v>
      </c>
      <c r="D3568" s="89">
        <v>11181818</v>
      </c>
      <c r="E3568" s="89"/>
      <c r="F3568" s="89"/>
      <c r="G3568" s="109" t="s">
        <v>329</v>
      </c>
      <c r="H3568" s="94"/>
      <c r="I3568" s="83"/>
      <c r="J3568" s="83"/>
      <c r="K3568" s="81" t="str">
        <f>C3568</f>
        <v>đ/mdài</v>
      </c>
      <c r="L3568" s="84">
        <f>D3568</f>
        <v>11181818</v>
      </c>
      <c r="M3568" s="85"/>
      <c r="N3568" s="85"/>
      <c r="O3568" s="77"/>
      <c r="P3568" s="35"/>
    </row>
    <row r="3569" spans="1:16" s="176" customFormat="1" ht="21" customHeight="1" x14ac:dyDescent="0.3">
      <c r="A3569" s="81">
        <f t="shared" si="336"/>
        <v>2</v>
      </c>
      <c r="B3569" s="91" t="s">
        <v>3163</v>
      </c>
      <c r="C3569" s="88" t="s">
        <v>316</v>
      </c>
      <c r="D3569" s="89">
        <v>13727273</v>
      </c>
      <c r="E3569" s="89"/>
      <c r="F3569" s="89"/>
      <c r="G3569" s="109" t="s">
        <v>329</v>
      </c>
      <c r="H3569" s="94"/>
      <c r="I3569" s="83"/>
      <c r="J3569" s="83"/>
      <c r="K3569" s="81" t="str">
        <f>C3569</f>
        <v>đ/mdài</v>
      </c>
      <c r="L3569" s="84">
        <f>D3569</f>
        <v>13727273</v>
      </c>
      <c r="M3569" s="85"/>
      <c r="N3569" s="85"/>
      <c r="O3569" s="77"/>
      <c r="P3569" s="35"/>
    </row>
    <row r="3570" spans="1:16" s="176" customFormat="1" ht="21" customHeight="1" x14ac:dyDescent="0.3">
      <c r="A3570" s="95"/>
      <c r="B3570" s="304" t="s">
        <v>3164</v>
      </c>
      <c r="C3570" s="305"/>
      <c r="D3570" s="305"/>
      <c r="E3570" s="305"/>
      <c r="F3570" s="305"/>
      <c r="G3570" s="305"/>
      <c r="H3570" s="305"/>
      <c r="I3570" s="305"/>
      <c r="J3570" s="305"/>
      <c r="K3570" s="305"/>
      <c r="L3570" s="305"/>
      <c r="M3570" s="305"/>
      <c r="N3570" s="306"/>
      <c r="O3570" s="77"/>
      <c r="P3570" s="35"/>
    </row>
    <row r="3571" spans="1:16" s="176" customFormat="1" ht="21" customHeight="1" x14ac:dyDescent="0.3">
      <c r="A3571" s="81">
        <f t="shared" si="336"/>
        <v>1</v>
      </c>
      <c r="B3571" s="91" t="s">
        <v>3165</v>
      </c>
      <c r="C3571" s="88" t="s">
        <v>316</v>
      </c>
      <c r="D3571" s="89">
        <v>50909091</v>
      </c>
      <c r="E3571" s="89"/>
      <c r="F3571" s="89"/>
      <c r="G3571" s="109" t="s">
        <v>329</v>
      </c>
      <c r="H3571" s="94"/>
      <c r="I3571" s="83"/>
      <c r="J3571" s="83"/>
      <c r="K3571" s="81" t="str">
        <f>C3571</f>
        <v>đ/mdài</v>
      </c>
      <c r="L3571" s="84">
        <f>D3571</f>
        <v>50909091</v>
      </c>
      <c r="M3571" s="85"/>
      <c r="N3571" s="85"/>
      <c r="O3571" s="77"/>
      <c r="P3571" s="35"/>
    </row>
    <row r="3572" spans="1:16" s="176" customFormat="1" ht="21" customHeight="1" x14ac:dyDescent="0.3">
      <c r="A3572" s="81">
        <f t="shared" si="336"/>
        <v>2</v>
      </c>
      <c r="B3572" s="91" t="s">
        <v>3166</v>
      </c>
      <c r="C3572" s="88" t="s">
        <v>316</v>
      </c>
      <c r="D3572" s="89">
        <v>64000000</v>
      </c>
      <c r="E3572" s="89"/>
      <c r="F3572" s="89"/>
      <c r="G3572" s="109" t="s">
        <v>329</v>
      </c>
      <c r="H3572" s="94"/>
      <c r="I3572" s="83"/>
      <c r="J3572" s="83"/>
      <c r="K3572" s="81" t="str">
        <f>C3572</f>
        <v>đ/mdài</v>
      </c>
      <c r="L3572" s="84">
        <f>D3572</f>
        <v>64000000</v>
      </c>
      <c r="M3572" s="85"/>
      <c r="N3572" s="85"/>
      <c r="O3572" s="77"/>
      <c r="P3572" s="35"/>
    </row>
    <row r="3573" spans="1:16" s="176" customFormat="1" ht="21" customHeight="1" x14ac:dyDescent="0.3">
      <c r="A3573" s="95"/>
      <c r="B3573" s="304" t="s">
        <v>3167</v>
      </c>
      <c r="C3573" s="305"/>
      <c r="D3573" s="305"/>
      <c r="E3573" s="305"/>
      <c r="F3573" s="305"/>
      <c r="G3573" s="305"/>
      <c r="H3573" s="305"/>
      <c r="I3573" s="305"/>
      <c r="J3573" s="305"/>
      <c r="K3573" s="305"/>
      <c r="L3573" s="305"/>
      <c r="M3573" s="305"/>
      <c r="N3573" s="306"/>
      <c r="O3573" s="77"/>
      <c r="P3573" s="35"/>
    </row>
    <row r="3574" spans="1:16" s="176" customFormat="1" ht="21" customHeight="1" x14ac:dyDescent="0.3">
      <c r="A3574" s="81">
        <f t="shared" si="336"/>
        <v>1</v>
      </c>
      <c r="B3574" s="91" t="s">
        <v>3168</v>
      </c>
      <c r="C3574" s="88" t="s">
        <v>316</v>
      </c>
      <c r="D3574" s="89">
        <v>11818182</v>
      </c>
      <c r="E3574" s="89"/>
      <c r="F3574" s="89"/>
      <c r="G3574" s="109" t="s">
        <v>329</v>
      </c>
      <c r="H3574" s="94"/>
      <c r="I3574" s="83"/>
      <c r="J3574" s="83"/>
      <c r="K3574" s="81" t="str">
        <f>C3574</f>
        <v>đ/mdài</v>
      </c>
      <c r="L3574" s="84">
        <f>D3574</f>
        <v>11818182</v>
      </c>
      <c r="M3574" s="85"/>
      <c r="N3574" s="85"/>
      <c r="O3574" s="77"/>
      <c r="P3574" s="35"/>
    </row>
    <row r="3575" spans="1:16" s="176" customFormat="1" ht="21" customHeight="1" x14ac:dyDescent="0.3">
      <c r="A3575" s="81">
        <f t="shared" si="336"/>
        <v>2</v>
      </c>
      <c r="B3575" s="91" t="s">
        <v>3169</v>
      </c>
      <c r="C3575" s="88" t="s">
        <v>316</v>
      </c>
      <c r="D3575" s="89">
        <v>14636364</v>
      </c>
      <c r="E3575" s="89"/>
      <c r="F3575" s="89"/>
      <c r="G3575" s="109" t="s">
        <v>329</v>
      </c>
      <c r="H3575" s="94"/>
      <c r="I3575" s="83"/>
      <c r="J3575" s="83"/>
      <c r="K3575" s="81" t="str">
        <f>C3575</f>
        <v>đ/mdài</v>
      </c>
      <c r="L3575" s="84">
        <f>D3575</f>
        <v>14636364</v>
      </c>
      <c r="M3575" s="85"/>
      <c r="N3575" s="85"/>
      <c r="O3575" s="77"/>
      <c r="P3575" s="35"/>
    </row>
    <row r="3576" spans="1:16" s="176" customFormat="1" ht="21" customHeight="1" x14ac:dyDescent="0.3">
      <c r="A3576" s="95"/>
      <c r="B3576" s="304" t="s">
        <v>3170</v>
      </c>
      <c r="C3576" s="305"/>
      <c r="D3576" s="305"/>
      <c r="E3576" s="305"/>
      <c r="F3576" s="305"/>
      <c r="G3576" s="305"/>
      <c r="H3576" s="305"/>
      <c r="I3576" s="305"/>
      <c r="J3576" s="305"/>
      <c r="K3576" s="305"/>
      <c r="L3576" s="305"/>
      <c r="M3576" s="305"/>
      <c r="N3576" s="306"/>
      <c r="O3576" s="77"/>
      <c r="P3576" s="35"/>
    </row>
    <row r="3577" spans="1:16" s="176" customFormat="1" ht="21" customHeight="1" x14ac:dyDescent="0.3">
      <c r="A3577" s="81">
        <f t="shared" si="336"/>
        <v>1</v>
      </c>
      <c r="B3577" s="91" t="s">
        <v>3171</v>
      </c>
      <c r="C3577" s="88" t="s">
        <v>316</v>
      </c>
      <c r="D3577" s="89">
        <v>56636364</v>
      </c>
      <c r="E3577" s="89"/>
      <c r="F3577" s="89"/>
      <c r="G3577" s="109" t="s">
        <v>329</v>
      </c>
      <c r="H3577" s="94"/>
      <c r="I3577" s="83"/>
      <c r="J3577" s="83"/>
      <c r="K3577" s="81" t="str">
        <f>C3577</f>
        <v>đ/mdài</v>
      </c>
      <c r="L3577" s="84">
        <f>D3577</f>
        <v>56636364</v>
      </c>
      <c r="M3577" s="85"/>
      <c r="N3577" s="85"/>
      <c r="O3577" s="77"/>
      <c r="P3577" s="35"/>
    </row>
    <row r="3578" spans="1:16" s="176" customFormat="1" ht="21" customHeight="1" x14ac:dyDescent="0.3">
      <c r="A3578" s="81">
        <f t="shared" si="336"/>
        <v>2</v>
      </c>
      <c r="B3578" s="91" t="s">
        <v>3172</v>
      </c>
      <c r="C3578" s="88" t="s">
        <v>316</v>
      </c>
      <c r="D3578" s="89">
        <v>71090909</v>
      </c>
      <c r="E3578" s="89"/>
      <c r="F3578" s="89"/>
      <c r="G3578" s="109" t="s">
        <v>329</v>
      </c>
      <c r="H3578" s="94"/>
      <c r="I3578" s="83"/>
      <c r="J3578" s="83"/>
      <c r="K3578" s="81" t="str">
        <f>C3578</f>
        <v>đ/mdài</v>
      </c>
      <c r="L3578" s="84">
        <f>D3578</f>
        <v>71090909</v>
      </c>
      <c r="M3578" s="85"/>
      <c r="N3578" s="85"/>
      <c r="O3578" s="77"/>
      <c r="P3578" s="35"/>
    </row>
    <row r="3579" spans="1:16" s="176" customFormat="1" ht="21" customHeight="1" x14ac:dyDescent="0.3">
      <c r="A3579" s="95"/>
      <c r="B3579" s="304" t="s">
        <v>3173</v>
      </c>
      <c r="C3579" s="305"/>
      <c r="D3579" s="305"/>
      <c r="E3579" s="305"/>
      <c r="F3579" s="305"/>
      <c r="G3579" s="305"/>
      <c r="H3579" s="305"/>
      <c r="I3579" s="305"/>
      <c r="J3579" s="305"/>
      <c r="K3579" s="305"/>
      <c r="L3579" s="305"/>
      <c r="M3579" s="305"/>
      <c r="N3579" s="306"/>
      <c r="O3579" s="77"/>
      <c r="P3579" s="35"/>
    </row>
    <row r="3580" spans="1:16" s="176" customFormat="1" ht="21" customHeight="1" x14ac:dyDescent="0.3">
      <c r="A3580" s="81">
        <f t="shared" si="336"/>
        <v>1</v>
      </c>
      <c r="B3580" s="91" t="s">
        <v>3174</v>
      </c>
      <c r="C3580" s="88" t="s">
        <v>316</v>
      </c>
      <c r="D3580" s="89">
        <v>13490909</v>
      </c>
      <c r="E3580" s="89"/>
      <c r="F3580" s="89"/>
      <c r="G3580" s="109" t="s">
        <v>329</v>
      </c>
      <c r="H3580" s="94"/>
      <c r="I3580" s="83"/>
      <c r="J3580" s="83"/>
      <c r="K3580" s="81" t="str">
        <f>C3580</f>
        <v>đ/mdài</v>
      </c>
      <c r="L3580" s="84">
        <f>D3580</f>
        <v>13490909</v>
      </c>
      <c r="M3580" s="85"/>
      <c r="N3580" s="85"/>
      <c r="O3580" s="77"/>
      <c r="P3580" s="35"/>
    </row>
    <row r="3581" spans="1:16" s="176" customFormat="1" ht="21" customHeight="1" x14ac:dyDescent="0.3">
      <c r="A3581" s="81">
        <f t="shared" si="336"/>
        <v>2</v>
      </c>
      <c r="B3581" s="91" t="s">
        <v>3175</v>
      </c>
      <c r="C3581" s="88" t="s">
        <v>316</v>
      </c>
      <c r="D3581" s="89">
        <v>16545454</v>
      </c>
      <c r="E3581" s="89"/>
      <c r="F3581" s="89"/>
      <c r="G3581" s="109" t="s">
        <v>329</v>
      </c>
      <c r="H3581" s="94"/>
      <c r="I3581" s="83"/>
      <c r="J3581" s="83"/>
      <c r="K3581" s="81" t="str">
        <f>C3581</f>
        <v>đ/mdài</v>
      </c>
      <c r="L3581" s="84">
        <f>D3581</f>
        <v>16545454</v>
      </c>
      <c r="M3581" s="85"/>
      <c r="N3581" s="85"/>
      <c r="O3581" s="77"/>
      <c r="P3581" s="35"/>
    </row>
    <row r="3582" spans="1:16" s="176" customFormat="1" ht="21" customHeight="1" x14ac:dyDescent="0.3">
      <c r="A3582" s="95"/>
      <c r="B3582" s="304" t="s">
        <v>3176</v>
      </c>
      <c r="C3582" s="305"/>
      <c r="D3582" s="305"/>
      <c r="E3582" s="305"/>
      <c r="F3582" s="305"/>
      <c r="G3582" s="305"/>
      <c r="H3582" s="305"/>
      <c r="I3582" s="305"/>
      <c r="J3582" s="305"/>
      <c r="K3582" s="305"/>
      <c r="L3582" s="305"/>
      <c r="M3582" s="305"/>
      <c r="N3582" s="306"/>
      <c r="O3582" s="77"/>
      <c r="P3582" s="35"/>
    </row>
    <row r="3583" spans="1:16" s="176" customFormat="1" ht="21" customHeight="1" x14ac:dyDescent="0.3">
      <c r="A3583" s="81">
        <f t="shared" si="336"/>
        <v>1</v>
      </c>
      <c r="B3583" s="91" t="s">
        <v>3177</v>
      </c>
      <c r="C3583" s="88" t="s">
        <v>316</v>
      </c>
      <c r="D3583" s="89">
        <v>58060802</v>
      </c>
      <c r="E3583" s="89"/>
      <c r="F3583" s="89"/>
      <c r="G3583" s="109" t="s">
        <v>329</v>
      </c>
      <c r="H3583" s="94"/>
      <c r="I3583" s="83"/>
      <c r="J3583" s="83"/>
      <c r="K3583" s="81" t="str">
        <f>C3583</f>
        <v>đ/mdài</v>
      </c>
      <c r="L3583" s="84">
        <f>D3583</f>
        <v>58060802</v>
      </c>
      <c r="M3583" s="85"/>
      <c r="N3583" s="85"/>
      <c r="O3583" s="77"/>
      <c r="P3583" s="35"/>
    </row>
    <row r="3584" spans="1:16" s="176" customFormat="1" ht="21" customHeight="1" x14ac:dyDescent="0.3">
      <c r="A3584" s="81">
        <f t="shared" si="336"/>
        <v>2</v>
      </c>
      <c r="B3584" s="91" t="s">
        <v>3178</v>
      </c>
      <c r="C3584" s="88" t="s">
        <v>316</v>
      </c>
      <c r="D3584" s="89">
        <v>72906335</v>
      </c>
      <c r="E3584" s="89"/>
      <c r="F3584" s="89"/>
      <c r="G3584" s="109" t="s">
        <v>329</v>
      </c>
      <c r="H3584" s="94"/>
      <c r="I3584" s="83"/>
      <c r="J3584" s="83"/>
      <c r="K3584" s="81" t="str">
        <f>C3584</f>
        <v>đ/mdài</v>
      </c>
      <c r="L3584" s="84">
        <f>D3584</f>
        <v>72906335</v>
      </c>
      <c r="M3584" s="85"/>
      <c r="N3584" s="85"/>
      <c r="O3584" s="77"/>
      <c r="P3584" s="35"/>
    </row>
    <row r="3585" spans="1:16" s="176" customFormat="1" ht="21" customHeight="1" x14ac:dyDescent="0.3">
      <c r="A3585" s="95"/>
      <c r="B3585" s="304" t="s">
        <v>3179</v>
      </c>
      <c r="C3585" s="305"/>
      <c r="D3585" s="305"/>
      <c r="E3585" s="305"/>
      <c r="F3585" s="305"/>
      <c r="G3585" s="305"/>
      <c r="H3585" s="305"/>
      <c r="I3585" s="305"/>
      <c r="J3585" s="305"/>
      <c r="K3585" s="305"/>
      <c r="L3585" s="305"/>
      <c r="M3585" s="305"/>
      <c r="N3585" s="306"/>
      <c r="O3585" s="77"/>
      <c r="P3585" s="35"/>
    </row>
    <row r="3586" spans="1:16" s="176" customFormat="1" ht="21" customHeight="1" x14ac:dyDescent="0.3">
      <c r="A3586" s="81">
        <f t="shared" si="336"/>
        <v>1</v>
      </c>
      <c r="B3586" s="91" t="s">
        <v>323</v>
      </c>
      <c r="C3586" s="88" t="s">
        <v>316</v>
      </c>
      <c r="D3586" s="89">
        <v>12812121</v>
      </c>
      <c r="E3586" s="89"/>
      <c r="F3586" s="89"/>
      <c r="G3586" s="109" t="s">
        <v>329</v>
      </c>
      <c r="H3586" s="94"/>
      <c r="I3586" s="83"/>
      <c r="J3586" s="83"/>
      <c r="K3586" s="81" t="str">
        <f>C3586</f>
        <v>đ/mdài</v>
      </c>
      <c r="L3586" s="84">
        <f>D3586</f>
        <v>12812121</v>
      </c>
      <c r="M3586" s="85"/>
      <c r="N3586" s="85"/>
      <c r="O3586" s="77"/>
      <c r="P3586" s="35"/>
    </row>
    <row r="3587" spans="1:16" s="176" customFormat="1" ht="21" customHeight="1" x14ac:dyDescent="0.3">
      <c r="A3587" s="81">
        <f t="shared" si="336"/>
        <v>2</v>
      </c>
      <c r="B3587" s="91" t="s">
        <v>324</v>
      </c>
      <c r="C3587" s="88" t="s">
        <v>316</v>
      </c>
      <c r="D3587" s="89">
        <v>15866666</v>
      </c>
      <c r="E3587" s="89"/>
      <c r="F3587" s="89"/>
      <c r="G3587" s="109" t="s">
        <v>329</v>
      </c>
      <c r="H3587" s="94"/>
      <c r="I3587" s="83"/>
      <c r="J3587" s="83"/>
      <c r="K3587" s="81" t="str">
        <f>C3587</f>
        <v>đ/mdài</v>
      </c>
      <c r="L3587" s="84">
        <f>D3587</f>
        <v>15866666</v>
      </c>
      <c r="M3587" s="85"/>
      <c r="N3587" s="85"/>
      <c r="O3587" s="77"/>
      <c r="P3587" s="35"/>
    </row>
    <row r="3588" spans="1:16" s="176" customFormat="1" ht="21" customHeight="1" x14ac:dyDescent="0.3">
      <c r="A3588" s="95"/>
      <c r="B3588" s="304" t="s">
        <v>3180</v>
      </c>
      <c r="C3588" s="305"/>
      <c r="D3588" s="305"/>
      <c r="E3588" s="305"/>
      <c r="F3588" s="305"/>
      <c r="G3588" s="305"/>
      <c r="H3588" s="305"/>
      <c r="I3588" s="305"/>
      <c r="J3588" s="305"/>
      <c r="K3588" s="305"/>
      <c r="L3588" s="305"/>
      <c r="M3588" s="305"/>
      <c r="N3588" s="306"/>
      <c r="O3588" s="77"/>
      <c r="P3588" s="35"/>
    </row>
    <row r="3589" spans="1:16" s="176" customFormat="1" ht="21" customHeight="1" x14ac:dyDescent="0.3">
      <c r="A3589" s="81">
        <f t="shared" si="336"/>
        <v>1</v>
      </c>
      <c r="B3589" s="91" t="s">
        <v>3181</v>
      </c>
      <c r="C3589" s="88" t="s">
        <v>316</v>
      </c>
      <c r="D3589" s="89">
        <v>67436363</v>
      </c>
      <c r="E3589" s="89"/>
      <c r="F3589" s="89"/>
      <c r="G3589" s="109" t="s">
        <v>329</v>
      </c>
      <c r="H3589" s="94"/>
      <c r="I3589" s="83"/>
      <c r="J3589" s="83"/>
      <c r="K3589" s="81" t="str">
        <f>C3589</f>
        <v>đ/mdài</v>
      </c>
      <c r="L3589" s="84">
        <f>D3589</f>
        <v>67436363</v>
      </c>
      <c r="M3589" s="85"/>
      <c r="N3589" s="85"/>
      <c r="O3589" s="77"/>
      <c r="P3589" s="35"/>
    </row>
    <row r="3590" spans="1:16" s="176" customFormat="1" ht="21" customHeight="1" x14ac:dyDescent="0.3">
      <c r="A3590" s="81">
        <f t="shared" si="336"/>
        <v>2</v>
      </c>
      <c r="B3590" s="91" t="s">
        <v>3182</v>
      </c>
      <c r="C3590" s="88" t="s">
        <v>316</v>
      </c>
      <c r="D3590" s="89">
        <v>82700000</v>
      </c>
      <c r="E3590" s="89"/>
      <c r="F3590" s="89"/>
      <c r="G3590" s="109" t="s">
        <v>329</v>
      </c>
      <c r="H3590" s="94"/>
      <c r="I3590" s="83"/>
      <c r="J3590" s="83"/>
      <c r="K3590" s="81" t="str">
        <f>C3590</f>
        <v>đ/mdài</v>
      </c>
      <c r="L3590" s="84">
        <f>D3590</f>
        <v>82700000</v>
      </c>
      <c r="M3590" s="85"/>
      <c r="N3590" s="85"/>
      <c r="O3590" s="77"/>
      <c r="P3590" s="35"/>
    </row>
    <row r="3591" spans="1:16" s="176" customFormat="1" ht="21" customHeight="1" x14ac:dyDescent="0.3">
      <c r="A3591" s="95"/>
      <c r="B3591" s="304" t="s">
        <v>3183</v>
      </c>
      <c r="C3591" s="305"/>
      <c r="D3591" s="305"/>
      <c r="E3591" s="305"/>
      <c r="F3591" s="305"/>
      <c r="G3591" s="305"/>
      <c r="H3591" s="305"/>
      <c r="I3591" s="305"/>
      <c r="J3591" s="305"/>
      <c r="K3591" s="305"/>
      <c r="L3591" s="305"/>
      <c r="M3591" s="305"/>
      <c r="N3591" s="306"/>
      <c r="O3591" s="77"/>
      <c r="P3591" s="35"/>
    </row>
    <row r="3592" spans="1:16" s="176" customFormat="1" ht="21" customHeight="1" x14ac:dyDescent="0.3">
      <c r="A3592" s="81">
        <f t="shared" si="336"/>
        <v>1</v>
      </c>
      <c r="B3592" s="91" t="s">
        <v>3184</v>
      </c>
      <c r="C3592" s="88" t="s">
        <v>316</v>
      </c>
      <c r="D3592" s="89">
        <v>13727273</v>
      </c>
      <c r="E3592" s="89"/>
      <c r="F3592" s="89"/>
      <c r="G3592" s="109" t="s">
        <v>329</v>
      </c>
      <c r="H3592" s="94"/>
      <c r="I3592" s="83"/>
      <c r="J3592" s="83"/>
      <c r="K3592" s="81" t="str">
        <f>C3592</f>
        <v>đ/mdài</v>
      </c>
      <c r="L3592" s="84">
        <f>D3592</f>
        <v>13727273</v>
      </c>
      <c r="M3592" s="85"/>
      <c r="N3592" s="85"/>
      <c r="O3592" s="77"/>
      <c r="P3592" s="35"/>
    </row>
    <row r="3593" spans="1:16" s="176" customFormat="1" ht="21" customHeight="1" x14ac:dyDescent="0.3">
      <c r="A3593" s="81">
        <f t="shared" si="336"/>
        <v>2</v>
      </c>
      <c r="B3593" s="91" t="s">
        <v>3185</v>
      </c>
      <c r="C3593" s="88" t="s">
        <v>316</v>
      </c>
      <c r="D3593" s="89">
        <v>17000000</v>
      </c>
      <c r="E3593" s="89"/>
      <c r="F3593" s="89"/>
      <c r="G3593" s="109" t="s">
        <v>329</v>
      </c>
      <c r="H3593" s="94"/>
      <c r="I3593" s="83"/>
      <c r="J3593" s="83"/>
      <c r="K3593" s="81" t="str">
        <f>C3593</f>
        <v>đ/mdài</v>
      </c>
      <c r="L3593" s="84">
        <f>D3593</f>
        <v>17000000</v>
      </c>
      <c r="M3593" s="85"/>
      <c r="N3593" s="85"/>
      <c r="O3593" s="77"/>
      <c r="P3593" s="35"/>
    </row>
    <row r="3594" spans="1:16" s="176" customFormat="1" ht="21" customHeight="1" x14ac:dyDescent="0.3">
      <c r="A3594" s="95"/>
      <c r="B3594" s="304" t="s">
        <v>3186</v>
      </c>
      <c r="C3594" s="305"/>
      <c r="D3594" s="305"/>
      <c r="E3594" s="305"/>
      <c r="F3594" s="305"/>
      <c r="G3594" s="305"/>
      <c r="H3594" s="305"/>
      <c r="I3594" s="305"/>
      <c r="J3594" s="305"/>
      <c r="K3594" s="305"/>
      <c r="L3594" s="305"/>
      <c r="M3594" s="305"/>
      <c r="N3594" s="306"/>
      <c r="O3594" s="77"/>
      <c r="P3594" s="35"/>
    </row>
    <row r="3595" spans="1:16" s="176" customFormat="1" ht="21" customHeight="1" x14ac:dyDescent="0.3">
      <c r="A3595" s="81">
        <f t="shared" si="336"/>
        <v>1</v>
      </c>
      <c r="B3595" s="91" t="s">
        <v>3187</v>
      </c>
      <c r="C3595" s="88" t="s">
        <v>316</v>
      </c>
      <c r="D3595" s="89">
        <v>67909091</v>
      </c>
      <c r="E3595" s="89"/>
      <c r="F3595" s="89"/>
      <c r="G3595" s="109" t="s">
        <v>329</v>
      </c>
      <c r="H3595" s="94"/>
      <c r="I3595" s="83"/>
      <c r="J3595" s="83"/>
      <c r="K3595" s="81" t="str">
        <f>C3595</f>
        <v>đ/mdài</v>
      </c>
      <c r="L3595" s="84">
        <f>D3595</f>
        <v>67909091</v>
      </c>
      <c r="M3595" s="85"/>
      <c r="N3595" s="85"/>
      <c r="O3595" s="77"/>
      <c r="P3595" s="35"/>
    </row>
    <row r="3596" spans="1:16" s="176" customFormat="1" ht="21" customHeight="1" x14ac:dyDescent="0.3">
      <c r="A3596" s="81">
        <f t="shared" si="336"/>
        <v>2</v>
      </c>
      <c r="B3596" s="91" t="s">
        <v>3188</v>
      </c>
      <c r="C3596" s="88" t="s">
        <v>316</v>
      </c>
      <c r="D3596" s="89">
        <v>85272727</v>
      </c>
      <c r="E3596" s="89"/>
      <c r="F3596" s="89"/>
      <c r="G3596" s="109" t="s">
        <v>329</v>
      </c>
      <c r="H3596" s="94"/>
      <c r="I3596" s="83"/>
      <c r="J3596" s="83"/>
      <c r="K3596" s="81" t="str">
        <f>C3596</f>
        <v>đ/mdài</v>
      </c>
      <c r="L3596" s="84">
        <f>D3596</f>
        <v>85272727</v>
      </c>
      <c r="M3596" s="85"/>
      <c r="N3596" s="85"/>
      <c r="O3596" s="77"/>
      <c r="P3596" s="35"/>
    </row>
    <row r="3597" spans="1:16" s="176" customFormat="1" ht="21" customHeight="1" x14ac:dyDescent="0.3">
      <c r="A3597" s="95"/>
      <c r="B3597" s="304" t="s">
        <v>3189</v>
      </c>
      <c r="C3597" s="305"/>
      <c r="D3597" s="305"/>
      <c r="E3597" s="305"/>
      <c r="F3597" s="305"/>
      <c r="G3597" s="305"/>
      <c r="H3597" s="305"/>
      <c r="I3597" s="305"/>
      <c r="J3597" s="305"/>
      <c r="K3597" s="305"/>
      <c r="L3597" s="305"/>
      <c r="M3597" s="305"/>
      <c r="N3597" s="306"/>
      <c r="O3597" s="77"/>
      <c r="P3597" s="35"/>
    </row>
    <row r="3598" spans="1:16" s="176" customFormat="1" ht="21" customHeight="1" x14ac:dyDescent="0.3">
      <c r="A3598" s="81">
        <f t="shared" si="336"/>
        <v>1</v>
      </c>
      <c r="B3598" s="91" t="s">
        <v>3190</v>
      </c>
      <c r="C3598" s="88" t="s">
        <v>316</v>
      </c>
      <c r="D3598" s="89">
        <v>15763636</v>
      </c>
      <c r="E3598" s="89"/>
      <c r="F3598" s="89"/>
      <c r="G3598" s="109" t="s">
        <v>329</v>
      </c>
      <c r="H3598" s="94"/>
      <c r="I3598" s="83"/>
      <c r="J3598" s="83"/>
      <c r="K3598" s="81" t="str">
        <f>C3598</f>
        <v>đ/mdài</v>
      </c>
      <c r="L3598" s="84">
        <f>D3598</f>
        <v>15763636</v>
      </c>
      <c r="M3598" s="85"/>
      <c r="N3598" s="85"/>
      <c r="O3598" s="77"/>
      <c r="P3598" s="35"/>
    </row>
    <row r="3599" spans="1:16" s="176" customFormat="1" ht="21" customHeight="1" x14ac:dyDescent="0.3">
      <c r="A3599" s="81">
        <f t="shared" si="336"/>
        <v>2</v>
      </c>
      <c r="B3599" s="91" t="s">
        <v>3191</v>
      </c>
      <c r="C3599" s="88" t="s">
        <v>316</v>
      </c>
      <c r="D3599" s="89">
        <v>19327272</v>
      </c>
      <c r="E3599" s="89"/>
      <c r="F3599" s="89"/>
      <c r="G3599" s="109" t="s">
        <v>329</v>
      </c>
      <c r="H3599" s="94"/>
      <c r="I3599" s="83"/>
      <c r="J3599" s="83"/>
      <c r="K3599" s="81" t="str">
        <f>C3599</f>
        <v>đ/mdài</v>
      </c>
      <c r="L3599" s="84">
        <f>D3599</f>
        <v>19327272</v>
      </c>
      <c r="M3599" s="85"/>
      <c r="N3599" s="85"/>
      <c r="O3599" s="77"/>
      <c r="P3599" s="35"/>
    </row>
    <row r="3600" spans="1:16" s="176" customFormat="1" ht="21" customHeight="1" x14ac:dyDescent="0.3">
      <c r="A3600" s="95"/>
      <c r="B3600" s="304" t="s">
        <v>3192</v>
      </c>
      <c r="C3600" s="305"/>
      <c r="D3600" s="305"/>
      <c r="E3600" s="305"/>
      <c r="F3600" s="305"/>
      <c r="G3600" s="305"/>
      <c r="H3600" s="305"/>
      <c r="I3600" s="305"/>
      <c r="J3600" s="305"/>
      <c r="K3600" s="305"/>
      <c r="L3600" s="305"/>
      <c r="M3600" s="305"/>
      <c r="N3600" s="306"/>
      <c r="O3600" s="77"/>
      <c r="P3600" s="35"/>
    </row>
    <row r="3601" spans="1:16" s="176" customFormat="1" ht="21" customHeight="1" x14ac:dyDescent="0.3">
      <c r="A3601" s="81">
        <f t="shared" si="336"/>
        <v>1</v>
      </c>
      <c r="B3601" s="91" t="s">
        <v>3193</v>
      </c>
      <c r="C3601" s="88" t="s">
        <v>316</v>
      </c>
      <c r="D3601" s="89">
        <v>78781818</v>
      </c>
      <c r="E3601" s="89"/>
      <c r="F3601" s="89"/>
      <c r="G3601" s="109" t="s">
        <v>329</v>
      </c>
      <c r="H3601" s="94"/>
      <c r="I3601" s="83"/>
      <c r="J3601" s="83"/>
      <c r="K3601" s="81" t="str">
        <f>C3601</f>
        <v>đ/mdài</v>
      </c>
      <c r="L3601" s="84">
        <f>D3601</f>
        <v>78781818</v>
      </c>
      <c r="M3601" s="85"/>
      <c r="N3601" s="85"/>
      <c r="O3601" s="77"/>
      <c r="P3601" s="35"/>
    </row>
    <row r="3602" spans="1:16" s="176" customFormat="1" ht="21" customHeight="1" x14ac:dyDescent="0.3">
      <c r="A3602" s="81">
        <f t="shared" si="336"/>
        <v>2</v>
      </c>
      <c r="B3602" s="91" t="s">
        <v>3194</v>
      </c>
      <c r="C3602" s="88" t="s">
        <v>316</v>
      </c>
      <c r="D3602" s="89">
        <v>96618181</v>
      </c>
      <c r="E3602" s="89"/>
      <c r="F3602" s="89"/>
      <c r="G3602" s="109" t="s">
        <v>329</v>
      </c>
      <c r="H3602" s="94"/>
      <c r="I3602" s="83"/>
      <c r="J3602" s="83"/>
      <c r="K3602" s="81" t="str">
        <f>C3602</f>
        <v>đ/mdài</v>
      </c>
      <c r="L3602" s="84">
        <f>D3602</f>
        <v>96618181</v>
      </c>
      <c r="M3602" s="85"/>
      <c r="N3602" s="85"/>
      <c r="O3602" s="77"/>
      <c r="P3602" s="35"/>
    </row>
    <row r="3603" spans="1:16" s="176" customFormat="1" ht="21" customHeight="1" x14ac:dyDescent="0.3">
      <c r="A3603" s="95"/>
      <c r="B3603" s="304" t="s">
        <v>3195</v>
      </c>
      <c r="C3603" s="305"/>
      <c r="D3603" s="305"/>
      <c r="E3603" s="305"/>
      <c r="F3603" s="305"/>
      <c r="G3603" s="305"/>
      <c r="H3603" s="305"/>
      <c r="I3603" s="305"/>
      <c r="J3603" s="305"/>
      <c r="K3603" s="305"/>
      <c r="L3603" s="305"/>
      <c r="M3603" s="305"/>
      <c r="N3603" s="306"/>
      <c r="O3603" s="77"/>
      <c r="P3603" s="35"/>
    </row>
    <row r="3604" spans="1:16" s="176" customFormat="1" ht="21" customHeight="1" x14ac:dyDescent="0.3">
      <c r="A3604" s="81">
        <f t="shared" si="336"/>
        <v>1</v>
      </c>
      <c r="B3604" s="91" t="s">
        <v>3196</v>
      </c>
      <c r="C3604" s="88" t="s">
        <v>316</v>
      </c>
      <c r="D3604" s="89">
        <v>18272727</v>
      </c>
      <c r="E3604" s="89"/>
      <c r="F3604" s="89"/>
      <c r="G3604" s="109" t="s">
        <v>329</v>
      </c>
      <c r="H3604" s="94"/>
      <c r="I3604" s="83"/>
      <c r="J3604" s="83"/>
      <c r="K3604" s="81" t="str">
        <f>C3604</f>
        <v>đ/mdài</v>
      </c>
      <c r="L3604" s="84">
        <f>D3604</f>
        <v>18272727</v>
      </c>
      <c r="M3604" s="85"/>
      <c r="N3604" s="85"/>
      <c r="O3604" s="77"/>
      <c r="P3604" s="35"/>
    </row>
    <row r="3605" spans="1:16" s="176" customFormat="1" ht="21" customHeight="1" x14ac:dyDescent="0.3">
      <c r="A3605" s="81">
        <f t="shared" si="336"/>
        <v>2</v>
      </c>
      <c r="B3605" s="91" t="s">
        <v>3197</v>
      </c>
      <c r="C3605" s="88" t="s">
        <v>316</v>
      </c>
      <c r="D3605" s="89">
        <v>22727273</v>
      </c>
      <c r="E3605" s="89"/>
      <c r="F3605" s="89"/>
      <c r="G3605" s="109" t="s">
        <v>329</v>
      </c>
      <c r="H3605" s="94"/>
      <c r="I3605" s="83"/>
      <c r="J3605" s="83"/>
      <c r="K3605" s="81" t="str">
        <f>C3605</f>
        <v>đ/mdài</v>
      </c>
      <c r="L3605" s="84">
        <f>D3605</f>
        <v>22727273</v>
      </c>
      <c r="M3605" s="85"/>
      <c r="N3605" s="85"/>
      <c r="O3605" s="77"/>
      <c r="P3605" s="35"/>
    </row>
    <row r="3606" spans="1:16" s="176" customFormat="1" ht="21" customHeight="1" x14ac:dyDescent="0.3">
      <c r="A3606" s="95"/>
      <c r="B3606" s="304" t="s">
        <v>3198</v>
      </c>
      <c r="C3606" s="305"/>
      <c r="D3606" s="305"/>
      <c r="E3606" s="305"/>
      <c r="F3606" s="305"/>
      <c r="G3606" s="305"/>
      <c r="H3606" s="305"/>
      <c r="I3606" s="305"/>
      <c r="J3606" s="305"/>
      <c r="K3606" s="305"/>
      <c r="L3606" s="305"/>
      <c r="M3606" s="305"/>
      <c r="N3606" s="306"/>
      <c r="O3606" s="77"/>
      <c r="P3606" s="35"/>
    </row>
    <row r="3607" spans="1:16" s="176" customFormat="1" ht="21" customHeight="1" x14ac:dyDescent="0.3">
      <c r="A3607" s="81">
        <f t="shared" si="336"/>
        <v>1</v>
      </c>
      <c r="B3607" s="91" t="s">
        <v>3025</v>
      </c>
      <c r="C3607" s="88" t="s">
        <v>316</v>
      </c>
      <c r="D3607" s="89">
        <v>85909091</v>
      </c>
      <c r="E3607" s="89"/>
      <c r="F3607" s="89"/>
      <c r="G3607" s="109" t="s">
        <v>329</v>
      </c>
      <c r="H3607" s="94"/>
      <c r="I3607" s="83"/>
      <c r="J3607" s="83"/>
      <c r="K3607" s="81" t="str">
        <f>C3607</f>
        <v>đ/mdài</v>
      </c>
      <c r="L3607" s="84">
        <f>D3607</f>
        <v>85909091</v>
      </c>
      <c r="M3607" s="85"/>
      <c r="N3607" s="85"/>
      <c r="O3607" s="77"/>
      <c r="P3607" s="35"/>
    </row>
    <row r="3608" spans="1:16" s="176" customFormat="1" ht="21" customHeight="1" x14ac:dyDescent="0.3">
      <c r="A3608" s="81">
        <f>A3607+1</f>
        <v>2</v>
      </c>
      <c r="B3608" s="91" t="s">
        <v>3026</v>
      </c>
      <c r="C3608" s="88" t="s">
        <v>316</v>
      </c>
      <c r="D3608" s="89">
        <v>108272727</v>
      </c>
      <c r="E3608" s="89"/>
      <c r="F3608" s="89"/>
      <c r="G3608" s="109" t="s">
        <v>329</v>
      </c>
      <c r="H3608" s="94"/>
      <c r="I3608" s="83"/>
      <c r="J3608" s="83"/>
      <c r="K3608" s="81" t="str">
        <f>C3608</f>
        <v>đ/mdài</v>
      </c>
      <c r="L3608" s="84">
        <f>D3608</f>
        <v>108272727</v>
      </c>
      <c r="M3608" s="85"/>
      <c r="N3608" s="85"/>
      <c r="O3608" s="77"/>
      <c r="P3608" s="35"/>
    </row>
    <row r="3609" spans="1:16" s="176" customFormat="1" ht="21" customHeight="1" x14ac:dyDescent="0.3">
      <c r="A3609" s="95"/>
      <c r="B3609" s="304" t="s">
        <v>3199</v>
      </c>
      <c r="C3609" s="305"/>
      <c r="D3609" s="305"/>
      <c r="E3609" s="305"/>
      <c r="F3609" s="305"/>
      <c r="G3609" s="305"/>
      <c r="H3609" s="305"/>
      <c r="I3609" s="305"/>
      <c r="J3609" s="305"/>
      <c r="K3609" s="305"/>
      <c r="L3609" s="305"/>
      <c r="M3609" s="305"/>
      <c r="N3609" s="306"/>
      <c r="O3609" s="77"/>
      <c r="P3609" s="35"/>
    </row>
    <row r="3610" spans="1:16" s="176" customFormat="1" ht="21" customHeight="1" x14ac:dyDescent="0.3">
      <c r="A3610" s="81">
        <f>A3609+1</f>
        <v>1</v>
      </c>
      <c r="B3610" s="91" t="s">
        <v>3157</v>
      </c>
      <c r="C3610" s="88" t="s">
        <v>316</v>
      </c>
      <c r="D3610" s="89">
        <v>12920000</v>
      </c>
      <c r="E3610" s="89"/>
      <c r="F3610" s="89"/>
      <c r="G3610" s="109" t="s">
        <v>329</v>
      </c>
      <c r="H3610" s="94"/>
      <c r="I3610" s="83"/>
      <c r="J3610" s="83"/>
      <c r="K3610" s="81" t="str">
        <f>C3610</f>
        <v>đ/mdài</v>
      </c>
      <c r="L3610" s="84">
        <f>D3610</f>
        <v>12920000</v>
      </c>
      <c r="M3610" s="85"/>
      <c r="N3610" s="85"/>
      <c r="O3610" s="77"/>
      <c r="P3610" s="35"/>
    </row>
    <row r="3611" spans="1:16" s="176" customFormat="1" ht="21" customHeight="1" x14ac:dyDescent="0.3">
      <c r="A3611" s="81"/>
      <c r="B3611" s="304" t="s">
        <v>3200</v>
      </c>
      <c r="C3611" s="305"/>
      <c r="D3611" s="305"/>
      <c r="E3611" s="305"/>
      <c r="F3611" s="305"/>
      <c r="G3611" s="305"/>
      <c r="H3611" s="305"/>
      <c r="I3611" s="305"/>
      <c r="J3611" s="305"/>
      <c r="K3611" s="305"/>
      <c r="L3611" s="305"/>
      <c r="M3611" s="305"/>
      <c r="N3611" s="306"/>
      <c r="O3611" s="77"/>
      <c r="P3611" s="35"/>
    </row>
    <row r="3612" spans="1:16" s="176" customFormat="1" ht="21" customHeight="1" x14ac:dyDescent="0.3">
      <c r="A3612" s="81">
        <f t="shared" ref="A3612:A3633" si="337">A3611+1</f>
        <v>1</v>
      </c>
      <c r="B3612" s="91" t="s">
        <v>3201</v>
      </c>
      <c r="C3612" s="88" t="s">
        <v>316</v>
      </c>
      <c r="D3612" s="89">
        <v>609091</v>
      </c>
      <c r="E3612" s="89"/>
      <c r="F3612" s="89"/>
      <c r="G3612" s="109" t="s">
        <v>329</v>
      </c>
      <c r="H3612" s="94"/>
      <c r="I3612" s="83"/>
      <c r="J3612" s="83"/>
      <c r="K3612" s="81" t="str">
        <f>C3612</f>
        <v>đ/mdài</v>
      </c>
      <c r="L3612" s="84">
        <f>D3612</f>
        <v>609091</v>
      </c>
      <c r="M3612" s="85"/>
      <c r="N3612" s="85"/>
      <c r="O3612" s="77"/>
      <c r="P3612" s="35"/>
    </row>
    <row r="3613" spans="1:16" s="176" customFormat="1" ht="21" customHeight="1" x14ac:dyDescent="0.3">
      <c r="A3613" s="81">
        <f t="shared" si="337"/>
        <v>2</v>
      </c>
      <c r="B3613" s="91" t="s">
        <v>3202</v>
      </c>
      <c r="C3613" s="88" t="s">
        <v>316</v>
      </c>
      <c r="D3613" s="89">
        <v>754545</v>
      </c>
      <c r="E3613" s="89"/>
      <c r="F3613" s="89"/>
      <c r="G3613" s="109" t="s">
        <v>329</v>
      </c>
      <c r="H3613" s="94"/>
      <c r="I3613" s="83"/>
      <c r="J3613" s="83"/>
      <c r="K3613" s="81" t="str">
        <f>C3613</f>
        <v>đ/mdài</v>
      </c>
      <c r="L3613" s="84">
        <f>D3613</f>
        <v>754545</v>
      </c>
      <c r="M3613" s="85"/>
      <c r="N3613" s="85"/>
      <c r="O3613" s="77"/>
      <c r="P3613" s="35"/>
    </row>
    <row r="3614" spans="1:16" s="176" customFormat="1" ht="21" customHeight="1" x14ac:dyDescent="0.3">
      <c r="A3614" s="81"/>
      <c r="B3614" s="304" t="s">
        <v>3203</v>
      </c>
      <c r="C3614" s="305"/>
      <c r="D3614" s="305"/>
      <c r="E3614" s="305"/>
      <c r="F3614" s="305"/>
      <c r="G3614" s="305"/>
      <c r="H3614" s="305"/>
      <c r="I3614" s="305"/>
      <c r="J3614" s="305"/>
      <c r="K3614" s="305"/>
      <c r="L3614" s="305"/>
      <c r="M3614" s="305"/>
      <c r="N3614" s="306"/>
      <c r="O3614" s="77"/>
      <c r="P3614" s="35"/>
    </row>
    <row r="3615" spans="1:16" s="176" customFormat="1" ht="21" customHeight="1" x14ac:dyDescent="0.3">
      <c r="A3615" s="81">
        <f t="shared" si="337"/>
        <v>1</v>
      </c>
      <c r="B3615" s="91" t="s">
        <v>3204</v>
      </c>
      <c r="C3615" s="88" t="s">
        <v>316</v>
      </c>
      <c r="D3615" s="89">
        <v>836364</v>
      </c>
      <c r="E3615" s="89"/>
      <c r="F3615" s="89"/>
      <c r="G3615" s="109" t="s">
        <v>329</v>
      </c>
      <c r="H3615" s="94"/>
      <c r="I3615" s="83"/>
      <c r="J3615" s="83"/>
      <c r="K3615" s="81" t="str">
        <f>C3615</f>
        <v>đ/mdài</v>
      </c>
      <c r="L3615" s="84">
        <f>D3615</f>
        <v>836364</v>
      </c>
      <c r="M3615" s="85"/>
      <c r="N3615" s="85"/>
      <c r="O3615" s="77"/>
      <c r="P3615" s="35"/>
    </row>
    <row r="3616" spans="1:16" s="176" customFormat="1" ht="21" customHeight="1" x14ac:dyDescent="0.3">
      <c r="A3616" s="81">
        <f t="shared" si="337"/>
        <v>2</v>
      </c>
      <c r="B3616" s="91" t="s">
        <v>3205</v>
      </c>
      <c r="C3616" s="88" t="s">
        <v>316</v>
      </c>
      <c r="D3616" s="89">
        <v>1090909</v>
      </c>
      <c r="E3616" s="89"/>
      <c r="F3616" s="89"/>
      <c r="G3616" s="109" t="s">
        <v>329</v>
      </c>
      <c r="H3616" s="94"/>
      <c r="I3616" s="83"/>
      <c r="J3616" s="83"/>
      <c r="K3616" s="81" t="str">
        <f>C3616</f>
        <v>đ/mdài</v>
      </c>
      <c r="L3616" s="84">
        <f>D3616</f>
        <v>1090909</v>
      </c>
      <c r="M3616" s="85"/>
      <c r="N3616" s="85"/>
      <c r="O3616" s="77"/>
      <c r="P3616" s="35"/>
    </row>
    <row r="3617" spans="1:16" s="176" customFormat="1" ht="21" customHeight="1" x14ac:dyDescent="0.3">
      <c r="A3617" s="81"/>
      <c r="B3617" s="304" t="s">
        <v>3216</v>
      </c>
      <c r="C3617" s="305"/>
      <c r="D3617" s="305"/>
      <c r="E3617" s="305"/>
      <c r="F3617" s="305"/>
      <c r="G3617" s="305"/>
      <c r="H3617" s="305"/>
      <c r="I3617" s="305"/>
      <c r="J3617" s="305"/>
      <c r="K3617" s="305"/>
      <c r="L3617" s="305"/>
      <c r="M3617" s="305"/>
      <c r="N3617" s="306"/>
      <c r="O3617" s="77"/>
      <c r="P3617" s="35"/>
    </row>
    <row r="3618" spans="1:16" s="176" customFormat="1" ht="21" customHeight="1" x14ac:dyDescent="0.3">
      <c r="A3618" s="81">
        <f t="shared" si="337"/>
        <v>1</v>
      </c>
      <c r="B3618" s="91" t="s">
        <v>3206</v>
      </c>
      <c r="C3618" s="88" t="s">
        <v>316</v>
      </c>
      <c r="D3618" s="89">
        <v>1000000</v>
      </c>
      <c r="E3618" s="89"/>
      <c r="F3618" s="89"/>
      <c r="G3618" s="109" t="s">
        <v>329</v>
      </c>
      <c r="H3618" s="94"/>
      <c r="I3618" s="83"/>
      <c r="J3618" s="83"/>
      <c r="K3618" s="81" t="str">
        <f>C3618</f>
        <v>đ/mdài</v>
      </c>
      <c r="L3618" s="84">
        <f>D3618</f>
        <v>1000000</v>
      </c>
      <c r="M3618" s="85"/>
      <c r="N3618" s="85"/>
      <c r="O3618" s="77"/>
      <c r="P3618" s="35"/>
    </row>
    <row r="3619" spans="1:16" s="176" customFormat="1" ht="21" customHeight="1" x14ac:dyDescent="0.3">
      <c r="A3619" s="81">
        <f t="shared" si="337"/>
        <v>2</v>
      </c>
      <c r="B3619" s="91" t="s">
        <v>3207</v>
      </c>
      <c r="C3619" s="88" t="s">
        <v>316</v>
      </c>
      <c r="D3619" s="89">
        <v>1273000</v>
      </c>
      <c r="E3619" s="89"/>
      <c r="F3619" s="89"/>
      <c r="G3619" s="109" t="s">
        <v>329</v>
      </c>
      <c r="H3619" s="94"/>
      <c r="I3619" s="83"/>
      <c r="J3619" s="83"/>
      <c r="K3619" s="81" t="str">
        <f>C3619</f>
        <v>đ/mdài</v>
      </c>
      <c r="L3619" s="84">
        <f>D3619</f>
        <v>1273000</v>
      </c>
      <c r="M3619" s="85"/>
      <c r="N3619" s="85"/>
      <c r="O3619" s="77"/>
      <c r="P3619" s="35"/>
    </row>
    <row r="3620" spans="1:16" s="176" customFormat="1" ht="21" customHeight="1" x14ac:dyDescent="0.3">
      <c r="A3620" s="81"/>
      <c r="B3620" s="304" t="s">
        <v>3215</v>
      </c>
      <c r="C3620" s="305"/>
      <c r="D3620" s="305"/>
      <c r="E3620" s="305"/>
      <c r="F3620" s="305"/>
      <c r="G3620" s="305"/>
      <c r="H3620" s="305"/>
      <c r="I3620" s="305"/>
      <c r="J3620" s="305"/>
      <c r="K3620" s="305"/>
      <c r="L3620" s="305"/>
      <c r="M3620" s="305"/>
      <c r="N3620" s="306"/>
      <c r="O3620" s="77"/>
      <c r="P3620" s="35"/>
    </row>
    <row r="3621" spans="1:16" s="176" customFormat="1" ht="21" customHeight="1" x14ac:dyDescent="0.3">
      <c r="A3621" s="81">
        <f t="shared" si="337"/>
        <v>1</v>
      </c>
      <c r="B3621" s="91" t="s">
        <v>3208</v>
      </c>
      <c r="C3621" s="88" t="s">
        <v>316</v>
      </c>
      <c r="D3621" s="89">
        <v>1681818</v>
      </c>
      <c r="E3621" s="89"/>
      <c r="F3621" s="89"/>
      <c r="G3621" s="109" t="s">
        <v>329</v>
      </c>
      <c r="H3621" s="94"/>
      <c r="I3621" s="83"/>
      <c r="J3621" s="83"/>
      <c r="K3621" s="81" t="str">
        <f>C3621</f>
        <v>đ/mdài</v>
      </c>
      <c r="L3621" s="84">
        <f>D3621</f>
        <v>1681818</v>
      </c>
      <c r="M3621" s="85"/>
      <c r="N3621" s="85"/>
      <c r="O3621" s="77"/>
      <c r="P3621" s="35"/>
    </row>
    <row r="3622" spans="1:16" s="176" customFormat="1" ht="21" customHeight="1" x14ac:dyDescent="0.3">
      <c r="A3622" s="81">
        <f t="shared" si="337"/>
        <v>2</v>
      </c>
      <c r="B3622" s="91" t="s">
        <v>3209</v>
      </c>
      <c r="C3622" s="88" t="s">
        <v>316</v>
      </c>
      <c r="D3622" s="89">
        <v>2181818</v>
      </c>
      <c r="E3622" s="89"/>
      <c r="F3622" s="89"/>
      <c r="G3622" s="109" t="s">
        <v>329</v>
      </c>
      <c r="H3622" s="94"/>
      <c r="I3622" s="83"/>
      <c r="J3622" s="83"/>
      <c r="K3622" s="81" t="str">
        <f>C3622</f>
        <v>đ/mdài</v>
      </c>
      <c r="L3622" s="84">
        <f>D3622</f>
        <v>2181818</v>
      </c>
      <c r="M3622" s="85"/>
      <c r="N3622" s="85"/>
      <c r="O3622" s="77"/>
      <c r="P3622" s="35"/>
    </row>
    <row r="3623" spans="1:16" s="176" customFormat="1" ht="21" customHeight="1" x14ac:dyDescent="0.3">
      <c r="A3623" s="81"/>
      <c r="B3623" s="304" t="s">
        <v>3210</v>
      </c>
      <c r="C3623" s="305"/>
      <c r="D3623" s="305"/>
      <c r="E3623" s="305"/>
      <c r="F3623" s="305"/>
      <c r="G3623" s="305"/>
      <c r="H3623" s="305"/>
      <c r="I3623" s="305"/>
      <c r="J3623" s="305"/>
      <c r="K3623" s="305"/>
      <c r="L3623" s="305"/>
      <c r="M3623" s="305"/>
      <c r="N3623" s="306"/>
      <c r="O3623" s="77"/>
      <c r="P3623" s="35"/>
    </row>
    <row r="3624" spans="1:16" s="176" customFormat="1" ht="21" customHeight="1" x14ac:dyDescent="0.3">
      <c r="A3624" s="81">
        <f t="shared" si="337"/>
        <v>1</v>
      </c>
      <c r="B3624" s="91" t="s">
        <v>3211</v>
      </c>
      <c r="C3624" s="88" t="s">
        <v>316</v>
      </c>
      <c r="D3624" s="89">
        <v>1145454</v>
      </c>
      <c r="E3624" s="89"/>
      <c r="F3624" s="89"/>
      <c r="G3624" s="109" t="s">
        <v>329</v>
      </c>
      <c r="H3624" s="94"/>
      <c r="I3624" s="83"/>
      <c r="J3624" s="83"/>
      <c r="K3624" s="81" t="str">
        <f>C3624</f>
        <v>đ/mdài</v>
      </c>
      <c r="L3624" s="84">
        <f>D3624</f>
        <v>1145454</v>
      </c>
      <c r="M3624" s="85"/>
      <c r="N3624" s="85"/>
      <c r="O3624" s="77"/>
      <c r="P3624" s="35"/>
    </row>
    <row r="3625" spans="1:16" s="176" customFormat="1" ht="21" customHeight="1" x14ac:dyDescent="0.3">
      <c r="A3625" s="81">
        <f t="shared" si="337"/>
        <v>2</v>
      </c>
      <c r="B3625" s="91" t="s">
        <v>3212</v>
      </c>
      <c r="C3625" s="88" t="s">
        <v>316</v>
      </c>
      <c r="D3625" s="89">
        <v>1490909</v>
      </c>
      <c r="E3625" s="89"/>
      <c r="F3625" s="89"/>
      <c r="G3625" s="109" t="s">
        <v>329</v>
      </c>
      <c r="H3625" s="94"/>
      <c r="I3625" s="83"/>
      <c r="J3625" s="83"/>
      <c r="K3625" s="81" t="str">
        <f>C3625</f>
        <v>đ/mdài</v>
      </c>
      <c r="L3625" s="84">
        <f>D3625</f>
        <v>1490909</v>
      </c>
      <c r="M3625" s="85"/>
      <c r="N3625" s="85"/>
      <c r="O3625" s="77"/>
      <c r="P3625" s="35"/>
    </row>
    <row r="3626" spans="1:16" s="176" customFormat="1" ht="21" customHeight="1" x14ac:dyDescent="0.3">
      <c r="A3626" s="81"/>
      <c r="B3626" s="304" t="s">
        <v>3213</v>
      </c>
      <c r="C3626" s="305"/>
      <c r="D3626" s="305"/>
      <c r="E3626" s="305"/>
      <c r="F3626" s="305"/>
      <c r="G3626" s="305"/>
      <c r="H3626" s="305"/>
      <c r="I3626" s="305"/>
      <c r="J3626" s="305"/>
      <c r="K3626" s="305"/>
      <c r="L3626" s="305"/>
      <c r="M3626" s="305"/>
      <c r="N3626" s="306"/>
      <c r="O3626" s="77"/>
      <c r="P3626" s="35"/>
    </row>
    <row r="3627" spans="1:16" s="176" customFormat="1" ht="21" customHeight="1" x14ac:dyDescent="0.3">
      <c r="A3627" s="81">
        <f t="shared" si="337"/>
        <v>1</v>
      </c>
      <c r="B3627" s="91" t="s">
        <v>3214</v>
      </c>
      <c r="C3627" s="88" t="s">
        <v>316</v>
      </c>
      <c r="D3627" s="89">
        <v>2550000</v>
      </c>
      <c r="E3627" s="89"/>
      <c r="F3627" s="89"/>
      <c r="G3627" s="109" t="s">
        <v>329</v>
      </c>
      <c r="H3627" s="94"/>
      <c r="I3627" s="83"/>
      <c r="J3627" s="83"/>
      <c r="K3627" s="81" t="str">
        <f>C3627</f>
        <v>đ/mdài</v>
      </c>
      <c r="L3627" s="84">
        <f>D3627</f>
        <v>2550000</v>
      </c>
      <c r="M3627" s="85"/>
      <c r="N3627" s="85"/>
      <c r="O3627" s="77"/>
      <c r="P3627" s="35"/>
    </row>
    <row r="3628" spans="1:16" s="176" customFormat="1" ht="21" customHeight="1" x14ac:dyDescent="0.3">
      <c r="A3628" s="81"/>
      <c r="B3628" s="304" t="s">
        <v>3217</v>
      </c>
      <c r="C3628" s="305"/>
      <c r="D3628" s="305"/>
      <c r="E3628" s="305"/>
      <c r="F3628" s="305"/>
      <c r="G3628" s="305"/>
      <c r="H3628" s="305"/>
      <c r="I3628" s="305"/>
      <c r="J3628" s="305"/>
      <c r="K3628" s="305"/>
      <c r="L3628" s="305"/>
      <c r="M3628" s="305"/>
      <c r="N3628" s="306"/>
      <c r="O3628" s="77"/>
      <c r="P3628" s="35"/>
    </row>
    <row r="3629" spans="1:16" s="176" customFormat="1" ht="21" customHeight="1" x14ac:dyDescent="0.3">
      <c r="A3629" s="81">
        <f t="shared" si="337"/>
        <v>1</v>
      </c>
      <c r="B3629" s="91" t="s">
        <v>3212</v>
      </c>
      <c r="C3629" s="88" t="s">
        <v>316</v>
      </c>
      <c r="D3629" s="89">
        <v>1250000</v>
      </c>
      <c r="E3629" s="89"/>
      <c r="F3629" s="89"/>
      <c r="G3629" s="109" t="s">
        <v>329</v>
      </c>
      <c r="H3629" s="94"/>
      <c r="I3629" s="83"/>
      <c r="J3629" s="83"/>
      <c r="K3629" s="81" t="str">
        <f>C3629</f>
        <v>đ/mdài</v>
      </c>
      <c r="L3629" s="84">
        <f>D3629</f>
        <v>1250000</v>
      </c>
      <c r="M3629" s="85"/>
      <c r="N3629" s="85"/>
      <c r="O3629" s="77"/>
      <c r="P3629" s="35"/>
    </row>
    <row r="3630" spans="1:16" s="176" customFormat="1" ht="21" customHeight="1" x14ac:dyDescent="0.3">
      <c r="A3630" s="81"/>
      <c r="B3630" s="304" t="s">
        <v>3218</v>
      </c>
      <c r="C3630" s="305"/>
      <c r="D3630" s="305"/>
      <c r="E3630" s="305"/>
      <c r="F3630" s="305"/>
      <c r="G3630" s="305"/>
      <c r="H3630" s="305"/>
      <c r="I3630" s="305"/>
      <c r="J3630" s="305"/>
      <c r="K3630" s="305"/>
      <c r="L3630" s="305"/>
      <c r="M3630" s="305"/>
      <c r="N3630" s="306"/>
      <c r="O3630" s="77"/>
      <c r="P3630" s="35"/>
    </row>
    <row r="3631" spans="1:16" s="176" customFormat="1" ht="21" customHeight="1" x14ac:dyDescent="0.3">
      <c r="A3631" s="81">
        <f t="shared" si="337"/>
        <v>1</v>
      </c>
      <c r="B3631" s="91" t="s">
        <v>3212</v>
      </c>
      <c r="C3631" s="88" t="s">
        <v>316</v>
      </c>
      <c r="D3631" s="89">
        <v>200000000</v>
      </c>
      <c r="E3631" s="89"/>
      <c r="F3631" s="89"/>
      <c r="G3631" s="109" t="s">
        <v>329</v>
      </c>
      <c r="H3631" s="94"/>
      <c r="I3631" s="83"/>
      <c r="J3631" s="83"/>
      <c r="K3631" s="81" t="str">
        <f>C3631</f>
        <v>đ/mdài</v>
      </c>
      <c r="L3631" s="84">
        <f>D3631</f>
        <v>200000000</v>
      </c>
      <c r="M3631" s="85"/>
      <c r="N3631" s="85"/>
      <c r="O3631" s="77"/>
      <c r="P3631" s="35"/>
    </row>
    <row r="3632" spans="1:16" s="176" customFormat="1" ht="21" customHeight="1" x14ac:dyDescent="0.3">
      <c r="A3632" s="81"/>
      <c r="B3632" s="304" t="s">
        <v>3219</v>
      </c>
      <c r="C3632" s="305"/>
      <c r="D3632" s="305"/>
      <c r="E3632" s="305"/>
      <c r="F3632" s="305"/>
      <c r="G3632" s="305"/>
      <c r="H3632" s="305"/>
      <c r="I3632" s="305"/>
      <c r="J3632" s="305"/>
      <c r="K3632" s="305"/>
      <c r="L3632" s="305"/>
      <c r="M3632" s="305"/>
      <c r="N3632" s="306"/>
      <c r="O3632" s="77"/>
      <c r="P3632" s="35"/>
    </row>
    <row r="3633" spans="1:16" s="176" customFormat="1" ht="21" customHeight="1" x14ac:dyDescent="0.3">
      <c r="A3633" s="81">
        <f t="shared" si="337"/>
        <v>1</v>
      </c>
      <c r="B3633" s="91" t="s">
        <v>3212</v>
      </c>
      <c r="C3633" s="88" t="s">
        <v>316</v>
      </c>
      <c r="D3633" s="89">
        <v>55099090</v>
      </c>
      <c r="E3633" s="89"/>
      <c r="F3633" s="89"/>
      <c r="G3633" s="109" t="s">
        <v>329</v>
      </c>
      <c r="H3633" s="94"/>
      <c r="I3633" s="83"/>
      <c r="J3633" s="83"/>
      <c r="K3633" s="81" t="str">
        <f>C3633</f>
        <v>đ/mdài</v>
      </c>
      <c r="L3633" s="84">
        <f>D3633</f>
        <v>55099090</v>
      </c>
      <c r="M3633" s="85"/>
      <c r="N3633" s="85"/>
      <c r="O3633" s="77"/>
      <c r="P3633" s="35"/>
    </row>
    <row r="3634" spans="1:16" s="176" customFormat="1" ht="21" customHeight="1" x14ac:dyDescent="0.3">
      <c r="A3634" s="95"/>
      <c r="B3634" s="304" t="s">
        <v>3220</v>
      </c>
      <c r="C3634" s="305"/>
      <c r="D3634" s="305"/>
      <c r="E3634" s="305"/>
      <c r="F3634" s="305"/>
      <c r="G3634" s="305"/>
      <c r="H3634" s="305"/>
      <c r="I3634" s="305"/>
      <c r="J3634" s="305"/>
      <c r="K3634" s="305"/>
      <c r="L3634" s="305"/>
      <c r="M3634" s="305"/>
      <c r="N3634" s="306"/>
      <c r="O3634" s="77"/>
      <c r="P3634" s="35"/>
    </row>
    <row r="3635" spans="1:16" s="176" customFormat="1" ht="21" customHeight="1" x14ac:dyDescent="0.3">
      <c r="A3635" s="81">
        <f t="shared" ref="A3635:A3643" si="338">A3634+1</f>
        <v>1</v>
      </c>
      <c r="B3635" s="91" t="s">
        <v>324</v>
      </c>
      <c r="C3635" s="88" t="s">
        <v>316</v>
      </c>
      <c r="D3635" s="89">
        <v>17866000</v>
      </c>
      <c r="E3635" s="89"/>
      <c r="F3635" s="89"/>
      <c r="G3635" s="109" t="s">
        <v>329</v>
      </c>
      <c r="H3635" s="94"/>
      <c r="I3635" s="83"/>
      <c r="J3635" s="83"/>
      <c r="K3635" s="81" t="str">
        <f>C3635</f>
        <v>đ/mdài</v>
      </c>
      <c r="L3635" s="84">
        <f>D3635</f>
        <v>17866000</v>
      </c>
      <c r="M3635" s="85"/>
      <c r="N3635" s="85"/>
      <c r="O3635" s="77"/>
      <c r="P3635" s="35"/>
    </row>
    <row r="3636" spans="1:16" s="176" customFormat="1" ht="21" customHeight="1" x14ac:dyDescent="0.3">
      <c r="A3636" s="95"/>
      <c r="B3636" s="304" t="s">
        <v>3221</v>
      </c>
      <c r="C3636" s="305"/>
      <c r="D3636" s="305"/>
      <c r="E3636" s="305"/>
      <c r="F3636" s="305"/>
      <c r="G3636" s="305"/>
      <c r="H3636" s="305"/>
      <c r="I3636" s="305"/>
      <c r="J3636" s="305"/>
      <c r="K3636" s="305"/>
      <c r="L3636" s="305"/>
      <c r="M3636" s="305"/>
      <c r="N3636" s="306"/>
      <c r="O3636" s="77"/>
      <c r="P3636" s="35"/>
    </row>
    <row r="3637" spans="1:16" s="176" customFormat="1" ht="21" customHeight="1" x14ac:dyDescent="0.3">
      <c r="A3637" s="81">
        <f t="shared" si="338"/>
        <v>1</v>
      </c>
      <c r="B3637" s="91" t="s">
        <v>3182</v>
      </c>
      <c r="C3637" s="88" t="s">
        <v>316</v>
      </c>
      <c r="D3637" s="89">
        <v>82700000</v>
      </c>
      <c r="E3637" s="89"/>
      <c r="F3637" s="89"/>
      <c r="G3637" s="109" t="s">
        <v>329</v>
      </c>
      <c r="H3637" s="94"/>
      <c r="I3637" s="83"/>
      <c r="J3637" s="83"/>
      <c r="K3637" s="81" t="str">
        <f>C3637</f>
        <v>đ/mdài</v>
      </c>
      <c r="L3637" s="84">
        <f>D3637</f>
        <v>82700000</v>
      </c>
      <c r="M3637" s="85"/>
      <c r="N3637" s="85"/>
      <c r="O3637" s="77"/>
      <c r="P3637" s="35"/>
    </row>
    <row r="3638" spans="1:16" s="176" customFormat="1" ht="21" customHeight="1" x14ac:dyDescent="0.3">
      <c r="A3638" s="95"/>
      <c r="B3638" s="304" t="s">
        <v>3222</v>
      </c>
      <c r="C3638" s="305"/>
      <c r="D3638" s="305"/>
      <c r="E3638" s="305"/>
      <c r="F3638" s="305"/>
      <c r="G3638" s="305"/>
      <c r="H3638" s="305"/>
      <c r="I3638" s="305"/>
      <c r="J3638" s="305"/>
      <c r="K3638" s="305"/>
      <c r="L3638" s="305"/>
      <c r="M3638" s="305"/>
      <c r="N3638" s="306"/>
      <c r="O3638" s="77"/>
      <c r="P3638" s="35"/>
    </row>
    <row r="3639" spans="1:16" s="176" customFormat="1" ht="21" customHeight="1" x14ac:dyDescent="0.3">
      <c r="A3639" s="81">
        <f t="shared" si="338"/>
        <v>1</v>
      </c>
      <c r="B3639" s="91" t="s">
        <v>324</v>
      </c>
      <c r="C3639" s="88" t="s">
        <v>316</v>
      </c>
      <c r="D3639" s="89">
        <v>13277000</v>
      </c>
      <c r="E3639" s="89"/>
      <c r="F3639" s="89"/>
      <c r="G3639" s="109" t="s">
        <v>329</v>
      </c>
      <c r="H3639" s="94"/>
      <c r="I3639" s="83"/>
      <c r="J3639" s="83"/>
      <c r="K3639" s="81" t="str">
        <f>C3639</f>
        <v>đ/mdài</v>
      </c>
      <c r="L3639" s="84">
        <f>D3639</f>
        <v>13277000</v>
      </c>
      <c r="M3639" s="85"/>
      <c r="N3639" s="85"/>
      <c r="O3639" s="77"/>
      <c r="P3639" s="35"/>
    </row>
    <row r="3640" spans="1:16" s="176" customFormat="1" ht="21" customHeight="1" x14ac:dyDescent="0.3">
      <c r="A3640" s="95"/>
      <c r="B3640" s="304" t="s">
        <v>3223</v>
      </c>
      <c r="C3640" s="305"/>
      <c r="D3640" s="305"/>
      <c r="E3640" s="305"/>
      <c r="F3640" s="305"/>
      <c r="G3640" s="305"/>
      <c r="H3640" s="305"/>
      <c r="I3640" s="305"/>
      <c r="J3640" s="305"/>
      <c r="K3640" s="305"/>
      <c r="L3640" s="305"/>
      <c r="M3640" s="305"/>
      <c r="N3640" s="306"/>
      <c r="O3640" s="77"/>
      <c r="P3640" s="35"/>
    </row>
    <row r="3641" spans="1:16" s="176" customFormat="1" ht="21" customHeight="1" x14ac:dyDescent="0.3">
      <c r="A3641" s="81">
        <f t="shared" si="338"/>
        <v>1</v>
      </c>
      <c r="B3641" s="91" t="s">
        <v>3182</v>
      </c>
      <c r="C3641" s="88" t="s">
        <v>316</v>
      </c>
      <c r="D3641" s="89">
        <v>66213000</v>
      </c>
      <c r="E3641" s="89"/>
      <c r="F3641" s="89"/>
      <c r="G3641" s="109" t="s">
        <v>329</v>
      </c>
      <c r="H3641" s="94"/>
      <c r="I3641" s="83"/>
      <c r="J3641" s="83"/>
      <c r="K3641" s="81" t="str">
        <f>C3641</f>
        <v>đ/mdài</v>
      </c>
      <c r="L3641" s="84">
        <f>D3641</f>
        <v>66213000</v>
      </c>
      <c r="M3641" s="85"/>
      <c r="N3641" s="85"/>
      <c r="O3641" s="77"/>
      <c r="P3641" s="35"/>
    </row>
    <row r="3642" spans="1:16" s="176" customFormat="1" ht="21" customHeight="1" x14ac:dyDescent="0.3">
      <c r="A3642" s="95"/>
      <c r="B3642" s="304" t="s">
        <v>3224</v>
      </c>
      <c r="C3642" s="305"/>
      <c r="D3642" s="305"/>
      <c r="E3642" s="305"/>
      <c r="F3642" s="305"/>
      <c r="G3642" s="305"/>
      <c r="H3642" s="305"/>
      <c r="I3642" s="305"/>
      <c r="J3642" s="305"/>
      <c r="K3642" s="305"/>
      <c r="L3642" s="305"/>
      <c r="M3642" s="305"/>
      <c r="N3642" s="306"/>
      <c r="O3642" s="77"/>
      <c r="P3642" s="35"/>
    </row>
    <row r="3643" spans="1:16" s="176" customFormat="1" ht="21" customHeight="1" x14ac:dyDescent="0.3">
      <c r="A3643" s="81">
        <f t="shared" si="338"/>
        <v>1</v>
      </c>
      <c r="B3643" s="91" t="s">
        <v>3225</v>
      </c>
      <c r="C3643" s="88" t="s">
        <v>316</v>
      </c>
      <c r="D3643" s="89">
        <v>10200000</v>
      </c>
      <c r="E3643" s="89"/>
      <c r="F3643" s="89"/>
      <c r="G3643" s="109" t="s">
        <v>329</v>
      </c>
      <c r="H3643" s="94"/>
      <c r="I3643" s="83"/>
      <c r="J3643" s="83"/>
      <c r="K3643" s="81" t="str">
        <f>C3643</f>
        <v>đ/mdài</v>
      </c>
      <c r="L3643" s="84">
        <f>D3643</f>
        <v>10200000</v>
      </c>
      <c r="M3643" s="85"/>
      <c r="N3643" s="85"/>
      <c r="O3643" s="77"/>
      <c r="P3643" s="35"/>
    </row>
    <row r="3644" spans="1:16" s="176" customFormat="1" ht="21" customHeight="1" x14ac:dyDescent="0.3">
      <c r="A3644" s="81"/>
      <c r="B3644" s="304" t="s">
        <v>3226</v>
      </c>
      <c r="C3644" s="305"/>
      <c r="D3644" s="305"/>
      <c r="E3644" s="305"/>
      <c r="F3644" s="305"/>
      <c r="G3644" s="305"/>
      <c r="H3644" s="305"/>
      <c r="I3644" s="305"/>
      <c r="J3644" s="305"/>
      <c r="K3644" s="305"/>
      <c r="L3644" s="305"/>
      <c r="M3644" s="305"/>
      <c r="N3644" s="306"/>
      <c r="O3644" s="77"/>
      <c r="P3644" s="35"/>
    </row>
    <row r="3645" spans="1:16" s="176" customFormat="1" ht="21" customHeight="1" x14ac:dyDescent="0.3">
      <c r="A3645" s="81">
        <f t="shared" ref="A3645:A3653" si="339">A3644+1</f>
        <v>1</v>
      </c>
      <c r="B3645" s="91" t="s">
        <v>3214</v>
      </c>
      <c r="C3645" s="88" t="s">
        <v>316</v>
      </c>
      <c r="D3645" s="89">
        <v>2300000</v>
      </c>
      <c r="E3645" s="89"/>
      <c r="F3645" s="89"/>
      <c r="G3645" s="109" t="s">
        <v>329</v>
      </c>
      <c r="H3645" s="94"/>
      <c r="I3645" s="83"/>
      <c r="J3645" s="83"/>
      <c r="K3645" s="81" t="str">
        <f>C3645</f>
        <v>đ/mdài</v>
      </c>
      <c r="L3645" s="84">
        <f>D3645</f>
        <v>2300000</v>
      </c>
      <c r="M3645" s="85"/>
      <c r="N3645" s="85"/>
      <c r="O3645" s="77"/>
      <c r="P3645" s="35"/>
    </row>
    <row r="3646" spans="1:16" s="176" customFormat="1" ht="21" customHeight="1" x14ac:dyDescent="0.3">
      <c r="A3646" s="81"/>
      <c r="B3646" s="304" t="s">
        <v>3227</v>
      </c>
      <c r="C3646" s="305"/>
      <c r="D3646" s="305"/>
      <c r="E3646" s="305"/>
      <c r="F3646" s="305"/>
      <c r="G3646" s="305"/>
      <c r="H3646" s="305"/>
      <c r="I3646" s="305"/>
      <c r="J3646" s="305"/>
      <c r="K3646" s="305"/>
      <c r="L3646" s="305"/>
      <c r="M3646" s="305"/>
      <c r="N3646" s="306"/>
      <c r="O3646" s="77"/>
      <c r="P3646" s="35"/>
    </row>
    <row r="3647" spans="1:16" s="176" customFormat="1" ht="21" customHeight="1" x14ac:dyDescent="0.3">
      <c r="A3647" s="81">
        <f t="shared" si="339"/>
        <v>1</v>
      </c>
      <c r="B3647" s="91" t="s">
        <v>3214</v>
      </c>
      <c r="C3647" s="88" t="s">
        <v>316</v>
      </c>
      <c r="D3647" s="89">
        <v>50000000</v>
      </c>
      <c r="E3647" s="89"/>
      <c r="F3647" s="89"/>
      <c r="G3647" s="109" t="s">
        <v>329</v>
      </c>
      <c r="H3647" s="94"/>
      <c r="I3647" s="83"/>
      <c r="J3647" s="83"/>
      <c r="K3647" s="81" t="str">
        <f>C3647</f>
        <v>đ/mdài</v>
      </c>
      <c r="L3647" s="84">
        <f>D3647</f>
        <v>50000000</v>
      </c>
      <c r="M3647" s="85"/>
      <c r="N3647" s="85"/>
      <c r="O3647" s="77"/>
      <c r="P3647" s="35"/>
    </row>
    <row r="3648" spans="1:16" s="176" customFormat="1" ht="21" customHeight="1" x14ac:dyDescent="0.3">
      <c r="A3648" s="81"/>
      <c r="B3648" s="304" t="s">
        <v>3228</v>
      </c>
      <c r="C3648" s="305"/>
      <c r="D3648" s="305"/>
      <c r="E3648" s="305"/>
      <c r="F3648" s="305"/>
      <c r="G3648" s="305"/>
      <c r="H3648" s="305"/>
      <c r="I3648" s="305"/>
      <c r="J3648" s="305"/>
      <c r="K3648" s="305"/>
      <c r="L3648" s="305"/>
      <c r="M3648" s="305"/>
      <c r="N3648" s="306"/>
      <c r="O3648" s="77"/>
      <c r="P3648" s="35"/>
    </row>
    <row r="3649" spans="1:16" s="176" customFormat="1" ht="21" customHeight="1" x14ac:dyDescent="0.3">
      <c r="A3649" s="81">
        <f t="shared" si="339"/>
        <v>1</v>
      </c>
      <c r="B3649" s="91" t="s">
        <v>3229</v>
      </c>
      <c r="C3649" s="88" t="s">
        <v>316</v>
      </c>
      <c r="D3649" s="89">
        <v>50000000</v>
      </c>
      <c r="E3649" s="89"/>
      <c r="F3649" s="89"/>
      <c r="G3649" s="109" t="s">
        <v>329</v>
      </c>
      <c r="H3649" s="94"/>
      <c r="I3649" s="83"/>
      <c r="J3649" s="83"/>
      <c r="K3649" s="81" t="str">
        <f>C3649</f>
        <v>đ/mdài</v>
      </c>
      <c r="L3649" s="84">
        <f>D3649</f>
        <v>50000000</v>
      </c>
      <c r="M3649" s="85"/>
      <c r="N3649" s="85"/>
      <c r="O3649" s="77"/>
      <c r="P3649" s="35"/>
    </row>
    <row r="3650" spans="1:16" s="176" customFormat="1" ht="21" customHeight="1" x14ac:dyDescent="0.3">
      <c r="A3650" s="81"/>
      <c r="B3650" s="304" t="s">
        <v>3230</v>
      </c>
      <c r="C3650" s="305"/>
      <c r="D3650" s="305"/>
      <c r="E3650" s="305"/>
      <c r="F3650" s="305"/>
      <c r="G3650" s="305"/>
      <c r="H3650" s="305"/>
      <c r="I3650" s="305"/>
      <c r="J3650" s="305"/>
      <c r="K3650" s="305"/>
      <c r="L3650" s="305"/>
      <c r="M3650" s="305"/>
      <c r="N3650" s="306"/>
      <c r="O3650" s="77"/>
      <c r="P3650" s="35"/>
    </row>
    <row r="3651" spans="1:16" s="176" customFormat="1" ht="21" customHeight="1" x14ac:dyDescent="0.3">
      <c r="A3651" s="81">
        <f t="shared" si="339"/>
        <v>1</v>
      </c>
      <c r="B3651" s="91" t="s">
        <v>3229</v>
      </c>
      <c r="C3651" s="88" t="s">
        <v>316</v>
      </c>
      <c r="D3651" s="89">
        <v>50000000</v>
      </c>
      <c r="E3651" s="89"/>
      <c r="F3651" s="89"/>
      <c r="G3651" s="109" t="s">
        <v>329</v>
      </c>
      <c r="H3651" s="94"/>
      <c r="I3651" s="83"/>
      <c r="J3651" s="83"/>
      <c r="K3651" s="81" t="str">
        <f>C3651</f>
        <v>đ/mdài</v>
      </c>
      <c r="L3651" s="84">
        <f>D3651</f>
        <v>50000000</v>
      </c>
      <c r="M3651" s="85"/>
      <c r="N3651" s="85"/>
      <c r="O3651" s="77"/>
      <c r="P3651" s="35"/>
    </row>
    <row r="3652" spans="1:16" s="176" customFormat="1" ht="21" customHeight="1" x14ac:dyDescent="0.3">
      <c r="A3652" s="81"/>
      <c r="B3652" s="304" t="s">
        <v>3231</v>
      </c>
      <c r="C3652" s="305"/>
      <c r="D3652" s="305"/>
      <c r="E3652" s="305"/>
      <c r="F3652" s="305"/>
      <c r="G3652" s="305"/>
      <c r="H3652" s="305"/>
      <c r="I3652" s="305"/>
      <c r="J3652" s="305"/>
      <c r="K3652" s="305"/>
      <c r="L3652" s="305"/>
      <c r="M3652" s="305"/>
      <c r="N3652" s="306"/>
      <c r="O3652" s="77"/>
      <c r="P3652" s="35"/>
    </row>
    <row r="3653" spans="1:16" s="176" customFormat="1" ht="21" customHeight="1" x14ac:dyDescent="0.3">
      <c r="A3653" s="81">
        <f t="shared" si="339"/>
        <v>1</v>
      </c>
      <c r="B3653" s="91" t="s">
        <v>3229</v>
      </c>
      <c r="C3653" s="88" t="s">
        <v>316</v>
      </c>
      <c r="D3653" s="89">
        <v>50000000</v>
      </c>
      <c r="E3653" s="89"/>
      <c r="F3653" s="89"/>
      <c r="G3653" s="109" t="s">
        <v>329</v>
      </c>
      <c r="H3653" s="94"/>
      <c r="I3653" s="83"/>
      <c r="J3653" s="83"/>
      <c r="K3653" s="81" t="str">
        <f>C3653</f>
        <v>đ/mdài</v>
      </c>
      <c r="L3653" s="84">
        <f>D3653</f>
        <v>50000000</v>
      </c>
      <c r="M3653" s="85"/>
      <c r="N3653" s="85"/>
      <c r="O3653" s="77"/>
      <c r="P3653" s="35"/>
    </row>
    <row r="3654" spans="1:16" s="176" customFormat="1" ht="21" customHeight="1" x14ac:dyDescent="0.3">
      <c r="A3654" s="81"/>
      <c r="B3654" s="96" t="s">
        <v>3232</v>
      </c>
      <c r="C3654" s="88" t="s">
        <v>80</v>
      </c>
      <c r="D3654" s="89">
        <v>8000</v>
      </c>
      <c r="E3654" s="89"/>
      <c r="F3654" s="89"/>
      <c r="G3654" s="109" t="s">
        <v>329</v>
      </c>
      <c r="H3654" s="94"/>
      <c r="I3654" s="83"/>
      <c r="J3654" s="83"/>
      <c r="K3654" s="81" t="str">
        <f>C3654</f>
        <v>đ/kg</v>
      </c>
      <c r="L3654" s="84">
        <f>D3654</f>
        <v>8000</v>
      </c>
      <c r="M3654" s="85"/>
      <c r="N3654" s="85"/>
      <c r="O3654" s="77"/>
      <c r="P3654" s="35"/>
    </row>
    <row r="3655" spans="1:16" s="79" customFormat="1" ht="36" customHeight="1" x14ac:dyDescent="0.3">
      <c r="A3655" s="254" t="s">
        <v>294</v>
      </c>
      <c r="B3655" s="312" t="s">
        <v>330</v>
      </c>
      <c r="C3655" s="312"/>
      <c r="D3655" s="312"/>
      <c r="E3655" s="312"/>
      <c r="F3655" s="312"/>
      <c r="G3655" s="213"/>
      <c r="H3655" s="213"/>
      <c r="I3655" s="213"/>
      <c r="J3655" s="213"/>
      <c r="K3655" s="214"/>
      <c r="L3655" s="215"/>
      <c r="M3655" s="215"/>
      <c r="N3655" s="215"/>
      <c r="O3655" s="77"/>
      <c r="P3655" s="77"/>
    </row>
    <row r="3656" spans="1:16" s="176" customFormat="1" ht="23.25" customHeight="1" x14ac:dyDescent="0.3">
      <c r="A3656" s="81">
        <v>1</v>
      </c>
      <c r="B3656" s="91" t="s">
        <v>331</v>
      </c>
      <c r="C3656" s="88" t="s">
        <v>80</v>
      </c>
      <c r="D3656" s="97"/>
      <c r="E3656" s="89">
        <v>14000</v>
      </c>
      <c r="F3656" s="89"/>
      <c r="G3656" s="83"/>
      <c r="H3656" s="83"/>
      <c r="I3656" s="83"/>
      <c r="J3656" s="83"/>
      <c r="K3656" s="81" t="str">
        <f>C3656</f>
        <v>đ/kg</v>
      </c>
      <c r="L3656" s="84"/>
      <c r="M3656" s="84">
        <f>E3656</f>
        <v>14000</v>
      </c>
      <c r="N3656" s="85"/>
      <c r="O3656" s="77"/>
      <c r="P3656" s="35"/>
    </row>
    <row r="3657" spans="1:16" s="176" customFormat="1" ht="23.25" customHeight="1" x14ac:dyDescent="0.3">
      <c r="A3657" s="81">
        <f t="shared" ref="A3657:A3668" si="340">+A3656+1</f>
        <v>2</v>
      </c>
      <c r="B3657" s="91" t="s">
        <v>332</v>
      </c>
      <c r="C3657" s="88" t="s">
        <v>333</v>
      </c>
      <c r="D3657" s="97"/>
      <c r="E3657" s="89">
        <v>1000</v>
      </c>
      <c r="F3657" s="89"/>
      <c r="G3657" s="83"/>
      <c r="H3657" s="83"/>
      <c r="I3657" s="83"/>
      <c r="J3657" s="83"/>
      <c r="K3657" s="81" t="str">
        <f>C3657</f>
        <v>đ/tấm</v>
      </c>
      <c r="L3657" s="84"/>
      <c r="M3657" s="84">
        <f>E3657</f>
        <v>1000</v>
      </c>
      <c r="N3657" s="85"/>
      <c r="O3657" s="77"/>
      <c r="P3657" s="35"/>
    </row>
    <row r="3658" spans="1:16" s="176" customFormat="1" ht="23.25" customHeight="1" x14ac:dyDescent="0.3">
      <c r="A3658" s="81">
        <f t="shared" si="340"/>
        <v>3</v>
      </c>
      <c r="B3658" s="91" t="s">
        <v>334</v>
      </c>
      <c r="C3658" s="88" t="s">
        <v>80</v>
      </c>
      <c r="D3658" s="97"/>
      <c r="E3658" s="89">
        <f>70000/1.1</f>
        <v>63636.363636363632</v>
      </c>
      <c r="F3658" s="89"/>
      <c r="G3658" s="83"/>
      <c r="H3658" s="83"/>
      <c r="I3658" s="83"/>
      <c r="J3658" s="83"/>
      <c r="K3658" s="81" t="str">
        <f>C3658</f>
        <v>đ/kg</v>
      </c>
      <c r="L3658" s="84"/>
      <c r="M3658" s="84">
        <f>E3658</f>
        <v>63636.363636363632</v>
      </c>
      <c r="N3658" s="85"/>
      <c r="O3658" s="77"/>
      <c r="P3658" s="35"/>
    </row>
    <row r="3659" spans="1:16" s="176" customFormat="1" ht="23.25" customHeight="1" x14ac:dyDescent="0.3">
      <c r="A3659" s="81">
        <f t="shared" si="340"/>
        <v>4</v>
      </c>
      <c r="B3659" s="91" t="s">
        <v>335</v>
      </c>
      <c r="C3659" s="88" t="s">
        <v>80</v>
      </c>
      <c r="D3659" s="97"/>
      <c r="E3659" s="89">
        <f>38000/1.1</f>
        <v>34545.454545454544</v>
      </c>
      <c r="F3659" s="89"/>
      <c r="G3659" s="83"/>
      <c r="H3659" s="83"/>
      <c r="I3659" s="83"/>
      <c r="J3659" s="83"/>
      <c r="K3659" s="81" t="str">
        <f>C3659</f>
        <v>đ/kg</v>
      </c>
      <c r="L3659" s="84"/>
      <c r="M3659" s="84">
        <f>E3659</f>
        <v>34545.454545454544</v>
      </c>
      <c r="N3659" s="85"/>
      <c r="O3659" s="77"/>
      <c r="P3659" s="35"/>
    </row>
    <row r="3660" spans="1:16" s="176" customFormat="1" ht="23.25" customHeight="1" x14ac:dyDescent="0.3">
      <c r="A3660" s="81">
        <f t="shared" si="340"/>
        <v>5</v>
      </c>
      <c r="B3660" s="91" t="s">
        <v>336</v>
      </c>
      <c r="C3660" s="88" t="s">
        <v>80</v>
      </c>
      <c r="D3660" s="97"/>
      <c r="E3660" s="89">
        <f>27000/1.1</f>
        <v>24545.454545454544</v>
      </c>
      <c r="F3660" s="89"/>
      <c r="G3660" s="83"/>
      <c r="H3660" s="83"/>
      <c r="I3660" s="83"/>
      <c r="J3660" s="83"/>
      <c r="K3660" s="81" t="str">
        <f>C3660</f>
        <v>đ/kg</v>
      </c>
      <c r="L3660" s="84"/>
      <c r="M3660" s="84">
        <f>E3660</f>
        <v>24545.454545454544</v>
      </c>
      <c r="N3660" s="85"/>
      <c r="O3660" s="76"/>
      <c r="P3660" s="34"/>
    </row>
    <row r="3661" spans="1:16" s="176" customFormat="1" ht="23.25" customHeight="1" x14ac:dyDescent="0.3">
      <c r="A3661" s="81">
        <f t="shared" si="340"/>
        <v>6</v>
      </c>
      <c r="B3661" s="91" t="s">
        <v>337</v>
      </c>
      <c r="C3661" s="88" t="s">
        <v>80</v>
      </c>
      <c r="D3661" s="99"/>
      <c r="E3661" s="89">
        <v>16364</v>
      </c>
      <c r="F3661" s="89"/>
      <c r="G3661" s="83"/>
      <c r="H3661" s="83"/>
      <c r="I3661" s="83"/>
      <c r="J3661" s="83"/>
      <c r="K3661" s="81" t="str">
        <f t="shared" ref="K3661:K3668" si="341">C3661</f>
        <v>đ/kg</v>
      </c>
      <c r="L3661" s="84"/>
      <c r="M3661" s="84">
        <f t="shared" ref="M3661:M3668" si="342">E3661</f>
        <v>16364</v>
      </c>
      <c r="N3661" s="85"/>
      <c r="O3661" s="77"/>
      <c r="P3661" s="35"/>
    </row>
    <row r="3662" spans="1:16" s="176" customFormat="1" ht="23.25" customHeight="1" x14ac:dyDescent="0.3">
      <c r="A3662" s="81">
        <f t="shared" si="340"/>
        <v>7</v>
      </c>
      <c r="B3662" s="91" t="s">
        <v>338</v>
      </c>
      <c r="C3662" s="88" t="s">
        <v>80</v>
      </c>
      <c r="D3662" s="99"/>
      <c r="E3662" s="89">
        <v>15909</v>
      </c>
      <c r="F3662" s="89"/>
      <c r="G3662" s="83"/>
      <c r="H3662" s="83"/>
      <c r="I3662" s="83"/>
      <c r="J3662" s="83"/>
      <c r="K3662" s="81" t="str">
        <f t="shared" si="341"/>
        <v>đ/kg</v>
      </c>
      <c r="L3662" s="84"/>
      <c r="M3662" s="84">
        <f t="shared" si="342"/>
        <v>15909</v>
      </c>
      <c r="N3662" s="85"/>
      <c r="O3662" s="77"/>
      <c r="P3662" s="35"/>
    </row>
    <row r="3663" spans="1:16" s="176" customFormat="1" ht="23.25" customHeight="1" x14ac:dyDescent="0.3">
      <c r="A3663" s="81">
        <f t="shared" si="340"/>
        <v>8</v>
      </c>
      <c r="B3663" s="91" t="s">
        <v>339</v>
      </c>
      <c r="C3663" s="88" t="s">
        <v>80</v>
      </c>
      <c r="D3663" s="99"/>
      <c r="E3663" s="89">
        <v>14273</v>
      </c>
      <c r="F3663" s="89"/>
      <c r="G3663" s="83"/>
      <c r="H3663" s="83"/>
      <c r="I3663" s="83"/>
      <c r="J3663" s="83"/>
      <c r="K3663" s="81" t="str">
        <f t="shared" si="341"/>
        <v>đ/kg</v>
      </c>
      <c r="L3663" s="84"/>
      <c r="M3663" s="84">
        <f t="shared" si="342"/>
        <v>14273</v>
      </c>
      <c r="N3663" s="85"/>
      <c r="O3663" s="77"/>
      <c r="P3663" s="35"/>
    </row>
    <row r="3664" spans="1:16" s="176" customFormat="1" ht="23.25" customHeight="1" x14ac:dyDescent="0.3">
      <c r="A3664" s="81">
        <f t="shared" si="340"/>
        <v>9</v>
      </c>
      <c r="B3664" s="91" t="s">
        <v>340</v>
      </c>
      <c r="C3664" s="88" t="s">
        <v>80</v>
      </c>
      <c r="D3664" s="99"/>
      <c r="E3664" s="89">
        <v>14545</v>
      </c>
      <c r="F3664" s="89"/>
      <c r="G3664" s="83"/>
      <c r="H3664" s="83"/>
      <c r="I3664" s="83"/>
      <c r="J3664" s="83"/>
      <c r="K3664" s="81" t="str">
        <f t="shared" si="341"/>
        <v>đ/kg</v>
      </c>
      <c r="L3664" s="84"/>
      <c r="M3664" s="84">
        <f t="shared" si="342"/>
        <v>14545</v>
      </c>
      <c r="N3664" s="85"/>
      <c r="O3664" s="77"/>
      <c r="P3664" s="35"/>
    </row>
    <row r="3665" spans="1:17" s="176" customFormat="1" ht="23.25" customHeight="1" x14ac:dyDescent="0.3">
      <c r="A3665" s="81">
        <f t="shared" si="340"/>
        <v>10</v>
      </c>
      <c r="B3665" s="91" t="s">
        <v>341</v>
      </c>
      <c r="C3665" s="88" t="s">
        <v>80</v>
      </c>
      <c r="D3665" s="99"/>
      <c r="E3665" s="89">
        <v>2800</v>
      </c>
      <c r="F3665" s="89"/>
      <c r="G3665" s="83"/>
      <c r="H3665" s="83"/>
      <c r="I3665" s="83"/>
      <c r="J3665" s="83"/>
      <c r="K3665" s="81" t="str">
        <f t="shared" si="341"/>
        <v>đ/kg</v>
      </c>
      <c r="L3665" s="84"/>
      <c r="M3665" s="84">
        <f t="shared" si="342"/>
        <v>2800</v>
      </c>
      <c r="N3665" s="85"/>
      <c r="O3665" s="77"/>
      <c r="P3665" s="35"/>
    </row>
    <row r="3666" spans="1:17" s="176" customFormat="1" ht="23.25" customHeight="1" x14ac:dyDescent="0.3">
      <c r="A3666" s="81">
        <f t="shared" si="340"/>
        <v>11</v>
      </c>
      <c r="B3666" s="91" t="s">
        <v>342</v>
      </c>
      <c r="C3666" s="88" t="s">
        <v>343</v>
      </c>
      <c r="D3666" s="99"/>
      <c r="E3666" s="89">
        <f>14000/1.1</f>
        <v>12727.272727272726</v>
      </c>
      <c r="F3666" s="89"/>
      <c r="G3666" s="83"/>
      <c r="H3666" s="83"/>
      <c r="I3666" s="83"/>
      <c r="J3666" s="83"/>
      <c r="K3666" s="81" t="str">
        <f t="shared" si="341"/>
        <v>đ/keo</v>
      </c>
      <c r="L3666" s="84"/>
      <c r="M3666" s="84">
        <f t="shared" si="342"/>
        <v>12727.272727272726</v>
      </c>
      <c r="N3666" s="85"/>
      <c r="O3666" s="77"/>
      <c r="P3666" s="35"/>
    </row>
    <row r="3667" spans="1:17" s="176" customFormat="1" ht="23.25" customHeight="1" x14ac:dyDescent="0.3">
      <c r="A3667" s="81">
        <f t="shared" si="340"/>
        <v>12</v>
      </c>
      <c r="B3667" s="91" t="s">
        <v>344</v>
      </c>
      <c r="C3667" s="88" t="s">
        <v>92</v>
      </c>
      <c r="D3667" s="97"/>
      <c r="E3667" s="89">
        <f>450000/1.1</f>
        <v>409090.90909090906</v>
      </c>
      <c r="F3667" s="89"/>
      <c r="G3667" s="83"/>
      <c r="H3667" s="83"/>
      <c r="I3667" s="83"/>
      <c r="J3667" s="83"/>
      <c r="K3667" s="81" t="str">
        <f t="shared" si="341"/>
        <v>đ/bộ</v>
      </c>
      <c r="L3667" s="84"/>
      <c r="M3667" s="84">
        <f t="shared" si="342"/>
        <v>409090.90909090906</v>
      </c>
      <c r="N3667" s="85"/>
      <c r="O3667" s="77"/>
      <c r="P3667" s="35"/>
    </row>
    <row r="3668" spans="1:17" s="176" customFormat="1" ht="23.25" customHeight="1" x14ac:dyDescent="0.3">
      <c r="A3668" s="81">
        <f t="shared" si="340"/>
        <v>13</v>
      </c>
      <c r="B3668" s="91" t="s">
        <v>345</v>
      </c>
      <c r="C3668" s="88" t="s">
        <v>80</v>
      </c>
      <c r="D3668" s="89"/>
      <c r="E3668" s="89">
        <v>17273</v>
      </c>
      <c r="F3668" s="89"/>
      <c r="G3668" s="83"/>
      <c r="H3668" s="83"/>
      <c r="I3668" s="83"/>
      <c r="J3668" s="83"/>
      <c r="K3668" s="81" t="str">
        <f t="shared" si="341"/>
        <v>đ/kg</v>
      </c>
      <c r="L3668" s="84"/>
      <c r="M3668" s="84">
        <f t="shared" si="342"/>
        <v>17273</v>
      </c>
      <c r="N3668" s="85"/>
      <c r="O3668" s="77"/>
      <c r="P3668" s="35"/>
    </row>
    <row r="3669" spans="1:17" s="79" customFormat="1" ht="38.25" customHeight="1" x14ac:dyDescent="0.3">
      <c r="A3669" s="254" t="s">
        <v>296</v>
      </c>
      <c r="B3669" s="312" t="s">
        <v>346</v>
      </c>
      <c r="C3669" s="312"/>
      <c r="D3669" s="312"/>
      <c r="E3669" s="312"/>
      <c r="F3669" s="312"/>
      <c r="G3669" s="213"/>
      <c r="H3669" s="213"/>
      <c r="I3669" s="213"/>
      <c r="J3669" s="213"/>
      <c r="K3669" s="214"/>
      <c r="L3669" s="215"/>
      <c r="M3669" s="215"/>
      <c r="N3669" s="215"/>
      <c r="O3669" s="77"/>
      <c r="P3669" s="77"/>
    </row>
    <row r="3670" spans="1:17" s="79" customFormat="1" ht="43.5" customHeight="1" x14ac:dyDescent="0.3">
      <c r="A3670" s="175"/>
      <c r="B3670" s="313" t="s">
        <v>3533</v>
      </c>
      <c r="C3670" s="314"/>
      <c r="D3670" s="314"/>
      <c r="E3670" s="314"/>
      <c r="F3670" s="314"/>
      <c r="G3670" s="314"/>
      <c r="H3670" s="314"/>
      <c r="I3670" s="314"/>
      <c r="J3670" s="314"/>
      <c r="K3670" s="314"/>
      <c r="L3670" s="314"/>
      <c r="M3670" s="314"/>
      <c r="N3670" s="315"/>
      <c r="O3670" s="77"/>
      <c r="P3670" s="77"/>
    </row>
    <row r="3671" spans="1:17" s="79" customFormat="1" ht="43.5" customHeight="1" x14ac:dyDescent="0.3">
      <c r="A3671" s="290"/>
      <c r="B3671" s="298" t="s">
        <v>3531</v>
      </c>
      <c r="C3671" s="299"/>
      <c r="D3671" s="299"/>
      <c r="E3671" s="299"/>
      <c r="F3671" s="299"/>
      <c r="G3671" s="299"/>
      <c r="H3671" s="299"/>
      <c r="I3671" s="299"/>
      <c r="J3671" s="299"/>
      <c r="K3671" s="299"/>
      <c r="L3671" s="299"/>
      <c r="M3671" s="299"/>
      <c r="N3671" s="300"/>
      <c r="O3671" s="77"/>
      <c r="P3671" s="77"/>
    </row>
    <row r="3672" spans="1:17" s="79" customFormat="1" ht="17.25" x14ac:dyDescent="0.3">
      <c r="A3672" s="274">
        <f>A3670+1</f>
        <v>1</v>
      </c>
      <c r="B3672" s="91" t="s">
        <v>348</v>
      </c>
      <c r="C3672" s="88" t="s">
        <v>347</v>
      </c>
      <c r="D3672" s="89">
        <v>20040</v>
      </c>
      <c r="E3672" s="269"/>
      <c r="F3672" s="110"/>
      <c r="G3672" s="109" t="s">
        <v>347</v>
      </c>
      <c r="H3672" s="270"/>
      <c r="I3672" s="271"/>
      <c r="J3672" s="81"/>
      <c r="K3672" s="88" t="str">
        <f>C3672</f>
        <v>đ/lít</v>
      </c>
      <c r="L3672" s="271"/>
      <c r="M3672" s="272">
        <f>D3672</f>
        <v>20040</v>
      </c>
      <c r="N3672" s="272">
        <f>M3672</f>
        <v>20040</v>
      </c>
      <c r="O3672" s="77"/>
      <c r="P3672" s="77"/>
    </row>
    <row r="3673" spans="1:17" s="79" customFormat="1" ht="17.25" x14ac:dyDescent="0.3">
      <c r="A3673" s="274">
        <f>A3672+1</f>
        <v>2</v>
      </c>
      <c r="B3673" s="91" t="s">
        <v>374</v>
      </c>
      <c r="C3673" s="88" t="s">
        <v>347</v>
      </c>
      <c r="D3673" s="89">
        <v>21110</v>
      </c>
      <c r="E3673" s="113"/>
      <c r="F3673" s="94"/>
      <c r="G3673" s="109" t="s">
        <v>347</v>
      </c>
      <c r="H3673" s="83"/>
      <c r="I3673" s="85"/>
      <c r="J3673" s="89"/>
      <c r="K3673" s="88" t="str">
        <f>C3673</f>
        <v>đ/lít</v>
      </c>
      <c r="L3673" s="85"/>
      <c r="M3673" s="273">
        <f>D3673</f>
        <v>21110</v>
      </c>
      <c r="N3673" s="273">
        <f>M3673</f>
        <v>21110</v>
      </c>
      <c r="O3673" s="77"/>
      <c r="P3673" s="77"/>
    </row>
    <row r="3674" spans="1:17" s="79" customFormat="1" ht="17.25" x14ac:dyDescent="0.3">
      <c r="A3674" s="274">
        <f>A3673+1</f>
        <v>3</v>
      </c>
      <c r="B3674" s="91" t="s">
        <v>349</v>
      </c>
      <c r="C3674" s="88" t="s">
        <v>347</v>
      </c>
      <c r="D3674" s="89">
        <v>15840</v>
      </c>
      <c r="E3674" s="113"/>
      <c r="F3674" s="94"/>
      <c r="G3674" s="109" t="s">
        <v>347</v>
      </c>
      <c r="H3674" s="83"/>
      <c r="I3674" s="85"/>
      <c r="J3674" s="89"/>
      <c r="K3674" s="88" t="str">
        <f>C3674</f>
        <v>đ/lít</v>
      </c>
      <c r="L3674" s="85"/>
      <c r="M3674" s="273">
        <f>D3674</f>
        <v>15840</v>
      </c>
      <c r="N3674" s="273">
        <f>M3674</f>
        <v>15840</v>
      </c>
      <c r="O3674" s="77"/>
      <c r="P3674" s="77"/>
    </row>
    <row r="3675" spans="1:17" s="79" customFormat="1" ht="17.25" x14ac:dyDescent="0.3">
      <c r="A3675" s="274">
        <f>A3674+1</f>
        <v>4</v>
      </c>
      <c r="B3675" s="91" t="s">
        <v>3263</v>
      </c>
      <c r="C3675" s="88" t="s">
        <v>347</v>
      </c>
      <c r="D3675" s="89">
        <v>16740</v>
      </c>
      <c r="E3675" s="113"/>
      <c r="F3675" s="94"/>
      <c r="G3675" s="109" t="s">
        <v>347</v>
      </c>
      <c r="H3675" s="83"/>
      <c r="I3675" s="85"/>
      <c r="J3675" s="89"/>
      <c r="K3675" s="88" t="str">
        <f>C3675</f>
        <v>đ/lít</v>
      </c>
      <c r="L3675" s="85"/>
      <c r="M3675" s="272">
        <f>D3675</f>
        <v>16740</v>
      </c>
      <c r="N3675" s="273">
        <f>M3675</f>
        <v>16740</v>
      </c>
      <c r="O3675" s="77"/>
      <c r="P3675" s="77"/>
    </row>
    <row r="3676" spans="1:17" s="79" customFormat="1" ht="17.25" x14ac:dyDescent="0.3">
      <c r="A3676" s="274">
        <f>A3675+1</f>
        <v>5</v>
      </c>
      <c r="B3676" s="91" t="s">
        <v>1064</v>
      </c>
      <c r="C3676" s="88" t="s">
        <v>347</v>
      </c>
      <c r="D3676" s="89">
        <v>17040</v>
      </c>
      <c r="E3676" s="113"/>
      <c r="F3676" s="94"/>
      <c r="G3676" s="109" t="s">
        <v>347</v>
      </c>
      <c r="H3676" s="83"/>
      <c r="I3676" s="85"/>
      <c r="J3676" s="89"/>
      <c r="K3676" s="88" t="str">
        <f>C3676</f>
        <v>đ/lít</v>
      </c>
      <c r="L3676" s="85"/>
      <c r="M3676" s="85">
        <f>D3676</f>
        <v>17040</v>
      </c>
      <c r="N3676" s="85">
        <f>M3676</f>
        <v>17040</v>
      </c>
      <c r="O3676" s="77"/>
      <c r="P3676" s="77"/>
    </row>
    <row r="3677" spans="1:17" s="150" customFormat="1" ht="42.75" customHeight="1" x14ac:dyDescent="0.3">
      <c r="A3677" s="290"/>
      <c r="B3677" s="298" t="s">
        <v>3532</v>
      </c>
      <c r="C3677" s="299"/>
      <c r="D3677" s="299"/>
      <c r="E3677" s="299"/>
      <c r="F3677" s="299"/>
      <c r="G3677" s="299"/>
      <c r="H3677" s="299"/>
      <c r="I3677" s="299"/>
      <c r="J3677" s="299"/>
      <c r="K3677" s="299"/>
      <c r="L3677" s="299"/>
      <c r="M3677" s="299"/>
      <c r="N3677" s="300"/>
      <c r="O3677" s="85"/>
      <c r="P3677" s="255"/>
      <c r="Q3677" s="264"/>
    </row>
    <row r="3678" spans="1:17" s="150" customFormat="1" ht="18.75" x14ac:dyDescent="0.3">
      <c r="A3678" s="274">
        <v>1</v>
      </c>
      <c r="B3678" s="91" t="s">
        <v>348</v>
      </c>
      <c r="C3678" s="88" t="s">
        <v>347</v>
      </c>
      <c r="D3678" s="89">
        <v>20080</v>
      </c>
      <c r="E3678" s="269"/>
      <c r="F3678" s="110"/>
      <c r="G3678" s="109" t="s">
        <v>347</v>
      </c>
      <c r="H3678" s="270"/>
      <c r="I3678" s="271"/>
      <c r="J3678" s="81"/>
      <c r="K3678" s="88" t="str">
        <f>C3678</f>
        <v>đ/lít</v>
      </c>
      <c r="L3678" s="271"/>
      <c r="M3678" s="288">
        <v>19460</v>
      </c>
      <c r="N3678" s="272">
        <f>M3678</f>
        <v>19460</v>
      </c>
      <c r="O3678" s="85"/>
      <c r="P3678" s="255"/>
      <c r="Q3678" s="264"/>
    </row>
    <row r="3679" spans="1:17" s="150" customFormat="1" ht="18.75" x14ac:dyDescent="0.3">
      <c r="A3679" s="274">
        <f>A3678+1</f>
        <v>2</v>
      </c>
      <c r="B3679" s="91" t="s">
        <v>374</v>
      </c>
      <c r="C3679" s="88" t="s">
        <v>347</v>
      </c>
      <c r="D3679" s="89">
        <v>21190</v>
      </c>
      <c r="E3679" s="113"/>
      <c r="F3679" s="94"/>
      <c r="G3679" s="109" t="s">
        <v>347</v>
      </c>
      <c r="H3679" s="83"/>
      <c r="I3679" s="85"/>
      <c r="J3679" s="89"/>
      <c r="K3679" s="88" t="str">
        <f>C3679</f>
        <v>đ/lít</v>
      </c>
      <c r="L3679" s="85"/>
      <c r="M3679" s="288">
        <v>20320</v>
      </c>
      <c r="N3679" s="273">
        <f>M3679</f>
        <v>20320</v>
      </c>
      <c r="O3679" s="85"/>
      <c r="P3679" s="255"/>
      <c r="Q3679" s="264"/>
    </row>
    <row r="3680" spans="1:17" s="150" customFormat="1" ht="18.75" x14ac:dyDescent="0.3">
      <c r="A3680" s="274">
        <f>A3679+1</f>
        <v>3</v>
      </c>
      <c r="B3680" s="91" t="s">
        <v>349</v>
      </c>
      <c r="C3680" s="88" t="s">
        <v>347</v>
      </c>
      <c r="D3680" s="89">
        <v>15890</v>
      </c>
      <c r="E3680" s="113"/>
      <c r="F3680" s="94"/>
      <c r="G3680" s="109" t="s">
        <v>347</v>
      </c>
      <c r="H3680" s="83"/>
      <c r="I3680" s="85"/>
      <c r="J3680" s="89"/>
      <c r="K3680" s="88" t="str">
        <f>C3680</f>
        <v>đ/lít</v>
      </c>
      <c r="L3680" s="85"/>
      <c r="M3680" s="288">
        <v>15360</v>
      </c>
      <c r="N3680" s="273">
        <f>M3680</f>
        <v>15360</v>
      </c>
      <c r="O3680" s="85"/>
      <c r="P3680" s="255"/>
      <c r="Q3680" s="264"/>
    </row>
    <row r="3681" spans="1:17" s="150" customFormat="1" ht="18.75" x14ac:dyDescent="0.3">
      <c r="A3681" s="274">
        <f>A3680+1</f>
        <v>4</v>
      </c>
      <c r="B3681" s="91" t="s">
        <v>3263</v>
      </c>
      <c r="C3681" s="88" t="s">
        <v>347</v>
      </c>
      <c r="D3681" s="89">
        <v>16790</v>
      </c>
      <c r="E3681" s="113"/>
      <c r="F3681" s="94"/>
      <c r="G3681" s="109" t="s">
        <v>347</v>
      </c>
      <c r="H3681" s="83"/>
      <c r="I3681" s="85"/>
      <c r="J3681" s="89"/>
      <c r="K3681" s="88" t="str">
        <f>C3681</f>
        <v>đ/lít</v>
      </c>
      <c r="L3681" s="85"/>
      <c r="M3681" s="289">
        <v>16330</v>
      </c>
      <c r="N3681" s="273">
        <f>M3681</f>
        <v>16330</v>
      </c>
      <c r="O3681" s="85"/>
      <c r="P3681" s="255"/>
      <c r="Q3681" s="264"/>
    </row>
    <row r="3682" spans="1:17" s="150" customFormat="1" ht="18.75" x14ac:dyDescent="0.3">
      <c r="A3682" s="274">
        <f>A3681+1</f>
        <v>5</v>
      </c>
      <c r="B3682" s="91" t="s">
        <v>1064</v>
      </c>
      <c r="C3682" s="88" t="s">
        <v>347</v>
      </c>
      <c r="D3682" s="89">
        <v>17090</v>
      </c>
      <c r="E3682" s="113"/>
      <c r="F3682" s="94"/>
      <c r="G3682" s="109" t="s">
        <v>347</v>
      </c>
      <c r="H3682" s="83"/>
      <c r="I3682" s="85"/>
      <c r="J3682" s="89"/>
      <c r="K3682" s="88" t="str">
        <f>C3682</f>
        <v>đ/lít</v>
      </c>
      <c r="L3682" s="85"/>
      <c r="M3682" s="289">
        <v>16630</v>
      </c>
      <c r="N3682" s="85">
        <f>M3682</f>
        <v>16630</v>
      </c>
      <c r="O3682" s="85"/>
      <c r="P3682" s="255"/>
      <c r="Q3682" s="264"/>
    </row>
    <row r="3683" spans="1:17" s="79" customFormat="1" ht="51.75" customHeight="1" x14ac:dyDescent="0.3">
      <c r="A3683" s="175"/>
      <c r="B3683" s="352" t="s">
        <v>3534</v>
      </c>
      <c r="C3683" s="353"/>
      <c r="D3683" s="353"/>
      <c r="E3683" s="353"/>
      <c r="F3683" s="353"/>
      <c r="G3683" s="353"/>
      <c r="H3683" s="353"/>
      <c r="I3683" s="353"/>
      <c r="J3683" s="353"/>
      <c r="K3683" s="353"/>
      <c r="L3683" s="353"/>
      <c r="M3683" s="353"/>
      <c r="N3683" s="354"/>
      <c r="O3683" s="77"/>
      <c r="P3683" s="77"/>
    </row>
    <row r="3684" spans="1:17" s="79" customFormat="1" ht="43.5" customHeight="1" x14ac:dyDescent="0.3">
      <c r="A3684" s="290"/>
      <c r="B3684" s="292" t="s">
        <v>3531</v>
      </c>
      <c r="C3684" s="293"/>
      <c r="D3684" s="293"/>
      <c r="E3684" s="293"/>
      <c r="F3684" s="293"/>
      <c r="G3684" s="293"/>
      <c r="H3684" s="293"/>
      <c r="I3684" s="293"/>
      <c r="J3684" s="293"/>
      <c r="K3684" s="293"/>
      <c r="L3684" s="293"/>
      <c r="M3684" s="293"/>
      <c r="N3684" s="294"/>
      <c r="O3684" s="77"/>
      <c r="P3684" s="77"/>
    </row>
    <row r="3685" spans="1:17" s="79" customFormat="1" ht="17.25" x14ac:dyDescent="0.3">
      <c r="A3685" s="81">
        <f>A3683+1</f>
        <v>1</v>
      </c>
      <c r="B3685" s="91" t="s">
        <v>374</v>
      </c>
      <c r="C3685" s="88" t="s">
        <v>347</v>
      </c>
      <c r="D3685" s="89">
        <v>20910</v>
      </c>
      <c r="E3685" s="113"/>
      <c r="F3685" s="94"/>
      <c r="G3685" s="109" t="s">
        <v>347</v>
      </c>
      <c r="H3685" s="83"/>
      <c r="I3685" s="85"/>
      <c r="J3685" s="89"/>
      <c r="K3685" s="88" t="str">
        <f t="shared" ref="K3685:K3690" si="343">C3685</f>
        <v>đ/lít</v>
      </c>
      <c r="L3685" s="85"/>
      <c r="M3685" s="85">
        <f t="shared" ref="M3685:M3690" si="344">D3685</f>
        <v>20910</v>
      </c>
      <c r="N3685" s="85">
        <f t="shared" ref="N3685:N3690" si="345">M3685</f>
        <v>20910</v>
      </c>
      <c r="O3685" s="77"/>
      <c r="P3685" s="77"/>
    </row>
    <row r="3686" spans="1:17" s="79" customFormat="1" ht="17.25" x14ac:dyDescent="0.3">
      <c r="A3686" s="81">
        <f>A3685+1</f>
        <v>2</v>
      </c>
      <c r="B3686" s="91" t="s">
        <v>3264</v>
      </c>
      <c r="C3686" s="88" t="s">
        <v>347</v>
      </c>
      <c r="D3686" s="89">
        <v>21110</v>
      </c>
      <c r="E3686" s="113"/>
      <c r="F3686" s="94"/>
      <c r="G3686" s="109" t="s">
        <v>347</v>
      </c>
      <c r="H3686" s="83"/>
      <c r="I3686" s="85"/>
      <c r="J3686" s="89"/>
      <c r="K3686" s="88" t="str">
        <f t="shared" si="343"/>
        <v>đ/lít</v>
      </c>
      <c r="L3686" s="85"/>
      <c r="M3686" s="85">
        <f t="shared" si="344"/>
        <v>21110</v>
      </c>
      <c r="N3686" s="85">
        <f t="shared" si="345"/>
        <v>21110</v>
      </c>
      <c r="O3686" s="77"/>
      <c r="P3686" s="77"/>
    </row>
    <row r="3687" spans="1:17" s="79" customFormat="1" ht="17.25" x14ac:dyDescent="0.3">
      <c r="A3687" s="81">
        <f>A3686+1</f>
        <v>3</v>
      </c>
      <c r="B3687" s="91" t="s">
        <v>348</v>
      </c>
      <c r="C3687" s="88" t="s">
        <v>347</v>
      </c>
      <c r="D3687" s="89">
        <v>19840</v>
      </c>
      <c r="E3687" s="113"/>
      <c r="F3687" s="94"/>
      <c r="G3687" s="109" t="s">
        <v>347</v>
      </c>
      <c r="H3687" s="83"/>
      <c r="I3687" s="85"/>
      <c r="J3687" s="89"/>
      <c r="K3687" s="88" t="str">
        <f t="shared" si="343"/>
        <v>đ/lít</v>
      </c>
      <c r="L3687" s="85"/>
      <c r="M3687" s="85">
        <f t="shared" si="344"/>
        <v>19840</v>
      </c>
      <c r="N3687" s="85">
        <f t="shared" si="345"/>
        <v>19840</v>
      </c>
      <c r="O3687" s="77"/>
      <c r="P3687" s="77"/>
    </row>
    <row r="3688" spans="1:17" s="79" customFormat="1" ht="17.25" x14ac:dyDescent="0.3">
      <c r="A3688" s="81">
        <f>A3687+1</f>
        <v>4</v>
      </c>
      <c r="B3688" s="91" t="s">
        <v>3265</v>
      </c>
      <c r="C3688" s="88" t="s">
        <v>347</v>
      </c>
      <c r="D3688" s="89">
        <v>16540</v>
      </c>
      <c r="E3688" s="113"/>
      <c r="F3688" s="94"/>
      <c r="G3688" s="109" t="s">
        <v>347</v>
      </c>
      <c r="H3688" s="83"/>
      <c r="I3688" s="85"/>
      <c r="J3688" s="89"/>
      <c r="K3688" s="88" t="str">
        <f t="shared" si="343"/>
        <v>đ/lít</v>
      </c>
      <c r="L3688" s="85"/>
      <c r="M3688" s="85">
        <f t="shared" si="344"/>
        <v>16540</v>
      </c>
      <c r="N3688" s="85">
        <f t="shared" si="345"/>
        <v>16540</v>
      </c>
      <c r="O3688" s="77"/>
      <c r="P3688" s="77"/>
    </row>
    <row r="3689" spans="1:17" s="79" customFormat="1" ht="17.25" x14ac:dyDescent="0.3">
      <c r="A3689" s="81">
        <f>A3688+1</f>
        <v>5</v>
      </c>
      <c r="B3689" s="91" t="s">
        <v>3266</v>
      </c>
      <c r="C3689" s="88" t="s">
        <v>347</v>
      </c>
      <c r="D3689" s="89">
        <v>16590</v>
      </c>
      <c r="E3689" s="113"/>
      <c r="F3689" s="94"/>
      <c r="G3689" s="109" t="s">
        <v>347</v>
      </c>
      <c r="H3689" s="83"/>
      <c r="I3689" s="85"/>
      <c r="J3689" s="89"/>
      <c r="K3689" s="88" t="str">
        <f t="shared" si="343"/>
        <v>đ/lít</v>
      </c>
      <c r="L3689" s="85"/>
      <c r="M3689" s="85">
        <f t="shared" si="344"/>
        <v>16590</v>
      </c>
      <c r="N3689" s="85">
        <f t="shared" si="345"/>
        <v>16590</v>
      </c>
      <c r="O3689" s="77"/>
      <c r="P3689" s="77"/>
    </row>
    <row r="3690" spans="1:17" s="79" customFormat="1" ht="17.25" x14ac:dyDescent="0.3">
      <c r="A3690" s="81">
        <f>A3689+1</f>
        <v>6</v>
      </c>
      <c r="B3690" s="91" t="s">
        <v>349</v>
      </c>
      <c r="C3690" s="88" t="s">
        <v>347</v>
      </c>
      <c r="D3690" s="89">
        <v>15530</v>
      </c>
      <c r="E3690" s="113"/>
      <c r="F3690" s="94"/>
      <c r="G3690" s="109" t="s">
        <v>347</v>
      </c>
      <c r="H3690" s="83"/>
      <c r="I3690" s="85"/>
      <c r="J3690" s="89"/>
      <c r="K3690" s="88" t="str">
        <f t="shared" si="343"/>
        <v>đ/lít</v>
      </c>
      <c r="L3690" s="85"/>
      <c r="M3690" s="85">
        <f t="shared" si="344"/>
        <v>15530</v>
      </c>
      <c r="N3690" s="85">
        <f t="shared" si="345"/>
        <v>15530</v>
      </c>
      <c r="O3690" s="77"/>
      <c r="P3690" s="77"/>
    </row>
    <row r="3691" spans="1:17" s="79" customFormat="1" ht="45" customHeight="1" x14ac:dyDescent="0.3">
      <c r="A3691" s="291"/>
      <c r="B3691" s="295" t="s">
        <v>3535</v>
      </c>
      <c r="C3691" s="296"/>
      <c r="D3691" s="296"/>
      <c r="E3691" s="296"/>
      <c r="F3691" s="296"/>
      <c r="G3691" s="296"/>
      <c r="H3691" s="296"/>
      <c r="I3691" s="296"/>
      <c r="J3691" s="296"/>
      <c r="K3691" s="296"/>
      <c r="L3691" s="296"/>
      <c r="M3691" s="296"/>
      <c r="N3691" s="297"/>
      <c r="O3691" s="77"/>
      <c r="P3691" s="77"/>
    </row>
    <row r="3692" spans="1:17" s="176" customFormat="1" ht="18.75" x14ac:dyDescent="0.3">
      <c r="A3692" s="81">
        <v>1</v>
      </c>
      <c r="B3692" s="91" t="s">
        <v>374</v>
      </c>
      <c r="C3692" s="88" t="s">
        <v>347</v>
      </c>
      <c r="D3692" s="89">
        <v>20990</v>
      </c>
      <c r="E3692" s="113"/>
      <c r="F3692" s="94"/>
      <c r="G3692" s="109" t="s">
        <v>347</v>
      </c>
      <c r="H3692" s="83"/>
      <c r="I3692" s="85"/>
      <c r="J3692" s="89"/>
      <c r="K3692" s="88" t="str">
        <f t="shared" ref="K3692:K3697" si="346">C3692</f>
        <v>đ/lít</v>
      </c>
      <c r="L3692" s="85"/>
      <c r="M3692" s="288">
        <v>20120</v>
      </c>
      <c r="N3692" s="85">
        <f t="shared" ref="N3692:N3697" si="347">M3692</f>
        <v>20120</v>
      </c>
      <c r="O3692" s="85"/>
      <c r="P3692" s="35"/>
      <c r="Q3692" s="264"/>
    </row>
    <row r="3693" spans="1:17" s="176" customFormat="1" ht="18.75" x14ac:dyDescent="0.3">
      <c r="A3693" s="81">
        <v>2</v>
      </c>
      <c r="B3693" s="91" t="s">
        <v>3264</v>
      </c>
      <c r="C3693" s="88" t="s">
        <v>347</v>
      </c>
      <c r="D3693" s="89">
        <v>21190</v>
      </c>
      <c r="E3693" s="113"/>
      <c r="F3693" s="94"/>
      <c r="G3693" s="109" t="s">
        <v>347</v>
      </c>
      <c r="H3693" s="83"/>
      <c r="I3693" s="85"/>
      <c r="J3693" s="89"/>
      <c r="K3693" s="88" t="str">
        <f t="shared" si="346"/>
        <v>đ/lít</v>
      </c>
      <c r="L3693" s="85"/>
      <c r="M3693" s="288">
        <v>20320</v>
      </c>
      <c r="N3693" s="85">
        <f t="shared" si="347"/>
        <v>20320</v>
      </c>
      <c r="O3693" s="85"/>
      <c r="P3693" s="35"/>
      <c r="Q3693" s="264"/>
    </row>
    <row r="3694" spans="1:17" s="176" customFormat="1" ht="18.75" x14ac:dyDescent="0.3">
      <c r="A3694" s="81">
        <f>A3693+1</f>
        <v>3</v>
      </c>
      <c r="B3694" s="91" t="s">
        <v>348</v>
      </c>
      <c r="C3694" s="88" t="s">
        <v>347</v>
      </c>
      <c r="D3694" s="89">
        <v>19880</v>
      </c>
      <c r="E3694" s="113"/>
      <c r="F3694" s="94"/>
      <c r="G3694" s="109" t="s">
        <v>347</v>
      </c>
      <c r="H3694" s="83"/>
      <c r="I3694" s="85"/>
      <c r="J3694" s="89"/>
      <c r="K3694" s="88" t="str">
        <f t="shared" si="346"/>
        <v>đ/lít</v>
      </c>
      <c r="L3694" s="85"/>
      <c r="M3694" s="289">
        <v>19260</v>
      </c>
      <c r="N3694" s="85">
        <f t="shared" si="347"/>
        <v>19260</v>
      </c>
      <c r="O3694" s="85"/>
      <c r="P3694" s="35"/>
      <c r="Q3694" s="264"/>
    </row>
    <row r="3695" spans="1:17" s="176" customFormat="1" ht="18.75" x14ac:dyDescent="0.3">
      <c r="A3695" s="81">
        <f>A3694+1</f>
        <v>4</v>
      </c>
      <c r="B3695" s="91" t="s">
        <v>3265</v>
      </c>
      <c r="C3695" s="88" t="s">
        <v>347</v>
      </c>
      <c r="D3695" s="89">
        <v>16590</v>
      </c>
      <c r="E3695" s="113"/>
      <c r="F3695" s="94"/>
      <c r="G3695" s="109" t="s">
        <v>347</v>
      </c>
      <c r="H3695" s="83"/>
      <c r="I3695" s="85"/>
      <c r="J3695" s="89"/>
      <c r="K3695" s="88" t="str">
        <f t="shared" si="346"/>
        <v>đ/lít</v>
      </c>
      <c r="L3695" s="85"/>
      <c r="M3695" s="288">
        <v>16130</v>
      </c>
      <c r="N3695" s="85">
        <f t="shared" si="347"/>
        <v>16130</v>
      </c>
      <c r="O3695" s="85"/>
      <c r="P3695" s="35"/>
      <c r="Q3695" s="264"/>
    </row>
    <row r="3696" spans="1:17" s="176" customFormat="1" ht="18.75" x14ac:dyDescent="0.3">
      <c r="A3696" s="81">
        <f>A3695+1</f>
        <v>5</v>
      </c>
      <c r="B3696" s="91" t="s">
        <v>3266</v>
      </c>
      <c r="C3696" s="88" t="s">
        <v>347</v>
      </c>
      <c r="D3696" s="89">
        <v>16640</v>
      </c>
      <c r="E3696" s="113"/>
      <c r="F3696" s="94"/>
      <c r="G3696" s="109" t="s">
        <v>347</v>
      </c>
      <c r="H3696" s="83"/>
      <c r="I3696" s="85"/>
      <c r="J3696" s="89"/>
      <c r="K3696" s="88" t="str">
        <f t="shared" si="346"/>
        <v>đ/lít</v>
      </c>
      <c r="L3696" s="85"/>
      <c r="M3696" s="289">
        <v>16180</v>
      </c>
      <c r="N3696" s="85">
        <f t="shared" si="347"/>
        <v>16180</v>
      </c>
      <c r="O3696" s="85"/>
      <c r="P3696" s="35"/>
      <c r="Q3696" s="264"/>
    </row>
    <row r="3697" spans="1:17" s="176" customFormat="1" ht="18.75" x14ac:dyDescent="0.3">
      <c r="A3697" s="81">
        <f>A3696+1</f>
        <v>6</v>
      </c>
      <c r="B3697" s="91" t="s">
        <v>349</v>
      </c>
      <c r="C3697" s="88" t="s">
        <v>347</v>
      </c>
      <c r="D3697" s="89">
        <v>15580</v>
      </c>
      <c r="E3697" s="113"/>
      <c r="F3697" s="94"/>
      <c r="G3697" s="109" t="s">
        <v>347</v>
      </c>
      <c r="H3697" s="83"/>
      <c r="I3697" s="85"/>
      <c r="J3697" s="89"/>
      <c r="K3697" s="88" t="str">
        <f t="shared" si="346"/>
        <v>đ/lít</v>
      </c>
      <c r="L3697" s="85"/>
      <c r="M3697" s="288">
        <v>15060</v>
      </c>
      <c r="N3697" s="85">
        <f t="shared" si="347"/>
        <v>15060</v>
      </c>
      <c r="O3697" s="85"/>
      <c r="P3697" s="35"/>
      <c r="Q3697" s="264"/>
    </row>
    <row r="3698" spans="1:17" s="79" customFormat="1" ht="42.75" customHeight="1" x14ac:dyDescent="0.3">
      <c r="A3698" s="175"/>
      <c r="B3698" s="313" t="s">
        <v>3536</v>
      </c>
      <c r="C3698" s="314"/>
      <c r="D3698" s="314"/>
      <c r="E3698" s="314"/>
      <c r="F3698" s="314"/>
      <c r="G3698" s="314"/>
      <c r="H3698" s="314"/>
      <c r="I3698" s="314"/>
      <c r="J3698" s="314"/>
      <c r="K3698" s="314"/>
      <c r="L3698" s="314"/>
      <c r="M3698" s="314"/>
      <c r="N3698" s="315"/>
      <c r="O3698" s="77"/>
      <c r="P3698" s="77"/>
    </row>
    <row r="3699" spans="1:17" s="79" customFormat="1" ht="42.75" customHeight="1" x14ac:dyDescent="0.3">
      <c r="A3699" s="290"/>
      <c r="B3699" s="298" t="s">
        <v>3531</v>
      </c>
      <c r="C3699" s="299"/>
      <c r="D3699" s="299"/>
      <c r="E3699" s="299"/>
      <c r="F3699" s="299"/>
      <c r="G3699" s="299"/>
      <c r="H3699" s="299"/>
      <c r="I3699" s="299"/>
      <c r="J3699" s="299"/>
      <c r="K3699" s="299"/>
      <c r="L3699" s="299"/>
      <c r="M3699" s="299"/>
      <c r="N3699" s="300"/>
      <c r="O3699" s="77"/>
      <c r="P3699" s="77"/>
    </row>
    <row r="3700" spans="1:17" s="79" customFormat="1" ht="17.25" x14ac:dyDescent="0.3">
      <c r="A3700" s="81">
        <v>1</v>
      </c>
      <c r="B3700" s="91" t="s">
        <v>374</v>
      </c>
      <c r="C3700" s="88" t="s">
        <v>347</v>
      </c>
      <c r="D3700" s="89">
        <v>21110</v>
      </c>
      <c r="E3700" s="113"/>
      <c r="F3700" s="94"/>
      <c r="G3700" s="109" t="s">
        <v>347</v>
      </c>
      <c r="H3700" s="83"/>
      <c r="I3700" s="85"/>
      <c r="J3700" s="89"/>
      <c r="K3700" s="88" t="str">
        <f>C3700</f>
        <v>đ/lít</v>
      </c>
      <c r="L3700" s="85"/>
      <c r="M3700" s="85">
        <f>D3700</f>
        <v>21110</v>
      </c>
      <c r="N3700" s="85"/>
      <c r="O3700" s="77"/>
      <c r="P3700" s="77"/>
    </row>
    <row r="3701" spans="1:17" s="79" customFormat="1" ht="17.25" x14ac:dyDescent="0.3">
      <c r="A3701" s="81">
        <f>+A3700+1</f>
        <v>2</v>
      </c>
      <c r="B3701" s="91" t="s">
        <v>348</v>
      </c>
      <c r="C3701" s="88" t="s">
        <v>347</v>
      </c>
      <c r="D3701" s="89">
        <v>20040</v>
      </c>
      <c r="E3701" s="113"/>
      <c r="F3701" s="94"/>
      <c r="G3701" s="109" t="s">
        <v>347</v>
      </c>
      <c r="H3701" s="83"/>
      <c r="I3701" s="85"/>
      <c r="J3701" s="89"/>
      <c r="K3701" s="88" t="str">
        <f>C3701</f>
        <v>đ/lít</v>
      </c>
      <c r="L3701" s="85"/>
      <c r="M3701" s="85">
        <f>D3701</f>
        <v>20040</v>
      </c>
      <c r="N3701" s="85"/>
      <c r="O3701" s="77"/>
      <c r="P3701" s="77"/>
    </row>
    <row r="3702" spans="1:17" s="79" customFormat="1" ht="17.25" x14ac:dyDescent="0.3">
      <c r="A3702" s="81">
        <f>+A3701+1</f>
        <v>3</v>
      </c>
      <c r="B3702" s="91" t="s">
        <v>3490</v>
      </c>
      <c r="C3702" s="88" t="s">
        <v>347</v>
      </c>
      <c r="D3702" s="89">
        <v>16740</v>
      </c>
      <c r="E3702" s="113"/>
      <c r="F3702" s="94"/>
      <c r="G3702" s="109" t="s">
        <v>347</v>
      </c>
      <c r="H3702" s="83"/>
      <c r="I3702" s="85"/>
      <c r="J3702" s="89"/>
      <c r="K3702" s="88" t="str">
        <f>C3702</f>
        <v>đ/lít</v>
      </c>
      <c r="L3702" s="85"/>
      <c r="M3702" s="85">
        <f>D3702</f>
        <v>16740</v>
      </c>
      <c r="N3702" s="85"/>
      <c r="O3702" s="77"/>
      <c r="P3702" s="77"/>
    </row>
    <row r="3703" spans="1:17" s="79" customFormat="1" ht="17.25" x14ac:dyDescent="0.3">
      <c r="A3703" s="81">
        <f>+A3702+1</f>
        <v>4</v>
      </c>
      <c r="B3703" s="91" t="s">
        <v>3491</v>
      </c>
      <c r="C3703" s="88" t="s">
        <v>347</v>
      </c>
      <c r="D3703" s="89">
        <v>17040</v>
      </c>
      <c r="E3703" s="113"/>
      <c r="F3703" s="94"/>
      <c r="G3703" s="109" t="s">
        <v>347</v>
      </c>
      <c r="H3703" s="83"/>
      <c r="I3703" s="85"/>
      <c r="J3703" s="89"/>
      <c r="K3703" s="88" t="str">
        <f>C3703</f>
        <v>đ/lít</v>
      </c>
      <c r="L3703" s="85"/>
      <c r="M3703" s="85">
        <f>D3703</f>
        <v>17040</v>
      </c>
      <c r="N3703" s="85"/>
      <c r="O3703" s="77"/>
      <c r="P3703" s="77"/>
    </row>
    <row r="3704" spans="1:17" s="176" customFormat="1" ht="42" customHeight="1" x14ac:dyDescent="0.3">
      <c r="A3704" s="290"/>
      <c r="B3704" s="292" t="s">
        <v>3535</v>
      </c>
      <c r="C3704" s="293"/>
      <c r="D3704" s="293"/>
      <c r="E3704" s="293"/>
      <c r="F3704" s="293"/>
      <c r="G3704" s="293"/>
      <c r="H3704" s="293"/>
      <c r="I3704" s="293"/>
      <c r="J3704" s="293"/>
      <c r="K3704" s="293"/>
      <c r="L3704" s="293"/>
      <c r="M3704" s="293"/>
      <c r="N3704" s="294"/>
      <c r="O3704" s="85"/>
      <c r="P3704" s="35"/>
      <c r="Q3704" s="264"/>
    </row>
    <row r="3705" spans="1:17" s="176" customFormat="1" ht="18.75" x14ac:dyDescent="0.3">
      <c r="A3705" s="81">
        <v>1</v>
      </c>
      <c r="B3705" s="91" t="s">
        <v>374</v>
      </c>
      <c r="C3705" s="88" t="s">
        <v>347</v>
      </c>
      <c r="D3705" s="89">
        <v>21190</v>
      </c>
      <c r="E3705" s="113"/>
      <c r="F3705" s="94"/>
      <c r="G3705" s="109" t="s">
        <v>347</v>
      </c>
      <c r="H3705" s="83"/>
      <c r="I3705" s="85"/>
      <c r="J3705" s="89"/>
      <c r="K3705" s="88" t="str">
        <f>C3705</f>
        <v>đ/lít</v>
      </c>
      <c r="L3705" s="85"/>
      <c r="M3705" s="288">
        <v>20320</v>
      </c>
      <c r="N3705" s="85"/>
      <c r="O3705" s="85"/>
      <c r="P3705" s="35"/>
      <c r="Q3705" s="264"/>
    </row>
    <row r="3706" spans="1:17" s="176" customFormat="1" ht="18.75" x14ac:dyDescent="0.3">
      <c r="A3706" s="81">
        <f>+A3705+1</f>
        <v>2</v>
      </c>
      <c r="B3706" s="91" t="s">
        <v>348</v>
      </c>
      <c r="C3706" s="88" t="s">
        <v>347</v>
      </c>
      <c r="D3706" s="89">
        <v>20080</v>
      </c>
      <c r="E3706" s="113"/>
      <c r="F3706" s="94"/>
      <c r="G3706" s="109" t="s">
        <v>347</v>
      </c>
      <c r="H3706" s="83"/>
      <c r="I3706" s="85"/>
      <c r="J3706" s="89"/>
      <c r="K3706" s="88" t="str">
        <f>C3706</f>
        <v>đ/lít</v>
      </c>
      <c r="L3706" s="85"/>
      <c r="M3706" s="288">
        <v>19460</v>
      </c>
      <c r="N3706" s="85"/>
      <c r="O3706" s="85"/>
      <c r="P3706" s="35"/>
      <c r="Q3706" s="264"/>
    </row>
    <row r="3707" spans="1:17" s="176" customFormat="1" ht="18.75" x14ac:dyDescent="0.3">
      <c r="A3707" s="81">
        <f>+A3706+1</f>
        <v>3</v>
      </c>
      <c r="B3707" s="91" t="s">
        <v>3490</v>
      </c>
      <c r="C3707" s="88" t="s">
        <v>347</v>
      </c>
      <c r="D3707" s="89">
        <v>16790</v>
      </c>
      <c r="E3707" s="113"/>
      <c r="F3707" s="94"/>
      <c r="G3707" s="109" t="s">
        <v>347</v>
      </c>
      <c r="H3707" s="83"/>
      <c r="I3707" s="85"/>
      <c r="J3707" s="89"/>
      <c r="K3707" s="88" t="str">
        <f>C3707</f>
        <v>đ/lít</v>
      </c>
      <c r="L3707" s="85"/>
      <c r="M3707" s="289">
        <v>16330</v>
      </c>
      <c r="N3707" s="85"/>
      <c r="O3707" s="85"/>
      <c r="P3707" s="35"/>
      <c r="Q3707" s="264"/>
    </row>
    <row r="3708" spans="1:17" s="176" customFormat="1" ht="18.75" x14ac:dyDescent="0.3">
      <c r="A3708" s="81">
        <f>+A3707+1</f>
        <v>4</v>
      </c>
      <c r="B3708" s="91" t="s">
        <v>3491</v>
      </c>
      <c r="C3708" s="88" t="s">
        <v>347</v>
      </c>
      <c r="D3708" s="89">
        <v>17090</v>
      </c>
      <c r="E3708" s="113"/>
      <c r="F3708" s="94"/>
      <c r="G3708" s="109" t="s">
        <v>347</v>
      </c>
      <c r="H3708" s="83"/>
      <c r="I3708" s="85"/>
      <c r="J3708" s="89"/>
      <c r="K3708" s="88" t="str">
        <f>C3708</f>
        <v>đ/lít</v>
      </c>
      <c r="L3708" s="85"/>
      <c r="M3708" s="289">
        <v>16630</v>
      </c>
      <c r="N3708" s="85"/>
      <c r="O3708" s="85"/>
      <c r="P3708" s="35"/>
      <c r="Q3708" s="264"/>
    </row>
    <row r="3709" spans="1:17" s="79" customFormat="1" ht="42.75" customHeight="1" x14ac:dyDescent="0.3">
      <c r="A3709" s="175"/>
      <c r="B3709" s="313" t="s">
        <v>3537</v>
      </c>
      <c r="C3709" s="314"/>
      <c r="D3709" s="314"/>
      <c r="E3709" s="314"/>
      <c r="F3709" s="314"/>
      <c r="G3709" s="314"/>
      <c r="H3709" s="314"/>
      <c r="I3709" s="314"/>
      <c r="J3709" s="314"/>
      <c r="K3709" s="314"/>
      <c r="L3709" s="314"/>
      <c r="M3709" s="314"/>
      <c r="N3709" s="315"/>
      <c r="O3709" s="77"/>
      <c r="P3709" s="77"/>
    </row>
    <row r="3710" spans="1:17" s="79" customFormat="1" ht="42.75" customHeight="1" x14ac:dyDescent="0.3">
      <c r="A3710" s="290"/>
      <c r="B3710" s="298" t="s">
        <v>3531</v>
      </c>
      <c r="C3710" s="299"/>
      <c r="D3710" s="299"/>
      <c r="E3710" s="299"/>
      <c r="F3710" s="299"/>
      <c r="G3710" s="299"/>
      <c r="H3710" s="299"/>
      <c r="I3710" s="299"/>
      <c r="J3710" s="299"/>
      <c r="K3710" s="299"/>
      <c r="L3710" s="299"/>
      <c r="M3710" s="299"/>
      <c r="N3710" s="300"/>
      <c r="O3710" s="77"/>
      <c r="P3710" s="77"/>
    </row>
    <row r="3711" spans="1:17" s="79" customFormat="1" ht="17.25" x14ac:dyDescent="0.3">
      <c r="A3711" s="81">
        <v>1</v>
      </c>
      <c r="B3711" s="91" t="s">
        <v>374</v>
      </c>
      <c r="C3711" s="88" t="s">
        <v>347</v>
      </c>
      <c r="D3711" s="89">
        <v>21110</v>
      </c>
      <c r="E3711" s="113"/>
      <c r="F3711" s="94"/>
      <c r="G3711" s="109" t="s">
        <v>347</v>
      </c>
      <c r="H3711" s="83"/>
      <c r="I3711" s="85"/>
      <c r="J3711" s="89"/>
      <c r="K3711" s="88" t="str">
        <f>C3711</f>
        <v>đ/lít</v>
      </c>
      <c r="L3711" s="85"/>
      <c r="M3711" s="85"/>
      <c r="N3711" s="85">
        <f>D3711</f>
        <v>21110</v>
      </c>
      <c r="O3711" s="77"/>
      <c r="P3711" s="77"/>
    </row>
    <row r="3712" spans="1:17" s="79" customFormat="1" ht="17.25" x14ac:dyDescent="0.3">
      <c r="A3712" s="81">
        <f>+A3711+1</f>
        <v>2</v>
      </c>
      <c r="B3712" s="91" t="s">
        <v>348</v>
      </c>
      <c r="C3712" s="88" t="s">
        <v>347</v>
      </c>
      <c r="D3712" s="89">
        <v>20040</v>
      </c>
      <c r="E3712" s="113"/>
      <c r="F3712" s="94"/>
      <c r="G3712" s="109" t="s">
        <v>347</v>
      </c>
      <c r="H3712" s="83"/>
      <c r="I3712" s="85"/>
      <c r="J3712" s="89"/>
      <c r="K3712" s="88" t="str">
        <f>C3712</f>
        <v>đ/lít</v>
      </c>
      <c r="L3712" s="85"/>
      <c r="M3712" s="85"/>
      <c r="N3712" s="85">
        <f>D3712</f>
        <v>20040</v>
      </c>
      <c r="O3712" s="77"/>
      <c r="P3712" s="77"/>
    </row>
    <row r="3713" spans="1:17" s="79" customFormat="1" ht="17.25" x14ac:dyDescent="0.3">
      <c r="A3713" s="81">
        <f>A3712+1</f>
        <v>3</v>
      </c>
      <c r="B3713" s="91" t="s">
        <v>3267</v>
      </c>
      <c r="C3713" s="88" t="s">
        <v>347</v>
      </c>
      <c r="D3713" s="89">
        <v>16740</v>
      </c>
      <c r="E3713" s="113"/>
      <c r="F3713" s="94"/>
      <c r="G3713" s="109" t="s">
        <v>347</v>
      </c>
      <c r="H3713" s="83"/>
      <c r="I3713" s="85"/>
      <c r="J3713" s="89"/>
      <c r="K3713" s="88" t="str">
        <f>C3713</f>
        <v>đ/lít</v>
      </c>
      <c r="L3713" s="85"/>
      <c r="M3713" s="85"/>
      <c r="N3713" s="85">
        <f>D3713</f>
        <v>16740</v>
      </c>
      <c r="O3713" s="77"/>
      <c r="P3713" s="77"/>
    </row>
    <row r="3714" spans="1:17" s="176" customFormat="1" ht="41.25" customHeight="1" x14ac:dyDescent="0.3">
      <c r="A3714" s="290"/>
      <c r="B3714" s="298" t="s">
        <v>3538</v>
      </c>
      <c r="C3714" s="299"/>
      <c r="D3714" s="299"/>
      <c r="E3714" s="299"/>
      <c r="F3714" s="299"/>
      <c r="G3714" s="299"/>
      <c r="H3714" s="299"/>
      <c r="I3714" s="299"/>
      <c r="J3714" s="299"/>
      <c r="K3714" s="299"/>
      <c r="L3714" s="299"/>
      <c r="M3714" s="299"/>
      <c r="N3714" s="300"/>
      <c r="O3714" s="85"/>
      <c r="P3714" s="35"/>
      <c r="Q3714" s="264"/>
    </row>
    <row r="3715" spans="1:17" s="176" customFormat="1" ht="18.75" x14ac:dyDescent="0.3">
      <c r="A3715" s="81">
        <v>1</v>
      </c>
      <c r="B3715" s="287" t="s">
        <v>3526</v>
      </c>
      <c r="C3715" s="88" t="s">
        <v>347</v>
      </c>
      <c r="D3715" s="89">
        <v>21190</v>
      </c>
      <c r="E3715" s="113"/>
      <c r="F3715" s="94"/>
      <c r="G3715" s="109" t="s">
        <v>347</v>
      </c>
      <c r="H3715" s="83"/>
      <c r="I3715" s="85"/>
      <c r="J3715" s="89"/>
      <c r="K3715" s="88" t="str">
        <f>C3715</f>
        <v>đ/lít</v>
      </c>
      <c r="L3715" s="85"/>
      <c r="M3715" s="85"/>
      <c r="N3715" s="289">
        <v>16330</v>
      </c>
      <c r="O3715" s="85"/>
      <c r="P3715" s="35"/>
      <c r="Q3715" s="264"/>
    </row>
    <row r="3716" spans="1:17" s="176" customFormat="1" ht="18.75" x14ac:dyDescent="0.3">
      <c r="A3716" s="81">
        <f>+A3715+1</f>
        <v>2</v>
      </c>
      <c r="B3716" s="286" t="s">
        <v>3524</v>
      </c>
      <c r="C3716" s="88" t="s">
        <v>347</v>
      </c>
      <c r="D3716" s="89">
        <v>20080</v>
      </c>
      <c r="E3716" s="113"/>
      <c r="F3716" s="94"/>
      <c r="G3716" s="109" t="s">
        <v>347</v>
      </c>
      <c r="H3716" s="83"/>
      <c r="I3716" s="85"/>
      <c r="J3716" s="89"/>
      <c r="K3716" s="88" t="str">
        <f>C3716</f>
        <v>đ/lít</v>
      </c>
      <c r="L3716" s="85"/>
      <c r="M3716" s="85"/>
      <c r="N3716" s="288">
        <v>19460</v>
      </c>
      <c r="O3716" s="85"/>
      <c r="P3716" s="35"/>
      <c r="Q3716" s="264"/>
    </row>
    <row r="3717" spans="1:17" s="176" customFormat="1" ht="18.75" x14ac:dyDescent="0.3">
      <c r="A3717" s="81">
        <f>A3716+1</f>
        <v>3</v>
      </c>
      <c r="B3717" s="286" t="s">
        <v>3525</v>
      </c>
      <c r="C3717" s="88" t="s">
        <v>347</v>
      </c>
      <c r="D3717" s="89">
        <v>16790</v>
      </c>
      <c r="E3717" s="113"/>
      <c r="F3717" s="94"/>
      <c r="G3717" s="109" t="s">
        <v>347</v>
      </c>
      <c r="H3717" s="83"/>
      <c r="I3717" s="85"/>
      <c r="J3717" s="89"/>
      <c r="K3717" s="88" t="str">
        <f>C3717</f>
        <v>đ/lít</v>
      </c>
      <c r="L3717" s="85"/>
      <c r="M3717" s="85"/>
      <c r="N3717" s="288">
        <v>20320</v>
      </c>
      <c r="O3717" s="85"/>
      <c r="P3717" s="35"/>
      <c r="Q3717" s="264"/>
    </row>
    <row r="3718" spans="1:17" s="79" customFormat="1" ht="43.5" customHeight="1" x14ac:dyDescent="0.3">
      <c r="A3718" s="175"/>
      <c r="B3718" s="352" t="s">
        <v>3540</v>
      </c>
      <c r="C3718" s="353"/>
      <c r="D3718" s="353"/>
      <c r="E3718" s="353"/>
      <c r="F3718" s="353"/>
      <c r="G3718" s="353"/>
      <c r="H3718" s="353"/>
      <c r="I3718" s="353"/>
      <c r="J3718" s="353"/>
      <c r="K3718" s="353"/>
      <c r="L3718" s="353"/>
      <c r="M3718" s="353"/>
      <c r="N3718" s="354"/>
      <c r="O3718" s="77"/>
      <c r="P3718" s="77"/>
    </row>
    <row r="3719" spans="1:17" s="79" customFormat="1" ht="57.75" customHeight="1" x14ac:dyDescent="0.3">
      <c r="A3719" s="290"/>
      <c r="B3719" s="292" t="s">
        <v>3539</v>
      </c>
      <c r="C3719" s="293"/>
      <c r="D3719" s="293"/>
      <c r="E3719" s="293"/>
      <c r="F3719" s="293"/>
      <c r="G3719" s="293"/>
      <c r="H3719" s="293"/>
      <c r="I3719" s="293"/>
      <c r="J3719" s="293"/>
      <c r="K3719" s="293"/>
      <c r="L3719" s="293"/>
      <c r="M3719" s="293"/>
      <c r="N3719" s="294"/>
      <c r="O3719" s="77"/>
      <c r="P3719" s="77"/>
    </row>
    <row r="3720" spans="1:17" s="79" customFormat="1" ht="17.25" x14ac:dyDescent="0.3">
      <c r="A3720" s="81">
        <v>1</v>
      </c>
      <c r="B3720" s="91" t="s">
        <v>374</v>
      </c>
      <c r="C3720" s="88" t="s">
        <v>347</v>
      </c>
      <c r="D3720" s="89">
        <v>21110</v>
      </c>
      <c r="E3720" s="113"/>
      <c r="F3720" s="94"/>
      <c r="G3720" s="109" t="s">
        <v>347</v>
      </c>
      <c r="H3720" s="83"/>
      <c r="I3720" s="85"/>
      <c r="J3720" s="89"/>
      <c r="K3720" s="88" t="str">
        <f>C3720</f>
        <v>đ/lít</v>
      </c>
      <c r="L3720" s="85"/>
      <c r="M3720" s="85">
        <f>D3720</f>
        <v>21110</v>
      </c>
      <c r="N3720" s="85"/>
      <c r="O3720" s="77"/>
      <c r="P3720" s="77"/>
    </row>
    <row r="3721" spans="1:17" s="79" customFormat="1" ht="17.25" x14ac:dyDescent="0.3">
      <c r="A3721" s="81">
        <f>+A3720+1</f>
        <v>2</v>
      </c>
      <c r="B3721" s="91" t="s">
        <v>348</v>
      </c>
      <c r="C3721" s="88" t="s">
        <v>347</v>
      </c>
      <c r="D3721" s="89">
        <v>20040</v>
      </c>
      <c r="E3721" s="113"/>
      <c r="F3721" s="94"/>
      <c r="G3721" s="109" t="s">
        <v>347</v>
      </c>
      <c r="H3721" s="83"/>
      <c r="I3721" s="85"/>
      <c r="J3721" s="89"/>
      <c r="K3721" s="88" t="str">
        <f>C3721</f>
        <v>đ/lít</v>
      </c>
      <c r="L3721" s="85"/>
      <c r="M3721" s="85">
        <f>D3721</f>
        <v>20040</v>
      </c>
      <c r="N3721" s="85"/>
      <c r="O3721" s="77"/>
      <c r="P3721" s="77"/>
    </row>
    <row r="3722" spans="1:17" s="79" customFormat="1" ht="17.25" x14ac:dyDescent="0.3">
      <c r="A3722" s="81">
        <f>A3721+1</f>
        <v>3</v>
      </c>
      <c r="B3722" s="91" t="s">
        <v>3267</v>
      </c>
      <c r="C3722" s="88" t="s">
        <v>347</v>
      </c>
      <c r="D3722" s="89">
        <v>16740</v>
      </c>
      <c r="E3722" s="113"/>
      <c r="F3722" s="94"/>
      <c r="G3722" s="109" t="s">
        <v>347</v>
      </c>
      <c r="H3722" s="83"/>
      <c r="I3722" s="85"/>
      <c r="J3722" s="89"/>
      <c r="K3722" s="88" t="str">
        <f>C3722</f>
        <v>đ/lít</v>
      </c>
      <c r="L3722" s="85"/>
      <c r="M3722" s="85">
        <f>D3722</f>
        <v>16740</v>
      </c>
      <c r="N3722" s="85"/>
      <c r="O3722" s="77"/>
      <c r="P3722" s="77"/>
    </row>
    <row r="3723" spans="1:17" s="176" customFormat="1" ht="53.25" customHeight="1" x14ac:dyDescent="0.3">
      <c r="A3723" s="290"/>
      <c r="B3723" s="292" t="s">
        <v>3538</v>
      </c>
      <c r="C3723" s="293"/>
      <c r="D3723" s="293"/>
      <c r="E3723" s="293"/>
      <c r="F3723" s="293"/>
      <c r="G3723" s="293"/>
      <c r="H3723" s="293"/>
      <c r="I3723" s="293"/>
      <c r="J3723" s="293"/>
      <c r="K3723" s="293"/>
      <c r="L3723" s="293"/>
      <c r="M3723" s="293"/>
      <c r="N3723" s="294"/>
      <c r="O3723" s="85"/>
      <c r="P3723" s="35"/>
      <c r="Q3723" s="264"/>
    </row>
    <row r="3724" spans="1:17" s="176" customFormat="1" ht="18.75" x14ac:dyDescent="0.3">
      <c r="A3724" s="81">
        <v>1</v>
      </c>
      <c r="B3724" s="91" t="s">
        <v>374</v>
      </c>
      <c r="C3724" s="88" t="s">
        <v>347</v>
      </c>
      <c r="D3724" s="89">
        <v>21190</v>
      </c>
      <c r="E3724" s="113"/>
      <c r="F3724" s="94"/>
      <c r="G3724" s="109" t="s">
        <v>347</v>
      </c>
      <c r="H3724" s="83"/>
      <c r="I3724" s="85"/>
      <c r="J3724" s="89"/>
      <c r="K3724" s="88" t="str">
        <f>C3724</f>
        <v>đ/lít</v>
      </c>
      <c r="L3724" s="85"/>
      <c r="M3724" s="288">
        <v>20320</v>
      </c>
      <c r="N3724" s="85"/>
      <c r="O3724" s="85"/>
      <c r="P3724" s="35"/>
      <c r="Q3724" s="264"/>
    </row>
    <row r="3725" spans="1:17" s="176" customFormat="1" ht="18.75" x14ac:dyDescent="0.3">
      <c r="A3725" s="81">
        <f>+A3724+1</f>
        <v>2</v>
      </c>
      <c r="B3725" s="91" t="s">
        <v>348</v>
      </c>
      <c r="C3725" s="88" t="s">
        <v>347</v>
      </c>
      <c r="D3725" s="89">
        <v>20080</v>
      </c>
      <c r="E3725" s="113"/>
      <c r="F3725" s="94"/>
      <c r="G3725" s="109" t="s">
        <v>347</v>
      </c>
      <c r="H3725" s="83"/>
      <c r="I3725" s="85"/>
      <c r="J3725" s="89"/>
      <c r="K3725" s="88" t="str">
        <f>C3725</f>
        <v>đ/lít</v>
      </c>
      <c r="L3725" s="85"/>
      <c r="M3725" s="288">
        <v>19460</v>
      </c>
      <c r="N3725" s="85"/>
      <c r="O3725" s="85"/>
      <c r="P3725" s="35"/>
      <c r="Q3725" s="264"/>
    </row>
    <row r="3726" spans="1:17" s="176" customFormat="1" ht="18.75" x14ac:dyDescent="0.3">
      <c r="A3726" s="81">
        <f>A3725+1</f>
        <v>3</v>
      </c>
      <c r="B3726" s="287" t="s">
        <v>3529</v>
      </c>
      <c r="C3726" s="88" t="s">
        <v>347</v>
      </c>
      <c r="D3726" s="89">
        <v>16790</v>
      </c>
      <c r="E3726" s="113"/>
      <c r="F3726" s="94"/>
      <c r="G3726" s="109" t="s">
        <v>347</v>
      </c>
      <c r="H3726" s="83"/>
      <c r="I3726" s="85"/>
      <c r="J3726" s="89"/>
      <c r="K3726" s="88" t="str">
        <f>C3726</f>
        <v>đ/lít</v>
      </c>
      <c r="L3726" s="85"/>
      <c r="M3726" s="289">
        <v>16330</v>
      </c>
      <c r="N3726" s="85"/>
      <c r="O3726" s="85"/>
      <c r="P3726" s="35"/>
      <c r="Q3726" s="264"/>
    </row>
    <row r="3727" spans="1:17" s="79" customFormat="1" ht="50.25" customHeight="1" x14ac:dyDescent="0.3">
      <c r="A3727" s="175"/>
      <c r="B3727" s="352" t="s">
        <v>3530</v>
      </c>
      <c r="C3727" s="353"/>
      <c r="D3727" s="353"/>
      <c r="E3727" s="353"/>
      <c r="F3727" s="353"/>
      <c r="G3727" s="353"/>
      <c r="H3727" s="353"/>
      <c r="I3727" s="353"/>
      <c r="J3727" s="353"/>
      <c r="K3727" s="353"/>
      <c r="L3727" s="353"/>
      <c r="M3727" s="353"/>
      <c r="N3727" s="354"/>
      <c r="O3727" s="77"/>
      <c r="P3727" s="77"/>
    </row>
    <row r="3728" spans="1:17" s="79" customFormat="1" ht="50.25" customHeight="1" x14ac:dyDescent="0.3">
      <c r="A3728" s="290"/>
      <c r="B3728" s="292" t="s">
        <v>3531</v>
      </c>
      <c r="C3728" s="293"/>
      <c r="D3728" s="293"/>
      <c r="E3728" s="293"/>
      <c r="F3728" s="293"/>
      <c r="G3728" s="293"/>
      <c r="H3728" s="293"/>
      <c r="I3728" s="293"/>
      <c r="J3728" s="293"/>
      <c r="K3728" s="293"/>
      <c r="L3728" s="293"/>
      <c r="M3728" s="293"/>
      <c r="N3728" s="294"/>
      <c r="O3728" s="77"/>
      <c r="P3728" s="77"/>
    </row>
    <row r="3729" spans="1:17" s="79" customFormat="1" ht="17.25" x14ac:dyDescent="0.3">
      <c r="A3729" s="81">
        <v>1</v>
      </c>
      <c r="B3729" s="91" t="s">
        <v>374</v>
      </c>
      <c r="C3729" s="88" t="s">
        <v>347</v>
      </c>
      <c r="D3729" s="89">
        <v>21110</v>
      </c>
      <c r="E3729" s="113"/>
      <c r="F3729" s="94"/>
      <c r="G3729" s="109" t="s">
        <v>347</v>
      </c>
      <c r="H3729" s="83"/>
      <c r="I3729" s="85"/>
      <c r="J3729" s="89"/>
      <c r="K3729" s="88" t="str">
        <f>C3729</f>
        <v>đ/lít</v>
      </c>
      <c r="L3729" s="85"/>
      <c r="M3729" s="85">
        <f>D3729</f>
        <v>21110</v>
      </c>
      <c r="N3729" s="85"/>
      <c r="O3729" s="77"/>
      <c r="P3729" s="77"/>
    </row>
    <row r="3730" spans="1:17" s="79" customFormat="1" ht="17.25" x14ac:dyDescent="0.3">
      <c r="A3730" s="81">
        <f>+A3729+1</f>
        <v>2</v>
      </c>
      <c r="B3730" s="91" t="s">
        <v>348</v>
      </c>
      <c r="C3730" s="88" t="s">
        <v>347</v>
      </c>
      <c r="D3730" s="89">
        <v>20040</v>
      </c>
      <c r="E3730" s="113"/>
      <c r="F3730" s="94"/>
      <c r="G3730" s="109" t="s">
        <v>347</v>
      </c>
      <c r="H3730" s="83"/>
      <c r="I3730" s="85"/>
      <c r="J3730" s="89"/>
      <c r="K3730" s="88" t="str">
        <f>C3730</f>
        <v>đ/lít</v>
      </c>
      <c r="L3730" s="85"/>
      <c r="M3730" s="85">
        <f>D3730</f>
        <v>20040</v>
      </c>
      <c r="N3730" s="85"/>
      <c r="O3730" s="77"/>
      <c r="P3730" s="77"/>
    </row>
    <row r="3731" spans="1:17" s="79" customFormat="1" ht="17.25" x14ac:dyDescent="0.3">
      <c r="A3731" s="81">
        <f>A3730+1</f>
        <v>3</v>
      </c>
      <c r="B3731" s="91" t="s">
        <v>3267</v>
      </c>
      <c r="C3731" s="88" t="s">
        <v>347</v>
      </c>
      <c r="D3731" s="89">
        <v>16740</v>
      </c>
      <c r="E3731" s="113"/>
      <c r="F3731" s="94"/>
      <c r="G3731" s="109" t="s">
        <v>347</v>
      </c>
      <c r="H3731" s="83"/>
      <c r="I3731" s="85"/>
      <c r="J3731" s="89"/>
      <c r="K3731" s="88" t="str">
        <f>C3731</f>
        <v>đ/lít</v>
      </c>
      <c r="L3731" s="85"/>
      <c r="M3731" s="85">
        <f>D3731</f>
        <v>16740</v>
      </c>
      <c r="N3731" s="85"/>
      <c r="O3731" s="77"/>
      <c r="P3731" s="77"/>
    </row>
    <row r="3732" spans="1:17" s="176" customFormat="1" ht="54" customHeight="1" x14ac:dyDescent="0.3">
      <c r="A3732" s="290"/>
      <c r="B3732" s="292" t="s">
        <v>3538</v>
      </c>
      <c r="C3732" s="293"/>
      <c r="D3732" s="293"/>
      <c r="E3732" s="293"/>
      <c r="F3732" s="293"/>
      <c r="G3732" s="293"/>
      <c r="H3732" s="293"/>
      <c r="I3732" s="293"/>
      <c r="J3732" s="293"/>
      <c r="K3732" s="293"/>
      <c r="L3732" s="293"/>
      <c r="M3732" s="293"/>
      <c r="N3732" s="294"/>
      <c r="O3732" s="85"/>
      <c r="P3732" s="35"/>
      <c r="Q3732" s="264"/>
    </row>
    <row r="3733" spans="1:17" s="176" customFormat="1" ht="18.75" x14ac:dyDescent="0.3">
      <c r="A3733" s="81">
        <v>1</v>
      </c>
      <c r="B3733" s="91" t="s">
        <v>374</v>
      </c>
      <c r="C3733" s="88" t="s">
        <v>347</v>
      </c>
      <c r="D3733" s="89">
        <v>21190</v>
      </c>
      <c r="E3733" s="113"/>
      <c r="F3733" s="94"/>
      <c r="G3733" s="109" t="s">
        <v>347</v>
      </c>
      <c r="H3733" s="83"/>
      <c r="I3733" s="85"/>
      <c r="J3733" s="89"/>
      <c r="K3733" s="88" t="str">
        <f>C3733</f>
        <v>đ/lít</v>
      </c>
      <c r="L3733" s="85"/>
      <c r="M3733" s="288">
        <v>20320</v>
      </c>
      <c r="N3733" s="85"/>
      <c r="O3733" s="85"/>
      <c r="P3733" s="35"/>
      <c r="Q3733" s="264"/>
    </row>
    <row r="3734" spans="1:17" s="176" customFormat="1" ht="18.75" x14ac:dyDescent="0.3">
      <c r="A3734" s="81">
        <f>+A3733+1</f>
        <v>2</v>
      </c>
      <c r="B3734" s="91" t="s">
        <v>348</v>
      </c>
      <c r="C3734" s="88" t="s">
        <v>347</v>
      </c>
      <c r="D3734" s="89">
        <v>20080</v>
      </c>
      <c r="E3734" s="113"/>
      <c r="F3734" s="94"/>
      <c r="G3734" s="109" t="s">
        <v>347</v>
      </c>
      <c r="H3734" s="83"/>
      <c r="I3734" s="85"/>
      <c r="J3734" s="89"/>
      <c r="K3734" s="88" t="str">
        <f>C3734</f>
        <v>đ/lít</v>
      </c>
      <c r="L3734" s="85"/>
      <c r="M3734" s="288">
        <v>19460</v>
      </c>
      <c r="N3734" s="85"/>
      <c r="O3734" s="85"/>
      <c r="P3734" s="35"/>
      <c r="Q3734" s="264"/>
    </row>
    <row r="3735" spans="1:17" s="176" customFormat="1" ht="18.75" x14ac:dyDescent="0.3">
      <c r="A3735" s="81">
        <f>A3734+1</f>
        <v>3</v>
      </c>
      <c r="B3735" s="287" t="s">
        <v>3526</v>
      </c>
      <c r="C3735" s="88" t="s">
        <v>347</v>
      </c>
      <c r="D3735" s="89">
        <v>16790</v>
      </c>
      <c r="E3735" s="113"/>
      <c r="F3735" s="94"/>
      <c r="G3735" s="109" t="s">
        <v>347</v>
      </c>
      <c r="H3735" s="83"/>
      <c r="I3735" s="85"/>
      <c r="J3735" s="89"/>
      <c r="K3735" s="88" t="str">
        <f>C3735</f>
        <v>đ/lít</v>
      </c>
      <c r="L3735" s="85"/>
      <c r="M3735" s="289">
        <v>16330</v>
      </c>
      <c r="N3735" s="85"/>
      <c r="O3735" s="85"/>
      <c r="P3735" s="35"/>
      <c r="Q3735" s="264"/>
    </row>
    <row r="3736" spans="1:17" s="79" customFormat="1" ht="45.75" customHeight="1" x14ac:dyDescent="0.3">
      <c r="A3736" s="175"/>
      <c r="B3736" s="352" t="s">
        <v>3541</v>
      </c>
      <c r="C3736" s="353"/>
      <c r="D3736" s="353"/>
      <c r="E3736" s="353"/>
      <c r="F3736" s="353"/>
      <c r="G3736" s="353"/>
      <c r="H3736" s="353"/>
      <c r="I3736" s="353"/>
      <c r="J3736" s="353"/>
      <c r="K3736" s="353"/>
      <c r="L3736" s="353"/>
      <c r="M3736" s="353"/>
      <c r="N3736" s="354"/>
      <c r="O3736" s="77"/>
      <c r="P3736" s="77"/>
    </row>
    <row r="3737" spans="1:17" s="79" customFormat="1" ht="45.75" customHeight="1" x14ac:dyDescent="0.3">
      <c r="A3737" s="290"/>
      <c r="B3737" s="292" t="s">
        <v>3531</v>
      </c>
      <c r="C3737" s="293"/>
      <c r="D3737" s="293"/>
      <c r="E3737" s="293"/>
      <c r="F3737" s="293"/>
      <c r="G3737" s="293"/>
      <c r="H3737" s="293"/>
      <c r="I3737" s="293"/>
      <c r="J3737" s="293"/>
      <c r="K3737" s="293"/>
      <c r="L3737" s="293"/>
      <c r="M3737" s="293"/>
      <c r="N3737" s="294"/>
      <c r="O3737" s="77"/>
      <c r="P3737" s="77"/>
    </row>
    <row r="3738" spans="1:17" s="79" customFormat="1" ht="17.25" x14ac:dyDescent="0.3">
      <c r="A3738" s="81">
        <v>1</v>
      </c>
      <c r="B3738" s="91" t="s">
        <v>374</v>
      </c>
      <c r="C3738" s="88" t="s">
        <v>347</v>
      </c>
      <c r="D3738" s="89">
        <v>21110</v>
      </c>
      <c r="E3738" s="113"/>
      <c r="F3738" s="94"/>
      <c r="G3738" s="109" t="s">
        <v>347</v>
      </c>
      <c r="H3738" s="83"/>
      <c r="I3738" s="85"/>
      <c r="J3738" s="89"/>
      <c r="K3738" s="88" t="str">
        <f>C3738</f>
        <v>đ/lít</v>
      </c>
      <c r="L3738" s="85"/>
      <c r="M3738" s="85"/>
      <c r="N3738" s="85">
        <f>D3738</f>
        <v>21110</v>
      </c>
      <c r="O3738" s="77"/>
      <c r="P3738" s="77"/>
    </row>
    <row r="3739" spans="1:17" s="79" customFormat="1" ht="17.25" x14ac:dyDescent="0.3">
      <c r="A3739" s="81">
        <f>+A3738+1</f>
        <v>2</v>
      </c>
      <c r="B3739" s="91" t="s">
        <v>348</v>
      </c>
      <c r="C3739" s="88" t="s">
        <v>347</v>
      </c>
      <c r="D3739" s="89">
        <v>20040</v>
      </c>
      <c r="E3739" s="113"/>
      <c r="F3739" s="94"/>
      <c r="G3739" s="109" t="s">
        <v>347</v>
      </c>
      <c r="H3739" s="83"/>
      <c r="I3739" s="85"/>
      <c r="J3739" s="89"/>
      <c r="K3739" s="88" t="str">
        <f>C3739</f>
        <v>đ/lít</v>
      </c>
      <c r="L3739" s="85"/>
      <c r="M3739" s="85"/>
      <c r="N3739" s="85">
        <f>D3739</f>
        <v>20040</v>
      </c>
      <c r="O3739" s="77"/>
      <c r="P3739" s="77"/>
    </row>
    <row r="3740" spans="1:17" s="79" customFormat="1" ht="17.25" x14ac:dyDescent="0.3">
      <c r="A3740" s="81">
        <f>A3739+1</f>
        <v>3</v>
      </c>
      <c r="B3740" s="91" t="s">
        <v>3267</v>
      </c>
      <c r="C3740" s="88" t="s">
        <v>347</v>
      </c>
      <c r="D3740" s="89">
        <v>16740</v>
      </c>
      <c r="E3740" s="113"/>
      <c r="F3740" s="94"/>
      <c r="G3740" s="109" t="s">
        <v>347</v>
      </c>
      <c r="H3740" s="83"/>
      <c r="I3740" s="85"/>
      <c r="J3740" s="89"/>
      <c r="K3740" s="88" t="str">
        <f>C3740</f>
        <v>đ/lít</v>
      </c>
      <c r="L3740" s="85"/>
      <c r="M3740" s="85"/>
      <c r="N3740" s="85">
        <f>D3740</f>
        <v>16740</v>
      </c>
      <c r="O3740" s="77"/>
      <c r="P3740" s="77"/>
    </row>
    <row r="3741" spans="1:17" s="79" customFormat="1" ht="17.25" x14ac:dyDescent="0.3">
      <c r="A3741" s="81">
        <f>+A3740+1</f>
        <v>4</v>
      </c>
      <c r="B3741" s="91" t="s">
        <v>1064</v>
      </c>
      <c r="C3741" s="88" t="s">
        <v>347</v>
      </c>
      <c r="D3741" s="89">
        <v>17040</v>
      </c>
      <c r="E3741" s="113"/>
      <c r="F3741" s="94"/>
      <c r="G3741" s="109" t="s">
        <v>347</v>
      </c>
      <c r="H3741" s="83"/>
      <c r="I3741" s="85"/>
      <c r="J3741" s="89"/>
      <c r="K3741" s="88" t="str">
        <f>C3741</f>
        <v>đ/lít</v>
      </c>
      <c r="L3741" s="85"/>
      <c r="M3741" s="85"/>
      <c r="N3741" s="85">
        <f>D3741</f>
        <v>17040</v>
      </c>
      <c r="O3741" s="77"/>
      <c r="P3741" s="77"/>
    </row>
    <row r="3742" spans="1:17" s="176" customFormat="1" ht="41.25" customHeight="1" x14ac:dyDescent="0.3">
      <c r="A3742" s="290"/>
      <c r="B3742" s="292" t="s">
        <v>3538</v>
      </c>
      <c r="C3742" s="293"/>
      <c r="D3742" s="293"/>
      <c r="E3742" s="293"/>
      <c r="F3742" s="293"/>
      <c r="G3742" s="293"/>
      <c r="H3742" s="293"/>
      <c r="I3742" s="293"/>
      <c r="J3742" s="293"/>
      <c r="K3742" s="293"/>
      <c r="L3742" s="293"/>
      <c r="M3742" s="293"/>
      <c r="N3742" s="294"/>
      <c r="O3742" s="85"/>
      <c r="P3742" s="35"/>
      <c r="Q3742" s="264"/>
    </row>
    <row r="3743" spans="1:17" s="176" customFormat="1" ht="18.75" x14ac:dyDescent="0.3">
      <c r="A3743" s="81">
        <v>1</v>
      </c>
      <c r="B3743" s="91" t="s">
        <v>374</v>
      </c>
      <c r="C3743" s="88" t="s">
        <v>347</v>
      </c>
      <c r="D3743" s="89">
        <v>21190</v>
      </c>
      <c r="E3743" s="113"/>
      <c r="F3743" s="94"/>
      <c r="G3743" s="109" t="s">
        <v>347</v>
      </c>
      <c r="H3743" s="83"/>
      <c r="I3743" s="85"/>
      <c r="J3743" s="89"/>
      <c r="K3743" s="88" t="str">
        <f>C3743</f>
        <v>đ/lít</v>
      </c>
      <c r="L3743" s="85"/>
      <c r="M3743" s="85"/>
      <c r="N3743" s="288">
        <v>20320</v>
      </c>
      <c r="O3743" s="85"/>
      <c r="P3743" s="35"/>
      <c r="Q3743" s="264"/>
    </row>
    <row r="3744" spans="1:17" s="176" customFormat="1" ht="18.75" x14ac:dyDescent="0.3">
      <c r="A3744" s="81">
        <f>+A3743+1</f>
        <v>2</v>
      </c>
      <c r="B3744" s="91" t="s">
        <v>348</v>
      </c>
      <c r="C3744" s="88" t="s">
        <v>347</v>
      </c>
      <c r="D3744" s="89">
        <v>20080</v>
      </c>
      <c r="E3744" s="113"/>
      <c r="F3744" s="94"/>
      <c r="G3744" s="109" t="s">
        <v>347</v>
      </c>
      <c r="H3744" s="83"/>
      <c r="I3744" s="85"/>
      <c r="J3744" s="89"/>
      <c r="K3744" s="88" t="str">
        <f>C3744</f>
        <v>đ/lít</v>
      </c>
      <c r="L3744" s="85"/>
      <c r="M3744" s="85"/>
      <c r="N3744" s="288">
        <v>19460</v>
      </c>
      <c r="O3744" s="85"/>
      <c r="P3744" s="35"/>
      <c r="Q3744" s="264"/>
    </row>
    <row r="3745" spans="1:17" s="176" customFormat="1" ht="18.75" x14ac:dyDescent="0.3">
      <c r="A3745" s="81">
        <f>A3744+1</f>
        <v>3</v>
      </c>
      <c r="B3745" s="91" t="s">
        <v>3267</v>
      </c>
      <c r="C3745" s="88" t="s">
        <v>347</v>
      </c>
      <c r="D3745" s="89">
        <v>16790</v>
      </c>
      <c r="E3745" s="113"/>
      <c r="F3745" s="94"/>
      <c r="G3745" s="109" t="s">
        <v>347</v>
      </c>
      <c r="H3745" s="83"/>
      <c r="I3745" s="85"/>
      <c r="J3745" s="89"/>
      <c r="K3745" s="88" t="str">
        <f>C3745</f>
        <v>đ/lít</v>
      </c>
      <c r="L3745" s="85"/>
      <c r="M3745" s="85"/>
      <c r="N3745" s="289">
        <v>16330</v>
      </c>
      <c r="O3745" s="85"/>
      <c r="P3745" s="35"/>
      <c r="Q3745" s="264"/>
    </row>
    <row r="3746" spans="1:17" s="176" customFormat="1" ht="18.75" x14ac:dyDescent="0.3">
      <c r="A3746" s="81">
        <f>+A3745+1</f>
        <v>4</v>
      </c>
      <c r="B3746" s="91" t="s">
        <v>1064</v>
      </c>
      <c r="C3746" s="88" t="s">
        <v>347</v>
      </c>
      <c r="D3746" s="89">
        <v>17090</v>
      </c>
      <c r="E3746" s="113"/>
      <c r="F3746" s="94"/>
      <c r="G3746" s="109" t="s">
        <v>347</v>
      </c>
      <c r="H3746" s="83"/>
      <c r="I3746" s="85"/>
      <c r="J3746" s="89"/>
      <c r="K3746" s="88" t="str">
        <f>C3746</f>
        <v>đ/lít</v>
      </c>
      <c r="L3746" s="85"/>
      <c r="M3746" s="85"/>
      <c r="N3746" s="289">
        <v>16630</v>
      </c>
      <c r="O3746" s="85"/>
      <c r="P3746" s="35"/>
      <c r="Q3746" s="264"/>
    </row>
    <row r="3747" spans="1:17" s="79" customFormat="1" ht="54" customHeight="1" x14ac:dyDescent="0.3">
      <c r="A3747" s="175"/>
      <c r="B3747" s="352" t="s">
        <v>3542</v>
      </c>
      <c r="C3747" s="353"/>
      <c r="D3747" s="353"/>
      <c r="E3747" s="353"/>
      <c r="F3747" s="353"/>
      <c r="G3747" s="353"/>
      <c r="H3747" s="353"/>
      <c r="I3747" s="353"/>
      <c r="J3747" s="353"/>
      <c r="K3747" s="353"/>
      <c r="L3747" s="353"/>
      <c r="M3747" s="353"/>
      <c r="N3747" s="354"/>
      <c r="O3747" s="77"/>
      <c r="P3747" s="77"/>
    </row>
    <row r="3748" spans="1:17" s="79" customFormat="1" ht="54" customHeight="1" x14ac:dyDescent="0.3">
      <c r="A3748" s="290"/>
      <c r="B3748" s="292" t="s">
        <v>3531</v>
      </c>
      <c r="C3748" s="293"/>
      <c r="D3748" s="293"/>
      <c r="E3748" s="293"/>
      <c r="F3748" s="293"/>
      <c r="G3748" s="293"/>
      <c r="H3748" s="293"/>
      <c r="I3748" s="293"/>
      <c r="J3748" s="293"/>
      <c r="K3748" s="293"/>
      <c r="L3748" s="293"/>
      <c r="M3748" s="293"/>
      <c r="N3748" s="294"/>
      <c r="O3748" s="77"/>
      <c r="P3748" s="77"/>
    </row>
    <row r="3749" spans="1:17" s="79" customFormat="1" ht="17.25" x14ac:dyDescent="0.3">
      <c r="A3749" s="81">
        <v>1</v>
      </c>
      <c r="B3749" s="91" t="s">
        <v>374</v>
      </c>
      <c r="C3749" s="88" t="s">
        <v>347</v>
      </c>
      <c r="D3749" s="89">
        <v>21110</v>
      </c>
      <c r="E3749" s="113"/>
      <c r="F3749" s="94"/>
      <c r="G3749" s="109" t="s">
        <v>347</v>
      </c>
      <c r="H3749" s="83"/>
      <c r="I3749" s="85"/>
      <c r="J3749" s="89"/>
      <c r="K3749" s="88" t="str">
        <f>C3749</f>
        <v>đ/lít</v>
      </c>
      <c r="L3749" s="85"/>
      <c r="M3749" s="85">
        <f>D3749</f>
        <v>21110</v>
      </c>
      <c r="N3749" s="85">
        <f>M3749</f>
        <v>21110</v>
      </c>
      <c r="O3749" s="77"/>
      <c r="P3749" s="77"/>
    </row>
    <row r="3750" spans="1:17" s="79" customFormat="1" ht="17.25" x14ac:dyDescent="0.3">
      <c r="A3750" s="81">
        <f>+A3749+1</f>
        <v>2</v>
      </c>
      <c r="B3750" s="91" t="s">
        <v>348</v>
      </c>
      <c r="C3750" s="88" t="s">
        <v>347</v>
      </c>
      <c r="D3750" s="89">
        <v>20040</v>
      </c>
      <c r="E3750" s="113"/>
      <c r="F3750" s="94"/>
      <c r="G3750" s="109" t="s">
        <v>347</v>
      </c>
      <c r="H3750" s="83"/>
      <c r="I3750" s="85"/>
      <c r="J3750" s="89"/>
      <c r="K3750" s="88" t="str">
        <f>C3750</f>
        <v>đ/lít</v>
      </c>
      <c r="L3750" s="85"/>
      <c r="M3750" s="85">
        <f>D3750</f>
        <v>20040</v>
      </c>
      <c r="N3750" s="85">
        <f>M3750</f>
        <v>20040</v>
      </c>
      <c r="O3750" s="77"/>
      <c r="P3750" s="77"/>
    </row>
    <row r="3751" spans="1:17" s="79" customFormat="1" ht="17.25" x14ac:dyDescent="0.3">
      <c r="A3751" s="81">
        <f>A3750+1</f>
        <v>3</v>
      </c>
      <c r="B3751" s="91" t="s">
        <v>3265</v>
      </c>
      <c r="C3751" s="88" t="s">
        <v>347</v>
      </c>
      <c r="D3751" s="89">
        <v>16740</v>
      </c>
      <c r="E3751" s="113"/>
      <c r="F3751" s="94"/>
      <c r="G3751" s="109" t="s">
        <v>347</v>
      </c>
      <c r="H3751" s="83"/>
      <c r="I3751" s="85"/>
      <c r="J3751" s="89"/>
      <c r="K3751" s="88" t="str">
        <f>C3751</f>
        <v>đ/lít</v>
      </c>
      <c r="L3751" s="85"/>
      <c r="M3751" s="85">
        <f>D3751</f>
        <v>16740</v>
      </c>
      <c r="N3751" s="85">
        <f>M3751</f>
        <v>16740</v>
      </c>
      <c r="O3751" s="77"/>
      <c r="P3751" s="77"/>
    </row>
    <row r="3752" spans="1:17" s="176" customFormat="1" ht="60.75" customHeight="1" x14ac:dyDescent="0.3">
      <c r="A3752" s="290"/>
      <c r="B3752" s="292" t="s">
        <v>3543</v>
      </c>
      <c r="C3752" s="293"/>
      <c r="D3752" s="293"/>
      <c r="E3752" s="293"/>
      <c r="F3752" s="293"/>
      <c r="G3752" s="293"/>
      <c r="H3752" s="293"/>
      <c r="I3752" s="293"/>
      <c r="J3752" s="293"/>
      <c r="K3752" s="293"/>
      <c r="L3752" s="293"/>
      <c r="M3752" s="293"/>
      <c r="N3752" s="294"/>
      <c r="O3752" s="85"/>
      <c r="P3752" s="35"/>
      <c r="Q3752" s="264"/>
    </row>
    <row r="3753" spans="1:17" s="176" customFormat="1" ht="18.75" x14ac:dyDescent="0.3">
      <c r="A3753" s="81">
        <v>1</v>
      </c>
      <c r="B3753" s="91" t="s">
        <v>374</v>
      </c>
      <c r="C3753" s="88" t="s">
        <v>347</v>
      </c>
      <c r="D3753" s="89">
        <v>21190</v>
      </c>
      <c r="E3753" s="113"/>
      <c r="F3753" s="94"/>
      <c r="G3753" s="109" t="s">
        <v>347</v>
      </c>
      <c r="H3753" s="83"/>
      <c r="I3753" s="85"/>
      <c r="J3753" s="89"/>
      <c r="K3753" s="88" t="str">
        <f>C3753</f>
        <v>đ/lít</v>
      </c>
      <c r="L3753" s="85"/>
      <c r="M3753" s="288">
        <v>20320</v>
      </c>
      <c r="N3753" s="85">
        <f>M3753</f>
        <v>20320</v>
      </c>
      <c r="O3753" s="85"/>
      <c r="P3753" s="35"/>
      <c r="Q3753" s="264"/>
    </row>
    <row r="3754" spans="1:17" s="176" customFormat="1" ht="18.75" x14ac:dyDescent="0.3">
      <c r="A3754" s="81">
        <f>+A3753+1</f>
        <v>2</v>
      </c>
      <c r="B3754" s="91" t="s">
        <v>348</v>
      </c>
      <c r="C3754" s="88" t="s">
        <v>347</v>
      </c>
      <c r="D3754" s="89">
        <v>20080</v>
      </c>
      <c r="E3754" s="113"/>
      <c r="F3754" s="94"/>
      <c r="G3754" s="109" t="s">
        <v>347</v>
      </c>
      <c r="H3754" s="83"/>
      <c r="I3754" s="85"/>
      <c r="J3754" s="89"/>
      <c r="K3754" s="88" t="str">
        <f>C3754</f>
        <v>đ/lít</v>
      </c>
      <c r="L3754" s="85"/>
      <c r="M3754" s="288">
        <v>19460</v>
      </c>
      <c r="N3754" s="85">
        <f>M3754</f>
        <v>19460</v>
      </c>
      <c r="O3754" s="85"/>
      <c r="P3754" s="35"/>
      <c r="Q3754" s="264"/>
    </row>
    <row r="3755" spans="1:17" s="176" customFormat="1" ht="18.75" x14ac:dyDescent="0.3">
      <c r="A3755" s="81">
        <f>A3754+1</f>
        <v>3</v>
      </c>
      <c r="B3755" s="91" t="s">
        <v>3265</v>
      </c>
      <c r="C3755" s="88" t="s">
        <v>347</v>
      </c>
      <c r="D3755" s="89">
        <v>16790</v>
      </c>
      <c r="E3755" s="113"/>
      <c r="F3755" s="94"/>
      <c r="G3755" s="109" t="s">
        <v>347</v>
      </c>
      <c r="H3755" s="83"/>
      <c r="I3755" s="85"/>
      <c r="J3755" s="89"/>
      <c r="K3755" s="88" t="str">
        <f>C3755</f>
        <v>đ/lít</v>
      </c>
      <c r="L3755" s="85"/>
      <c r="M3755" s="289">
        <v>16330</v>
      </c>
      <c r="N3755" s="85">
        <f>M3755</f>
        <v>16330</v>
      </c>
      <c r="O3755" s="85"/>
      <c r="P3755" s="35"/>
      <c r="Q3755" s="264"/>
    </row>
    <row r="3756" spans="1:17" s="79" customFormat="1" ht="57.75" customHeight="1" x14ac:dyDescent="0.3">
      <c r="A3756" s="175"/>
      <c r="B3756" s="352" t="s">
        <v>3544</v>
      </c>
      <c r="C3756" s="353"/>
      <c r="D3756" s="353"/>
      <c r="E3756" s="353"/>
      <c r="F3756" s="353"/>
      <c r="G3756" s="353"/>
      <c r="H3756" s="353"/>
      <c r="I3756" s="353"/>
      <c r="J3756" s="353"/>
      <c r="K3756" s="353"/>
      <c r="L3756" s="353"/>
      <c r="M3756" s="353"/>
      <c r="N3756" s="354"/>
      <c r="O3756" s="77"/>
      <c r="P3756" s="77"/>
    </row>
    <row r="3757" spans="1:17" s="79" customFormat="1" ht="57.75" customHeight="1" x14ac:dyDescent="0.3">
      <c r="A3757" s="290"/>
      <c r="B3757" s="292" t="s">
        <v>3531</v>
      </c>
      <c r="C3757" s="293"/>
      <c r="D3757" s="293"/>
      <c r="E3757" s="293"/>
      <c r="F3757" s="293"/>
      <c r="G3757" s="293"/>
      <c r="H3757" s="293"/>
      <c r="I3757" s="293"/>
      <c r="J3757" s="293"/>
      <c r="K3757" s="293"/>
      <c r="L3757" s="293"/>
      <c r="M3757" s="293"/>
      <c r="N3757" s="294"/>
      <c r="O3757" s="77"/>
      <c r="P3757" s="77"/>
    </row>
    <row r="3758" spans="1:17" s="79" customFormat="1" ht="17.25" x14ac:dyDescent="0.3">
      <c r="A3758" s="81">
        <v>1</v>
      </c>
      <c r="B3758" s="91" t="s">
        <v>374</v>
      </c>
      <c r="C3758" s="88" t="s">
        <v>347</v>
      </c>
      <c r="D3758" s="89">
        <v>21110</v>
      </c>
      <c r="E3758" s="113"/>
      <c r="F3758" s="94"/>
      <c r="G3758" s="109" t="s">
        <v>347</v>
      </c>
      <c r="H3758" s="83"/>
      <c r="I3758" s="85"/>
      <c r="J3758" s="89"/>
      <c r="K3758" s="88" t="str">
        <f>C3758</f>
        <v>đ/lít</v>
      </c>
      <c r="L3758" s="85"/>
      <c r="M3758" s="85">
        <f>D3758</f>
        <v>21110</v>
      </c>
      <c r="N3758" s="85">
        <f>M3758</f>
        <v>21110</v>
      </c>
      <c r="O3758" s="77"/>
      <c r="P3758" s="77"/>
    </row>
    <row r="3759" spans="1:17" s="79" customFormat="1" ht="17.25" x14ac:dyDescent="0.3">
      <c r="A3759" s="81">
        <f>+A3758+1</f>
        <v>2</v>
      </c>
      <c r="B3759" s="91" t="s">
        <v>348</v>
      </c>
      <c r="C3759" s="88" t="s">
        <v>347</v>
      </c>
      <c r="D3759" s="89">
        <v>20040</v>
      </c>
      <c r="E3759" s="113"/>
      <c r="F3759" s="94"/>
      <c r="G3759" s="109" t="s">
        <v>347</v>
      </c>
      <c r="H3759" s="83"/>
      <c r="I3759" s="85"/>
      <c r="J3759" s="89"/>
      <c r="K3759" s="88" t="str">
        <f>C3759</f>
        <v>đ/lít</v>
      </c>
      <c r="L3759" s="85"/>
      <c r="M3759" s="85">
        <f>D3759</f>
        <v>20040</v>
      </c>
      <c r="N3759" s="85">
        <f>M3759</f>
        <v>20040</v>
      </c>
      <c r="O3759" s="77"/>
      <c r="P3759" s="77"/>
    </row>
    <row r="3760" spans="1:17" s="79" customFormat="1" ht="17.25" x14ac:dyDescent="0.3">
      <c r="A3760" s="81">
        <f>A3759+1</f>
        <v>3</v>
      </c>
      <c r="B3760" s="91" t="s">
        <v>3263</v>
      </c>
      <c r="C3760" s="88" t="s">
        <v>347</v>
      </c>
      <c r="D3760" s="89">
        <v>16740</v>
      </c>
      <c r="E3760" s="113"/>
      <c r="F3760" s="94"/>
      <c r="G3760" s="109" t="s">
        <v>347</v>
      </c>
      <c r="H3760" s="83"/>
      <c r="I3760" s="85"/>
      <c r="J3760" s="89"/>
      <c r="K3760" s="88" t="str">
        <f>C3760</f>
        <v>đ/lít</v>
      </c>
      <c r="L3760" s="85"/>
      <c r="M3760" s="85">
        <f>D3760</f>
        <v>16740</v>
      </c>
      <c r="N3760" s="85">
        <f>M3760</f>
        <v>16740</v>
      </c>
      <c r="O3760" s="77"/>
      <c r="P3760" s="77"/>
    </row>
    <row r="3761" spans="1:17" s="176" customFormat="1" ht="55.5" customHeight="1" x14ac:dyDescent="0.3">
      <c r="A3761" s="290"/>
      <c r="B3761" s="292" t="s">
        <v>3538</v>
      </c>
      <c r="C3761" s="293"/>
      <c r="D3761" s="293"/>
      <c r="E3761" s="293"/>
      <c r="F3761" s="293"/>
      <c r="G3761" s="293"/>
      <c r="H3761" s="293"/>
      <c r="I3761" s="293"/>
      <c r="J3761" s="293"/>
      <c r="K3761" s="293"/>
      <c r="L3761" s="293"/>
      <c r="M3761" s="293"/>
      <c r="N3761" s="294"/>
      <c r="O3761" s="85"/>
      <c r="P3761" s="35"/>
      <c r="Q3761" s="264"/>
    </row>
    <row r="3762" spans="1:17" s="176" customFormat="1" ht="18.75" x14ac:dyDescent="0.3">
      <c r="A3762" s="81">
        <v>1</v>
      </c>
      <c r="B3762" s="286" t="s">
        <v>3525</v>
      </c>
      <c r="C3762" s="88" t="s">
        <v>347</v>
      </c>
      <c r="D3762" s="89">
        <v>21190</v>
      </c>
      <c r="E3762" s="113"/>
      <c r="F3762" s="94"/>
      <c r="G3762" s="109" t="s">
        <v>347</v>
      </c>
      <c r="H3762" s="83"/>
      <c r="I3762" s="85"/>
      <c r="J3762" s="89"/>
      <c r="K3762" s="88" t="str">
        <f>C3762</f>
        <v>đ/lít</v>
      </c>
      <c r="L3762" s="85"/>
      <c r="M3762" s="288">
        <v>20320</v>
      </c>
      <c r="N3762" s="85">
        <f>M3762</f>
        <v>20320</v>
      </c>
      <c r="O3762" s="85"/>
      <c r="P3762" s="35"/>
      <c r="Q3762" s="264"/>
    </row>
    <row r="3763" spans="1:17" s="176" customFormat="1" ht="18.75" x14ac:dyDescent="0.3">
      <c r="A3763" s="81">
        <f>+A3762+1</f>
        <v>2</v>
      </c>
      <c r="B3763" s="286" t="s">
        <v>3524</v>
      </c>
      <c r="C3763" s="88" t="s">
        <v>347</v>
      </c>
      <c r="D3763" s="89">
        <v>20080</v>
      </c>
      <c r="E3763" s="113"/>
      <c r="F3763" s="94"/>
      <c r="G3763" s="109" t="s">
        <v>347</v>
      </c>
      <c r="H3763" s="83"/>
      <c r="I3763" s="85"/>
      <c r="J3763" s="89"/>
      <c r="K3763" s="88" t="str">
        <f>C3763</f>
        <v>đ/lít</v>
      </c>
      <c r="L3763" s="85"/>
      <c r="M3763" s="288">
        <v>19460</v>
      </c>
      <c r="N3763" s="85">
        <f>M3763</f>
        <v>19460</v>
      </c>
      <c r="O3763" s="85"/>
      <c r="P3763" s="35"/>
      <c r="Q3763" s="264"/>
    </row>
    <row r="3764" spans="1:17" s="176" customFormat="1" ht="18.75" x14ac:dyDescent="0.3">
      <c r="A3764" s="81">
        <f>A3763+1</f>
        <v>3</v>
      </c>
      <c r="B3764" s="287" t="s">
        <v>3527</v>
      </c>
      <c r="C3764" s="88" t="s">
        <v>347</v>
      </c>
      <c r="D3764" s="89">
        <v>16790</v>
      </c>
      <c r="E3764" s="113"/>
      <c r="F3764" s="94"/>
      <c r="G3764" s="109" t="s">
        <v>347</v>
      </c>
      <c r="H3764" s="83"/>
      <c r="I3764" s="85"/>
      <c r="J3764" s="89"/>
      <c r="K3764" s="88" t="str">
        <f>C3764</f>
        <v>đ/lít</v>
      </c>
      <c r="L3764" s="85"/>
      <c r="M3764" s="289">
        <v>16330</v>
      </c>
      <c r="N3764" s="85">
        <f>M3764</f>
        <v>16330</v>
      </c>
      <c r="O3764" s="85"/>
      <c r="P3764" s="35"/>
      <c r="Q3764" s="264"/>
    </row>
    <row r="3765" spans="1:17" s="79" customFormat="1" ht="53.25" customHeight="1" x14ac:dyDescent="0.3">
      <c r="A3765" s="175"/>
      <c r="B3765" s="352" t="s">
        <v>3545</v>
      </c>
      <c r="C3765" s="353"/>
      <c r="D3765" s="353"/>
      <c r="E3765" s="353"/>
      <c r="F3765" s="353"/>
      <c r="G3765" s="353"/>
      <c r="H3765" s="353"/>
      <c r="I3765" s="353"/>
      <c r="J3765" s="353"/>
      <c r="K3765" s="353"/>
      <c r="L3765" s="353"/>
      <c r="M3765" s="353"/>
      <c r="N3765" s="354"/>
      <c r="O3765" s="77"/>
      <c r="P3765" s="77"/>
    </row>
    <row r="3766" spans="1:17" s="79" customFormat="1" ht="53.25" customHeight="1" x14ac:dyDescent="0.3">
      <c r="A3766" s="290"/>
      <c r="B3766" s="292" t="s">
        <v>3531</v>
      </c>
      <c r="C3766" s="293"/>
      <c r="D3766" s="293"/>
      <c r="E3766" s="293"/>
      <c r="F3766" s="293"/>
      <c r="G3766" s="293"/>
      <c r="H3766" s="293"/>
      <c r="I3766" s="293"/>
      <c r="J3766" s="293"/>
      <c r="K3766" s="293"/>
      <c r="L3766" s="293"/>
      <c r="M3766" s="293"/>
      <c r="N3766" s="294"/>
      <c r="O3766" s="77"/>
      <c r="P3766" s="77"/>
    </row>
    <row r="3767" spans="1:17" s="79" customFormat="1" ht="17.25" x14ac:dyDescent="0.3">
      <c r="A3767" s="81">
        <v>1</v>
      </c>
      <c r="B3767" s="91" t="s">
        <v>374</v>
      </c>
      <c r="C3767" s="88" t="s">
        <v>347</v>
      </c>
      <c r="D3767" s="89">
        <v>21110</v>
      </c>
      <c r="E3767" s="113"/>
      <c r="F3767" s="94"/>
      <c r="G3767" s="109" t="s">
        <v>347</v>
      </c>
      <c r="H3767" s="83"/>
      <c r="I3767" s="85"/>
      <c r="J3767" s="89"/>
      <c r="K3767" s="88" t="str">
        <f>C3767</f>
        <v>đ/lít</v>
      </c>
      <c r="L3767" s="85"/>
      <c r="M3767" s="85"/>
      <c r="N3767" s="85">
        <f>D3767</f>
        <v>21110</v>
      </c>
      <c r="O3767" s="77"/>
      <c r="P3767" s="77"/>
    </row>
    <row r="3768" spans="1:17" s="79" customFormat="1" ht="17.25" x14ac:dyDescent="0.3">
      <c r="A3768" s="81">
        <f>+A3767+1</f>
        <v>2</v>
      </c>
      <c r="B3768" s="91" t="s">
        <v>348</v>
      </c>
      <c r="C3768" s="88" t="s">
        <v>347</v>
      </c>
      <c r="D3768" s="89">
        <v>20040</v>
      </c>
      <c r="E3768" s="113"/>
      <c r="F3768" s="94"/>
      <c r="G3768" s="109" t="s">
        <v>347</v>
      </c>
      <c r="H3768" s="83"/>
      <c r="I3768" s="85"/>
      <c r="J3768" s="89"/>
      <c r="K3768" s="88" t="str">
        <f>C3768</f>
        <v>đ/lít</v>
      </c>
      <c r="L3768" s="85"/>
      <c r="M3768" s="85"/>
      <c r="N3768" s="85">
        <f>D3768</f>
        <v>20040</v>
      </c>
      <c r="O3768" s="77"/>
      <c r="P3768" s="77"/>
    </row>
    <row r="3769" spans="1:17" s="79" customFormat="1" ht="17.25" x14ac:dyDescent="0.3">
      <c r="A3769" s="81">
        <f>A3768+1</f>
        <v>3</v>
      </c>
      <c r="B3769" s="91" t="s">
        <v>3265</v>
      </c>
      <c r="C3769" s="88" t="s">
        <v>347</v>
      </c>
      <c r="D3769" s="89">
        <v>16740</v>
      </c>
      <c r="E3769" s="113"/>
      <c r="F3769" s="94"/>
      <c r="G3769" s="109" t="s">
        <v>347</v>
      </c>
      <c r="H3769" s="83"/>
      <c r="I3769" s="85"/>
      <c r="J3769" s="89"/>
      <c r="K3769" s="88" t="str">
        <f>C3769</f>
        <v>đ/lít</v>
      </c>
      <c r="L3769" s="85"/>
      <c r="M3769" s="85"/>
      <c r="N3769" s="85">
        <f>D3769</f>
        <v>16740</v>
      </c>
      <c r="O3769" s="77"/>
      <c r="P3769" s="77"/>
    </row>
    <row r="3770" spans="1:17" s="176" customFormat="1" ht="58.5" customHeight="1" x14ac:dyDescent="0.3">
      <c r="A3770" s="290"/>
      <c r="B3770" s="292" t="s">
        <v>3546</v>
      </c>
      <c r="C3770" s="293"/>
      <c r="D3770" s="293"/>
      <c r="E3770" s="293"/>
      <c r="F3770" s="293"/>
      <c r="G3770" s="293"/>
      <c r="H3770" s="293"/>
      <c r="I3770" s="293"/>
      <c r="J3770" s="293"/>
      <c r="K3770" s="293"/>
      <c r="L3770" s="293"/>
      <c r="M3770" s="293"/>
      <c r="N3770" s="294"/>
      <c r="O3770" s="85"/>
      <c r="P3770" s="35"/>
      <c r="Q3770" s="264"/>
    </row>
    <row r="3771" spans="1:17" s="176" customFormat="1" ht="18.75" x14ac:dyDescent="0.3">
      <c r="A3771" s="81">
        <v>1</v>
      </c>
      <c r="B3771" s="286" t="s">
        <v>3525</v>
      </c>
      <c r="C3771" s="88" t="s">
        <v>347</v>
      </c>
      <c r="D3771" s="89">
        <v>21190</v>
      </c>
      <c r="E3771" s="113"/>
      <c r="F3771" s="94"/>
      <c r="G3771" s="109" t="s">
        <v>347</v>
      </c>
      <c r="H3771" s="83"/>
      <c r="I3771" s="85"/>
      <c r="J3771" s="89"/>
      <c r="K3771" s="88" t="str">
        <f>C3771</f>
        <v>đ/lít</v>
      </c>
      <c r="L3771" s="85"/>
      <c r="M3771" s="85"/>
      <c r="N3771" s="288">
        <v>20320</v>
      </c>
      <c r="O3771" s="85"/>
      <c r="P3771" s="35"/>
      <c r="Q3771" s="264"/>
    </row>
    <row r="3772" spans="1:17" s="176" customFormat="1" ht="18.75" x14ac:dyDescent="0.3">
      <c r="A3772" s="81">
        <f>+A3771+1</f>
        <v>2</v>
      </c>
      <c r="B3772" s="286" t="s">
        <v>3524</v>
      </c>
      <c r="C3772" s="88" t="s">
        <v>347</v>
      </c>
      <c r="D3772" s="89">
        <v>20080</v>
      </c>
      <c r="E3772" s="113"/>
      <c r="F3772" s="94"/>
      <c r="G3772" s="109" t="s">
        <v>347</v>
      </c>
      <c r="H3772" s="83"/>
      <c r="I3772" s="85"/>
      <c r="J3772" s="89"/>
      <c r="K3772" s="88" t="str">
        <f>C3772</f>
        <v>đ/lít</v>
      </c>
      <c r="L3772" s="85"/>
      <c r="M3772" s="85"/>
      <c r="N3772" s="288">
        <v>19460</v>
      </c>
      <c r="O3772" s="85"/>
      <c r="P3772" s="35"/>
      <c r="Q3772" s="264"/>
    </row>
    <row r="3773" spans="1:17" s="176" customFormat="1" ht="18.75" x14ac:dyDescent="0.3">
      <c r="A3773" s="81">
        <f>A3772+1</f>
        <v>3</v>
      </c>
      <c r="B3773" s="287" t="s">
        <v>3490</v>
      </c>
      <c r="C3773" s="88" t="s">
        <v>347</v>
      </c>
      <c r="D3773" s="89">
        <v>16790</v>
      </c>
      <c r="E3773" s="113"/>
      <c r="F3773" s="94"/>
      <c r="G3773" s="109" t="s">
        <v>347</v>
      </c>
      <c r="H3773" s="83"/>
      <c r="I3773" s="85"/>
      <c r="J3773" s="89"/>
      <c r="K3773" s="88" t="str">
        <f>C3773</f>
        <v>đ/lít</v>
      </c>
      <c r="L3773" s="85"/>
      <c r="M3773" s="85"/>
      <c r="N3773" s="289">
        <v>16330</v>
      </c>
      <c r="O3773" s="85"/>
      <c r="P3773" s="35"/>
      <c r="Q3773" s="264"/>
    </row>
    <row r="3774" spans="1:17" s="79" customFormat="1" ht="53.25" customHeight="1" x14ac:dyDescent="0.3">
      <c r="A3774" s="175"/>
      <c r="B3774" s="352" t="s">
        <v>3547</v>
      </c>
      <c r="C3774" s="353"/>
      <c r="D3774" s="353"/>
      <c r="E3774" s="353"/>
      <c r="F3774" s="353"/>
      <c r="G3774" s="353"/>
      <c r="H3774" s="353"/>
      <c r="I3774" s="353"/>
      <c r="J3774" s="353"/>
      <c r="K3774" s="353"/>
      <c r="L3774" s="353"/>
      <c r="M3774" s="353"/>
      <c r="N3774" s="354"/>
      <c r="O3774" s="77"/>
      <c r="P3774" s="77"/>
    </row>
    <row r="3775" spans="1:17" s="79" customFormat="1" ht="53.25" customHeight="1" x14ac:dyDescent="0.3">
      <c r="A3775" s="290"/>
      <c r="B3775" s="292" t="s">
        <v>3531</v>
      </c>
      <c r="C3775" s="293"/>
      <c r="D3775" s="293"/>
      <c r="E3775" s="293"/>
      <c r="F3775" s="293"/>
      <c r="G3775" s="293"/>
      <c r="H3775" s="293"/>
      <c r="I3775" s="293"/>
      <c r="J3775" s="293"/>
      <c r="K3775" s="293"/>
      <c r="L3775" s="293"/>
      <c r="M3775" s="293"/>
      <c r="N3775" s="294"/>
      <c r="O3775" s="77"/>
      <c r="P3775" s="77"/>
    </row>
    <row r="3776" spans="1:17" s="79" customFormat="1" ht="17.25" x14ac:dyDescent="0.3">
      <c r="A3776" s="81">
        <v>1</v>
      </c>
      <c r="B3776" s="91" t="s">
        <v>374</v>
      </c>
      <c r="C3776" s="88" t="s">
        <v>347</v>
      </c>
      <c r="D3776" s="89">
        <v>21110</v>
      </c>
      <c r="E3776" s="113"/>
      <c r="F3776" s="94"/>
      <c r="G3776" s="109" t="s">
        <v>347</v>
      </c>
      <c r="H3776" s="83"/>
      <c r="I3776" s="85"/>
      <c r="J3776" s="89"/>
      <c r="K3776" s="88" t="str">
        <f>C3776</f>
        <v>đ/lít</v>
      </c>
      <c r="L3776" s="85"/>
      <c r="M3776" s="85">
        <f>D3776</f>
        <v>21110</v>
      </c>
      <c r="N3776" s="85"/>
      <c r="O3776" s="77"/>
      <c r="P3776" s="77"/>
    </row>
    <row r="3777" spans="1:17" s="79" customFormat="1" ht="17.25" x14ac:dyDescent="0.3">
      <c r="A3777" s="81">
        <f>+A3776+1</f>
        <v>2</v>
      </c>
      <c r="B3777" s="91" t="s">
        <v>348</v>
      </c>
      <c r="C3777" s="88" t="s">
        <v>347</v>
      </c>
      <c r="D3777" s="89">
        <v>20040</v>
      </c>
      <c r="E3777" s="113"/>
      <c r="F3777" s="94"/>
      <c r="G3777" s="109" t="s">
        <v>347</v>
      </c>
      <c r="H3777" s="83"/>
      <c r="I3777" s="85"/>
      <c r="J3777" s="89"/>
      <c r="K3777" s="88" t="str">
        <f>C3777</f>
        <v>đ/lít</v>
      </c>
      <c r="L3777" s="85"/>
      <c r="M3777" s="85">
        <f>D3777</f>
        <v>20040</v>
      </c>
      <c r="N3777" s="85"/>
      <c r="O3777" s="77"/>
      <c r="P3777" s="77"/>
    </row>
    <row r="3778" spans="1:17" s="79" customFormat="1" ht="17.25" x14ac:dyDescent="0.3">
      <c r="A3778" s="81">
        <f>A3777+1</f>
        <v>3</v>
      </c>
      <c r="B3778" s="91" t="s">
        <v>3263</v>
      </c>
      <c r="C3778" s="88" t="s">
        <v>347</v>
      </c>
      <c r="D3778" s="89">
        <v>16740</v>
      </c>
      <c r="E3778" s="113"/>
      <c r="F3778" s="94"/>
      <c r="G3778" s="109" t="s">
        <v>347</v>
      </c>
      <c r="H3778" s="83"/>
      <c r="I3778" s="85"/>
      <c r="J3778" s="89"/>
      <c r="K3778" s="88" t="str">
        <f>C3778</f>
        <v>đ/lít</v>
      </c>
      <c r="L3778" s="85"/>
      <c r="M3778" s="85">
        <f>D3778</f>
        <v>16740</v>
      </c>
      <c r="N3778" s="85"/>
      <c r="O3778" s="77"/>
      <c r="P3778" s="77"/>
    </row>
    <row r="3779" spans="1:17" s="176" customFormat="1" ht="60.75" customHeight="1" x14ac:dyDescent="0.3">
      <c r="A3779" s="290"/>
      <c r="B3779" s="292" t="s">
        <v>3548</v>
      </c>
      <c r="C3779" s="293"/>
      <c r="D3779" s="293"/>
      <c r="E3779" s="293"/>
      <c r="F3779" s="293"/>
      <c r="G3779" s="293"/>
      <c r="H3779" s="293"/>
      <c r="I3779" s="293"/>
      <c r="J3779" s="293"/>
      <c r="K3779" s="293"/>
      <c r="L3779" s="293"/>
      <c r="M3779" s="293"/>
      <c r="N3779" s="294"/>
      <c r="O3779" s="85"/>
      <c r="P3779" s="35"/>
      <c r="Q3779" s="264"/>
    </row>
    <row r="3780" spans="1:17" s="176" customFormat="1" ht="18.75" x14ac:dyDescent="0.3">
      <c r="A3780" s="81">
        <v>1</v>
      </c>
      <c r="B3780" s="286" t="s">
        <v>3525</v>
      </c>
      <c r="C3780" s="88" t="s">
        <v>347</v>
      </c>
      <c r="D3780" s="89">
        <v>21190</v>
      </c>
      <c r="E3780" s="113"/>
      <c r="F3780" s="94"/>
      <c r="G3780" s="109" t="s">
        <v>347</v>
      </c>
      <c r="H3780" s="83"/>
      <c r="I3780" s="85"/>
      <c r="J3780" s="89"/>
      <c r="K3780" s="88" t="str">
        <f>C3780</f>
        <v>đ/lít</v>
      </c>
      <c r="L3780" s="85"/>
      <c r="M3780" s="288">
        <v>20320</v>
      </c>
      <c r="N3780" s="85"/>
      <c r="O3780" s="85"/>
      <c r="P3780" s="35"/>
      <c r="Q3780" s="264"/>
    </row>
    <row r="3781" spans="1:17" s="176" customFormat="1" ht="18.75" x14ac:dyDescent="0.3">
      <c r="A3781" s="81">
        <f>+A3780+1</f>
        <v>2</v>
      </c>
      <c r="B3781" s="286" t="s">
        <v>3524</v>
      </c>
      <c r="C3781" s="88" t="s">
        <v>347</v>
      </c>
      <c r="D3781" s="89">
        <v>20080</v>
      </c>
      <c r="E3781" s="113"/>
      <c r="F3781" s="94"/>
      <c r="G3781" s="109" t="s">
        <v>347</v>
      </c>
      <c r="H3781" s="83"/>
      <c r="I3781" s="85"/>
      <c r="J3781" s="89"/>
      <c r="K3781" s="88" t="str">
        <f>C3781</f>
        <v>đ/lít</v>
      </c>
      <c r="L3781" s="85"/>
      <c r="M3781" s="288">
        <v>19460</v>
      </c>
      <c r="N3781" s="85"/>
      <c r="O3781" s="85"/>
      <c r="P3781" s="35"/>
      <c r="Q3781" s="264"/>
    </row>
    <row r="3782" spans="1:17" s="176" customFormat="1" ht="18.75" x14ac:dyDescent="0.3">
      <c r="A3782" s="81">
        <f>A3781+1</f>
        <v>3</v>
      </c>
      <c r="B3782" s="287" t="s">
        <v>3528</v>
      </c>
      <c r="C3782" s="88" t="s">
        <v>347</v>
      </c>
      <c r="D3782" s="89">
        <v>16790</v>
      </c>
      <c r="E3782" s="113"/>
      <c r="F3782" s="94"/>
      <c r="G3782" s="109" t="s">
        <v>347</v>
      </c>
      <c r="H3782" s="83"/>
      <c r="I3782" s="85"/>
      <c r="J3782" s="89"/>
      <c r="K3782" s="88" t="str">
        <f>C3782</f>
        <v>đ/lít</v>
      </c>
      <c r="L3782" s="85"/>
      <c r="M3782" s="289">
        <v>16330</v>
      </c>
      <c r="N3782" s="85"/>
      <c r="O3782" s="85"/>
      <c r="P3782" s="35"/>
      <c r="Q3782" s="264"/>
    </row>
    <row r="3783" spans="1:17" s="79" customFormat="1" ht="53.25" customHeight="1" x14ac:dyDescent="0.3">
      <c r="A3783" s="175"/>
      <c r="B3783" s="352" t="s">
        <v>3549</v>
      </c>
      <c r="C3783" s="353"/>
      <c r="D3783" s="353"/>
      <c r="E3783" s="353"/>
      <c r="F3783" s="353"/>
      <c r="G3783" s="353"/>
      <c r="H3783" s="353"/>
      <c r="I3783" s="353"/>
      <c r="J3783" s="353"/>
      <c r="K3783" s="353"/>
      <c r="L3783" s="353"/>
      <c r="M3783" s="353"/>
      <c r="N3783" s="354"/>
      <c r="O3783" s="77"/>
      <c r="P3783" s="77"/>
    </row>
    <row r="3784" spans="1:17" s="79" customFormat="1" ht="53.25" customHeight="1" x14ac:dyDescent="0.3">
      <c r="A3784" s="290"/>
      <c r="B3784" s="292" t="s">
        <v>3531</v>
      </c>
      <c r="C3784" s="293"/>
      <c r="D3784" s="293"/>
      <c r="E3784" s="293"/>
      <c r="F3784" s="293"/>
      <c r="G3784" s="293"/>
      <c r="H3784" s="293"/>
      <c r="I3784" s="293"/>
      <c r="J3784" s="293"/>
      <c r="K3784" s="293"/>
      <c r="L3784" s="293"/>
      <c r="M3784" s="293"/>
      <c r="N3784" s="294"/>
      <c r="O3784" s="77"/>
      <c r="P3784" s="77"/>
    </row>
    <row r="3785" spans="1:17" s="79" customFormat="1" ht="17.25" x14ac:dyDescent="0.3">
      <c r="A3785" s="81">
        <v>1</v>
      </c>
      <c r="B3785" s="91" t="s">
        <v>374</v>
      </c>
      <c r="C3785" s="88" t="s">
        <v>347</v>
      </c>
      <c r="D3785" s="89">
        <v>21110</v>
      </c>
      <c r="E3785" s="113"/>
      <c r="F3785" s="94"/>
      <c r="G3785" s="109" t="s">
        <v>347</v>
      </c>
      <c r="H3785" s="83"/>
      <c r="I3785" s="85"/>
      <c r="J3785" s="89"/>
      <c r="K3785" s="88" t="str">
        <f>C3785</f>
        <v>đ/lít</v>
      </c>
      <c r="L3785" s="85"/>
      <c r="M3785" s="85">
        <f>D3785</f>
        <v>21110</v>
      </c>
      <c r="N3785" s="85"/>
      <c r="O3785" s="77"/>
      <c r="P3785" s="77"/>
    </row>
    <row r="3786" spans="1:17" s="176" customFormat="1" ht="17.25" x14ac:dyDescent="0.3">
      <c r="A3786" s="81">
        <f>+A3785+1</f>
        <v>2</v>
      </c>
      <c r="B3786" s="91" t="s">
        <v>348</v>
      </c>
      <c r="C3786" s="88" t="s">
        <v>347</v>
      </c>
      <c r="D3786" s="89">
        <v>20040</v>
      </c>
      <c r="E3786" s="113"/>
      <c r="F3786" s="94"/>
      <c r="G3786" s="109" t="s">
        <v>347</v>
      </c>
      <c r="H3786" s="83"/>
      <c r="I3786" s="85"/>
      <c r="J3786" s="89"/>
      <c r="K3786" s="88" t="str">
        <f>C3786</f>
        <v>đ/lít</v>
      </c>
      <c r="L3786" s="85"/>
      <c r="M3786" s="85">
        <f>D3786</f>
        <v>20040</v>
      </c>
      <c r="N3786" s="85"/>
      <c r="O3786" s="85"/>
      <c r="P3786" s="35"/>
      <c r="Q3786" s="264"/>
    </row>
    <row r="3787" spans="1:17" s="150" customFormat="1" ht="17.25" x14ac:dyDescent="0.3">
      <c r="A3787" s="81">
        <f>A3786+1</f>
        <v>3</v>
      </c>
      <c r="B3787" s="91" t="s">
        <v>3267</v>
      </c>
      <c r="C3787" s="88" t="s">
        <v>347</v>
      </c>
      <c r="D3787" s="89">
        <v>16740</v>
      </c>
      <c r="E3787" s="113"/>
      <c r="F3787" s="94"/>
      <c r="G3787" s="109" t="s">
        <v>347</v>
      </c>
      <c r="H3787" s="83"/>
      <c r="I3787" s="85"/>
      <c r="J3787" s="89"/>
      <c r="K3787" s="88" t="str">
        <f>C3787</f>
        <v>đ/lít</v>
      </c>
      <c r="L3787" s="85"/>
      <c r="M3787" s="85">
        <f>D3787</f>
        <v>16740</v>
      </c>
      <c r="N3787" s="85"/>
      <c r="O3787" s="85"/>
      <c r="P3787" s="255"/>
      <c r="Q3787" s="264"/>
    </row>
    <row r="3788" spans="1:17" s="176" customFormat="1" ht="57.75" customHeight="1" x14ac:dyDescent="0.3">
      <c r="A3788" s="290"/>
      <c r="B3788" s="292" t="s">
        <v>3550</v>
      </c>
      <c r="C3788" s="293"/>
      <c r="D3788" s="293"/>
      <c r="E3788" s="293"/>
      <c r="F3788" s="293"/>
      <c r="G3788" s="293"/>
      <c r="H3788" s="293"/>
      <c r="I3788" s="293"/>
      <c r="J3788" s="293"/>
      <c r="K3788" s="293"/>
      <c r="L3788" s="293"/>
      <c r="M3788" s="293"/>
      <c r="N3788" s="294"/>
      <c r="O3788" s="85"/>
      <c r="P3788" s="35"/>
      <c r="Q3788" s="264"/>
    </row>
    <row r="3789" spans="1:17" s="176" customFormat="1" ht="17.25" x14ac:dyDescent="0.3">
      <c r="A3789" s="81">
        <v>1</v>
      </c>
      <c r="B3789" s="91" t="s">
        <v>374</v>
      </c>
      <c r="C3789" s="88" t="s">
        <v>347</v>
      </c>
      <c r="D3789" s="89">
        <v>21190</v>
      </c>
      <c r="E3789" s="113"/>
      <c r="F3789" s="94"/>
      <c r="G3789" s="109" t="s">
        <v>347</v>
      </c>
      <c r="H3789" s="83"/>
      <c r="I3789" s="85"/>
      <c r="J3789" s="89"/>
      <c r="K3789" s="88" t="str">
        <f>C3789</f>
        <v>đ/lít</v>
      </c>
      <c r="L3789" s="85"/>
      <c r="M3789" s="85">
        <f>D3789</f>
        <v>21190</v>
      </c>
      <c r="N3789" s="85"/>
      <c r="O3789" s="85"/>
      <c r="P3789" s="35"/>
      <c r="Q3789" s="264"/>
    </row>
    <row r="3790" spans="1:17" s="176" customFormat="1" ht="17.25" x14ac:dyDescent="0.3">
      <c r="A3790" s="81">
        <f>+A3789+1</f>
        <v>2</v>
      </c>
      <c r="B3790" s="91" t="s">
        <v>348</v>
      </c>
      <c r="C3790" s="88" t="s">
        <v>347</v>
      </c>
      <c r="D3790" s="89">
        <v>20080</v>
      </c>
      <c r="E3790" s="113"/>
      <c r="F3790" s="94"/>
      <c r="G3790" s="109" t="s">
        <v>347</v>
      </c>
      <c r="H3790" s="83"/>
      <c r="I3790" s="85"/>
      <c r="J3790" s="89"/>
      <c r="K3790" s="88" t="str">
        <f>C3790</f>
        <v>đ/lít</v>
      </c>
      <c r="L3790" s="85"/>
      <c r="M3790" s="85">
        <f>D3790</f>
        <v>20080</v>
      </c>
      <c r="N3790" s="85"/>
      <c r="O3790" s="85"/>
      <c r="P3790" s="35"/>
      <c r="Q3790" s="264"/>
    </row>
    <row r="3791" spans="1:17" s="176" customFormat="1" ht="17.25" x14ac:dyDescent="0.3">
      <c r="A3791" s="81">
        <f>A3790+1</f>
        <v>3</v>
      </c>
      <c r="B3791" s="91" t="s">
        <v>3267</v>
      </c>
      <c r="C3791" s="88" t="s">
        <v>347</v>
      </c>
      <c r="D3791" s="89">
        <v>16790</v>
      </c>
      <c r="E3791" s="113"/>
      <c r="F3791" s="94"/>
      <c r="G3791" s="109" t="s">
        <v>347</v>
      </c>
      <c r="H3791" s="83"/>
      <c r="I3791" s="85"/>
      <c r="J3791" s="89"/>
      <c r="K3791" s="88" t="str">
        <f>C3791</f>
        <v>đ/lít</v>
      </c>
      <c r="L3791" s="85"/>
      <c r="M3791" s="85">
        <f>D3791</f>
        <v>16790</v>
      </c>
      <c r="N3791" s="85"/>
      <c r="O3791" s="85"/>
      <c r="P3791" s="35"/>
      <c r="Q3791" s="264"/>
    </row>
    <row r="3792" spans="1:17" s="176" customFormat="1" ht="26.25" customHeight="1" x14ac:dyDescent="0.3">
      <c r="A3792" s="280" t="s">
        <v>372</v>
      </c>
      <c r="B3792" s="281"/>
      <c r="C3792" s="282"/>
      <c r="D3792" s="283"/>
      <c r="E3792" s="283"/>
      <c r="F3792" s="283"/>
      <c r="G3792" s="284"/>
      <c r="H3792" s="284"/>
      <c r="I3792" s="284"/>
      <c r="J3792" s="284"/>
      <c r="K3792" s="282"/>
      <c r="L3792" s="285"/>
      <c r="M3792" s="285"/>
      <c r="N3792" s="285"/>
      <c r="O3792" s="279"/>
      <c r="P3792" s="35"/>
    </row>
    <row r="3793" spans="1:256" s="176" customFormat="1" ht="113.25" customHeight="1" x14ac:dyDescent="0.3">
      <c r="A3793" s="320" t="s">
        <v>3268</v>
      </c>
      <c r="B3793" s="320"/>
      <c r="C3793" s="320"/>
      <c r="D3793" s="320"/>
      <c r="E3793" s="320"/>
      <c r="F3793" s="320"/>
      <c r="G3793" s="320"/>
      <c r="H3793" s="320"/>
      <c r="I3793" s="320"/>
      <c r="J3793" s="320"/>
      <c r="K3793" s="320"/>
      <c r="L3793" s="320"/>
      <c r="M3793" s="320"/>
      <c r="N3793" s="320"/>
      <c r="O3793" s="279"/>
      <c r="P3793" s="35"/>
    </row>
    <row r="3794" spans="1:256" s="176" customFormat="1" ht="42.75" customHeight="1" x14ac:dyDescent="0.3">
      <c r="A3794" s="310" t="s">
        <v>350</v>
      </c>
      <c r="B3794" s="310"/>
      <c r="C3794" s="310"/>
      <c r="D3794" s="310"/>
      <c r="E3794" s="310"/>
      <c r="F3794" s="310"/>
      <c r="G3794" s="310"/>
      <c r="H3794" s="310"/>
      <c r="I3794" s="310"/>
      <c r="J3794" s="310"/>
      <c r="K3794" s="310"/>
      <c r="L3794" s="310"/>
      <c r="M3794" s="310"/>
      <c r="N3794" s="310"/>
      <c r="O3794" s="279"/>
      <c r="P3794" s="35"/>
    </row>
    <row r="3795" spans="1:256" s="27" customFormat="1" ht="45" customHeight="1" x14ac:dyDescent="0.3">
      <c r="A3795" s="310" t="s">
        <v>478</v>
      </c>
      <c r="B3795" s="310"/>
      <c r="C3795" s="310"/>
      <c r="D3795" s="310"/>
      <c r="E3795" s="310"/>
      <c r="F3795" s="310"/>
      <c r="G3795" s="310"/>
      <c r="H3795" s="310"/>
      <c r="I3795" s="310"/>
      <c r="J3795" s="310"/>
      <c r="K3795" s="310"/>
      <c r="L3795" s="310"/>
      <c r="M3795" s="310"/>
      <c r="N3795" s="310"/>
      <c r="O3795" s="279"/>
      <c r="P3795" s="35"/>
    </row>
    <row r="3796" spans="1:256" s="32" customFormat="1" ht="85.5" customHeight="1" x14ac:dyDescent="0.25">
      <c r="A3796" s="310" t="s">
        <v>2528</v>
      </c>
      <c r="B3796" s="310"/>
      <c r="C3796" s="310"/>
      <c r="D3796" s="310"/>
      <c r="E3796" s="310"/>
      <c r="F3796" s="310"/>
      <c r="G3796" s="310"/>
      <c r="H3796" s="310"/>
      <c r="I3796" s="310"/>
      <c r="J3796" s="310"/>
      <c r="K3796" s="310"/>
      <c r="L3796" s="310"/>
      <c r="M3796" s="310"/>
      <c r="N3796" s="310"/>
      <c r="O3796" s="310"/>
      <c r="P3796" s="310"/>
      <c r="Q3796" s="310"/>
      <c r="R3796" s="310"/>
      <c r="S3796" s="310"/>
      <c r="T3796" s="310"/>
      <c r="U3796" s="310"/>
      <c r="V3796" s="310"/>
      <c r="W3796" s="310"/>
      <c r="X3796" s="310"/>
      <c r="Y3796" s="310"/>
      <c r="Z3796" s="310"/>
      <c r="AA3796" s="310"/>
      <c r="AB3796" s="311"/>
      <c r="AC3796" s="310"/>
      <c r="AD3796" s="310"/>
      <c r="AE3796" s="310"/>
      <c r="AF3796" s="310"/>
      <c r="AG3796" s="310"/>
      <c r="AH3796" s="310"/>
      <c r="AI3796" s="310"/>
      <c r="AJ3796" s="310"/>
      <c r="AK3796" s="310"/>
      <c r="AL3796" s="310"/>
      <c r="AM3796" s="310"/>
      <c r="AN3796" s="310"/>
      <c r="AO3796" s="310"/>
      <c r="AP3796" s="311"/>
      <c r="AQ3796" s="310"/>
      <c r="AR3796" s="310"/>
      <c r="AS3796" s="310"/>
      <c r="AT3796" s="310"/>
      <c r="AU3796" s="310"/>
      <c r="AV3796" s="310"/>
      <c r="AW3796" s="310"/>
      <c r="AX3796" s="310"/>
      <c r="AY3796" s="310"/>
      <c r="AZ3796" s="310"/>
      <c r="BA3796" s="310"/>
      <c r="BB3796" s="310"/>
      <c r="BC3796" s="310"/>
      <c r="BD3796" s="311"/>
      <c r="BE3796" s="310"/>
      <c r="BF3796" s="310"/>
      <c r="BG3796" s="310"/>
      <c r="BH3796" s="310"/>
      <c r="BI3796" s="310"/>
      <c r="BJ3796" s="310"/>
      <c r="BK3796" s="310"/>
      <c r="BL3796" s="310"/>
      <c r="BM3796" s="310"/>
      <c r="BN3796" s="310"/>
      <c r="BO3796" s="310"/>
      <c r="BP3796" s="310"/>
      <c r="BQ3796" s="310"/>
      <c r="BR3796" s="311"/>
      <c r="BS3796" s="310"/>
      <c r="BT3796" s="310"/>
      <c r="BU3796" s="310"/>
      <c r="BV3796" s="310"/>
      <c r="BW3796" s="310"/>
      <c r="BX3796" s="310"/>
      <c r="BY3796" s="310"/>
      <c r="BZ3796" s="310"/>
      <c r="CA3796" s="310"/>
      <c r="CB3796" s="310"/>
      <c r="CC3796" s="310"/>
      <c r="CD3796" s="310"/>
      <c r="CE3796" s="310"/>
      <c r="CF3796" s="311"/>
      <c r="CG3796" s="310"/>
      <c r="CH3796" s="310"/>
      <c r="CI3796" s="310"/>
      <c r="CJ3796" s="310"/>
      <c r="CK3796" s="310"/>
      <c r="CL3796" s="310"/>
      <c r="CM3796" s="310"/>
      <c r="CN3796" s="310"/>
      <c r="CO3796" s="310"/>
      <c r="CP3796" s="310"/>
      <c r="CQ3796" s="310"/>
      <c r="CR3796" s="310"/>
      <c r="CS3796" s="310"/>
      <c r="CT3796" s="311"/>
      <c r="CU3796" s="310"/>
      <c r="CV3796" s="310"/>
      <c r="CW3796" s="310"/>
      <c r="CX3796" s="310"/>
      <c r="CY3796" s="310"/>
      <c r="CZ3796" s="310"/>
      <c r="DA3796" s="310"/>
      <c r="DB3796" s="310"/>
      <c r="DC3796" s="310"/>
      <c r="DD3796" s="310"/>
      <c r="DE3796" s="310"/>
      <c r="DF3796" s="310"/>
      <c r="DG3796" s="310"/>
      <c r="DH3796" s="311"/>
      <c r="DI3796" s="310"/>
      <c r="DJ3796" s="310"/>
      <c r="DK3796" s="310"/>
      <c r="DL3796" s="310"/>
      <c r="DM3796" s="310"/>
      <c r="DN3796" s="310"/>
      <c r="DO3796" s="310"/>
      <c r="DP3796" s="310"/>
      <c r="DQ3796" s="310"/>
      <c r="DR3796" s="310"/>
      <c r="DS3796" s="310"/>
      <c r="DT3796" s="310"/>
      <c r="DU3796" s="310"/>
      <c r="DV3796" s="311"/>
      <c r="DW3796" s="310"/>
      <c r="DX3796" s="310"/>
      <c r="DY3796" s="310"/>
      <c r="DZ3796" s="310"/>
      <c r="EA3796" s="310"/>
      <c r="EB3796" s="310"/>
      <c r="EC3796" s="310"/>
      <c r="ED3796" s="310"/>
      <c r="EE3796" s="310"/>
      <c r="EF3796" s="310"/>
      <c r="EG3796" s="310"/>
      <c r="EH3796" s="310"/>
      <c r="EI3796" s="310"/>
      <c r="EJ3796" s="311"/>
      <c r="EK3796" s="310"/>
      <c r="EL3796" s="310"/>
      <c r="EM3796" s="310"/>
      <c r="EN3796" s="310"/>
      <c r="EO3796" s="310"/>
      <c r="EP3796" s="310"/>
      <c r="EQ3796" s="310"/>
      <c r="ER3796" s="310"/>
      <c r="ES3796" s="310"/>
      <c r="ET3796" s="310"/>
      <c r="EU3796" s="310"/>
      <c r="EV3796" s="310"/>
      <c r="EW3796" s="310"/>
      <c r="EX3796" s="311"/>
      <c r="EY3796" s="310"/>
      <c r="EZ3796" s="310"/>
      <c r="FA3796" s="310"/>
      <c r="FB3796" s="310"/>
      <c r="FC3796" s="310"/>
      <c r="FD3796" s="310"/>
      <c r="FE3796" s="310"/>
      <c r="FF3796" s="310"/>
      <c r="FG3796" s="310"/>
      <c r="FH3796" s="310"/>
      <c r="FI3796" s="310"/>
      <c r="FJ3796" s="310"/>
      <c r="FK3796" s="310"/>
      <c r="FL3796" s="311"/>
      <c r="FM3796" s="310"/>
      <c r="FN3796" s="310"/>
      <c r="FO3796" s="310"/>
      <c r="FP3796" s="310"/>
      <c r="FQ3796" s="310"/>
      <c r="FR3796" s="310"/>
      <c r="FS3796" s="310"/>
      <c r="FT3796" s="310"/>
      <c r="FU3796" s="310"/>
      <c r="FV3796" s="310"/>
      <c r="FW3796" s="310"/>
      <c r="FX3796" s="310"/>
      <c r="FY3796" s="310"/>
      <c r="FZ3796" s="311"/>
      <c r="GA3796" s="310"/>
      <c r="GB3796" s="310"/>
      <c r="GC3796" s="310"/>
      <c r="GD3796" s="310"/>
      <c r="GE3796" s="310"/>
      <c r="GF3796" s="310"/>
      <c r="GG3796" s="310"/>
      <c r="GH3796" s="310"/>
      <c r="GI3796" s="310"/>
      <c r="GJ3796" s="310"/>
      <c r="GK3796" s="310"/>
      <c r="GL3796" s="310"/>
      <c r="GM3796" s="310"/>
      <c r="GN3796" s="311"/>
      <c r="GO3796" s="310"/>
      <c r="GP3796" s="310"/>
      <c r="GQ3796" s="310"/>
      <c r="GR3796" s="310"/>
      <c r="GS3796" s="310"/>
      <c r="GT3796" s="310"/>
      <c r="GU3796" s="310"/>
      <c r="GV3796" s="310"/>
      <c r="GW3796" s="310"/>
      <c r="GX3796" s="310"/>
      <c r="GY3796" s="310"/>
      <c r="GZ3796" s="310"/>
      <c r="HA3796" s="310"/>
      <c r="HB3796" s="311"/>
      <c r="HC3796" s="310"/>
      <c r="HD3796" s="310"/>
      <c r="HE3796" s="310"/>
      <c r="HF3796" s="310"/>
      <c r="HG3796" s="310"/>
      <c r="HH3796" s="310"/>
      <c r="HI3796" s="310"/>
      <c r="HJ3796" s="310"/>
      <c r="HK3796" s="310"/>
      <c r="HL3796" s="310"/>
      <c r="HM3796" s="310"/>
      <c r="HN3796" s="310"/>
      <c r="HO3796" s="310"/>
      <c r="HP3796" s="311"/>
      <c r="HQ3796" s="310"/>
      <c r="HR3796" s="310"/>
      <c r="HS3796" s="310"/>
      <c r="HT3796" s="310"/>
      <c r="HU3796" s="310"/>
      <c r="HV3796" s="310"/>
      <c r="HW3796" s="310"/>
      <c r="HX3796" s="310"/>
      <c r="HY3796" s="310"/>
      <c r="HZ3796" s="310"/>
      <c r="IA3796" s="310"/>
      <c r="IB3796" s="310"/>
      <c r="IC3796" s="310"/>
      <c r="ID3796" s="311"/>
      <c r="IE3796" s="310"/>
      <c r="IF3796" s="310"/>
      <c r="IG3796" s="310"/>
      <c r="IH3796" s="310"/>
      <c r="II3796" s="310"/>
      <c r="IJ3796" s="310"/>
      <c r="IK3796" s="310"/>
      <c r="IL3796" s="310"/>
      <c r="IM3796" s="310"/>
      <c r="IN3796" s="310"/>
      <c r="IO3796" s="310"/>
      <c r="IP3796" s="310"/>
      <c r="IQ3796" s="310"/>
      <c r="IR3796" s="311"/>
      <c r="IS3796" s="310"/>
      <c r="IT3796" s="310"/>
      <c r="IU3796" s="310"/>
      <c r="IV3796" s="310"/>
    </row>
    <row r="3797" spans="1:256" s="32" customFormat="1" ht="65.25" customHeight="1" x14ac:dyDescent="0.25">
      <c r="A3797" s="310" t="s">
        <v>2556</v>
      </c>
      <c r="B3797" s="310"/>
      <c r="C3797" s="310"/>
      <c r="D3797" s="310"/>
      <c r="E3797" s="310"/>
      <c r="F3797" s="310"/>
      <c r="G3797" s="310"/>
      <c r="H3797" s="310"/>
      <c r="I3797" s="310"/>
      <c r="J3797" s="310"/>
      <c r="K3797" s="310"/>
      <c r="L3797" s="310"/>
      <c r="M3797" s="310"/>
      <c r="N3797" s="310"/>
      <c r="O3797" s="310"/>
      <c r="P3797" s="310"/>
      <c r="Q3797" s="310"/>
      <c r="R3797" s="310"/>
      <c r="S3797" s="310"/>
      <c r="T3797" s="310"/>
      <c r="U3797" s="310"/>
      <c r="V3797" s="310"/>
      <c r="W3797" s="310"/>
      <c r="X3797" s="310"/>
      <c r="Y3797" s="310"/>
      <c r="Z3797" s="310"/>
      <c r="AA3797" s="310"/>
      <c r="AB3797" s="311"/>
      <c r="AC3797" s="310"/>
      <c r="AD3797" s="310"/>
      <c r="AE3797" s="310"/>
      <c r="AF3797" s="310"/>
      <c r="AG3797" s="310"/>
      <c r="AH3797" s="310"/>
      <c r="AI3797" s="310"/>
      <c r="AJ3797" s="310"/>
      <c r="AK3797" s="310"/>
      <c r="AL3797" s="310"/>
      <c r="AM3797" s="310"/>
      <c r="AN3797" s="310"/>
      <c r="AO3797" s="310"/>
      <c r="AP3797" s="311"/>
      <c r="AQ3797" s="310"/>
      <c r="AR3797" s="310"/>
      <c r="AS3797" s="310"/>
      <c r="AT3797" s="310"/>
      <c r="AU3797" s="310"/>
      <c r="AV3797" s="310"/>
      <c r="AW3797" s="310"/>
      <c r="AX3797" s="310"/>
      <c r="AY3797" s="310"/>
      <c r="AZ3797" s="310"/>
      <c r="BA3797" s="310"/>
      <c r="BB3797" s="310"/>
      <c r="BC3797" s="310"/>
      <c r="BD3797" s="311"/>
      <c r="BE3797" s="310"/>
      <c r="BF3797" s="310"/>
      <c r="BG3797" s="310"/>
      <c r="BH3797" s="310"/>
      <c r="BI3797" s="310"/>
      <c r="BJ3797" s="310"/>
      <c r="BK3797" s="310"/>
      <c r="BL3797" s="310"/>
      <c r="BM3797" s="310"/>
      <c r="BN3797" s="310"/>
      <c r="BO3797" s="310"/>
      <c r="BP3797" s="310"/>
      <c r="BQ3797" s="310"/>
      <c r="BR3797" s="311"/>
      <c r="BS3797" s="310"/>
      <c r="BT3797" s="310"/>
      <c r="BU3797" s="310"/>
      <c r="BV3797" s="310"/>
      <c r="BW3797" s="310"/>
      <c r="BX3797" s="310"/>
      <c r="BY3797" s="310"/>
      <c r="BZ3797" s="310"/>
      <c r="CA3797" s="310"/>
      <c r="CB3797" s="310"/>
      <c r="CC3797" s="310"/>
      <c r="CD3797" s="310"/>
      <c r="CE3797" s="310"/>
      <c r="CF3797" s="311"/>
      <c r="CG3797" s="310"/>
      <c r="CH3797" s="310"/>
      <c r="CI3797" s="310"/>
      <c r="CJ3797" s="310"/>
      <c r="CK3797" s="310"/>
      <c r="CL3797" s="310"/>
      <c r="CM3797" s="310"/>
      <c r="CN3797" s="310"/>
      <c r="CO3797" s="310"/>
      <c r="CP3797" s="310"/>
      <c r="CQ3797" s="310"/>
      <c r="CR3797" s="310"/>
      <c r="CS3797" s="310"/>
      <c r="CT3797" s="311"/>
      <c r="CU3797" s="310"/>
      <c r="CV3797" s="310"/>
      <c r="CW3797" s="310"/>
      <c r="CX3797" s="310"/>
      <c r="CY3797" s="310"/>
      <c r="CZ3797" s="310"/>
      <c r="DA3797" s="310"/>
      <c r="DB3797" s="310"/>
      <c r="DC3797" s="310"/>
      <c r="DD3797" s="310"/>
      <c r="DE3797" s="310"/>
      <c r="DF3797" s="310"/>
      <c r="DG3797" s="310"/>
      <c r="DH3797" s="311"/>
      <c r="DI3797" s="310"/>
      <c r="DJ3797" s="310"/>
      <c r="DK3797" s="310"/>
      <c r="DL3797" s="310"/>
      <c r="DM3797" s="310"/>
      <c r="DN3797" s="310"/>
      <c r="DO3797" s="310"/>
      <c r="DP3797" s="310"/>
      <c r="DQ3797" s="310"/>
      <c r="DR3797" s="310"/>
      <c r="DS3797" s="310"/>
      <c r="DT3797" s="310"/>
      <c r="DU3797" s="310"/>
      <c r="DV3797" s="311"/>
      <c r="DW3797" s="310"/>
      <c r="DX3797" s="310"/>
      <c r="DY3797" s="310"/>
      <c r="DZ3797" s="310"/>
      <c r="EA3797" s="310"/>
      <c r="EB3797" s="310"/>
      <c r="EC3797" s="310"/>
      <c r="ED3797" s="310"/>
      <c r="EE3797" s="310"/>
      <c r="EF3797" s="310"/>
      <c r="EG3797" s="310"/>
      <c r="EH3797" s="310"/>
      <c r="EI3797" s="310"/>
      <c r="EJ3797" s="311"/>
      <c r="EK3797" s="310"/>
      <c r="EL3797" s="310"/>
      <c r="EM3797" s="310"/>
      <c r="EN3797" s="310"/>
      <c r="EO3797" s="310"/>
      <c r="EP3797" s="310"/>
      <c r="EQ3797" s="310"/>
      <c r="ER3797" s="310"/>
      <c r="ES3797" s="310"/>
      <c r="ET3797" s="310"/>
      <c r="EU3797" s="310"/>
      <c r="EV3797" s="310"/>
      <c r="EW3797" s="310"/>
      <c r="EX3797" s="311"/>
      <c r="EY3797" s="310"/>
      <c r="EZ3797" s="310"/>
      <c r="FA3797" s="310"/>
      <c r="FB3797" s="310"/>
      <c r="FC3797" s="310"/>
      <c r="FD3797" s="310"/>
      <c r="FE3797" s="310"/>
      <c r="FF3797" s="310"/>
      <c r="FG3797" s="310"/>
      <c r="FH3797" s="310"/>
      <c r="FI3797" s="310"/>
      <c r="FJ3797" s="310"/>
      <c r="FK3797" s="310"/>
      <c r="FL3797" s="311"/>
      <c r="FM3797" s="310"/>
      <c r="FN3797" s="310"/>
      <c r="FO3797" s="310"/>
      <c r="FP3797" s="310"/>
      <c r="FQ3797" s="310"/>
      <c r="FR3797" s="310"/>
      <c r="FS3797" s="310"/>
      <c r="FT3797" s="310"/>
      <c r="FU3797" s="310"/>
      <c r="FV3797" s="310"/>
      <c r="FW3797" s="310"/>
      <c r="FX3797" s="310"/>
      <c r="FY3797" s="310"/>
      <c r="FZ3797" s="311"/>
      <c r="GA3797" s="310"/>
      <c r="GB3797" s="310"/>
      <c r="GC3797" s="310"/>
      <c r="GD3797" s="310"/>
      <c r="GE3797" s="310"/>
      <c r="GF3797" s="310"/>
      <c r="GG3797" s="310"/>
      <c r="GH3797" s="310"/>
      <c r="GI3797" s="310"/>
      <c r="GJ3797" s="310"/>
      <c r="GK3797" s="310"/>
      <c r="GL3797" s="310"/>
      <c r="GM3797" s="310"/>
      <c r="GN3797" s="311"/>
      <c r="GO3797" s="310"/>
      <c r="GP3797" s="310"/>
      <c r="GQ3797" s="310"/>
      <c r="GR3797" s="310"/>
      <c r="GS3797" s="310"/>
      <c r="GT3797" s="310"/>
      <c r="GU3797" s="310"/>
      <c r="GV3797" s="310"/>
      <c r="GW3797" s="310"/>
      <c r="GX3797" s="310"/>
      <c r="GY3797" s="310"/>
      <c r="GZ3797" s="310"/>
      <c r="HA3797" s="310"/>
      <c r="HB3797" s="311"/>
      <c r="HC3797" s="310"/>
      <c r="HD3797" s="310"/>
      <c r="HE3797" s="310"/>
      <c r="HF3797" s="310"/>
      <c r="HG3797" s="310"/>
      <c r="HH3797" s="310"/>
      <c r="HI3797" s="310"/>
      <c r="HJ3797" s="310"/>
      <c r="HK3797" s="310"/>
      <c r="HL3797" s="310"/>
      <c r="HM3797" s="310"/>
      <c r="HN3797" s="310"/>
      <c r="HO3797" s="310"/>
      <c r="HP3797" s="311"/>
      <c r="HQ3797" s="310"/>
      <c r="HR3797" s="310"/>
      <c r="HS3797" s="310"/>
      <c r="HT3797" s="310"/>
      <c r="HU3797" s="310"/>
      <c r="HV3797" s="310"/>
      <c r="HW3797" s="310"/>
      <c r="HX3797" s="310"/>
      <c r="HY3797" s="310"/>
      <c r="HZ3797" s="310"/>
      <c r="IA3797" s="310"/>
      <c r="IB3797" s="310"/>
      <c r="IC3797" s="310"/>
      <c r="ID3797" s="311"/>
      <c r="IE3797" s="310"/>
      <c r="IF3797" s="310"/>
      <c r="IG3797" s="310"/>
      <c r="IH3797" s="310"/>
      <c r="II3797" s="310"/>
      <c r="IJ3797" s="310"/>
      <c r="IK3797" s="310"/>
      <c r="IL3797" s="310"/>
      <c r="IM3797" s="310"/>
      <c r="IN3797" s="310"/>
      <c r="IO3797" s="310"/>
      <c r="IP3797" s="310"/>
      <c r="IQ3797" s="310"/>
      <c r="IR3797" s="311"/>
      <c r="IS3797" s="310"/>
      <c r="IT3797" s="310"/>
      <c r="IU3797" s="310"/>
      <c r="IV3797" s="310"/>
    </row>
    <row r="3798" spans="1:256" s="27" customFormat="1" ht="17.25" x14ac:dyDescent="0.3">
      <c r="A3798" s="319"/>
      <c r="B3798" s="319"/>
      <c r="C3798" s="103"/>
      <c r="D3798" s="103"/>
      <c r="E3798" s="103"/>
      <c r="F3798" s="103"/>
      <c r="G3798" s="100"/>
      <c r="H3798" s="100"/>
      <c r="I3798" s="100"/>
      <c r="J3798" s="100"/>
      <c r="K3798" s="101"/>
      <c r="L3798" s="102"/>
      <c r="M3798" s="102"/>
      <c r="N3798" s="102"/>
      <c r="O3798" s="79"/>
    </row>
    <row r="3799" spans="1:256" s="27" customFormat="1" ht="17.25" x14ac:dyDescent="0.3">
      <c r="A3799" s="319"/>
      <c r="B3799" s="319"/>
      <c r="C3799" s="103"/>
      <c r="D3799" s="103"/>
      <c r="E3799" s="103"/>
      <c r="F3799" s="103"/>
      <c r="G3799" s="100"/>
      <c r="H3799" s="100"/>
      <c r="I3799" s="100"/>
      <c r="J3799" s="100"/>
      <c r="K3799" s="101"/>
      <c r="L3799" s="102"/>
      <c r="M3799" s="102"/>
      <c r="N3799" s="102"/>
      <c r="O3799" s="79"/>
    </row>
    <row r="3800" spans="1:256" x14ac:dyDescent="0.25">
      <c r="A3800" s="319"/>
      <c r="B3800" s="319"/>
      <c r="C3800" s="103"/>
      <c r="D3800" s="103"/>
      <c r="E3800" s="103"/>
      <c r="F3800" s="103"/>
      <c r="G3800" s="100"/>
      <c r="H3800" s="100"/>
      <c r="I3800" s="100"/>
      <c r="J3800" s="100"/>
      <c r="K3800" s="101"/>
      <c r="L3800" s="102"/>
      <c r="M3800" s="102"/>
      <c r="N3800" s="102"/>
      <c r="O3800" s="80"/>
    </row>
    <row r="3801" spans="1:256" x14ac:dyDescent="0.25">
      <c r="A3801" s="319"/>
      <c r="B3801" s="319"/>
      <c r="C3801" s="103"/>
      <c r="D3801" s="103"/>
      <c r="E3801" s="103"/>
      <c r="F3801" s="103"/>
      <c r="G3801" s="100"/>
      <c r="H3801" s="100"/>
      <c r="I3801" s="100"/>
      <c r="J3801" s="100"/>
      <c r="K3801" s="101"/>
      <c r="L3801" s="102"/>
      <c r="M3801" s="102"/>
      <c r="N3801" s="102"/>
      <c r="O3801" s="80"/>
    </row>
    <row r="3802" spans="1:256" x14ac:dyDescent="0.25">
      <c r="A3802" s="319"/>
      <c r="B3802" s="319"/>
      <c r="C3802" s="103"/>
      <c r="D3802" s="103"/>
      <c r="E3802" s="103"/>
      <c r="F3802" s="103"/>
      <c r="G3802" s="100"/>
      <c r="H3802" s="100"/>
      <c r="I3802" s="100"/>
      <c r="J3802" s="100"/>
      <c r="K3802" s="101"/>
      <c r="L3802" s="102"/>
      <c r="M3802" s="102"/>
      <c r="N3802" s="102"/>
      <c r="O3802" s="80"/>
    </row>
    <row r="3803" spans="1:256" x14ac:dyDescent="0.25">
      <c r="O3803" s="80"/>
    </row>
    <row r="3804" spans="1:256" x14ac:dyDescent="0.25">
      <c r="O3804" s="80"/>
    </row>
    <row r="3805" spans="1:256" x14ac:dyDescent="0.25">
      <c r="O3805" s="80"/>
    </row>
    <row r="3806" spans="1:256" x14ac:dyDescent="0.25">
      <c r="O3806" s="80"/>
    </row>
    <row r="3807" spans="1:256" x14ac:dyDescent="0.25">
      <c r="O3807" s="80"/>
    </row>
  </sheetData>
  <mergeCells count="377">
    <mergeCell ref="B3736:N3736"/>
    <mergeCell ref="B3747:N3747"/>
    <mergeCell ref="B3756:N3756"/>
    <mergeCell ref="B3765:N3765"/>
    <mergeCell ref="B3737:N3737"/>
    <mergeCell ref="B3670:N3670"/>
    <mergeCell ref="B3683:N3683"/>
    <mergeCell ref="B3698:N3698"/>
    <mergeCell ref="B3709:N3709"/>
    <mergeCell ref="B3742:N3742"/>
    <mergeCell ref="B128:N128"/>
    <mergeCell ref="B3646:N3646"/>
    <mergeCell ref="B3623:N3623"/>
    <mergeCell ref="B3626:N3626"/>
    <mergeCell ref="B3628:N3628"/>
    <mergeCell ref="B3677:N3677"/>
    <mergeCell ref="B3648:N3648"/>
    <mergeCell ref="B3650:N3650"/>
    <mergeCell ref="B3652:N3652"/>
    <mergeCell ref="B1795:N1795"/>
    <mergeCell ref="B3788:N3788"/>
    <mergeCell ref="B3704:N3704"/>
    <mergeCell ref="B3714:N3714"/>
    <mergeCell ref="B3723:N3723"/>
    <mergeCell ref="B3732:N3732"/>
    <mergeCell ref="B3728:N3728"/>
    <mergeCell ref="B3774:N3774"/>
    <mergeCell ref="B3783:N3783"/>
    <mergeCell ref="B3718:N3718"/>
    <mergeCell ref="B3727:N3727"/>
    <mergeCell ref="B3636:N3636"/>
    <mergeCell ref="B3638:N3638"/>
    <mergeCell ref="B3640:N3640"/>
    <mergeCell ref="B3642:N3642"/>
    <mergeCell ref="B3644:N3644"/>
    <mergeCell ref="B3630:N3630"/>
    <mergeCell ref="B3632:N3632"/>
    <mergeCell ref="B3634:N3634"/>
    <mergeCell ref="B3606:N3606"/>
    <mergeCell ref="B3609:N3609"/>
    <mergeCell ref="B3611:N3611"/>
    <mergeCell ref="B3614:N3614"/>
    <mergeCell ref="B3617:N3617"/>
    <mergeCell ref="B3620:N3620"/>
    <mergeCell ref="B3588:N3588"/>
    <mergeCell ref="B3591:N3591"/>
    <mergeCell ref="B3594:N3594"/>
    <mergeCell ref="B3597:N3597"/>
    <mergeCell ref="B3600:N3600"/>
    <mergeCell ref="B3603:N3603"/>
    <mergeCell ref="B3570:N3570"/>
    <mergeCell ref="B3573:N3573"/>
    <mergeCell ref="B3576:N3576"/>
    <mergeCell ref="B3579:N3579"/>
    <mergeCell ref="B3582:N3582"/>
    <mergeCell ref="B3585:N3585"/>
    <mergeCell ref="B3552:N3552"/>
    <mergeCell ref="B3555:N3555"/>
    <mergeCell ref="B3558:N3558"/>
    <mergeCell ref="B3561:N3561"/>
    <mergeCell ref="B3564:N3564"/>
    <mergeCell ref="B3567:N3567"/>
    <mergeCell ref="B3535:N3535"/>
    <mergeCell ref="B3537:N3537"/>
    <mergeCell ref="B3540:N3540"/>
    <mergeCell ref="B3543:N3543"/>
    <mergeCell ref="B3546:N3546"/>
    <mergeCell ref="B3549:N3549"/>
    <mergeCell ref="B3517:N3517"/>
    <mergeCell ref="B3520:N3520"/>
    <mergeCell ref="B3523:N3523"/>
    <mergeCell ref="B3526:N3526"/>
    <mergeCell ref="B3529:N3529"/>
    <mergeCell ref="B3532:N3532"/>
    <mergeCell ref="B3499:N3499"/>
    <mergeCell ref="B3502:N3502"/>
    <mergeCell ref="B3505:N3505"/>
    <mergeCell ref="B3508:N3508"/>
    <mergeCell ref="B3511:N3511"/>
    <mergeCell ref="B3514:N3514"/>
    <mergeCell ref="B3481:N3481"/>
    <mergeCell ref="B3484:N3484"/>
    <mergeCell ref="B3487:N3487"/>
    <mergeCell ref="B3490:N3490"/>
    <mergeCell ref="B3493:N3493"/>
    <mergeCell ref="B3496:N3496"/>
    <mergeCell ref="B3465:N3465"/>
    <mergeCell ref="B3467:N3467"/>
    <mergeCell ref="B3469:N3469"/>
    <mergeCell ref="B3472:N3472"/>
    <mergeCell ref="B3475:N3475"/>
    <mergeCell ref="B3478:N3478"/>
    <mergeCell ref="B1308:N1308"/>
    <mergeCell ref="B2893:N2893"/>
    <mergeCell ref="B119:N119"/>
    <mergeCell ref="HC3797:HP3797"/>
    <mergeCell ref="HQ3797:ID3797"/>
    <mergeCell ref="GA3797:GN3797"/>
    <mergeCell ref="GO3797:HB3797"/>
    <mergeCell ref="CU3797:DH3797"/>
    <mergeCell ref="DI3797:DV3797"/>
    <mergeCell ref="B2425:N2425"/>
    <mergeCell ref="IE3797:IR3797"/>
    <mergeCell ref="AQ3797:BD3797"/>
    <mergeCell ref="BE3797:BR3797"/>
    <mergeCell ref="BS3797:CF3797"/>
    <mergeCell ref="CG3797:CT3797"/>
    <mergeCell ref="IS3797:IV3797"/>
    <mergeCell ref="DW3797:EJ3797"/>
    <mergeCell ref="EK3797:EX3797"/>
    <mergeCell ref="EY3797:FL3797"/>
    <mergeCell ref="FM3797:FZ3797"/>
    <mergeCell ref="B1315:N1315"/>
    <mergeCell ref="B1073:N1073"/>
    <mergeCell ref="A3797:N3797"/>
    <mergeCell ref="O3797:AB3797"/>
    <mergeCell ref="AC3797:AP3797"/>
    <mergeCell ref="B2625:N2625"/>
    <mergeCell ref="B1333:F1333"/>
    <mergeCell ref="B2298:F2298"/>
    <mergeCell ref="B2422:N2422"/>
    <mergeCell ref="B1335:N1335"/>
    <mergeCell ref="B344:N344"/>
    <mergeCell ref="B1206:F1206"/>
    <mergeCell ref="B1146:N1146"/>
    <mergeCell ref="B1170:N1170"/>
    <mergeCell ref="B1072:F1072"/>
    <mergeCell ref="B1195:N1195"/>
    <mergeCell ref="B363:N363"/>
    <mergeCell ref="B1054:N1054"/>
    <mergeCell ref="B1165:F1165"/>
    <mergeCell ref="B1004:N1004"/>
    <mergeCell ref="B1155:F1155"/>
    <mergeCell ref="B9:N9"/>
    <mergeCell ref="B314:N314"/>
    <mergeCell ref="B310:N310"/>
    <mergeCell ref="B104:F104"/>
    <mergeCell ref="B173:N173"/>
    <mergeCell ref="B1053:F1053"/>
    <mergeCell ref="B316:N316"/>
    <mergeCell ref="B336:N336"/>
    <mergeCell ref="B227:N227"/>
    <mergeCell ref="B253:N253"/>
    <mergeCell ref="B172:F172"/>
    <mergeCell ref="B135:N135"/>
    <mergeCell ref="B319:N319"/>
    <mergeCell ref="B294:N294"/>
    <mergeCell ref="B215:N215"/>
    <mergeCell ref="B302:N302"/>
    <mergeCell ref="B312:N312"/>
    <mergeCell ref="B307:N307"/>
    <mergeCell ref="B326:N326"/>
    <mergeCell ref="B275:N275"/>
    <mergeCell ref="B221:N221"/>
    <mergeCell ref="A3:N3"/>
    <mergeCell ref="B111:N111"/>
    <mergeCell ref="B107:N107"/>
    <mergeCell ref="B79:N79"/>
    <mergeCell ref="M7:N7"/>
    <mergeCell ref="H7:H8"/>
    <mergeCell ref="D6:F6"/>
    <mergeCell ref="B78:N78"/>
    <mergeCell ref="L7:L8"/>
    <mergeCell ref="B90:N90"/>
    <mergeCell ref="B10:N10"/>
    <mergeCell ref="D7:D8"/>
    <mergeCell ref="A1:N1"/>
    <mergeCell ref="A2:N2"/>
    <mergeCell ref="A4:N4"/>
    <mergeCell ref="B39:N39"/>
    <mergeCell ref="A6:A8"/>
    <mergeCell ref="B98:N98"/>
    <mergeCell ref="B22:N22"/>
    <mergeCell ref="B6:B8"/>
    <mergeCell ref="C6:C8"/>
    <mergeCell ref="B82:N82"/>
    <mergeCell ref="L6:N6"/>
    <mergeCell ref="B88:N88"/>
    <mergeCell ref="B11:N11"/>
    <mergeCell ref="G6:G8"/>
    <mergeCell ref="H6:J6"/>
    <mergeCell ref="I7:J7"/>
    <mergeCell ref="K6:K8"/>
    <mergeCell ref="E7:F7"/>
    <mergeCell ref="B1144:F1144"/>
    <mergeCell ref="B85:N85"/>
    <mergeCell ref="B134:F134"/>
    <mergeCell ref="B102:N102"/>
    <mergeCell ref="B100:N100"/>
    <mergeCell ref="B124:N124"/>
    <mergeCell ref="B105:N105"/>
    <mergeCell ref="B2879:N2879"/>
    <mergeCell ref="B2245:N2245"/>
    <mergeCell ref="B2177:N2177"/>
    <mergeCell ref="B1764:N1764"/>
    <mergeCell ref="B1451:N1451"/>
    <mergeCell ref="B1381:F1381"/>
    <mergeCell ref="B2429:N2429"/>
    <mergeCell ref="B2410:N2410"/>
    <mergeCell ref="B1551:N1551"/>
    <mergeCell ref="B1878:N1878"/>
    <mergeCell ref="B1490:N1490"/>
    <mergeCell ref="B1691:N1691"/>
    <mergeCell ref="B1517:N1517"/>
    <mergeCell ref="B2119:N2119"/>
    <mergeCell ref="B1427:N1427"/>
    <mergeCell ref="B2805:N2805"/>
    <mergeCell ref="B2579:N2579"/>
    <mergeCell ref="B2566:N2566"/>
    <mergeCell ref="B1749:N1749"/>
    <mergeCell ref="B2811:N2811"/>
    <mergeCell ref="B1812:N1812"/>
    <mergeCell ref="B2272:F2272"/>
    <mergeCell ref="B2449:N2449"/>
    <mergeCell ref="B2273:N2273"/>
    <mergeCell ref="B2472:N2472"/>
    <mergeCell ref="B2699:N2699"/>
    <mergeCell ref="B2933:N2933"/>
    <mergeCell ref="B3264:N3264"/>
    <mergeCell ref="B3223:N3223"/>
    <mergeCell ref="B3185:N3185"/>
    <mergeCell ref="B1654:N1654"/>
    <mergeCell ref="B2726:N2726"/>
    <mergeCell ref="B3212:F3212"/>
    <mergeCell ref="B3243:N3243"/>
    <mergeCell ref="B3213:N3213"/>
    <mergeCell ref="B3140:F3140"/>
    <mergeCell ref="B1334:N1334"/>
    <mergeCell ref="B1435:N1435"/>
    <mergeCell ref="B1392:F1392"/>
    <mergeCell ref="B1150:F1150"/>
    <mergeCell ref="B1160:F1160"/>
    <mergeCell ref="B1416:N1416"/>
    <mergeCell ref="B1324:N1324"/>
    <mergeCell ref="B1377:F1377"/>
    <mergeCell ref="B1378:N1378"/>
    <mergeCell ref="B1353:N1353"/>
    <mergeCell ref="A3802:B3802"/>
    <mergeCell ref="A3801:B3801"/>
    <mergeCell ref="A3800:B3800"/>
    <mergeCell ref="A3798:B3798"/>
    <mergeCell ref="B3261:N3261"/>
    <mergeCell ref="A3799:B3799"/>
    <mergeCell ref="B3655:F3655"/>
    <mergeCell ref="A3794:N3794"/>
    <mergeCell ref="B3306:N3306"/>
    <mergeCell ref="A3793:N3793"/>
    <mergeCell ref="A3796:N3796"/>
    <mergeCell ref="CG3796:CT3796"/>
    <mergeCell ref="B3214:N3214"/>
    <mergeCell ref="A3795:N3795"/>
    <mergeCell ref="B1618:N1618"/>
    <mergeCell ref="B2299:N2299"/>
    <mergeCell ref="B3669:F3669"/>
    <mergeCell ref="B3229:N3229"/>
    <mergeCell ref="B3141:N3141"/>
    <mergeCell ref="B2638:N2638"/>
    <mergeCell ref="HQ3796:ID3796"/>
    <mergeCell ref="IE3796:IR3796"/>
    <mergeCell ref="CU3796:DH3796"/>
    <mergeCell ref="DI3796:DV3796"/>
    <mergeCell ref="O3796:AB3796"/>
    <mergeCell ref="AC3796:AP3796"/>
    <mergeCell ref="AQ3796:BD3796"/>
    <mergeCell ref="BE3796:BR3796"/>
    <mergeCell ref="BS3796:CF3796"/>
    <mergeCell ref="B1088:N1088"/>
    <mergeCell ref="B47:N47"/>
    <mergeCell ref="DW3796:EJ3796"/>
    <mergeCell ref="EK3796:EX3796"/>
    <mergeCell ref="EY3796:FL3796"/>
    <mergeCell ref="IS3796:IV3796"/>
    <mergeCell ref="FM3796:FZ3796"/>
    <mergeCell ref="GA3796:GN3796"/>
    <mergeCell ref="GO3796:HB3796"/>
    <mergeCell ref="HC3796:HP3796"/>
    <mergeCell ref="B3217:N3217"/>
    <mergeCell ref="B3220:N3220"/>
    <mergeCell ref="B3226:N3226"/>
    <mergeCell ref="B3232:N3232"/>
    <mergeCell ref="B3235:N3235"/>
    <mergeCell ref="B3238:N3238"/>
    <mergeCell ref="B3246:N3246"/>
    <mergeCell ref="B3249:N3249"/>
    <mergeCell ref="B3252:N3252"/>
    <mergeCell ref="B3255:N3255"/>
    <mergeCell ref="B3258:N3258"/>
    <mergeCell ref="B3267:N3267"/>
    <mergeCell ref="B3270:N3270"/>
    <mergeCell ref="B3273:N3273"/>
    <mergeCell ref="B3276:N3276"/>
    <mergeCell ref="B3279:N3279"/>
    <mergeCell ref="B3282:N3282"/>
    <mergeCell ref="B3285:N3285"/>
    <mergeCell ref="B3321:N3321"/>
    <mergeCell ref="B3324:N3324"/>
    <mergeCell ref="B3288:N3288"/>
    <mergeCell ref="B3291:N3291"/>
    <mergeCell ref="B3294:N3294"/>
    <mergeCell ref="B3297:N3297"/>
    <mergeCell ref="B3300:N3300"/>
    <mergeCell ref="B3303:N3303"/>
    <mergeCell ref="B3241:N3241"/>
    <mergeCell ref="B3327:N3327"/>
    <mergeCell ref="B3330:N3330"/>
    <mergeCell ref="B3333:N3333"/>
    <mergeCell ref="B3336:N3336"/>
    <mergeCell ref="B3339:N3339"/>
    <mergeCell ref="B3309:N3309"/>
    <mergeCell ref="B3312:N3312"/>
    <mergeCell ref="B3315:N3315"/>
    <mergeCell ref="B3318:N3318"/>
    <mergeCell ref="B3342:N3342"/>
    <mergeCell ref="B3345:N3345"/>
    <mergeCell ref="B3348:N3348"/>
    <mergeCell ref="B3351:N3351"/>
    <mergeCell ref="B3354:N3354"/>
    <mergeCell ref="B3357:N3357"/>
    <mergeCell ref="B3393:N3393"/>
    <mergeCell ref="B3360:N3360"/>
    <mergeCell ref="B3363:N3363"/>
    <mergeCell ref="B3366:N3366"/>
    <mergeCell ref="B3369:N3369"/>
    <mergeCell ref="B3372:N3372"/>
    <mergeCell ref="B3375:N3375"/>
    <mergeCell ref="B3399:N3399"/>
    <mergeCell ref="B3402:N3402"/>
    <mergeCell ref="B3405:N3405"/>
    <mergeCell ref="B3408:N3408"/>
    <mergeCell ref="B3411:N3411"/>
    <mergeCell ref="B3378:N3378"/>
    <mergeCell ref="B3381:N3381"/>
    <mergeCell ref="B3384:N3384"/>
    <mergeCell ref="B3387:N3387"/>
    <mergeCell ref="B3390:N3390"/>
    <mergeCell ref="B3438:N3438"/>
    <mergeCell ref="B3441:N3441"/>
    <mergeCell ref="B3444:N3444"/>
    <mergeCell ref="B3447:N3447"/>
    <mergeCell ref="B3414:N3414"/>
    <mergeCell ref="B3417:N3417"/>
    <mergeCell ref="B3420:N3420"/>
    <mergeCell ref="B3423:N3423"/>
    <mergeCell ref="B3426:N3426"/>
    <mergeCell ref="B3429:N3429"/>
    <mergeCell ref="B3463:N3463"/>
    <mergeCell ref="B3450:N3450"/>
    <mergeCell ref="B3453:N3453"/>
    <mergeCell ref="B3455:N3455"/>
    <mergeCell ref="B3457:N3457"/>
    <mergeCell ref="B3459:N3459"/>
    <mergeCell ref="B3461:N3461"/>
    <mergeCell ref="B1198:N1198"/>
    <mergeCell ref="B1207:N1207"/>
    <mergeCell ref="B3432:N3432"/>
    <mergeCell ref="B3435:N3435"/>
    <mergeCell ref="B1229:N1229"/>
    <mergeCell ref="B1241:N1241"/>
    <mergeCell ref="B1264:N1264"/>
    <mergeCell ref="B1290:N1290"/>
    <mergeCell ref="B1298:N1298"/>
    <mergeCell ref="B3396:N3396"/>
    <mergeCell ref="B3691:N3691"/>
    <mergeCell ref="B3671:N3671"/>
    <mergeCell ref="B3684:N3684"/>
    <mergeCell ref="B3699:N3699"/>
    <mergeCell ref="B3710:N3710"/>
    <mergeCell ref="B3719:N3719"/>
    <mergeCell ref="B3748:N3748"/>
    <mergeCell ref="B3757:N3757"/>
    <mergeCell ref="B3761:N3761"/>
    <mergeCell ref="B3766:N3766"/>
    <mergeCell ref="B3775:N3775"/>
    <mergeCell ref="B3784:N3784"/>
    <mergeCell ref="B3752:N3752"/>
    <mergeCell ref="B3770:N3770"/>
    <mergeCell ref="B3779:N3779"/>
  </mergeCells>
  <pageMargins left="0.3" right="0.2" top="0.3" bottom="0.35" header="0.3" footer="0.2"/>
  <pageSetup paperSize="9" scale="64" fitToHeight="0" orientation="portrait" r:id="rId1"/>
  <headerFooter>
    <oddFooter xml:space="preserve">&amp;RThông báo giá tháng 02/2020         Trang &amp;P/&amp;N        </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2988"/>
  <sheetViews>
    <sheetView view="pageBreakPreview" topLeftCell="A2341" zoomScale="70" zoomScaleNormal="100" zoomScaleSheetLayoutView="70" workbookViewId="0">
      <selection activeCell="B2566" sqref="B2566"/>
    </sheetView>
  </sheetViews>
  <sheetFormatPr defaultColWidth="8.7109375" defaultRowHeight="15" x14ac:dyDescent="0.25"/>
  <cols>
    <col min="1" max="1" width="9" style="31" customWidth="1"/>
    <col min="2" max="2" width="91.28515625" style="31" customWidth="1"/>
    <col min="3" max="3" width="11.5703125" style="31" customWidth="1"/>
    <col min="4" max="4" width="15.5703125" style="31" bestFit="1" customWidth="1"/>
    <col min="5" max="5" width="17" style="31" bestFit="1" customWidth="1"/>
    <col min="6" max="6" width="14" style="70" bestFit="1" customWidth="1"/>
    <col min="7" max="7" width="16.85546875" style="31" bestFit="1" customWidth="1"/>
    <col min="8" max="8" width="17" style="31" bestFit="1" customWidth="1"/>
    <col min="9" max="9" width="12.140625" style="31" bestFit="1" customWidth="1"/>
    <col min="10" max="10" width="10.5703125" style="31" bestFit="1" customWidth="1"/>
    <col min="11" max="16384" width="8.7109375" style="31"/>
  </cols>
  <sheetData>
    <row r="1" spans="1:10" ht="20.25" x14ac:dyDescent="0.25">
      <c r="A1" s="358" t="s">
        <v>1065</v>
      </c>
      <c r="B1" s="358"/>
      <c r="C1" s="358"/>
      <c r="D1" s="358"/>
      <c r="E1" s="358"/>
      <c r="F1" s="358"/>
    </row>
    <row r="2" spans="1:10" ht="15.75" x14ac:dyDescent="0.25">
      <c r="A2" s="1"/>
      <c r="B2" s="2"/>
      <c r="C2" s="2"/>
    </row>
    <row r="3" spans="1:10" ht="31.5" customHeight="1" x14ac:dyDescent="0.25">
      <c r="A3" s="3" t="s">
        <v>1</v>
      </c>
      <c r="B3" s="4" t="s">
        <v>2</v>
      </c>
      <c r="C3" s="4" t="s">
        <v>3</v>
      </c>
      <c r="D3" s="36" t="s">
        <v>1041</v>
      </c>
      <c r="E3" s="36" t="s">
        <v>1066</v>
      </c>
      <c r="F3" s="39" t="s">
        <v>375</v>
      </c>
    </row>
    <row r="4" spans="1:10" ht="16.5" x14ac:dyDescent="0.25">
      <c r="A4" s="13" t="str">
        <f>'11-2019'!A9</f>
        <v>I</v>
      </c>
      <c r="B4" s="321" t="str">
        <f>'11-2019'!B9:N9</f>
        <v xml:space="preserve"> ĐÁ CÁC LOẠI : (đã bao gồm thuế tài nguyên và phí bảo vệ môi trường)</v>
      </c>
      <c r="C4" s="322"/>
      <c r="D4" s="322"/>
      <c r="E4" s="322"/>
      <c r="F4" s="323"/>
    </row>
    <row r="5" spans="1:10" ht="16.5" x14ac:dyDescent="0.25">
      <c r="A5" s="3"/>
      <c r="B5" s="321" t="str">
        <f>'11-2019'!B10:N10</f>
        <v>* Đá khu vực Bà Đội: Cty TNHH MTV Khai thác &amp; Chế biến đá An Giang.</v>
      </c>
      <c r="C5" s="322"/>
      <c r="D5" s="322"/>
      <c r="E5" s="322"/>
      <c r="F5" s="323"/>
    </row>
    <row r="6" spans="1:10" ht="31.5" customHeight="1" x14ac:dyDescent="0.25">
      <c r="A6" s="3"/>
      <c r="B6" s="321" t="str">
        <f>'11-2019'!B11:N11</f>
        <v xml:space="preserve"> - Giá bán tại bãi đá Láng Cháy thuộc xã Tân Lợi, huyện Tịnh Biên. Giá bán xuống sà lan bên mua tại bến sông xã Tân Lợi, huyện Tịnh Biên (bao gồm: thuế GTGT 10%, tiền sạt: 6.000đ); riêng đá 20 x 30 (đá hộc) tiền sạt: 15.000đ. Theo Thông báo số 1338/TB-STC ngày 01/10/2019 của Sở Tài chính áp dụng từ ngày 01/10/2019</v>
      </c>
      <c r="C6" s="322"/>
      <c r="D6" s="322"/>
      <c r="E6" s="322"/>
      <c r="F6" s="323"/>
    </row>
    <row r="7" spans="1:10" ht="16.5" hidden="1" x14ac:dyDescent="0.25">
      <c r="A7" s="6">
        <f>'11-2019'!A12</f>
        <v>1</v>
      </c>
      <c r="B7" s="7" t="str">
        <f>'11-2019'!B12</f>
        <v xml:space="preserve"> Đá 1 x 2 lưới 29</v>
      </c>
      <c r="C7" s="8" t="str">
        <f>'11-2019'!C12</f>
        <v>đ/m3</v>
      </c>
      <c r="D7" s="9">
        <f>'11-2019'!O20</f>
        <v>0</v>
      </c>
      <c r="E7" s="9">
        <f>'11-2019'!P20</f>
        <v>0</v>
      </c>
      <c r="F7" s="71">
        <f>E7-D7</f>
        <v>0</v>
      </c>
      <c r="H7" s="38">
        <f>'11-2019'!H12</f>
        <v>0</v>
      </c>
      <c r="I7" s="38">
        <f>'11-2019'!I12</f>
        <v>0</v>
      </c>
      <c r="J7" s="38">
        <f>'11-2019'!J12</f>
        <v>0</v>
      </c>
    </row>
    <row r="8" spans="1:10" ht="16.5" hidden="1" x14ac:dyDescent="0.25">
      <c r="A8" s="6">
        <f>'11-2019'!A13</f>
        <v>2</v>
      </c>
      <c r="B8" s="7" t="str">
        <f>'11-2019'!B13</f>
        <v xml:space="preserve"> Đá 2 x4 xay </v>
      </c>
      <c r="C8" s="8" t="str">
        <f>'11-2019'!C13</f>
        <v>đ/m3</v>
      </c>
      <c r="D8" s="9" t="e">
        <f>'11-2019'!#REF!</f>
        <v>#REF!</v>
      </c>
      <c r="E8" s="9" t="e">
        <f>'11-2019'!#REF!</f>
        <v>#REF!</v>
      </c>
      <c r="F8" s="71" t="e">
        <f t="shared" ref="F8:F15" si="0">E8-D8</f>
        <v>#REF!</v>
      </c>
      <c r="H8" s="38">
        <f>'11-2019'!H13</f>
        <v>0</v>
      </c>
      <c r="I8" s="38">
        <f>'11-2019'!I13</f>
        <v>0</v>
      </c>
      <c r="J8" s="38">
        <f>'11-2019'!J13</f>
        <v>0</v>
      </c>
    </row>
    <row r="9" spans="1:10" ht="16.5" hidden="1" x14ac:dyDescent="0.25">
      <c r="A9" s="6">
        <f>'11-2019'!A14</f>
        <v>3</v>
      </c>
      <c r="B9" s="7" t="str">
        <f>'11-2019'!B14</f>
        <v xml:space="preserve"> Đá 4 x 6 xay </v>
      </c>
      <c r="C9" s="8" t="str">
        <f>'11-2019'!C14</f>
        <v>đ/m3</v>
      </c>
      <c r="D9" s="9" t="e">
        <f>'11-2019'!#REF!</f>
        <v>#REF!</v>
      </c>
      <c r="E9" s="9" t="e">
        <f>'11-2019'!#REF!</f>
        <v>#REF!</v>
      </c>
      <c r="F9" s="71" t="e">
        <f t="shared" si="0"/>
        <v>#REF!</v>
      </c>
      <c r="H9" s="38">
        <f>'11-2019'!H14</f>
        <v>0</v>
      </c>
      <c r="I9" s="38">
        <f>'11-2019'!I14</f>
        <v>0</v>
      </c>
      <c r="J9" s="38">
        <f>'11-2019'!J14</f>
        <v>0</v>
      </c>
    </row>
    <row r="10" spans="1:10" ht="16.5" hidden="1" x14ac:dyDescent="0.25">
      <c r="A10" s="6" t="e">
        <f>'11-2019'!#REF!</f>
        <v>#REF!</v>
      </c>
      <c r="B10" s="7" t="e">
        <f>'11-2019'!#REF!</f>
        <v>#REF!</v>
      </c>
      <c r="C10" s="8" t="e">
        <f>'11-2019'!#REF!</f>
        <v>#REF!</v>
      </c>
      <c r="D10" s="9" t="e">
        <f>'11-2019'!#REF!</f>
        <v>#REF!</v>
      </c>
      <c r="E10" s="9" t="e">
        <f>'11-2019'!#REF!</f>
        <v>#REF!</v>
      </c>
      <c r="F10" s="71" t="e">
        <f t="shared" si="0"/>
        <v>#REF!</v>
      </c>
      <c r="H10" s="38" t="e">
        <f>'11-2019'!#REF!</f>
        <v>#REF!</v>
      </c>
      <c r="I10" s="38" t="e">
        <f>'11-2019'!#REF!</f>
        <v>#REF!</v>
      </c>
      <c r="J10" s="38" t="e">
        <f>'11-2019'!#REF!</f>
        <v>#REF!</v>
      </c>
    </row>
    <row r="11" spans="1:10" s="27" customFormat="1" ht="17.25" hidden="1" x14ac:dyDescent="0.3">
      <c r="A11" s="6">
        <f>'11-2019'!A16</f>
        <v>5</v>
      </c>
      <c r="B11" s="7" t="str">
        <f>'11-2019'!B16</f>
        <v xml:space="preserve"> Cấp phối (0x4) loại I; Dmax 37.5</v>
      </c>
      <c r="C11" s="8" t="str">
        <f>'11-2019'!C16</f>
        <v>đ/m3</v>
      </c>
      <c r="D11" s="9" t="e">
        <f>'11-2019'!#REF!</f>
        <v>#REF!</v>
      </c>
      <c r="E11" s="9" t="e">
        <f>'11-2019'!#REF!</f>
        <v>#REF!</v>
      </c>
      <c r="F11" s="71" t="e">
        <f t="shared" si="0"/>
        <v>#REF!</v>
      </c>
      <c r="H11" s="38">
        <f>'11-2019'!H16</f>
        <v>0</v>
      </c>
      <c r="I11" s="38">
        <f>'11-2019'!I16</f>
        <v>0</v>
      </c>
      <c r="J11" s="38">
        <f>'11-2019'!J16</f>
        <v>0</v>
      </c>
    </row>
    <row r="12" spans="1:10" s="27" customFormat="1" ht="17.25" hidden="1" x14ac:dyDescent="0.3">
      <c r="A12" s="6">
        <f>'11-2019'!A20</f>
        <v>9</v>
      </c>
      <c r="B12" s="7" t="str">
        <f>'11-2019'!B20</f>
        <v xml:space="preserve"> Đá 20 x 30 (Qui cách)</v>
      </c>
      <c r="C12" s="8" t="str">
        <f>'11-2019'!C20</f>
        <v>đ/m3</v>
      </c>
      <c r="D12" s="9">
        <f>'11-2019'!O21</f>
        <v>0</v>
      </c>
      <c r="E12" s="9">
        <f>'11-2019'!P21</f>
        <v>0</v>
      </c>
      <c r="F12" s="71">
        <f t="shared" si="0"/>
        <v>0</v>
      </c>
      <c r="H12" s="38">
        <f>'11-2019'!H20</f>
        <v>0</v>
      </c>
      <c r="I12" s="38">
        <f>'11-2019'!I20</f>
        <v>0</v>
      </c>
      <c r="J12" s="38">
        <f>'11-2019'!J20</f>
        <v>0</v>
      </c>
    </row>
    <row r="13" spans="1:10" s="27" customFormat="1" ht="17.25" hidden="1" x14ac:dyDescent="0.3">
      <c r="A13" s="6" t="e">
        <f>'11-2019'!#REF!</f>
        <v>#REF!</v>
      </c>
      <c r="B13" s="7" t="e">
        <f>'11-2019'!#REF!</f>
        <v>#REF!</v>
      </c>
      <c r="C13" s="8" t="e">
        <f>'11-2019'!#REF!</f>
        <v>#REF!</v>
      </c>
      <c r="D13" s="9">
        <f>'11-2019'!O22</f>
        <v>0</v>
      </c>
      <c r="E13" s="9">
        <f>'11-2019'!P22</f>
        <v>0</v>
      </c>
      <c r="F13" s="71">
        <f t="shared" si="0"/>
        <v>0</v>
      </c>
      <c r="H13" s="38" t="e">
        <f>'11-2019'!#REF!</f>
        <v>#REF!</v>
      </c>
      <c r="I13" s="38" t="e">
        <f>'11-2019'!#REF!</f>
        <v>#REF!</v>
      </c>
      <c r="J13" s="38" t="e">
        <f>'11-2019'!#REF!</f>
        <v>#REF!</v>
      </c>
    </row>
    <row r="14" spans="1:10" s="27" customFormat="1" ht="17.25" hidden="1" x14ac:dyDescent="0.3">
      <c r="A14" s="6" t="e">
        <f>'11-2019'!#REF!</f>
        <v>#REF!</v>
      </c>
      <c r="B14" s="7" t="e">
        <f>'11-2019'!#REF!</f>
        <v>#REF!</v>
      </c>
      <c r="C14" s="8" t="e">
        <f>'11-2019'!#REF!</f>
        <v>#REF!</v>
      </c>
      <c r="D14" s="9">
        <f>'11-2019'!O23</f>
        <v>0</v>
      </c>
      <c r="E14" s="9">
        <f>'11-2019'!P23</f>
        <v>0</v>
      </c>
      <c r="F14" s="71">
        <f t="shared" si="0"/>
        <v>0</v>
      </c>
      <c r="H14" s="38" t="e">
        <f>'11-2019'!#REF!</f>
        <v>#REF!</v>
      </c>
      <c r="I14" s="38" t="e">
        <f>'11-2019'!#REF!</f>
        <v>#REF!</v>
      </c>
      <c r="J14" s="38" t="e">
        <f>'11-2019'!#REF!</f>
        <v>#REF!</v>
      </c>
    </row>
    <row r="15" spans="1:10" s="27" customFormat="1" ht="17.25" hidden="1" x14ac:dyDescent="0.3">
      <c r="A15" s="6" t="e">
        <f>'11-2019'!#REF!</f>
        <v>#REF!</v>
      </c>
      <c r="B15" s="7" t="e">
        <f>'11-2019'!#REF!</f>
        <v>#REF!</v>
      </c>
      <c r="C15" s="8" t="e">
        <f>'11-2019'!#REF!</f>
        <v>#REF!</v>
      </c>
      <c r="D15" s="9">
        <f>'11-2019'!O24</f>
        <v>0</v>
      </c>
      <c r="E15" s="9">
        <f>'11-2019'!P24</f>
        <v>0</v>
      </c>
      <c r="F15" s="71">
        <f t="shared" si="0"/>
        <v>0</v>
      </c>
      <c r="H15" s="38" t="e">
        <f>'11-2019'!#REF!</f>
        <v>#REF!</v>
      </c>
      <c r="I15" s="38" t="e">
        <f>'11-2019'!#REF!</f>
        <v>#REF!</v>
      </c>
      <c r="J15" s="38" t="e">
        <f>'11-2019'!#REF!</f>
        <v>#REF!</v>
      </c>
    </row>
    <row r="16" spans="1:10" s="27" customFormat="1" ht="17.25" hidden="1" x14ac:dyDescent="0.3">
      <c r="A16" s="6" t="e">
        <f>'11-2019'!#REF!</f>
        <v>#REF!</v>
      </c>
      <c r="B16" s="7" t="e">
        <f>'11-2019'!#REF!</f>
        <v>#REF!</v>
      </c>
      <c r="C16" s="8" t="e">
        <f>'11-2019'!#REF!</f>
        <v>#REF!</v>
      </c>
      <c r="D16" s="9">
        <f>'11-2019'!O25</f>
        <v>0</v>
      </c>
      <c r="E16" s="9">
        <f>'11-2019'!P25</f>
        <v>0</v>
      </c>
      <c r="F16" s="71">
        <f>E16-D16</f>
        <v>0</v>
      </c>
      <c r="H16" s="38" t="e">
        <f>'11-2019'!#REF!</f>
        <v>#REF!</v>
      </c>
      <c r="I16" s="38" t="e">
        <f>'11-2019'!#REF!</f>
        <v>#REF!</v>
      </c>
      <c r="J16" s="38" t="e">
        <f>'11-2019'!#REF!</f>
        <v>#REF!</v>
      </c>
    </row>
    <row r="17" spans="1:10" s="27" customFormat="1" ht="17.25" x14ac:dyDescent="0.3">
      <c r="A17" s="6"/>
      <c r="B17" s="321" t="str">
        <f>'11-2019'!B21:N21</f>
        <v>* Đá khu vực Cô Tô: Cty TNHH MTV Khai thác &amp; Chế biến đá An Giang</v>
      </c>
      <c r="C17" s="322"/>
      <c r="D17" s="322"/>
      <c r="E17" s="322"/>
      <c r="F17" s="323"/>
      <c r="H17" s="38">
        <f>'11-2019'!H21</f>
        <v>0</v>
      </c>
      <c r="I17" s="38">
        <f>'11-2019'!I21</f>
        <v>0</v>
      </c>
      <c r="J17" s="38">
        <f>'11-2019'!J21</f>
        <v>0</v>
      </c>
    </row>
    <row r="18" spans="1:10" s="27" customFormat="1" ht="39.75" customHeight="1" x14ac:dyDescent="0.3">
      <c r="A18" s="6"/>
      <c r="B18" s="321" t="str">
        <f>'11-2019'!B22:N22</f>
        <v xml:space="preserve"> - Giá bán tại bãi đá Cô Tô thuộc xã Cô Tô, huyện Tri Tôn (giá bán xuống xà lan bên mua tại bến sông xã Cô Tô, bao gồm: thuế GTGT 10%, tiền sạt: 6.000đ); riêng đá 20 x 30 (đá hộc) tiền sạt: 15.000đ. Thông báo số 1338/TB-STC ngày 01/10/2019 của Sở Tài chính áp dụng từ ngày 01/10/2019</v>
      </c>
      <c r="C18" s="322"/>
      <c r="D18" s="322"/>
      <c r="E18" s="322"/>
      <c r="F18" s="323"/>
      <c r="H18" s="38">
        <f>'11-2019'!H22</f>
        <v>0</v>
      </c>
      <c r="I18" s="38">
        <f>'11-2019'!I22</f>
        <v>0</v>
      </c>
      <c r="J18" s="38">
        <f>'11-2019'!J22</f>
        <v>0</v>
      </c>
    </row>
    <row r="19" spans="1:10" s="27" customFormat="1" ht="17.25" hidden="1" x14ac:dyDescent="0.3">
      <c r="A19" s="6">
        <f>'11-2019'!A23</f>
        <v>1</v>
      </c>
      <c r="B19" s="7" t="str">
        <f>'11-2019'!B23</f>
        <v xml:space="preserve"> Đá 1 x 2 loại I; lưới 29</v>
      </c>
      <c r="C19" s="8" t="str">
        <f>'11-2019'!C23</f>
        <v>đ/m3</v>
      </c>
      <c r="D19" s="9">
        <f>'11-2019'!O29</f>
        <v>0</v>
      </c>
      <c r="E19" s="9">
        <f>'11-2019'!P29</f>
        <v>0</v>
      </c>
      <c r="F19" s="71">
        <f t="shared" ref="F19:F32" si="1">E19-D19</f>
        <v>0</v>
      </c>
      <c r="H19" s="38">
        <f>'11-2019'!H23</f>
        <v>0</v>
      </c>
      <c r="I19" s="38">
        <f>'11-2019'!I23</f>
        <v>0</v>
      </c>
      <c r="J19" s="38">
        <f>'11-2019'!J23</f>
        <v>0</v>
      </c>
    </row>
    <row r="20" spans="1:10" s="27" customFormat="1" ht="17.25" hidden="1" x14ac:dyDescent="0.3">
      <c r="A20" s="6">
        <f>'11-2019'!A24</f>
        <v>2</v>
      </c>
      <c r="B20" s="7" t="str">
        <f>'11-2019'!B24</f>
        <v xml:space="preserve"> Đá 1 x 2 loại II; lưới 29</v>
      </c>
      <c r="C20" s="8" t="str">
        <f>'11-2019'!C24</f>
        <v>đ/m3</v>
      </c>
      <c r="D20" s="9">
        <f>'11-2019'!O38</f>
        <v>0</v>
      </c>
      <c r="E20" s="9">
        <f>'11-2019'!P38</f>
        <v>0</v>
      </c>
      <c r="F20" s="71">
        <f t="shared" si="1"/>
        <v>0</v>
      </c>
      <c r="H20" s="38">
        <f>'11-2019'!H24</f>
        <v>0</v>
      </c>
      <c r="I20" s="38">
        <f>'11-2019'!I24</f>
        <v>0</v>
      </c>
      <c r="J20" s="38">
        <f>'11-2019'!J24</f>
        <v>0</v>
      </c>
    </row>
    <row r="21" spans="1:10" s="27" customFormat="1" ht="17.25" hidden="1" x14ac:dyDescent="0.3">
      <c r="A21" s="6">
        <f>'11-2019'!A25</f>
        <v>3</v>
      </c>
      <c r="B21" s="7" t="str">
        <f>'11-2019'!B25</f>
        <v xml:space="preserve"> Đá 2 x4 </v>
      </c>
      <c r="C21" s="8" t="str">
        <f>'11-2019'!C25</f>
        <v>đ/m3</v>
      </c>
      <c r="D21" s="9" t="e">
        <f>'11-2019'!#REF!</f>
        <v>#REF!</v>
      </c>
      <c r="E21" s="9" t="e">
        <f>'11-2019'!#REF!</f>
        <v>#REF!</v>
      </c>
      <c r="F21" s="71" t="e">
        <f t="shared" si="1"/>
        <v>#REF!</v>
      </c>
      <c r="H21" s="38">
        <f>'11-2019'!H25</f>
        <v>0</v>
      </c>
      <c r="I21" s="38">
        <f>'11-2019'!I25</f>
        <v>0</v>
      </c>
      <c r="J21" s="38">
        <f>'11-2019'!J25</f>
        <v>0</v>
      </c>
    </row>
    <row r="22" spans="1:10" s="27" customFormat="1" ht="17.25" hidden="1" x14ac:dyDescent="0.3">
      <c r="A22" s="6">
        <f>'11-2019'!A26</f>
        <v>4</v>
      </c>
      <c r="B22" s="7" t="str">
        <f>'11-2019'!B26</f>
        <v xml:space="preserve"> Đá 4 x 6 xay </v>
      </c>
      <c r="C22" s="8" t="str">
        <f>'11-2019'!C26</f>
        <v>đ/m3</v>
      </c>
      <c r="D22" s="9" t="e">
        <f>'11-2019'!#REF!</f>
        <v>#REF!</v>
      </c>
      <c r="E22" s="9" t="e">
        <f>'11-2019'!#REF!</f>
        <v>#REF!</v>
      </c>
      <c r="F22" s="71" t="e">
        <f t="shared" si="1"/>
        <v>#REF!</v>
      </c>
      <c r="H22" s="38">
        <f>'11-2019'!H26</f>
        <v>0</v>
      </c>
      <c r="I22" s="38">
        <f>'11-2019'!I26</f>
        <v>0</v>
      </c>
      <c r="J22" s="38">
        <f>'11-2019'!J26</f>
        <v>0</v>
      </c>
    </row>
    <row r="23" spans="1:10" s="27" customFormat="1" ht="17.25" hidden="1" x14ac:dyDescent="0.3">
      <c r="A23" s="6">
        <f>'11-2019'!A28</f>
        <v>6</v>
      </c>
      <c r="B23" s="7" t="str">
        <f>'11-2019'!B28</f>
        <v xml:space="preserve"> Đá 9x15 xay</v>
      </c>
      <c r="C23" s="8" t="str">
        <f>'11-2019'!C28</f>
        <v>đ/m3</v>
      </c>
      <c r="D23" s="9" t="e">
        <f>'11-2019'!#REF!</f>
        <v>#REF!</v>
      </c>
      <c r="E23" s="9" t="e">
        <f>'11-2019'!#REF!</f>
        <v>#REF!</v>
      </c>
      <c r="F23" s="71" t="e">
        <f t="shared" si="1"/>
        <v>#REF!</v>
      </c>
      <c r="H23" s="38">
        <f>'11-2019'!H28</f>
        <v>0</v>
      </c>
      <c r="I23" s="38">
        <f>'11-2019'!I28</f>
        <v>0</v>
      </c>
      <c r="J23" s="38">
        <f>'11-2019'!J28</f>
        <v>0</v>
      </c>
    </row>
    <row r="24" spans="1:10" s="27" customFormat="1" ht="17.25" hidden="1" x14ac:dyDescent="0.3">
      <c r="A24" s="6">
        <f>'11-2019'!A29</f>
        <v>7</v>
      </c>
      <c r="B24" s="7" t="str">
        <f>'11-2019'!B29</f>
        <v xml:space="preserve"> Cấp phối (0x4) loại I; Dmax 37.5</v>
      </c>
      <c r="C24" s="8" t="str">
        <f>'11-2019'!C29</f>
        <v>đ/m3</v>
      </c>
      <c r="D24" s="9" t="e">
        <f>'11-2019'!#REF!</f>
        <v>#REF!</v>
      </c>
      <c r="E24" s="9" t="e">
        <f>'11-2019'!#REF!</f>
        <v>#REF!</v>
      </c>
      <c r="F24" s="71" t="e">
        <f t="shared" si="1"/>
        <v>#REF!</v>
      </c>
      <c r="H24" s="38">
        <f>'11-2019'!H29</f>
        <v>0</v>
      </c>
      <c r="I24" s="38">
        <f>'11-2019'!I29</f>
        <v>0</v>
      </c>
      <c r="J24" s="38">
        <f>'11-2019'!J29</f>
        <v>0</v>
      </c>
    </row>
    <row r="25" spans="1:10" s="27" customFormat="1" ht="17.25" hidden="1" x14ac:dyDescent="0.3">
      <c r="A25" s="6">
        <f>'11-2019'!A38</f>
        <v>16</v>
      </c>
      <c r="B25" s="7" t="str">
        <f>'11-2019'!B38</f>
        <v xml:space="preserve"> Đá 20 x 30 (Qui cách)</v>
      </c>
      <c r="C25" s="8" t="str">
        <f>'11-2019'!C38</f>
        <v>đ/m3</v>
      </c>
      <c r="D25" s="9" t="e">
        <f>'11-2019'!#REF!</f>
        <v>#REF!</v>
      </c>
      <c r="E25" s="9" t="e">
        <f>'11-2019'!#REF!</f>
        <v>#REF!</v>
      </c>
      <c r="F25" s="71" t="e">
        <f t="shared" si="1"/>
        <v>#REF!</v>
      </c>
      <c r="H25" s="38">
        <f>'11-2019'!H38</f>
        <v>0</v>
      </c>
      <c r="I25" s="38">
        <f>'11-2019'!I38</f>
        <v>0</v>
      </c>
      <c r="J25" s="38">
        <f>'11-2019'!J38</f>
        <v>0</v>
      </c>
    </row>
    <row r="26" spans="1:10" s="27" customFormat="1" ht="17.25" hidden="1" x14ac:dyDescent="0.3">
      <c r="A26" s="6" t="e">
        <f>'11-2019'!#REF!</f>
        <v>#REF!</v>
      </c>
      <c r="B26" s="7" t="e">
        <f>'11-2019'!#REF!</f>
        <v>#REF!</v>
      </c>
      <c r="C26" s="8" t="e">
        <f>'11-2019'!#REF!</f>
        <v>#REF!</v>
      </c>
      <c r="D26" s="9" t="e">
        <f>'11-2019'!#REF!</f>
        <v>#REF!</v>
      </c>
      <c r="E26" s="9" t="e">
        <f>'11-2019'!#REF!</f>
        <v>#REF!</v>
      </c>
      <c r="F26" s="71" t="e">
        <f t="shared" si="1"/>
        <v>#REF!</v>
      </c>
      <c r="H26" s="38" t="e">
        <f>'11-2019'!#REF!</f>
        <v>#REF!</v>
      </c>
      <c r="I26" s="38" t="e">
        <f>'11-2019'!#REF!</f>
        <v>#REF!</v>
      </c>
      <c r="J26" s="38" t="e">
        <f>'11-2019'!#REF!</f>
        <v>#REF!</v>
      </c>
    </row>
    <row r="27" spans="1:10" s="27" customFormat="1" ht="17.25" hidden="1" x14ac:dyDescent="0.3">
      <c r="A27" s="6" t="e">
        <f>'11-2019'!#REF!</f>
        <v>#REF!</v>
      </c>
      <c r="B27" s="7" t="e">
        <f>'11-2019'!#REF!</f>
        <v>#REF!</v>
      </c>
      <c r="C27" s="8" t="e">
        <f>'11-2019'!#REF!</f>
        <v>#REF!</v>
      </c>
      <c r="D27" s="9" t="e">
        <f>'11-2019'!#REF!</f>
        <v>#REF!</v>
      </c>
      <c r="E27" s="9" t="e">
        <f>'11-2019'!#REF!</f>
        <v>#REF!</v>
      </c>
      <c r="F27" s="71" t="e">
        <f t="shared" si="1"/>
        <v>#REF!</v>
      </c>
      <c r="H27" s="38" t="e">
        <f>'11-2019'!#REF!</f>
        <v>#REF!</v>
      </c>
      <c r="I27" s="38" t="e">
        <f>'11-2019'!#REF!</f>
        <v>#REF!</v>
      </c>
      <c r="J27" s="38" t="e">
        <f>'11-2019'!#REF!</f>
        <v>#REF!</v>
      </c>
    </row>
    <row r="28" spans="1:10" s="27" customFormat="1" ht="17.25" hidden="1" x14ac:dyDescent="0.3">
      <c r="A28" s="6" t="e">
        <f>'11-2019'!#REF!</f>
        <v>#REF!</v>
      </c>
      <c r="B28" s="7" t="e">
        <f>'11-2019'!#REF!</f>
        <v>#REF!</v>
      </c>
      <c r="C28" s="8" t="e">
        <f>'11-2019'!#REF!</f>
        <v>#REF!</v>
      </c>
      <c r="D28" s="9" t="e">
        <f>'11-2019'!#REF!</f>
        <v>#REF!</v>
      </c>
      <c r="E28" s="9" t="e">
        <f>'11-2019'!#REF!</f>
        <v>#REF!</v>
      </c>
      <c r="F28" s="71" t="e">
        <f t="shared" si="1"/>
        <v>#REF!</v>
      </c>
      <c r="H28" s="38" t="e">
        <f>'11-2019'!#REF!</f>
        <v>#REF!</v>
      </c>
      <c r="I28" s="38" t="e">
        <f>'11-2019'!#REF!</f>
        <v>#REF!</v>
      </c>
      <c r="J28" s="38" t="e">
        <f>'11-2019'!#REF!</f>
        <v>#REF!</v>
      </c>
    </row>
    <row r="29" spans="1:10" s="27" customFormat="1" ht="17.25" hidden="1" x14ac:dyDescent="0.3">
      <c r="A29" s="6" t="e">
        <f>'11-2019'!#REF!</f>
        <v>#REF!</v>
      </c>
      <c r="B29" s="7" t="e">
        <f>'11-2019'!#REF!</f>
        <v>#REF!</v>
      </c>
      <c r="C29" s="8" t="e">
        <f>'11-2019'!#REF!</f>
        <v>#REF!</v>
      </c>
      <c r="D29" s="9" t="e">
        <f>'11-2019'!#REF!</f>
        <v>#REF!</v>
      </c>
      <c r="E29" s="9" t="e">
        <f>'11-2019'!#REF!</f>
        <v>#REF!</v>
      </c>
      <c r="F29" s="71" t="e">
        <f t="shared" si="1"/>
        <v>#REF!</v>
      </c>
      <c r="H29" s="38" t="e">
        <f>'11-2019'!#REF!</f>
        <v>#REF!</v>
      </c>
      <c r="I29" s="38" t="e">
        <f>'11-2019'!#REF!</f>
        <v>#REF!</v>
      </c>
      <c r="J29" s="38" t="e">
        <f>'11-2019'!#REF!</f>
        <v>#REF!</v>
      </c>
    </row>
    <row r="30" spans="1:10" s="27" customFormat="1" ht="17.25" hidden="1" x14ac:dyDescent="0.3">
      <c r="A30" s="6" t="e">
        <f>'11-2019'!#REF!</f>
        <v>#REF!</v>
      </c>
      <c r="B30" s="7" t="e">
        <f>'11-2019'!#REF!</f>
        <v>#REF!</v>
      </c>
      <c r="C30" s="8" t="e">
        <f>'11-2019'!#REF!</f>
        <v>#REF!</v>
      </c>
      <c r="D30" s="9" t="e">
        <f>'11-2019'!#REF!</f>
        <v>#REF!</v>
      </c>
      <c r="E30" s="9" t="e">
        <f>'11-2019'!#REF!</f>
        <v>#REF!</v>
      </c>
      <c r="F30" s="71" t="e">
        <f t="shared" si="1"/>
        <v>#REF!</v>
      </c>
      <c r="H30" s="38" t="e">
        <f>'11-2019'!#REF!</f>
        <v>#REF!</v>
      </c>
      <c r="I30" s="38" t="e">
        <f>'11-2019'!#REF!</f>
        <v>#REF!</v>
      </c>
      <c r="J30" s="38" t="e">
        <f>'11-2019'!#REF!</f>
        <v>#REF!</v>
      </c>
    </row>
    <row r="31" spans="1:10" s="27" customFormat="1" ht="17.25" hidden="1" x14ac:dyDescent="0.3">
      <c r="A31" s="6" t="e">
        <f>'11-2019'!#REF!</f>
        <v>#REF!</v>
      </c>
      <c r="B31" s="7" t="e">
        <f>'11-2019'!#REF!</f>
        <v>#REF!</v>
      </c>
      <c r="C31" s="8" t="e">
        <f>'11-2019'!#REF!</f>
        <v>#REF!</v>
      </c>
      <c r="D31" s="9" t="e">
        <f>'11-2019'!#REF!</f>
        <v>#REF!</v>
      </c>
      <c r="E31" s="9" t="e">
        <f>'11-2019'!#REF!</f>
        <v>#REF!</v>
      </c>
      <c r="F31" s="71" t="e">
        <f t="shared" si="1"/>
        <v>#REF!</v>
      </c>
      <c r="H31" s="38" t="e">
        <f>'11-2019'!#REF!</f>
        <v>#REF!</v>
      </c>
      <c r="I31" s="38" t="e">
        <f>'11-2019'!#REF!</f>
        <v>#REF!</v>
      </c>
      <c r="J31" s="38" t="e">
        <f>'11-2019'!#REF!</f>
        <v>#REF!</v>
      </c>
    </row>
    <row r="32" spans="1:10" s="27" customFormat="1" ht="17.25" hidden="1" x14ac:dyDescent="0.3">
      <c r="A32" s="6" t="e">
        <f>'11-2019'!#REF!</f>
        <v>#REF!</v>
      </c>
      <c r="B32" s="7" t="e">
        <f>'11-2019'!#REF!</f>
        <v>#REF!</v>
      </c>
      <c r="C32" s="8" t="e">
        <f>'11-2019'!#REF!</f>
        <v>#REF!</v>
      </c>
      <c r="D32" s="9" t="e">
        <f>'11-2019'!#REF!</f>
        <v>#REF!</v>
      </c>
      <c r="E32" s="9" t="e">
        <f>'11-2019'!#REF!</f>
        <v>#REF!</v>
      </c>
      <c r="F32" s="71" t="e">
        <f t="shared" si="1"/>
        <v>#REF!</v>
      </c>
      <c r="H32" s="38" t="e">
        <f>'11-2019'!#REF!</f>
        <v>#REF!</v>
      </c>
      <c r="I32" s="38" t="e">
        <f>'11-2019'!#REF!</f>
        <v>#REF!</v>
      </c>
      <c r="J32" s="38" t="e">
        <f>'11-2019'!#REF!</f>
        <v>#REF!</v>
      </c>
    </row>
    <row r="33" spans="1:10" s="27" customFormat="1" ht="17.25" hidden="1" x14ac:dyDescent="0.3">
      <c r="A33" s="6" t="e">
        <f>'11-2019'!#REF!</f>
        <v>#REF!</v>
      </c>
      <c r="B33" s="7" t="e">
        <f>'11-2019'!#REF!</f>
        <v>#REF!</v>
      </c>
      <c r="C33" s="8" t="e">
        <f>'11-2019'!#REF!</f>
        <v>#REF!</v>
      </c>
      <c r="D33" s="9" t="e">
        <f>'11-2019'!#REF!</f>
        <v>#REF!</v>
      </c>
      <c r="E33" s="9" t="e">
        <f>'11-2019'!#REF!</f>
        <v>#REF!</v>
      </c>
      <c r="F33" s="71" t="e">
        <f>E33-D33</f>
        <v>#REF!</v>
      </c>
      <c r="H33" s="38" t="e">
        <f>'11-2019'!#REF!</f>
        <v>#REF!</v>
      </c>
      <c r="I33" s="38" t="e">
        <f>'11-2019'!#REF!</f>
        <v>#REF!</v>
      </c>
      <c r="J33" s="38" t="e">
        <f>'11-2019'!#REF!</f>
        <v>#REF!</v>
      </c>
    </row>
    <row r="34" spans="1:10" s="27" customFormat="1" ht="42.75" customHeight="1" x14ac:dyDescent="0.3">
      <c r="A34" s="6"/>
      <c r="B34" s="321" t="e">
        <f>'11-2019'!#REF!</f>
        <v>#REF!</v>
      </c>
      <c r="C34" s="322"/>
      <c r="D34" s="322"/>
      <c r="E34" s="322"/>
      <c r="F34" s="323"/>
      <c r="H34" s="38" t="e">
        <f>'11-2019'!#REF!</f>
        <v>#REF!</v>
      </c>
      <c r="I34" s="38" t="e">
        <f>'11-2019'!#REF!</f>
        <v>#REF!</v>
      </c>
      <c r="J34" s="38" t="e">
        <f>'11-2019'!#REF!</f>
        <v>#REF!</v>
      </c>
    </row>
    <row r="35" spans="1:10" s="27" customFormat="1" ht="17.25" hidden="1" x14ac:dyDescent="0.3">
      <c r="A35" s="6" t="e">
        <f>'11-2019'!#REF!</f>
        <v>#REF!</v>
      </c>
      <c r="B35" s="7" t="e">
        <f>'11-2019'!#REF!</f>
        <v>#REF!</v>
      </c>
      <c r="C35" s="8" t="e">
        <f>'11-2019'!#REF!</f>
        <v>#REF!</v>
      </c>
      <c r="D35" s="9" t="e">
        <f>'11-2019'!#REF!</f>
        <v>#REF!</v>
      </c>
      <c r="E35" s="9" t="e">
        <f>'11-2019'!#REF!</f>
        <v>#REF!</v>
      </c>
      <c r="F35" s="71" t="e">
        <f t="shared" ref="F35:F60" si="2">E35-D35</f>
        <v>#REF!</v>
      </c>
      <c r="H35" s="38" t="e">
        <f>'11-2019'!#REF!</f>
        <v>#REF!</v>
      </c>
      <c r="I35" s="38" t="e">
        <f>'11-2019'!#REF!</f>
        <v>#REF!</v>
      </c>
      <c r="J35" s="38" t="e">
        <f>'11-2019'!#REF!</f>
        <v>#REF!</v>
      </c>
    </row>
    <row r="36" spans="1:10" s="27" customFormat="1" ht="17.25" hidden="1" x14ac:dyDescent="0.3">
      <c r="A36" s="6" t="e">
        <f>'11-2019'!#REF!</f>
        <v>#REF!</v>
      </c>
      <c r="B36" s="7" t="e">
        <f>'11-2019'!#REF!</f>
        <v>#REF!</v>
      </c>
      <c r="C36" s="8" t="e">
        <f>'11-2019'!#REF!</f>
        <v>#REF!</v>
      </c>
      <c r="D36" s="9" t="e">
        <f>'11-2019'!#REF!</f>
        <v>#REF!</v>
      </c>
      <c r="E36" s="9" t="e">
        <f>'11-2019'!#REF!</f>
        <v>#REF!</v>
      </c>
      <c r="F36" s="71" t="e">
        <f t="shared" si="2"/>
        <v>#REF!</v>
      </c>
      <c r="H36" s="38" t="e">
        <f>'11-2019'!#REF!</f>
        <v>#REF!</v>
      </c>
      <c r="I36" s="38" t="e">
        <f>'11-2019'!#REF!</f>
        <v>#REF!</v>
      </c>
      <c r="J36" s="38" t="e">
        <f>'11-2019'!#REF!</f>
        <v>#REF!</v>
      </c>
    </row>
    <row r="37" spans="1:10" s="27" customFormat="1" ht="17.25" hidden="1" x14ac:dyDescent="0.3">
      <c r="A37" s="6" t="e">
        <f>'11-2019'!#REF!</f>
        <v>#REF!</v>
      </c>
      <c r="B37" s="7" t="e">
        <f>'11-2019'!#REF!</f>
        <v>#REF!</v>
      </c>
      <c r="C37" s="8" t="e">
        <f>'11-2019'!#REF!</f>
        <v>#REF!</v>
      </c>
      <c r="D37" s="9" t="e">
        <f>'11-2019'!#REF!</f>
        <v>#REF!</v>
      </c>
      <c r="E37" s="9" t="e">
        <f>'11-2019'!#REF!</f>
        <v>#REF!</v>
      </c>
      <c r="F37" s="71" t="e">
        <f t="shared" si="2"/>
        <v>#REF!</v>
      </c>
      <c r="H37" s="38" t="e">
        <f>'11-2019'!#REF!</f>
        <v>#REF!</v>
      </c>
      <c r="I37" s="38" t="e">
        <f>'11-2019'!#REF!</f>
        <v>#REF!</v>
      </c>
      <c r="J37" s="38" t="e">
        <f>'11-2019'!#REF!</f>
        <v>#REF!</v>
      </c>
    </row>
    <row r="38" spans="1:10" s="27" customFormat="1" ht="17.25" hidden="1" x14ac:dyDescent="0.3">
      <c r="A38" s="6" t="e">
        <f>'11-2019'!#REF!</f>
        <v>#REF!</v>
      </c>
      <c r="B38" s="7" t="e">
        <f>'11-2019'!#REF!</f>
        <v>#REF!</v>
      </c>
      <c r="C38" s="8" t="e">
        <f>'11-2019'!#REF!</f>
        <v>#REF!</v>
      </c>
      <c r="D38" s="9" t="e">
        <f>'11-2019'!#REF!</f>
        <v>#REF!</v>
      </c>
      <c r="E38" s="9" t="e">
        <f>'11-2019'!#REF!</f>
        <v>#REF!</v>
      </c>
      <c r="F38" s="71" t="e">
        <f t="shared" si="2"/>
        <v>#REF!</v>
      </c>
      <c r="H38" s="38" t="e">
        <f>'11-2019'!#REF!</f>
        <v>#REF!</v>
      </c>
      <c r="I38" s="38" t="e">
        <f>'11-2019'!#REF!</f>
        <v>#REF!</v>
      </c>
      <c r="J38" s="38" t="e">
        <f>'11-2019'!#REF!</f>
        <v>#REF!</v>
      </c>
    </row>
    <row r="39" spans="1:10" s="27" customFormat="1" ht="17.25" hidden="1" x14ac:dyDescent="0.3">
      <c r="A39" s="6" t="e">
        <f>'11-2019'!#REF!</f>
        <v>#REF!</v>
      </c>
      <c r="B39" s="7" t="e">
        <f>'11-2019'!#REF!</f>
        <v>#REF!</v>
      </c>
      <c r="C39" s="8" t="e">
        <f>'11-2019'!#REF!</f>
        <v>#REF!</v>
      </c>
      <c r="D39" s="9" t="e">
        <f>'11-2019'!#REF!</f>
        <v>#REF!</v>
      </c>
      <c r="E39" s="9" t="e">
        <f>'11-2019'!#REF!</f>
        <v>#REF!</v>
      </c>
      <c r="F39" s="71" t="e">
        <f t="shared" si="2"/>
        <v>#REF!</v>
      </c>
      <c r="H39" s="38" t="e">
        <f>'11-2019'!#REF!</f>
        <v>#REF!</v>
      </c>
      <c r="I39" s="38" t="e">
        <f>'11-2019'!#REF!</f>
        <v>#REF!</v>
      </c>
      <c r="J39" s="38" t="e">
        <f>'11-2019'!#REF!</f>
        <v>#REF!</v>
      </c>
    </row>
    <row r="40" spans="1:10" s="27" customFormat="1" ht="17.25" hidden="1" x14ac:dyDescent="0.3">
      <c r="A40" s="6" t="e">
        <f>'11-2019'!#REF!</f>
        <v>#REF!</v>
      </c>
      <c r="B40" s="7" t="e">
        <f>'11-2019'!#REF!</f>
        <v>#REF!</v>
      </c>
      <c r="C40" s="8" t="e">
        <f>'11-2019'!#REF!</f>
        <v>#REF!</v>
      </c>
      <c r="D40" s="9" t="e">
        <f>'11-2019'!#REF!</f>
        <v>#REF!</v>
      </c>
      <c r="E40" s="9" t="e">
        <f>'11-2019'!#REF!</f>
        <v>#REF!</v>
      </c>
      <c r="F40" s="71" t="e">
        <f t="shared" si="2"/>
        <v>#REF!</v>
      </c>
      <c r="H40" s="38" t="e">
        <f>'11-2019'!#REF!</f>
        <v>#REF!</v>
      </c>
      <c r="I40" s="38" t="e">
        <f>'11-2019'!#REF!</f>
        <v>#REF!</v>
      </c>
      <c r="J40" s="38" t="e">
        <f>'11-2019'!#REF!</f>
        <v>#REF!</v>
      </c>
    </row>
    <row r="41" spans="1:10" s="27" customFormat="1" ht="17.25" hidden="1" x14ac:dyDescent="0.3">
      <c r="A41" s="6" t="e">
        <f>'11-2019'!#REF!</f>
        <v>#REF!</v>
      </c>
      <c r="B41" s="7" t="e">
        <f>'11-2019'!#REF!</f>
        <v>#REF!</v>
      </c>
      <c r="C41" s="8" t="e">
        <f>'11-2019'!#REF!</f>
        <v>#REF!</v>
      </c>
      <c r="D41" s="9" t="e">
        <f>'11-2019'!#REF!</f>
        <v>#REF!</v>
      </c>
      <c r="E41" s="9" t="e">
        <f>'11-2019'!#REF!</f>
        <v>#REF!</v>
      </c>
      <c r="F41" s="71" t="e">
        <f t="shared" si="2"/>
        <v>#REF!</v>
      </c>
      <c r="H41" s="38" t="e">
        <f>'11-2019'!#REF!</f>
        <v>#REF!</v>
      </c>
      <c r="I41" s="38" t="e">
        <f>'11-2019'!#REF!</f>
        <v>#REF!</v>
      </c>
      <c r="J41" s="38" t="e">
        <f>'11-2019'!#REF!</f>
        <v>#REF!</v>
      </c>
    </row>
    <row r="42" spans="1:10" s="27" customFormat="1" ht="17.25" hidden="1" x14ac:dyDescent="0.3">
      <c r="A42" s="6" t="e">
        <f>'11-2019'!#REF!</f>
        <v>#REF!</v>
      </c>
      <c r="B42" s="7" t="e">
        <f>'11-2019'!#REF!</f>
        <v>#REF!</v>
      </c>
      <c r="C42" s="8" t="e">
        <f>'11-2019'!#REF!</f>
        <v>#REF!</v>
      </c>
      <c r="D42" s="9" t="e">
        <f>'11-2019'!#REF!</f>
        <v>#REF!</v>
      </c>
      <c r="E42" s="9" t="e">
        <f>'11-2019'!#REF!</f>
        <v>#REF!</v>
      </c>
      <c r="F42" s="71" t="e">
        <f t="shared" si="2"/>
        <v>#REF!</v>
      </c>
      <c r="H42" s="38" t="e">
        <f>'11-2019'!#REF!</f>
        <v>#REF!</v>
      </c>
      <c r="I42" s="38" t="e">
        <f>'11-2019'!#REF!</f>
        <v>#REF!</v>
      </c>
      <c r="J42" s="38" t="e">
        <f>'11-2019'!#REF!</f>
        <v>#REF!</v>
      </c>
    </row>
    <row r="43" spans="1:10" s="27" customFormat="1" ht="17.25" hidden="1" x14ac:dyDescent="0.3">
      <c r="A43" s="6" t="e">
        <f>'11-2019'!#REF!</f>
        <v>#REF!</v>
      </c>
      <c r="B43" s="7" t="e">
        <f>'11-2019'!#REF!</f>
        <v>#REF!</v>
      </c>
      <c r="C43" s="8" t="e">
        <f>'11-2019'!#REF!</f>
        <v>#REF!</v>
      </c>
      <c r="D43" s="9" t="e">
        <f>'11-2019'!#REF!</f>
        <v>#REF!</v>
      </c>
      <c r="E43" s="9" t="e">
        <f>'11-2019'!#REF!</f>
        <v>#REF!</v>
      </c>
      <c r="F43" s="71" t="e">
        <f t="shared" si="2"/>
        <v>#REF!</v>
      </c>
      <c r="H43" s="38" t="e">
        <f>'11-2019'!#REF!</f>
        <v>#REF!</v>
      </c>
      <c r="I43" s="38" t="e">
        <f>'11-2019'!#REF!</f>
        <v>#REF!</v>
      </c>
      <c r="J43" s="38" t="e">
        <f>'11-2019'!#REF!</f>
        <v>#REF!</v>
      </c>
    </row>
    <row r="44" spans="1:10" s="27" customFormat="1" ht="17.25" hidden="1" x14ac:dyDescent="0.3">
      <c r="A44" s="6" t="e">
        <f>'11-2019'!#REF!</f>
        <v>#REF!</v>
      </c>
      <c r="B44" s="7" t="e">
        <f>'11-2019'!#REF!</f>
        <v>#REF!</v>
      </c>
      <c r="C44" s="8" t="e">
        <f>'11-2019'!#REF!</f>
        <v>#REF!</v>
      </c>
      <c r="D44" s="9" t="e">
        <f>'11-2019'!#REF!</f>
        <v>#REF!</v>
      </c>
      <c r="E44" s="9" t="e">
        <f>'11-2019'!#REF!</f>
        <v>#REF!</v>
      </c>
      <c r="F44" s="71" t="e">
        <f t="shared" si="2"/>
        <v>#REF!</v>
      </c>
      <c r="H44" s="38" t="e">
        <f>'11-2019'!#REF!</f>
        <v>#REF!</v>
      </c>
      <c r="I44" s="38" t="e">
        <f>'11-2019'!#REF!</f>
        <v>#REF!</v>
      </c>
      <c r="J44" s="38" t="e">
        <f>'11-2019'!#REF!</f>
        <v>#REF!</v>
      </c>
    </row>
    <row r="45" spans="1:10" s="27" customFormat="1" ht="17.25" hidden="1" x14ac:dyDescent="0.3">
      <c r="A45" s="6" t="e">
        <f>'11-2019'!#REF!</f>
        <v>#REF!</v>
      </c>
      <c r="B45" s="7" t="e">
        <f>'11-2019'!#REF!</f>
        <v>#REF!</v>
      </c>
      <c r="C45" s="8" t="e">
        <f>'11-2019'!#REF!</f>
        <v>#REF!</v>
      </c>
      <c r="D45" s="9" t="e">
        <f>'11-2019'!#REF!</f>
        <v>#REF!</v>
      </c>
      <c r="E45" s="9" t="e">
        <f>'11-2019'!#REF!</f>
        <v>#REF!</v>
      </c>
      <c r="F45" s="71" t="e">
        <f t="shared" si="2"/>
        <v>#REF!</v>
      </c>
      <c r="H45" s="38" t="e">
        <f>'11-2019'!#REF!</f>
        <v>#REF!</v>
      </c>
      <c r="I45" s="38" t="e">
        <f>'11-2019'!#REF!</f>
        <v>#REF!</v>
      </c>
      <c r="J45" s="38" t="e">
        <f>'11-2019'!#REF!</f>
        <v>#REF!</v>
      </c>
    </row>
    <row r="46" spans="1:10" s="27" customFormat="1" ht="17.25" hidden="1" x14ac:dyDescent="0.3">
      <c r="A46" s="6" t="e">
        <f>'11-2019'!#REF!</f>
        <v>#REF!</v>
      </c>
      <c r="B46" s="7" t="e">
        <f>'11-2019'!#REF!</f>
        <v>#REF!</v>
      </c>
      <c r="C46" s="8" t="e">
        <f>'11-2019'!#REF!</f>
        <v>#REF!</v>
      </c>
      <c r="D46" s="9" t="e">
        <f>'11-2019'!#REF!</f>
        <v>#REF!</v>
      </c>
      <c r="E46" s="9" t="e">
        <f>'11-2019'!#REF!</f>
        <v>#REF!</v>
      </c>
      <c r="F46" s="71" t="e">
        <f t="shared" si="2"/>
        <v>#REF!</v>
      </c>
      <c r="H46" s="38" t="e">
        <f>'11-2019'!#REF!</f>
        <v>#REF!</v>
      </c>
      <c r="I46" s="38" t="e">
        <f>'11-2019'!#REF!</f>
        <v>#REF!</v>
      </c>
      <c r="J46" s="38" t="e">
        <f>'11-2019'!#REF!</f>
        <v>#REF!</v>
      </c>
    </row>
    <row r="47" spans="1:10" s="27" customFormat="1" ht="17.25" hidden="1" x14ac:dyDescent="0.3">
      <c r="A47" s="6" t="e">
        <f>'11-2019'!#REF!</f>
        <v>#REF!</v>
      </c>
      <c r="B47" s="7" t="e">
        <f>'11-2019'!#REF!</f>
        <v>#REF!</v>
      </c>
      <c r="C47" s="8" t="e">
        <f>'11-2019'!#REF!</f>
        <v>#REF!</v>
      </c>
      <c r="D47" s="9" t="e">
        <f>'11-2019'!#REF!</f>
        <v>#REF!</v>
      </c>
      <c r="E47" s="9" t="e">
        <f>'11-2019'!#REF!</f>
        <v>#REF!</v>
      </c>
      <c r="F47" s="71" t="e">
        <f t="shared" si="2"/>
        <v>#REF!</v>
      </c>
      <c r="H47" s="38" t="e">
        <f>'11-2019'!#REF!</f>
        <v>#REF!</v>
      </c>
      <c r="I47" s="38" t="e">
        <f>'11-2019'!#REF!</f>
        <v>#REF!</v>
      </c>
      <c r="J47" s="38" t="e">
        <f>'11-2019'!#REF!</f>
        <v>#REF!</v>
      </c>
    </row>
    <row r="48" spans="1:10" s="27" customFormat="1" ht="17.25" hidden="1" x14ac:dyDescent="0.3">
      <c r="A48" s="6" t="e">
        <f>'11-2019'!#REF!</f>
        <v>#REF!</v>
      </c>
      <c r="B48" s="7" t="e">
        <f>'11-2019'!#REF!</f>
        <v>#REF!</v>
      </c>
      <c r="C48" s="8" t="e">
        <f>'11-2019'!#REF!</f>
        <v>#REF!</v>
      </c>
      <c r="D48" s="9" t="e">
        <f>'11-2019'!#REF!</f>
        <v>#REF!</v>
      </c>
      <c r="E48" s="9" t="e">
        <f>'11-2019'!#REF!</f>
        <v>#REF!</v>
      </c>
      <c r="F48" s="71" t="e">
        <f t="shared" si="2"/>
        <v>#REF!</v>
      </c>
      <c r="H48" s="38" t="e">
        <f>'11-2019'!#REF!</f>
        <v>#REF!</v>
      </c>
      <c r="I48" s="38" t="e">
        <f>'11-2019'!#REF!</f>
        <v>#REF!</v>
      </c>
      <c r="J48" s="38" t="e">
        <f>'11-2019'!#REF!</f>
        <v>#REF!</v>
      </c>
    </row>
    <row r="49" spans="1:10" s="27" customFormat="1" ht="17.25" hidden="1" x14ac:dyDescent="0.3">
      <c r="A49" s="6" t="e">
        <f>'11-2019'!#REF!</f>
        <v>#REF!</v>
      </c>
      <c r="B49" s="7" t="e">
        <f>'11-2019'!#REF!</f>
        <v>#REF!</v>
      </c>
      <c r="C49" s="8" t="e">
        <f>'11-2019'!#REF!</f>
        <v>#REF!</v>
      </c>
      <c r="D49" s="9" t="e">
        <f>'11-2019'!#REF!</f>
        <v>#REF!</v>
      </c>
      <c r="E49" s="9" t="e">
        <f>'11-2019'!#REF!</f>
        <v>#REF!</v>
      </c>
      <c r="F49" s="71" t="e">
        <f t="shared" si="2"/>
        <v>#REF!</v>
      </c>
      <c r="H49" s="38" t="e">
        <f>'11-2019'!#REF!</f>
        <v>#REF!</v>
      </c>
      <c r="I49" s="38" t="e">
        <f>'11-2019'!#REF!</f>
        <v>#REF!</v>
      </c>
      <c r="J49" s="38" t="e">
        <f>'11-2019'!#REF!</f>
        <v>#REF!</v>
      </c>
    </row>
    <row r="50" spans="1:10" s="27" customFormat="1" ht="17.25" hidden="1" x14ac:dyDescent="0.3">
      <c r="A50" s="6" t="e">
        <f>'11-2019'!#REF!</f>
        <v>#REF!</v>
      </c>
      <c r="B50" s="7" t="e">
        <f>'11-2019'!#REF!</f>
        <v>#REF!</v>
      </c>
      <c r="C50" s="8" t="e">
        <f>'11-2019'!#REF!</f>
        <v>#REF!</v>
      </c>
      <c r="D50" s="9" t="e">
        <f>'11-2019'!#REF!</f>
        <v>#REF!</v>
      </c>
      <c r="E50" s="9" t="e">
        <f>'11-2019'!#REF!</f>
        <v>#REF!</v>
      </c>
      <c r="F50" s="71" t="e">
        <f t="shared" si="2"/>
        <v>#REF!</v>
      </c>
      <c r="H50" s="38" t="e">
        <f>'11-2019'!#REF!</f>
        <v>#REF!</v>
      </c>
      <c r="I50" s="38" t="e">
        <f>'11-2019'!#REF!</f>
        <v>#REF!</v>
      </c>
      <c r="J50" s="38" t="e">
        <f>'11-2019'!#REF!</f>
        <v>#REF!</v>
      </c>
    </row>
    <row r="51" spans="1:10" s="27" customFormat="1" ht="17.25" hidden="1" x14ac:dyDescent="0.3">
      <c r="A51" s="6" t="e">
        <f>'11-2019'!#REF!</f>
        <v>#REF!</v>
      </c>
      <c r="B51" s="7" t="e">
        <f>'11-2019'!#REF!</f>
        <v>#REF!</v>
      </c>
      <c r="C51" s="8" t="e">
        <f>'11-2019'!#REF!</f>
        <v>#REF!</v>
      </c>
      <c r="D51" s="9" t="e">
        <f>'11-2019'!#REF!</f>
        <v>#REF!</v>
      </c>
      <c r="E51" s="9" t="e">
        <f>'11-2019'!#REF!</f>
        <v>#REF!</v>
      </c>
      <c r="F51" s="71" t="e">
        <f t="shared" si="2"/>
        <v>#REF!</v>
      </c>
      <c r="H51" s="38" t="e">
        <f>'11-2019'!#REF!</f>
        <v>#REF!</v>
      </c>
      <c r="I51" s="38" t="e">
        <f>'11-2019'!#REF!</f>
        <v>#REF!</v>
      </c>
      <c r="J51" s="38" t="e">
        <f>'11-2019'!#REF!</f>
        <v>#REF!</v>
      </c>
    </row>
    <row r="52" spans="1:10" s="27" customFormat="1" ht="17.25" hidden="1" x14ac:dyDescent="0.3">
      <c r="A52" s="6" t="e">
        <f>'11-2019'!#REF!</f>
        <v>#REF!</v>
      </c>
      <c r="B52" s="7" t="e">
        <f>'11-2019'!#REF!</f>
        <v>#REF!</v>
      </c>
      <c r="C52" s="8" t="e">
        <f>'11-2019'!#REF!</f>
        <v>#REF!</v>
      </c>
      <c r="D52" s="9" t="e">
        <f>'11-2019'!#REF!</f>
        <v>#REF!</v>
      </c>
      <c r="E52" s="9" t="e">
        <f>'11-2019'!#REF!</f>
        <v>#REF!</v>
      </c>
      <c r="F52" s="71" t="e">
        <f t="shared" si="2"/>
        <v>#REF!</v>
      </c>
      <c r="H52" s="38" t="e">
        <f>'11-2019'!#REF!</f>
        <v>#REF!</v>
      </c>
      <c r="I52" s="38" t="e">
        <f>'11-2019'!#REF!</f>
        <v>#REF!</v>
      </c>
      <c r="J52" s="38" t="e">
        <f>'11-2019'!#REF!</f>
        <v>#REF!</v>
      </c>
    </row>
    <row r="53" spans="1:10" s="27" customFormat="1" ht="17.25" hidden="1" x14ac:dyDescent="0.3">
      <c r="A53" s="6" t="e">
        <f>'11-2019'!#REF!</f>
        <v>#REF!</v>
      </c>
      <c r="B53" s="7" t="e">
        <f>'11-2019'!#REF!</f>
        <v>#REF!</v>
      </c>
      <c r="C53" s="8" t="e">
        <f>'11-2019'!#REF!</f>
        <v>#REF!</v>
      </c>
      <c r="D53" s="9" t="e">
        <f>'11-2019'!#REF!</f>
        <v>#REF!</v>
      </c>
      <c r="E53" s="9" t="e">
        <f>'11-2019'!#REF!</f>
        <v>#REF!</v>
      </c>
      <c r="F53" s="71" t="e">
        <f t="shared" si="2"/>
        <v>#REF!</v>
      </c>
      <c r="H53" s="38" t="e">
        <f>'11-2019'!#REF!</f>
        <v>#REF!</v>
      </c>
      <c r="I53" s="38" t="e">
        <f>'11-2019'!#REF!</f>
        <v>#REF!</v>
      </c>
      <c r="J53" s="38" t="e">
        <f>'11-2019'!#REF!</f>
        <v>#REF!</v>
      </c>
    </row>
    <row r="54" spans="1:10" s="27" customFormat="1" ht="17.25" hidden="1" x14ac:dyDescent="0.3">
      <c r="A54" s="6" t="e">
        <f>'11-2019'!#REF!</f>
        <v>#REF!</v>
      </c>
      <c r="B54" s="7" t="e">
        <f>'11-2019'!#REF!</f>
        <v>#REF!</v>
      </c>
      <c r="C54" s="8" t="e">
        <f>'11-2019'!#REF!</f>
        <v>#REF!</v>
      </c>
      <c r="D54" s="9" t="e">
        <f>'11-2019'!#REF!</f>
        <v>#REF!</v>
      </c>
      <c r="E54" s="9" t="e">
        <f>'11-2019'!#REF!</f>
        <v>#REF!</v>
      </c>
      <c r="F54" s="71" t="e">
        <f t="shared" si="2"/>
        <v>#REF!</v>
      </c>
      <c r="H54" s="38" t="e">
        <f>'11-2019'!#REF!</f>
        <v>#REF!</v>
      </c>
      <c r="I54" s="38" t="e">
        <f>'11-2019'!#REF!</f>
        <v>#REF!</v>
      </c>
      <c r="J54" s="38" t="e">
        <f>'11-2019'!#REF!</f>
        <v>#REF!</v>
      </c>
    </row>
    <row r="55" spans="1:10" s="27" customFormat="1" ht="17.25" hidden="1" x14ac:dyDescent="0.3">
      <c r="A55" s="6" t="e">
        <f>'11-2019'!#REF!</f>
        <v>#REF!</v>
      </c>
      <c r="B55" s="7" t="e">
        <f>'11-2019'!#REF!</f>
        <v>#REF!</v>
      </c>
      <c r="C55" s="8" t="e">
        <f>'11-2019'!#REF!</f>
        <v>#REF!</v>
      </c>
      <c r="D55" s="9" t="e">
        <f>'11-2019'!#REF!</f>
        <v>#REF!</v>
      </c>
      <c r="E55" s="9" t="e">
        <f>'11-2019'!#REF!</f>
        <v>#REF!</v>
      </c>
      <c r="F55" s="71" t="e">
        <f t="shared" si="2"/>
        <v>#REF!</v>
      </c>
      <c r="H55" s="38" t="e">
        <f>'11-2019'!#REF!</f>
        <v>#REF!</v>
      </c>
      <c r="I55" s="38" t="e">
        <f>'11-2019'!#REF!</f>
        <v>#REF!</v>
      </c>
      <c r="J55" s="38" t="e">
        <f>'11-2019'!#REF!</f>
        <v>#REF!</v>
      </c>
    </row>
    <row r="56" spans="1:10" s="27" customFormat="1" ht="17.25" hidden="1" x14ac:dyDescent="0.3">
      <c r="A56" s="6" t="e">
        <f>'11-2019'!#REF!</f>
        <v>#REF!</v>
      </c>
      <c r="B56" s="7" t="e">
        <f>'11-2019'!#REF!</f>
        <v>#REF!</v>
      </c>
      <c r="C56" s="8" t="e">
        <f>'11-2019'!#REF!</f>
        <v>#REF!</v>
      </c>
      <c r="D56" s="9">
        <f>'11-2019'!O39</f>
        <v>0</v>
      </c>
      <c r="E56" s="9">
        <f>'11-2019'!P39</f>
        <v>0</v>
      </c>
      <c r="F56" s="71">
        <f t="shared" si="2"/>
        <v>0</v>
      </c>
      <c r="H56" s="38" t="e">
        <f>'11-2019'!#REF!</f>
        <v>#REF!</v>
      </c>
      <c r="I56" s="38" t="e">
        <f>'11-2019'!#REF!</f>
        <v>#REF!</v>
      </c>
      <c r="J56" s="38" t="e">
        <f>'11-2019'!#REF!</f>
        <v>#REF!</v>
      </c>
    </row>
    <row r="57" spans="1:10" s="27" customFormat="1" ht="17.25" hidden="1" x14ac:dyDescent="0.3">
      <c r="A57" s="6" t="e">
        <f>'11-2019'!#REF!</f>
        <v>#REF!</v>
      </c>
      <c r="B57" s="7" t="e">
        <f>'11-2019'!#REF!</f>
        <v>#REF!</v>
      </c>
      <c r="C57" s="8" t="e">
        <f>'11-2019'!#REF!</f>
        <v>#REF!</v>
      </c>
      <c r="D57" s="9">
        <f>'11-2019'!O40</f>
        <v>0</v>
      </c>
      <c r="E57" s="9">
        <f>'11-2019'!P40</f>
        <v>0</v>
      </c>
      <c r="F57" s="71">
        <f t="shared" si="2"/>
        <v>0</v>
      </c>
      <c r="H57" s="38" t="e">
        <f>'11-2019'!#REF!</f>
        <v>#REF!</v>
      </c>
      <c r="I57" s="38" t="e">
        <f>'11-2019'!#REF!</f>
        <v>#REF!</v>
      </c>
      <c r="J57" s="38" t="e">
        <f>'11-2019'!#REF!</f>
        <v>#REF!</v>
      </c>
    </row>
    <row r="58" spans="1:10" s="27" customFormat="1" ht="17.25" hidden="1" x14ac:dyDescent="0.3">
      <c r="A58" s="6" t="e">
        <f>'11-2019'!#REF!</f>
        <v>#REF!</v>
      </c>
      <c r="B58" s="7" t="e">
        <f>'11-2019'!#REF!</f>
        <v>#REF!</v>
      </c>
      <c r="C58" s="8" t="e">
        <f>'11-2019'!#REF!</f>
        <v>#REF!</v>
      </c>
      <c r="D58" s="9">
        <f>'11-2019'!O41</f>
        <v>0</v>
      </c>
      <c r="E58" s="9">
        <f>'11-2019'!P41</f>
        <v>0</v>
      </c>
      <c r="F58" s="71">
        <f t="shared" si="2"/>
        <v>0</v>
      </c>
      <c r="H58" s="38" t="e">
        <f>'11-2019'!#REF!</f>
        <v>#REF!</v>
      </c>
      <c r="I58" s="38" t="e">
        <f>'11-2019'!#REF!</f>
        <v>#REF!</v>
      </c>
      <c r="J58" s="38" t="e">
        <f>'11-2019'!#REF!</f>
        <v>#REF!</v>
      </c>
    </row>
    <row r="59" spans="1:10" s="27" customFormat="1" ht="17.25" hidden="1" x14ac:dyDescent="0.3">
      <c r="A59" s="6" t="e">
        <f>'11-2019'!#REF!</f>
        <v>#REF!</v>
      </c>
      <c r="B59" s="7" t="e">
        <f>'11-2019'!#REF!</f>
        <v>#REF!</v>
      </c>
      <c r="C59" s="8" t="e">
        <f>'11-2019'!#REF!</f>
        <v>#REF!</v>
      </c>
      <c r="D59" s="9">
        <f>'11-2019'!O42</f>
        <v>0</v>
      </c>
      <c r="E59" s="9">
        <f>'11-2019'!P42</f>
        <v>0</v>
      </c>
      <c r="F59" s="71">
        <f t="shared" si="2"/>
        <v>0</v>
      </c>
      <c r="H59" s="38" t="e">
        <f>'11-2019'!#REF!</f>
        <v>#REF!</v>
      </c>
      <c r="I59" s="38" t="e">
        <f>'11-2019'!#REF!</f>
        <v>#REF!</v>
      </c>
      <c r="J59" s="38" t="e">
        <f>'11-2019'!#REF!</f>
        <v>#REF!</v>
      </c>
    </row>
    <row r="60" spans="1:10" s="27" customFormat="1" ht="17.25" hidden="1" x14ac:dyDescent="0.3">
      <c r="A60" s="6" t="e">
        <f>'11-2019'!#REF!</f>
        <v>#REF!</v>
      </c>
      <c r="B60" s="7" t="e">
        <f>'11-2019'!#REF!</f>
        <v>#REF!</v>
      </c>
      <c r="C60" s="8" t="e">
        <f>'11-2019'!#REF!</f>
        <v>#REF!</v>
      </c>
      <c r="D60" s="9">
        <f>'11-2019'!O43</f>
        <v>0</v>
      </c>
      <c r="E60" s="9">
        <f>'11-2019'!P43</f>
        <v>0</v>
      </c>
      <c r="F60" s="71">
        <f t="shared" si="2"/>
        <v>0</v>
      </c>
      <c r="H60" s="38" t="e">
        <f>'11-2019'!#REF!</f>
        <v>#REF!</v>
      </c>
      <c r="I60" s="38" t="e">
        <f>'11-2019'!#REF!</f>
        <v>#REF!</v>
      </c>
      <c r="J60" s="38" t="e">
        <f>'11-2019'!#REF!</f>
        <v>#REF!</v>
      </c>
    </row>
    <row r="61" spans="1:10" s="27" customFormat="1" ht="60" customHeight="1" x14ac:dyDescent="0.3">
      <c r="A61" s="6"/>
      <c r="B61" s="321" t="str">
        <f>'11-2019'!B39:N39</f>
        <v xml:space="preserve"> *Công ty TNHH MTV Xây Lắp An Giang: Giá bán tại bãi đá thuộc ấp Tân Thuận, xã Tân Lợi, huyện Tịnh Biên (bao gồm: thuế GTGT 10%, phí bảo vệ môi trường, thuế tài nguyên), giá các loại đá là giá bán buôn lên phương tiện tại máy xay, riêng đá hộc 20x30 là giá bán lẻ tại hầm. Theo bảng giá ngày 06/9/2019  theoThông báo số 1224/TB-STC ngày 06/09/2019 của Sở Tài chính).</v>
      </c>
      <c r="C61" s="322"/>
      <c r="D61" s="322"/>
      <c r="E61" s="322"/>
      <c r="F61" s="323"/>
      <c r="H61" s="38">
        <f>'11-2019'!H39</f>
        <v>0</v>
      </c>
      <c r="I61" s="38">
        <f>'11-2019'!I39</f>
        <v>0</v>
      </c>
      <c r="J61" s="38">
        <f>'11-2019'!J39</f>
        <v>0</v>
      </c>
    </row>
    <row r="62" spans="1:10" s="27" customFormat="1" ht="17.25" hidden="1" x14ac:dyDescent="0.3">
      <c r="A62" s="6">
        <f>'11-2019'!A40</f>
        <v>1</v>
      </c>
      <c r="B62" s="7" t="str">
        <f>'11-2019'!B40</f>
        <v xml:space="preserve"> Đá 20 x 30 (đá hộc)</v>
      </c>
      <c r="C62" s="8" t="str">
        <f>'11-2019'!C40</f>
        <v>đ/m3</v>
      </c>
      <c r="D62" s="9" t="e">
        <f>'11-2019'!#REF!</f>
        <v>#REF!</v>
      </c>
      <c r="E62" s="9" t="e">
        <f>'11-2019'!#REF!</f>
        <v>#REF!</v>
      </c>
      <c r="F62" s="71" t="e">
        <f t="shared" ref="F62:F67" si="3">E62-D62</f>
        <v>#REF!</v>
      </c>
      <c r="H62" s="38">
        <f>'11-2019'!H40</f>
        <v>162273</v>
      </c>
      <c r="I62" s="38">
        <f>'11-2019'!I40</f>
        <v>0</v>
      </c>
      <c r="J62" s="38">
        <f>'11-2019'!J40</f>
        <v>0</v>
      </c>
    </row>
    <row r="63" spans="1:10" s="27" customFormat="1" ht="17.25" hidden="1" x14ac:dyDescent="0.3">
      <c r="A63" s="6">
        <f>'11-2019'!A41</f>
        <v>2</v>
      </c>
      <c r="B63" s="7" t="str">
        <f>'11-2019'!B41</f>
        <v xml:space="preserve"> Đá 5 x7 xay</v>
      </c>
      <c r="C63" s="8" t="str">
        <f>'11-2019'!C41</f>
        <v>đ/m3</v>
      </c>
      <c r="D63" s="9">
        <f>'11-2019'!O45</f>
        <v>0</v>
      </c>
      <c r="E63" s="9">
        <f>'11-2019'!P45</f>
        <v>0</v>
      </c>
      <c r="F63" s="71">
        <f t="shared" si="3"/>
        <v>0</v>
      </c>
      <c r="H63" s="38">
        <f>'11-2019'!H41</f>
        <v>168818</v>
      </c>
      <c r="I63" s="38">
        <f>'11-2019'!I41</f>
        <v>0</v>
      </c>
      <c r="J63" s="38">
        <f>'11-2019'!J41</f>
        <v>0</v>
      </c>
    </row>
    <row r="64" spans="1:10" s="27" customFormat="1" ht="17.25" hidden="1" x14ac:dyDescent="0.3">
      <c r="A64" s="6">
        <f>'11-2019'!A42</f>
        <v>3</v>
      </c>
      <c r="B64" s="7" t="str">
        <f>'11-2019'!B42</f>
        <v xml:space="preserve"> Đá 4 x 6 xay</v>
      </c>
      <c r="C64" s="8" t="str">
        <f>'11-2019'!C42</f>
        <v>đ/m3</v>
      </c>
      <c r="D64" s="9">
        <f>'11-2019'!O46</f>
        <v>0</v>
      </c>
      <c r="E64" s="9">
        <f>'11-2019'!P46</f>
        <v>0</v>
      </c>
      <c r="F64" s="71">
        <f t="shared" si="3"/>
        <v>0</v>
      </c>
      <c r="H64" s="38">
        <f>'11-2019'!H42</f>
        <v>173364</v>
      </c>
      <c r="I64" s="38">
        <f>'11-2019'!I42</f>
        <v>0</v>
      </c>
      <c r="J64" s="38">
        <f>'11-2019'!J42</f>
        <v>0</v>
      </c>
    </row>
    <row r="65" spans="1:10" s="27" customFormat="1" ht="17.25" hidden="1" x14ac:dyDescent="0.3">
      <c r="A65" s="6">
        <f>'11-2019'!A43</f>
        <v>4</v>
      </c>
      <c r="B65" s="7" t="str">
        <f>'11-2019'!B43</f>
        <v xml:space="preserve"> Đá 1 x 2 xay</v>
      </c>
      <c r="C65" s="8" t="str">
        <f>'11-2019'!C43</f>
        <v>đ/m3</v>
      </c>
      <c r="D65" s="9" t="e">
        <f>'11-2019'!#REF!</f>
        <v>#REF!</v>
      </c>
      <c r="E65" s="9" t="e">
        <f>'11-2019'!#REF!</f>
        <v>#REF!</v>
      </c>
      <c r="F65" s="71" t="e">
        <f t="shared" si="3"/>
        <v>#REF!</v>
      </c>
      <c r="H65" s="38">
        <f>'11-2019'!H43</f>
        <v>235909</v>
      </c>
      <c r="I65" s="38">
        <f>'11-2019'!I43</f>
        <v>0</v>
      </c>
      <c r="J65" s="38">
        <f>'11-2019'!J43</f>
        <v>0</v>
      </c>
    </row>
    <row r="66" spans="1:10" s="27" customFormat="1" ht="17.25" hidden="1" x14ac:dyDescent="0.3">
      <c r="A66" s="6">
        <f>'11-2019'!A44</f>
        <v>5</v>
      </c>
      <c r="B66" s="7" t="str">
        <f>'11-2019'!B44</f>
        <v xml:space="preserve"> Đá 0 x4  xay</v>
      </c>
      <c r="C66" s="8" t="str">
        <f>'11-2019'!C44</f>
        <v>đ/m3</v>
      </c>
      <c r="D66" s="9">
        <f>'11-2019'!O78</f>
        <v>0</v>
      </c>
      <c r="E66" s="9">
        <f>'11-2019'!P78</f>
        <v>0</v>
      </c>
      <c r="F66" s="71">
        <f t="shared" si="3"/>
        <v>0</v>
      </c>
      <c r="H66" s="38">
        <f>'11-2019'!H44</f>
        <v>137273</v>
      </c>
      <c r="I66" s="38">
        <f>'11-2019'!I44</f>
        <v>0</v>
      </c>
      <c r="J66" s="38">
        <f>'11-2019'!J44</f>
        <v>0</v>
      </c>
    </row>
    <row r="67" spans="1:10" s="27" customFormat="1" ht="17.25" hidden="1" x14ac:dyDescent="0.3">
      <c r="A67" s="6" t="e">
        <f>'11-2019'!#REF!</f>
        <v>#REF!</v>
      </c>
      <c r="B67" s="7" t="e">
        <f>'11-2019'!#REF!</f>
        <v>#REF!</v>
      </c>
      <c r="C67" s="8" t="e">
        <f>'11-2019'!#REF!</f>
        <v>#REF!</v>
      </c>
      <c r="D67" s="9">
        <f>'11-2019'!O79</f>
        <v>0</v>
      </c>
      <c r="E67" s="9">
        <f>'11-2019'!P79</f>
        <v>0</v>
      </c>
      <c r="F67" s="71">
        <f t="shared" si="3"/>
        <v>0</v>
      </c>
      <c r="H67" s="38" t="e">
        <f>'11-2019'!#REF!</f>
        <v>#REF!</v>
      </c>
      <c r="I67" s="38" t="e">
        <f>'11-2019'!#REF!</f>
        <v>#REF!</v>
      </c>
      <c r="J67" s="38" t="e">
        <f>'11-2019'!#REF!</f>
        <v>#REF!</v>
      </c>
    </row>
    <row r="68" spans="1:10" s="27" customFormat="1" ht="17.25" hidden="1" x14ac:dyDescent="0.3">
      <c r="A68" s="6">
        <f>'11-2019'!A45</f>
        <v>6</v>
      </c>
      <c r="B68" s="7" t="str">
        <f>'11-2019'!B45</f>
        <v xml:space="preserve"> Đá mi  0,8 - 0,9</v>
      </c>
      <c r="C68" s="8" t="str">
        <f>'11-2019'!C45</f>
        <v>đ/m3</v>
      </c>
      <c r="D68" s="9">
        <f>'11-2019'!O80</f>
        <v>0</v>
      </c>
      <c r="E68" s="9">
        <f>'11-2019'!P80</f>
        <v>0</v>
      </c>
      <c r="F68" s="71">
        <f>E68-D68</f>
        <v>0</v>
      </c>
      <c r="H68" s="38">
        <f>'11-2019'!H45</f>
        <v>155000</v>
      </c>
      <c r="I68" s="38">
        <f>'11-2019'!I45</f>
        <v>0</v>
      </c>
      <c r="J68" s="38">
        <f>'11-2019'!J45</f>
        <v>0</v>
      </c>
    </row>
    <row r="69" spans="1:10" s="27" customFormat="1" ht="17.25" hidden="1" x14ac:dyDescent="0.3">
      <c r="A69" s="6">
        <f>'11-2019'!A46</f>
        <v>7</v>
      </c>
      <c r="B69" s="7" t="str">
        <f>'11-2019'!B46</f>
        <v xml:space="preserve"> Bụi xây dựng 0,6 - 0,7</v>
      </c>
      <c r="C69" s="8" t="str">
        <f>'11-2019'!C46</f>
        <v>đ/m3</v>
      </c>
      <c r="D69" s="9">
        <f>'11-2019'!O81</f>
        <v>0</v>
      </c>
      <c r="E69" s="9">
        <f>'11-2019'!P81</f>
        <v>0</v>
      </c>
      <c r="F69" s="71">
        <f>E69-D69</f>
        <v>0</v>
      </c>
      <c r="H69" s="38">
        <f>'11-2019'!H46</f>
        <v>95500</v>
      </c>
      <c r="I69" s="38">
        <f>'11-2019'!I46</f>
        <v>0</v>
      </c>
      <c r="J69" s="38">
        <f>'11-2019'!J46</f>
        <v>0</v>
      </c>
    </row>
    <row r="70" spans="1:10" s="27" customFormat="1" ht="17.25" hidden="1" x14ac:dyDescent="0.3">
      <c r="A70" s="6" t="e">
        <f>'11-2019'!#REF!</f>
        <v>#REF!</v>
      </c>
      <c r="B70" s="7" t="e">
        <f>'11-2019'!#REF!</f>
        <v>#REF!</v>
      </c>
      <c r="C70" s="8" t="e">
        <f>'11-2019'!#REF!</f>
        <v>#REF!</v>
      </c>
      <c r="D70" s="9">
        <f>'11-2019'!O82</f>
        <v>0</v>
      </c>
      <c r="E70" s="9">
        <f>'11-2019'!P82</f>
        <v>0</v>
      </c>
      <c r="F70" s="71">
        <f>E70-D70</f>
        <v>0</v>
      </c>
      <c r="H70" s="38" t="e">
        <f>'11-2019'!#REF!</f>
        <v>#REF!</v>
      </c>
      <c r="I70" s="38" t="e">
        <f>'11-2019'!#REF!</f>
        <v>#REF!</v>
      </c>
      <c r="J70" s="38" t="e">
        <f>'11-2019'!#REF!</f>
        <v>#REF!</v>
      </c>
    </row>
    <row r="71" spans="1:10" s="27" customFormat="1" ht="17.25" customHeight="1" x14ac:dyDescent="0.3">
      <c r="A71" s="13" t="str">
        <f>'11-2019'!A78</f>
        <v>II</v>
      </c>
      <c r="B71" s="321" t="str">
        <f>'11-2019'!B78:N78</f>
        <v>CÁT CÁC LOẠI:</v>
      </c>
      <c r="C71" s="322"/>
      <c r="D71" s="322"/>
      <c r="E71" s="322"/>
      <c r="F71" s="323"/>
      <c r="H71" s="38">
        <f>'11-2019'!H78</f>
        <v>0</v>
      </c>
      <c r="I71" s="38">
        <f>'11-2019'!I78</f>
        <v>0</v>
      </c>
      <c r="J71" s="38">
        <f>'11-2019'!J78</f>
        <v>0</v>
      </c>
    </row>
    <row r="72" spans="1:10" s="27" customFormat="1" ht="54" customHeight="1" x14ac:dyDescent="0.3">
      <c r="A72" s="6"/>
      <c r="B72" s="321" t="str">
        <f>'11-2019'!B79:N79</f>
        <v>Tại mỏ cát Vĩnh Xương, mỏ cát Cái Dầu và Phú An của Công ty TNHH MTV Xây lắp An Giang (Giá bán tại mỏ áp dụng từ 06/11/2017, đã bao gồm thuế GTGT, thuế tài nguyên, phí bảo vệ môi trường và các loại phí khác theoThông báo số 1670/TB-STC ngày 15/11/2017 của Sở Tài chính).</v>
      </c>
      <c r="C72" s="322"/>
      <c r="D72" s="322"/>
      <c r="E72" s="322"/>
      <c r="F72" s="323"/>
      <c r="H72" s="38">
        <f>'11-2019'!H79</f>
        <v>0</v>
      </c>
      <c r="I72" s="38">
        <f>'11-2019'!I79</f>
        <v>0</v>
      </c>
      <c r="J72" s="38">
        <f>'11-2019'!J79</f>
        <v>0</v>
      </c>
    </row>
    <row r="73" spans="1:10" s="27" customFormat="1" ht="17.25" hidden="1" x14ac:dyDescent="0.3">
      <c r="A73" s="6">
        <f>'11-2019'!A80</f>
        <v>1</v>
      </c>
      <c r="B73" s="7" t="str">
        <f>'11-2019'!B80</f>
        <v>Cát san lấp:</v>
      </c>
      <c r="C73" s="8" t="str">
        <f>'11-2019'!C80</f>
        <v>đồng/m3</v>
      </c>
      <c r="D73" s="9">
        <f>'11-2019'!O85</f>
        <v>0</v>
      </c>
      <c r="E73" s="9">
        <f>'11-2019'!P85</f>
        <v>0</v>
      </c>
      <c r="F73" s="71">
        <f>E73-D73</f>
        <v>0</v>
      </c>
      <c r="H73" s="38">
        <f>'11-2019'!H80</f>
        <v>0</v>
      </c>
      <c r="I73" s="38">
        <f>'11-2019'!I80</f>
        <v>0</v>
      </c>
      <c r="J73" s="38">
        <f>'11-2019'!J80</f>
        <v>0</v>
      </c>
    </row>
    <row r="74" spans="1:10" s="27" customFormat="1" ht="17.25" hidden="1" x14ac:dyDescent="0.3">
      <c r="A74" s="6">
        <f>'11-2019'!A81</f>
        <v>2</v>
      </c>
      <c r="B74" s="7" t="str">
        <f>'11-2019'!B81</f>
        <v xml:space="preserve">Cát xây dựng </v>
      </c>
      <c r="C74" s="8" t="str">
        <f>'11-2019'!C81</f>
        <v>đồng/m3</v>
      </c>
      <c r="D74" s="9">
        <f>'11-2019'!O86</f>
        <v>0</v>
      </c>
      <c r="E74" s="9">
        <f>'11-2019'!P86</f>
        <v>0</v>
      </c>
      <c r="F74" s="71">
        <f>E74-D74</f>
        <v>0</v>
      </c>
      <c r="H74" s="38">
        <f>'11-2019'!H81</f>
        <v>0</v>
      </c>
      <c r="I74" s="38">
        <f>'11-2019'!I81</f>
        <v>0</v>
      </c>
      <c r="J74" s="38">
        <f>'11-2019'!J81</f>
        <v>0</v>
      </c>
    </row>
    <row r="75" spans="1:10" s="27" customFormat="1" ht="49.5" customHeight="1" x14ac:dyDescent="0.3">
      <c r="A75" s="6"/>
      <c r="B75" s="321" t="str">
        <f>'11-2019'!B82</f>
        <v>Tại xã Tấn Mỹ, huyện Chợ Mới: Công ty TNHH xây dựng thương mại Hải Toàn (giá bán tại mỏ áp dụng từ ngày 11/9/2017, đã bao gồm thuế GTGT, thuế tài nguyên, phí bảo vệ môi trường và các loại phí khác theoThông báo số 1320A/TB-STC ngày 13/9/2017 của Sở Tài chính)</v>
      </c>
      <c r="C75" s="322"/>
      <c r="D75" s="322"/>
      <c r="E75" s="322"/>
      <c r="F75" s="323"/>
      <c r="H75" s="38">
        <f>'11-2019'!H82</f>
        <v>0</v>
      </c>
      <c r="I75" s="38">
        <f>'11-2019'!I82</f>
        <v>0</v>
      </c>
      <c r="J75" s="38">
        <f>'11-2019'!J82</f>
        <v>0</v>
      </c>
    </row>
    <row r="76" spans="1:10" s="27" customFormat="1" ht="17.25" hidden="1" x14ac:dyDescent="0.3">
      <c r="A76" s="6">
        <f>'11-2019'!A83</f>
        <v>1</v>
      </c>
      <c r="B76" s="7" t="str">
        <f>'11-2019'!B83</f>
        <v>Cát san lấp:</v>
      </c>
      <c r="C76" s="8" t="str">
        <f>'11-2019'!C83</f>
        <v>đồng/m3</v>
      </c>
      <c r="D76" s="9" t="e">
        <f>'11-2019'!#REF!</f>
        <v>#REF!</v>
      </c>
      <c r="E76" s="9" t="e">
        <f>'11-2019'!#REF!</f>
        <v>#REF!</v>
      </c>
      <c r="F76" s="71" t="e">
        <f>E76-D76</f>
        <v>#REF!</v>
      </c>
      <c r="H76" s="38">
        <f>'11-2019'!H83</f>
        <v>0</v>
      </c>
      <c r="I76" s="38">
        <f>'11-2019'!I83</f>
        <v>0</v>
      </c>
      <c r="J76" s="38">
        <f>'11-2019'!J83</f>
        <v>0</v>
      </c>
    </row>
    <row r="77" spans="1:10" s="27" customFormat="1" ht="17.25" hidden="1" x14ac:dyDescent="0.3">
      <c r="A77" s="6">
        <f>'11-2019'!A84</f>
        <v>2</v>
      </c>
      <c r="B77" s="7" t="str">
        <f>'11-2019'!B84</f>
        <v xml:space="preserve">Cát xây dựng </v>
      </c>
      <c r="C77" s="8" t="str">
        <f>'11-2019'!C84</f>
        <v>đồng/m3</v>
      </c>
      <c r="D77" s="9" t="e">
        <f>'11-2019'!#REF!</f>
        <v>#REF!</v>
      </c>
      <c r="E77" s="9" t="e">
        <f>'11-2019'!#REF!</f>
        <v>#REF!</v>
      </c>
      <c r="F77" s="71" t="e">
        <f>E77-D77</f>
        <v>#REF!</v>
      </c>
      <c r="H77" s="38">
        <f>'11-2019'!H84</f>
        <v>0</v>
      </c>
      <c r="I77" s="38">
        <f>'11-2019'!I84</f>
        <v>0</v>
      </c>
      <c r="J77" s="38">
        <f>'11-2019'!J84</f>
        <v>0</v>
      </c>
    </row>
    <row r="78" spans="1:10" s="27" customFormat="1" ht="49.5" customHeight="1" x14ac:dyDescent="0.3">
      <c r="A78" s="6"/>
      <c r="B78" s="321" t="str">
        <f>'11-2019'!B85</f>
        <v>Tại xã Vĩnh Hòa, TX.Tân Châu: Theo bảng kê khai giá  tại Thông báo số 13/TB-STC ngày 05/01/2018 của Sở Tài chính áp dụng từ ngày 03/01/2018 của Công ty TNHH Thiện Nghĩa (giá bán tại mỏ, đã bao gồm thuế GTGT, thuế tài nguyên, phí bảo vệ môi trường và các loại phí khác)</v>
      </c>
      <c r="C78" s="322"/>
      <c r="D78" s="322"/>
      <c r="E78" s="322"/>
      <c r="F78" s="323"/>
      <c r="H78" s="38">
        <f>'11-2019'!H85</f>
        <v>0</v>
      </c>
      <c r="I78" s="38">
        <f>'11-2019'!I85</f>
        <v>0</v>
      </c>
      <c r="J78" s="38">
        <f>'11-2019'!J85</f>
        <v>0</v>
      </c>
    </row>
    <row r="79" spans="1:10" s="27" customFormat="1" ht="17.25" hidden="1" x14ac:dyDescent="0.3">
      <c r="A79" s="6">
        <f>'11-2019'!A86</f>
        <v>1</v>
      </c>
      <c r="B79" s="7" t="str">
        <f>'11-2019'!B86</f>
        <v>Cát san lấp:</v>
      </c>
      <c r="C79" s="8" t="str">
        <f>'11-2019'!C86</f>
        <v>đồng/m3</v>
      </c>
      <c r="D79" s="9">
        <f>'11-2019'!O89</f>
        <v>0</v>
      </c>
      <c r="E79" s="9">
        <f>'11-2019'!P89</f>
        <v>0</v>
      </c>
      <c r="F79" s="71">
        <f>E79-D79</f>
        <v>0</v>
      </c>
      <c r="H79" s="38">
        <f>'11-2019'!H86</f>
        <v>0</v>
      </c>
      <c r="I79" s="38">
        <f>'11-2019'!I86</f>
        <v>0</v>
      </c>
      <c r="J79" s="38">
        <f>'11-2019'!J86</f>
        <v>0</v>
      </c>
    </row>
    <row r="80" spans="1:10" s="27" customFormat="1" ht="17.25" hidden="1" x14ac:dyDescent="0.3">
      <c r="A80" s="6">
        <f>'11-2019'!A87</f>
        <v>2</v>
      </c>
      <c r="B80" s="7" t="str">
        <f>'11-2019'!B87</f>
        <v xml:space="preserve">Cát xây dựng </v>
      </c>
      <c r="C80" s="8" t="str">
        <f>'11-2019'!C87</f>
        <v>đồng/m3</v>
      </c>
      <c r="D80" s="9">
        <f>'11-2019'!O90</f>
        <v>0</v>
      </c>
      <c r="E80" s="9">
        <f>'11-2019'!P90</f>
        <v>0</v>
      </c>
      <c r="F80" s="71">
        <f>E80-D80</f>
        <v>0</v>
      </c>
      <c r="H80" s="38">
        <f>'11-2019'!H87</f>
        <v>0</v>
      </c>
      <c r="I80" s="38">
        <f>'11-2019'!I87</f>
        <v>0</v>
      </c>
      <c r="J80" s="38">
        <f>'11-2019'!J87</f>
        <v>0</v>
      </c>
    </row>
    <row r="81" spans="1:10" s="27" customFormat="1" ht="49.5" customHeight="1" x14ac:dyDescent="0.3">
      <c r="A81" s="6"/>
      <c r="B81" s="321" t="e">
        <f>'11-2019'!#REF!</f>
        <v>#REF!</v>
      </c>
      <c r="C81" s="322"/>
      <c r="D81" s="322"/>
      <c r="E81" s="322"/>
      <c r="F81" s="323"/>
      <c r="H81" s="38" t="e">
        <f>'11-2019'!#REF!</f>
        <v>#REF!</v>
      </c>
      <c r="I81" s="38" t="e">
        <f>'11-2019'!#REF!</f>
        <v>#REF!</v>
      </c>
      <c r="J81" s="38" t="e">
        <f>'11-2019'!#REF!</f>
        <v>#REF!</v>
      </c>
    </row>
    <row r="82" spans="1:10" s="27" customFormat="1" ht="17.25" hidden="1" x14ac:dyDescent="0.3">
      <c r="A82" s="6" t="e">
        <f>'11-2019'!#REF!</f>
        <v>#REF!</v>
      </c>
      <c r="B82" s="7" t="e">
        <f>'11-2019'!#REF!</f>
        <v>#REF!</v>
      </c>
      <c r="C82" s="8" t="e">
        <f>'11-2019'!#REF!</f>
        <v>#REF!</v>
      </c>
      <c r="D82" s="9">
        <f>'11-2019'!O92</f>
        <v>0</v>
      </c>
      <c r="E82" s="9">
        <f>'11-2019'!P92</f>
        <v>0</v>
      </c>
      <c r="F82" s="71">
        <f>E82-D82</f>
        <v>0</v>
      </c>
      <c r="H82" s="38" t="e">
        <f>'11-2019'!#REF!</f>
        <v>#REF!</v>
      </c>
      <c r="I82" s="38" t="e">
        <f>'11-2019'!#REF!</f>
        <v>#REF!</v>
      </c>
      <c r="J82" s="38" t="e">
        <f>'11-2019'!#REF!</f>
        <v>#REF!</v>
      </c>
    </row>
    <row r="83" spans="1:10" s="27" customFormat="1" ht="49.5" customHeight="1" x14ac:dyDescent="0.3">
      <c r="A83" s="6"/>
      <c r="B83" s="321" t="str">
        <f>'11-2019'!B88</f>
        <v>Tại xã Bình Thành, huyện Châu Phú và xã Nhơn Mỹ, huyện Chợ Mới: Theo bảng kê khai giá  tại Thông báo số 1590/TB-STC ngày 02/11/2017 của Sở Tài chính áp dụng từ ngày 08/9/2017 của DNTN Thái Bình (giá bán tại mỏ, đã bao gồm thuế GTGT, thuế tài nguyên, phí bảo vệ môi trường và các loại phí khác)</v>
      </c>
      <c r="C83" s="322"/>
      <c r="D83" s="322"/>
      <c r="E83" s="322"/>
      <c r="F83" s="323"/>
      <c r="H83" s="38">
        <f>'11-2019'!H88</f>
        <v>0</v>
      </c>
      <c r="I83" s="38">
        <f>'11-2019'!I88</f>
        <v>0</v>
      </c>
      <c r="J83" s="38">
        <f>'11-2019'!J88</f>
        <v>0</v>
      </c>
    </row>
    <row r="84" spans="1:10" s="27" customFormat="1" ht="17.25" hidden="1" x14ac:dyDescent="0.3">
      <c r="A84" s="6">
        <f>'11-2019'!A89</f>
        <v>1</v>
      </c>
      <c r="B84" s="7" t="str">
        <f>'11-2019'!B89</f>
        <v>Cát san lấp:</v>
      </c>
      <c r="C84" s="8" t="str">
        <f>'11-2019'!C89</f>
        <v>đồng/m3</v>
      </c>
      <c r="D84" s="9">
        <f>'11-2019'!O94</f>
        <v>0</v>
      </c>
      <c r="E84" s="9">
        <f>'11-2019'!P94</f>
        <v>0</v>
      </c>
      <c r="F84" s="71">
        <f>E84-D84</f>
        <v>0</v>
      </c>
      <c r="H84" s="38">
        <f>'11-2019'!H89</f>
        <v>0</v>
      </c>
      <c r="I84" s="38">
        <f>'11-2019'!I89</f>
        <v>0</v>
      </c>
      <c r="J84" s="38">
        <f>'11-2019'!J89</f>
        <v>0</v>
      </c>
    </row>
    <row r="85" spans="1:10" s="27" customFormat="1" ht="17.25" x14ac:dyDescent="0.3">
      <c r="A85" s="6"/>
      <c r="B85" s="321" t="str">
        <f>'11-2019'!B90</f>
        <v>Công ty TNHH TM-DV Châu Long: Theo bảng kê khai giá tại Thông báo số 1660/TB-STC ngày 14/11/2017 của Sở Tài chính (giá áp dụng từ ngày 10/11/2017)</v>
      </c>
      <c r="C85" s="322"/>
      <c r="D85" s="322"/>
      <c r="E85" s="322"/>
      <c r="F85" s="323"/>
      <c r="H85" s="38">
        <f>'11-2019'!H90</f>
        <v>0</v>
      </c>
      <c r="I85" s="38">
        <f>'11-2019'!I90</f>
        <v>0</v>
      </c>
      <c r="J85" s="38">
        <f>'11-2019'!J90</f>
        <v>0</v>
      </c>
    </row>
    <row r="86" spans="1:10" s="27" customFormat="1" ht="17.25" hidden="1" x14ac:dyDescent="0.3">
      <c r="A86" s="6"/>
      <c r="B86" s="321" t="str">
        <f>'11-2019'!B91</f>
        <v>Giá bán tại nội ô TP.Châu Đốc, đã bao gồm thuế GTGT và chi phí vận chuyển</v>
      </c>
      <c r="C86" s="322"/>
      <c r="D86" s="322"/>
      <c r="E86" s="322"/>
      <c r="F86" s="323"/>
      <c r="H86" s="38">
        <f>'11-2019'!H91</f>
        <v>0</v>
      </c>
      <c r="I86" s="38">
        <f>'11-2019'!I91</f>
        <v>0</v>
      </c>
      <c r="J86" s="38">
        <f>'11-2019'!J91</f>
        <v>0</v>
      </c>
    </row>
    <row r="87" spans="1:10" s="27" customFormat="1" ht="17.25" hidden="1" x14ac:dyDescent="0.3">
      <c r="A87" s="6">
        <f>'11-2019'!A92</f>
        <v>1</v>
      </c>
      <c r="B87" s="7" t="str">
        <f>'11-2019'!B92</f>
        <v>Cát san lấp</v>
      </c>
      <c r="C87" s="8" t="str">
        <f>'11-2019'!C92</f>
        <v>đồng/m3</v>
      </c>
      <c r="D87" s="9">
        <f>'11-2019'!O97</f>
        <v>0</v>
      </c>
      <c r="E87" s="9">
        <f>'11-2019'!P97</f>
        <v>0</v>
      </c>
      <c r="F87" s="71">
        <f>E87-D87</f>
        <v>0</v>
      </c>
      <c r="H87" s="38">
        <f>'11-2019'!H92</f>
        <v>0</v>
      </c>
      <c r="I87" s="38">
        <f>'11-2019'!I92</f>
        <v>0</v>
      </c>
      <c r="J87" s="38">
        <f>'11-2019'!J92</f>
        <v>0</v>
      </c>
    </row>
    <row r="88" spans="1:10" s="27" customFormat="1" ht="17.25" hidden="1" x14ac:dyDescent="0.3">
      <c r="A88" s="6">
        <f>'11-2019'!A93</f>
        <v>2</v>
      </c>
      <c r="B88" s="7" t="str">
        <f>'11-2019'!B93</f>
        <v xml:space="preserve">Cát xây dựng </v>
      </c>
      <c r="C88" s="8" t="str">
        <f>'11-2019'!C93</f>
        <v>đồng/m3</v>
      </c>
      <c r="D88" s="9">
        <f>'11-2019'!O98</f>
        <v>0</v>
      </c>
      <c r="E88" s="9">
        <f>'11-2019'!P98</f>
        <v>0</v>
      </c>
      <c r="F88" s="71">
        <f>E88-D88</f>
        <v>0</v>
      </c>
      <c r="H88" s="38">
        <f>'11-2019'!H93</f>
        <v>0</v>
      </c>
      <c r="I88" s="38">
        <f>'11-2019'!I93</f>
        <v>0</v>
      </c>
      <c r="J88" s="38">
        <f>'11-2019'!J93</f>
        <v>0</v>
      </c>
    </row>
    <row r="89" spans="1:10" s="27" customFormat="1" ht="17.25" hidden="1" x14ac:dyDescent="0.3">
      <c r="A89" s="6"/>
      <c r="B89" s="321" t="str">
        <f>'11-2019'!B94</f>
        <v>Giá bán tại huyện An Phú, đã bao gồm thuế GTGT và chi phí vận chuyển</v>
      </c>
      <c r="C89" s="322"/>
      <c r="D89" s="322"/>
      <c r="E89" s="322"/>
      <c r="F89" s="323"/>
      <c r="H89" s="38">
        <f>'11-2019'!H94</f>
        <v>0</v>
      </c>
      <c r="I89" s="38">
        <f>'11-2019'!I94</f>
        <v>0</v>
      </c>
      <c r="J89" s="38">
        <f>'11-2019'!J94</f>
        <v>0</v>
      </c>
    </row>
    <row r="90" spans="1:10" s="27" customFormat="1" ht="17.25" hidden="1" x14ac:dyDescent="0.3">
      <c r="A90" s="6">
        <f>'11-2019'!A95</f>
        <v>1</v>
      </c>
      <c r="B90" s="7" t="str">
        <f>'11-2019'!B95</f>
        <v xml:space="preserve">Cát xây dựng </v>
      </c>
      <c r="C90" s="8" t="str">
        <f>'11-2019'!C95</f>
        <v>đồng/m3</v>
      </c>
      <c r="D90" s="9">
        <f>'11-2019'!O100</f>
        <v>0</v>
      </c>
      <c r="E90" s="9">
        <f>'11-2019'!P100</f>
        <v>0</v>
      </c>
      <c r="F90" s="71">
        <f>E90-D90</f>
        <v>0</v>
      </c>
      <c r="H90" s="38">
        <f>'11-2019'!H95</f>
        <v>0</v>
      </c>
      <c r="I90" s="38">
        <f>'11-2019'!I95</f>
        <v>0</v>
      </c>
      <c r="J90" s="38">
        <f>'11-2019'!J95</f>
        <v>0</v>
      </c>
    </row>
    <row r="91" spans="1:10" s="27" customFormat="1" ht="17.25" hidden="1" x14ac:dyDescent="0.3">
      <c r="A91" s="6"/>
      <c r="B91" s="321" t="str">
        <f>'11-2019'!B96</f>
        <v>Giá bán tại huyện Tri Tôn, đã bao gồm thuế GTGT và chi phí vận chuyển</v>
      </c>
      <c r="C91" s="322"/>
      <c r="D91" s="322"/>
      <c r="E91" s="322"/>
      <c r="F91" s="323"/>
      <c r="H91" s="38">
        <f>'11-2019'!H96</f>
        <v>0</v>
      </c>
      <c r="I91" s="38">
        <f>'11-2019'!I96</f>
        <v>0</v>
      </c>
      <c r="J91" s="38">
        <f>'11-2019'!J96</f>
        <v>0</v>
      </c>
    </row>
    <row r="92" spans="1:10" s="27" customFormat="1" ht="17.25" hidden="1" x14ac:dyDescent="0.3">
      <c r="A92" s="6">
        <f>'11-2019'!A97</f>
        <v>1</v>
      </c>
      <c r="B92" s="7" t="str">
        <f>'11-2019'!B97</f>
        <v xml:space="preserve">Cát xây dựng </v>
      </c>
      <c r="C92" s="8" t="str">
        <f>'11-2019'!C97</f>
        <v>đồng/m3</v>
      </c>
      <c r="D92" s="9">
        <f>'11-2019'!O104</f>
        <v>0</v>
      </c>
      <c r="E92" s="9">
        <f>'11-2019'!P104</f>
        <v>0</v>
      </c>
      <c r="F92" s="71">
        <f>E92-D92</f>
        <v>0</v>
      </c>
      <c r="H92" s="38">
        <f>'11-2019'!H97</f>
        <v>0</v>
      </c>
      <c r="I92" s="38">
        <f>'11-2019'!I97</f>
        <v>0</v>
      </c>
      <c r="J92" s="38">
        <f>'11-2019'!J97</f>
        <v>0</v>
      </c>
    </row>
    <row r="93" spans="1:10" s="27" customFormat="1" ht="17.25" hidden="1" x14ac:dyDescent="0.3">
      <c r="A93" s="6"/>
      <c r="B93" s="321" t="str">
        <f>'11-2019'!B98</f>
        <v>Giá bán tại TT.Nhà Bàn,huyện Tịnh Biên, đã bao gồm thuế GTGT và chi phí vận chuyển</v>
      </c>
      <c r="C93" s="322"/>
      <c r="D93" s="322"/>
      <c r="E93" s="322"/>
      <c r="F93" s="323"/>
      <c r="H93" s="38">
        <f>'11-2019'!H98</f>
        <v>0</v>
      </c>
      <c r="I93" s="38">
        <f>'11-2019'!I98</f>
        <v>0</v>
      </c>
      <c r="J93" s="38">
        <f>'11-2019'!J98</f>
        <v>0</v>
      </c>
    </row>
    <row r="94" spans="1:10" s="27" customFormat="1" ht="17.25" hidden="1" x14ac:dyDescent="0.3">
      <c r="A94" s="6">
        <f>'11-2019'!A99</f>
        <v>1</v>
      </c>
      <c r="B94" s="7" t="str">
        <f>'11-2019'!B99</f>
        <v>Cát san lấp:</v>
      </c>
      <c r="C94" s="8" t="str">
        <f>'11-2019'!C99</f>
        <v>đồng/m3</v>
      </c>
      <c r="D94" s="9" t="e">
        <f>'11-2019'!#REF!</f>
        <v>#REF!</v>
      </c>
      <c r="E94" s="9" t="e">
        <f>'11-2019'!#REF!</f>
        <v>#REF!</v>
      </c>
      <c r="F94" s="71" t="e">
        <f>E94-D94</f>
        <v>#REF!</v>
      </c>
      <c r="H94" s="38">
        <f>'11-2019'!H99</f>
        <v>0</v>
      </c>
      <c r="I94" s="38">
        <f>'11-2019'!I99</f>
        <v>0</v>
      </c>
      <c r="J94" s="38">
        <f>'11-2019'!J99</f>
        <v>0</v>
      </c>
    </row>
    <row r="95" spans="1:10" s="27" customFormat="1" ht="49.5" customHeight="1" x14ac:dyDescent="0.3">
      <c r="A95" s="6"/>
      <c r="B95" s="321" t="str">
        <f>'11-2019'!B100</f>
        <v>Tại xã Bình Thủy, huyện Châu Phú và xã Mỹ Hội Đông, huyện Chợ Mới: Theo bảng kê khai giá tại Thông báo số 1660/TB-STC ngày 14/11/2017 của Sở Tài chính áp dụng từ ngày 10/11/2017 của Công ty TNHH MTV Tân Lê Quang (giá bán tại mỏ, đã bao gồm thuế GTGT, thuế tài nguyên, phí bảo vệ môi trường và các loại phí khác).</v>
      </c>
      <c r="C95" s="322"/>
      <c r="D95" s="322"/>
      <c r="E95" s="322"/>
      <c r="F95" s="323"/>
      <c r="H95" s="38">
        <f>'11-2019'!H100</f>
        <v>0</v>
      </c>
      <c r="I95" s="38">
        <f>'11-2019'!I100</f>
        <v>0</v>
      </c>
      <c r="J95" s="38">
        <f>'11-2019'!J100</f>
        <v>0</v>
      </c>
    </row>
    <row r="96" spans="1:10" s="27" customFormat="1" ht="17.25" hidden="1" x14ac:dyDescent="0.3">
      <c r="A96" s="6">
        <f>'11-2019'!A101</f>
        <v>1</v>
      </c>
      <c r="B96" s="7" t="str">
        <f>'11-2019'!B101</f>
        <v>Cát đen trong san lấp - xây dựng:</v>
      </c>
      <c r="C96" s="8" t="str">
        <f>'11-2019'!C101</f>
        <v>đồng/m3</v>
      </c>
      <c r="D96" s="9" t="e">
        <f>'11-2019'!#REF!</f>
        <v>#REF!</v>
      </c>
      <c r="E96" s="9" t="e">
        <f>'11-2019'!#REF!</f>
        <v>#REF!</v>
      </c>
      <c r="F96" s="71" t="e">
        <f>E96-D96</f>
        <v>#REF!</v>
      </c>
      <c r="H96" s="38">
        <f>'11-2019'!H101</f>
        <v>0</v>
      </c>
      <c r="I96" s="38">
        <f>'11-2019'!I101</f>
        <v>0</v>
      </c>
      <c r="J96" s="38">
        <f>'11-2019'!J101</f>
        <v>0</v>
      </c>
    </row>
    <row r="97" spans="1:10" s="27" customFormat="1" ht="17.25" x14ac:dyDescent="0.3">
      <c r="A97" s="13" t="str">
        <f>'11-2019'!A104</f>
        <v>III</v>
      </c>
      <c r="B97" s="321" t="str">
        <f>'11-2019'!B104:N104</f>
        <v>NHỰA ĐƯỜNG, BÊ TÔNG NHỰA VÀ BÊ TÔNG TƯƠI:</v>
      </c>
      <c r="C97" s="322"/>
      <c r="D97" s="322"/>
      <c r="E97" s="322"/>
      <c r="F97" s="323"/>
      <c r="H97" s="38">
        <f>'11-2019'!H104</f>
        <v>0</v>
      </c>
      <c r="I97" s="38">
        <f>'11-2019'!I104</f>
        <v>0</v>
      </c>
      <c r="J97" s="38">
        <f>'11-2019'!J104</f>
        <v>0</v>
      </c>
    </row>
    <row r="98" spans="1:10" s="27" customFormat="1" ht="17.25" customHeight="1" x14ac:dyDescent="0.3">
      <c r="A98" s="6"/>
      <c r="B98" s="321" t="e">
        <f>'11-2019'!#REF!</f>
        <v>#REF!</v>
      </c>
      <c r="C98" s="322"/>
      <c r="D98" s="322"/>
      <c r="E98" s="322"/>
      <c r="F98" s="323"/>
      <c r="H98" s="38" t="e">
        <f>'11-2019'!#REF!</f>
        <v>#REF!</v>
      </c>
      <c r="I98" s="38" t="e">
        <f>'11-2019'!#REF!</f>
        <v>#REF!</v>
      </c>
      <c r="J98" s="38" t="e">
        <f>'11-2019'!#REF!</f>
        <v>#REF!</v>
      </c>
    </row>
    <row r="99" spans="1:10" s="27" customFormat="1" ht="17.25" hidden="1" x14ac:dyDescent="0.3">
      <c r="A99" s="6" t="e">
        <f>'11-2019'!#REF!</f>
        <v>#REF!</v>
      </c>
      <c r="B99" s="7" t="e">
        <f>'11-2019'!#REF!</f>
        <v>#REF!</v>
      </c>
      <c r="C99" s="8" t="e">
        <f>'11-2019'!#REF!</f>
        <v>#REF!</v>
      </c>
      <c r="D99" s="9">
        <f>'11-2019'!O106</f>
        <v>0</v>
      </c>
      <c r="E99" s="9">
        <f>'11-2019'!P106</f>
        <v>0</v>
      </c>
      <c r="F99" s="71">
        <f>E99-D99</f>
        <v>0</v>
      </c>
      <c r="H99" s="38" t="e">
        <f>'11-2019'!#REF!</f>
        <v>#REF!</v>
      </c>
      <c r="I99" s="38" t="e">
        <f>'11-2019'!#REF!</f>
        <v>#REF!</v>
      </c>
      <c r="J99" s="38" t="e">
        <f>'11-2019'!#REF!</f>
        <v>#REF!</v>
      </c>
    </row>
    <row r="100" spans="1:10" s="27" customFormat="1" ht="17.25" hidden="1" x14ac:dyDescent="0.3">
      <c r="A100" s="6" t="e">
        <f>'11-2019'!#REF!</f>
        <v>#REF!</v>
      </c>
      <c r="B100" s="7" t="e">
        <f>'11-2019'!#REF!</f>
        <v>#REF!</v>
      </c>
      <c r="C100" s="8" t="e">
        <f>'11-2019'!#REF!</f>
        <v>#REF!</v>
      </c>
      <c r="D100" s="9">
        <f>'11-2019'!O107</f>
        <v>0</v>
      </c>
      <c r="E100" s="9">
        <f>'11-2019'!P107</f>
        <v>0</v>
      </c>
      <c r="F100" s="71">
        <f>E100-D100</f>
        <v>0</v>
      </c>
      <c r="H100" s="38" t="e">
        <f>'11-2019'!#REF!</f>
        <v>#REF!</v>
      </c>
      <c r="I100" s="38" t="e">
        <f>'11-2019'!#REF!</f>
        <v>#REF!</v>
      </c>
      <c r="J100" s="38" t="e">
        <f>'11-2019'!#REF!</f>
        <v>#REF!</v>
      </c>
    </row>
    <row r="101" spans="1:10" s="27" customFormat="1" ht="17.25" hidden="1" x14ac:dyDescent="0.3">
      <c r="A101" s="6" t="e">
        <f>'11-2019'!#REF!</f>
        <v>#REF!</v>
      </c>
      <c r="B101" s="7" t="e">
        <f>'11-2019'!#REF!</f>
        <v>#REF!</v>
      </c>
      <c r="C101" s="8" t="e">
        <f>'11-2019'!#REF!</f>
        <v>#REF!</v>
      </c>
      <c r="D101" s="9">
        <f>'11-2019'!O108</f>
        <v>0</v>
      </c>
      <c r="E101" s="9">
        <f>'11-2019'!P108</f>
        <v>0</v>
      </c>
      <c r="F101" s="71">
        <f>E101-D101</f>
        <v>0</v>
      </c>
      <c r="H101" s="38" t="e">
        <f>'11-2019'!#REF!</f>
        <v>#REF!</v>
      </c>
      <c r="I101" s="38" t="e">
        <f>'11-2019'!#REF!</f>
        <v>#REF!</v>
      </c>
      <c r="J101" s="38" t="e">
        <f>'11-2019'!#REF!</f>
        <v>#REF!</v>
      </c>
    </row>
    <row r="102" spans="1:10" s="27" customFormat="1" ht="17.25" hidden="1" x14ac:dyDescent="0.3">
      <c r="A102" s="6" t="e">
        <f>'11-2019'!#REF!</f>
        <v>#REF!</v>
      </c>
      <c r="B102" s="7" t="e">
        <f>'11-2019'!#REF!</f>
        <v>#REF!</v>
      </c>
      <c r="C102" s="8" t="e">
        <f>'11-2019'!#REF!</f>
        <v>#REF!</v>
      </c>
      <c r="D102" s="9">
        <f>'11-2019'!O109</f>
        <v>0</v>
      </c>
      <c r="E102" s="9">
        <f>'11-2019'!P109</f>
        <v>0</v>
      </c>
      <c r="F102" s="71">
        <f>E102-D102</f>
        <v>0</v>
      </c>
      <c r="H102" s="38" t="e">
        <f>'11-2019'!#REF!</f>
        <v>#REF!</v>
      </c>
      <c r="I102" s="38" t="e">
        <f>'11-2019'!#REF!</f>
        <v>#REF!</v>
      </c>
      <c r="J102" s="38" t="e">
        <f>'11-2019'!#REF!</f>
        <v>#REF!</v>
      </c>
    </row>
    <row r="103" spans="1:10" s="79" customFormat="1" ht="32.25" customHeight="1" x14ac:dyDescent="0.3">
      <c r="A103" s="175"/>
      <c r="B103" s="301" t="str">
        <f>'11-2019'!B105:N105</f>
        <v>* Công ty TNHH TM-SX-DV Tín Thịnh (số 102H, Nguyễn Xuân Khoát, P.Tân Thành, Q.Tân Phú, Tp.HCM). Giao tại Tp. Long Xuyên. Theo bảng giá ngày 02/01/2020</v>
      </c>
      <c r="C103" s="302"/>
      <c r="D103" s="302"/>
      <c r="E103" s="302"/>
      <c r="F103" s="303"/>
      <c r="H103" s="142">
        <f>'11-2019'!H105</f>
        <v>0</v>
      </c>
      <c r="I103" s="142">
        <f>'11-2019'!I105</f>
        <v>0</v>
      </c>
      <c r="J103" s="142">
        <f>'11-2019'!J105</f>
        <v>0</v>
      </c>
    </row>
    <row r="104" spans="1:10" s="27" customFormat="1" ht="33" x14ac:dyDescent="0.3">
      <c r="A104" s="6">
        <f>'11-2019'!A106</f>
        <v>1</v>
      </c>
      <c r="B104" s="7" t="str">
        <f>'11-2019'!B106</f>
        <v>Nhựa đường đóng phuy SHELL 60/70 Singapore nhập khẩu chính hãng  (hàng được giao trên xe tại Tp.LX)</v>
      </c>
      <c r="C104" s="8" t="str">
        <f>'11-2019'!C106</f>
        <v>đ/tấn</v>
      </c>
      <c r="D104" s="9">
        <f>'11-2019'!O111</f>
        <v>0</v>
      </c>
      <c r="E104" s="9">
        <f>'11-2019'!P111</f>
        <v>0</v>
      </c>
      <c r="F104" s="9">
        <f>E104-D104</f>
        <v>0</v>
      </c>
      <c r="H104" s="38">
        <f>'11-2019'!H106</f>
        <v>0</v>
      </c>
      <c r="I104" s="38">
        <f>'11-2019'!I106</f>
        <v>14090909</v>
      </c>
      <c r="J104" s="38">
        <f>'11-2019'!J106</f>
        <v>0</v>
      </c>
    </row>
    <row r="105" spans="1:10" s="27" customFormat="1" ht="34.5" customHeight="1" x14ac:dyDescent="0.3">
      <c r="A105" s="6"/>
      <c r="B105" s="321" t="str">
        <f>'11-2019'!B107:N107</f>
        <v xml:space="preserve"> * Xí nghiệp Xây dựng - Cty TNHH MTV Xây lắp An Giang, giá bán tại Trạm bê tông nhựa nóng tại khu CN Bình Hòa, huyện Châu Thành, An Giang (giá chưa tính phí khoan nhựa và đo E tại hiện trường).  Theo bảng giá ngày 10/3/2019</v>
      </c>
      <c r="C105" s="322"/>
      <c r="D105" s="322"/>
      <c r="E105" s="322"/>
      <c r="F105" s="323"/>
      <c r="H105" s="38">
        <f>'11-2019'!H107</f>
        <v>0</v>
      </c>
      <c r="I105" s="38">
        <f>'11-2019'!I107</f>
        <v>0</v>
      </c>
      <c r="J105" s="38">
        <f>'11-2019'!J107</f>
        <v>0</v>
      </c>
    </row>
    <row r="106" spans="1:10" s="27" customFormat="1" ht="17.25" hidden="1" x14ac:dyDescent="0.3">
      <c r="A106" s="6">
        <f>'11-2019'!A108</f>
        <v>1</v>
      </c>
      <c r="B106" s="7" t="str">
        <f>'11-2019'!B108</f>
        <v>Bê tông nhựa nóng C19</v>
      </c>
      <c r="C106" s="8" t="str">
        <f>'11-2019'!C108</f>
        <v>đ/tấn</v>
      </c>
      <c r="D106" s="9">
        <f>'11-2019'!O113</f>
        <v>0</v>
      </c>
      <c r="E106" s="9">
        <f>'11-2019'!P113</f>
        <v>0</v>
      </c>
      <c r="F106" s="71">
        <f>E106-D106</f>
        <v>0</v>
      </c>
      <c r="H106" s="38">
        <f>'11-2019'!H108</f>
        <v>1600000</v>
      </c>
      <c r="I106" s="38">
        <f>'11-2019'!I108</f>
        <v>0</v>
      </c>
      <c r="J106" s="38">
        <f>'11-2019'!J108</f>
        <v>0</v>
      </c>
    </row>
    <row r="107" spans="1:10" s="27" customFormat="1" ht="17.25" hidden="1" x14ac:dyDescent="0.3">
      <c r="A107" s="6">
        <f>'11-2019'!A109</f>
        <v>2</v>
      </c>
      <c r="B107" s="7" t="str">
        <f>'11-2019'!B109</f>
        <v>Bê tông nhựa nóng C12.5</v>
      </c>
      <c r="C107" s="8" t="str">
        <f>'11-2019'!C109</f>
        <v>đ/tấn</v>
      </c>
      <c r="D107" s="9">
        <f>'11-2019'!O114</f>
        <v>0</v>
      </c>
      <c r="E107" s="9">
        <f>'11-2019'!P114</f>
        <v>0</v>
      </c>
      <c r="F107" s="71">
        <f>E107-D107</f>
        <v>0</v>
      </c>
      <c r="H107" s="38">
        <f>'11-2019'!H109</f>
        <v>1650000</v>
      </c>
      <c r="I107" s="38">
        <f>'11-2019'!I109</f>
        <v>0</v>
      </c>
      <c r="J107" s="38">
        <f>'11-2019'!J109</f>
        <v>0</v>
      </c>
    </row>
    <row r="108" spans="1:10" s="27" customFormat="1" ht="17.25" hidden="1" x14ac:dyDescent="0.3">
      <c r="A108" s="6">
        <f>'11-2019'!A110</f>
        <v>3</v>
      </c>
      <c r="B108" s="7" t="str">
        <f>'11-2019'!B110</f>
        <v>Bê tông nhựa nóng C8</v>
      </c>
      <c r="C108" s="8" t="str">
        <f>'11-2019'!C110</f>
        <v>đ/tấn</v>
      </c>
      <c r="D108" s="9">
        <f>'11-2019'!O115</f>
        <v>0</v>
      </c>
      <c r="E108" s="9">
        <f>'11-2019'!P115</f>
        <v>0</v>
      </c>
      <c r="F108" s="71">
        <f>E108-D108</f>
        <v>0</v>
      </c>
      <c r="H108" s="38">
        <f>'11-2019'!H110</f>
        <v>1700000</v>
      </c>
      <c r="I108" s="38">
        <f>'11-2019'!I110</f>
        <v>0</v>
      </c>
      <c r="J108" s="38">
        <f>'11-2019'!J110</f>
        <v>0</v>
      </c>
    </row>
    <row r="109" spans="1:10" s="27" customFormat="1" ht="51.75" customHeight="1" x14ac:dyDescent="0.3">
      <c r="A109" s="6"/>
      <c r="B109" s="321" t="str">
        <f>'11-2019'!B111:N111</f>
        <v xml:space="preserve"> * Xí nghiệp Sản xuất Bêtông &amp; Gạch không nung - Cty TNHH MTV Xây lắp An Giang (vận chuyển trong phạm vi bán kính 10 km tính từ Trạm trộn tại P. Mỹ Thạnh, Tp.LX). Giá đã bao gồm phí bơm bê tông. Giá chưa bao gồm: phụ gia chống thấm, phụ gia đông kết nhanh. Theo bảng giá ngày 04/09/2019</v>
      </c>
      <c r="C109" s="322"/>
      <c r="D109" s="322"/>
      <c r="E109" s="322"/>
      <c r="F109" s="323"/>
      <c r="H109" s="38">
        <f>'11-2019'!H111</f>
        <v>0</v>
      </c>
      <c r="I109" s="38">
        <f>'11-2019'!I111</f>
        <v>0</v>
      </c>
      <c r="J109" s="38">
        <f>'11-2019'!J111</f>
        <v>0</v>
      </c>
    </row>
    <row r="110" spans="1:10" s="27" customFormat="1" ht="17.25" hidden="1" x14ac:dyDescent="0.3">
      <c r="A110" s="6">
        <f>'11-2019'!A112</f>
        <v>1</v>
      </c>
      <c r="B110" s="7" t="str">
        <f>'11-2019'!B112</f>
        <v xml:space="preserve">Bê tông tươi, mác 15 MPa </v>
      </c>
      <c r="C110" s="8" t="str">
        <f>'11-2019'!C112</f>
        <v>đ/m3</v>
      </c>
      <c r="D110" s="9">
        <f>'11-2019'!O117</f>
        <v>0</v>
      </c>
      <c r="E110" s="9">
        <f>'11-2019'!P117</f>
        <v>0</v>
      </c>
      <c r="F110" s="71">
        <f t="shared" ref="F110:F116" si="4">E110-D110</f>
        <v>0</v>
      </c>
      <c r="H110" s="38">
        <f>'11-2019'!H112</f>
        <v>1190000</v>
      </c>
      <c r="I110" s="38">
        <f>'11-2019'!I112</f>
        <v>0</v>
      </c>
      <c r="J110" s="38">
        <f>'11-2019'!J112</f>
        <v>0</v>
      </c>
    </row>
    <row r="111" spans="1:10" s="27" customFormat="1" ht="17.25" hidden="1" x14ac:dyDescent="0.3">
      <c r="A111" s="6">
        <f>'11-2019'!A113</f>
        <v>2</v>
      </c>
      <c r="B111" s="7" t="str">
        <f>'11-2019'!B113</f>
        <v>Bê tông tươi, mác 20 MPa</v>
      </c>
      <c r="C111" s="8" t="str">
        <f>'11-2019'!C113</f>
        <v>đ/m3</v>
      </c>
      <c r="D111" s="9">
        <f>'11-2019'!O118</f>
        <v>0</v>
      </c>
      <c r="E111" s="9">
        <f>'11-2019'!P118</f>
        <v>0</v>
      </c>
      <c r="F111" s="71">
        <f t="shared" si="4"/>
        <v>0</v>
      </c>
      <c r="H111" s="38">
        <f>'11-2019'!H113</f>
        <v>1280000</v>
      </c>
      <c r="I111" s="38">
        <f>'11-2019'!I113</f>
        <v>0</v>
      </c>
      <c r="J111" s="38">
        <f>'11-2019'!J113</f>
        <v>0</v>
      </c>
    </row>
    <row r="112" spans="1:10" s="27" customFormat="1" ht="17.25" hidden="1" x14ac:dyDescent="0.3">
      <c r="A112" s="6">
        <f>'11-2019'!A114</f>
        <v>3</v>
      </c>
      <c r="B112" s="7" t="str">
        <f>'11-2019'!B114</f>
        <v xml:space="preserve">Bê tông tươi, mác 25 MPa </v>
      </c>
      <c r="C112" s="8" t="str">
        <f>'11-2019'!C114</f>
        <v>đ/m3</v>
      </c>
      <c r="D112" s="9" t="e">
        <f>'11-2019'!#REF!</f>
        <v>#REF!</v>
      </c>
      <c r="E112" s="9" t="e">
        <f>'11-2019'!#REF!</f>
        <v>#REF!</v>
      </c>
      <c r="F112" s="71" t="e">
        <f t="shared" si="4"/>
        <v>#REF!</v>
      </c>
      <c r="H112" s="38">
        <f>'11-2019'!H114</f>
        <v>1370000</v>
      </c>
      <c r="I112" s="38">
        <f>'11-2019'!I114</f>
        <v>0</v>
      </c>
      <c r="J112" s="38">
        <f>'11-2019'!J114</f>
        <v>0</v>
      </c>
    </row>
    <row r="113" spans="1:10" s="27" customFormat="1" ht="17.25" hidden="1" x14ac:dyDescent="0.3">
      <c r="A113" s="6">
        <f>'11-2019'!A115</f>
        <v>4</v>
      </c>
      <c r="B113" s="7" t="str">
        <f>'11-2019'!B115</f>
        <v xml:space="preserve">Bê tông tươi, mác 30 MPa </v>
      </c>
      <c r="C113" s="8" t="str">
        <f>'11-2019'!C115</f>
        <v>đ/m3</v>
      </c>
      <c r="D113" s="9" t="e">
        <f>'11-2019'!#REF!</f>
        <v>#REF!</v>
      </c>
      <c r="E113" s="9" t="e">
        <f>'11-2019'!#REF!</f>
        <v>#REF!</v>
      </c>
      <c r="F113" s="71" t="e">
        <f t="shared" si="4"/>
        <v>#REF!</v>
      </c>
      <c r="H113" s="38">
        <f>'11-2019'!H115</f>
        <v>1460000</v>
      </c>
      <c r="I113" s="38">
        <f>'11-2019'!I115</f>
        <v>0</v>
      </c>
      <c r="J113" s="38">
        <f>'11-2019'!J115</f>
        <v>0</v>
      </c>
    </row>
    <row r="114" spans="1:10" s="27" customFormat="1" ht="17.25" hidden="1" x14ac:dyDescent="0.3">
      <c r="A114" s="6">
        <f>'11-2019'!A116</f>
        <v>5</v>
      </c>
      <c r="B114" s="7" t="str">
        <f>'11-2019'!B116</f>
        <v>Bê tông tươi, mác 35 Mpa</v>
      </c>
      <c r="C114" s="8" t="str">
        <f>'11-2019'!C116</f>
        <v>đ/m3</v>
      </c>
      <c r="D114" s="9">
        <f>'11-2019'!O134</f>
        <v>0</v>
      </c>
      <c r="E114" s="9">
        <f>'11-2019'!P134</f>
        <v>0</v>
      </c>
      <c r="F114" s="71">
        <f t="shared" si="4"/>
        <v>0</v>
      </c>
      <c r="H114" s="38">
        <f>'11-2019'!H116</f>
        <v>1550000</v>
      </c>
      <c r="I114" s="38">
        <f>'11-2019'!I116</f>
        <v>0</v>
      </c>
      <c r="J114" s="38">
        <f>'11-2019'!J116</f>
        <v>0</v>
      </c>
    </row>
    <row r="115" spans="1:10" s="27" customFormat="1" ht="17.25" hidden="1" x14ac:dyDescent="0.3">
      <c r="A115" s="6">
        <f>'11-2019'!A117</f>
        <v>6</v>
      </c>
      <c r="B115" s="7" t="str">
        <f>'11-2019'!B117</f>
        <v>Bê tông tươi, mác 40 Mpa</v>
      </c>
      <c r="C115" s="8" t="str">
        <f>'11-2019'!C117</f>
        <v>đ/m3</v>
      </c>
      <c r="D115" s="9" t="e">
        <f>'11-2019'!#REF!</f>
        <v>#REF!</v>
      </c>
      <c r="E115" s="9" t="e">
        <f>'11-2019'!#REF!</f>
        <v>#REF!</v>
      </c>
      <c r="F115" s="71" t="e">
        <f t="shared" si="4"/>
        <v>#REF!</v>
      </c>
      <c r="H115" s="38">
        <f>'11-2019'!H117</f>
        <v>1640000</v>
      </c>
      <c r="I115" s="38">
        <f>'11-2019'!I117</f>
        <v>0</v>
      </c>
      <c r="J115" s="38">
        <f>'11-2019'!J117</f>
        <v>0</v>
      </c>
    </row>
    <row r="116" spans="1:10" s="27" customFormat="1" ht="17.25" hidden="1" x14ac:dyDescent="0.3">
      <c r="A116" s="6">
        <f>'11-2019'!A118</f>
        <v>7</v>
      </c>
      <c r="B116" s="7" t="str">
        <f>'11-2019'!B118</f>
        <v>Bê tông tươi, mác 45 Mpa</v>
      </c>
      <c r="C116" s="8" t="str">
        <f>'11-2019'!C118</f>
        <v>đ/m3</v>
      </c>
      <c r="D116" s="9" t="e">
        <f>'11-2019'!#REF!</f>
        <v>#REF!</v>
      </c>
      <c r="E116" s="9" t="e">
        <f>'11-2019'!#REF!</f>
        <v>#REF!</v>
      </c>
      <c r="F116" s="71" t="e">
        <f t="shared" si="4"/>
        <v>#REF!</v>
      </c>
      <c r="H116" s="38">
        <f>'11-2019'!H118</f>
        <v>1730000</v>
      </c>
      <c r="I116" s="38">
        <f>'11-2019'!I118</f>
        <v>0</v>
      </c>
      <c r="J116" s="38">
        <f>'11-2019'!J118</f>
        <v>0</v>
      </c>
    </row>
    <row r="117" spans="1:10" s="27" customFormat="1" ht="17.25" customHeight="1" x14ac:dyDescent="0.3">
      <c r="A117" s="6"/>
      <c r="B117" s="321" t="e">
        <f>'11-2019'!#REF!</f>
        <v>#REF!</v>
      </c>
      <c r="C117" s="322"/>
      <c r="D117" s="322"/>
      <c r="E117" s="322"/>
      <c r="F117" s="323"/>
      <c r="H117" s="38" t="e">
        <f>'11-2019'!#REF!</f>
        <v>#REF!</v>
      </c>
      <c r="I117" s="38" t="e">
        <f>'11-2019'!#REF!</f>
        <v>#REF!</v>
      </c>
      <c r="J117" s="38" t="e">
        <f>'11-2019'!#REF!</f>
        <v>#REF!</v>
      </c>
    </row>
    <row r="118" spans="1:10" s="27" customFormat="1" ht="17.25" hidden="1" x14ac:dyDescent="0.3">
      <c r="A118" s="6" t="e">
        <f>'11-2019'!#REF!</f>
        <v>#REF!</v>
      </c>
      <c r="B118" s="7" t="e">
        <f>'11-2019'!#REF!</f>
        <v>#REF!</v>
      </c>
      <c r="C118" s="8" t="e">
        <f>'11-2019'!#REF!</f>
        <v>#REF!</v>
      </c>
      <c r="D118" s="9" t="e">
        <f>'11-2019'!#REF!</f>
        <v>#REF!</v>
      </c>
      <c r="E118" s="9" t="e">
        <f>'11-2019'!#REF!</f>
        <v>#REF!</v>
      </c>
      <c r="F118" s="71" t="e">
        <f>E118-D118</f>
        <v>#REF!</v>
      </c>
      <c r="H118" s="38" t="e">
        <f>'11-2019'!#REF!</f>
        <v>#REF!</v>
      </c>
      <c r="I118" s="38" t="e">
        <f>'11-2019'!#REF!</f>
        <v>#REF!</v>
      </c>
      <c r="J118" s="38" t="e">
        <f>'11-2019'!#REF!</f>
        <v>#REF!</v>
      </c>
    </row>
    <row r="119" spans="1:10" s="27" customFormat="1" ht="17.25" customHeight="1" x14ac:dyDescent="0.3">
      <c r="A119" s="13" t="str">
        <f>'11-2019'!A134</f>
        <v>IV</v>
      </c>
      <c r="B119" s="321" t="str">
        <f>'11-2019'!B134:N134</f>
        <v>GỖ XẺ CÁC LOẠI:</v>
      </c>
      <c r="C119" s="322"/>
      <c r="D119" s="322"/>
      <c r="E119" s="322"/>
      <c r="F119" s="323"/>
      <c r="H119" s="38">
        <f>'11-2019'!H134</f>
        <v>0</v>
      </c>
      <c r="I119" s="38">
        <f>'11-2019'!I134</f>
        <v>0</v>
      </c>
      <c r="J119" s="38">
        <f>'11-2019'!J134</f>
        <v>0</v>
      </c>
    </row>
    <row r="120" spans="1:10" s="27" customFormat="1" ht="38.25" customHeight="1" x14ac:dyDescent="0.3">
      <c r="A120" s="13"/>
      <c r="B120" s="321" t="e">
        <f>'11-2019'!#REF!</f>
        <v>#REF!</v>
      </c>
      <c r="C120" s="322"/>
      <c r="D120" s="322"/>
      <c r="E120" s="322"/>
      <c r="F120" s="323"/>
      <c r="H120" s="38" t="e">
        <f>'11-2019'!#REF!</f>
        <v>#REF!</v>
      </c>
      <c r="I120" s="38" t="e">
        <f>'11-2019'!#REF!</f>
        <v>#REF!</v>
      </c>
      <c r="J120" s="38" t="e">
        <f>'11-2019'!#REF!</f>
        <v>#REF!</v>
      </c>
    </row>
    <row r="121" spans="1:10" s="27" customFormat="1" ht="17.25" hidden="1" x14ac:dyDescent="0.3">
      <c r="A121" s="6" t="e">
        <f>'11-2019'!#REF!</f>
        <v>#REF!</v>
      </c>
      <c r="B121" s="7" t="e">
        <f>'11-2019'!#REF!</f>
        <v>#REF!</v>
      </c>
      <c r="C121" s="8" t="e">
        <f>'11-2019'!#REF!</f>
        <v>#REF!</v>
      </c>
      <c r="D121" s="9" t="e">
        <f>'11-2019'!#REF!</f>
        <v>#REF!</v>
      </c>
      <c r="E121" s="9" t="e">
        <f>'11-2019'!#REF!</f>
        <v>#REF!</v>
      </c>
      <c r="F121" s="71" t="e">
        <f t="shared" ref="F121:F129" si="5">E121-D121</f>
        <v>#REF!</v>
      </c>
      <c r="H121" s="38" t="e">
        <f>'11-2019'!#REF!</f>
        <v>#REF!</v>
      </c>
      <c r="I121" s="38" t="e">
        <f>'11-2019'!#REF!</f>
        <v>#REF!</v>
      </c>
      <c r="J121" s="38" t="e">
        <f>'11-2019'!#REF!</f>
        <v>#REF!</v>
      </c>
    </row>
    <row r="122" spans="1:10" s="27" customFormat="1" ht="17.25" hidden="1" x14ac:dyDescent="0.3">
      <c r="A122" s="6" t="e">
        <f>'11-2019'!#REF!</f>
        <v>#REF!</v>
      </c>
      <c r="B122" s="7" t="e">
        <f>'11-2019'!#REF!</f>
        <v>#REF!</v>
      </c>
      <c r="C122" s="8" t="e">
        <f>'11-2019'!#REF!</f>
        <v>#REF!</v>
      </c>
      <c r="D122" s="9" t="e">
        <f>'11-2019'!#REF!</f>
        <v>#REF!</v>
      </c>
      <c r="E122" s="9" t="e">
        <f>'11-2019'!#REF!</f>
        <v>#REF!</v>
      </c>
      <c r="F122" s="71" t="e">
        <f t="shared" si="5"/>
        <v>#REF!</v>
      </c>
      <c r="H122" s="38" t="e">
        <f>'11-2019'!#REF!</f>
        <v>#REF!</v>
      </c>
      <c r="I122" s="38" t="e">
        <f>'11-2019'!#REF!</f>
        <v>#REF!</v>
      </c>
      <c r="J122" s="38" t="e">
        <f>'11-2019'!#REF!</f>
        <v>#REF!</v>
      </c>
    </row>
    <row r="123" spans="1:10" s="27" customFormat="1" ht="17.25" hidden="1" x14ac:dyDescent="0.3">
      <c r="A123" s="6" t="e">
        <f>'11-2019'!#REF!</f>
        <v>#REF!</v>
      </c>
      <c r="B123" s="7" t="e">
        <f>'11-2019'!#REF!</f>
        <v>#REF!</v>
      </c>
      <c r="C123" s="8" t="e">
        <f>'11-2019'!#REF!</f>
        <v>#REF!</v>
      </c>
      <c r="D123" s="9" t="e">
        <f>'11-2019'!#REF!</f>
        <v>#REF!</v>
      </c>
      <c r="E123" s="9" t="e">
        <f>'11-2019'!#REF!</f>
        <v>#REF!</v>
      </c>
      <c r="F123" s="71" t="e">
        <f t="shared" si="5"/>
        <v>#REF!</v>
      </c>
      <c r="H123" s="38" t="e">
        <f>'11-2019'!#REF!</f>
        <v>#REF!</v>
      </c>
      <c r="I123" s="38" t="e">
        <f>'11-2019'!#REF!</f>
        <v>#REF!</v>
      </c>
      <c r="J123" s="38" t="e">
        <f>'11-2019'!#REF!</f>
        <v>#REF!</v>
      </c>
    </row>
    <row r="124" spans="1:10" s="27" customFormat="1" ht="17.25" hidden="1" x14ac:dyDescent="0.3">
      <c r="A124" s="6" t="e">
        <f>'11-2019'!#REF!</f>
        <v>#REF!</v>
      </c>
      <c r="B124" s="7" t="e">
        <f>'11-2019'!#REF!</f>
        <v>#REF!</v>
      </c>
      <c r="C124" s="8" t="e">
        <f>'11-2019'!#REF!</f>
        <v>#REF!</v>
      </c>
      <c r="D124" s="9" t="e">
        <f>'11-2019'!#REF!</f>
        <v>#REF!</v>
      </c>
      <c r="E124" s="9" t="e">
        <f>'11-2019'!#REF!</f>
        <v>#REF!</v>
      </c>
      <c r="F124" s="71" t="e">
        <f t="shared" si="5"/>
        <v>#REF!</v>
      </c>
      <c r="H124" s="38" t="e">
        <f>'11-2019'!#REF!</f>
        <v>#REF!</v>
      </c>
      <c r="I124" s="38" t="e">
        <f>'11-2019'!#REF!</f>
        <v>#REF!</v>
      </c>
      <c r="J124" s="38" t="e">
        <f>'11-2019'!#REF!</f>
        <v>#REF!</v>
      </c>
    </row>
    <row r="125" spans="1:10" s="27" customFormat="1" ht="17.25" hidden="1" x14ac:dyDescent="0.3">
      <c r="A125" s="6" t="e">
        <f>'11-2019'!#REF!</f>
        <v>#REF!</v>
      </c>
      <c r="B125" s="7" t="e">
        <f>'11-2019'!#REF!</f>
        <v>#REF!</v>
      </c>
      <c r="C125" s="8" t="e">
        <f>'11-2019'!#REF!</f>
        <v>#REF!</v>
      </c>
      <c r="D125" s="9" t="e">
        <f>'11-2019'!#REF!</f>
        <v>#REF!</v>
      </c>
      <c r="E125" s="9" t="e">
        <f>'11-2019'!#REF!</f>
        <v>#REF!</v>
      </c>
      <c r="F125" s="71" t="e">
        <f t="shared" si="5"/>
        <v>#REF!</v>
      </c>
      <c r="H125" s="38" t="e">
        <f>'11-2019'!#REF!</f>
        <v>#REF!</v>
      </c>
      <c r="I125" s="38" t="e">
        <f>'11-2019'!#REF!</f>
        <v>#REF!</v>
      </c>
      <c r="J125" s="38" t="e">
        <f>'11-2019'!#REF!</f>
        <v>#REF!</v>
      </c>
    </row>
    <row r="126" spans="1:10" s="27" customFormat="1" ht="17.25" hidden="1" x14ac:dyDescent="0.3">
      <c r="A126" s="6" t="e">
        <f>'11-2019'!#REF!</f>
        <v>#REF!</v>
      </c>
      <c r="B126" s="7" t="e">
        <f>'11-2019'!#REF!</f>
        <v>#REF!</v>
      </c>
      <c r="C126" s="8" t="e">
        <f>'11-2019'!#REF!</f>
        <v>#REF!</v>
      </c>
      <c r="D126" s="9" t="e">
        <f>'11-2019'!#REF!</f>
        <v>#REF!</v>
      </c>
      <c r="E126" s="9" t="e">
        <f>'11-2019'!#REF!</f>
        <v>#REF!</v>
      </c>
      <c r="F126" s="71" t="e">
        <f t="shared" si="5"/>
        <v>#REF!</v>
      </c>
      <c r="H126" s="38" t="e">
        <f>'11-2019'!#REF!</f>
        <v>#REF!</v>
      </c>
      <c r="I126" s="38" t="e">
        <f>'11-2019'!#REF!</f>
        <v>#REF!</v>
      </c>
      <c r="J126" s="38" t="e">
        <f>'11-2019'!#REF!</f>
        <v>#REF!</v>
      </c>
    </row>
    <row r="127" spans="1:10" s="27" customFormat="1" ht="17.25" hidden="1" x14ac:dyDescent="0.3">
      <c r="A127" s="6" t="e">
        <f>'11-2019'!#REF!</f>
        <v>#REF!</v>
      </c>
      <c r="B127" s="7" t="e">
        <f>'11-2019'!#REF!</f>
        <v>#REF!</v>
      </c>
      <c r="C127" s="8" t="e">
        <f>'11-2019'!#REF!</f>
        <v>#REF!</v>
      </c>
      <c r="D127" s="9" t="e">
        <f>'11-2019'!#REF!</f>
        <v>#REF!</v>
      </c>
      <c r="E127" s="9" t="e">
        <f>'11-2019'!#REF!</f>
        <v>#REF!</v>
      </c>
      <c r="F127" s="71" t="e">
        <f t="shared" si="5"/>
        <v>#REF!</v>
      </c>
      <c r="H127" s="38" t="e">
        <f>'11-2019'!#REF!</f>
        <v>#REF!</v>
      </c>
      <c r="I127" s="38" t="e">
        <f>'11-2019'!#REF!</f>
        <v>#REF!</v>
      </c>
      <c r="J127" s="38" t="e">
        <f>'11-2019'!#REF!</f>
        <v>#REF!</v>
      </c>
    </row>
    <row r="128" spans="1:10" s="27" customFormat="1" ht="17.25" hidden="1" x14ac:dyDescent="0.3">
      <c r="A128" s="6" t="e">
        <f>'11-2019'!#REF!</f>
        <v>#REF!</v>
      </c>
      <c r="B128" s="7" t="e">
        <f>'11-2019'!#REF!</f>
        <v>#REF!</v>
      </c>
      <c r="C128" s="8" t="e">
        <f>'11-2019'!#REF!</f>
        <v>#REF!</v>
      </c>
      <c r="D128" s="9" t="e">
        <f>'11-2019'!#REF!</f>
        <v>#REF!</v>
      </c>
      <c r="E128" s="9" t="e">
        <f>'11-2019'!#REF!</f>
        <v>#REF!</v>
      </c>
      <c r="F128" s="71" t="e">
        <f t="shared" si="5"/>
        <v>#REF!</v>
      </c>
      <c r="H128" s="38" t="e">
        <f>'11-2019'!#REF!</f>
        <v>#REF!</v>
      </c>
      <c r="I128" s="38" t="e">
        <f>'11-2019'!#REF!</f>
        <v>#REF!</v>
      </c>
      <c r="J128" s="38" t="e">
        <f>'11-2019'!#REF!</f>
        <v>#REF!</v>
      </c>
    </row>
    <row r="129" spans="1:10" s="27" customFormat="1" ht="17.25" hidden="1" x14ac:dyDescent="0.3">
      <c r="A129" s="6" t="e">
        <f>'11-2019'!#REF!</f>
        <v>#REF!</v>
      </c>
      <c r="B129" s="7" t="e">
        <f>'11-2019'!#REF!</f>
        <v>#REF!</v>
      </c>
      <c r="C129" s="8" t="e">
        <f>'11-2019'!#REF!</f>
        <v>#REF!</v>
      </c>
      <c r="D129" s="9" t="e">
        <f>'11-2019'!#REF!</f>
        <v>#REF!</v>
      </c>
      <c r="E129" s="9" t="e">
        <f>'11-2019'!#REF!</f>
        <v>#REF!</v>
      </c>
      <c r="F129" s="71" t="e">
        <f t="shared" si="5"/>
        <v>#REF!</v>
      </c>
      <c r="H129" s="38" t="e">
        <f>'11-2019'!#REF!</f>
        <v>#REF!</v>
      </c>
      <c r="I129" s="38" t="e">
        <f>'11-2019'!#REF!</f>
        <v>#REF!</v>
      </c>
      <c r="J129" s="38" t="e">
        <f>'11-2019'!#REF!</f>
        <v>#REF!</v>
      </c>
    </row>
    <row r="130" spans="1:10" s="27" customFormat="1" ht="44.25" customHeight="1" x14ac:dyDescent="0.3">
      <c r="A130" s="6"/>
      <c r="B130" s="321" t="e">
        <f>'11-2019'!#REF!</f>
        <v>#REF!</v>
      </c>
      <c r="C130" s="322"/>
      <c r="D130" s="322"/>
      <c r="E130" s="322"/>
      <c r="F130" s="323"/>
      <c r="H130" s="38" t="e">
        <f>'11-2019'!#REF!</f>
        <v>#REF!</v>
      </c>
      <c r="I130" s="38" t="e">
        <f>'11-2019'!#REF!</f>
        <v>#REF!</v>
      </c>
      <c r="J130" s="38" t="e">
        <f>'11-2019'!#REF!</f>
        <v>#REF!</v>
      </c>
    </row>
    <row r="131" spans="1:10" s="27" customFormat="1" ht="17.25" hidden="1" x14ac:dyDescent="0.3">
      <c r="A131" s="6" t="e">
        <f>'11-2019'!#REF!</f>
        <v>#REF!</v>
      </c>
      <c r="B131" s="7" t="e">
        <f>'11-2019'!#REF!</f>
        <v>#REF!</v>
      </c>
      <c r="C131" s="8" t="e">
        <f>'11-2019'!#REF!</f>
        <v>#REF!</v>
      </c>
      <c r="D131" s="9" t="e">
        <f>'11-2019'!#REF!</f>
        <v>#REF!</v>
      </c>
      <c r="E131" s="9" t="e">
        <f>'11-2019'!#REF!</f>
        <v>#REF!</v>
      </c>
      <c r="F131" s="71" t="e">
        <f>E131-D131</f>
        <v>#REF!</v>
      </c>
      <c r="H131" s="38" t="e">
        <f>'11-2019'!#REF!</f>
        <v>#REF!</v>
      </c>
      <c r="I131" s="38" t="e">
        <f>'11-2019'!#REF!</f>
        <v>#REF!</v>
      </c>
      <c r="J131" s="38" t="e">
        <f>'11-2019'!#REF!</f>
        <v>#REF!</v>
      </c>
    </row>
    <row r="132" spans="1:10" s="27" customFormat="1" ht="17.25" hidden="1" x14ac:dyDescent="0.3">
      <c r="A132" s="6" t="e">
        <f>'11-2019'!#REF!</f>
        <v>#REF!</v>
      </c>
      <c r="B132" s="7" t="e">
        <f>'11-2019'!#REF!</f>
        <v>#REF!</v>
      </c>
      <c r="C132" s="8" t="e">
        <f>'11-2019'!#REF!</f>
        <v>#REF!</v>
      </c>
      <c r="D132" s="9" t="e">
        <f>'11-2019'!#REF!</f>
        <v>#REF!</v>
      </c>
      <c r="E132" s="9" t="e">
        <f>'11-2019'!#REF!</f>
        <v>#REF!</v>
      </c>
      <c r="F132" s="71" t="e">
        <f>E132-D132</f>
        <v>#REF!</v>
      </c>
      <c r="H132" s="38" t="e">
        <f>'11-2019'!#REF!</f>
        <v>#REF!</v>
      </c>
      <c r="I132" s="38" t="e">
        <f>'11-2019'!#REF!</f>
        <v>#REF!</v>
      </c>
      <c r="J132" s="38" t="e">
        <f>'11-2019'!#REF!</f>
        <v>#REF!</v>
      </c>
    </row>
    <row r="133" spans="1:10" s="27" customFormat="1" ht="17.25" hidden="1" x14ac:dyDescent="0.3">
      <c r="A133" s="6" t="e">
        <f>'11-2019'!#REF!</f>
        <v>#REF!</v>
      </c>
      <c r="B133" s="7" t="e">
        <f>'11-2019'!#REF!</f>
        <v>#REF!</v>
      </c>
      <c r="C133" s="8" t="e">
        <f>'11-2019'!#REF!</f>
        <v>#REF!</v>
      </c>
      <c r="D133" s="9" t="e">
        <f>'11-2019'!#REF!</f>
        <v>#REF!</v>
      </c>
      <c r="E133" s="9" t="e">
        <f>'11-2019'!#REF!</f>
        <v>#REF!</v>
      </c>
      <c r="F133" s="71" t="e">
        <f>E133-D133</f>
        <v>#REF!</v>
      </c>
      <c r="H133" s="38" t="e">
        <f>'11-2019'!#REF!</f>
        <v>#REF!</v>
      </c>
      <c r="I133" s="38" t="e">
        <f>'11-2019'!#REF!</f>
        <v>#REF!</v>
      </c>
      <c r="J133" s="38" t="e">
        <f>'11-2019'!#REF!</f>
        <v>#REF!</v>
      </c>
    </row>
    <row r="134" spans="1:10" s="27" customFormat="1" ht="17.25" hidden="1" x14ac:dyDescent="0.3">
      <c r="A134" s="6" t="e">
        <f>'11-2019'!#REF!</f>
        <v>#REF!</v>
      </c>
      <c r="B134" s="7" t="e">
        <f>'11-2019'!#REF!</f>
        <v>#REF!</v>
      </c>
      <c r="C134" s="8" t="e">
        <f>'11-2019'!#REF!</f>
        <v>#REF!</v>
      </c>
      <c r="D134" s="9" t="e">
        <f>'11-2019'!#REF!</f>
        <v>#REF!</v>
      </c>
      <c r="E134" s="9" t="e">
        <f>'11-2019'!#REF!</f>
        <v>#REF!</v>
      </c>
      <c r="F134" s="71" t="e">
        <f>E134-D134</f>
        <v>#REF!</v>
      </c>
      <c r="H134" s="38" t="e">
        <f>'11-2019'!#REF!</f>
        <v>#REF!</v>
      </c>
      <c r="I134" s="38" t="e">
        <f>'11-2019'!#REF!</f>
        <v>#REF!</v>
      </c>
      <c r="J134" s="38" t="e">
        <f>'11-2019'!#REF!</f>
        <v>#REF!</v>
      </c>
    </row>
    <row r="135" spans="1:10" s="27" customFormat="1" ht="17.25" customHeight="1" x14ac:dyDescent="0.3">
      <c r="A135" s="13" t="str">
        <f>'11-2019'!A172</f>
        <v>V</v>
      </c>
      <c r="B135" s="321" t="str">
        <f>'11-2019'!B172:N172</f>
        <v>TRỤ, CỌC VÀ ỐNG CỐNG BÊ TÔNG LY TÂM CÁC LOẠI:</v>
      </c>
      <c r="C135" s="322"/>
      <c r="D135" s="322"/>
      <c r="E135" s="322"/>
      <c r="F135" s="323"/>
      <c r="H135" s="38">
        <f>'11-2019'!H172</f>
        <v>0</v>
      </c>
      <c r="I135" s="38">
        <f>'11-2019'!I172</f>
        <v>0</v>
      </c>
      <c r="J135" s="38">
        <f>'11-2019'!J172</f>
        <v>0</v>
      </c>
    </row>
    <row r="136" spans="1:10" s="27" customFormat="1" ht="37.5" customHeight="1" x14ac:dyDescent="0.3">
      <c r="A136" s="6"/>
      <c r="B136" s="321" t="e">
        <f>'11-2019'!#REF!</f>
        <v>#REF!</v>
      </c>
      <c r="C136" s="322"/>
      <c r="D136" s="322"/>
      <c r="E136" s="322"/>
      <c r="F136" s="323"/>
      <c r="H136" s="38" t="e">
        <f>'11-2019'!#REF!</f>
        <v>#REF!</v>
      </c>
      <c r="I136" s="38" t="e">
        <f>'11-2019'!#REF!</f>
        <v>#REF!</v>
      </c>
      <c r="J136" s="38" t="e">
        <f>'11-2019'!#REF!</f>
        <v>#REF!</v>
      </c>
    </row>
    <row r="137" spans="1:10" s="37" customFormat="1" ht="17.25" hidden="1" x14ac:dyDescent="0.3">
      <c r="A137" s="13"/>
      <c r="B137" s="5" t="e">
        <f>'11-2019'!#REF!</f>
        <v>#REF!</v>
      </c>
      <c r="C137" s="4"/>
      <c r="D137" s="18"/>
      <c r="E137" s="18"/>
      <c r="F137" s="72"/>
      <c r="H137" s="40" t="e">
        <f>'11-2019'!#REF!</f>
        <v>#REF!</v>
      </c>
      <c r="I137" s="40" t="e">
        <f>'11-2019'!#REF!</f>
        <v>#REF!</v>
      </c>
      <c r="J137" s="40" t="e">
        <f>'11-2019'!#REF!</f>
        <v>#REF!</v>
      </c>
    </row>
    <row r="138" spans="1:10" s="27" customFormat="1" ht="17.25" hidden="1" x14ac:dyDescent="0.3">
      <c r="A138" s="6" t="e">
        <f>'11-2019'!#REF!</f>
        <v>#REF!</v>
      </c>
      <c r="B138" s="7" t="e">
        <f>'11-2019'!#REF!</f>
        <v>#REF!</v>
      </c>
      <c r="C138" s="8" t="e">
        <f>'11-2019'!#REF!</f>
        <v>#REF!</v>
      </c>
      <c r="D138" s="9" t="e">
        <f>'11-2019'!#REF!</f>
        <v>#REF!</v>
      </c>
      <c r="E138" s="9" t="e">
        <f>'11-2019'!#REF!</f>
        <v>#REF!</v>
      </c>
      <c r="F138" s="71" t="e">
        <f t="shared" ref="F138:F163" si="6">E138-D138</f>
        <v>#REF!</v>
      </c>
      <c r="H138" s="38" t="e">
        <f>'11-2019'!#REF!</f>
        <v>#REF!</v>
      </c>
      <c r="I138" s="38" t="e">
        <f>'11-2019'!#REF!</f>
        <v>#REF!</v>
      </c>
      <c r="J138" s="38" t="e">
        <f>'11-2019'!#REF!</f>
        <v>#REF!</v>
      </c>
    </row>
    <row r="139" spans="1:10" s="27" customFormat="1" ht="17.25" hidden="1" x14ac:dyDescent="0.3">
      <c r="A139" s="6" t="e">
        <f>'11-2019'!#REF!</f>
        <v>#REF!</v>
      </c>
      <c r="B139" s="7" t="e">
        <f>'11-2019'!#REF!</f>
        <v>#REF!</v>
      </c>
      <c r="C139" s="8" t="e">
        <f>'11-2019'!#REF!</f>
        <v>#REF!</v>
      </c>
      <c r="D139" s="9" t="e">
        <f>'11-2019'!#REF!</f>
        <v>#REF!</v>
      </c>
      <c r="E139" s="9" t="e">
        <f>'11-2019'!#REF!</f>
        <v>#REF!</v>
      </c>
      <c r="F139" s="71" t="e">
        <f t="shared" si="6"/>
        <v>#REF!</v>
      </c>
      <c r="H139" s="38" t="e">
        <f>'11-2019'!#REF!</f>
        <v>#REF!</v>
      </c>
      <c r="I139" s="38" t="e">
        <f>'11-2019'!#REF!</f>
        <v>#REF!</v>
      </c>
      <c r="J139" s="38" t="e">
        <f>'11-2019'!#REF!</f>
        <v>#REF!</v>
      </c>
    </row>
    <row r="140" spans="1:10" s="27" customFormat="1" ht="17.25" hidden="1" x14ac:dyDescent="0.3">
      <c r="A140" s="6" t="e">
        <f>'11-2019'!#REF!</f>
        <v>#REF!</v>
      </c>
      <c r="B140" s="7" t="e">
        <f>'11-2019'!#REF!</f>
        <v>#REF!</v>
      </c>
      <c r="C140" s="8" t="e">
        <f>'11-2019'!#REF!</f>
        <v>#REF!</v>
      </c>
      <c r="D140" s="9" t="e">
        <f>'11-2019'!#REF!</f>
        <v>#REF!</v>
      </c>
      <c r="E140" s="9" t="e">
        <f>'11-2019'!#REF!</f>
        <v>#REF!</v>
      </c>
      <c r="F140" s="71" t="e">
        <f t="shared" si="6"/>
        <v>#REF!</v>
      </c>
      <c r="H140" s="38" t="e">
        <f>'11-2019'!#REF!</f>
        <v>#REF!</v>
      </c>
      <c r="I140" s="38" t="e">
        <f>'11-2019'!#REF!</f>
        <v>#REF!</v>
      </c>
      <c r="J140" s="38" t="e">
        <f>'11-2019'!#REF!</f>
        <v>#REF!</v>
      </c>
    </row>
    <row r="141" spans="1:10" s="27" customFormat="1" ht="17.25" hidden="1" x14ac:dyDescent="0.3">
      <c r="A141" s="6" t="e">
        <f>'11-2019'!#REF!</f>
        <v>#REF!</v>
      </c>
      <c r="B141" s="7" t="e">
        <f>'11-2019'!#REF!</f>
        <v>#REF!</v>
      </c>
      <c r="C141" s="8" t="e">
        <f>'11-2019'!#REF!</f>
        <v>#REF!</v>
      </c>
      <c r="D141" s="9" t="e">
        <f>'11-2019'!#REF!</f>
        <v>#REF!</v>
      </c>
      <c r="E141" s="9" t="e">
        <f>'11-2019'!#REF!</f>
        <v>#REF!</v>
      </c>
      <c r="F141" s="71" t="e">
        <f t="shared" si="6"/>
        <v>#REF!</v>
      </c>
      <c r="H141" s="38" t="e">
        <f>'11-2019'!#REF!</f>
        <v>#REF!</v>
      </c>
      <c r="I141" s="38" t="e">
        <f>'11-2019'!#REF!</f>
        <v>#REF!</v>
      </c>
      <c r="J141" s="38" t="e">
        <f>'11-2019'!#REF!</f>
        <v>#REF!</v>
      </c>
    </row>
    <row r="142" spans="1:10" s="27" customFormat="1" ht="17.25" hidden="1" x14ac:dyDescent="0.3">
      <c r="A142" s="6" t="e">
        <f>'11-2019'!#REF!</f>
        <v>#REF!</v>
      </c>
      <c r="B142" s="7" t="e">
        <f>'11-2019'!#REF!</f>
        <v>#REF!</v>
      </c>
      <c r="C142" s="8" t="e">
        <f>'11-2019'!#REF!</f>
        <v>#REF!</v>
      </c>
      <c r="D142" s="9" t="e">
        <f>'11-2019'!#REF!</f>
        <v>#REF!</v>
      </c>
      <c r="E142" s="9" t="e">
        <f>'11-2019'!#REF!</f>
        <v>#REF!</v>
      </c>
      <c r="F142" s="71" t="e">
        <f t="shared" si="6"/>
        <v>#REF!</v>
      </c>
      <c r="H142" s="38" t="e">
        <f>'11-2019'!#REF!</f>
        <v>#REF!</v>
      </c>
      <c r="I142" s="38" t="e">
        <f>'11-2019'!#REF!</f>
        <v>#REF!</v>
      </c>
      <c r="J142" s="38" t="e">
        <f>'11-2019'!#REF!</f>
        <v>#REF!</v>
      </c>
    </row>
    <row r="143" spans="1:10" s="27" customFormat="1" ht="17.25" hidden="1" x14ac:dyDescent="0.3">
      <c r="A143" s="6" t="e">
        <f>'11-2019'!#REF!</f>
        <v>#REF!</v>
      </c>
      <c r="B143" s="7" t="e">
        <f>'11-2019'!#REF!</f>
        <v>#REF!</v>
      </c>
      <c r="C143" s="8" t="e">
        <f>'11-2019'!#REF!</f>
        <v>#REF!</v>
      </c>
      <c r="D143" s="9" t="e">
        <f>'11-2019'!#REF!</f>
        <v>#REF!</v>
      </c>
      <c r="E143" s="9" t="e">
        <f>'11-2019'!#REF!</f>
        <v>#REF!</v>
      </c>
      <c r="F143" s="71" t="e">
        <f t="shared" si="6"/>
        <v>#REF!</v>
      </c>
      <c r="H143" s="38" t="e">
        <f>'11-2019'!#REF!</f>
        <v>#REF!</v>
      </c>
      <c r="I143" s="38" t="e">
        <f>'11-2019'!#REF!</f>
        <v>#REF!</v>
      </c>
      <c r="J143" s="38" t="e">
        <f>'11-2019'!#REF!</f>
        <v>#REF!</v>
      </c>
    </row>
    <row r="144" spans="1:10" s="27" customFormat="1" ht="17.25" hidden="1" x14ac:dyDescent="0.3">
      <c r="A144" s="6" t="e">
        <f>'11-2019'!#REF!</f>
        <v>#REF!</v>
      </c>
      <c r="B144" s="7" t="e">
        <f>'11-2019'!#REF!</f>
        <v>#REF!</v>
      </c>
      <c r="C144" s="8" t="e">
        <f>'11-2019'!#REF!</f>
        <v>#REF!</v>
      </c>
      <c r="D144" s="9" t="e">
        <f>'11-2019'!#REF!</f>
        <v>#REF!</v>
      </c>
      <c r="E144" s="9" t="e">
        <f>'11-2019'!#REF!</f>
        <v>#REF!</v>
      </c>
      <c r="F144" s="71" t="e">
        <f t="shared" si="6"/>
        <v>#REF!</v>
      </c>
      <c r="H144" s="38" t="e">
        <f>'11-2019'!#REF!</f>
        <v>#REF!</v>
      </c>
      <c r="I144" s="38" t="e">
        <f>'11-2019'!#REF!</f>
        <v>#REF!</v>
      </c>
      <c r="J144" s="38" t="e">
        <f>'11-2019'!#REF!</f>
        <v>#REF!</v>
      </c>
    </row>
    <row r="145" spans="1:10" s="27" customFormat="1" ht="17.25" hidden="1" x14ac:dyDescent="0.3">
      <c r="A145" s="6" t="e">
        <f>'11-2019'!#REF!</f>
        <v>#REF!</v>
      </c>
      <c r="B145" s="7" t="e">
        <f>'11-2019'!#REF!</f>
        <v>#REF!</v>
      </c>
      <c r="C145" s="8" t="e">
        <f>'11-2019'!#REF!</f>
        <v>#REF!</v>
      </c>
      <c r="D145" s="9" t="e">
        <f>'11-2019'!#REF!</f>
        <v>#REF!</v>
      </c>
      <c r="E145" s="9" t="e">
        <f>'11-2019'!#REF!</f>
        <v>#REF!</v>
      </c>
      <c r="F145" s="71" t="e">
        <f t="shared" si="6"/>
        <v>#REF!</v>
      </c>
      <c r="H145" s="38" t="e">
        <f>'11-2019'!#REF!</f>
        <v>#REF!</v>
      </c>
      <c r="I145" s="38" t="e">
        <f>'11-2019'!#REF!</f>
        <v>#REF!</v>
      </c>
      <c r="J145" s="38" t="e">
        <f>'11-2019'!#REF!</f>
        <v>#REF!</v>
      </c>
    </row>
    <row r="146" spans="1:10" s="27" customFormat="1" ht="17.25" hidden="1" x14ac:dyDescent="0.3">
      <c r="A146" s="6" t="e">
        <f>'11-2019'!#REF!</f>
        <v>#REF!</v>
      </c>
      <c r="B146" s="7" t="e">
        <f>'11-2019'!#REF!</f>
        <v>#REF!</v>
      </c>
      <c r="C146" s="8" t="e">
        <f>'11-2019'!#REF!</f>
        <v>#REF!</v>
      </c>
      <c r="D146" s="9" t="e">
        <f>'11-2019'!#REF!</f>
        <v>#REF!</v>
      </c>
      <c r="E146" s="9" t="e">
        <f>'11-2019'!#REF!</f>
        <v>#REF!</v>
      </c>
      <c r="F146" s="71" t="e">
        <f t="shared" si="6"/>
        <v>#REF!</v>
      </c>
      <c r="H146" s="38" t="e">
        <f>'11-2019'!#REF!</f>
        <v>#REF!</v>
      </c>
      <c r="I146" s="38" t="e">
        <f>'11-2019'!#REF!</f>
        <v>#REF!</v>
      </c>
      <c r="J146" s="38" t="e">
        <f>'11-2019'!#REF!</f>
        <v>#REF!</v>
      </c>
    </row>
    <row r="147" spans="1:10" s="27" customFormat="1" ht="17.25" hidden="1" x14ac:dyDescent="0.3">
      <c r="A147" s="6" t="e">
        <f>'11-2019'!#REF!</f>
        <v>#REF!</v>
      </c>
      <c r="B147" s="7" t="e">
        <f>'11-2019'!#REF!</f>
        <v>#REF!</v>
      </c>
      <c r="C147" s="8" t="e">
        <f>'11-2019'!#REF!</f>
        <v>#REF!</v>
      </c>
      <c r="D147" s="9" t="e">
        <f>'11-2019'!#REF!</f>
        <v>#REF!</v>
      </c>
      <c r="E147" s="9" t="e">
        <f>'11-2019'!#REF!</f>
        <v>#REF!</v>
      </c>
      <c r="F147" s="71" t="e">
        <f t="shared" si="6"/>
        <v>#REF!</v>
      </c>
      <c r="H147" s="38" t="e">
        <f>'11-2019'!#REF!</f>
        <v>#REF!</v>
      </c>
      <c r="I147" s="38" t="e">
        <f>'11-2019'!#REF!</f>
        <v>#REF!</v>
      </c>
      <c r="J147" s="38" t="e">
        <f>'11-2019'!#REF!</f>
        <v>#REF!</v>
      </c>
    </row>
    <row r="148" spans="1:10" s="27" customFormat="1" ht="17.25" hidden="1" x14ac:dyDescent="0.3">
      <c r="A148" s="6" t="e">
        <f>'11-2019'!#REF!</f>
        <v>#REF!</v>
      </c>
      <c r="B148" s="7" t="e">
        <f>'11-2019'!#REF!</f>
        <v>#REF!</v>
      </c>
      <c r="C148" s="8" t="e">
        <f>'11-2019'!#REF!</f>
        <v>#REF!</v>
      </c>
      <c r="D148" s="9" t="e">
        <f>'11-2019'!#REF!</f>
        <v>#REF!</v>
      </c>
      <c r="E148" s="9" t="e">
        <f>'11-2019'!#REF!</f>
        <v>#REF!</v>
      </c>
      <c r="F148" s="71" t="e">
        <f t="shared" si="6"/>
        <v>#REF!</v>
      </c>
      <c r="H148" s="38" t="e">
        <f>'11-2019'!#REF!</f>
        <v>#REF!</v>
      </c>
      <c r="I148" s="38" t="e">
        <f>'11-2019'!#REF!</f>
        <v>#REF!</v>
      </c>
      <c r="J148" s="38" t="e">
        <f>'11-2019'!#REF!</f>
        <v>#REF!</v>
      </c>
    </row>
    <row r="149" spans="1:10" s="27" customFormat="1" ht="17.25" hidden="1" x14ac:dyDescent="0.3">
      <c r="A149" s="6" t="e">
        <f>'11-2019'!#REF!</f>
        <v>#REF!</v>
      </c>
      <c r="B149" s="7" t="e">
        <f>'11-2019'!#REF!</f>
        <v>#REF!</v>
      </c>
      <c r="C149" s="8" t="e">
        <f>'11-2019'!#REF!</f>
        <v>#REF!</v>
      </c>
      <c r="D149" s="9" t="e">
        <f>'11-2019'!#REF!</f>
        <v>#REF!</v>
      </c>
      <c r="E149" s="9" t="e">
        <f>'11-2019'!#REF!</f>
        <v>#REF!</v>
      </c>
      <c r="F149" s="71" t="e">
        <f t="shared" si="6"/>
        <v>#REF!</v>
      </c>
      <c r="H149" s="38" t="e">
        <f>'11-2019'!#REF!</f>
        <v>#REF!</v>
      </c>
      <c r="I149" s="38" t="e">
        <f>'11-2019'!#REF!</f>
        <v>#REF!</v>
      </c>
      <c r="J149" s="38" t="e">
        <f>'11-2019'!#REF!</f>
        <v>#REF!</v>
      </c>
    </row>
    <row r="150" spans="1:10" s="27" customFormat="1" ht="17.25" hidden="1" x14ac:dyDescent="0.3">
      <c r="A150" s="6" t="e">
        <f>'11-2019'!#REF!</f>
        <v>#REF!</v>
      </c>
      <c r="B150" s="7" t="e">
        <f>'11-2019'!#REF!</f>
        <v>#REF!</v>
      </c>
      <c r="C150" s="8" t="e">
        <f>'11-2019'!#REF!</f>
        <v>#REF!</v>
      </c>
      <c r="D150" s="9" t="e">
        <f>'11-2019'!#REF!</f>
        <v>#REF!</v>
      </c>
      <c r="E150" s="9" t="e">
        <f>'11-2019'!#REF!</f>
        <v>#REF!</v>
      </c>
      <c r="F150" s="71" t="e">
        <f t="shared" si="6"/>
        <v>#REF!</v>
      </c>
      <c r="H150" s="38" t="e">
        <f>'11-2019'!#REF!</f>
        <v>#REF!</v>
      </c>
      <c r="I150" s="38" t="e">
        <f>'11-2019'!#REF!</f>
        <v>#REF!</v>
      </c>
      <c r="J150" s="38" t="e">
        <f>'11-2019'!#REF!</f>
        <v>#REF!</v>
      </c>
    </row>
    <row r="151" spans="1:10" s="27" customFormat="1" ht="17.25" hidden="1" x14ac:dyDescent="0.3">
      <c r="A151" s="6" t="e">
        <f>'11-2019'!#REF!</f>
        <v>#REF!</v>
      </c>
      <c r="B151" s="7" t="e">
        <f>'11-2019'!#REF!</f>
        <v>#REF!</v>
      </c>
      <c r="C151" s="8" t="e">
        <f>'11-2019'!#REF!</f>
        <v>#REF!</v>
      </c>
      <c r="D151" s="9" t="e">
        <f>'11-2019'!#REF!</f>
        <v>#REF!</v>
      </c>
      <c r="E151" s="9" t="e">
        <f>'11-2019'!#REF!</f>
        <v>#REF!</v>
      </c>
      <c r="F151" s="71" t="e">
        <f t="shared" si="6"/>
        <v>#REF!</v>
      </c>
      <c r="H151" s="38" t="e">
        <f>'11-2019'!#REF!</f>
        <v>#REF!</v>
      </c>
      <c r="I151" s="38" t="e">
        <f>'11-2019'!#REF!</f>
        <v>#REF!</v>
      </c>
      <c r="J151" s="38" t="e">
        <f>'11-2019'!#REF!</f>
        <v>#REF!</v>
      </c>
    </row>
    <row r="152" spans="1:10" s="27" customFormat="1" ht="17.25" hidden="1" x14ac:dyDescent="0.3">
      <c r="A152" s="6" t="e">
        <f>'11-2019'!#REF!</f>
        <v>#REF!</v>
      </c>
      <c r="B152" s="7" t="e">
        <f>'11-2019'!#REF!</f>
        <v>#REF!</v>
      </c>
      <c r="C152" s="8" t="e">
        <f>'11-2019'!#REF!</f>
        <v>#REF!</v>
      </c>
      <c r="D152" s="9" t="e">
        <f>'11-2019'!#REF!</f>
        <v>#REF!</v>
      </c>
      <c r="E152" s="9" t="e">
        <f>'11-2019'!#REF!</f>
        <v>#REF!</v>
      </c>
      <c r="F152" s="71" t="e">
        <f t="shared" si="6"/>
        <v>#REF!</v>
      </c>
      <c r="H152" s="38" t="e">
        <f>'11-2019'!#REF!</f>
        <v>#REF!</v>
      </c>
      <c r="I152" s="38" t="e">
        <f>'11-2019'!#REF!</f>
        <v>#REF!</v>
      </c>
      <c r="J152" s="38" t="e">
        <f>'11-2019'!#REF!</f>
        <v>#REF!</v>
      </c>
    </row>
    <row r="153" spans="1:10" s="27" customFormat="1" ht="17.25" hidden="1" x14ac:dyDescent="0.3">
      <c r="A153" s="6" t="e">
        <f>'11-2019'!#REF!</f>
        <v>#REF!</v>
      </c>
      <c r="B153" s="7" t="e">
        <f>'11-2019'!#REF!</f>
        <v>#REF!</v>
      </c>
      <c r="C153" s="8" t="e">
        <f>'11-2019'!#REF!</f>
        <v>#REF!</v>
      </c>
      <c r="D153" s="9" t="e">
        <f>'11-2019'!#REF!</f>
        <v>#REF!</v>
      </c>
      <c r="E153" s="9" t="e">
        <f>'11-2019'!#REF!</f>
        <v>#REF!</v>
      </c>
      <c r="F153" s="71" t="e">
        <f t="shared" si="6"/>
        <v>#REF!</v>
      </c>
      <c r="H153" s="38" t="e">
        <f>'11-2019'!#REF!</f>
        <v>#REF!</v>
      </c>
      <c r="I153" s="38" t="e">
        <f>'11-2019'!#REF!</f>
        <v>#REF!</v>
      </c>
      <c r="J153" s="38" t="e">
        <f>'11-2019'!#REF!</f>
        <v>#REF!</v>
      </c>
    </row>
    <row r="154" spans="1:10" s="27" customFormat="1" ht="17.25" hidden="1" x14ac:dyDescent="0.3">
      <c r="A154" s="6" t="e">
        <f>'11-2019'!#REF!</f>
        <v>#REF!</v>
      </c>
      <c r="B154" s="7" t="e">
        <f>'11-2019'!#REF!</f>
        <v>#REF!</v>
      </c>
      <c r="C154" s="8" t="e">
        <f>'11-2019'!#REF!</f>
        <v>#REF!</v>
      </c>
      <c r="D154" s="9" t="e">
        <f>'11-2019'!#REF!</f>
        <v>#REF!</v>
      </c>
      <c r="E154" s="9" t="e">
        <f>'11-2019'!#REF!</f>
        <v>#REF!</v>
      </c>
      <c r="F154" s="71" t="e">
        <f t="shared" si="6"/>
        <v>#REF!</v>
      </c>
      <c r="H154" s="38" t="e">
        <f>'11-2019'!#REF!</f>
        <v>#REF!</v>
      </c>
      <c r="I154" s="38" t="e">
        <f>'11-2019'!#REF!</f>
        <v>#REF!</v>
      </c>
      <c r="J154" s="38" t="e">
        <f>'11-2019'!#REF!</f>
        <v>#REF!</v>
      </c>
    </row>
    <row r="155" spans="1:10" s="27" customFormat="1" ht="17.25" hidden="1" x14ac:dyDescent="0.3">
      <c r="A155" s="6" t="e">
        <f>'11-2019'!#REF!</f>
        <v>#REF!</v>
      </c>
      <c r="B155" s="7" t="e">
        <f>'11-2019'!#REF!</f>
        <v>#REF!</v>
      </c>
      <c r="C155" s="8" t="e">
        <f>'11-2019'!#REF!</f>
        <v>#REF!</v>
      </c>
      <c r="D155" s="9" t="e">
        <f>'11-2019'!#REF!</f>
        <v>#REF!</v>
      </c>
      <c r="E155" s="9" t="e">
        <f>'11-2019'!#REF!</f>
        <v>#REF!</v>
      </c>
      <c r="F155" s="71" t="e">
        <f t="shared" si="6"/>
        <v>#REF!</v>
      </c>
      <c r="H155" s="38" t="e">
        <f>'11-2019'!#REF!</f>
        <v>#REF!</v>
      </c>
      <c r="I155" s="38" t="e">
        <f>'11-2019'!#REF!</f>
        <v>#REF!</v>
      </c>
      <c r="J155" s="38" t="e">
        <f>'11-2019'!#REF!</f>
        <v>#REF!</v>
      </c>
    </row>
    <row r="156" spans="1:10" s="27" customFormat="1" ht="17.25" hidden="1" x14ac:dyDescent="0.3">
      <c r="A156" s="6" t="e">
        <f>'11-2019'!#REF!</f>
        <v>#REF!</v>
      </c>
      <c r="B156" s="7" t="e">
        <f>'11-2019'!#REF!</f>
        <v>#REF!</v>
      </c>
      <c r="C156" s="8" t="e">
        <f>'11-2019'!#REF!</f>
        <v>#REF!</v>
      </c>
      <c r="D156" s="9" t="e">
        <f>'11-2019'!#REF!</f>
        <v>#REF!</v>
      </c>
      <c r="E156" s="9" t="e">
        <f>'11-2019'!#REF!</f>
        <v>#REF!</v>
      </c>
      <c r="F156" s="71" t="e">
        <f t="shared" si="6"/>
        <v>#REF!</v>
      </c>
      <c r="H156" s="38" t="e">
        <f>'11-2019'!#REF!</f>
        <v>#REF!</v>
      </c>
      <c r="I156" s="38" t="e">
        <f>'11-2019'!#REF!</f>
        <v>#REF!</v>
      </c>
      <c r="J156" s="38" t="e">
        <f>'11-2019'!#REF!</f>
        <v>#REF!</v>
      </c>
    </row>
    <row r="157" spans="1:10" s="27" customFormat="1" ht="17.25" hidden="1" x14ac:dyDescent="0.3">
      <c r="A157" s="6" t="e">
        <f>'11-2019'!#REF!</f>
        <v>#REF!</v>
      </c>
      <c r="B157" s="7" t="e">
        <f>'11-2019'!#REF!</f>
        <v>#REF!</v>
      </c>
      <c r="C157" s="8" t="e">
        <f>'11-2019'!#REF!</f>
        <v>#REF!</v>
      </c>
      <c r="D157" s="9" t="e">
        <f>'11-2019'!#REF!</f>
        <v>#REF!</v>
      </c>
      <c r="E157" s="9" t="e">
        <f>'11-2019'!#REF!</f>
        <v>#REF!</v>
      </c>
      <c r="F157" s="71" t="e">
        <f t="shared" si="6"/>
        <v>#REF!</v>
      </c>
      <c r="H157" s="38" t="e">
        <f>'11-2019'!#REF!</f>
        <v>#REF!</v>
      </c>
      <c r="I157" s="38" t="e">
        <f>'11-2019'!#REF!</f>
        <v>#REF!</v>
      </c>
      <c r="J157" s="38" t="e">
        <f>'11-2019'!#REF!</f>
        <v>#REF!</v>
      </c>
    </row>
    <row r="158" spans="1:10" s="27" customFormat="1" ht="17.25" hidden="1" x14ac:dyDescent="0.3">
      <c r="A158" s="6" t="e">
        <f>'11-2019'!#REF!</f>
        <v>#REF!</v>
      </c>
      <c r="B158" s="7" t="e">
        <f>'11-2019'!#REF!</f>
        <v>#REF!</v>
      </c>
      <c r="C158" s="8" t="e">
        <f>'11-2019'!#REF!</f>
        <v>#REF!</v>
      </c>
      <c r="D158" s="9" t="e">
        <f>'11-2019'!#REF!</f>
        <v>#REF!</v>
      </c>
      <c r="E158" s="9" t="e">
        <f>'11-2019'!#REF!</f>
        <v>#REF!</v>
      </c>
      <c r="F158" s="71" t="e">
        <f t="shared" si="6"/>
        <v>#REF!</v>
      </c>
      <c r="H158" s="38" t="e">
        <f>'11-2019'!#REF!</f>
        <v>#REF!</v>
      </c>
      <c r="I158" s="38" t="e">
        <f>'11-2019'!#REF!</f>
        <v>#REF!</v>
      </c>
      <c r="J158" s="38" t="e">
        <f>'11-2019'!#REF!</f>
        <v>#REF!</v>
      </c>
    </row>
    <row r="159" spans="1:10" s="27" customFormat="1" ht="17.25" hidden="1" x14ac:dyDescent="0.3">
      <c r="A159" s="6" t="e">
        <f>'11-2019'!#REF!</f>
        <v>#REF!</v>
      </c>
      <c r="B159" s="7" t="e">
        <f>'11-2019'!#REF!</f>
        <v>#REF!</v>
      </c>
      <c r="C159" s="8" t="e">
        <f>'11-2019'!#REF!</f>
        <v>#REF!</v>
      </c>
      <c r="D159" s="9" t="e">
        <f>'11-2019'!#REF!</f>
        <v>#REF!</v>
      </c>
      <c r="E159" s="9" t="e">
        <f>'11-2019'!#REF!</f>
        <v>#REF!</v>
      </c>
      <c r="F159" s="71" t="e">
        <f t="shared" si="6"/>
        <v>#REF!</v>
      </c>
      <c r="H159" s="38" t="e">
        <f>'11-2019'!#REF!</f>
        <v>#REF!</v>
      </c>
      <c r="I159" s="38" t="e">
        <f>'11-2019'!#REF!</f>
        <v>#REF!</v>
      </c>
      <c r="J159" s="38" t="e">
        <f>'11-2019'!#REF!</f>
        <v>#REF!</v>
      </c>
    </row>
    <row r="160" spans="1:10" s="27" customFormat="1" ht="17.25" hidden="1" x14ac:dyDescent="0.3">
      <c r="A160" s="6" t="e">
        <f>'11-2019'!#REF!</f>
        <v>#REF!</v>
      </c>
      <c r="B160" s="7" t="e">
        <f>'11-2019'!#REF!</f>
        <v>#REF!</v>
      </c>
      <c r="C160" s="8" t="e">
        <f>'11-2019'!#REF!</f>
        <v>#REF!</v>
      </c>
      <c r="D160" s="9" t="e">
        <f>'11-2019'!#REF!</f>
        <v>#REF!</v>
      </c>
      <c r="E160" s="9" t="e">
        <f>'11-2019'!#REF!</f>
        <v>#REF!</v>
      </c>
      <c r="F160" s="71" t="e">
        <f t="shared" si="6"/>
        <v>#REF!</v>
      </c>
      <c r="H160" s="38" t="e">
        <f>'11-2019'!#REF!</f>
        <v>#REF!</v>
      </c>
      <c r="I160" s="38" t="e">
        <f>'11-2019'!#REF!</f>
        <v>#REF!</v>
      </c>
      <c r="J160" s="38" t="e">
        <f>'11-2019'!#REF!</f>
        <v>#REF!</v>
      </c>
    </row>
    <row r="161" spans="1:10" s="27" customFormat="1" ht="17.25" hidden="1" x14ac:dyDescent="0.3">
      <c r="A161" s="6" t="e">
        <f>'11-2019'!#REF!</f>
        <v>#REF!</v>
      </c>
      <c r="B161" s="7" t="e">
        <f>'11-2019'!#REF!</f>
        <v>#REF!</v>
      </c>
      <c r="C161" s="8" t="e">
        <f>'11-2019'!#REF!</f>
        <v>#REF!</v>
      </c>
      <c r="D161" s="9" t="e">
        <f>'11-2019'!#REF!</f>
        <v>#REF!</v>
      </c>
      <c r="E161" s="9" t="e">
        <f>'11-2019'!#REF!</f>
        <v>#REF!</v>
      </c>
      <c r="F161" s="71" t="e">
        <f t="shared" si="6"/>
        <v>#REF!</v>
      </c>
      <c r="H161" s="38" t="e">
        <f>'11-2019'!#REF!</f>
        <v>#REF!</v>
      </c>
      <c r="I161" s="38" t="e">
        <f>'11-2019'!#REF!</f>
        <v>#REF!</v>
      </c>
      <c r="J161" s="38" t="e">
        <f>'11-2019'!#REF!</f>
        <v>#REF!</v>
      </c>
    </row>
    <row r="162" spans="1:10" s="27" customFormat="1" ht="17.25" hidden="1" x14ac:dyDescent="0.3">
      <c r="A162" s="6" t="e">
        <f>'11-2019'!#REF!</f>
        <v>#REF!</v>
      </c>
      <c r="B162" s="7" t="e">
        <f>'11-2019'!#REF!</f>
        <v>#REF!</v>
      </c>
      <c r="C162" s="8" t="e">
        <f>'11-2019'!#REF!</f>
        <v>#REF!</v>
      </c>
      <c r="D162" s="9" t="e">
        <f>'11-2019'!#REF!</f>
        <v>#REF!</v>
      </c>
      <c r="E162" s="9" t="e">
        <f>'11-2019'!#REF!</f>
        <v>#REF!</v>
      </c>
      <c r="F162" s="71" t="e">
        <f t="shared" si="6"/>
        <v>#REF!</v>
      </c>
      <c r="H162" s="38" t="e">
        <f>'11-2019'!#REF!</f>
        <v>#REF!</v>
      </c>
      <c r="I162" s="38" t="e">
        <f>'11-2019'!#REF!</f>
        <v>#REF!</v>
      </c>
      <c r="J162" s="38" t="e">
        <f>'11-2019'!#REF!</f>
        <v>#REF!</v>
      </c>
    </row>
    <row r="163" spans="1:10" s="27" customFormat="1" ht="17.25" hidden="1" x14ac:dyDescent="0.3">
      <c r="A163" s="6" t="e">
        <f>'11-2019'!#REF!</f>
        <v>#REF!</v>
      </c>
      <c r="B163" s="7" t="e">
        <f>'11-2019'!#REF!</f>
        <v>#REF!</v>
      </c>
      <c r="C163" s="8" t="e">
        <f>'11-2019'!#REF!</f>
        <v>#REF!</v>
      </c>
      <c r="D163" s="9" t="e">
        <f>'11-2019'!#REF!</f>
        <v>#REF!</v>
      </c>
      <c r="E163" s="9" t="e">
        <f>'11-2019'!#REF!</f>
        <v>#REF!</v>
      </c>
      <c r="F163" s="71" t="e">
        <f t="shared" si="6"/>
        <v>#REF!</v>
      </c>
      <c r="H163" s="38" t="e">
        <f>'11-2019'!#REF!</f>
        <v>#REF!</v>
      </c>
      <c r="I163" s="38" t="e">
        <f>'11-2019'!#REF!</f>
        <v>#REF!</v>
      </c>
      <c r="J163" s="38" t="e">
        <f>'11-2019'!#REF!</f>
        <v>#REF!</v>
      </c>
    </row>
    <row r="164" spans="1:10" s="27" customFormat="1" ht="17.25" hidden="1" x14ac:dyDescent="0.3">
      <c r="A164" s="6" t="e">
        <f>'11-2019'!#REF!</f>
        <v>#REF!</v>
      </c>
      <c r="B164" s="7" t="e">
        <f>'11-2019'!#REF!</f>
        <v>#REF!</v>
      </c>
      <c r="C164" s="8" t="e">
        <f>'11-2019'!#REF!</f>
        <v>#REF!</v>
      </c>
      <c r="D164" s="9" t="e">
        <f>'11-2019'!#REF!</f>
        <v>#REF!</v>
      </c>
      <c r="E164" s="9" t="e">
        <f>'11-2019'!#REF!</f>
        <v>#REF!</v>
      </c>
      <c r="F164" s="71" t="e">
        <f>E164-D164</f>
        <v>#REF!</v>
      </c>
      <c r="H164" s="38" t="e">
        <f>'11-2019'!#REF!</f>
        <v>#REF!</v>
      </c>
      <c r="I164" s="38" t="e">
        <f>'11-2019'!#REF!</f>
        <v>#REF!</v>
      </c>
      <c r="J164" s="38" t="e">
        <f>'11-2019'!#REF!</f>
        <v>#REF!</v>
      </c>
    </row>
    <row r="165" spans="1:10" s="37" customFormat="1" ht="17.25" hidden="1" x14ac:dyDescent="0.3">
      <c r="A165" s="13"/>
      <c r="B165" s="5" t="e">
        <f>'11-2019'!#REF!</f>
        <v>#REF!</v>
      </c>
      <c r="C165" s="4"/>
      <c r="D165" s="18"/>
      <c r="E165" s="18"/>
      <c r="F165" s="72"/>
      <c r="H165" s="40" t="e">
        <f>'11-2019'!#REF!</f>
        <v>#REF!</v>
      </c>
      <c r="I165" s="40" t="e">
        <f>'11-2019'!#REF!</f>
        <v>#REF!</v>
      </c>
      <c r="J165" s="40" t="e">
        <f>'11-2019'!#REF!</f>
        <v>#REF!</v>
      </c>
    </row>
    <row r="166" spans="1:10" s="27" customFormat="1" ht="17.25" hidden="1" x14ac:dyDescent="0.3">
      <c r="A166" s="6" t="e">
        <f>'11-2019'!#REF!</f>
        <v>#REF!</v>
      </c>
      <c r="B166" s="7" t="e">
        <f>'11-2019'!#REF!</f>
        <v>#REF!</v>
      </c>
      <c r="C166" s="8" t="e">
        <f>'11-2019'!#REF!</f>
        <v>#REF!</v>
      </c>
      <c r="D166" s="9" t="e">
        <f>'11-2019'!#REF!</f>
        <v>#REF!</v>
      </c>
      <c r="E166" s="9" t="e">
        <f>'11-2019'!#REF!</f>
        <v>#REF!</v>
      </c>
      <c r="F166" s="71" t="e">
        <f>E166-D166</f>
        <v>#REF!</v>
      </c>
      <c r="H166" s="38" t="e">
        <f>'11-2019'!#REF!</f>
        <v>#REF!</v>
      </c>
      <c r="I166" s="38" t="e">
        <f>'11-2019'!#REF!</f>
        <v>#REF!</v>
      </c>
      <c r="J166" s="38" t="e">
        <f>'11-2019'!#REF!</f>
        <v>#REF!</v>
      </c>
    </row>
    <row r="167" spans="1:10" s="27" customFormat="1" ht="17.25" hidden="1" x14ac:dyDescent="0.3">
      <c r="A167" s="6" t="e">
        <f>'11-2019'!#REF!</f>
        <v>#REF!</v>
      </c>
      <c r="B167" s="7" t="e">
        <f>'11-2019'!#REF!</f>
        <v>#REF!</v>
      </c>
      <c r="C167" s="8" t="e">
        <f>'11-2019'!#REF!</f>
        <v>#REF!</v>
      </c>
      <c r="D167" s="9" t="e">
        <f>'11-2019'!#REF!</f>
        <v>#REF!</v>
      </c>
      <c r="E167" s="9" t="e">
        <f>'11-2019'!#REF!</f>
        <v>#REF!</v>
      </c>
      <c r="F167" s="71" t="e">
        <f>E167-D167</f>
        <v>#REF!</v>
      </c>
      <c r="H167" s="38" t="e">
        <f>'11-2019'!#REF!</f>
        <v>#REF!</v>
      </c>
      <c r="I167" s="38" t="e">
        <f>'11-2019'!#REF!</f>
        <v>#REF!</v>
      </c>
      <c r="J167" s="38" t="e">
        <f>'11-2019'!#REF!</f>
        <v>#REF!</v>
      </c>
    </row>
    <row r="168" spans="1:10" s="27" customFormat="1" ht="17.25" hidden="1" x14ac:dyDescent="0.3">
      <c r="A168" s="6" t="e">
        <f>'11-2019'!#REF!</f>
        <v>#REF!</v>
      </c>
      <c r="B168" s="7" t="e">
        <f>'11-2019'!#REF!</f>
        <v>#REF!</v>
      </c>
      <c r="C168" s="8" t="e">
        <f>'11-2019'!#REF!</f>
        <v>#REF!</v>
      </c>
      <c r="D168" s="9" t="e">
        <f>'11-2019'!#REF!</f>
        <v>#REF!</v>
      </c>
      <c r="E168" s="9" t="e">
        <f>'11-2019'!#REF!</f>
        <v>#REF!</v>
      </c>
      <c r="F168" s="71" t="e">
        <f t="shared" ref="F168:F186" si="7">E168-D168</f>
        <v>#REF!</v>
      </c>
      <c r="H168" s="38" t="e">
        <f>'11-2019'!#REF!</f>
        <v>#REF!</v>
      </c>
      <c r="I168" s="38" t="e">
        <f>'11-2019'!#REF!</f>
        <v>#REF!</v>
      </c>
      <c r="J168" s="38" t="e">
        <f>'11-2019'!#REF!</f>
        <v>#REF!</v>
      </c>
    </row>
    <row r="169" spans="1:10" s="27" customFormat="1" ht="17.25" hidden="1" x14ac:dyDescent="0.3">
      <c r="A169" s="6" t="e">
        <f>'11-2019'!#REF!</f>
        <v>#REF!</v>
      </c>
      <c r="B169" s="7" t="e">
        <f>'11-2019'!#REF!</f>
        <v>#REF!</v>
      </c>
      <c r="C169" s="8" t="e">
        <f>'11-2019'!#REF!</f>
        <v>#REF!</v>
      </c>
      <c r="D169" s="9" t="e">
        <f>'11-2019'!#REF!</f>
        <v>#REF!</v>
      </c>
      <c r="E169" s="9" t="e">
        <f>'11-2019'!#REF!</f>
        <v>#REF!</v>
      </c>
      <c r="F169" s="71" t="e">
        <f t="shared" si="7"/>
        <v>#REF!</v>
      </c>
      <c r="H169" s="38" t="e">
        <f>'11-2019'!#REF!</f>
        <v>#REF!</v>
      </c>
      <c r="I169" s="38" t="e">
        <f>'11-2019'!#REF!</f>
        <v>#REF!</v>
      </c>
      <c r="J169" s="38" t="e">
        <f>'11-2019'!#REF!</f>
        <v>#REF!</v>
      </c>
    </row>
    <row r="170" spans="1:10" s="27" customFormat="1" ht="17.25" hidden="1" x14ac:dyDescent="0.3">
      <c r="A170" s="6" t="e">
        <f>'11-2019'!#REF!</f>
        <v>#REF!</v>
      </c>
      <c r="B170" s="7" t="e">
        <f>'11-2019'!#REF!</f>
        <v>#REF!</v>
      </c>
      <c r="C170" s="8" t="e">
        <f>'11-2019'!#REF!</f>
        <v>#REF!</v>
      </c>
      <c r="D170" s="9" t="e">
        <f>'11-2019'!#REF!</f>
        <v>#REF!</v>
      </c>
      <c r="E170" s="9" t="e">
        <f>'11-2019'!#REF!</f>
        <v>#REF!</v>
      </c>
      <c r="F170" s="71" t="e">
        <f t="shared" si="7"/>
        <v>#REF!</v>
      </c>
      <c r="H170" s="38" t="e">
        <f>'11-2019'!#REF!</f>
        <v>#REF!</v>
      </c>
      <c r="I170" s="38" t="e">
        <f>'11-2019'!#REF!</f>
        <v>#REF!</v>
      </c>
      <c r="J170" s="38" t="e">
        <f>'11-2019'!#REF!</f>
        <v>#REF!</v>
      </c>
    </row>
    <row r="171" spans="1:10" s="27" customFormat="1" ht="17.25" hidden="1" x14ac:dyDescent="0.3">
      <c r="A171" s="6" t="e">
        <f>'11-2019'!#REF!</f>
        <v>#REF!</v>
      </c>
      <c r="B171" s="7" t="e">
        <f>'11-2019'!#REF!</f>
        <v>#REF!</v>
      </c>
      <c r="C171" s="8" t="e">
        <f>'11-2019'!#REF!</f>
        <v>#REF!</v>
      </c>
      <c r="D171" s="9" t="e">
        <f>'11-2019'!#REF!</f>
        <v>#REF!</v>
      </c>
      <c r="E171" s="9" t="e">
        <f>'11-2019'!#REF!</f>
        <v>#REF!</v>
      </c>
      <c r="F171" s="71" t="e">
        <f t="shared" si="7"/>
        <v>#REF!</v>
      </c>
      <c r="H171" s="38" t="e">
        <f>'11-2019'!#REF!</f>
        <v>#REF!</v>
      </c>
      <c r="I171" s="38" t="e">
        <f>'11-2019'!#REF!</f>
        <v>#REF!</v>
      </c>
      <c r="J171" s="38" t="e">
        <f>'11-2019'!#REF!</f>
        <v>#REF!</v>
      </c>
    </row>
    <row r="172" spans="1:10" s="27" customFormat="1" ht="17.25" hidden="1" x14ac:dyDescent="0.3">
      <c r="A172" s="6" t="e">
        <f>'11-2019'!#REF!</f>
        <v>#REF!</v>
      </c>
      <c r="B172" s="7" t="e">
        <f>'11-2019'!#REF!</f>
        <v>#REF!</v>
      </c>
      <c r="C172" s="8" t="e">
        <f>'11-2019'!#REF!</f>
        <v>#REF!</v>
      </c>
      <c r="D172" s="9" t="e">
        <f>'11-2019'!#REF!</f>
        <v>#REF!</v>
      </c>
      <c r="E172" s="9" t="e">
        <f>'11-2019'!#REF!</f>
        <v>#REF!</v>
      </c>
      <c r="F172" s="71" t="e">
        <f t="shared" si="7"/>
        <v>#REF!</v>
      </c>
      <c r="H172" s="38" t="e">
        <f>'11-2019'!#REF!</f>
        <v>#REF!</v>
      </c>
      <c r="I172" s="38" t="e">
        <f>'11-2019'!#REF!</f>
        <v>#REF!</v>
      </c>
      <c r="J172" s="38" t="e">
        <f>'11-2019'!#REF!</f>
        <v>#REF!</v>
      </c>
    </row>
    <row r="173" spans="1:10" s="27" customFormat="1" ht="17.25" hidden="1" x14ac:dyDescent="0.3">
      <c r="A173" s="6" t="e">
        <f>'11-2019'!#REF!</f>
        <v>#REF!</v>
      </c>
      <c r="B173" s="7" t="e">
        <f>'11-2019'!#REF!</f>
        <v>#REF!</v>
      </c>
      <c r="C173" s="8" t="e">
        <f>'11-2019'!#REF!</f>
        <v>#REF!</v>
      </c>
      <c r="D173" s="9" t="e">
        <f>'11-2019'!#REF!</f>
        <v>#REF!</v>
      </c>
      <c r="E173" s="9" t="e">
        <f>'11-2019'!#REF!</f>
        <v>#REF!</v>
      </c>
      <c r="F173" s="71" t="e">
        <f t="shared" si="7"/>
        <v>#REF!</v>
      </c>
      <c r="H173" s="38" t="e">
        <f>'11-2019'!#REF!</f>
        <v>#REF!</v>
      </c>
      <c r="I173" s="38" t="e">
        <f>'11-2019'!#REF!</f>
        <v>#REF!</v>
      </c>
      <c r="J173" s="38" t="e">
        <f>'11-2019'!#REF!</f>
        <v>#REF!</v>
      </c>
    </row>
    <row r="174" spans="1:10" s="27" customFormat="1" ht="17.25" hidden="1" x14ac:dyDescent="0.3">
      <c r="A174" s="6" t="e">
        <f>'11-2019'!#REF!</f>
        <v>#REF!</v>
      </c>
      <c r="B174" s="7" t="e">
        <f>'11-2019'!#REF!</f>
        <v>#REF!</v>
      </c>
      <c r="C174" s="8" t="e">
        <f>'11-2019'!#REF!</f>
        <v>#REF!</v>
      </c>
      <c r="D174" s="9" t="e">
        <f>'11-2019'!#REF!</f>
        <v>#REF!</v>
      </c>
      <c r="E174" s="9" t="e">
        <f>'11-2019'!#REF!</f>
        <v>#REF!</v>
      </c>
      <c r="F174" s="71" t="e">
        <f t="shared" si="7"/>
        <v>#REF!</v>
      </c>
      <c r="H174" s="38" t="e">
        <f>'11-2019'!#REF!</f>
        <v>#REF!</v>
      </c>
      <c r="I174" s="38" t="e">
        <f>'11-2019'!#REF!</f>
        <v>#REF!</v>
      </c>
      <c r="J174" s="38" t="e">
        <f>'11-2019'!#REF!</f>
        <v>#REF!</v>
      </c>
    </row>
    <row r="175" spans="1:10" s="27" customFormat="1" ht="17.25" hidden="1" x14ac:dyDescent="0.3">
      <c r="A175" s="6" t="e">
        <f>'11-2019'!#REF!</f>
        <v>#REF!</v>
      </c>
      <c r="B175" s="7" t="e">
        <f>'11-2019'!#REF!</f>
        <v>#REF!</v>
      </c>
      <c r="C175" s="8" t="e">
        <f>'11-2019'!#REF!</f>
        <v>#REF!</v>
      </c>
      <c r="D175" s="9" t="e">
        <f>'11-2019'!#REF!</f>
        <v>#REF!</v>
      </c>
      <c r="E175" s="9" t="e">
        <f>'11-2019'!#REF!</f>
        <v>#REF!</v>
      </c>
      <c r="F175" s="71" t="e">
        <f t="shared" si="7"/>
        <v>#REF!</v>
      </c>
      <c r="H175" s="38" t="e">
        <f>'11-2019'!#REF!</f>
        <v>#REF!</v>
      </c>
      <c r="I175" s="38" t="e">
        <f>'11-2019'!#REF!</f>
        <v>#REF!</v>
      </c>
      <c r="J175" s="38" t="e">
        <f>'11-2019'!#REF!</f>
        <v>#REF!</v>
      </c>
    </row>
    <row r="176" spans="1:10" s="27" customFormat="1" ht="17.25" hidden="1" x14ac:dyDescent="0.3">
      <c r="A176" s="6" t="e">
        <f>'11-2019'!#REF!</f>
        <v>#REF!</v>
      </c>
      <c r="B176" s="7" t="e">
        <f>'11-2019'!#REF!</f>
        <v>#REF!</v>
      </c>
      <c r="C176" s="8" t="e">
        <f>'11-2019'!#REF!</f>
        <v>#REF!</v>
      </c>
      <c r="D176" s="9" t="e">
        <f>'11-2019'!#REF!</f>
        <v>#REF!</v>
      </c>
      <c r="E176" s="9" t="e">
        <f>'11-2019'!#REF!</f>
        <v>#REF!</v>
      </c>
      <c r="F176" s="71" t="e">
        <f t="shared" si="7"/>
        <v>#REF!</v>
      </c>
      <c r="H176" s="38" t="e">
        <f>'11-2019'!#REF!</f>
        <v>#REF!</v>
      </c>
      <c r="I176" s="38" t="e">
        <f>'11-2019'!#REF!</f>
        <v>#REF!</v>
      </c>
      <c r="J176" s="38" t="e">
        <f>'11-2019'!#REF!</f>
        <v>#REF!</v>
      </c>
    </row>
    <row r="177" spans="1:10" s="27" customFormat="1" ht="17.25" hidden="1" x14ac:dyDescent="0.3">
      <c r="A177" s="6" t="e">
        <f>'11-2019'!#REF!</f>
        <v>#REF!</v>
      </c>
      <c r="B177" s="7" t="e">
        <f>'11-2019'!#REF!</f>
        <v>#REF!</v>
      </c>
      <c r="C177" s="8" t="e">
        <f>'11-2019'!#REF!</f>
        <v>#REF!</v>
      </c>
      <c r="D177" s="9" t="e">
        <f>'11-2019'!#REF!</f>
        <v>#REF!</v>
      </c>
      <c r="E177" s="9" t="e">
        <f>'11-2019'!#REF!</f>
        <v>#REF!</v>
      </c>
      <c r="F177" s="71" t="e">
        <f t="shared" si="7"/>
        <v>#REF!</v>
      </c>
      <c r="H177" s="38" t="e">
        <f>'11-2019'!#REF!</f>
        <v>#REF!</v>
      </c>
      <c r="I177" s="38" t="e">
        <f>'11-2019'!#REF!</f>
        <v>#REF!</v>
      </c>
      <c r="J177" s="38" t="e">
        <f>'11-2019'!#REF!</f>
        <v>#REF!</v>
      </c>
    </row>
    <row r="178" spans="1:10" s="27" customFormat="1" ht="17.25" hidden="1" x14ac:dyDescent="0.3">
      <c r="A178" s="6" t="e">
        <f>'11-2019'!#REF!</f>
        <v>#REF!</v>
      </c>
      <c r="B178" s="7" t="e">
        <f>'11-2019'!#REF!</f>
        <v>#REF!</v>
      </c>
      <c r="C178" s="8" t="e">
        <f>'11-2019'!#REF!</f>
        <v>#REF!</v>
      </c>
      <c r="D178" s="9" t="e">
        <f>'11-2019'!#REF!</f>
        <v>#REF!</v>
      </c>
      <c r="E178" s="9" t="e">
        <f>'11-2019'!#REF!</f>
        <v>#REF!</v>
      </c>
      <c r="F178" s="71" t="e">
        <f t="shared" si="7"/>
        <v>#REF!</v>
      </c>
      <c r="H178" s="38" t="e">
        <f>'11-2019'!#REF!</f>
        <v>#REF!</v>
      </c>
      <c r="I178" s="38" t="e">
        <f>'11-2019'!#REF!</f>
        <v>#REF!</v>
      </c>
      <c r="J178" s="38" t="e">
        <f>'11-2019'!#REF!</f>
        <v>#REF!</v>
      </c>
    </row>
    <row r="179" spans="1:10" s="27" customFormat="1" ht="17.25" hidden="1" x14ac:dyDescent="0.3">
      <c r="A179" s="6" t="e">
        <f>'11-2019'!#REF!</f>
        <v>#REF!</v>
      </c>
      <c r="B179" s="7" t="e">
        <f>'11-2019'!#REF!</f>
        <v>#REF!</v>
      </c>
      <c r="C179" s="8" t="e">
        <f>'11-2019'!#REF!</f>
        <v>#REF!</v>
      </c>
      <c r="D179" s="9" t="e">
        <f>'11-2019'!#REF!</f>
        <v>#REF!</v>
      </c>
      <c r="E179" s="9" t="e">
        <f>'11-2019'!#REF!</f>
        <v>#REF!</v>
      </c>
      <c r="F179" s="71" t="e">
        <f t="shared" si="7"/>
        <v>#REF!</v>
      </c>
      <c r="H179" s="38" t="e">
        <f>'11-2019'!#REF!</f>
        <v>#REF!</v>
      </c>
      <c r="I179" s="38" t="e">
        <f>'11-2019'!#REF!</f>
        <v>#REF!</v>
      </c>
      <c r="J179" s="38" t="e">
        <f>'11-2019'!#REF!</f>
        <v>#REF!</v>
      </c>
    </row>
    <row r="180" spans="1:10" s="27" customFormat="1" ht="17.25" hidden="1" x14ac:dyDescent="0.3">
      <c r="A180" s="6" t="e">
        <f>'11-2019'!#REF!</f>
        <v>#REF!</v>
      </c>
      <c r="B180" s="7" t="e">
        <f>'11-2019'!#REF!</f>
        <v>#REF!</v>
      </c>
      <c r="C180" s="8" t="e">
        <f>'11-2019'!#REF!</f>
        <v>#REF!</v>
      </c>
      <c r="D180" s="9" t="e">
        <f>'11-2019'!#REF!</f>
        <v>#REF!</v>
      </c>
      <c r="E180" s="9" t="e">
        <f>'11-2019'!#REF!</f>
        <v>#REF!</v>
      </c>
      <c r="F180" s="71" t="e">
        <f t="shared" si="7"/>
        <v>#REF!</v>
      </c>
      <c r="H180" s="38" t="e">
        <f>'11-2019'!#REF!</f>
        <v>#REF!</v>
      </c>
      <c r="I180" s="38" t="e">
        <f>'11-2019'!#REF!</f>
        <v>#REF!</v>
      </c>
      <c r="J180" s="38" t="e">
        <f>'11-2019'!#REF!</f>
        <v>#REF!</v>
      </c>
    </row>
    <row r="181" spans="1:10" s="27" customFormat="1" ht="17.25" hidden="1" x14ac:dyDescent="0.3">
      <c r="A181" s="6" t="e">
        <f>'11-2019'!#REF!</f>
        <v>#REF!</v>
      </c>
      <c r="B181" s="7" t="e">
        <f>'11-2019'!#REF!</f>
        <v>#REF!</v>
      </c>
      <c r="C181" s="8" t="e">
        <f>'11-2019'!#REF!</f>
        <v>#REF!</v>
      </c>
      <c r="D181" s="9" t="e">
        <f>'11-2019'!#REF!</f>
        <v>#REF!</v>
      </c>
      <c r="E181" s="9" t="e">
        <f>'11-2019'!#REF!</f>
        <v>#REF!</v>
      </c>
      <c r="F181" s="71" t="e">
        <f t="shared" si="7"/>
        <v>#REF!</v>
      </c>
      <c r="H181" s="38" t="e">
        <f>'11-2019'!#REF!</f>
        <v>#REF!</v>
      </c>
      <c r="I181" s="38" t="e">
        <f>'11-2019'!#REF!</f>
        <v>#REF!</v>
      </c>
      <c r="J181" s="38" t="e">
        <f>'11-2019'!#REF!</f>
        <v>#REF!</v>
      </c>
    </row>
    <row r="182" spans="1:10" s="27" customFormat="1" ht="17.25" hidden="1" x14ac:dyDescent="0.3">
      <c r="A182" s="6" t="e">
        <f>'11-2019'!#REF!</f>
        <v>#REF!</v>
      </c>
      <c r="B182" s="7" t="e">
        <f>'11-2019'!#REF!</f>
        <v>#REF!</v>
      </c>
      <c r="C182" s="8" t="e">
        <f>'11-2019'!#REF!</f>
        <v>#REF!</v>
      </c>
      <c r="D182" s="9" t="e">
        <f>'11-2019'!#REF!</f>
        <v>#REF!</v>
      </c>
      <c r="E182" s="9" t="e">
        <f>'11-2019'!#REF!</f>
        <v>#REF!</v>
      </c>
      <c r="F182" s="71" t="e">
        <f t="shared" si="7"/>
        <v>#REF!</v>
      </c>
      <c r="H182" s="38" t="e">
        <f>'11-2019'!#REF!</f>
        <v>#REF!</v>
      </c>
      <c r="I182" s="38" t="e">
        <f>'11-2019'!#REF!</f>
        <v>#REF!</v>
      </c>
      <c r="J182" s="38" t="e">
        <f>'11-2019'!#REF!</f>
        <v>#REF!</v>
      </c>
    </row>
    <row r="183" spans="1:10" s="27" customFormat="1" ht="17.25" hidden="1" x14ac:dyDescent="0.3">
      <c r="A183" s="6" t="e">
        <f>'11-2019'!#REF!</f>
        <v>#REF!</v>
      </c>
      <c r="B183" s="7" t="e">
        <f>'11-2019'!#REF!</f>
        <v>#REF!</v>
      </c>
      <c r="C183" s="8" t="e">
        <f>'11-2019'!#REF!</f>
        <v>#REF!</v>
      </c>
      <c r="D183" s="9" t="e">
        <f>'11-2019'!#REF!</f>
        <v>#REF!</v>
      </c>
      <c r="E183" s="9" t="e">
        <f>'11-2019'!#REF!</f>
        <v>#REF!</v>
      </c>
      <c r="F183" s="71" t="e">
        <f t="shared" si="7"/>
        <v>#REF!</v>
      </c>
      <c r="H183" s="38" t="e">
        <f>'11-2019'!#REF!</f>
        <v>#REF!</v>
      </c>
      <c r="I183" s="38" t="e">
        <f>'11-2019'!#REF!</f>
        <v>#REF!</v>
      </c>
      <c r="J183" s="38" t="e">
        <f>'11-2019'!#REF!</f>
        <v>#REF!</v>
      </c>
    </row>
    <row r="184" spans="1:10" s="27" customFormat="1" ht="17.25" hidden="1" x14ac:dyDescent="0.3">
      <c r="A184" s="6" t="e">
        <f>'11-2019'!#REF!</f>
        <v>#REF!</v>
      </c>
      <c r="B184" s="7" t="e">
        <f>'11-2019'!#REF!</f>
        <v>#REF!</v>
      </c>
      <c r="C184" s="8" t="e">
        <f>'11-2019'!#REF!</f>
        <v>#REF!</v>
      </c>
      <c r="D184" s="9" t="e">
        <f>'11-2019'!#REF!</f>
        <v>#REF!</v>
      </c>
      <c r="E184" s="9" t="e">
        <f>'11-2019'!#REF!</f>
        <v>#REF!</v>
      </c>
      <c r="F184" s="71" t="e">
        <f t="shared" si="7"/>
        <v>#REF!</v>
      </c>
      <c r="H184" s="38" t="e">
        <f>'11-2019'!#REF!</f>
        <v>#REF!</v>
      </c>
      <c r="I184" s="38" t="e">
        <f>'11-2019'!#REF!</f>
        <v>#REF!</v>
      </c>
      <c r="J184" s="38" t="e">
        <f>'11-2019'!#REF!</f>
        <v>#REF!</v>
      </c>
    </row>
    <row r="185" spans="1:10" s="27" customFormat="1" ht="17.25" hidden="1" x14ac:dyDescent="0.3">
      <c r="A185" s="6" t="e">
        <f>'11-2019'!#REF!</f>
        <v>#REF!</v>
      </c>
      <c r="B185" s="7" t="e">
        <f>'11-2019'!#REF!</f>
        <v>#REF!</v>
      </c>
      <c r="C185" s="8" t="e">
        <f>'11-2019'!#REF!</f>
        <v>#REF!</v>
      </c>
      <c r="D185" s="9" t="e">
        <f>'11-2019'!#REF!</f>
        <v>#REF!</v>
      </c>
      <c r="E185" s="9" t="e">
        <f>'11-2019'!#REF!</f>
        <v>#REF!</v>
      </c>
      <c r="F185" s="71" t="e">
        <f t="shared" si="7"/>
        <v>#REF!</v>
      </c>
      <c r="H185" s="38" t="e">
        <f>'11-2019'!#REF!</f>
        <v>#REF!</v>
      </c>
      <c r="I185" s="38" t="e">
        <f>'11-2019'!#REF!</f>
        <v>#REF!</v>
      </c>
      <c r="J185" s="38" t="e">
        <f>'11-2019'!#REF!</f>
        <v>#REF!</v>
      </c>
    </row>
    <row r="186" spans="1:10" s="27" customFormat="1" ht="17.25" hidden="1" x14ac:dyDescent="0.3">
      <c r="A186" s="6" t="e">
        <f>'11-2019'!#REF!</f>
        <v>#REF!</v>
      </c>
      <c r="B186" s="7" t="e">
        <f>'11-2019'!#REF!</f>
        <v>#REF!</v>
      </c>
      <c r="C186" s="8" t="e">
        <f>'11-2019'!#REF!</f>
        <v>#REF!</v>
      </c>
      <c r="D186" s="9" t="e">
        <f>'11-2019'!#REF!</f>
        <v>#REF!</v>
      </c>
      <c r="E186" s="9" t="e">
        <f>'11-2019'!#REF!</f>
        <v>#REF!</v>
      </c>
      <c r="F186" s="71" t="e">
        <f t="shared" si="7"/>
        <v>#REF!</v>
      </c>
      <c r="H186" s="38" t="e">
        <f>'11-2019'!#REF!</f>
        <v>#REF!</v>
      </c>
      <c r="I186" s="38" t="e">
        <f>'11-2019'!#REF!</f>
        <v>#REF!</v>
      </c>
      <c r="J186" s="38" t="e">
        <f>'11-2019'!#REF!</f>
        <v>#REF!</v>
      </c>
    </row>
    <row r="187" spans="1:10" s="27" customFormat="1" ht="17.25" hidden="1" x14ac:dyDescent="0.3">
      <c r="A187" s="6" t="e">
        <f>'11-2019'!#REF!</f>
        <v>#REF!</v>
      </c>
      <c r="B187" s="7" t="e">
        <f>'11-2019'!#REF!</f>
        <v>#REF!</v>
      </c>
      <c r="C187" s="8" t="e">
        <f>'11-2019'!#REF!</f>
        <v>#REF!</v>
      </c>
      <c r="D187" s="9" t="e">
        <f>'11-2019'!#REF!</f>
        <v>#REF!</v>
      </c>
      <c r="E187" s="9" t="e">
        <f>'11-2019'!#REF!</f>
        <v>#REF!</v>
      </c>
      <c r="F187" s="71" t="e">
        <f t="shared" ref="F187:F197" si="8">E187-D187</f>
        <v>#REF!</v>
      </c>
      <c r="H187" s="38" t="e">
        <f>'11-2019'!#REF!</f>
        <v>#REF!</v>
      </c>
      <c r="I187" s="38" t="e">
        <f>'11-2019'!#REF!</f>
        <v>#REF!</v>
      </c>
      <c r="J187" s="38" t="e">
        <f>'11-2019'!#REF!</f>
        <v>#REF!</v>
      </c>
    </row>
    <row r="188" spans="1:10" s="27" customFormat="1" ht="17.25" hidden="1" x14ac:dyDescent="0.3">
      <c r="A188" s="6" t="e">
        <f>'11-2019'!#REF!</f>
        <v>#REF!</v>
      </c>
      <c r="B188" s="7" t="e">
        <f>'11-2019'!#REF!</f>
        <v>#REF!</v>
      </c>
      <c r="C188" s="8" t="e">
        <f>'11-2019'!#REF!</f>
        <v>#REF!</v>
      </c>
      <c r="D188" s="9" t="e">
        <f>'11-2019'!#REF!</f>
        <v>#REF!</v>
      </c>
      <c r="E188" s="9" t="e">
        <f>'11-2019'!#REF!</f>
        <v>#REF!</v>
      </c>
      <c r="F188" s="71" t="e">
        <f t="shared" si="8"/>
        <v>#REF!</v>
      </c>
      <c r="H188" s="38" t="e">
        <f>'11-2019'!#REF!</f>
        <v>#REF!</v>
      </c>
      <c r="I188" s="38" t="e">
        <f>'11-2019'!#REF!</f>
        <v>#REF!</v>
      </c>
      <c r="J188" s="38" t="e">
        <f>'11-2019'!#REF!</f>
        <v>#REF!</v>
      </c>
    </row>
    <row r="189" spans="1:10" s="27" customFormat="1" ht="17.25" hidden="1" x14ac:dyDescent="0.3">
      <c r="A189" s="6" t="e">
        <f>'11-2019'!#REF!</f>
        <v>#REF!</v>
      </c>
      <c r="B189" s="7" t="e">
        <f>'11-2019'!#REF!</f>
        <v>#REF!</v>
      </c>
      <c r="C189" s="8" t="e">
        <f>'11-2019'!#REF!</f>
        <v>#REF!</v>
      </c>
      <c r="D189" s="9" t="e">
        <f>'11-2019'!#REF!</f>
        <v>#REF!</v>
      </c>
      <c r="E189" s="9" t="e">
        <f>'11-2019'!#REF!</f>
        <v>#REF!</v>
      </c>
      <c r="F189" s="71" t="e">
        <f t="shared" si="8"/>
        <v>#REF!</v>
      </c>
      <c r="H189" s="38" t="e">
        <f>'11-2019'!#REF!</f>
        <v>#REF!</v>
      </c>
      <c r="I189" s="38" t="e">
        <f>'11-2019'!#REF!</f>
        <v>#REF!</v>
      </c>
      <c r="J189" s="38" t="e">
        <f>'11-2019'!#REF!</f>
        <v>#REF!</v>
      </c>
    </row>
    <row r="190" spans="1:10" s="27" customFormat="1" ht="17.25" hidden="1" x14ac:dyDescent="0.3">
      <c r="A190" s="6" t="e">
        <f>'11-2019'!#REF!</f>
        <v>#REF!</v>
      </c>
      <c r="B190" s="7" t="e">
        <f>'11-2019'!#REF!</f>
        <v>#REF!</v>
      </c>
      <c r="C190" s="8" t="e">
        <f>'11-2019'!#REF!</f>
        <v>#REF!</v>
      </c>
      <c r="D190" s="9" t="e">
        <f>'11-2019'!#REF!</f>
        <v>#REF!</v>
      </c>
      <c r="E190" s="9" t="e">
        <f>'11-2019'!#REF!</f>
        <v>#REF!</v>
      </c>
      <c r="F190" s="71" t="e">
        <f t="shared" si="8"/>
        <v>#REF!</v>
      </c>
      <c r="H190" s="38" t="e">
        <f>'11-2019'!#REF!</f>
        <v>#REF!</v>
      </c>
      <c r="I190" s="38" t="e">
        <f>'11-2019'!#REF!</f>
        <v>#REF!</v>
      </c>
      <c r="J190" s="38" t="e">
        <f>'11-2019'!#REF!</f>
        <v>#REF!</v>
      </c>
    </row>
    <row r="191" spans="1:10" s="37" customFormat="1" ht="17.25" hidden="1" x14ac:dyDescent="0.3">
      <c r="A191" s="13"/>
      <c r="B191" s="5" t="e">
        <f>'11-2019'!#REF!</f>
        <v>#REF!</v>
      </c>
      <c r="C191" s="4"/>
      <c r="D191" s="18"/>
      <c r="E191" s="18"/>
      <c r="F191" s="72"/>
      <c r="H191" s="40" t="e">
        <f>'11-2019'!#REF!</f>
        <v>#REF!</v>
      </c>
      <c r="I191" s="40" t="e">
        <f>'11-2019'!#REF!</f>
        <v>#REF!</v>
      </c>
      <c r="J191" s="40" t="e">
        <f>'11-2019'!#REF!</f>
        <v>#REF!</v>
      </c>
    </row>
    <row r="192" spans="1:10" s="27" customFormat="1" ht="17.25" hidden="1" x14ac:dyDescent="0.3">
      <c r="A192" s="6" t="e">
        <f>'11-2019'!#REF!</f>
        <v>#REF!</v>
      </c>
      <c r="B192" s="7" t="e">
        <f>'11-2019'!#REF!</f>
        <v>#REF!</v>
      </c>
      <c r="C192" s="8" t="e">
        <f>'11-2019'!#REF!</f>
        <v>#REF!</v>
      </c>
      <c r="D192" s="9" t="e">
        <f>'11-2019'!#REF!</f>
        <v>#REF!</v>
      </c>
      <c r="E192" s="9" t="e">
        <f>'11-2019'!#REF!</f>
        <v>#REF!</v>
      </c>
      <c r="F192" s="71" t="e">
        <f t="shared" si="8"/>
        <v>#REF!</v>
      </c>
      <c r="H192" s="38" t="e">
        <f>'11-2019'!#REF!</f>
        <v>#REF!</v>
      </c>
      <c r="I192" s="38" t="e">
        <f>'11-2019'!#REF!</f>
        <v>#REF!</v>
      </c>
      <c r="J192" s="38" t="e">
        <f>'11-2019'!#REF!</f>
        <v>#REF!</v>
      </c>
    </row>
    <row r="193" spans="1:10" s="27" customFormat="1" ht="17.25" hidden="1" x14ac:dyDescent="0.3">
      <c r="A193" s="6" t="e">
        <f>'11-2019'!#REF!</f>
        <v>#REF!</v>
      </c>
      <c r="B193" s="7" t="e">
        <f>'11-2019'!#REF!</f>
        <v>#REF!</v>
      </c>
      <c r="C193" s="8" t="e">
        <f>'11-2019'!#REF!</f>
        <v>#REF!</v>
      </c>
      <c r="D193" s="9" t="e">
        <f>'11-2019'!#REF!</f>
        <v>#REF!</v>
      </c>
      <c r="E193" s="9" t="e">
        <f>'11-2019'!#REF!</f>
        <v>#REF!</v>
      </c>
      <c r="F193" s="71" t="e">
        <f t="shared" si="8"/>
        <v>#REF!</v>
      </c>
      <c r="H193" s="38" t="e">
        <f>'11-2019'!#REF!</f>
        <v>#REF!</v>
      </c>
      <c r="I193" s="38" t="e">
        <f>'11-2019'!#REF!</f>
        <v>#REF!</v>
      </c>
      <c r="J193" s="38" t="e">
        <f>'11-2019'!#REF!</f>
        <v>#REF!</v>
      </c>
    </row>
    <row r="194" spans="1:10" s="27" customFormat="1" ht="17.25" hidden="1" x14ac:dyDescent="0.3">
      <c r="A194" s="6" t="e">
        <f>'11-2019'!#REF!</f>
        <v>#REF!</v>
      </c>
      <c r="B194" s="7" t="e">
        <f>'11-2019'!#REF!</f>
        <v>#REF!</v>
      </c>
      <c r="C194" s="8" t="e">
        <f>'11-2019'!#REF!</f>
        <v>#REF!</v>
      </c>
      <c r="D194" s="9" t="e">
        <f>'11-2019'!#REF!</f>
        <v>#REF!</v>
      </c>
      <c r="E194" s="9" t="e">
        <f>'11-2019'!#REF!</f>
        <v>#REF!</v>
      </c>
      <c r="F194" s="71" t="e">
        <f t="shared" si="8"/>
        <v>#REF!</v>
      </c>
      <c r="H194" s="38" t="e">
        <f>'11-2019'!#REF!</f>
        <v>#REF!</v>
      </c>
      <c r="I194" s="38" t="e">
        <f>'11-2019'!#REF!</f>
        <v>#REF!</v>
      </c>
      <c r="J194" s="38" t="e">
        <f>'11-2019'!#REF!</f>
        <v>#REF!</v>
      </c>
    </row>
    <row r="195" spans="1:10" s="27" customFormat="1" ht="17.25" hidden="1" x14ac:dyDescent="0.3">
      <c r="A195" s="6" t="e">
        <f>'11-2019'!#REF!</f>
        <v>#REF!</v>
      </c>
      <c r="B195" s="7" t="e">
        <f>'11-2019'!#REF!</f>
        <v>#REF!</v>
      </c>
      <c r="C195" s="8" t="e">
        <f>'11-2019'!#REF!</f>
        <v>#REF!</v>
      </c>
      <c r="D195" s="9" t="e">
        <f>'11-2019'!#REF!</f>
        <v>#REF!</v>
      </c>
      <c r="E195" s="9" t="e">
        <f>'11-2019'!#REF!</f>
        <v>#REF!</v>
      </c>
      <c r="F195" s="71" t="e">
        <f t="shared" si="8"/>
        <v>#REF!</v>
      </c>
      <c r="H195" s="38" t="e">
        <f>'11-2019'!#REF!</f>
        <v>#REF!</v>
      </c>
      <c r="I195" s="38" t="e">
        <f>'11-2019'!#REF!</f>
        <v>#REF!</v>
      </c>
      <c r="J195" s="38" t="e">
        <f>'11-2019'!#REF!</f>
        <v>#REF!</v>
      </c>
    </row>
    <row r="196" spans="1:10" s="27" customFormat="1" ht="17.25" hidden="1" x14ac:dyDescent="0.3">
      <c r="A196" s="6" t="e">
        <f>'11-2019'!#REF!</f>
        <v>#REF!</v>
      </c>
      <c r="B196" s="7" t="e">
        <f>'11-2019'!#REF!</f>
        <v>#REF!</v>
      </c>
      <c r="C196" s="8" t="e">
        <f>'11-2019'!#REF!</f>
        <v>#REF!</v>
      </c>
      <c r="D196" s="9" t="e">
        <f>'11-2019'!#REF!</f>
        <v>#REF!</v>
      </c>
      <c r="E196" s="9" t="e">
        <f>'11-2019'!#REF!</f>
        <v>#REF!</v>
      </c>
      <c r="F196" s="71" t="e">
        <f t="shared" si="8"/>
        <v>#REF!</v>
      </c>
      <c r="H196" s="38" t="e">
        <f>'11-2019'!#REF!</f>
        <v>#REF!</v>
      </c>
      <c r="I196" s="38" t="e">
        <f>'11-2019'!#REF!</f>
        <v>#REF!</v>
      </c>
      <c r="J196" s="38" t="e">
        <f>'11-2019'!#REF!</f>
        <v>#REF!</v>
      </c>
    </row>
    <row r="197" spans="1:10" s="27" customFormat="1" ht="17.25" hidden="1" x14ac:dyDescent="0.3">
      <c r="A197" s="6" t="e">
        <f>'11-2019'!#REF!</f>
        <v>#REF!</v>
      </c>
      <c r="B197" s="7" t="e">
        <f>'11-2019'!#REF!</f>
        <v>#REF!</v>
      </c>
      <c r="C197" s="8" t="e">
        <f>'11-2019'!#REF!</f>
        <v>#REF!</v>
      </c>
      <c r="D197" s="9" t="e">
        <f>'11-2019'!#REF!</f>
        <v>#REF!</v>
      </c>
      <c r="E197" s="9" t="e">
        <f>'11-2019'!#REF!</f>
        <v>#REF!</v>
      </c>
      <c r="F197" s="71" t="e">
        <f t="shared" si="8"/>
        <v>#REF!</v>
      </c>
      <c r="H197" s="38" t="e">
        <f>'11-2019'!#REF!</f>
        <v>#REF!</v>
      </c>
      <c r="I197" s="38" t="e">
        <f>'11-2019'!#REF!</f>
        <v>#REF!</v>
      </c>
      <c r="J197" s="38" t="e">
        <f>'11-2019'!#REF!</f>
        <v>#REF!</v>
      </c>
    </row>
    <row r="198" spans="1:10" s="27" customFormat="1" ht="17.25" hidden="1" x14ac:dyDescent="0.3">
      <c r="A198" s="6" t="e">
        <f>'11-2019'!#REF!</f>
        <v>#REF!</v>
      </c>
      <c r="B198" s="7" t="e">
        <f>'11-2019'!#REF!</f>
        <v>#REF!</v>
      </c>
      <c r="C198" s="8" t="e">
        <f>'11-2019'!#REF!</f>
        <v>#REF!</v>
      </c>
      <c r="D198" s="9" t="e">
        <f>'11-2019'!#REF!</f>
        <v>#REF!</v>
      </c>
      <c r="E198" s="9" t="e">
        <f>'11-2019'!#REF!</f>
        <v>#REF!</v>
      </c>
      <c r="F198" s="71" t="e">
        <f>E198-D198</f>
        <v>#REF!</v>
      </c>
      <c r="H198" s="38" t="e">
        <f>'11-2019'!#REF!</f>
        <v>#REF!</v>
      </c>
      <c r="I198" s="38" t="e">
        <f>'11-2019'!#REF!</f>
        <v>#REF!</v>
      </c>
      <c r="J198" s="38" t="e">
        <f>'11-2019'!#REF!</f>
        <v>#REF!</v>
      </c>
    </row>
    <row r="199" spans="1:10" s="27" customFormat="1" ht="17.25" hidden="1" x14ac:dyDescent="0.3">
      <c r="A199" s="6" t="e">
        <f>'11-2019'!#REF!</f>
        <v>#REF!</v>
      </c>
      <c r="B199" s="7" t="e">
        <f>'11-2019'!#REF!</f>
        <v>#REF!</v>
      </c>
      <c r="C199" s="8" t="e">
        <f>'11-2019'!#REF!</f>
        <v>#REF!</v>
      </c>
      <c r="D199" s="9" t="e">
        <f>'11-2019'!#REF!</f>
        <v>#REF!</v>
      </c>
      <c r="E199" s="9" t="e">
        <f>'11-2019'!#REF!</f>
        <v>#REF!</v>
      </c>
      <c r="F199" s="71" t="e">
        <f>E199-D199</f>
        <v>#REF!</v>
      </c>
      <c r="H199" s="38" t="e">
        <f>'11-2019'!#REF!</f>
        <v>#REF!</v>
      </c>
      <c r="I199" s="38" t="e">
        <f>'11-2019'!#REF!</f>
        <v>#REF!</v>
      </c>
      <c r="J199" s="38" t="e">
        <f>'11-2019'!#REF!</f>
        <v>#REF!</v>
      </c>
    </row>
    <row r="200" spans="1:10" s="27" customFormat="1" ht="17.25" hidden="1" x14ac:dyDescent="0.3">
      <c r="A200" s="6" t="e">
        <f>'11-2019'!#REF!</f>
        <v>#REF!</v>
      </c>
      <c r="B200" s="7" t="e">
        <f>'11-2019'!#REF!</f>
        <v>#REF!</v>
      </c>
      <c r="C200" s="8" t="e">
        <f>'11-2019'!#REF!</f>
        <v>#REF!</v>
      </c>
      <c r="D200" s="9" t="e">
        <f>'11-2019'!#REF!</f>
        <v>#REF!</v>
      </c>
      <c r="E200" s="9" t="e">
        <f>'11-2019'!#REF!</f>
        <v>#REF!</v>
      </c>
      <c r="F200" s="71" t="e">
        <f>E200-D200</f>
        <v>#REF!</v>
      </c>
      <c r="H200" s="38" t="e">
        <f>'11-2019'!#REF!</f>
        <v>#REF!</v>
      </c>
      <c r="I200" s="38" t="e">
        <f>'11-2019'!#REF!</f>
        <v>#REF!</v>
      </c>
      <c r="J200" s="38" t="e">
        <f>'11-2019'!#REF!</f>
        <v>#REF!</v>
      </c>
    </row>
    <row r="201" spans="1:10" s="37" customFormat="1" ht="17.25" hidden="1" x14ac:dyDescent="0.3">
      <c r="A201" s="13"/>
      <c r="B201" s="5" t="e">
        <f>'11-2019'!#REF!</f>
        <v>#REF!</v>
      </c>
      <c r="C201" s="4"/>
      <c r="D201" s="18"/>
      <c r="E201" s="18"/>
      <c r="F201" s="72"/>
      <c r="H201" s="40" t="e">
        <f>'11-2019'!#REF!</f>
        <v>#REF!</v>
      </c>
      <c r="I201" s="40" t="e">
        <f>'11-2019'!#REF!</f>
        <v>#REF!</v>
      </c>
      <c r="J201" s="40" t="e">
        <f>'11-2019'!#REF!</f>
        <v>#REF!</v>
      </c>
    </row>
    <row r="202" spans="1:10" s="27" customFormat="1" ht="17.25" hidden="1" x14ac:dyDescent="0.3">
      <c r="A202" s="6" t="e">
        <f>'11-2019'!#REF!</f>
        <v>#REF!</v>
      </c>
      <c r="B202" s="7" t="e">
        <f>'11-2019'!#REF!</f>
        <v>#REF!</v>
      </c>
      <c r="C202" s="8" t="e">
        <f>'11-2019'!#REF!</f>
        <v>#REF!</v>
      </c>
      <c r="D202" s="9" t="e">
        <f>'11-2019'!#REF!</f>
        <v>#REF!</v>
      </c>
      <c r="E202" s="9" t="e">
        <f>'11-2019'!#REF!</f>
        <v>#REF!</v>
      </c>
      <c r="F202" s="71" t="e">
        <f t="shared" ref="F202:F210" si="9">E202-D202</f>
        <v>#REF!</v>
      </c>
      <c r="H202" s="38" t="e">
        <f>'11-2019'!#REF!</f>
        <v>#REF!</v>
      </c>
      <c r="I202" s="38" t="e">
        <f>'11-2019'!#REF!</f>
        <v>#REF!</v>
      </c>
      <c r="J202" s="38" t="e">
        <f>'11-2019'!#REF!</f>
        <v>#REF!</v>
      </c>
    </row>
    <row r="203" spans="1:10" s="27" customFormat="1" ht="17.25" hidden="1" x14ac:dyDescent="0.3">
      <c r="A203" s="6" t="e">
        <f>'11-2019'!#REF!</f>
        <v>#REF!</v>
      </c>
      <c r="B203" s="7" t="e">
        <f>'11-2019'!#REF!</f>
        <v>#REF!</v>
      </c>
      <c r="C203" s="8" t="e">
        <f>'11-2019'!#REF!</f>
        <v>#REF!</v>
      </c>
      <c r="D203" s="9" t="e">
        <f>'11-2019'!#REF!</f>
        <v>#REF!</v>
      </c>
      <c r="E203" s="9" t="e">
        <f>'11-2019'!#REF!</f>
        <v>#REF!</v>
      </c>
      <c r="F203" s="71" t="e">
        <f t="shared" si="9"/>
        <v>#REF!</v>
      </c>
      <c r="H203" s="38" t="e">
        <f>'11-2019'!#REF!</f>
        <v>#REF!</v>
      </c>
      <c r="I203" s="38" t="e">
        <f>'11-2019'!#REF!</f>
        <v>#REF!</v>
      </c>
      <c r="J203" s="38" t="e">
        <f>'11-2019'!#REF!</f>
        <v>#REF!</v>
      </c>
    </row>
    <row r="204" spans="1:10" s="27" customFormat="1" ht="17.25" hidden="1" x14ac:dyDescent="0.3">
      <c r="A204" s="6" t="e">
        <f>'11-2019'!#REF!</f>
        <v>#REF!</v>
      </c>
      <c r="B204" s="7" t="e">
        <f>'11-2019'!#REF!</f>
        <v>#REF!</v>
      </c>
      <c r="C204" s="8" t="e">
        <f>'11-2019'!#REF!</f>
        <v>#REF!</v>
      </c>
      <c r="D204" s="9" t="e">
        <f>'11-2019'!#REF!</f>
        <v>#REF!</v>
      </c>
      <c r="E204" s="9" t="e">
        <f>'11-2019'!#REF!</f>
        <v>#REF!</v>
      </c>
      <c r="F204" s="71" t="e">
        <f t="shared" si="9"/>
        <v>#REF!</v>
      </c>
      <c r="H204" s="38" t="e">
        <f>'11-2019'!#REF!</f>
        <v>#REF!</v>
      </c>
      <c r="I204" s="38" t="e">
        <f>'11-2019'!#REF!</f>
        <v>#REF!</v>
      </c>
      <c r="J204" s="38" t="e">
        <f>'11-2019'!#REF!</f>
        <v>#REF!</v>
      </c>
    </row>
    <row r="205" spans="1:10" s="27" customFormat="1" ht="17.25" hidden="1" x14ac:dyDescent="0.3">
      <c r="A205" s="6" t="e">
        <f>'11-2019'!#REF!</f>
        <v>#REF!</v>
      </c>
      <c r="B205" s="7" t="e">
        <f>'11-2019'!#REF!</f>
        <v>#REF!</v>
      </c>
      <c r="C205" s="8" t="e">
        <f>'11-2019'!#REF!</f>
        <v>#REF!</v>
      </c>
      <c r="D205" s="9" t="e">
        <f>'11-2019'!#REF!</f>
        <v>#REF!</v>
      </c>
      <c r="E205" s="9" t="e">
        <f>'11-2019'!#REF!</f>
        <v>#REF!</v>
      </c>
      <c r="F205" s="71" t="e">
        <f t="shared" si="9"/>
        <v>#REF!</v>
      </c>
      <c r="H205" s="38" t="e">
        <f>'11-2019'!#REF!</f>
        <v>#REF!</v>
      </c>
      <c r="I205" s="38" t="e">
        <f>'11-2019'!#REF!</f>
        <v>#REF!</v>
      </c>
      <c r="J205" s="38" t="e">
        <f>'11-2019'!#REF!</f>
        <v>#REF!</v>
      </c>
    </row>
    <row r="206" spans="1:10" s="27" customFormat="1" ht="17.25" hidden="1" x14ac:dyDescent="0.3">
      <c r="A206" s="6" t="e">
        <f>'11-2019'!#REF!</f>
        <v>#REF!</v>
      </c>
      <c r="B206" s="7" t="e">
        <f>'11-2019'!#REF!</f>
        <v>#REF!</v>
      </c>
      <c r="C206" s="8" t="e">
        <f>'11-2019'!#REF!</f>
        <v>#REF!</v>
      </c>
      <c r="D206" s="9">
        <f>'11-2019'!O173</f>
        <v>0</v>
      </c>
      <c r="E206" s="9">
        <f>'11-2019'!P173</f>
        <v>0</v>
      </c>
      <c r="F206" s="71">
        <f t="shared" si="9"/>
        <v>0</v>
      </c>
      <c r="H206" s="38" t="e">
        <f>'11-2019'!#REF!</f>
        <v>#REF!</v>
      </c>
      <c r="I206" s="38" t="e">
        <f>'11-2019'!#REF!</f>
        <v>#REF!</v>
      </c>
      <c r="J206" s="38" t="e">
        <f>'11-2019'!#REF!</f>
        <v>#REF!</v>
      </c>
    </row>
    <row r="207" spans="1:10" s="27" customFormat="1" ht="17.25" hidden="1" x14ac:dyDescent="0.3">
      <c r="A207" s="6" t="e">
        <f>'11-2019'!#REF!</f>
        <v>#REF!</v>
      </c>
      <c r="B207" s="7" t="e">
        <f>'11-2019'!#REF!</f>
        <v>#REF!</v>
      </c>
      <c r="C207" s="8" t="e">
        <f>'11-2019'!#REF!</f>
        <v>#REF!</v>
      </c>
      <c r="D207" s="9">
        <f>'11-2019'!O174</f>
        <v>0</v>
      </c>
      <c r="E207" s="9">
        <f>'11-2019'!P174</f>
        <v>0</v>
      </c>
      <c r="F207" s="71">
        <f t="shared" si="9"/>
        <v>0</v>
      </c>
      <c r="H207" s="38" t="e">
        <f>'11-2019'!#REF!</f>
        <v>#REF!</v>
      </c>
      <c r="I207" s="38" t="e">
        <f>'11-2019'!#REF!</f>
        <v>#REF!</v>
      </c>
      <c r="J207" s="38" t="e">
        <f>'11-2019'!#REF!</f>
        <v>#REF!</v>
      </c>
    </row>
    <row r="208" spans="1:10" s="27" customFormat="1" ht="17.25" hidden="1" x14ac:dyDescent="0.3">
      <c r="A208" s="6" t="e">
        <f>'11-2019'!#REF!</f>
        <v>#REF!</v>
      </c>
      <c r="B208" s="7" t="e">
        <f>'11-2019'!#REF!</f>
        <v>#REF!</v>
      </c>
      <c r="C208" s="8" t="e">
        <f>'11-2019'!#REF!</f>
        <v>#REF!</v>
      </c>
      <c r="D208" s="9">
        <f>'11-2019'!O175</f>
        <v>0</v>
      </c>
      <c r="E208" s="9">
        <f>'11-2019'!P175</f>
        <v>0</v>
      </c>
      <c r="F208" s="71">
        <f t="shared" si="9"/>
        <v>0</v>
      </c>
      <c r="H208" s="38" t="e">
        <f>'11-2019'!#REF!</f>
        <v>#REF!</v>
      </c>
      <c r="I208" s="38" t="e">
        <f>'11-2019'!#REF!</f>
        <v>#REF!</v>
      </c>
      <c r="J208" s="38" t="e">
        <f>'11-2019'!#REF!</f>
        <v>#REF!</v>
      </c>
    </row>
    <row r="209" spans="1:10" s="27" customFormat="1" ht="17.25" hidden="1" x14ac:dyDescent="0.3">
      <c r="A209" s="6" t="e">
        <f>'11-2019'!#REF!</f>
        <v>#REF!</v>
      </c>
      <c r="B209" s="7" t="e">
        <f>'11-2019'!#REF!</f>
        <v>#REF!</v>
      </c>
      <c r="C209" s="8" t="e">
        <f>'11-2019'!#REF!</f>
        <v>#REF!</v>
      </c>
      <c r="D209" s="9">
        <f>'11-2019'!O176</f>
        <v>0</v>
      </c>
      <c r="E209" s="9">
        <f>'11-2019'!P176</f>
        <v>0</v>
      </c>
      <c r="F209" s="71">
        <f t="shared" si="9"/>
        <v>0</v>
      </c>
      <c r="H209" s="38" t="e">
        <f>'11-2019'!#REF!</f>
        <v>#REF!</v>
      </c>
      <c r="I209" s="38" t="e">
        <f>'11-2019'!#REF!</f>
        <v>#REF!</v>
      </c>
      <c r="J209" s="38" t="e">
        <f>'11-2019'!#REF!</f>
        <v>#REF!</v>
      </c>
    </row>
    <row r="210" spans="1:10" s="27" customFormat="1" ht="17.25" hidden="1" x14ac:dyDescent="0.3">
      <c r="A210" s="6" t="e">
        <f>'11-2019'!#REF!</f>
        <v>#REF!</v>
      </c>
      <c r="B210" s="7" t="e">
        <f>'11-2019'!#REF!</f>
        <v>#REF!</v>
      </c>
      <c r="C210" s="8" t="e">
        <f>'11-2019'!#REF!</f>
        <v>#REF!</v>
      </c>
      <c r="D210" s="9">
        <f>'11-2019'!O177</f>
        <v>0</v>
      </c>
      <c r="E210" s="9">
        <f>'11-2019'!P177</f>
        <v>0</v>
      </c>
      <c r="F210" s="71">
        <f t="shared" si="9"/>
        <v>0</v>
      </c>
      <c r="H210" s="38" t="e">
        <f>'11-2019'!#REF!</f>
        <v>#REF!</v>
      </c>
      <c r="I210" s="38" t="e">
        <f>'11-2019'!#REF!</f>
        <v>#REF!</v>
      </c>
      <c r="J210" s="38" t="e">
        <f>'11-2019'!#REF!</f>
        <v>#REF!</v>
      </c>
    </row>
    <row r="211" spans="1:10" s="27" customFormat="1" ht="32.25" customHeight="1" x14ac:dyDescent="0.3">
      <c r="A211" s="6"/>
      <c r="B211" s="321" t="str">
        <f>'11-2019'!B173:N173</f>
        <v xml:space="preserve"> * Công ty Cổ phần Địa ốc An Giang sản xuất (giao hàng tại Nhà máy cấu kiện bê tông An Giang, xã Vĩnh Thạnh Trung, huyện Châu Phú). Theo bảng giá ngày 03/02/2020</v>
      </c>
      <c r="C211" s="322"/>
      <c r="D211" s="322"/>
      <c r="E211" s="322"/>
      <c r="F211" s="323"/>
      <c r="H211" s="38">
        <f>'11-2019'!H173</f>
        <v>0</v>
      </c>
      <c r="I211" s="38">
        <f>'11-2019'!I173</f>
        <v>0</v>
      </c>
      <c r="J211" s="38">
        <f>'11-2019'!J173</f>
        <v>0</v>
      </c>
    </row>
    <row r="212" spans="1:10" s="27" customFormat="1" ht="17.25" hidden="1" x14ac:dyDescent="0.3">
      <c r="A212" s="6"/>
      <c r="B212" s="321" t="str">
        <f>'11-2019'!B174:N174</f>
        <v xml:space="preserve"> Cống bê tông ly tâm sản xuất theo tiêu chuẩn 22TCN 272 - 05</v>
      </c>
      <c r="C212" s="322"/>
      <c r="D212" s="322"/>
      <c r="E212" s="322"/>
      <c r="F212" s="323"/>
      <c r="H212" s="38">
        <f>'11-2019'!H174</f>
        <v>0</v>
      </c>
      <c r="I212" s="38">
        <f>'11-2019'!I174</f>
        <v>0</v>
      </c>
      <c r="J212" s="38">
        <f>'11-2019'!J174</f>
        <v>0</v>
      </c>
    </row>
    <row r="213" spans="1:10" s="27" customFormat="1" ht="17.25" hidden="1" x14ac:dyDescent="0.3">
      <c r="A213" s="6"/>
      <c r="B213" s="321" t="str">
        <f>'11-2019'!B175:N175</f>
        <v>Cống Φ 400mm, D = 50mm, M = 28Mpa</v>
      </c>
      <c r="C213" s="322"/>
      <c r="D213" s="322"/>
      <c r="E213" s="322"/>
      <c r="F213" s="323"/>
      <c r="H213" s="38">
        <f>'11-2019'!H175</f>
        <v>0</v>
      </c>
      <c r="I213" s="38">
        <f>'11-2019'!I175</f>
        <v>0</v>
      </c>
      <c r="J213" s="38">
        <f>'11-2019'!J175</f>
        <v>0</v>
      </c>
    </row>
    <row r="214" spans="1:10" s="27" customFormat="1" ht="17.25" hidden="1" x14ac:dyDescent="0.3">
      <c r="A214" s="6">
        <f>'11-2019'!A176</f>
        <v>0</v>
      </c>
      <c r="B214" s="7" t="str">
        <f>'11-2019'!B176</f>
        <v>- Hoạt tải 3 x 10-3 Mpa (cống dọc đường), cấp tải thấp</v>
      </c>
      <c r="C214" s="8" t="str">
        <f>'11-2019'!C176</f>
        <v>đ/m</v>
      </c>
      <c r="D214" s="9">
        <f>'11-2019'!O181</f>
        <v>0</v>
      </c>
      <c r="E214" s="9">
        <f>'11-2019'!P181</f>
        <v>0</v>
      </c>
      <c r="F214" s="71">
        <f t="shared" ref="F214:F222" si="10">E214-D214</f>
        <v>0</v>
      </c>
      <c r="H214" s="38">
        <f>'11-2019'!H176</f>
        <v>265000</v>
      </c>
      <c r="I214" s="38">
        <f>'11-2019'!I176</f>
        <v>0</v>
      </c>
      <c r="J214" s="38">
        <f>'11-2019'!J176</f>
        <v>0</v>
      </c>
    </row>
    <row r="215" spans="1:10" s="27" customFormat="1" ht="17.25" hidden="1" x14ac:dyDescent="0.3">
      <c r="A215" s="6">
        <f>'11-2019'!A177</f>
        <v>0</v>
      </c>
      <c r="B215" s="7" t="str">
        <f>'11-2019'!B177</f>
        <v>- Hoạt tải 65% HL93 (cống qua đường &gt; H10), cấp tải tiêu chuẩn</v>
      </c>
      <c r="C215" s="8" t="str">
        <f>'11-2019'!C177</f>
        <v>đ/m</v>
      </c>
      <c r="D215" s="9">
        <f>'11-2019'!O182</f>
        <v>0</v>
      </c>
      <c r="E215" s="9">
        <f>'11-2019'!P182</f>
        <v>0</v>
      </c>
      <c r="F215" s="71">
        <f t="shared" si="10"/>
        <v>0</v>
      </c>
      <c r="H215" s="38">
        <f>'11-2019'!H177</f>
        <v>276000</v>
      </c>
      <c r="I215" s="38">
        <f>'11-2019'!I177</f>
        <v>0</v>
      </c>
      <c r="J215" s="38">
        <f>'11-2019'!J177</f>
        <v>0</v>
      </c>
    </row>
    <row r="216" spans="1:10" s="27" customFormat="1" ht="17.25" hidden="1" x14ac:dyDescent="0.3">
      <c r="A216" s="6">
        <f>'11-2019'!A178</f>
        <v>0</v>
      </c>
      <c r="B216" s="7" t="str">
        <f>'11-2019'!B178</f>
        <v>-Hoạt tải 100% HL93 (cống qua đường &gt; H30), cấp tải cao</v>
      </c>
      <c r="C216" s="8" t="str">
        <f>'11-2019'!C178</f>
        <v>đ/m</v>
      </c>
      <c r="D216" s="9">
        <f>'11-2019'!O183</f>
        <v>0</v>
      </c>
      <c r="E216" s="9">
        <f>'11-2019'!P183</f>
        <v>0</v>
      </c>
      <c r="F216" s="71">
        <f t="shared" si="10"/>
        <v>0</v>
      </c>
      <c r="H216" s="38">
        <f>'11-2019'!H178</f>
        <v>286000</v>
      </c>
      <c r="I216" s="38">
        <f>'11-2019'!I178</f>
        <v>0</v>
      </c>
      <c r="J216" s="38">
        <f>'11-2019'!J178</f>
        <v>0</v>
      </c>
    </row>
    <row r="217" spans="1:10" s="27" customFormat="1" ht="17.25" hidden="1" x14ac:dyDescent="0.3">
      <c r="A217" s="6"/>
      <c r="B217" s="5" t="str">
        <f>'11-2019'!B179</f>
        <v>Cống Φ 600mm, D = 63mm, M = 28Mpa</v>
      </c>
      <c r="C217" s="8"/>
      <c r="D217" s="9"/>
      <c r="E217" s="9"/>
      <c r="F217" s="71"/>
      <c r="H217" s="38">
        <f>'11-2019'!H179</f>
        <v>0</v>
      </c>
      <c r="I217" s="38">
        <f>'11-2019'!I179</f>
        <v>0</v>
      </c>
      <c r="J217" s="38">
        <f>'11-2019'!J179</f>
        <v>0</v>
      </c>
    </row>
    <row r="218" spans="1:10" s="27" customFormat="1" ht="17.25" hidden="1" x14ac:dyDescent="0.3">
      <c r="A218" s="6">
        <f>'11-2019'!A180</f>
        <v>0</v>
      </c>
      <c r="B218" s="7" t="str">
        <f>'11-2019'!B180</f>
        <v>- Hoạt tải 3 x 10-3 Mpa (cống dọc đường), cấp tải thấp</v>
      </c>
      <c r="C218" s="8" t="str">
        <f>'11-2019'!C180</f>
        <v>đ/m</v>
      </c>
      <c r="D218" s="9">
        <f>'11-2019'!O185</f>
        <v>0</v>
      </c>
      <c r="E218" s="9">
        <f>'11-2019'!P185</f>
        <v>0</v>
      </c>
      <c r="F218" s="71">
        <f t="shared" si="10"/>
        <v>0</v>
      </c>
      <c r="H218" s="38">
        <f>'11-2019'!H180</f>
        <v>410000</v>
      </c>
      <c r="I218" s="38">
        <f>'11-2019'!I180</f>
        <v>0</v>
      </c>
      <c r="J218" s="38">
        <f>'11-2019'!J180</f>
        <v>0</v>
      </c>
    </row>
    <row r="219" spans="1:10" s="27" customFormat="1" ht="17.25" hidden="1" x14ac:dyDescent="0.3">
      <c r="A219" s="6">
        <f>'11-2019'!A181</f>
        <v>0</v>
      </c>
      <c r="B219" s="7" t="str">
        <f>'11-2019'!B181</f>
        <v>- Hoạt tải 65% HL93 (cống qua đường &gt; H10), cấp tải tiêu chuẩn</v>
      </c>
      <c r="C219" s="8" t="str">
        <f>'11-2019'!C181</f>
        <v>đ/m</v>
      </c>
      <c r="D219" s="9">
        <f>'11-2019'!O186</f>
        <v>0</v>
      </c>
      <c r="E219" s="9">
        <f>'11-2019'!P186</f>
        <v>0</v>
      </c>
      <c r="F219" s="71">
        <f t="shared" si="10"/>
        <v>0</v>
      </c>
      <c r="H219" s="38">
        <f>'11-2019'!H181</f>
        <v>449000</v>
      </c>
      <c r="I219" s="38">
        <f>'11-2019'!I181</f>
        <v>0</v>
      </c>
      <c r="J219" s="38">
        <f>'11-2019'!J181</f>
        <v>0</v>
      </c>
    </row>
    <row r="220" spans="1:10" s="27" customFormat="1" ht="17.25" hidden="1" x14ac:dyDescent="0.3">
      <c r="A220" s="6">
        <f>'11-2019'!A182</f>
        <v>0</v>
      </c>
      <c r="B220" s="7" t="str">
        <f>'11-2019'!B182</f>
        <v>- Hoạt tải 100% HL93 (cống qua đường &gt; H30), cấp tải cao</v>
      </c>
      <c r="C220" s="8" t="str">
        <f>'11-2019'!C182</f>
        <v>đ/m</v>
      </c>
      <c r="D220" s="9">
        <f>'11-2019'!O187</f>
        <v>0</v>
      </c>
      <c r="E220" s="9">
        <f>'11-2019'!P187</f>
        <v>0</v>
      </c>
      <c r="F220" s="71">
        <f t="shared" si="10"/>
        <v>0</v>
      </c>
      <c r="H220" s="38">
        <f>'11-2019'!H182</f>
        <v>480000</v>
      </c>
      <c r="I220" s="38">
        <f>'11-2019'!I182</f>
        <v>0</v>
      </c>
      <c r="J220" s="38">
        <f>'11-2019'!J182</f>
        <v>0</v>
      </c>
    </row>
    <row r="221" spans="1:10" s="27" customFormat="1" ht="17.25" hidden="1" x14ac:dyDescent="0.3">
      <c r="A221" s="6"/>
      <c r="B221" s="5" t="str">
        <f>'11-2019'!B183</f>
        <v>Cống Φ 800mm, D = 80mm, M = 28Mpa</v>
      </c>
      <c r="C221" s="8">
        <f>'11-2019'!C183</f>
        <v>0</v>
      </c>
      <c r="D221" s="9">
        <f>'11-2019'!O188</f>
        <v>0</v>
      </c>
      <c r="E221" s="9">
        <f>'11-2019'!P188</f>
        <v>0</v>
      </c>
      <c r="F221" s="71">
        <f t="shared" si="10"/>
        <v>0</v>
      </c>
      <c r="H221" s="38">
        <f>'11-2019'!H183</f>
        <v>0</v>
      </c>
      <c r="I221" s="38">
        <f>'11-2019'!I183</f>
        <v>0</v>
      </c>
      <c r="J221" s="38">
        <f>'11-2019'!J183</f>
        <v>0</v>
      </c>
    </row>
    <row r="222" spans="1:10" s="27" customFormat="1" ht="17.25" hidden="1" x14ac:dyDescent="0.3">
      <c r="A222" s="6">
        <f>'11-2019'!A184</f>
        <v>0</v>
      </c>
      <c r="B222" s="7" t="str">
        <f>'11-2019'!B184</f>
        <v>- Hoạt tải 3 x 10-3 Mpa (cống dọc đường), cấp tải thấp</v>
      </c>
      <c r="C222" s="8" t="str">
        <f>'11-2019'!C184</f>
        <v>đ/m</v>
      </c>
      <c r="D222" s="9">
        <f>'11-2019'!O189</f>
        <v>0</v>
      </c>
      <c r="E222" s="9">
        <f>'11-2019'!P189</f>
        <v>0</v>
      </c>
      <c r="F222" s="71">
        <f t="shared" si="10"/>
        <v>0</v>
      </c>
      <c r="H222" s="38">
        <f>'11-2019'!H184</f>
        <v>653000</v>
      </c>
      <c r="I222" s="38">
        <f>'11-2019'!I184</f>
        <v>0</v>
      </c>
      <c r="J222" s="38">
        <f>'11-2019'!J184</f>
        <v>0</v>
      </c>
    </row>
    <row r="223" spans="1:10" s="27" customFormat="1" ht="17.25" hidden="1" x14ac:dyDescent="0.3">
      <c r="A223" s="6">
        <f>'11-2019'!A185</f>
        <v>0</v>
      </c>
      <c r="B223" s="7" t="str">
        <f>'11-2019'!B185</f>
        <v>- Hoạt tải 65% HL93 (cống qua đường &gt; H10), cấp tải tiêu chuẩn</v>
      </c>
      <c r="C223" s="8" t="str">
        <f>'11-2019'!C185</f>
        <v>đ/m</v>
      </c>
      <c r="D223" s="9">
        <f>'11-2019'!O190</f>
        <v>0</v>
      </c>
      <c r="E223" s="9">
        <f>'11-2019'!P190</f>
        <v>0</v>
      </c>
      <c r="F223" s="71">
        <f t="shared" ref="F223:F255" si="11">E223-D223</f>
        <v>0</v>
      </c>
      <c r="H223" s="38">
        <f>'11-2019'!H185</f>
        <v>722000</v>
      </c>
      <c r="I223" s="38">
        <f>'11-2019'!I185</f>
        <v>0</v>
      </c>
      <c r="J223" s="38">
        <f>'11-2019'!J185</f>
        <v>0</v>
      </c>
    </row>
    <row r="224" spans="1:10" s="27" customFormat="1" ht="17.25" hidden="1" x14ac:dyDescent="0.3">
      <c r="A224" s="6">
        <f>'11-2019'!A186</f>
        <v>0</v>
      </c>
      <c r="B224" s="7" t="str">
        <f>'11-2019'!B186</f>
        <v>- Hoạt tải 100% HL93 (cống qua đường &gt; H30), cấp tải cao</v>
      </c>
      <c r="C224" s="8" t="str">
        <f>'11-2019'!C186</f>
        <v>đ/m</v>
      </c>
      <c r="D224" s="9">
        <f>'11-2019'!O191</f>
        <v>0</v>
      </c>
      <c r="E224" s="9">
        <f>'11-2019'!P191</f>
        <v>0</v>
      </c>
      <c r="F224" s="71">
        <f t="shared" si="11"/>
        <v>0</v>
      </c>
      <c r="H224" s="38">
        <f>'11-2019'!H186</f>
        <v>811000</v>
      </c>
      <c r="I224" s="38">
        <f>'11-2019'!I186</f>
        <v>0</v>
      </c>
      <c r="J224" s="38">
        <f>'11-2019'!J186</f>
        <v>0</v>
      </c>
    </row>
    <row r="225" spans="1:10" s="27" customFormat="1" ht="17.25" hidden="1" x14ac:dyDescent="0.3">
      <c r="A225" s="6"/>
      <c r="B225" s="5" t="str">
        <f>'11-2019'!B187</f>
        <v>Cống Φ 1000mm, D = 100mm</v>
      </c>
      <c r="C225" s="8"/>
      <c r="D225" s="9"/>
      <c r="E225" s="9"/>
      <c r="F225" s="71"/>
      <c r="H225" s="38">
        <f>'11-2019'!H187</f>
        <v>0</v>
      </c>
      <c r="I225" s="38">
        <f>'11-2019'!I187</f>
        <v>0</v>
      </c>
      <c r="J225" s="38">
        <f>'11-2019'!J187</f>
        <v>0</v>
      </c>
    </row>
    <row r="226" spans="1:10" s="27" customFormat="1" ht="17.25" hidden="1" x14ac:dyDescent="0.3">
      <c r="A226" s="6">
        <f>'11-2019'!A188</f>
        <v>0</v>
      </c>
      <c r="B226" s="7" t="str">
        <f>'11-2019'!B188</f>
        <v>- Hoạt tải 3 x 10-3 Mpa (cống dọc đường), cấp tải thấp</v>
      </c>
      <c r="C226" s="8" t="str">
        <f>'11-2019'!C188</f>
        <v>đ/m</v>
      </c>
      <c r="D226" s="9">
        <f>'11-2019'!O193</f>
        <v>0</v>
      </c>
      <c r="E226" s="9">
        <f>'11-2019'!P193</f>
        <v>0</v>
      </c>
      <c r="F226" s="71">
        <f t="shared" si="11"/>
        <v>0</v>
      </c>
      <c r="H226" s="38">
        <f>'11-2019'!H188</f>
        <v>1057000</v>
      </c>
      <c r="I226" s="38">
        <f>'11-2019'!I188</f>
        <v>0</v>
      </c>
      <c r="J226" s="38">
        <f>'11-2019'!J188</f>
        <v>0</v>
      </c>
    </row>
    <row r="227" spans="1:10" s="27" customFormat="1" ht="17.25" hidden="1" x14ac:dyDescent="0.3">
      <c r="A227" s="6">
        <f>'11-2019'!A189</f>
        <v>0</v>
      </c>
      <c r="B227" s="7" t="str">
        <f>'11-2019'!B189</f>
        <v>- Hoạt tải 65% HL93 (cống qua đường &gt; H10), cấp tải tiêu chuẩn</v>
      </c>
      <c r="C227" s="8" t="str">
        <f>'11-2019'!C189</f>
        <v>đ/m</v>
      </c>
      <c r="D227" s="9">
        <f>'11-2019'!O194</f>
        <v>0</v>
      </c>
      <c r="E227" s="9">
        <f>'11-2019'!P194</f>
        <v>0</v>
      </c>
      <c r="F227" s="71">
        <f t="shared" si="11"/>
        <v>0</v>
      </c>
      <c r="H227" s="38">
        <f>'11-2019'!H189</f>
        <v>1163000</v>
      </c>
      <c r="I227" s="38">
        <f>'11-2019'!I189</f>
        <v>0</v>
      </c>
      <c r="J227" s="38">
        <f>'11-2019'!J189</f>
        <v>0</v>
      </c>
    </row>
    <row r="228" spans="1:10" s="27" customFormat="1" ht="17.25" hidden="1" x14ac:dyDescent="0.3">
      <c r="A228" s="6">
        <f>'11-2019'!A190</f>
        <v>0</v>
      </c>
      <c r="B228" s="7" t="str">
        <f>'11-2019'!B190</f>
        <v>- Hoạt tải 100% HL93 (cống qua đường &gt; H30), cấp tải cao</v>
      </c>
      <c r="C228" s="8" t="str">
        <f>'11-2019'!C190</f>
        <v>đ/m</v>
      </c>
      <c r="D228" s="9">
        <f>'11-2019'!O195</f>
        <v>0</v>
      </c>
      <c r="E228" s="9">
        <f>'11-2019'!P195</f>
        <v>0</v>
      </c>
      <c r="F228" s="71">
        <f t="shared" si="11"/>
        <v>0</v>
      </c>
      <c r="H228" s="38">
        <f>'11-2019'!H190</f>
        <v>1278000</v>
      </c>
      <c r="I228" s="38">
        <f>'11-2019'!I190</f>
        <v>0</v>
      </c>
      <c r="J228" s="38">
        <f>'11-2019'!J190</f>
        <v>0</v>
      </c>
    </row>
    <row r="229" spans="1:10" s="27" customFormat="1" ht="17.25" hidden="1" x14ac:dyDescent="0.3">
      <c r="A229" s="6">
        <f>'11-2019'!A191</f>
        <v>5</v>
      </c>
      <c r="B229" s="7" t="str">
        <f>'11-2019'!B191</f>
        <v>Cống Φ 1200mm, D = 120mm</v>
      </c>
      <c r="C229" s="8">
        <f>'11-2019'!C191</f>
        <v>0</v>
      </c>
      <c r="D229" s="9">
        <f>'11-2019'!O196</f>
        <v>0</v>
      </c>
      <c r="E229" s="9">
        <f>'11-2019'!P196</f>
        <v>0</v>
      </c>
      <c r="F229" s="71">
        <f t="shared" si="11"/>
        <v>0</v>
      </c>
      <c r="H229" s="38">
        <f>'11-2019'!H191</f>
        <v>0</v>
      </c>
      <c r="I229" s="38">
        <f>'11-2019'!I191</f>
        <v>0</v>
      </c>
      <c r="J229" s="38">
        <f>'11-2019'!J191</f>
        <v>0</v>
      </c>
    </row>
    <row r="230" spans="1:10" s="27" customFormat="1" ht="17.25" hidden="1" x14ac:dyDescent="0.3">
      <c r="A230" s="6">
        <f>'11-2019'!A192</f>
        <v>0</v>
      </c>
      <c r="B230" s="7" t="str">
        <f>'11-2019'!B192</f>
        <v>- Hoạt tải 3 x 10-3 Mpa (cống dọc đường), cấp tải thấp</v>
      </c>
      <c r="C230" s="8" t="str">
        <f>'11-2019'!C192</f>
        <v>đ/m</v>
      </c>
      <c r="D230" s="9">
        <f>'11-2019'!O197</f>
        <v>0</v>
      </c>
      <c r="E230" s="9">
        <f>'11-2019'!P197</f>
        <v>0</v>
      </c>
      <c r="F230" s="71">
        <f t="shared" si="11"/>
        <v>0</v>
      </c>
      <c r="H230" s="38">
        <f>'11-2019'!H192</f>
        <v>1988000</v>
      </c>
      <c r="I230" s="38">
        <f>'11-2019'!I192</f>
        <v>0</v>
      </c>
      <c r="J230" s="38">
        <f>'11-2019'!J192</f>
        <v>0</v>
      </c>
    </row>
    <row r="231" spans="1:10" s="27" customFormat="1" ht="17.25" hidden="1" x14ac:dyDescent="0.3">
      <c r="A231" s="6">
        <f>'11-2019'!A193</f>
        <v>0</v>
      </c>
      <c r="B231" s="7" t="str">
        <f>'11-2019'!B193</f>
        <v>- Hoạt tải 65% HL93 (cống qua đường &gt; H10), cấp tải tiêu chuẩn</v>
      </c>
      <c r="C231" s="8" t="str">
        <f>'11-2019'!C193</f>
        <v>đ/m</v>
      </c>
      <c r="D231" s="9">
        <f>'11-2019'!O198</f>
        <v>0</v>
      </c>
      <c r="E231" s="9">
        <f>'11-2019'!P198</f>
        <v>0</v>
      </c>
      <c r="F231" s="71">
        <f t="shared" si="11"/>
        <v>0</v>
      </c>
      <c r="H231" s="38">
        <f>'11-2019'!H193</f>
        <v>2069000</v>
      </c>
      <c r="I231" s="38">
        <f>'11-2019'!I193</f>
        <v>0</v>
      </c>
      <c r="J231" s="38">
        <f>'11-2019'!J193</f>
        <v>0</v>
      </c>
    </row>
    <row r="232" spans="1:10" s="27" customFormat="1" ht="17.25" hidden="1" x14ac:dyDescent="0.3">
      <c r="A232" s="6">
        <f>'11-2019'!A194</f>
        <v>0</v>
      </c>
      <c r="B232" s="7" t="str">
        <f>'11-2019'!B194</f>
        <v>- Hoạt tải 100% HL93 (cống qua đường &gt; H30), cấp tải cao</v>
      </c>
      <c r="C232" s="8" t="str">
        <f>'11-2019'!C194</f>
        <v>đ/m</v>
      </c>
      <c r="D232" s="9">
        <f>'11-2019'!O199</f>
        <v>0</v>
      </c>
      <c r="E232" s="9">
        <f>'11-2019'!P199</f>
        <v>0</v>
      </c>
      <c r="F232" s="71">
        <f t="shared" si="11"/>
        <v>0</v>
      </c>
      <c r="H232" s="38">
        <f>'11-2019'!H194</f>
        <v>2195000</v>
      </c>
      <c r="I232" s="38">
        <f>'11-2019'!I194</f>
        <v>0</v>
      </c>
      <c r="J232" s="38">
        <f>'11-2019'!J194</f>
        <v>0</v>
      </c>
    </row>
    <row r="233" spans="1:10" s="27" customFormat="1" ht="17.25" hidden="1" x14ac:dyDescent="0.3">
      <c r="A233" s="6"/>
      <c r="B233" s="5" t="str">
        <f>'11-2019'!B195</f>
        <v>Cống Φ 1500mm, D = 120mm</v>
      </c>
      <c r="C233" s="8"/>
      <c r="D233" s="9"/>
      <c r="E233" s="9"/>
      <c r="F233" s="71"/>
      <c r="H233" s="38">
        <f>'11-2019'!H195</f>
        <v>0</v>
      </c>
      <c r="I233" s="38">
        <f>'11-2019'!I195</f>
        <v>0</v>
      </c>
      <c r="J233" s="38">
        <f>'11-2019'!J195</f>
        <v>0</v>
      </c>
    </row>
    <row r="234" spans="1:10" s="27" customFormat="1" ht="17.25" hidden="1" x14ac:dyDescent="0.3">
      <c r="A234" s="6">
        <f>'11-2019'!A196</f>
        <v>0</v>
      </c>
      <c r="B234" s="7" t="str">
        <f>'11-2019'!B196</f>
        <v>- Hoạt tải 3 x 10-3 Mpa (cống dọc đường), cấp tải thấp</v>
      </c>
      <c r="C234" s="8" t="str">
        <f>'11-2019'!C196</f>
        <v>đ/m</v>
      </c>
      <c r="D234" s="9">
        <f>'11-2019'!O201</f>
        <v>0</v>
      </c>
      <c r="E234" s="9">
        <f>'11-2019'!P201</f>
        <v>0</v>
      </c>
      <c r="F234" s="71">
        <f t="shared" si="11"/>
        <v>0</v>
      </c>
      <c r="H234" s="38">
        <f>'11-2019'!H196</f>
        <v>2445000</v>
      </c>
      <c r="I234" s="38">
        <f>'11-2019'!I196</f>
        <v>0</v>
      </c>
      <c r="J234" s="38">
        <f>'11-2019'!J196</f>
        <v>0</v>
      </c>
    </row>
    <row r="235" spans="1:10" s="27" customFormat="1" ht="17.25" hidden="1" x14ac:dyDescent="0.3">
      <c r="A235" s="6">
        <f>'11-2019'!A197</f>
        <v>0</v>
      </c>
      <c r="B235" s="7" t="str">
        <f>'11-2019'!B197</f>
        <v>- Hoạt tải 65% HL93 (cống qua đường &gt; H10), cấp tải tiêu chuẩn</v>
      </c>
      <c r="C235" s="8" t="str">
        <f>'11-2019'!C197</f>
        <v>đ/m</v>
      </c>
      <c r="D235" s="9">
        <f>'11-2019'!O202</f>
        <v>0</v>
      </c>
      <c r="E235" s="9">
        <f>'11-2019'!P202</f>
        <v>0</v>
      </c>
      <c r="F235" s="71">
        <f t="shared" si="11"/>
        <v>0</v>
      </c>
      <c r="H235" s="38">
        <f>'11-2019'!H197</f>
        <v>2602000</v>
      </c>
      <c r="I235" s="38">
        <f>'11-2019'!I197</f>
        <v>0</v>
      </c>
      <c r="J235" s="38">
        <f>'11-2019'!J197</f>
        <v>0</v>
      </c>
    </row>
    <row r="236" spans="1:10" s="27" customFormat="1" ht="17.25" hidden="1" x14ac:dyDescent="0.3">
      <c r="A236" s="6">
        <f>'11-2019'!A198</f>
        <v>0</v>
      </c>
      <c r="B236" s="7" t="str">
        <f>'11-2019'!B198</f>
        <v>- Hoạt tải 100% HL93 (cống qua đường &gt; H30), cấp tải cao</v>
      </c>
      <c r="C236" s="8" t="str">
        <f>'11-2019'!C198</f>
        <v>đ/m</v>
      </c>
      <c r="D236" s="9">
        <f>'11-2019'!O203</f>
        <v>0</v>
      </c>
      <c r="E236" s="9">
        <f>'11-2019'!P203</f>
        <v>0</v>
      </c>
      <c r="F236" s="71">
        <f t="shared" si="11"/>
        <v>0</v>
      </c>
      <c r="H236" s="38">
        <f>'11-2019'!H198</f>
        <v>2822000</v>
      </c>
      <c r="I236" s="38">
        <f>'11-2019'!I198</f>
        <v>0</v>
      </c>
      <c r="J236" s="38">
        <f>'11-2019'!J198</f>
        <v>0</v>
      </c>
    </row>
    <row r="237" spans="1:10" s="37" customFormat="1" ht="17.25" hidden="1" x14ac:dyDescent="0.3">
      <c r="A237" s="13"/>
      <c r="B237" s="5" t="str">
        <f>'11-2019'!B199</f>
        <v>Gối cống các loại M200 :</v>
      </c>
      <c r="C237" s="4"/>
      <c r="D237" s="18"/>
      <c r="E237" s="18"/>
      <c r="F237" s="72"/>
      <c r="H237" s="38">
        <f>'11-2019'!H199</f>
        <v>0</v>
      </c>
      <c r="I237" s="38">
        <f>'11-2019'!I199</f>
        <v>0</v>
      </c>
      <c r="J237" s="38">
        <f>'11-2019'!J199</f>
        <v>0</v>
      </c>
    </row>
    <row r="238" spans="1:10" s="27" customFormat="1" ht="17.25" hidden="1" x14ac:dyDescent="0.3">
      <c r="A238" s="6">
        <f>'11-2019'!A200</f>
        <v>1</v>
      </c>
      <c r="B238" s="7" t="str">
        <f>'11-2019'!B200</f>
        <v>Gối cống fi 400</v>
      </c>
      <c r="C238" s="8" t="str">
        <f>'11-2019'!C200</f>
        <v>đ/cái</v>
      </c>
      <c r="D238" s="9">
        <f>'11-2019'!O206</f>
        <v>0</v>
      </c>
      <c r="E238" s="9">
        <f>'11-2019'!P206</f>
        <v>0</v>
      </c>
      <c r="F238" s="71">
        <f t="shared" si="11"/>
        <v>0</v>
      </c>
      <c r="H238" s="38">
        <f>'11-2019'!H200</f>
        <v>140000</v>
      </c>
      <c r="I238" s="38">
        <f>'11-2019'!I200</f>
        <v>0</v>
      </c>
      <c r="J238" s="38">
        <f>'11-2019'!J200</f>
        <v>0</v>
      </c>
    </row>
    <row r="239" spans="1:10" s="27" customFormat="1" ht="17.25" hidden="1" x14ac:dyDescent="0.3">
      <c r="A239" s="6">
        <f>'11-2019'!A201</f>
        <v>2</v>
      </c>
      <c r="B239" s="7" t="str">
        <f>'11-2019'!B201</f>
        <v>Gối cống fi 600</v>
      </c>
      <c r="C239" s="8" t="str">
        <f>'11-2019'!C201</f>
        <v>đ/cái</v>
      </c>
      <c r="D239" s="9">
        <f>'11-2019'!O207</f>
        <v>0</v>
      </c>
      <c r="E239" s="9">
        <f>'11-2019'!P207</f>
        <v>0</v>
      </c>
      <c r="F239" s="71">
        <f t="shared" si="11"/>
        <v>0</v>
      </c>
      <c r="H239" s="38">
        <f>'11-2019'!H201</f>
        <v>203000</v>
      </c>
      <c r="I239" s="38">
        <f>'11-2019'!I201</f>
        <v>0</v>
      </c>
      <c r="J239" s="38">
        <f>'11-2019'!J201</f>
        <v>0</v>
      </c>
    </row>
    <row r="240" spans="1:10" s="27" customFormat="1" ht="17.25" hidden="1" x14ac:dyDescent="0.3">
      <c r="A240" s="6">
        <f>'11-2019'!A202</f>
        <v>3</v>
      </c>
      <c r="B240" s="7" t="str">
        <f>'11-2019'!B202</f>
        <v>Gối cống fi 800</v>
      </c>
      <c r="C240" s="8" t="str">
        <f>'11-2019'!C202</f>
        <v>đ/cái</v>
      </c>
      <c r="D240" s="9">
        <f>'11-2019'!O208</f>
        <v>0</v>
      </c>
      <c r="E240" s="9">
        <f>'11-2019'!P208</f>
        <v>0</v>
      </c>
      <c r="F240" s="71">
        <f t="shared" si="11"/>
        <v>0</v>
      </c>
      <c r="H240" s="38">
        <f>'11-2019'!H202</f>
        <v>250000</v>
      </c>
      <c r="I240" s="38">
        <f>'11-2019'!I202</f>
        <v>0</v>
      </c>
      <c r="J240" s="38">
        <f>'11-2019'!J202</f>
        <v>0</v>
      </c>
    </row>
    <row r="241" spans="1:10" s="27" customFormat="1" ht="17.25" hidden="1" x14ac:dyDescent="0.3">
      <c r="A241" s="6">
        <f>'11-2019'!A203</f>
        <v>4</v>
      </c>
      <c r="B241" s="7" t="str">
        <f>'11-2019'!B203</f>
        <v>Gối cống fi 1000</v>
      </c>
      <c r="C241" s="8" t="str">
        <f>'11-2019'!C203</f>
        <v>đ/cái</v>
      </c>
      <c r="D241" s="9">
        <f>'11-2019'!O209</f>
        <v>0</v>
      </c>
      <c r="E241" s="9">
        <f>'11-2019'!P209</f>
        <v>0</v>
      </c>
      <c r="F241" s="71">
        <f t="shared" si="11"/>
        <v>0</v>
      </c>
      <c r="H241" s="38">
        <f>'11-2019'!H203</f>
        <v>310000</v>
      </c>
      <c r="I241" s="38">
        <f>'11-2019'!I203</f>
        <v>0</v>
      </c>
      <c r="J241" s="38">
        <f>'11-2019'!J203</f>
        <v>0</v>
      </c>
    </row>
    <row r="242" spans="1:10" s="37" customFormat="1" ht="17.25" hidden="1" x14ac:dyDescent="0.3">
      <c r="A242" s="13"/>
      <c r="B242" s="321" t="str">
        <f>'11-2019'!B205</f>
        <v>Giăng cao su các loại:</v>
      </c>
      <c r="C242" s="322"/>
      <c r="D242" s="322"/>
      <c r="E242" s="322"/>
      <c r="F242" s="323"/>
      <c r="H242" s="38">
        <f>'11-2019'!H205</f>
        <v>0</v>
      </c>
      <c r="I242" s="38">
        <f>'11-2019'!I205</f>
        <v>0</v>
      </c>
      <c r="J242" s="38">
        <f>'11-2019'!J205</f>
        <v>0</v>
      </c>
    </row>
    <row r="243" spans="1:10" s="27" customFormat="1" ht="17.25" hidden="1" x14ac:dyDescent="0.3">
      <c r="A243" s="6">
        <f>'11-2019'!A206</f>
        <v>1</v>
      </c>
      <c r="B243" s="7" t="str">
        <f>'11-2019'!B206</f>
        <v>Giăng cao su cống fi 300</v>
      </c>
      <c r="C243" s="8" t="str">
        <f>'11-2019'!C206</f>
        <v>đ/sợi</v>
      </c>
      <c r="D243" s="9">
        <f>'11-2019'!O211</f>
        <v>0</v>
      </c>
      <c r="E243" s="9">
        <f>'11-2019'!P211</f>
        <v>0</v>
      </c>
      <c r="F243" s="71">
        <f t="shared" si="11"/>
        <v>0</v>
      </c>
      <c r="H243" s="38">
        <f>'11-2019'!H206</f>
        <v>33500</v>
      </c>
      <c r="I243" s="38">
        <f>'11-2019'!I206</f>
        <v>0</v>
      </c>
      <c r="J243" s="38">
        <f>'11-2019'!J206</f>
        <v>0</v>
      </c>
    </row>
    <row r="244" spans="1:10" s="27" customFormat="1" ht="17.25" hidden="1" x14ac:dyDescent="0.3">
      <c r="A244" s="6">
        <f>'11-2019'!A207</f>
        <v>2</v>
      </c>
      <c r="B244" s="7" t="str">
        <f>'11-2019'!B207</f>
        <v>Giăng cao su cống fi 400</v>
      </c>
      <c r="C244" s="8" t="str">
        <f>'11-2019'!C207</f>
        <v>đ/sợi</v>
      </c>
      <c r="D244" s="9">
        <f>'11-2019'!O212</f>
        <v>0</v>
      </c>
      <c r="E244" s="9">
        <f>'11-2019'!P212</f>
        <v>0</v>
      </c>
      <c r="F244" s="71">
        <f t="shared" si="11"/>
        <v>0</v>
      </c>
      <c r="H244" s="38">
        <f>'11-2019'!H207</f>
        <v>37800</v>
      </c>
      <c r="I244" s="38">
        <f>'11-2019'!I207</f>
        <v>0</v>
      </c>
      <c r="J244" s="38">
        <f>'11-2019'!J207</f>
        <v>0</v>
      </c>
    </row>
    <row r="245" spans="1:10" s="27" customFormat="1" ht="17.25" hidden="1" x14ac:dyDescent="0.3">
      <c r="A245" s="6">
        <f>'11-2019'!A208</f>
        <v>3</v>
      </c>
      <c r="B245" s="7" t="str">
        <f>'11-2019'!B208</f>
        <v>Giăng cao su cống fi 600</v>
      </c>
      <c r="C245" s="8" t="str">
        <f>'11-2019'!C208</f>
        <v>đ/sợi</v>
      </c>
      <c r="D245" s="9">
        <f>'11-2019'!O213</f>
        <v>0</v>
      </c>
      <c r="E245" s="9">
        <f>'11-2019'!P213</f>
        <v>0</v>
      </c>
      <c r="F245" s="71">
        <f t="shared" si="11"/>
        <v>0</v>
      </c>
      <c r="H245" s="38">
        <f>'11-2019'!H208</f>
        <v>47500</v>
      </c>
      <c r="I245" s="38">
        <f>'11-2019'!I208</f>
        <v>0</v>
      </c>
      <c r="J245" s="38">
        <f>'11-2019'!J208</f>
        <v>0</v>
      </c>
    </row>
    <row r="246" spans="1:10" s="27" customFormat="1" ht="17.25" hidden="1" x14ac:dyDescent="0.3">
      <c r="A246" s="6">
        <f>'11-2019'!A209</f>
        <v>4</v>
      </c>
      <c r="B246" s="7" t="str">
        <f>'11-2019'!B209</f>
        <v>Giăng cao su cống fi 800</v>
      </c>
      <c r="C246" s="8" t="str">
        <f>'11-2019'!C209</f>
        <v>đ/sợi</v>
      </c>
      <c r="D246" s="9">
        <f>'11-2019'!O214</f>
        <v>0</v>
      </c>
      <c r="E246" s="9">
        <f>'11-2019'!P214</f>
        <v>0</v>
      </c>
      <c r="F246" s="71">
        <f t="shared" si="11"/>
        <v>0</v>
      </c>
      <c r="H246" s="38">
        <f>'11-2019'!H209</f>
        <v>58400</v>
      </c>
      <c r="I246" s="38">
        <f>'11-2019'!I209</f>
        <v>0</v>
      </c>
      <c r="J246" s="38">
        <f>'11-2019'!J209</f>
        <v>0</v>
      </c>
    </row>
    <row r="247" spans="1:10" s="27" customFormat="1" ht="17.25" hidden="1" x14ac:dyDescent="0.3">
      <c r="A247" s="6">
        <f>'11-2019'!A210</f>
        <v>5</v>
      </c>
      <c r="B247" s="7" t="str">
        <f>'11-2019'!B210</f>
        <v>Giăng cao su cống fi 1000</v>
      </c>
      <c r="C247" s="8" t="str">
        <f>'11-2019'!C210</f>
        <v>đ/sợi</v>
      </c>
      <c r="D247" s="9">
        <f>'11-2019'!O215</f>
        <v>0</v>
      </c>
      <c r="E247" s="9">
        <f>'11-2019'!P215</f>
        <v>0</v>
      </c>
      <c r="F247" s="71">
        <f t="shared" si="11"/>
        <v>0</v>
      </c>
      <c r="H247" s="38">
        <f>'11-2019'!H210</f>
        <v>68200</v>
      </c>
      <c r="I247" s="38">
        <f>'11-2019'!I210</f>
        <v>0</v>
      </c>
      <c r="J247" s="38">
        <f>'11-2019'!J210</f>
        <v>0</v>
      </c>
    </row>
    <row r="248" spans="1:10" s="27" customFormat="1" ht="17.25" hidden="1" x14ac:dyDescent="0.3">
      <c r="A248" s="6">
        <f>'11-2019'!A211</f>
        <v>6</v>
      </c>
      <c r="B248" s="7" t="str">
        <f>'11-2019'!B211</f>
        <v>Giăng cao su cống fi 1200</v>
      </c>
      <c r="C248" s="8" t="str">
        <f>'11-2019'!C211</f>
        <v>đ/sợi</v>
      </c>
      <c r="D248" s="9">
        <f>'11-2019'!O216</f>
        <v>0</v>
      </c>
      <c r="E248" s="9">
        <f>'11-2019'!P216</f>
        <v>0</v>
      </c>
      <c r="F248" s="71">
        <f t="shared" si="11"/>
        <v>0</v>
      </c>
      <c r="H248" s="38">
        <f>'11-2019'!H211</f>
        <v>79100</v>
      </c>
      <c r="I248" s="38">
        <f>'11-2019'!I211</f>
        <v>0</v>
      </c>
      <c r="J248" s="38">
        <f>'11-2019'!J211</f>
        <v>0</v>
      </c>
    </row>
    <row r="249" spans="1:10" s="27" customFormat="1" ht="17.25" hidden="1" x14ac:dyDescent="0.3">
      <c r="A249" s="6">
        <f>'11-2019'!A212</f>
        <v>7</v>
      </c>
      <c r="B249" s="7" t="str">
        <f>'11-2019'!B212</f>
        <v>Giăng cao su cống fi 1500</v>
      </c>
      <c r="C249" s="8" t="str">
        <f>'11-2019'!C212</f>
        <v>đ/sợi</v>
      </c>
      <c r="D249" s="9">
        <f>'11-2019'!O217</f>
        <v>0</v>
      </c>
      <c r="E249" s="9">
        <f>'11-2019'!P217</f>
        <v>0</v>
      </c>
      <c r="F249" s="71">
        <f t="shared" si="11"/>
        <v>0</v>
      </c>
      <c r="H249" s="38">
        <f>'11-2019'!H212</f>
        <v>94400</v>
      </c>
      <c r="I249" s="38">
        <f>'11-2019'!I212</f>
        <v>0</v>
      </c>
      <c r="J249" s="38">
        <f>'11-2019'!J212</f>
        <v>0</v>
      </c>
    </row>
    <row r="250" spans="1:10" s="27" customFormat="1" ht="17.25" hidden="1" x14ac:dyDescent="0.3">
      <c r="A250" s="6">
        <f>'11-2019'!A213</f>
        <v>8</v>
      </c>
      <c r="B250" s="7" t="str">
        <f>'11-2019'!B213</f>
        <v>Giăng cao su cống fi 1800</v>
      </c>
      <c r="C250" s="8" t="str">
        <f>'11-2019'!C213</f>
        <v>đ/sợi</v>
      </c>
      <c r="D250" s="9">
        <f>'11-2019'!O218</f>
        <v>0</v>
      </c>
      <c r="E250" s="9">
        <f>'11-2019'!P218</f>
        <v>0</v>
      </c>
      <c r="F250" s="71">
        <f t="shared" si="11"/>
        <v>0</v>
      </c>
      <c r="H250" s="38">
        <f>'11-2019'!H213</f>
        <v>107000</v>
      </c>
      <c r="I250" s="38">
        <f>'11-2019'!I213</f>
        <v>0</v>
      </c>
      <c r="J250" s="38">
        <f>'11-2019'!J213</f>
        <v>0</v>
      </c>
    </row>
    <row r="251" spans="1:10" s="27" customFormat="1" ht="17.25" hidden="1" x14ac:dyDescent="0.3">
      <c r="A251" s="6">
        <f>'11-2019'!A214</f>
        <v>9</v>
      </c>
      <c r="B251" s="7" t="str">
        <f>'11-2019'!B214</f>
        <v>Giăng cao su cống fi 2000</v>
      </c>
      <c r="C251" s="8" t="str">
        <f>'11-2019'!C214</f>
        <v>đ/sợi</v>
      </c>
      <c r="D251" s="9">
        <f>'11-2019'!O220</f>
        <v>0</v>
      </c>
      <c r="E251" s="9">
        <f>'11-2019'!P220</f>
        <v>0</v>
      </c>
      <c r="F251" s="71">
        <f t="shared" si="11"/>
        <v>0</v>
      </c>
      <c r="H251" s="38">
        <f>'11-2019'!H214</f>
        <v>118000</v>
      </c>
      <c r="I251" s="38">
        <f>'11-2019'!I214</f>
        <v>0</v>
      </c>
      <c r="J251" s="38">
        <f>'11-2019'!J214</f>
        <v>0</v>
      </c>
    </row>
    <row r="252" spans="1:10" s="37" customFormat="1" ht="17.25" hidden="1" customHeight="1" x14ac:dyDescent="0.3">
      <c r="A252" s="13"/>
      <c r="B252" s="321" t="str">
        <f>'11-2019'!B215</f>
        <v>Cọc bê tông dự ứng lực sản xuất theo tiêu chuẩn 22TCN272-05 và TCXD 205:1998, Cường độ thép 17.250kg/cm2</v>
      </c>
      <c r="C252" s="322"/>
      <c r="D252" s="322"/>
      <c r="E252" s="322"/>
      <c r="F252" s="323"/>
      <c r="H252" s="38">
        <f>'11-2019'!H215</f>
        <v>0</v>
      </c>
      <c r="I252" s="38">
        <f>'11-2019'!I215</f>
        <v>0</v>
      </c>
      <c r="J252" s="38">
        <f>'11-2019'!J215</f>
        <v>0</v>
      </c>
    </row>
    <row r="253" spans="1:10" s="27" customFormat="1" ht="17.25" hidden="1" x14ac:dyDescent="0.3">
      <c r="A253" s="6">
        <f>'11-2019'!A216</f>
        <v>1</v>
      </c>
      <c r="B253" s="7" t="str">
        <f>'11-2019'!B216</f>
        <v>Cọc bê tông DƯL 100 x 100-35Mpa ≥ M400</v>
      </c>
      <c r="C253" s="8" t="str">
        <f>'11-2019'!C216</f>
        <v>đ/m</v>
      </c>
      <c r="D253" s="9" t="e">
        <f>'11-2019'!#REF!</f>
        <v>#REF!</v>
      </c>
      <c r="E253" s="9" t="e">
        <f>'11-2019'!#REF!</f>
        <v>#REF!</v>
      </c>
      <c r="F253" s="71" t="e">
        <f t="shared" si="11"/>
        <v>#REF!</v>
      </c>
      <c r="H253" s="38">
        <f>'11-2019'!H216</f>
        <v>47600</v>
      </c>
      <c r="I253" s="38">
        <f>'11-2019'!I216</f>
        <v>0</v>
      </c>
      <c r="J253" s="38">
        <f>'11-2019'!J216</f>
        <v>0</v>
      </c>
    </row>
    <row r="254" spans="1:10" s="27" customFormat="1" ht="17.25" hidden="1" x14ac:dyDescent="0.3">
      <c r="A254" s="6">
        <f>'11-2019'!A217</f>
        <v>2</v>
      </c>
      <c r="B254" s="7" t="str">
        <f>'11-2019'!B217</f>
        <v>Cọc bê tông DƯL 120 x 120-35Mpa ≥ M400</v>
      </c>
      <c r="C254" s="8" t="str">
        <f>'11-2019'!C217</f>
        <v>đ/m</v>
      </c>
      <c r="D254" s="9" t="e">
        <f>'11-2019'!#REF!</f>
        <v>#REF!</v>
      </c>
      <c r="E254" s="9" t="e">
        <f>'11-2019'!#REF!</f>
        <v>#REF!</v>
      </c>
      <c r="F254" s="71" t="e">
        <f t="shared" si="11"/>
        <v>#REF!</v>
      </c>
      <c r="H254" s="38">
        <f>'11-2019'!H217</f>
        <v>64900</v>
      </c>
      <c r="I254" s="38">
        <f>'11-2019'!I217</f>
        <v>0</v>
      </c>
      <c r="J254" s="38">
        <f>'11-2019'!J217</f>
        <v>0</v>
      </c>
    </row>
    <row r="255" spans="1:10" s="27" customFormat="1" ht="17.25" hidden="1" x14ac:dyDescent="0.3">
      <c r="A255" s="6">
        <f>'11-2019'!A218</f>
        <v>3</v>
      </c>
      <c r="B255" s="7" t="str">
        <f>'11-2019'!B218</f>
        <v>Cọc bê tông DƯL 150 x 150-35Mpa ≥ M400</v>
      </c>
      <c r="C255" s="8" t="str">
        <f>'11-2019'!C218</f>
        <v>đ/m</v>
      </c>
      <c r="D255" s="9" t="e">
        <f>'11-2019'!#REF!</f>
        <v>#REF!</v>
      </c>
      <c r="E255" s="9" t="e">
        <f>'11-2019'!#REF!</f>
        <v>#REF!</v>
      </c>
      <c r="F255" s="71" t="e">
        <f t="shared" si="11"/>
        <v>#REF!</v>
      </c>
      <c r="H255" s="38">
        <f>'11-2019'!H218</f>
        <v>88500</v>
      </c>
      <c r="I255" s="38">
        <f>'11-2019'!I218</f>
        <v>0</v>
      </c>
      <c r="J255" s="38">
        <f>'11-2019'!J218</f>
        <v>0</v>
      </c>
    </row>
    <row r="256" spans="1:10" s="27" customFormat="1" ht="17.25" hidden="1" x14ac:dyDescent="0.3">
      <c r="A256" s="6">
        <f>'11-2019'!A220</f>
        <v>5</v>
      </c>
      <c r="B256" s="7" t="str">
        <f>'11-2019'!B220</f>
        <v>Cọc bê tông DƯL 200 x 200-6m-35Mpa ≥ M400</v>
      </c>
      <c r="C256" s="8" t="str">
        <f>'11-2019'!C220</f>
        <v>đ/m</v>
      </c>
      <c r="D256" s="9" t="e">
        <f>'11-2019'!#REF!</f>
        <v>#REF!</v>
      </c>
      <c r="E256" s="9" t="e">
        <f>'11-2019'!#REF!</f>
        <v>#REF!</v>
      </c>
      <c r="F256" s="71" t="e">
        <f>E256-D256</f>
        <v>#REF!</v>
      </c>
      <c r="H256" s="38">
        <f>'11-2019'!H220</f>
        <v>186400</v>
      </c>
      <c r="I256" s="38">
        <f>'11-2019'!I220</f>
        <v>0</v>
      </c>
      <c r="J256" s="38">
        <f>'11-2019'!J220</f>
        <v>0</v>
      </c>
    </row>
    <row r="257" spans="1:10" s="27" customFormat="1" ht="40.5" customHeight="1" x14ac:dyDescent="0.3">
      <c r="A257" s="6"/>
      <c r="B257" s="321" t="e">
        <f>'11-2019'!#REF!</f>
        <v>#REF!</v>
      </c>
      <c r="C257" s="322"/>
      <c r="D257" s="322"/>
      <c r="E257" s="322"/>
      <c r="F257" s="323"/>
      <c r="H257" s="38" t="e">
        <f>'11-2019'!#REF!</f>
        <v>#REF!</v>
      </c>
      <c r="I257" s="38" t="e">
        <f>'11-2019'!#REF!</f>
        <v>#REF!</v>
      </c>
      <c r="J257" s="38" t="e">
        <f>'11-2019'!#REF!</f>
        <v>#REF!</v>
      </c>
    </row>
    <row r="258" spans="1:10" s="27" customFormat="1" ht="17.25" hidden="1" customHeight="1" x14ac:dyDescent="0.3">
      <c r="A258" s="6"/>
      <c r="B258" s="5" t="e">
        <f>'11-2019'!#REF!</f>
        <v>#REF!</v>
      </c>
      <c r="C258" s="7" t="e">
        <f>'11-2019'!#REF!</f>
        <v>#REF!</v>
      </c>
      <c r="D258" s="7" t="e">
        <f>'11-2019'!#REF!</f>
        <v>#REF!</v>
      </c>
      <c r="E258" s="7" t="e">
        <f>'11-2019'!#REF!</f>
        <v>#REF!</v>
      </c>
      <c r="F258" s="19" t="e">
        <f>'11-2019'!#REF!</f>
        <v>#REF!</v>
      </c>
      <c r="H258" s="38" t="e">
        <f>'11-2019'!#REF!</f>
        <v>#REF!</v>
      </c>
      <c r="I258" s="38" t="e">
        <f>'11-2019'!#REF!</f>
        <v>#REF!</v>
      </c>
      <c r="J258" s="38" t="e">
        <f>'11-2019'!#REF!</f>
        <v>#REF!</v>
      </c>
    </row>
    <row r="259" spans="1:10" s="27" customFormat="1" ht="17.25" hidden="1" x14ac:dyDescent="0.3">
      <c r="A259" s="6" t="e">
        <f>'11-2019'!#REF!</f>
        <v>#REF!</v>
      </c>
      <c r="B259" s="7" t="e">
        <f>'11-2019'!#REF!</f>
        <v>#REF!</v>
      </c>
      <c r="C259" s="8" t="e">
        <f>'11-2019'!#REF!</f>
        <v>#REF!</v>
      </c>
      <c r="D259" s="9" t="e">
        <f>'11-2019'!#REF!</f>
        <v>#REF!</v>
      </c>
      <c r="E259" s="9" t="e">
        <f>'11-2019'!#REF!</f>
        <v>#REF!</v>
      </c>
      <c r="F259" s="71" t="e">
        <f>E259-D259</f>
        <v>#REF!</v>
      </c>
      <c r="H259" s="38" t="e">
        <f>'11-2019'!#REF!</f>
        <v>#REF!</v>
      </c>
      <c r="I259" s="38" t="e">
        <f>'11-2019'!#REF!</f>
        <v>#REF!</v>
      </c>
      <c r="J259" s="38" t="e">
        <f>'11-2019'!#REF!</f>
        <v>#REF!</v>
      </c>
    </row>
    <row r="260" spans="1:10" s="27" customFormat="1" ht="17.25" hidden="1" x14ac:dyDescent="0.3">
      <c r="A260" s="6" t="e">
        <f>'11-2019'!#REF!</f>
        <v>#REF!</v>
      </c>
      <c r="B260" s="7" t="e">
        <f>'11-2019'!#REF!</f>
        <v>#REF!</v>
      </c>
      <c r="C260" s="8" t="e">
        <f>'11-2019'!#REF!</f>
        <v>#REF!</v>
      </c>
      <c r="D260" s="9" t="e">
        <f>'11-2019'!#REF!</f>
        <v>#REF!</v>
      </c>
      <c r="E260" s="9" t="e">
        <f>'11-2019'!#REF!</f>
        <v>#REF!</v>
      </c>
      <c r="F260" s="71" t="e">
        <f>E260-D260</f>
        <v>#REF!</v>
      </c>
      <c r="H260" s="38" t="e">
        <f>'11-2019'!#REF!</f>
        <v>#REF!</v>
      </c>
      <c r="I260" s="38" t="e">
        <f>'11-2019'!#REF!</f>
        <v>#REF!</v>
      </c>
      <c r="J260" s="38" t="e">
        <f>'11-2019'!#REF!</f>
        <v>#REF!</v>
      </c>
    </row>
    <row r="261" spans="1:10" s="27" customFormat="1" ht="17.25" hidden="1" x14ac:dyDescent="0.3">
      <c r="A261" s="6" t="e">
        <f>'11-2019'!#REF!</f>
        <v>#REF!</v>
      </c>
      <c r="B261" s="7" t="e">
        <f>'11-2019'!#REF!</f>
        <v>#REF!</v>
      </c>
      <c r="C261" s="8" t="e">
        <f>'11-2019'!#REF!</f>
        <v>#REF!</v>
      </c>
      <c r="D261" s="9" t="e">
        <f>'11-2019'!#REF!</f>
        <v>#REF!</v>
      </c>
      <c r="E261" s="9" t="e">
        <f>'11-2019'!#REF!</f>
        <v>#REF!</v>
      </c>
      <c r="F261" s="71" t="e">
        <f>E261-D261</f>
        <v>#REF!</v>
      </c>
      <c r="H261" s="38" t="e">
        <f>'11-2019'!#REF!</f>
        <v>#REF!</v>
      </c>
      <c r="I261" s="38" t="e">
        <f>'11-2019'!#REF!</f>
        <v>#REF!</v>
      </c>
      <c r="J261" s="38" t="e">
        <f>'11-2019'!#REF!</f>
        <v>#REF!</v>
      </c>
    </row>
    <row r="262" spans="1:10" s="27" customFormat="1" ht="17.25" hidden="1" x14ac:dyDescent="0.3">
      <c r="A262" s="6" t="e">
        <f>'11-2019'!#REF!</f>
        <v>#REF!</v>
      </c>
      <c r="B262" s="7" t="e">
        <f>'11-2019'!#REF!</f>
        <v>#REF!</v>
      </c>
      <c r="C262" s="8" t="e">
        <f>'11-2019'!#REF!</f>
        <v>#REF!</v>
      </c>
      <c r="D262" s="9" t="e">
        <f>'11-2019'!#REF!</f>
        <v>#REF!</v>
      </c>
      <c r="E262" s="9" t="e">
        <f>'11-2019'!#REF!</f>
        <v>#REF!</v>
      </c>
      <c r="F262" s="71" t="e">
        <f t="shared" ref="F262:F279" si="12">E262-D262</f>
        <v>#REF!</v>
      </c>
      <c r="H262" s="38" t="e">
        <f>'11-2019'!#REF!</f>
        <v>#REF!</v>
      </c>
      <c r="I262" s="38" t="e">
        <f>'11-2019'!#REF!</f>
        <v>#REF!</v>
      </c>
      <c r="J262" s="38" t="e">
        <f>'11-2019'!#REF!</f>
        <v>#REF!</v>
      </c>
    </row>
    <row r="263" spans="1:10" s="27" customFormat="1" ht="17.25" hidden="1" x14ac:dyDescent="0.3">
      <c r="A263" s="6" t="e">
        <f>'11-2019'!#REF!</f>
        <v>#REF!</v>
      </c>
      <c r="B263" s="7" t="e">
        <f>'11-2019'!#REF!</f>
        <v>#REF!</v>
      </c>
      <c r="C263" s="8" t="e">
        <f>'11-2019'!#REF!</f>
        <v>#REF!</v>
      </c>
      <c r="D263" s="9" t="e">
        <f>'11-2019'!#REF!</f>
        <v>#REF!</v>
      </c>
      <c r="E263" s="9" t="e">
        <f>'11-2019'!#REF!</f>
        <v>#REF!</v>
      </c>
      <c r="F263" s="71" t="e">
        <f t="shared" si="12"/>
        <v>#REF!</v>
      </c>
      <c r="H263" s="38" t="e">
        <f>'11-2019'!#REF!</f>
        <v>#REF!</v>
      </c>
      <c r="I263" s="38" t="e">
        <f>'11-2019'!#REF!</f>
        <v>#REF!</v>
      </c>
      <c r="J263" s="38" t="e">
        <f>'11-2019'!#REF!</f>
        <v>#REF!</v>
      </c>
    </row>
    <row r="264" spans="1:10" s="27" customFormat="1" ht="17.25" hidden="1" x14ac:dyDescent="0.3">
      <c r="A264" s="6" t="e">
        <f>'11-2019'!#REF!</f>
        <v>#REF!</v>
      </c>
      <c r="B264" s="7" t="e">
        <f>'11-2019'!#REF!</f>
        <v>#REF!</v>
      </c>
      <c r="C264" s="8" t="e">
        <f>'11-2019'!#REF!</f>
        <v>#REF!</v>
      </c>
      <c r="D264" s="9" t="e">
        <f>'11-2019'!#REF!</f>
        <v>#REF!</v>
      </c>
      <c r="E264" s="9" t="e">
        <f>'11-2019'!#REF!</f>
        <v>#REF!</v>
      </c>
      <c r="F264" s="71" t="e">
        <f t="shared" si="12"/>
        <v>#REF!</v>
      </c>
      <c r="H264" s="38" t="e">
        <f>'11-2019'!#REF!</f>
        <v>#REF!</v>
      </c>
      <c r="I264" s="38" t="e">
        <f>'11-2019'!#REF!</f>
        <v>#REF!</v>
      </c>
      <c r="J264" s="38" t="e">
        <f>'11-2019'!#REF!</f>
        <v>#REF!</v>
      </c>
    </row>
    <row r="265" spans="1:10" s="27" customFormat="1" ht="17.25" hidden="1" x14ac:dyDescent="0.3">
      <c r="A265" s="6" t="e">
        <f>'11-2019'!#REF!</f>
        <v>#REF!</v>
      </c>
      <c r="B265" s="7" t="e">
        <f>'11-2019'!#REF!</f>
        <v>#REF!</v>
      </c>
      <c r="C265" s="8" t="e">
        <f>'11-2019'!#REF!</f>
        <v>#REF!</v>
      </c>
      <c r="D265" s="9" t="e">
        <f>'11-2019'!#REF!</f>
        <v>#REF!</v>
      </c>
      <c r="E265" s="9" t="e">
        <f>'11-2019'!#REF!</f>
        <v>#REF!</v>
      </c>
      <c r="F265" s="71" t="e">
        <f t="shared" si="12"/>
        <v>#REF!</v>
      </c>
      <c r="H265" s="38" t="e">
        <f>'11-2019'!#REF!</f>
        <v>#REF!</v>
      </c>
      <c r="I265" s="38" t="e">
        <f>'11-2019'!#REF!</f>
        <v>#REF!</v>
      </c>
      <c r="J265" s="38" t="e">
        <f>'11-2019'!#REF!</f>
        <v>#REF!</v>
      </c>
    </row>
    <row r="266" spans="1:10" s="27" customFormat="1" ht="17.25" hidden="1" x14ac:dyDescent="0.3">
      <c r="A266" s="6" t="e">
        <f>'11-2019'!#REF!</f>
        <v>#REF!</v>
      </c>
      <c r="B266" s="7" t="e">
        <f>'11-2019'!#REF!</f>
        <v>#REF!</v>
      </c>
      <c r="C266" s="8" t="e">
        <f>'11-2019'!#REF!</f>
        <v>#REF!</v>
      </c>
      <c r="D266" s="9" t="e">
        <f>'11-2019'!#REF!</f>
        <v>#REF!</v>
      </c>
      <c r="E266" s="9" t="e">
        <f>'11-2019'!#REF!</f>
        <v>#REF!</v>
      </c>
      <c r="F266" s="71" t="e">
        <f t="shared" si="12"/>
        <v>#REF!</v>
      </c>
      <c r="H266" s="38" t="e">
        <f>'11-2019'!#REF!</f>
        <v>#REF!</v>
      </c>
      <c r="I266" s="38" t="e">
        <f>'11-2019'!#REF!</f>
        <v>#REF!</v>
      </c>
      <c r="J266" s="38" t="e">
        <f>'11-2019'!#REF!</f>
        <v>#REF!</v>
      </c>
    </row>
    <row r="267" spans="1:10" s="27" customFormat="1" ht="17.25" hidden="1" x14ac:dyDescent="0.3">
      <c r="A267" s="6" t="e">
        <f>'11-2019'!#REF!</f>
        <v>#REF!</v>
      </c>
      <c r="B267" s="7" t="e">
        <f>'11-2019'!#REF!</f>
        <v>#REF!</v>
      </c>
      <c r="C267" s="8" t="e">
        <f>'11-2019'!#REF!</f>
        <v>#REF!</v>
      </c>
      <c r="D267" s="9" t="e">
        <f>'11-2019'!#REF!</f>
        <v>#REF!</v>
      </c>
      <c r="E267" s="9" t="e">
        <f>'11-2019'!#REF!</f>
        <v>#REF!</v>
      </c>
      <c r="F267" s="71" t="e">
        <f t="shared" si="12"/>
        <v>#REF!</v>
      </c>
      <c r="H267" s="38" t="e">
        <f>'11-2019'!#REF!</f>
        <v>#REF!</v>
      </c>
      <c r="I267" s="38" t="e">
        <f>'11-2019'!#REF!</f>
        <v>#REF!</v>
      </c>
      <c r="J267" s="38" t="e">
        <f>'11-2019'!#REF!</f>
        <v>#REF!</v>
      </c>
    </row>
    <row r="268" spans="1:10" s="27" customFormat="1" ht="17.25" hidden="1" x14ac:dyDescent="0.3">
      <c r="A268" s="6" t="e">
        <f>'11-2019'!#REF!</f>
        <v>#REF!</v>
      </c>
      <c r="B268" s="7" t="e">
        <f>'11-2019'!#REF!</f>
        <v>#REF!</v>
      </c>
      <c r="C268" s="8" t="e">
        <f>'11-2019'!#REF!</f>
        <v>#REF!</v>
      </c>
      <c r="D268" s="9" t="e">
        <f>'11-2019'!#REF!</f>
        <v>#REF!</v>
      </c>
      <c r="E268" s="9" t="e">
        <f>'11-2019'!#REF!</f>
        <v>#REF!</v>
      </c>
      <c r="F268" s="71" t="e">
        <f t="shared" si="12"/>
        <v>#REF!</v>
      </c>
      <c r="H268" s="38" t="e">
        <f>'11-2019'!#REF!</f>
        <v>#REF!</v>
      </c>
      <c r="I268" s="38" t="e">
        <f>'11-2019'!#REF!</f>
        <v>#REF!</v>
      </c>
      <c r="J268" s="38" t="e">
        <f>'11-2019'!#REF!</f>
        <v>#REF!</v>
      </c>
    </row>
    <row r="269" spans="1:10" s="27" customFormat="1" ht="17.25" hidden="1" x14ac:dyDescent="0.3">
      <c r="A269" s="6" t="e">
        <f>'11-2019'!#REF!</f>
        <v>#REF!</v>
      </c>
      <c r="B269" s="7" t="e">
        <f>'11-2019'!#REF!</f>
        <v>#REF!</v>
      </c>
      <c r="C269" s="8" t="e">
        <f>'11-2019'!#REF!</f>
        <v>#REF!</v>
      </c>
      <c r="D269" s="9" t="e">
        <f>'11-2019'!#REF!</f>
        <v>#REF!</v>
      </c>
      <c r="E269" s="9" t="e">
        <f>'11-2019'!#REF!</f>
        <v>#REF!</v>
      </c>
      <c r="F269" s="71" t="e">
        <f t="shared" si="12"/>
        <v>#REF!</v>
      </c>
      <c r="H269" s="38" t="e">
        <f>'11-2019'!#REF!</f>
        <v>#REF!</v>
      </c>
      <c r="I269" s="38" t="e">
        <f>'11-2019'!#REF!</f>
        <v>#REF!</v>
      </c>
      <c r="J269" s="38" t="e">
        <f>'11-2019'!#REF!</f>
        <v>#REF!</v>
      </c>
    </row>
    <row r="270" spans="1:10" s="27" customFormat="1" ht="17.25" hidden="1" x14ac:dyDescent="0.3">
      <c r="A270" s="6" t="e">
        <f>'11-2019'!#REF!</f>
        <v>#REF!</v>
      </c>
      <c r="B270" s="7" t="e">
        <f>'11-2019'!#REF!</f>
        <v>#REF!</v>
      </c>
      <c r="C270" s="8" t="e">
        <f>'11-2019'!#REF!</f>
        <v>#REF!</v>
      </c>
      <c r="D270" s="9" t="e">
        <f>'11-2019'!#REF!</f>
        <v>#REF!</v>
      </c>
      <c r="E270" s="9" t="e">
        <f>'11-2019'!#REF!</f>
        <v>#REF!</v>
      </c>
      <c r="F270" s="71" t="e">
        <f t="shared" si="12"/>
        <v>#REF!</v>
      </c>
      <c r="H270" s="38" t="e">
        <f>'11-2019'!#REF!</f>
        <v>#REF!</v>
      </c>
      <c r="I270" s="38" t="e">
        <f>'11-2019'!#REF!</f>
        <v>#REF!</v>
      </c>
      <c r="J270" s="38" t="e">
        <f>'11-2019'!#REF!</f>
        <v>#REF!</v>
      </c>
    </row>
    <row r="271" spans="1:10" s="27" customFormat="1" ht="17.25" hidden="1" x14ac:dyDescent="0.3">
      <c r="A271" s="6" t="e">
        <f>'11-2019'!#REF!</f>
        <v>#REF!</v>
      </c>
      <c r="B271" s="7" t="e">
        <f>'11-2019'!#REF!</f>
        <v>#REF!</v>
      </c>
      <c r="C271" s="8" t="e">
        <f>'11-2019'!#REF!</f>
        <v>#REF!</v>
      </c>
      <c r="D271" s="9" t="e">
        <f>'11-2019'!#REF!</f>
        <v>#REF!</v>
      </c>
      <c r="E271" s="9" t="e">
        <f>'11-2019'!#REF!</f>
        <v>#REF!</v>
      </c>
      <c r="F271" s="71" t="e">
        <f t="shared" si="12"/>
        <v>#REF!</v>
      </c>
      <c r="H271" s="38" t="e">
        <f>'11-2019'!#REF!</f>
        <v>#REF!</v>
      </c>
      <c r="I271" s="38" t="e">
        <f>'11-2019'!#REF!</f>
        <v>#REF!</v>
      </c>
      <c r="J271" s="38" t="e">
        <f>'11-2019'!#REF!</f>
        <v>#REF!</v>
      </c>
    </row>
    <row r="272" spans="1:10" s="27" customFormat="1" ht="17.25" hidden="1" x14ac:dyDescent="0.3">
      <c r="A272" s="6" t="e">
        <f>'11-2019'!#REF!</f>
        <v>#REF!</v>
      </c>
      <c r="B272" s="7" t="e">
        <f>'11-2019'!#REF!</f>
        <v>#REF!</v>
      </c>
      <c r="C272" s="8" t="e">
        <f>'11-2019'!#REF!</f>
        <v>#REF!</v>
      </c>
      <c r="D272" s="9" t="e">
        <f>'11-2019'!#REF!</f>
        <v>#REF!</v>
      </c>
      <c r="E272" s="9" t="e">
        <f>'11-2019'!#REF!</f>
        <v>#REF!</v>
      </c>
      <c r="F272" s="71" t="e">
        <f t="shared" si="12"/>
        <v>#REF!</v>
      </c>
      <c r="H272" s="38" t="e">
        <f>'11-2019'!#REF!</f>
        <v>#REF!</v>
      </c>
      <c r="I272" s="38" t="e">
        <f>'11-2019'!#REF!</f>
        <v>#REF!</v>
      </c>
      <c r="J272" s="38" t="e">
        <f>'11-2019'!#REF!</f>
        <v>#REF!</v>
      </c>
    </row>
    <row r="273" spans="1:10" s="27" customFormat="1" ht="17.25" hidden="1" x14ac:dyDescent="0.3">
      <c r="A273" s="6" t="e">
        <f>'11-2019'!#REF!</f>
        <v>#REF!</v>
      </c>
      <c r="B273" s="7" t="e">
        <f>'11-2019'!#REF!</f>
        <v>#REF!</v>
      </c>
      <c r="C273" s="8" t="e">
        <f>'11-2019'!#REF!</f>
        <v>#REF!</v>
      </c>
      <c r="D273" s="9" t="e">
        <f>'11-2019'!#REF!</f>
        <v>#REF!</v>
      </c>
      <c r="E273" s="9" t="e">
        <f>'11-2019'!#REF!</f>
        <v>#REF!</v>
      </c>
      <c r="F273" s="71" t="e">
        <f t="shared" si="12"/>
        <v>#REF!</v>
      </c>
      <c r="H273" s="38" t="e">
        <f>'11-2019'!#REF!</f>
        <v>#REF!</v>
      </c>
      <c r="I273" s="38" t="e">
        <f>'11-2019'!#REF!</f>
        <v>#REF!</v>
      </c>
      <c r="J273" s="38" t="e">
        <f>'11-2019'!#REF!</f>
        <v>#REF!</v>
      </c>
    </row>
    <row r="274" spans="1:10" s="27" customFormat="1" ht="17.25" hidden="1" x14ac:dyDescent="0.3">
      <c r="A274" s="6" t="e">
        <f>'11-2019'!#REF!</f>
        <v>#REF!</v>
      </c>
      <c r="B274" s="7" t="e">
        <f>'11-2019'!#REF!</f>
        <v>#REF!</v>
      </c>
      <c r="C274" s="8" t="e">
        <f>'11-2019'!#REF!</f>
        <v>#REF!</v>
      </c>
      <c r="D274" s="9" t="e">
        <f>'11-2019'!#REF!</f>
        <v>#REF!</v>
      </c>
      <c r="E274" s="9" t="e">
        <f>'11-2019'!#REF!</f>
        <v>#REF!</v>
      </c>
      <c r="F274" s="71" t="e">
        <f t="shared" si="12"/>
        <v>#REF!</v>
      </c>
      <c r="H274" s="38" t="e">
        <f>'11-2019'!#REF!</f>
        <v>#REF!</v>
      </c>
      <c r="I274" s="38" t="e">
        <f>'11-2019'!#REF!</f>
        <v>#REF!</v>
      </c>
      <c r="J274" s="38" t="e">
        <f>'11-2019'!#REF!</f>
        <v>#REF!</v>
      </c>
    </row>
    <row r="275" spans="1:10" s="27" customFormat="1" ht="17.25" hidden="1" x14ac:dyDescent="0.3">
      <c r="A275" s="6" t="e">
        <f>'11-2019'!#REF!</f>
        <v>#REF!</v>
      </c>
      <c r="B275" s="7" t="e">
        <f>'11-2019'!#REF!</f>
        <v>#REF!</v>
      </c>
      <c r="C275" s="8" t="e">
        <f>'11-2019'!#REF!</f>
        <v>#REF!</v>
      </c>
      <c r="D275" s="9" t="e">
        <f>'11-2019'!#REF!</f>
        <v>#REF!</v>
      </c>
      <c r="E275" s="9" t="e">
        <f>'11-2019'!#REF!</f>
        <v>#REF!</v>
      </c>
      <c r="F275" s="71" t="e">
        <f t="shared" si="12"/>
        <v>#REF!</v>
      </c>
      <c r="H275" s="38" t="e">
        <f>'11-2019'!#REF!</f>
        <v>#REF!</v>
      </c>
      <c r="I275" s="38" t="e">
        <f>'11-2019'!#REF!</f>
        <v>#REF!</v>
      </c>
      <c r="J275" s="38" t="e">
        <f>'11-2019'!#REF!</f>
        <v>#REF!</v>
      </c>
    </row>
    <row r="276" spans="1:10" s="27" customFormat="1" ht="17.25" hidden="1" x14ac:dyDescent="0.3">
      <c r="A276" s="6" t="e">
        <f>'11-2019'!#REF!</f>
        <v>#REF!</v>
      </c>
      <c r="B276" s="7" t="e">
        <f>'11-2019'!#REF!</f>
        <v>#REF!</v>
      </c>
      <c r="C276" s="8" t="e">
        <f>'11-2019'!#REF!</f>
        <v>#REF!</v>
      </c>
      <c r="D276" s="9" t="e">
        <f>'11-2019'!#REF!</f>
        <v>#REF!</v>
      </c>
      <c r="E276" s="9" t="e">
        <f>'11-2019'!#REF!</f>
        <v>#REF!</v>
      </c>
      <c r="F276" s="71" t="e">
        <f t="shared" si="12"/>
        <v>#REF!</v>
      </c>
      <c r="H276" s="38" t="e">
        <f>'11-2019'!#REF!</f>
        <v>#REF!</v>
      </c>
      <c r="I276" s="38" t="e">
        <f>'11-2019'!#REF!</f>
        <v>#REF!</v>
      </c>
      <c r="J276" s="38" t="e">
        <f>'11-2019'!#REF!</f>
        <v>#REF!</v>
      </c>
    </row>
    <row r="277" spans="1:10" s="27" customFormat="1" ht="17.25" hidden="1" x14ac:dyDescent="0.3">
      <c r="A277" s="6" t="e">
        <f>'11-2019'!#REF!</f>
        <v>#REF!</v>
      </c>
      <c r="B277" s="7" t="e">
        <f>'11-2019'!#REF!</f>
        <v>#REF!</v>
      </c>
      <c r="C277" s="8" t="e">
        <f>'11-2019'!#REF!</f>
        <v>#REF!</v>
      </c>
      <c r="D277" s="9" t="e">
        <f>'11-2019'!#REF!</f>
        <v>#REF!</v>
      </c>
      <c r="E277" s="9" t="e">
        <f>'11-2019'!#REF!</f>
        <v>#REF!</v>
      </c>
      <c r="F277" s="71" t="e">
        <f t="shared" si="12"/>
        <v>#REF!</v>
      </c>
      <c r="H277" s="38" t="e">
        <f>'11-2019'!#REF!</f>
        <v>#REF!</v>
      </c>
      <c r="I277" s="38" t="e">
        <f>'11-2019'!#REF!</f>
        <v>#REF!</v>
      </c>
      <c r="J277" s="38" t="e">
        <f>'11-2019'!#REF!</f>
        <v>#REF!</v>
      </c>
    </row>
    <row r="278" spans="1:10" s="27" customFormat="1" ht="17.25" hidden="1" x14ac:dyDescent="0.3">
      <c r="A278" s="6" t="e">
        <f>'11-2019'!#REF!</f>
        <v>#REF!</v>
      </c>
      <c r="B278" s="7" t="e">
        <f>'11-2019'!#REF!</f>
        <v>#REF!</v>
      </c>
      <c r="C278" s="8" t="e">
        <f>'11-2019'!#REF!</f>
        <v>#REF!</v>
      </c>
      <c r="D278" s="9" t="e">
        <f>'11-2019'!#REF!</f>
        <v>#REF!</v>
      </c>
      <c r="E278" s="9" t="e">
        <f>'11-2019'!#REF!</f>
        <v>#REF!</v>
      </c>
      <c r="F278" s="71" t="e">
        <f t="shared" si="12"/>
        <v>#REF!</v>
      </c>
      <c r="H278" s="38" t="e">
        <f>'11-2019'!#REF!</f>
        <v>#REF!</v>
      </c>
      <c r="I278" s="38" t="e">
        <f>'11-2019'!#REF!</f>
        <v>#REF!</v>
      </c>
      <c r="J278" s="38" t="e">
        <f>'11-2019'!#REF!</f>
        <v>#REF!</v>
      </c>
    </row>
    <row r="279" spans="1:10" s="27" customFormat="1" ht="17.25" hidden="1" x14ac:dyDescent="0.3">
      <c r="A279" s="6" t="e">
        <f>'11-2019'!#REF!</f>
        <v>#REF!</v>
      </c>
      <c r="B279" s="7" t="e">
        <f>'11-2019'!#REF!</f>
        <v>#REF!</v>
      </c>
      <c r="C279" s="8" t="e">
        <f>'11-2019'!#REF!</f>
        <v>#REF!</v>
      </c>
      <c r="D279" s="9" t="e">
        <f>'11-2019'!#REF!</f>
        <v>#REF!</v>
      </c>
      <c r="E279" s="9" t="e">
        <f>'11-2019'!#REF!</f>
        <v>#REF!</v>
      </c>
      <c r="F279" s="71" t="e">
        <f t="shared" si="12"/>
        <v>#REF!</v>
      </c>
      <c r="H279" s="38" t="e">
        <f>'11-2019'!#REF!</f>
        <v>#REF!</v>
      </c>
      <c r="I279" s="38" t="e">
        <f>'11-2019'!#REF!</f>
        <v>#REF!</v>
      </c>
      <c r="J279" s="38" t="e">
        <f>'11-2019'!#REF!</f>
        <v>#REF!</v>
      </c>
    </row>
    <row r="280" spans="1:10" s="27" customFormat="1" ht="17.25" hidden="1" x14ac:dyDescent="0.3">
      <c r="A280" s="6"/>
      <c r="B280" s="5" t="e">
        <f>'11-2019'!#REF!</f>
        <v>#REF!</v>
      </c>
      <c r="C280" s="8"/>
      <c r="D280" s="9"/>
      <c r="E280" s="9"/>
      <c r="F280" s="71"/>
      <c r="H280" s="38" t="e">
        <f>'11-2019'!#REF!</f>
        <v>#REF!</v>
      </c>
      <c r="I280" s="38" t="e">
        <f>'11-2019'!#REF!</f>
        <v>#REF!</v>
      </c>
      <c r="J280" s="38" t="e">
        <f>'11-2019'!#REF!</f>
        <v>#REF!</v>
      </c>
    </row>
    <row r="281" spans="1:10" s="27" customFormat="1" ht="17.25" hidden="1" x14ac:dyDescent="0.3">
      <c r="A281" s="6" t="e">
        <f>'11-2019'!#REF!</f>
        <v>#REF!</v>
      </c>
      <c r="B281" s="7" t="e">
        <f>'11-2019'!#REF!</f>
        <v>#REF!</v>
      </c>
      <c r="C281" s="8" t="e">
        <f>'11-2019'!#REF!</f>
        <v>#REF!</v>
      </c>
      <c r="D281" s="9" t="e">
        <f>'11-2019'!#REF!</f>
        <v>#REF!</v>
      </c>
      <c r="E281" s="9" t="e">
        <f>'11-2019'!#REF!</f>
        <v>#REF!</v>
      </c>
      <c r="F281" s="71" t="e">
        <f t="shared" ref="F281:F294" si="13">E281-D281</f>
        <v>#REF!</v>
      </c>
      <c r="H281" s="38" t="e">
        <f>'11-2019'!#REF!</f>
        <v>#REF!</v>
      </c>
      <c r="I281" s="38" t="e">
        <f>'11-2019'!#REF!</f>
        <v>#REF!</v>
      </c>
      <c r="J281" s="38" t="e">
        <f>'11-2019'!#REF!</f>
        <v>#REF!</v>
      </c>
    </row>
    <row r="282" spans="1:10" s="27" customFormat="1" ht="17.25" hidden="1" x14ac:dyDescent="0.3">
      <c r="A282" s="6" t="e">
        <f>'11-2019'!#REF!</f>
        <v>#REF!</v>
      </c>
      <c r="B282" s="7" t="e">
        <f>'11-2019'!#REF!</f>
        <v>#REF!</v>
      </c>
      <c r="C282" s="8" t="e">
        <f>'11-2019'!#REF!</f>
        <v>#REF!</v>
      </c>
      <c r="D282" s="9" t="e">
        <f>'11-2019'!#REF!</f>
        <v>#REF!</v>
      </c>
      <c r="E282" s="9" t="e">
        <f>'11-2019'!#REF!</f>
        <v>#REF!</v>
      </c>
      <c r="F282" s="71" t="e">
        <f t="shared" si="13"/>
        <v>#REF!</v>
      </c>
      <c r="H282" s="38" t="e">
        <f>'11-2019'!#REF!</f>
        <v>#REF!</v>
      </c>
      <c r="I282" s="38" t="e">
        <f>'11-2019'!#REF!</f>
        <v>#REF!</v>
      </c>
      <c r="J282" s="38" t="e">
        <f>'11-2019'!#REF!</f>
        <v>#REF!</v>
      </c>
    </row>
    <row r="283" spans="1:10" s="27" customFormat="1" ht="17.25" hidden="1" x14ac:dyDescent="0.3">
      <c r="A283" s="6" t="e">
        <f>'11-2019'!#REF!</f>
        <v>#REF!</v>
      </c>
      <c r="B283" s="7" t="e">
        <f>'11-2019'!#REF!</f>
        <v>#REF!</v>
      </c>
      <c r="C283" s="8" t="e">
        <f>'11-2019'!#REF!</f>
        <v>#REF!</v>
      </c>
      <c r="D283" s="9" t="e">
        <f>'11-2019'!#REF!</f>
        <v>#REF!</v>
      </c>
      <c r="E283" s="9" t="e">
        <f>'11-2019'!#REF!</f>
        <v>#REF!</v>
      </c>
      <c r="F283" s="71" t="e">
        <f t="shared" si="13"/>
        <v>#REF!</v>
      </c>
      <c r="H283" s="38" t="e">
        <f>'11-2019'!#REF!</f>
        <v>#REF!</v>
      </c>
      <c r="I283" s="38" t="e">
        <f>'11-2019'!#REF!</f>
        <v>#REF!</v>
      </c>
      <c r="J283" s="38" t="e">
        <f>'11-2019'!#REF!</f>
        <v>#REF!</v>
      </c>
    </row>
    <row r="284" spans="1:10" s="27" customFormat="1" ht="17.25" hidden="1" x14ac:dyDescent="0.3">
      <c r="A284" s="6" t="e">
        <f>'11-2019'!#REF!</f>
        <v>#REF!</v>
      </c>
      <c r="B284" s="7" t="e">
        <f>'11-2019'!#REF!</f>
        <v>#REF!</v>
      </c>
      <c r="C284" s="8" t="e">
        <f>'11-2019'!#REF!</f>
        <v>#REF!</v>
      </c>
      <c r="D284" s="9" t="e">
        <f>'11-2019'!#REF!</f>
        <v>#REF!</v>
      </c>
      <c r="E284" s="9" t="e">
        <f>'11-2019'!#REF!</f>
        <v>#REF!</v>
      </c>
      <c r="F284" s="71" t="e">
        <f t="shared" si="13"/>
        <v>#REF!</v>
      </c>
      <c r="H284" s="38" t="e">
        <f>'11-2019'!#REF!</f>
        <v>#REF!</v>
      </c>
      <c r="I284" s="38" t="e">
        <f>'11-2019'!#REF!</f>
        <v>#REF!</v>
      </c>
      <c r="J284" s="38" t="e">
        <f>'11-2019'!#REF!</f>
        <v>#REF!</v>
      </c>
    </row>
    <row r="285" spans="1:10" s="27" customFormat="1" ht="17.25" hidden="1" x14ac:dyDescent="0.3">
      <c r="A285" s="6"/>
      <c r="B285" s="5" t="e">
        <f>'11-2019'!#REF!</f>
        <v>#REF!</v>
      </c>
      <c r="C285" s="8"/>
      <c r="D285" s="9"/>
      <c r="E285" s="9"/>
      <c r="F285" s="71"/>
      <c r="H285" s="38" t="e">
        <f>'11-2019'!#REF!</f>
        <v>#REF!</v>
      </c>
      <c r="I285" s="38" t="e">
        <f>'11-2019'!#REF!</f>
        <v>#REF!</v>
      </c>
      <c r="J285" s="38" t="e">
        <f>'11-2019'!#REF!</f>
        <v>#REF!</v>
      </c>
    </row>
    <row r="286" spans="1:10" s="27" customFormat="1" ht="17.25" hidden="1" x14ac:dyDescent="0.3">
      <c r="A286" s="6" t="e">
        <f>'11-2019'!#REF!</f>
        <v>#REF!</v>
      </c>
      <c r="B286" s="7" t="e">
        <f>'11-2019'!#REF!</f>
        <v>#REF!</v>
      </c>
      <c r="C286" s="8" t="e">
        <f>'11-2019'!#REF!</f>
        <v>#REF!</v>
      </c>
      <c r="D286" s="9" t="e">
        <f>'11-2019'!#REF!</f>
        <v>#REF!</v>
      </c>
      <c r="E286" s="9" t="e">
        <f>'11-2019'!#REF!</f>
        <v>#REF!</v>
      </c>
      <c r="F286" s="71" t="e">
        <f t="shared" si="13"/>
        <v>#REF!</v>
      </c>
      <c r="H286" s="38" t="e">
        <f>'11-2019'!#REF!</f>
        <v>#REF!</v>
      </c>
      <c r="I286" s="38" t="e">
        <f>'11-2019'!#REF!</f>
        <v>#REF!</v>
      </c>
      <c r="J286" s="38" t="e">
        <f>'11-2019'!#REF!</f>
        <v>#REF!</v>
      </c>
    </row>
    <row r="287" spans="1:10" s="27" customFormat="1" ht="17.25" hidden="1" x14ac:dyDescent="0.3">
      <c r="A287" s="6" t="e">
        <f>'11-2019'!#REF!</f>
        <v>#REF!</v>
      </c>
      <c r="B287" s="7" t="e">
        <f>'11-2019'!#REF!</f>
        <v>#REF!</v>
      </c>
      <c r="C287" s="8" t="e">
        <f>'11-2019'!#REF!</f>
        <v>#REF!</v>
      </c>
      <c r="D287" s="9" t="e">
        <f>'11-2019'!#REF!</f>
        <v>#REF!</v>
      </c>
      <c r="E287" s="9" t="e">
        <f>'11-2019'!#REF!</f>
        <v>#REF!</v>
      </c>
      <c r="F287" s="71" t="e">
        <f t="shared" si="13"/>
        <v>#REF!</v>
      </c>
      <c r="H287" s="38" t="e">
        <f>'11-2019'!#REF!</f>
        <v>#REF!</v>
      </c>
      <c r="I287" s="38" t="e">
        <f>'11-2019'!#REF!</f>
        <v>#REF!</v>
      </c>
      <c r="J287" s="38" t="e">
        <f>'11-2019'!#REF!</f>
        <v>#REF!</v>
      </c>
    </row>
    <row r="288" spans="1:10" s="27" customFormat="1" ht="17.25" hidden="1" x14ac:dyDescent="0.3">
      <c r="A288" s="6" t="e">
        <f>'11-2019'!#REF!</f>
        <v>#REF!</v>
      </c>
      <c r="B288" s="7" t="e">
        <f>'11-2019'!#REF!</f>
        <v>#REF!</v>
      </c>
      <c r="C288" s="8" t="e">
        <f>'11-2019'!#REF!</f>
        <v>#REF!</v>
      </c>
      <c r="D288" s="9" t="e">
        <f>'11-2019'!#REF!</f>
        <v>#REF!</v>
      </c>
      <c r="E288" s="9" t="e">
        <f>'11-2019'!#REF!</f>
        <v>#REF!</v>
      </c>
      <c r="F288" s="71" t="e">
        <f t="shared" si="13"/>
        <v>#REF!</v>
      </c>
      <c r="H288" s="38" t="e">
        <f>'11-2019'!#REF!</f>
        <v>#REF!</v>
      </c>
      <c r="I288" s="38" t="e">
        <f>'11-2019'!#REF!</f>
        <v>#REF!</v>
      </c>
      <c r="J288" s="38" t="e">
        <f>'11-2019'!#REF!</f>
        <v>#REF!</v>
      </c>
    </row>
    <row r="289" spans="1:10" s="27" customFormat="1" ht="17.25" hidden="1" x14ac:dyDescent="0.3">
      <c r="A289" s="6" t="e">
        <f>'11-2019'!#REF!</f>
        <v>#REF!</v>
      </c>
      <c r="B289" s="7" t="e">
        <f>'11-2019'!#REF!</f>
        <v>#REF!</v>
      </c>
      <c r="C289" s="8" t="e">
        <f>'11-2019'!#REF!</f>
        <v>#REF!</v>
      </c>
      <c r="D289" s="9" t="e">
        <f>'11-2019'!#REF!</f>
        <v>#REF!</v>
      </c>
      <c r="E289" s="9" t="e">
        <f>'11-2019'!#REF!</f>
        <v>#REF!</v>
      </c>
      <c r="F289" s="71" t="e">
        <f t="shared" si="13"/>
        <v>#REF!</v>
      </c>
      <c r="H289" s="38" t="e">
        <f>'11-2019'!#REF!</f>
        <v>#REF!</v>
      </c>
      <c r="I289" s="38" t="e">
        <f>'11-2019'!#REF!</f>
        <v>#REF!</v>
      </c>
      <c r="J289" s="38" t="e">
        <f>'11-2019'!#REF!</f>
        <v>#REF!</v>
      </c>
    </row>
    <row r="290" spans="1:10" s="27" customFormat="1" ht="17.25" hidden="1" x14ac:dyDescent="0.3">
      <c r="A290" s="6" t="e">
        <f>'11-2019'!#REF!</f>
        <v>#REF!</v>
      </c>
      <c r="B290" s="7" t="e">
        <f>'11-2019'!#REF!</f>
        <v>#REF!</v>
      </c>
      <c r="C290" s="8" t="e">
        <f>'11-2019'!#REF!</f>
        <v>#REF!</v>
      </c>
      <c r="D290" s="9" t="e">
        <f>'11-2019'!#REF!</f>
        <v>#REF!</v>
      </c>
      <c r="E290" s="9" t="e">
        <f>'11-2019'!#REF!</f>
        <v>#REF!</v>
      </c>
      <c r="F290" s="71" t="e">
        <f t="shared" si="13"/>
        <v>#REF!</v>
      </c>
      <c r="H290" s="38" t="e">
        <f>'11-2019'!#REF!</f>
        <v>#REF!</v>
      </c>
      <c r="I290" s="38" t="e">
        <f>'11-2019'!#REF!</f>
        <v>#REF!</v>
      </c>
      <c r="J290" s="38" t="e">
        <f>'11-2019'!#REF!</f>
        <v>#REF!</v>
      </c>
    </row>
    <row r="291" spans="1:10" s="27" customFormat="1" ht="17.25" hidden="1" x14ac:dyDescent="0.3">
      <c r="A291" s="6" t="e">
        <f>'11-2019'!#REF!</f>
        <v>#REF!</v>
      </c>
      <c r="B291" s="7" t="e">
        <f>'11-2019'!#REF!</f>
        <v>#REF!</v>
      </c>
      <c r="C291" s="8" t="e">
        <f>'11-2019'!#REF!</f>
        <v>#REF!</v>
      </c>
      <c r="D291" s="9" t="e">
        <f>'11-2019'!#REF!</f>
        <v>#REF!</v>
      </c>
      <c r="E291" s="9" t="e">
        <f>'11-2019'!#REF!</f>
        <v>#REF!</v>
      </c>
      <c r="F291" s="71" t="e">
        <f t="shared" si="13"/>
        <v>#REF!</v>
      </c>
      <c r="H291" s="38" t="e">
        <f>'11-2019'!#REF!</f>
        <v>#REF!</v>
      </c>
      <c r="I291" s="38" t="e">
        <f>'11-2019'!#REF!</f>
        <v>#REF!</v>
      </c>
      <c r="J291" s="38" t="e">
        <f>'11-2019'!#REF!</f>
        <v>#REF!</v>
      </c>
    </row>
    <row r="292" spans="1:10" s="27" customFormat="1" ht="17.25" hidden="1" x14ac:dyDescent="0.3">
      <c r="A292" s="6" t="e">
        <f>'11-2019'!#REF!</f>
        <v>#REF!</v>
      </c>
      <c r="B292" s="7" t="e">
        <f>'11-2019'!#REF!</f>
        <v>#REF!</v>
      </c>
      <c r="C292" s="8" t="e">
        <f>'11-2019'!#REF!</f>
        <v>#REF!</v>
      </c>
      <c r="D292" s="9" t="e">
        <f>'11-2019'!#REF!</f>
        <v>#REF!</v>
      </c>
      <c r="E292" s="9" t="e">
        <f>'11-2019'!#REF!</f>
        <v>#REF!</v>
      </c>
      <c r="F292" s="71" t="e">
        <f t="shared" si="13"/>
        <v>#REF!</v>
      </c>
      <c r="H292" s="38" t="e">
        <f>'11-2019'!#REF!</f>
        <v>#REF!</v>
      </c>
      <c r="I292" s="38" t="e">
        <f>'11-2019'!#REF!</f>
        <v>#REF!</v>
      </c>
      <c r="J292" s="38" t="e">
        <f>'11-2019'!#REF!</f>
        <v>#REF!</v>
      </c>
    </row>
    <row r="293" spans="1:10" s="27" customFormat="1" ht="17.25" hidden="1" x14ac:dyDescent="0.3">
      <c r="A293" s="6" t="e">
        <f>'11-2019'!#REF!</f>
        <v>#REF!</v>
      </c>
      <c r="B293" s="7" t="e">
        <f>'11-2019'!#REF!</f>
        <v>#REF!</v>
      </c>
      <c r="C293" s="8" t="e">
        <f>'11-2019'!#REF!</f>
        <v>#REF!</v>
      </c>
      <c r="D293" s="9">
        <f>'11-2019'!O221</f>
        <v>0</v>
      </c>
      <c r="E293" s="9">
        <f>'11-2019'!P221</f>
        <v>0</v>
      </c>
      <c r="F293" s="71">
        <f t="shared" si="13"/>
        <v>0</v>
      </c>
      <c r="H293" s="38" t="e">
        <f>'11-2019'!#REF!</f>
        <v>#REF!</v>
      </c>
      <c r="I293" s="38" t="e">
        <f>'11-2019'!#REF!</f>
        <v>#REF!</v>
      </c>
      <c r="J293" s="38" t="e">
        <f>'11-2019'!#REF!</f>
        <v>#REF!</v>
      </c>
    </row>
    <row r="294" spans="1:10" s="27" customFormat="1" ht="17.25" hidden="1" x14ac:dyDescent="0.3">
      <c r="A294" s="6" t="e">
        <f>'11-2019'!#REF!</f>
        <v>#REF!</v>
      </c>
      <c r="B294" s="7" t="e">
        <f>'11-2019'!#REF!</f>
        <v>#REF!</v>
      </c>
      <c r="C294" s="8" t="e">
        <f>'11-2019'!#REF!</f>
        <v>#REF!</v>
      </c>
      <c r="D294" s="9">
        <f>'11-2019'!O222</f>
        <v>0</v>
      </c>
      <c r="E294" s="9">
        <f>'11-2019'!P222</f>
        <v>0</v>
      </c>
      <c r="F294" s="71">
        <f t="shared" si="13"/>
        <v>0</v>
      </c>
      <c r="H294" s="38" t="e">
        <f>'11-2019'!#REF!</f>
        <v>#REF!</v>
      </c>
      <c r="I294" s="38" t="e">
        <f>'11-2019'!#REF!</f>
        <v>#REF!</v>
      </c>
      <c r="J294" s="38" t="e">
        <f>'11-2019'!#REF!</f>
        <v>#REF!</v>
      </c>
    </row>
    <row r="295" spans="1:10" s="27" customFormat="1" ht="36.75" customHeight="1" x14ac:dyDescent="0.3">
      <c r="A295" s="6"/>
      <c r="B295" s="321" t="str">
        <f>'11-2019'!B221</f>
        <v xml:space="preserve"> * Cọc bê tông dự ứng lực: Cty TNHH Thái Sơn An Giang sản xuất (Địa chỉ: tỉnh lộ 943, xã Vĩnh Trạch, huyện Thoại Sơn, An Giang), giao hàng tại nơi sản xuất, chưa tính chi phí bốc dỡ vận chuyển. Theo bảng giá ngày 02/01/2019</v>
      </c>
      <c r="C295" s="322"/>
      <c r="D295" s="322"/>
      <c r="E295" s="322"/>
      <c r="F295" s="323"/>
      <c r="H295" s="38">
        <f>'11-2019'!H221</f>
        <v>0</v>
      </c>
      <c r="I295" s="38">
        <f>'11-2019'!I221</f>
        <v>0</v>
      </c>
      <c r="J295" s="38">
        <f>'11-2019'!J221</f>
        <v>0</v>
      </c>
    </row>
    <row r="296" spans="1:10" s="27" customFormat="1" ht="17.25" hidden="1" x14ac:dyDescent="0.3">
      <c r="A296" s="6">
        <f>'11-2019'!A222</f>
        <v>1</v>
      </c>
      <c r="B296" s="7" t="str">
        <f>'11-2019'!B222</f>
        <v>Cọc bê tông DƯL, tiết diện 100x100, M400, chiều dài: 1,0 -4,0 mét</v>
      </c>
      <c r="C296" s="8" t="str">
        <f>'11-2019'!C222</f>
        <v>đ/m</v>
      </c>
      <c r="D296" s="9">
        <f>'11-2019'!O228</f>
        <v>0</v>
      </c>
      <c r="E296" s="9">
        <f>'11-2019'!P228</f>
        <v>0</v>
      </c>
      <c r="F296" s="71">
        <f>E296-D296</f>
        <v>0</v>
      </c>
      <c r="H296" s="38">
        <f>'11-2019'!H222</f>
        <v>0</v>
      </c>
      <c r="I296" s="38">
        <f>'11-2019'!I222</f>
        <v>0</v>
      </c>
      <c r="J296" s="38">
        <f>'11-2019'!J222</f>
        <v>0</v>
      </c>
    </row>
    <row r="297" spans="1:10" s="27" customFormat="1" ht="17.25" hidden="1" x14ac:dyDescent="0.3">
      <c r="A297" s="6">
        <f>'11-2019'!A223</f>
        <v>2</v>
      </c>
      <c r="B297" s="7" t="str">
        <f>'11-2019'!B223</f>
        <v>Cọc bê tông DƯL, tiết diện 120x120, M400, chiều dài: 1,0 -5,0 mét</v>
      </c>
      <c r="C297" s="8" t="str">
        <f>'11-2019'!C223</f>
        <v>đ/m</v>
      </c>
      <c r="D297" s="9">
        <f>'11-2019'!O229</f>
        <v>0</v>
      </c>
      <c r="E297" s="9">
        <f>'11-2019'!P229</f>
        <v>0</v>
      </c>
      <c r="F297" s="71">
        <f>E297-D297</f>
        <v>0</v>
      </c>
      <c r="H297" s="38">
        <f>'11-2019'!H223</f>
        <v>0</v>
      </c>
      <c r="I297" s="38">
        <f>'11-2019'!I223</f>
        <v>0</v>
      </c>
      <c r="J297" s="38">
        <f>'11-2019'!J223</f>
        <v>0</v>
      </c>
    </row>
    <row r="298" spans="1:10" s="27" customFormat="1" ht="17.25" hidden="1" x14ac:dyDescent="0.3">
      <c r="A298" s="6">
        <f>'11-2019'!A224</f>
        <v>3</v>
      </c>
      <c r="B298" s="7" t="str">
        <f>'11-2019'!B224</f>
        <v>Cọc bê tông DƯL, tiết diện 150x150, M400, chiều dài: 1,0 -6,0 mét</v>
      </c>
      <c r="C298" s="8" t="str">
        <f>'11-2019'!C224</f>
        <v>đ/m</v>
      </c>
      <c r="D298" s="9">
        <f>'11-2019'!O230</f>
        <v>0</v>
      </c>
      <c r="E298" s="9">
        <f>'11-2019'!P230</f>
        <v>0</v>
      </c>
      <c r="F298" s="71">
        <f>E298-D298</f>
        <v>0</v>
      </c>
      <c r="H298" s="38">
        <f>'11-2019'!H224</f>
        <v>0</v>
      </c>
      <c r="I298" s="38">
        <f>'11-2019'!I224</f>
        <v>0</v>
      </c>
      <c r="J298" s="38">
        <f>'11-2019'!J224</f>
        <v>0</v>
      </c>
    </row>
    <row r="299" spans="1:10" s="27" customFormat="1" ht="17.25" hidden="1" x14ac:dyDescent="0.3">
      <c r="A299" s="6">
        <f>'11-2019'!A225</f>
        <v>4</v>
      </c>
      <c r="B299" s="7" t="str">
        <f>'11-2019'!B225</f>
        <v>Cọc bê tông DƯL, tiết diện 200x200, M400, chiều dài: 6,0 mét</v>
      </c>
      <c r="C299" s="8" t="str">
        <f>'11-2019'!C225</f>
        <v>đ/m</v>
      </c>
      <c r="D299" s="9">
        <f>'11-2019'!O231</f>
        <v>0</v>
      </c>
      <c r="E299" s="9">
        <f>'11-2019'!P231</f>
        <v>0</v>
      </c>
      <c r="F299" s="71">
        <f>E299-D299</f>
        <v>0</v>
      </c>
      <c r="H299" s="38">
        <f>'11-2019'!H225</f>
        <v>0</v>
      </c>
      <c r="I299" s="38">
        <f>'11-2019'!I225</f>
        <v>0</v>
      </c>
      <c r="J299" s="38">
        <f>'11-2019'!J225</f>
        <v>0</v>
      </c>
    </row>
    <row r="300" spans="1:10" s="27" customFormat="1" ht="33" customHeight="1" x14ac:dyDescent="0.3">
      <c r="A300" s="13"/>
      <c r="B300" s="321" t="str">
        <f>'11-2019'!B227</f>
        <v xml:space="preserve"> * Cống bê tông ly tâm: Cty TNHH MTV Xây Lắp An Giang sản xuất (giao hàng tại Nhà máy, P. Mỹ Thạnh, Tp. LX). Theo bảng giá ngày 04/09/2019 </v>
      </c>
      <c r="C300" s="322"/>
      <c r="D300" s="322"/>
      <c r="E300" s="322"/>
      <c r="F300" s="323"/>
      <c r="H300" s="38">
        <f>'11-2019'!H227</f>
        <v>0</v>
      </c>
      <c r="I300" s="38">
        <f>'11-2019'!I227</f>
        <v>0</v>
      </c>
      <c r="J300" s="38">
        <f>'11-2019'!J227</f>
        <v>0</v>
      </c>
    </row>
    <row r="301" spans="1:10" s="37" customFormat="1" ht="17.25" hidden="1" x14ac:dyDescent="0.3">
      <c r="A301" s="13"/>
      <c r="B301" s="5" t="str">
        <f>'11-2019'!B228</f>
        <v xml:space="preserve"> - Cống bê tông ly tâm sản xuất theo tiêu chuẩn TCCS01:2011</v>
      </c>
      <c r="C301" s="4"/>
      <c r="D301" s="18"/>
      <c r="E301" s="18"/>
      <c r="F301" s="72"/>
      <c r="H301" s="38">
        <f>'11-2019'!H228</f>
        <v>0</v>
      </c>
      <c r="I301" s="38">
        <f>'11-2019'!I228</f>
        <v>0</v>
      </c>
      <c r="J301" s="38">
        <f>'11-2019'!J228</f>
        <v>0</v>
      </c>
    </row>
    <row r="302" spans="1:10" s="37" customFormat="1" ht="17.25" hidden="1" x14ac:dyDescent="0.3">
      <c r="A302" s="13"/>
      <c r="B302" s="5" t="str">
        <f>'11-2019'!B229</f>
        <v>Cống Φ 400mm, D = 50mm, M = 28Mpa</v>
      </c>
      <c r="C302" s="4"/>
      <c r="D302" s="18"/>
      <c r="E302" s="18"/>
      <c r="F302" s="72"/>
      <c r="H302" s="38">
        <f>'11-2019'!H229</f>
        <v>0</v>
      </c>
      <c r="I302" s="38">
        <f>'11-2019'!I229</f>
        <v>0</v>
      </c>
      <c r="J302" s="38">
        <f>'11-2019'!J229</f>
        <v>0</v>
      </c>
    </row>
    <row r="303" spans="1:10" s="27" customFormat="1" ht="17.25" hidden="1" x14ac:dyDescent="0.3">
      <c r="A303" s="6">
        <f>'11-2019'!A230</f>
        <v>0</v>
      </c>
      <c r="B303" s="7" t="str">
        <f>'11-2019'!B230</f>
        <v>- Hoạt tải 3 x 10-3 Mpa (cống dọc đường), cấp tải thấp</v>
      </c>
      <c r="C303" s="8" t="str">
        <f>'11-2019'!C230</f>
        <v>đ/m</v>
      </c>
      <c r="D303" s="9">
        <f>'11-2019'!O235</f>
        <v>0</v>
      </c>
      <c r="E303" s="9">
        <f>'11-2019'!P235</f>
        <v>0</v>
      </c>
      <c r="F303" s="71">
        <f>E303-D303</f>
        <v>0</v>
      </c>
      <c r="H303" s="38">
        <f>'11-2019'!H230</f>
        <v>270000</v>
      </c>
      <c r="I303" s="38">
        <f>'11-2019'!I230</f>
        <v>0</v>
      </c>
      <c r="J303" s="38">
        <f>'11-2019'!J230</f>
        <v>0</v>
      </c>
    </row>
    <row r="304" spans="1:10" s="27" customFormat="1" ht="17.25" hidden="1" x14ac:dyDescent="0.3">
      <c r="A304" s="6">
        <f>'11-2019'!A231</f>
        <v>0</v>
      </c>
      <c r="B304" s="7" t="str">
        <f>'11-2019'!B231</f>
        <v>- Hoạt tải 65% HL93 (cống qua đường &gt; H10), cấp tải tiêu chuẩn</v>
      </c>
      <c r="C304" s="8" t="str">
        <f>'11-2019'!C231</f>
        <v>đ/m</v>
      </c>
      <c r="D304" s="9">
        <f>'11-2019'!O236</f>
        <v>0</v>
      </c>
      <c r="E304" s="9">
        <f>'11-2019'!P236</f>
        <v>0</v>
      </c>
      <c r="F304" s="71">
        <f>E304-D304</f>
        <v>0</v>
      </c>
      <c r="H304" s="38">
        <f>'11-2019'!H231</f>
        <v>286364</v>
      </c>
      <c r="I304" s="38">
        <f>'11-2019'!I231</f>
        <v>0</v>
      </c>
      <c r="J304" s="38">
        <f>'11-2019'!J231</f>
        <v>0</v>
      </c>
    </row>
    <row r="305" spans="1:10" s="27" customFormat="1" ht="17.25" hidden="1" x14ac:dyDescent="0.3">
      <c r="A305" s="6">
        <f>'11-2019'!A232</f>
        <v>0</v>
      </c>
      <c r="B305" s="7" t="str">
        <f>'11-2019'!B232</f>
        <v>- Hoạt tải 100% HL93 (cống qua đường &gt; H30), cấp tải cao</v>
      </c>
      <c r="C305" s="8" t="str">
        <f>'11-2019'!C232</f>
        <v>đ/m</v>
      </c>
      <c r="D305" s="9">
        <f>'11-2019'!O237</f>
        <v>0</v>
      </c>
      <c r="E305" s="9">
        <f>'11-2019'!P237</f>
        <v>0</v>
      </c>
      <c r="F305" s="71">
        <f>E305-D305</f>
        <v>0</v>
      </c>
      <c r="H305" s="38">
        <f>'11-2019'!H232</f>
        <v>300000</v>
      </c>
      <c r="I305" s="38">
        <f>'11-2019'!I232</f>
        <v>0</v>
      </c>
      <c r="J305" s="38">
        <f>'11-2019'!J232</f>
        <v>0</v>
      </c>
    </row>
    <row r="306" spans="1:10" s="37" customFormat="1" ht="17.25" hidden="1" x14ac:dyDescent="0.3">
      <c r="A306" s="13"/>
      <c r="B306" s="5" t="str">
        <f>'11-2019'!B233</f>
        <v>Cống Φ 600mm, D = 50mm, M = 28Mpa</v>
      </c>
      <c r="C306" s="4"/>
      <c r="D306" s="18"/>
      <c r="E306" s="18"/>
      <c r="F306" s="72"/>
      <c r="H306" s="38">
        <f>'11-2019'!H233</f>
        <v>0</v>
      </c>
      <c r="I306" s="38">
        <f>'11-2019'!I233</f>
        <v>0</v>
      </c>
      <c r="J306" s="38">
        <f>'11-2019'!J233</f>
        <v>0</v>
      </c>
    </row>
    <row r="307" spans="1:10" s="27" customFormat="1" ht="17.25" hidden="1" x14ac:dyDescent="0.3">
      <c r="A307" s="6">
        <f>'11-2019'!A234</f>
        <v>0</v>
      </c>
      <c r="B307" s="7" t="str">
        <f>'11-2019'!B234</f>
        <v>- Hoạt tải 3 x 10-3 Mpa (cống dọc đường), cấp tải thấp</v>
      </c>
      <c r="C307" s="8" t="str">
        <f>'11-2019'!C234</f>
        <v>đ/m</v>
      </c>
      <c r="D307" s="9">
        <f>'11-2019'!O239</f>
        <v>0</v>
      </c>
      <c r="E307" s="9">
        <f>'11-2019'!P239</f>
        <v>0</v>
      </c>
      <c r="F307" s="71">
        <f t="shared" ref="F307:F325" si="14">E307-D307</f>
        <v>0</v>
      </c>
      <c r="H307" s="38">
        <f>'11-2019'!H234</f>
        <v>420000</v>
      </c>
      <c r="I307" s="38">
        <f>'11-2019'!I234</f>
        <v>0</v>
      </c>
      <c r="J307" s="38">
        <f>'11-2019'!J234</f>
        <v>0</v>
      </c>
    </row>
    <row r="308" spans="1:10" s="27" customFormat="1" ht="17.25" hidden="1" x14ac:dyDescent="0.3">
      <c r="A308" s="6">
        <f>'11-2019'!A235</f>
        <v>0</v>
      </c>
      <c r="B308" s="7" t="str">
        <f>'11-2019'!B235</f>
        <v>- Hoạt tải 65% HL93 (cống qua đường &gt; H10), cấp tải tiêu chuẩn</v>
      </c>
      <c r="C308" s="8" t="str">
        <f>'11-2019'!C235</f>
        <v>đ/m</v>
      </c>
      <c r="D308" s="9">
        <f>'11-2019'!O240</f>
        <v>0</v>
      </c>
      <c r="E308" s="9">
        <f>'11-2019'!P240</f>
        <v>0</v>
      </c>
      <c r="F308" s="71">
        <f t="shared" si="14"/>
        <v>0</v>
      </c>
      <c r="H308" s="38">
        <f>'11-2019'!H235</f>
        <v>470000</v>
      </c>
      <c r="I308" s="38">
        <f>'11-2019'!I235</f>
        <v>0</v>
      </c>
      <c r="J308" s="38">
        <f>'11-2019'!J235</f>
        <v>0</v>
      </c>
    </row>
    <row r="309" spans="1:10" s="27" customFormat="1" ht="17.25" hidden="1" x14ac:dyDescent="0.3">
      <c r="A309" s="6">
        <f>'11-2019'!A236</f>
        <v>0</v>
      </c>
      <c r="B309" s="7" t="str">
        <f>'11-2019'!B236</f>
        <v>- Hoạt tải 100% HL93 (cống qua đường &gt; H30), cấp tải cao</v>
      </c>
      <c r="C309" s="8" t="str">
        <f>'11-2019'!C236</f>
        <v>đ/m</v>
      </c>
      <c r="D309" s="9">
        <f>'11-2019'!O241</f>
        <v>0</v>
      </c>
      <c r="E309" s="9">
        <f>'11-2019'!P241</f>
        <v>0</v>
      </c>
      <c r="F309" s="71">
        <f t="shared" si="14"/>
        <v>0</v>
      </c>
      <c r="H309" s="38">
        <f>'11-2019'!H236</f>
        <v>500000</v>
      </c>
      <c r="I309" s="38">
        <f>'11-2019'!I236</f>
        <v>0</v>
      </c>
      <c r="J309" s="38">
        <f>'11-2019'!J236</f>
        <v>0</v>
      </c>
    </row>
    <row r="310" spans="1:10" s="37" customFormat="1" ht="17.25" hidden="1" x14ac:dyDescent="0.3">
      <c r="A310" s="13"/>
      <c r="B310" s="5" t="str">
        <f>'11-2019'!B237</f>
        <v>Cống Φ 800mm, D = 80mm, M = 28Mpa</v>
      </c>
      <c r="C310" s="4"/>
      <c r="D310" s="18"/>
      <c r="E310" s="18"/>
      <c r="F310" s="72"/>
      <c r="H310" s="38">
        <f>'11-2019'!H237</f>
        <v>0</v>
      </c>
      <c r="I310" s="38">
        <f>'11-2019'!I237</f>
        <v>0</v>
      </c>
      <c r="J310" s="38">
        <f>'11-2019'!J237</f>
        <v>0</v>
      </c>
    </row>
    <row r="311" spans="1:10" s="27" customFormat="1" ht="17.25" hidden="1" x14ac:dyDescent="0.3">
      <c r="A311" s="6">
        <f>'11-2019'!A238</f>
        <v>0</v>
      </c>
      <c r="B311" s="7" t="str">
        <f>'11-2019'!B238</f>
        <v>- Hoạt tải 3 x 10-3 Mpa (cống dọc đường), cấp tải thấp</v>
      </c>
      <c r="C311" s="8" t="str">
        <f>'11-2019'!C238</f>
        <v>đ/m</v>
      </c>
      <c r="D311" s="9">
        <f>'11-2019'!O243</f>
        <v>0</v>
      </c>
      <c r="E311" s="9">
        <f>'11-2019'!P243</f>
        <v>0</v>
      </c>
      <c r="F311" s="71">
        <f t="shared" si="14"/>
        <v>0</v>
      </c>
      <c r="H311" s="38">
        <f>'11-2019'!H238</f>
        <v>670000</v>
      </c>
      <c r="I311" s="38">
        <f>'11-2019'!I238</f>
        <v>0</v>
      </c>
      <c r="J311" s="38">
        <f>'11-2019'!J238</f>
        <v>0</v>
      </c>
    </row>
    <row r="312" spans="1:10" s="27" customFormat="1" ht="17.25" hidden="1" x14ac:dyDescent="0.3">
      <c r="A312" s="6">
        <f>'11-2019'!A239</f>
        <v>0</v>
      </c>
      <c r="B312" s="7" t="str">
        <f>'11-2019'!B239</f>
        <v>- Hoạt tải 65% HL93 (cống qua đường &gt; H10), cấp tải tiêu chuẩn</v>
      </c>
      <c r="C312" s="8" t="str">
        <f>'11-2019'!C239</f>
        <v>đ/m</v>
      </c>
      <c r="D312" s="9">
        <f>'11-2019'!O244</f>
        <v>0</v>
      </c>
      <c r="E312" s="9">
        <f>'11-2019'!P244</f>
        <v>0</v>
      </c>
      <c r="F312" s="71">
        <f t="shared" si="14"/>
        <v>0</v>
      </c>
      <c r="H312" s="38">
        <f>'11-2019'!H239</f>
        <v>740000</v>
      </c>
      <c r="I312" s="38">
        <f>'11-2019'!I239</f>
        <v>0</v>
      </c>
      <c r="J312" s="38">
        <f>'11-2019'!J239</f>
        <v>0</v>
      </c>
    </row>
    <row r="313" spans="1:10" s="27" customFormat="1" ht="17.25" hidden="1" x14ac:dyDescent="0.3">
      <c r="A313" s="6">
        <f>'11-2019'!A240</f>
        <v>0</v>
      </c>
      <c r="B313" s="7" t="str">
        <f>'11-2019'!B240</f>
        <v>- Hoạt tải 100% HL93 (cống qua đường &gt; H30), cấp tải cao</v>
      </c>
      <c r="C313" s="8" t="str">
        <f>'11-2019'!C240</f>
        <v>đ/m</v>
      </c>
      <c r="D313" s="9">
        <f>'11-2019'!O245</f>
        <v>0</v>
      </c>
      <c r="E313" s="9">
        <f>'11-2019'!P245</f>
        <v>0</v>
      </c>
      <c r="F313" s="71">
        <f t="shared" si="14"/>
        <v>0</v>
      </c>
      <c r="H313" s="38">
        <f>'11-2019'!H240</f>
        <v>860000</v>
      </c>
      <c r="I313" s="38">
        <f>'11-2019'!I240</f>
        <v>0</v>
      </c>
      <c r="J313" s="38">
        <f>'11-2019'!J240</f>
        <v>0</v>
      </c>
    </row>
    <row r="314" spans="1:10" s="37" customFormat="1" ht="17.25" hidden="1" x14ac:dyDescent="0.3">
      <c r="A314" s="13"/>
      <c r="B314" s="5" t="str">
        <f>'11-2019'!B241</f>
        <v>Cống Φ 1000mm, D = 100mm, M = 28Mpa</v>
      </c>
      <c r="C314" s="4"/>
      <c r="D314" s="18"/>
      <c r="E314" s="18"/>
      <c r="F314" s="72"/>
      <c r="H314" s="38">
        <f>'11-2019'!H241</f>
        <v>0</v>
      </c>
      <c r="I314" s="38">
        <f>'11-2019'!I241</f>
        <v>0</v>
      </c>
      <c r="J314" s="38">
        <f>'11-2019'!J241</f>
        <v>0</v>
      </c>
    </row>
    <row r="315" spans="1:10" s="27" customFormat="1" ht="17.25" hidden="1" x14ac:dyDescent="0.3">
      <c r="A315" s="6">
        <f>'11-2019'!A242</f>
        <v>0</v>
      </c>
      <c r="B315" s="7" t="str">
        <f>'11-2019'!B242</f>
        <v>- Hoạt tải 3 x 10-3 Mpa (cống dọc đường), cấp tải thấp</v>
      </c>
      <c r="C315" s="8" t="str">
        <f>'11-2019'!C242</f>
        <v>đ/m</v>
      </c>
      <c r="D315" s="9">
        <f>'11-2019'!O247</f>
        <v>0</v>
      </c>
      <c r="E315" s="9">
        <f>'11-2019'!P247</f>
        <v>0</v>
      </c>
      <c r="F315" s="71">
        <f t="shared" si="14"/>
        <v>0</v>
      </c>
      <c r="H315" s="38">
        <f>'11-2019'!H242</f>
        <v>1080000</v>
      </c>
      <c r="I315" s="38">
        <f>'11-2019'!I242</f>
        <v>0</v>
      </c>
      <c r="J315" s="38">
        <f>'11-2019'!J242</f>
        <v>0</v>
      </c>
    </row>
    <row r="316" spans="1:10" s="27" customFormat="1" ht="17.25" hidden="1" x14ac:dyDescent="0.3">
      <c r="A316" s="6">
        <f>'11-2019'!A243</f>
        <v>0</v>
      </c>
      <c r="B316" s="7" t="str">
        <f>'11-2019'!B243</f>
        <v>- Hoạt tải 65% HL93 (cống qua đường &gt; H10), cấp tải tiêu chuẩn</v>
      </c>
      <c r="C316" s="8" t="str">
        <f>'11-2019'!C243</f>
        <v>đ/m</v>
      </c>
      <c r="D316" s="9">
        <f>'11-2019'!O248</f>
        <v>0</v>
      </c>
      <c r="E316" s="9">
        <f>'11-2019'!P248</f>
        <v>0</v>
      </c>
      <c r="F316" s="71">
        <f t="shared" si="14"/>
        <v>0</v>
      </c>
      <c r="H316" s="38">
        <f>'11-2019'!H243</f>
        <v>1172727</v>
      </c>
      <c r="I316" s="38">
        <f>'11-2019'!I243</f>
        <v>0</v>
      </c>
      <c r="J316" s="38">
        <f>'11-2019'!J243</f>
        <v>0</v>
      </c>
    </row>
    <row r="317" spans="1:10" s="27" customFormat="1" ht="17.25" hidden="1" x14ac:dyDescent="0.3">
      <c r="A317" s="6">
        <f>'11-2019'!A244</f>
        <v>0</v>
      </c>
      <c r="B317" s="7" t="str">
        <f>'11-2019'!B244</f>
        <v>- Hoạt tải 100% HL93 (cống qua đường &gt; H30), cấp tải cao</v>
      </c>
      <c r="C317" s="8" t="str">
        <f>'11-2019'!C244</f>
        <v>đ/m</v>
      </c>
      <c r="D317" s="9">
        <f>'11-2019'!O249</f>
        <v>0</v>
      </c>
      <c r="E317" s="9">
        <f>'11-2019'!P249</f>
        <v>0</v>
      </c>
      <c r="F317" s="71">
        <f t="shared" si="14"/>
        <v>0</v>
      </c>
      <c r="H317" s="38">
        <f>'11-2019'!H244</f>
        <v>1350000</v>
      </c>
      <c r="I317" s="38">
        <f>'11-2019'!I244</f>
        <v>0</v>
      </c>
      <c r="J317" s="38">
        <f>'11-2019'!J244</f>
        <v>0</v>
      </c>
    </row>
    <row r="318" spans="1:10" s="37" customFormat="1" ht="17.25" hidden="1" x14ac:dyDescent="0.3">
      <c r="A318" s="13"/>
      <c r="B318" s="5" t="str">
        <f>'11-2019'!B245</f>
        <v>Cống Φ 1200mm, D = 120mm, M = 28Mpa</v>
      </c>
      <c r="C318" s="4"/>
      <c r="D318" s="18"/>
      <c r="E318" s="18"/>
      <c r="F318" s="72"/>
      <c r="H318" s="38">
        <f>'11-2019'!H245</f>
        <v>0</v>
      </c>
      <c r="I318" s="38">
        <f>'11-2019'!I245</f>
        <v>0</v>
      </c>
      <c r="J318" s="38">
        <f>'11-2019'!J245</f>
        <v>0</v>
      </c>
    </row>
    <row r="319" spans="1:10" s="27" customFormat="1" ht="17.25" hidden="1" x14ac:dyDescent="0.3">
      <c r="A319" s="6">
        <f>'11-2019'!A246</f>
        <v>0</v>
      </c>
      <c r="B319" s="7" t="str">
        <f>'11-2019'!B246</f>
        <v>- Hoạt tải 3 x 10-3 Mpa (cống dọc đường), cấp tải thấp</v>
      </c>
      <c r="C319" s="8" t="str">
        <f>'11-2019'!C246</f>
        <v>đ/m</v>
      </c>
      <c r="D319" s="9">
        <f>'11-2019'!O251</f>
        <v>0</v>
      </c>
      <c r="E319" s="9">
        <f>'11-2019'!P251</f>
        <v>0</v>
      </c>
      <c r="F319" s="71">
        <f t="shared" si="14"/>
        <v>0</v>
      </c>
      <c r="H319" s="38">
        <f>'11-2019'!H246</f>
        <v>2100000</v>
      </c>
      <c r="I319" s="38">
        <f>'11-2019'!I246</f>
        <v>0</v>
      </c>
      <c r="J319" s="38">
        <f>'11-2019'!J246</f>
        <v>0</v>
      </c>
    </row>
    <row r="320" spans="1:10" s="27" customFormat="1" ht="17.25" hidden="1" x14ac:dyDescent="0.3">
      <c r="A320" s="6">
        <f>'11-2019'!A247</f>
        <v>0</v>
      </c>
      <c r="B320" s="7" t="str">
        <f>'11-2019'!B247</f>
        <v>- Hoạt tải 65% HL93 (cống qua đường &gt; H10), cấp tải tiêu chuẩn</v>
      </c>
      <c r="C320" s="8" t="str">
        <f>'11-2019'!C247</f>
        <v>đ/m</v>
      </c>
      <c r="D320" s="9">
        <f>'11-2019'!O252</f>
        <v>0</v>
      </c>
      <c r="E320" s="9">
        <f>'11-2019'!P252</f>
        <v>0</v>
      </c>
      <c r="F320" s="71">
        <f t="shared" si="14"/>
        <v>0</v>
      </c>
      <c r="H320" s="38">
        <f>'11-2019'!H247</f>
        <v>2150000</v>
      </c>
      <c r="I320" s="38">
        <f>'11-2019'!I247</f>
        <v>0</v>
      </c>
      <c r="J320" s="38">
        <f>'11-2019'!J247</f>
        <v>0</v>
      </c>
    </row>
    <row r="321" spans="1:10" s="27" customFormat="1" ht="17.25" hidden="1" x14ac:dyDescent="0.3">
      <c r="A321" s="6">
        <f>'11-2019'!A248</f>
        <v>0</v>
      </c>
      <c r="B321" s="7" t="str">
        <f>'11-2019'!B248</f>
        <v>- Hoạt tải 100% HL93 (cống qua đường &gt; H30), cấp tải cao</v>
      </c>
      <c r="C321" s="8" t="str">
        <f>'11-2019'!C248</f>
        <v>đ/m</v>
      </c>
      <c r="D321" s="9">
        <f>'11-2019'!O293</f>
        <v>0</v>
      </c>
      <c r="E321" s="9">
        <f>'11-2019'!P293</f>
        <v>0</v>
      </c>
      <c r="F321" s="71">
        <f t="shared" si="14"/>
        <v>0</v>
      </c>
      <c r="H321" s="38">
        <f>'11-2019'!H248</f>
        <v>2300000</v>
      </c>
      <c r="I321" s="38">
        <f>'11-2019'!I248</f>
        <v>0</v>
      </c>
      <c r="J321" s="38">
        <f>'11-2019'!J248</f>
        <v>0</v>
      </c>
    </row>
    <row r="322" spans="1:10" s="37" customFormat="1" ht="17.25" hidden="1" x14ac:dyDescent="0.3">
      <c r="A322" s="13"/>
      <c r="B322" s="5" t="str">
        <f>'11-2019'!B249</f>
        <v>Cống Φ 1500mm, D = 130mm, M = 28Mpa</v>
      </c>
      <c r="C322" s="4"/>
      <c r="D322" s="18"/>
      <c r="E322" s="18"/>
      <c r="F322" s="72"/>
      <c r="H322" s="38">
        <f>'11-2019'!H249</f>
        <v>0</v>
      </c>
      <c r="I322" s="38">
        <f>'11-2019'!I249</f>
        <v>0</v>
      </c>
      <c r="J322" s="38">
        <f>'11-2019'!J249</f>
        <v>0</v>
      </c>
    </row>
    <row r="323" spans="1:10" s="27" customFormat="1" ht="17.25" hidden="1" x14ac:dyDescent="0.3">
      <c r="A323" s="6">
        <f>'11-2019'!A250</f>
        <v>0</v>
      </c>
      <c r="B323" s="7" t="str">
        <f>'11-2019'!B250</f>
        <v>- Hoạt tải 3 x 10-3 Mpa (cống dọc đường), cấp tải thấp</v>
      </c>
      <c r="C323" s="8" t="str">
        <f>'11-2019'!C250</f>
        <v>đ/m</v>
      </c>
      <c r="D323" s="9">
        <f>'11-2019'!O295</f>
        <v>0</v>
      </c>
      <c r="E323" s="9">
        <f>'11-2019'!P295</f>
        <v>0</v>
      </c>
      <c r="F323" s="71">
        <f t="shared" si="14"/>
        <v>0</v>
      </c>
      <c r="H323" s="38">
        <f>'11-2019'!H250</f>
        <v>2500000</v>
      </c>
      <c r="I323" s="38">
        <f>'11-2019'!I250</f>
        <v>0</v>
      </c>
      <c r="J323" s="38">
        <f>'11-2019'!J250</f>
        <v>0</v>
      </c>
    </row>
    <row r="324" spans="1:10" s="27" customFormat="1" ht="17.25" hidden="1" x14ac:dyDescent="0.3">
      <c r="A324" s="6">
        <f>'11-2019'!A251</f>
        <v>0</v>
      </c>
      <c r="B324" s="7" t="str">
        <f>'11-2019'!B251</f>
        <v>- Hoạt tải 65% HL93 (cống qua đường &gt; H10), cấp tải tiêu chuẩn</v>
      </c>
      <c r="C324" s="8" t="str">
        <f>'11-2019'!C251</f>
        <v>đ/m</v>
      </c>
      <c r="D324" s="9">
        <f>'11-2019'!O296</f>
        <v>0</v>
      </c>
      <c r="E324" s="9">
        <f>'11-2019'!P296</f>
        <v>0</v>
      </c>
      <c r="F324" s="71">
        <f t="shared" si="14"/>
        <v>0</v>
      </c>
      <c r="H324" s="38">
        <f>'11-2019'!H251</f>
        <v>2700000</v>
      </c>
      <c r="I324" s="38">
        <f>'11-2019'!I251</f>
        <v>0</v>
      </c>
      <c r="J324" s="38">
        <f>'11-2019'!J251</f>
        <v>0</v>
      </c>
    </row>
    <row r="325" spans="1:10" s="27" customFormat="1" ht="17.25" hidden="1" x14ac:dyDescent="0.3">
      <c r="A325" s="6">
        <f>'11-2019'!A252</f>
        <v>0</v>
      </c>
      <c r="B325" s="7" t="str">
        <f>'11-2019'!B252</f>
        <v>- Hoạt tải 100% HL93 (cống qua đường &gt; H30), cấp tải cao</v>
      </c>
      <c r="C325" s="8" t="str">
        <f>'11-2019'!C252</f>
        <v>đ/m</v>
      </c>
      <c r="D325" s="9">
        <f>'11-2019'!O297</f>
        <v>0</v>
      </c>
      <c r="E325" s="9">
        <f>'11-2019'!P297</f>
        <v>0</v>
      </c>
      <c r="F325" s="71">
        <f t="shared" si="14"/>
        <v>0</v>
      </c>
      <c r="H325" s="38">
        <f>'11-2019'!H252</f>
        <v>2950000</v>
      </c>
      <c r="I325" s="38">
        <f>'11-2019'!I252</f>
        <v>0</v>
      </c>
      <c r="J325" s="38">
        <f>'11-2019'!J252</f>
        <v>0</v>
      </c>
    </row>
    <row r="326" spans="1:10" s="37" customFormat="1" ht="17.25" x14ac:dyDescent="0.3">
      <c r="A326" s="13" t="str">
        <f>'11-2019'!A293</f>
        <v>VI</v>
      </c>
      <c r="B326" s="5" t="str">
        <f>'11-2019'!B293</f>
        <v>XI MĂNG :</v>
      </c>
      <c r="C326" s="4"/>
      <c r="D326" s="18"/>
      <c r="E326" s="18"/>
      <c r="F326" s="72"/>
      <c r="H326" s="38">
        <f>'11-2019'!H293</f>
        <v>0</v>
      </c>
      <c r="I326" s="38">
        <f>'11-2019'!I293</f>
        <v>0</v>
      </c>
      <c r="J326" s="38">
        <f>'11-2019'!J293</f>
        <v>0</v>
      </c>
    </row>
    <row r="327" spans="1:10" s="27" customFormat="1" ht="17.25" x14ac:dyDescent="0.3">
      <c r="A327" s="6"/>
      <c r="B327" s="321" t="str">
        <f>'11-2019'!B294</f>
        <v xml:space="preserve"> * Xi măng các loại : Cty TNHH MTV Xây Lắp AG (giao tại Nhà máy xi măng An Giang). Theo bảng giá ngày 04/09/2019</v>
      </c>
      <c r="C327" s="322"/>
      <c r="D327" s="322"/>
      <c r="E327" s="322"/>
      <c r="F327" s="323"/>
      <c r="H327" s="38">
        <f>'11-2019'!H294</f>
        <v>0</v>
      </c>
      <c r="I327" s="38">
        <f>'11-2019'!I294</f>
        <v>0</v>
      </c>
      <c r="J327" s="38">
        <f>'11-2019'!J294</f>
        <v>0</v>
      </c>
    </row>
    <row r="328" spans="1:10" s="27" customFormat="1" ht="17.25" hidden="1" x14ac:dyDescent="0.3">
      <c r="A328" s="6">
        <f>'11-2019'!A295</f>
        <v>1</v>
      </c>
      <c r="B328" s="7" t="str">
        <f>'11-2019'!B295</f>
        <v xml:space="preserve"> Xi măng ACIFA PCB 30 (bao 50kg)</v>
      </c>
      <c r="C328" s="8" t="str">
        <f>'11-2019'!C295</f>
        <v>đ/bao</v>
      </c>
      <c r="D328" s="9">
        <f>'11-2019'!O300</f>
        <v>0</v>
      </c>
      <c r="E328" s="9">
        <f>'11-2019'!P300</f>
        <v>0</v>
      </c>
      <c r="F328" s="71">
        <f t="shared" ref="F328:F334" si="15">E328-D328</f>
        <v>0</v>
      </c>
      <c r="H328" s="38">
        <f>'11-2019'!H295</f>
        <v>68182</v>
      </c>
      <c r="I328" s="38">
        <f>'11-2019'!I295</f>
        <v>0</v>
      </c>
      <c r="J328" s="38">
        <f>'11-2019'!J295</f>
        <v>0</v>
      </c>
    </row>
    <row r="329" spans="1:10" s="27" customFormat="1" ht="17.25" hidden="1" x14ac:dyDescent="0.3">
      <c r="A329" s="6">
        <f>'11-2019'!A296</f>
        <v>2</v>
      </c>
      <c r="B329" s="7" t="str">
        <f>'11-2019'!B296</f>
        <v xml:space="preserve"> Xi măng ACIFA PCB 40 (bao 50kg)</v>
      </c>
      <c r="C329" s="8" t="str">
        <f>'11-2019'!C296</f>
        <v>đ/bao</v>
      </c>
      <c r="D329" s="9">
        <f>'11-2019'!O301</f>
        <v>0</v>
      </c>
      <c r="E329" s="9">
        <f>'11-2019'!P301</f>
        <v>0</v>
      </c>
      <c r="F329" s="71">
        <f t="shared" si="15"/>
        <v>0</v>
      </c>
      <c r="H329" s="38">
        <f>'11-2019'!H296</f>
        <v>70909</v>
      </c>
      <c r="I329" s="38">
        <f>'11-2019'!I296</f>
        <v>0</v>
      </c>
      <c r="J329" s="38">
        <f>'11-2019'!J296</f>
        <v>0</v>
      </c>
    </row>
    <row r="330" spans="1:10" s="27" customFormat="1" ht="17.25" hidden="1" x14ac:dyDescent="0.3">
      <c r="A330" s="6">
        <f>'11-2019'!A297</f>
        <v>3</v>
      </c>
      <c r="B330" s="7" t="str">
        <f>'11-2019'!B297</f>
        <v>Xi măng trắng  (1 bao = 40kg)</v>
      </c>
      <c r="C330" s="8" t="str">
        <f>'11-2019'!C297</f>
        <v>đ/bao</v>
      </c>
      <c r="D330" s="9">
        <f>'11-2019'!O302</f>
        <v>0</v>
      </c>
      <c r="E330" s="9">
        <f>'11-2019'!P302</f>
        <v>0</v>
      </c>
      <c r="F330" s="71">
        <f t="shared" si="15"/>
        <v>0</v>
      </c>
      <c r="H330" s="38">
        <f>'11-2019'!H297</f>
        <v>0</v>
      </c>
      <c r="I330" s="38">
        <f>'11-2019'!I297</f>
        <v>143636</v>
      </c>
      <c r="J330" s="38">
        <f>'11-2019'!J297</f>
        <v>0</v>
      </c>
    </row>
    <row r="331" spans="1:10" s="27" customFormat="1" ht="17.25" hidden="1" x14ac:dyDescent="0.3">
      <c r="A331" s="6">
        <f>'11-2019'!A298</f>
        <v>4</v>
      </c>
      <c r="B331" s="7" t="str">
        <f>'11-2019'!B298</f>
        <v>Xi măng Holcim PCB 40 (bao 50kg)</v>
      </c>
      <c r="C331" s="8" t="str">
        <f>'11-2019'!C298</f>
        <v>đ/bao</v>
      </c>
      <c r="D331" s="9">
        <f>'11-2019'!O303</f>
        <v>0</v>
      </c>
      <c r="E331" s="9">
        <f>'11-2019'!P303</f>
        <v>0</v>
      </c>
      <c r="F331" s="71">
        <f t="shared" si="15"/>
        <v>0</v>
      </c>
      <c r="H331" s="38">
        <f>'11-2019'!H298</f>
        <v>0</v>
      </c>
      <c r="I331" s="38">
        <f>'11-2019'!I298</f>
        <v>81818</v>
      </c>
      <c r="J331" s="38">
        <f>'11-2019'!J298</f>
        <v>0</v>
      </c>
    </row>
    <row r="332" spans="1:10" s="27" customFormat="1" ht="17.25" hidden="1" x14ac:dyDescent="0.3">
      <c r="A332" s="6">
        <f>'11-2019'!A299</f>
        <v>5</v>
      </c>
      <c r="B332" s="7" t="str">
        <f>'11-2019'!B299</f>
        <v>Xi măng Hà Tiên II PCB 40 (bao 50kg)</v>
      </c>
      <c r="C332" s="8" t="str">
        <f>'11-2019'!C299</f>
        <v>đ/bao</v>
      </c>
      <c r="D332" s="9">
        <f>'11-2019'!O304</f>
        <v>0</v>
      </c>
      <c r="E332" s="9">
        <f>'11-2019'!P304</f>
        <v>0</v>
      </c>
      <c r="F332" s="71">
        <f t="shared" si="15"/>
        <v>0</v>
      </c>
      <c r="H332" s="38">
        <f>'11-2019'!H299</f>
        <v>0</v>
      </c>
      <c r="I332" s="38">
        <f>'11-2019'!I299</f>
        <v>77273</v>
      </c>
      <c r="J332" s="38">
        <f>'11-2019'!J299</f>
        <v>0</v>
      </c>
    </row>
    <row r="333" spans="1:10" s="27" customFormat="1" ht="17.25" hidden="1" x14ac:dyDescent="0.3">
      <c r="A333" s="6">
        <f>'11-2019'!A300</f>
        <v>6</v>
      </c>
      <c r="B333" s="7" t="str">
        <f>'11-2019'!B300</f>
        <v>Xi măng Hà Tiên II PCB 50 (bao 50kg)</v>
      </c>
      <c r="C333" s="8" t="str">
        <f>'11-2019'!C300</f>
        <v>đ/bao</v>
      </c>
      <c r="D333" s="9">
        <f>'11-2019'!O305</f>
        <v>0</v>
      </c>
      <c r="E333" s="9">
        <f>'11-2019'!P305</f>
        <v>0</v>
      </c>
      <c r="F333" s="71">
        <f t="shared" si="15"/>
        <v>0</v>
      </c>
      <c r="H333" s="38">
        <f>'11-2019'!H300</f>
        <v>0</v>
      </c>
      <c r="I333" s="38">
        <f>'11-2019'!I300</f>
        <v>79545</v>
      </c>
      <c r="J333" s="38">
        <f>'11-2019'!J300</f>
        <v>0</v>
      </c>
    </row>
    <row r="334" spans="1:10" s="27" customFormat="1" ht="17.25" hidden="1" x14ac:dyDescent="0.3">
      <c r="A334" s="6">
        <f>'11-2019'!A301</f>
        <v>7</v>
      </c>
      <c r="B334" s="7" t="str">
        <f>'11-2019'!B301</f>
        <v>Xi măng Hà Tiên đa dụng</v>
      </c>
      <c r="C334" s="8" t="str">
        <f>'11-2019'!C301</f>
        <v>đ/bao</v>
      </c>
      <c r="D334" s="9">
        <f>'11-2019'!O310</f>
        <v>0</v>
      </c>
      <c r="E334" s="9">
        <f>'11-2019'!P310</f>
        <v>0</v>
      </c>
      <c r="F334" s="71">
        <f t="shared" si="15"/>
        <v>0</v>
      </c>
      <c r="H334" s="38">
        <f>'11-2019'!H301</f>
        <v>0</v>
      </c>
      <c r="I334" s="38">
        <f>'11-2019'!I301</f>
        <v>71136</v>
      </c>
      <c r="J334" s="38">
        <f>'11-2019'!J301</f>
        <v>0</v>
      </c>
    </row>
    <row r="335" spans="1:10" s="141" customFormat="1" ht="36.75" customHeight="1" x14ac:dyDescent="0.3">
      <c r="A335" s="144"/>
      <c r="B335" s="355" t="str">
        <f>'11-2019'!B302</f>
        <v xml:space="preserve"> * Xi măng Vicem Hà Tiên (giá bán tại nhà máy Kiên Lương, chưa bao gồm các chi phí khác). Theo bảng giá ngày 15/11/2019</v>
      </c>
      <c r="C335" s="356"/>
      <c r="D335" s="356"/>
      <c r="E335" s="356"/>
      <c r="F335" s="357"/>
      <c r="H335" s="142">
        <f>'11-2019'!H302</f>
        <v>0</v>
      </c>
      <c r="I335" s="142">
        <f>'11-2019'!I302</f>
        <v>0</v>
      </c>
      <c r="J335" s="142">
        <f>'11-2019'!J302</f>
        <v>0</v>
      </c>
    </row>
    <row r="336" spans="1:10" s="27" customFormat="1" ht="17.25" x14ac:dyDescent="0.3">
      <c r="A336" s="6">
        <f>'11-2019'!A303</f>
        <v>1</v>
      </c>
      <c r="B336" s="7" t="str">
        <f>'11-2019'!B303</f>
        <v>Xi măng Vicem Hà Tiên PCB 40 (bao 50kg)</v>
      </c>
      <c r="C336" s="8" t="str">
        <f>'11-2019'!C303</f>
        <v>tấn</v>
      </c>
      <c r="D336" s="9">
        <f>'11-2019'!O314</f>
        <v>0</v>
      </c>
      <c r="E336" s="9">
        <f>'11-2019'!P314</f>
        <v>0</v>
      </c>
      <c r="F336" s="71">
        <f>E336-D336</f>
        <v>0</v>
      </c>
      <c r="H336" s="38">
        <f>'11-2019'!H303</f>
        <v>68850</v>
      </c>
      <c r="I336" s="38">
        <f>'11-2019'!I303</f>
        <v>0</v>
      </c>
      <c r="J336" s="38">
        <f>'11-2019'!J303</f>
        <v>0</v>
      </c>
    </row>
    <row r="337" spans="1:10" s="27" customFormat="1" ht="17.25" x14ac:dyDescent="0.3">
      <c r="A337" s="6">
        <f>'11-2019'!A304</f>
        <v>2</v>
      </c>
      <c r="B337" s="7" t="str">
        <f>'11-2019'!B304</f>
        <v>Xi măng Vicem Hà Tiên đa dụng (bao 50kg)</v>
      </c>
      <c r="C337" s="8" t="str">
        <f>'11-2019'!C304</f>
        <v>tấn</v>
      </c>
      <c r="D337" s="9">
        <f>'11-2019'!O315</f>
        <v>0</v>
      </c>
      <c r="E337" s="9">
        <f>'11-2019'!P315</f>
        <v>0</v>
      </c>
      <c r="F337" s="71">
        <f>E337-D337</f>
        <v>0</v>
      </c>
      <c r="H337" s="38">
        <f>'11-2019'!H304</f>
        <v>63450</v>
      </c>
      <c r="I337" s="38">
        <f>'11-2019'!I304</f>
        <v>0</v>
      </c>
      <c r="J337" s="38">
        <f>'11-2019'!J304</f>
        <v>0</v>
      </c>
    </row>
    <row r="338" spans="1:10" s="27" customFormat="1" ht="17.25" x14ac:dyDescent="0.3">
      <c r="A338" s="6">
        <f>'11-2019'!A305</f>
        <v>3</v>
      </c>
      <c r="B338" s="7" t="str">
        <f>'11-2019'!B305</f>
        <v>Xi măng Vicem Hà Tiên PCB 50 (bao 50kg)</v>
      </c>
      <c r="C338" s="8" t="str">
        <f>'11-2019'!C305</f>
        <v>tấn</v>
      </c>
      <c r="D338" s="9">
        <f>'11-2019'!O316</f>
        <v>0</v>
      </c>
      <c r="E338" s="9">
        <f>'11-2019'!P316</f>
        <v>0</v>
      </c>
      <c r="F338" s="71">
        <f>E338-D338</f>
        <v>0</v>
      </c>
      <c r="H338" s="38">
        <f>'11-2019'!H305</f>
        <v>69750</v>
      </c>
      <c r="I338" s="38">
        <f>'11-2019'!I305</f>
        <v>0</v>
      </c>
      <c r="J338" s="38">
        <f>'11-2019'!J305</f>
        <v>0</v>
      </c>
    </row>
    <row r="339" spans="1:10" s="141" customFormat="1" ht="17.25" x14ac:dyDescent="0.3">
      <c r="A339" s="144"/>
      <c r="B339" s="355" t="str">
        <f>'11-2019'!B310</f>
        <v xml:space="preserve"> * Xi măng Công Thanh (Tòa nhà TINA, 21/4-16 Hàm Nghi, Bến Nghé, Q1, TP HCM): Theo bảng giá ngày 03/02/2020</v>
      </c>
      <c r="C339" s="356"/>
      <c r="D339" s="356"/>
      <c r="E339" s="356"/>
      <c r="F339" s="357"/>
      <c r="H339" s="142">
        <f>'11-2019'!H310</f>
        <v>0</v>
      </c>
      <c r="I339" s="142">
        <f>'11-2019'!I310</f>
        <v>0</v>
      </c>
      <c r="J339" s="142">
        <f>'11-2019'!J310</f>
        <v>0</v>
      </c>
    </row>
    <row r="340" spans="1:10" s="27" customFormat="1" ht="17.25" x14ac:dyDescent="0.3">
      <c r="A340" s="6">
        <f>'11-2019'!A311</f>
        <v>1</v>
      </c>
      <c r="B340" s="7" t="str">
        <f>'11-2019'!B311</f>
        <v>Xi măng Công Thanh PCB40 (bao 50kg)</v>
      </c>
      <c r="C340" s="8" t="str">
        <f>'11-2019'!C311</f>
        <v>đ/bao</v>
      </c>
      <c r="D340" s="9" t="e">
        <f>'11-2019'!#REF!</f>
        <v>#REF!</v>
      </c>
      <c r="E340" s="9" t="e">
        <f>'11-2019'!#REF!</f>
        <v>#REF!</v>
      </c>
      <c r="F340" s="71" t="e">
        <f>E340-D340</f>
        <v>#REF!</v>
      </c>
      <c r="H340" s="38">
        <f>'11-2019'!H311</f>
        <v>81000</v>
      </c>
      <c r="I340" s="38">
        <f>'11-2019'!I311</f>
        <v>90500</v>
      </c>
      <c r="J340" s="38">
        <f>'11-2019'!J311</f>
        <v>0</v>
      </c>
    </row>
    <row r="341" spans="1:10" s="27" customFormat="1" ht="17.25" x14ac:dyDescent="0.3">
      <c r="A341" s="6"/>
      <c r="B341" s="321" t="str">
        <f>'11-2019'!B314</f>
        <v>* Xi măng Đỉnh Cao (giá bán tại nhà máy tại Thới Thuận - Thốt Nốt - Cần Thơ). Theo bảng giá ngày 11/0/2019</v>
      </c>
      <c r="C341" s="322"/>
      <c r="D341" s="322"/>
      <c r="E341" s="322"/>
      <c r="F341" s="323"/>
      <c r="H341" s="38">
        <f>'11-2019'!H314</f>
        <v>0</v>
      </c>
      <c r="I341" s="38">
        <f>'11-2019'!I314</f>
        <v>0</v>
      </c>
      <c r="J341" s="38">
        <f>'11-2019'!J314</f>
        <v>0</v>
      </c>
    </row>
    <row r="342" spans="1:10" s="27" customFormat="1" ht="17.25" hidden="1" x14ac:dyDescent="0.3">
      <c r="A342" s="6">
        <f>'11-2019'!A315</f>
        <v>1</v>
      </c>
      <c r="B342" s="7" t="str">
        <f>'11-2019'!B315</f>
        <v>Xi măng Tophome PCB40 (bao 50kg)</v>
      </c>
      <c r="C342" s="8" t="str">
        <f>'11-2019'!C315</f>
        <v>đ/bao</v>
      </c>
      <c r="D342" s="9">
        <f>'11-2019'!O318</f>
        <v>0</v>
      </c>
      <c r="E342" s="9">
        <f>'11-2019'!P318</f>
        <v>0</v>
      </c>
      <c r="F342" s="71">
        <f>E342-D342</f>
        <v>0</v>
      </c>
      <c r="H342" s="38">
        <f>'11-2019'!H315</f>
        <v>0</v>
      </c>
      <c r="I342" s="38">
        <f>'11-2019'!I315</f>
        <v>0</v>
      </c>
      <c r="J342" s="38">
        <f>'11-2019'!J315</f>
        <v>0</v>
      </c>
    </row>
    <row r="343" spans="1:10" s="27" customFormat="1" ht="36.75" customHeight="1" x14ac:dyDescent="0.3">
      <c r="A343" s="6"/>
      <c r="B343" s="321" t="str">
        <f>'11-2019'!B316</f>
        <v>* Xi măng Tây Đô (giá bán tại công ty CP Bêtông cấu kiện An Giang tại QL 91, xã Vĩnh Thạnh Trung, Châu Phú, An Giang). Theo bảng giá ngày 01/01/2019</v>
      </c>
      <c r="C343" s="322"/>
      <c r="D343" s="322"/>
      <c r="E343" s="322"/>
      <c r="F343" s="323"/>
      <c r="H343" s="38">
        <f>'11-2019'!H316</f>
        <v>0</v>
      </c>
      <c r="I343" s="38">
        <f>'11-2019'!I316</f>
        <v>0</v>
      </c>
      <c r="J343" s="38">
        <f>'11-2019'!J316</f>
        <v>0</v>
      </c>
    </row>
    <row r="344" spans="1:10" s="27" customFormat="1" ht="17.25" hidden="1" x14ac:dyDescent="0.3">
      <c r="A344" s="6">
        <f>'11-2019'!A317</f>
        <v>1</v>
      </c>
      <c r="B344" s="7" t="str">
        <f>'11-2019'!B317</f>
        <v>Xi măng PCB40 (bao 50kg)</v>
      </c>
      <c r="C344" s="8" t="str">
        <f>'11-2019'!C317</f>
        <v>đ/bao</v>
      </c>
      <c r="D344" s="9" t="e">
        <f>'11-2019'!#REF!</f>
        <v>#REF!</v>
      </c>
      <c r="E344" s="9" t="e">
        <f>'11-2019'!#REF!</f>
        <v>#REF!</v>
      </c>
      <c r="F344" s="71" t="e">
        <f>E344-D344</f>
        <v>#REF!</v>
      </c>
      <c r="H344" s="38">
        <f>'11-2019'!H317</f>
        <v>0</v>
      </c>
      <c r="I344" s="38">
        <f>'11-2019'!I317</f>
        <v>0</v>
      </c>
      <c r="J344" s="38">
        <f>'11-2019'!J317</f>
        <v>0</v>
      </c>
    </row>
    <row r="345" spans="1:10" s="27" customFormat="1" ht="17.25" hidden="1" x14ac:dyDescent="0.3">
      <c r="A345" s="6"/>
      <c r="B345" s="321" t="e">
        <f>'11-2019'!#REF!</f>
        <v>#REF!</v>
      </c>
      <c r="C345" s="322"/>
      <c r="D345" s="322"/>
      <c r="E345" s="322"/>
      <c r="F345" s="323"/>
      <c r="H345" s="38" t="e">
        <f>'11-2019'!#REF!</f>
        <v>#REF!</v>
      </c>
      <c r="I345" s="38" t="e">
        <f>'11-2019'!#REF!</f>
        <v>#REF!</v>
      </c>
      <c r="J345" s="38" t="e">
        <f>'11-2019'!#REF!</f>
        <v>#REF!</v>
      </c>
    </row>
    <row r="346" spans="1:10" s="27" customFormat="1" ht="17.25" hidden="1" x14ac:dyDescent="0.3">
      <c r="A346" s="6" t="e">
        <f>'11-2019'!#REF!</f>
        <v>#REF!</v>
      </c>
      <c r="B346" s="7" t="e">
        <f>'11-2019'!#REF!</f>
        <v>#REF!</v>
      </c>
      <c r="C346" s="8" t="e">
        <f>'11-2019'!#REF!</f>
        <v>#REF!</v>
      </c>
      <c r="D346" s="9" t="e">
        <f>'11-2019'!#REF!</f>
        <v>#REF!</v>
      </c>
      <c r="E346" s="9" t="e">
        <f>'11-2019'!#REF!</f>
        <v>#REF!</v>
      </c>
      <c r="F346" s="71" t="e">
        <f>E346-D346</f>
        <v>#REF!</v>
      </c>
      <c r="H346" s="38" t="e">
        <f>'11-2019'!#REF!</f>
        <v>#REF!</v>
      </c>
      <c r="I346" s="38" t="e">
        <f>'11-2019'!#REF!</f>
        <v>#REF!</v>
      </c>
      <c r="J346" s="38" t="e">
        <f>'11-2019'!#REF!</f>
        <v>#REF!</v>
      </c>
    </row>
    <row r="347" spans="1:10" s="37" customFormat="1" ht="17.25" x14ac:dyDescent="0.3">
      <c r="A347" s="13" t="str">
        <f>'11-2019'!A318</f>
        <v>VII</v>
      </c>
      <c r="B347" s="321" t="str">
        <f>'11-2019'!B318</f>
        <v>THÉP CÁC LOẠI :</v>
      </c>
      <c r="C347" s="322"/>
      <c r="D347" s="322"/>
      <c r="E347" s="322"/>
      <c r="F347" s="323"/>
      <c r="H347" s="38">
        <f>'11-2019'!H318</f>
        <v>0</v>
      </c>
      <c r="I347" s="38">
        <f>'11-2019'!I318</f>
        <v>0</v>
      </c>
      <c r="J347" s="38">
        <f>'11-2019'!J318</f>
        <v>0</v>
      </c>
    </row>
    <row r="348" spans="1:10" s="148" customFormat="1" ht="45.75" customHeight="1" x14ac:dyDescent="0.3">
      <c r="A348" s="95"/>
      <c r="B348" s="304" t="e">
        <f>'11-2019'!#REF!</f>
        <v>#REF!</v>
      </c>
      <c r="C348" s="305"/>
      <c r="D348" s="305"/>
      <c r="E348" s="305"/>
      <c r="F348" s="306"/>
      <c r="H348" s="149" t="e">
        <f>'11-2019'!#REF!</f>
        <v>#REF!</v>
      </c>
      <c r="I348" s="149" t="e">
        <f>'11-2019'!#REF!</f>
        <v>#REF!</v>
      </c>
      <c r="J348" s="149" t="e">
        <f>'11-2019'!#REF!</f>
        <v>#REF!</v>
      </c>
    </row>
    <row r="349" spans="1:10" s="27" customFormat="1" ht="17.25" hidden="1" customHeight="1" x14ac:dyDescent="0.3">
      <c r="A349" s="6" t="e">
        <f>'11-2019'!#REF!</f>
        <v>#REF!</v>
      </c>
      <c r="B349" s="7" t="e">
        <f>'11-2019'!#REF!</f>
        <v>#REF!</v>
      </c>
      <c r="C349" s="8" t="e">
        <f>'11-2019'!#REF!</f>
        <v>#REF!</v>
      </c>
      <c r="D349" s="9" t="e">
        <f>'11-2019'!#REF!</f>
        <v>#REF!</v>
      </c>
      <c r="E349" s="9" t="e">
        <f>'11-2019'!#REF!</f>
        <v>#REF!</v>
      </c>
      <c r="F349" s="71" t="e">
        <f t="shared" ref="F349:F363" si="16">E349-D349</f>
        <v>#REF!</v>
      </c>
      <c r="H349" s="38" t="e">
        <f>'11-2019'!#REF!</f>
        <v>#REF!</v>
      </c>
      <c r="I349" s="38" t="e">
        <f>'11-2019'!#REF!</f>
        <v>#REF!</v>
      </c>
      <c r="J349" s="38" t="e">
        <f>'11-2019'!#REF!</f>
        <v>#REF!</v>
      </c>
    </row>
    <row r="350" spans="1:10" s="27" customFormat="1" ht="17.25" hidden="1" customHeight="1" x14ac:dyDescent="0.3">
      <c r="A350" s="6" t="e">
        <f>'11-2019'!#REF!</f>
        <v>#REF!</v>
      </c>
      <c r="B350" s="7" t="e">
        <f>'11-2019'!#REF!</f>
        <v>#REF!</v>
      </c>
      <c r="C350" s="8" t="e">
        <f>'11-2019'!#REF!</f>
        <v>#REF!</v>
      </c>
      <c r="D350" s="9" t="e">
        <f>'11-2019'!#REF!</f>
        <v>#REF!</v>
      </c>
      <c r="E350" s="9" t="e">
        <f>'11-2019'!#REF!</f>
        <v>#REF!</v>
      </c>
      <c r="F350" s="71" t="e">
        <f t="shared" si="16"/>
        <v>#REF!</v>
      </c>
      <c r="H350" s="38" t="e">
        <f>'11-2019'!#REF!</f>
        <v>#REF!</v>
      </c>
      <c r="I350" s="38" t="e">
        <f>'11-2019'!#REF!</f>
        <v>#REF!</v>
      </c>
      <c r="J350" s="38" t="e">
        <f>'11-2019'!#REF!</f>
        <v>#REF!</v>
      </c>
    </row>
    <row r="351" spans="1:10" s="27" customFormat="1" ht="17.25" hidden="1" customHeight="1" x14ac:dyDescent="0.3">
      <c r="A351" s="6" t="e">
        <f>'11-2019'!#REF!</f>
        <v>#REF!</v>
      </c>
      <c r="B351" s="7" t="e">
        <f>'11-2019'!#REF!</f>
        <v>#REF!</v>
      </c>
      <c r="C351" s="8" t="e">
        <f>'11-2019'!#REF!</f>
        <v>#REF!</v>
      </c>
      <c r="D351" s="9" t="e">
        <f>'11-2019'!#REF!</f>
        <v>#REF!</v>
      </c>
      <c r="E351" s="9" t="e">
        <f>'11-2019'!#REF!</f>
        <v>#REF!</v>
      </c>
      <c r="F351" s="71" t="e">
        <f t="shared" si="16"/>
        <v>#REF!</v>
      </c>
      <c r="H351" s="38" t="e">
        <f>'11-2019'!#REF!</f>
        <v>#REF!</v>
      </c>
      <c r="I351" s="38" t="e">
        <f>'11-2019'!#REF!</f>
        <v>#REF!</v>
      </c>
      <c r="J351" s="38" t="e">
        <f>'11-2019'!#REF!</f>
        <v>#REF!</v>
      </c>
    </row>
    <row r="352" spans="1:10" s="27" customFormat="1" ht="17.25" hidden="1" customHeight="1" x14ac:dyDescent="0.3">
      <c r="A352" s="6" t="e">
        <f>'11-2019'!#REF!</f>
        <v>#REF!</v>
      </c>
      <c r="B352" s="7" t="e">
        <f>'11-2019'!#REF!</f>
        <v>#REF!</v>
      </c>
      <c r="C352" s="8" t="e">
        <f>'11-2019'!#REF!</f>
        <v>#REF!</v>
      </c>
      <c r="D352" s="9" t="e">
        <f>'11-2019'!#REF!</f>
        <v>#REF!</v>
      </c>
      <c r="E352" s="9" t="e">
        <f>'11-2019'!#REF!</f>
        <v>#REF!</v>
      </c>
      <c r="F352" s="71" t="e">
        <f t="shared" si="16"/>
        <v>#REF!</v>
      </c>
      <c r="H352" s="38" t="e">
        <f>'11-2019'!#REF!</f>
        <v>#REF!</v>
      </c>
      <c r="I352" s="38" t="e">
        <f>'11-2019'!#REF!</f>
        <v>#REF!</v>
      </c>
      <c r="J352" s="38" t="e">
        <f>'11-2019'!#REF!</f>
        <v>#REF!</v>
      </c>
    </row>
    <row r="353" spans="1:10" s="27" customFormat="1" ht="17.25" hidden="1" customHeight="1" x14ac:dyDescent="0.3">
      <c r="A353" s="6" t="e">
        <f>'11-2019'!#REF!</f>
        <v>#REF!</v>
      </c>
      <c r="B353" s="7" t="e">
        <f>'11-2019'!#REF!</f>
        <v>#REF!</v>
      </c>
      <c r="C353" s="8" t="e">
        <f>'11-2019'!#REF!</f>
        <v>#REF!</v>
      </c>
      <c r="D353" s="9" t="e">
        <f>'11-2019'!#REF!</f>
        <v>#REF!</v>
      </c>
      <c r="E353" s="9" t="e">
        <f>'11-2019'!#REF!</f>
        <v>#REF!</v>
      </c>
      <c r="F353" s="71" t="e">
        <f t="shared" si="16"/>
        <v>#REF!</v>
      </c>
      <c r="H353" s="38" t="e">
        <f>'11-2019'!#REF!</f>
        <v>#REF!</v>
      </c>
      <c r="I353" s="38" t="e">
        <f>'11-2019'!#REF!</f>
        <v>#REF!</v>
      </c>
      <c r="J353" s="38" t="e">
        <f>'11-2019'!#REF!</f>
        <v>#REF!</v>
      </c>
    </row>
    <row r="354" spans="1:10" s="27" customFormat="1" ht="17.25" hidden="1" customHeight="1" x14ac:dyDescent="0.3">
      <c r="A354" s="6" t="e">
        <f>'11-2019'!#REF!</f>
        <v>#REF!</v>
      </c>
      <c r="B354" s="7" t="e">
        <f>'11-2019'!#REF!</f>
        <v>#REF!</v>
      </c>
      <c r="C354" s="8" t="e">
        <f>'11-2019'!#REF!</f>
        <v>#REF!</v>
      </c>
      <c r="D354" s="9" t="e">
        <f>'11-2019'!#REF!</f>
        <v>#REF!</v>
      </c>
      <c r="E354" s="9" t="e">
        <f>'11-2019'!#REF!</f>
        <v>#REF!</v>
      </c>
      <c r="F354" s="71" t="e">
        <f t="shared" si="16"/>
        <v>#REF!</v>
      </c>
      <c r="H354" s="38" t="e">
        <f>'11-2019'!#REF!</f>
        <v>#REF!</v>
      </c>
      <c r="I354" s="38" t="e">
        <f>'11-2019'!#REF!</f>
        <v>#REF!</v>
      </c>
      <c r="J354" s="38" t="e">
        <f>'11-2019'!#REF!</f>
        <v>#REF!</v>
      </c>
    </row>
    <row r="355" spans="1:10" s="27" customFormat="1" ht="17.25" hidden="1" customHeight="1" x14ac:dyDescent="0.3">
      <c r="A355" s="6" t="e">
        <f>'11-2019'!#REF!</f>
        <v>#REF!</v>
      </c>
      <c r="B355" s="7" t="e">
        <f>'11-2019'!#REF!</f>
        <v>#REF!</v>
      </c>
      <c r="C355" s="8" t="e">
        <f>'11-2019'!#REF!</f>
        <v>#REF!</v>
      </c>
      <c r="D355" s="9" t="e">
        <f>'11-2019'!#REF!</f>
        <v>#REF!</v>
      </c>
      <c r="E355" s="9" t="e">
        <f>'11-2019'!#REF!</f>
        <v>#REF!</v>
      </c>
      <c r="F355" s="71" t="e">
        <f t="shared" si="16"/>
        <v>#REF!</v>
      </c>
      <c r="H355" s="38" t="e">
        <f>'11-2019'!#REF!</f>
        <v>#REF!</v>
      </c>
      <c r="I355" s="38" t="e">
        <f>'11-2019'!#REF!</f>
        <v>#REF!</v>
      </c>
      <c r="J355" s="38" t="e">
        <f>'11-2019'!#REF!</f>
        <v>#REF!</v>
      </c>
    </row>
    <row r="356" spans="1:10" s="27" customFormat="1" ht="17.25" hidden="1" customHeight="1" x14ac:dyDescent="0.3">
      <c r="A356" s="6" t="e">
        <f>'11-2019'!#REF!</f>
        <v>#REF!</v>
      </c>
      <c r="B356" s="7" t="e">
        <f>'11-2019'!#REF!</f>
        <v>#REF!</v>
      </c>
      <c r="C356" s="8" t="e">
        <f>'11-2019'!#REF!</f>
        <v>#REF!</v>
      </c>
      <c r="D356" s="9" t="e">
        <f>'11-2019'!#REF!</f>
        <v>#REF!</v>
      </c>
      <c r="E356" s="9" t="e">
        <f>'11-2019'!#REF!</f>
        <v>#REF!</v>
      </c>
      <c r="F356" s="71" t="e">
        <f t="shared" si="16"/>
        <v>#REF!</v>
      </c>
      <c r="H356" s="38" t="e">
        <f>'11-2019'!#REF!</f>
        <v>#REF!</v>
      </c>
      <c r="I356" s="38" t="e">
        <f>'11-2019'!#REF!</f>
        <v>#REF!</v>
      </c>
      <c r="J356" s="38" t="e">
        <f>'11-2019'!#REF!</f>
        <v>#REF!</v>
      </c>
    </row>
    <row r="357" spans="1:10" s="27" customFormat="1" ht="17.25" hidden="1" customHeight="1" x14ac:dyDescent="0.3">
      <c r="A357" s="6" t="e">
        <f>'11-2019'!#REF!</f>
        <v>#REF!</v>
      </c>
      <c r="B357" s="7" t="e">
        <f>'11-2019'!#REF!</f>
        <v>#REF!</v>
      </c>
      <c r="C357" s="8" t="e">
        <f>'11-2019'!#REF!</f>
        <v>#REF!</v>
      </c>
      <c r="D357" s="9" t="e">
        <f>'11-2019'!#REF!</f>
        <v>#REF!</v>
      </c>
      <c r="E357" s="9" t="e">
        <f>'11-2019'!#REF!</f>
        <v>#REF!</v>
      </c>
      <c r="F357" s="71" t="e">
        <f t="shared" si="16"/>
        <v>#REF!</v>
      </c>
      <c r="H357" s="38" t="e">
        <f>'11-2019'!#REF!</f>
        <v>#REF!</v>
      </c>
      <c r="I357" s="38" t="e">
        <f>'11-2019'!#REF!</f>
        <v>#REF!</v>
      </c>
      <c r="J357" s="38" t="e">
        <f>'11-2019'!#REF!</f>
        <v>#REF!</v>
      </c>
    </row>
    <row r="358" spans="1:10" s="27" customFormat="1" ht="17.25" hidden="1" customHeight="1" x14ac:dyDescent="0.3">
      <c r="A358" s="6" t="e">
        <f>'11-2019'!#REF!</f>
        <v>#REF!</v>
      </c>
      <c r="B358" s="7" t="e">
        <f>'11-2019'!#REF!</f>
        <v>#REF!</v>
      </c>
      <c r="C358" s="8" t="e">
        <f>'11-2019'!#REF!</f>
        <v>#REF!</v>
      </c>
      <c r="D358" s="9" t="e">
        <f>'11-2019'!#REF!</f>
        <v>#REF!</v>
      </c>
      <c r="E358" s="9" t="e">
        <f>'11-2019'!#REF!</f>
        <v>#REF!</v>
      </c>
      <c r="F358" s="71" t="e">
        <f t="shared" si="16"/>
        <v>#REF!</v>
      </c>
      <c r="H358" s="38" t="e">
        <f>'11-2019'!#REF!</f>
        <v>#REF!</v>
      </c>
      <c r="I358" s="38" t="e">
        <f>'11-2019'!#REF!</f>
        <v>#REF!</v>
      </c>
      <c r="J358" s="38" t="e">
        <f>'11-2019'!#REF!</f>
        <v>#REF!</v>
      </c>
    </row>
    <row r="359" spans="1:10" s="27" customFormat="1" ht="17.25" hidden="1" customHeight="1" x14ac:dyDescent="0.3">
      <c r="A359" s="6" t="e">
        <f>'11-2019'!#REF!</f>
        <v>#REF!</v>
      </c>
      <c r="B359" s="7" t="e">
        <f>'11-2019'!#REF!</f>
        <v>#REF!</v>
      </c>
      <c r="C359" s="8" t="e">
        <f>'11-2019'!#REF!</f>
        <v>#REF!</v>
      </c>
      <c r="D359" s="9">
        <f>'11-2019'!O319</f>
        <v>0</v>
      </c>
      <c r="E359" s="9">
        <f>'11-2019'!P319</f>
        <v>0</v>
      </c>
      <c r="F359" s="71">
        <f t="shared" si="16"/>
        <v>0</v>
      </c>
      <c r="H359" s="38" t="e">
        <f>'11-2019'!#REF!</f>
        <v>#REF!</v>
      </c>
      <c r="I359" s="38" t="e">
        <f>'11-2019'!#REF!</f>
        <v>#REF!</v>
      </c>
      <c r="J359" s="38" t="e">
        <f>'11-2019'!#REF!</f>
        <v>#REF!</v>
      </c>
    </row>
    <row r="360" spans="1:10" s="27" customFormat="1" ht="17.25" hidden="1" customHeight="1" x14ac:dyDescent="0.3">
      <c r="A360" s="6" t="e">
        <f>'11-2019'!#REF!</f>
        <v>#REF!</v>
      </c>
      <c r="B360" s="7" t="e">
        <f>'11-2019'!#REF!</f>
        <v>#REF!</v>
      </c>
      <c r="C360" s="8" t="e">
        <f>'11-2019'!#REF!</f>
        <v>#REF!</v>
      </c>
      <c r="D360" s="9">
        <f>'11-2019'!O320</f>
        <v>0</v>
      </c>
      <c r="E360" s="9">
        <f>'11-2019'!P320</f>
        <v>0</v>
      </c>
      <c r="F360" s="71">
        <f t="shared" si="16"/>
        <v>0</v>
      </c>
      <c r="H360" s="38" t="e">
        <f>'11-2019'!#REF!</f>
        <v>#REF!</v>
      </c>
      <c r="I360" s="38" t="e">
        <f>'11-2019'!#REF!</f>
        <v>#REF!</v>
      </c>
      <c r="J360" s="38" t="e">
        <f>'11-2019'!#REF!</f>
        <v>#REF!</v>
      </c>
    </row>
    <row r="361" spans="1:10" s="27" customFormat="1" ht="17.25" hidden="1" customHeight="1" x14ac:dyDescent="0.3">
      <c r="A361" s="6" t="e">
        <f>'11-2019'!#REF!</f>
        <v>#REF!</v>
      </c>
      <c r="B361" s="7" t="e">
        <f>'11-2019'!#REF!</f>
        <v>#REF!</v>
      </c>
      <c r="C361" s="8" t="e">
        <f>'11-2019'!#REF!</f>
        <v>#REF!</v>
      </c>
      <c r="D361" s="9">
        <f>'11-2019'!O321</f>
        <v>0</v>
      </c>
      <c r="E361" s="9">
        <f>'11-2019'!P321</f>
        <v>0</v>
      </c>
      <c r="F361" s="71">
        <f t="shared" si="16"/>
        <v>0</v>
      </c>
      <c r="H361" s="38" t="e">
        <f>'11-2019'!#REF!</f>
        <v>#REF!</v>
      </c>
      <c r="I361" s="38" t="e">
        <f>'11-2019'!#REF!</f>
        <v>#REF!</v>
      </c>
      <c r="J361" s="38" t="e">
        <f>'11-2019'!#REF!</f>
        <v>#REF!</v>
      </c>
    </row>
    <row r="362" spans="1:10" s="27" customFormat="1" ht="17.25" hidden="1" customHeight="1" x14ac:dyDescent="0.3">
      <c r="A362" s="6" t="e">
        <f>'11-2019'!#REF!</f>
        <v>#REF!</v>
      </c>
      <c r="B362" s="7" t="e">
        <f>'11-2019'!#REF!</f>
        <v>#REF!</v>
      </c>
      <c r="C362" s="8" t="e">
        <f>'11-2019'!#REF!</f>
        <v>#REF!</v>
      </c>
      <c r="D362" s="9" t="e">
        <f>'11-2019'!#REF!</f>
        <v>#REF!</v>
      </c>
      <c r="E362" s="9" t="e">
        <f>'11-2019'!#REF!</f>
        <v>#REF!</v>
      </c>
      <c r="F362" s="71" t="e">
        <f t="shared" si="16"/>
        <v>#REF!</v>
      </c>
      <c r="H362" s="38" t="e">
        <f>'11-2019'!#REF!</f>
        <v>#REF!</v>
      </c>
      <c r="I362" s="38" t="e">
        <f>'11-2019'!#REF!</f>
        <v>#REF!</v>
      </c>
      <c r="J362" s="38" t="e">
        <f>'11-2019'!#REF!</f>
        <v>#REF!</v>
      </c>
    </row>
    <row r="363" spans="1:10" s="27" customFormat="1" ht="17.25" hidden="1" customHeight="1" x14ac:dyDescent="0.3">
      <c r="A363" s="6" t="e">
        <f>'11-2019'!#REF!</f>
        <v>#REF!</v>
      </c>
      <c r="B363" s="7" t="e">
        <f>'11-2019'!#REF!</f>
        <v>#REF!</v>
      </c>
      <c r="C363" s="8" t="e">
        <f>'11-2019'!#REF!</f>
        <v>#REF!</v>
      </c>
      <c r="D363" s="9">
        <f>'11-2019'!O322</f>
        <v>0</v>
      </c>
      <c r="E363" s="9">
        <f>'11-2019'!P322</f>
        <v>0</v>
      </c>
      <c r="F363" s="71">
        <f t="shared" si="16"/>
        <v>0</v>
      </c>
      <c r="H363" s="38" t="e">
        <f>'11-2019'!#REF!</f>
        <v>#REF!</v>
      </c>
      <c r="I363" s="38" t="e">
        <f>'11-2019'!#REF!</f>
        <v>#REF!</v>
      </c>
      <c r="J363" s="38" t="e">
        <f>'11-2019'!#REF!</f>
        <v>#REF!</v>
      </c>
    </row>
    <row r="364" spans="1:10" s="141" customFormat="1" ht="17.25" x14ac:dyDescent="0.3">
      <c r="A364" s="144"/>
      <c r="B364" s="355" t="str">
        <f>'11-2019'!B319</f>
        <v>* Công ty Thép Tây Đô: giao hàng tại Nhà máy (lô 45, đường số 2, KCN Trà Nóc 1, Tp.Cần Thơ). Theo bảng giá ngày 31/10/2019</v>
      </c>
      <c r="C364" s="356"/>
      <c r="D364" s="356"/>
      <c r="E364" s="356"/>
      <c r="F364" s="357"/>
      <c r="H364" s="142">
        <f>'11-2019'!H319</f>
        <v>0</v>
      </c>
      <c r="I364" s="142">
        <f>'11-2019'!I319</f>
        <v>0</v>
      </c>
      <c r="J364" s="142">
        <f>'11-2019'!J319</f>
        <v>0</v>
      </c>
    </row>
    <row r="365" spans="1:10" s="27" customFormat="1" ht="17.25" x14ac:dyDescent="0.3">
      <c r="A365" s="6">
        <f>'11-2019'!A320</f>
        <v>1</v>
      </c>
      <c r="B365" s="7" t="str">
        <f>'11-2019'!B320</f>
        <v>Thép cuộn  fi 6 CT3</v>
      </c>
      <c r="C365" s="8" t="str">
        <f>'11-2019'!C320</f>
        <v>đ/kg</v>
      </c>
      <c r="D365" s="9" t="e">
        <f>'11-2019'!#REF!</f>
        <v>#REF!</v>
      </c>
      <c r="E365" s="9" t="e">
        <f>'11-2019'!#REF!</f>
        <v>#REF!</v>
      </c>
      <c r="F365" s="71" t="e">
        <f t="shared" ref="F365:F378" si="17">E365-D365</f>
        <v>#REF!</v>
      </c>
      <c r="H365" s="38">
        <f>'11-2019'!H320</f>
        <v>14650</v>
      </c>
      <c r="I365" s="38">
        <f>'11-2019'!I320</f>
        <v>0</v>
      </c>
      <c r="J365" s="38">
        <f>'11-2019'!J320</f>
        <v>0</v>
      </c>
    </row>
    <row r="366" spans="1:10" s="27" customFormat="1" ht="17.25" x14ac:dyDescent="0.3">
      <c r="A366" s="6">
        <f>'11-2019'!A321</f>
        <v>2</v>
      </c>
      <c r="B366" s="7" t="str">
        <f>'11-2019'!B321</f>
        <v>Thép cuộn  fi 8 CT3</v>
      </c>
      <c r="C366" s="8" t="str">
        <f>'11-2019'!C321</f>
        <v>đ/kg</v>
      </c>
      <c r="D366" s="9" t="e">
        <f>'11-2019'!#REF!</f>
        <v>#REF!</v>
      </c>
      <c r="E366" s="9" t="e">
        <f>'11-2019'!#REF!</f>
        <v>#REF!</v>
      </c>
      <c r="F366" s="71" t="e">
        <f t="shared" si="17"/>
        <v>#REF!</v>
      </c>
      <c r="H366" s="38">
        <f>'11-2019'!H321</f>
        <v>14600</v>
      </c>
      <c r="I366" s="38">
        <f>'11-2019'!I321</f>
        <v>0</v>
      </c>
      <c r="J366" s="38">
        <f>'11-2019'!J321</f>
        <v>0</v>
      </c>
    </row>
    <row r="367" spans="1:10" s="27" customFormat="1" ht="17.25" x14ac:dyDescent="0.3">
      <c r="A367" s="6">
        <f>'11-2019'!A322</f>
        <v>3</v>
      </c>
      <c r="B367" s="7" t="str">
        <f>'11-2019'!B322</f>
        <v>Thép thanh vằn  fi 10  SD295A</v>
      </c>
      <c r="C367" s="8" t="str">
        <f>'11-2019'!C322</f>
        <v>đ/kg</v>
      </c>
      <c r="D367" s="9" t="e">
        <f>'11-2019'!#REF!</f>
        <v>#REF!</v>
      </c>
      <c r="E367" s="9" t="e">
        <f>'11-2019'!#REF!</f>
        <v>#REF!</v>
      </c>
      <c r="F367" s="71" t="e">
        <f t="shared" si="17"/>
        <v>#REF!</v>
      </c>
      <c r="H367" s="38">
        <f>'11-2019'!H322</f>
        <v>14550</v>
      </c>
      <c r="I367" s="38">
        <f>'11-2019'!I322</f>
        <v>0</v>
      </c>
      <c r="J367" s="38">
        <f>'11-2019'!J322</f>
        <v>0</v>
      </c>
    </row>
    <row r="368" spans="1:10" s="27" customFormat="1" ht="17.25" x14ac:dyDescent="0.3">
      <c r="A368" s="6" t="e">
        <f>'11-2019'!#REF!</f>
        <v>#REF!</v>
      </c>
      <c r="B368" s="7" t="e">
        <f>'11-2019'!#REF!</f>
        <v>#REF!</v>
      </c>
      <c r="C368" s="8" t="e">
        <f>'11-2019'!#REF!</f>
        <v>#REF!</v>
      </c>
      <c r="D368" s="9" t="e">
        <f>'11-2019'!#REF!</f>
        <v>#REF!</v>
      </c>
      <c r="E368" s="9" t="e">
        <f>'11-2019'!#REF!</f>
        <v>#REF!</v>
      </c>
      <c r="F368" s="71" t="e">
        <f t="shared" si="17"/>
        <v>#REF!</v>
      </c>
      <c r="H368" s="38" t="e">
        <f>'11-2019'!#REF!</f>
        <v>#REF!</v>
      </c>
      <c r="I368" s="38" t="e">
        <f>'11-2019'!#REF!</f>
        <v>#REF!</v>
      </c>
      <c r="J368" s="38" t="e">
        <f>'11-2019'!#REF!</f>
        <v>#REF!</v>
      </c>
    </row>
    <row r="369" spans="1:10" s="37" customFormat="1" ht="17.25" x14ac:dyDescent="0.3">
      <c r="A369" s="13"/>
      <c r="B369" s="321" t="e">
        <f>'11-2019'!#REF!</f>
        <v>#REF!</v>
      </c>
      <c r="C369" s="322"/>
      <c r="D369" s="322"/>
      <c r="E369" s="322"/>
      <c r="F369" s="323"/>
      <c r="H369" s="40" t="e">
        <f>'11-2019'!#REF!</f>
        <v>#REF!</v>
      </c>
      <c r="I369" s="40" t="e">
        <f>'11-2019'!#REF!</f>
        <v>#REF!</v>
      </c>
      <c r="J369" s="40" t="e">
        <f>'11-2019'!#REF!</f>
        <v>#REF!</v>
      </c>
    </row>
    <row r="370" spans="1:10" s="37" customFormat="1" ht="17.25" hidden="1" x14ac:dyDescent="0.3">
      <c r="A370" s="13"/>
      <c r="B370" s="5" t="e">
        <f>'11-2019'!#REF!</f>
        <v>#REF!</v>
      </c>
      <c r="C370" s="4"/>
      <c r="D370" s="18"/>
      <c r="E370" s="18"/>
      <c r="F370" s="72"/>
      <c r="H370" s="38" t="e">
        <f>'11-2019'!#REF!</f>
        <v>#REF!</v>
      </c>
      <c r="I370" s="38" t="e">
        <f>'11-2019'!#REF!</f>
        <v>#REF!</v>
      </c>
      <c r="J370" s="38" t="e">
        <f>'11-2019'!#REF!</f>
        <v>#REF!</v>
      </c>
    </row>
    <row r="371" spans="1:10" s="27" customFormat="1" ht="17.25" hidden="1" x14ac:dyDescent="0.3">
      <c r="A371" s="6" t="e">
        <f>'11-2019'!#REF!</f>
        <v>#REF!</v>
      </c>
      <c r="B371" s="7" t="e">
        <f>'11-2019'!#REF!</f>
        <v>#REF!</v>
      </c>
      <c r="C371" s="8" t="e">
        <f>'11-2019'!#REF!</f>
        <v>#REF!</v>
      </c>
      <c r="D371" s="9" t="e">
        <f>'11-2019'!#REF!</f>
        <v>#REF!</v>
      </c>
      <c r="E371" s="9" t="e">
        <f>'11-2019'!#REF!</f>
        <v>#REF!</v>
      </c>
      <c r="F371" s="71" t="e">
        <f t="shared" si="17"/>
        <v>#REF!</v>
      </c>
      <c r="H371" s="38" t="e">
        <f>'11-2019'!#REF!</f>
        <v>#REF!</v>
      </c>
      <c r="I371" s="38" t="e">
        <f>'11-2019'!#REF!</f>
        <v>#REF!</v>
      </c>
      <c r="J371" s="38" t="e">
        <f>'11-2019'!#REF!</f>
        <v>#REF!</v>
      </c>
    </row>
    <row r="372" spans="1:10" s="27" customFormat="1" ht="17.25" hidden="1" x14ac:dyDescent="0.3">
      <c r="A372" s="6" t="e">
        <f>'11-2019'!#REF!</f>
        <v>#REF!</v>
      </c>
      <c r="B372" s="7" t="e">
        <f>'11-2019'!#REF!</f>
        <v>#REF!</v>
      </c>
      <c r="C372" s="8" t="e">
        <f>'11-2019'!#REF!</f>
        <v>#REF!</v>
      </c>
      <c r="D372" s="9" t="e">
        <f>'11-2019'!#REF!</f>
        <v>#REF!</v>
      </c>
      <c r="E372" s="9" t="e">
        <f>'11-2019'!#REF!</f>
        <v>#REF!</v>
      </c>
      <c r="F372" s="71" t="e">
        <f t="shared" si="17"/>
        <v>#REF!</v>
      </c>
      <c r="H372" s="38" t="e">
        <f>'11-2019'!#REF!</f>
        <v>#REF!</v>
      </c>
      <c r="I372" s="38" t="e">
        <f>'11-2019'!#REF!</f>
        <v>#REF!</v>
      </c>
      <c r="J372" s="38" t="e">
        <f>'11-2019'!#REF!</f>
        <v>#REF!</v>
      </c>
    </row>
    <row r="373" spans="1:10" s="27" customFormat="1" ht="17.25" hidden="1" x14ac:dyDescent="0.3">
      <c r="A373" s="6" t="e">
        <f>'11-2019'!#REF!</f>
        <v>#REF!</v>
      </c>
      <c r="B373" s="7" t="e">
        <f>'11-2019'!#REF!</f>
        <v>#REF!</v>
      </c>
      <c r="C373" s="8" t="e">
        <f>'11-2019'!#REF!</f>
        <v>#REF!</v>
      </c>
      <c r="D373" s="9" t="e">
        <f>'11-2019'!#REF!</f>
        <v>#REF!</v>
      </c>
      <c r="E373" s="9" t="e">
        <f>'11-2019'!#REF!</f>
        <v>#REF!</v>
      </c>
      <c r="F373" s="71" t="e">
        <f t="shared" si="17"/>
        <v>#REF!</v>
      </c>
      <c r="H373" s="38" t="e">
        <f>'11-2019'!#REF!</f>
        <v>#REF!</v>
      </c>
      <c r="I373" s="38" t="e">
        <f>'11-2019'!#REF!</f>
        <v>#REF!</v>
      </c>
      <c r="J373" s="38" t="e">
        <f>'11-2019'!#REF!</f>
        <v>#REF!</v>
      </c>
    </row>
    <row r="374" spans="1:10" s="27" customFormat="1" ht="17.25" hidden="1" x14ac:dyDescent="0.3">
      <c r="A374" s="6" t="e">
        <f>'11-2019'!#REF!</f>
        <v>#REF!</v>
      </c>
      <c r="B374" s="7" t="e">
        <f>'11-2019'!#REF!</f>
        <v>#REF!</v>
      </c>
      <c r="C374" s="8" t="e">
        <f>'11-2019'!#REF!</f>
        <v>#REF!</v>
      </c>
      <c r="D374" s="9" t="e">
        <f>'11-2019'!#REF!</f>
        <v>#REF!</v>
      </c>
      <c r="E374" s="9" t="e">
        <f>'11-2019'!#REF!</f>
        <v>#REF!</v>
      </c>
      <c r="F374" s="71" t="e">
        <f t="shared" si="17"/>
        <v>#REF!</v>
      </c>
      <c r="H374" s="38" t="e">
        <f>'11-2019'!#REF!</f>
        <v>#REF!</v>
      </c>
      <c r="I374" s="38" t="e">
        <f>'11-2019'!#REF!</f>
        <v>#REF!</v>
      </c>
      <c r="J374" s="38" t="e">
        <f>'11-2019'!#REF!</f>
        <v>#REF!</v>
      </c>
    </row>
    <row r="375" spans="1:10" s="27" customFormat="1" ht="17.25" hidden="1" x14ac:dyDescent="0.3">
      <c r="A375" s="6" t="e">
        <f>'11-2019'!#REF!</f>
        <v>#REF!</v>
      </c>
      <c r="B375" s="7" t="e">
        <f>'11-2019'!#REF!</f>
        <v>#REF!</v>
      </c>
      <c r="C375" s="8" t="e">
        <f>'11-2019'!#REF!</f>
        <v>#REF!</v>
      </c>
      <c r="D375" s="9" t="e">
        <f>'11-2019'!#REF!</f>
        <v>#REF!</v>
      </c>
      <c r="E375" s="9" t="e">
        <f>'11-2019'!#REF!</f>
        <v>#REF!</v>
      </c>
      <c r="F375" s="71" t="e">
        <f t="shared" si="17"/>
        <v>#REF!</v>
      </c>
      <c r="H375" s="38" t="e">
        <f>'11-2019'!#REF!</f>
        <v>#REF!</v>
      </c>
      <c r="I375" s="38" t="e">
        <f>'11-2019'!#REF!</f>
        <v>#REF!</v>
      </c>
      <c r="J375" s="38" t="e">
        <f>'11-2019'!#REF!</f>
        <v>#REF!</v>
      </c>
    </row>
    <row r="376" spans="1:10" s="27" customFormat="1" ht="17.25" hidden="1" x14ac:dyDescent="0.3">
      <c r="A376" s="6" t="e">
        <f>'11-2019'!#REF!</f>
        <v>#REF!</v>
      </c>
      <c r="B376" s="7" t="e">
        <f>'11-2019'!#REF!</f>
        <v>#REF!</v>
      </c>
      <c r="C376" s="8" t="e">
        <f>'11-2019'!#REF!</f>
        <v>#REF!</v>
      </c>
      <c r="D376" s="9" t="e">
        <f>'11-2019'!#REF!</f>
        <v>#REF!</v>
      </c>
      <c r="E376" s="9" t="e">
        <f>'11-2019'!#REF!</f>
        <v>#REF!</v>
      </c>
      <c r="F376" s="71" t="e">
        <f t="shared" si="17"/>
        <v>#REF!</v>
      </c>
      <c r="H376" s="38" t="e">
        <f>'11-2019'!#REF!</f>
        <v>#REF!</v>
      </c>
      <c r="I376" s="38" t="e">
        <f>'11-2019'!#REF!</f>
        <v>#REF!</v>
      </c>
      <c r="J376" s="38" t="e">
        <f>'11-2019'!#REF!</f>
        <v>#REF!</v>
      </c>
    </row>
    <row r="377" spans="1:10" s="27" customFormat="1" ht="17.25" hidden="1" x14ac:dyDescent="0.3">
      <c r="A377" s="6">
        <v>7</v>
      </c>
      <c r="B377" s="7" t="e">
        <f>'11-2019'!#REF!</f>
        <v>#REF!</v>
      </c>
      <c r="C377" s="8" t="e">
        <f>'11-2019'!#REF!</f>
        <v>#REF!</v>
      </c>
      <c r="D377" s="9" t="e">
        <f>'11-2019'!#REF!</f>
        <v>#REF!</v>
      </c>
      <c r="E377" s="9" t="e">
        <f>'11-2019'!#REF!</f>
        <v>#REF!</v>
      </c>
      <c r="F377" s="71" t="e">
        <f>E377-D377</f>
        <v>#REF!</v>
      </c>
      <c r="H377" s="38" t="e">
        <f>'11-2019'!#REF!</f>
        <v>#REF!</v>
      </c>
      <c r="I377" s="38" t="e">
        <f>'11-2019'!#REF!</f>
        <v>#REF!</v>
      </c>
      <c r="J377" s="38" t="e">
        <f>'11-2019'!#REF!</f>
        <v>#REF!</v>
      </c>
    </row>
    <row r="378" spans="1:10" s="27" customFormat="1" ht="17.25" hidden="1" x14ac:dyDescent="0.3">
      <c r="A378" s="6">
        <v>8</v>
      </c>
      <c r="B378" s="7" t="e">
        <f>'11-2019'!#REF!</f>
        <v>#REF!</v>
      </c>
      <c r="C378" s="8" t="e">
        <f>'11-2019'!#REF!</f>
        <v>#REF!</v>
      </c>
      <c r="D378" s="9" t="e">
        <f>'11-2019'!#REF!</f>
        <v>#REF!</v>
      </c>
      <c r="E378" s="9" t="e">
        <f>'11-2019'!#REF!</f>
        <v>#REF!</v>
      </c>
      <c r="F378" s="71" t="e">
        <f t="shared" si="17"/>
        <v>#REF!</v>
      </c>
      <c r="H378" s="38" t="e">
        <f>'11-2019'!#REF!</f>
        <v>#REF!</v>
      </c>
      <c r="I378" s="38" t="e">
        <f>'11-2019'!#REF!</f>
        <v>#REF!</v>
      </c>
      <c r="J378" s="38" t="e">
        <f>'11-2019'!#REF!</f>
        <v>#REF!</v>
      </c>
    </row>
    <row r="379" spans="1:10" s="37" customFormat="1" ht="33" customHeight="1" x14ac:dyDescent="0.3">
      <c r="A379" s="13"/>
      <c r="B379" s="321" t="e">
        <f>'11-2019'!#REF!</f>
        <v>#REF!</v>
      </c>
      <c r="C379" s="322"/>
      <c r="D379" s="322"/>
      <c r="E379" s="322"/>
      <c r="F379" s="323"/>
      <c r="H379" s="40" t="e">
        <f>'11-2019'!#REF!</f>
        <v>#REF!</v>
      </c>
      <c r="I379" s="40" t="e">
        <f>'11-2019'!#REF!</f>
        <v>#REF!</v>
      </c>
      <c r="J379" s="40" t="e">
        <f>'11-2019'!#REF!</f>
        <v>#REF!</v>
      </c>
    </row>
    <row r="380" spans="1:10" s="37" customFormat="1" ht="17.25" hidden="1" x14ac:dyDescent="0.3">
      <c r="A380" s="13"/>
      <c r="B380" s="5" t="e">
        <f>'11-2019'!#REF!</f>
        <v>#REF!</v>
      </c>
      <c r="C380" s="4"/>
      <c r="D380" s="18"/>
      <c r="E380" s="18"/>
      <c r="F380" s="72"/>
      <c r="H380" s="40" t="e">
        <f>'11-2019'!#REF!</f>
        <v>#REF!</v>
      </c>
      <c r="I380" s="40" t="e">
        <f>'11-2019'!#REF!</f>
        <v>#REF!</v>
      </c>
      <c r="J380" s="40" t="e">
        <f>'11-2019'!#REF!</f>
        <v>#REF!</v>
      </c>
    </row>
    <row r="381" spans="1:10" s="27" customFormat="1" ht="17.25" hidden="1" x14ac:dyDescent="0.3">
      <c r="A381" s="6" t="e">
        <f>'11-2019'!#REF!</f>
        <v>#REF!</v>
      </c>
      <c r="B381" s="7" t="e">
        <f>'11-2019'!#REF!</f>
        <v>#REF!</v>
      </c>
      <c r="C381" s="8" t="e">
        <f>'11-2019'!#REF!</f>
        <v>#REF!</v>
      </c>
      <c r="D381" s="9" t="e">
        <f>'11-2019'!#REF!</f>
        <v>#REF!</v>
      </c>
      <c r="E381" s="9" t="e">
        <f>'11-2019'!#REF!</f>
        <v>#REF!</v>
      </c>
      <c r="F381" s="71" t="e">
        <f>E381-D381</f>
        <v>#REF!</v>
      </c>
      <c r="H381" s="38" t="e">
        <f>'11-2019'!#REF!</f>
        <v>#REF!</v>
      </c>
      <c r="I381" s="38" t="e">
        <f>'11-2019'!#REF!</f>
        <v>#REF!</v>
      </c>
      <c r="J381" s="38" t="e">
        <f>'11-2019'!#REF!</f>
        <v>#REF!</v>
      </c>
    </row>
    <row r="382" spans="1:10" s="27" customFormat="1" ht="17.25" hidden="1" x14ac:dyDescent="0.3">
      <c r="A382" s="6" t="e">
        <f>'11-2019'!#REF!</f>
        <v>#REF!</v>
      </c>
      <c r="B382" s="7" t="e">
        <f>'11-2019'!#REF!</f>
        <v>#REF!</v>
      </c>
      <c r="C382" s="8" t="e">
        <f>'11-2019'!#REF!</f>
        <v>#REF!</v>
      </c>
      <c r="D382" s="9" t="e">
        <f>'11-2019'!#REF!</f>
        <v>#REF!</v>
      </c>
      <c r="E382" s="9" t="e">
        <f>'11-2019'!#REF!</f>
        <v>#REF!</v>
      </c>
      <c r="F382" s="71" t="e">
        <f>E382-D382</f>
        <v>#REF!</v>
      </c>
      <c r="H382" s="38" t="e">
        <f>'11-2019'!#REF!</f>
        <v>#REF!</v>
      </c>
      <c r="I382" s="38" t="e">
        <f>'11-2019'!#REF!</f>
        <v>#REF!</v>
      </c>
      <c r="J382" s="38" t="e">
        <f>'11-2019'!#REF!</f>
        <v>#REF!</v>
      </c>
    </row>
    <row r="383" spans="1:10" s="27" customFormat="1" ht="17.25" hidden="1" x14ac:dyDescent="0.3">
      <c r="A383" s="6" t="e">
        <f>'11-2019'!#REF!</f>
        <v>#REF!</v>
      </c>
      <c r="B383" s="7" t="e">
        <f>'11-2019'!#REF!</f>
        <v>#REF!</v>
      </c>
      <c r="C383" s="8" t="e">
        <f>'11-2019'!#REF!</f>
        <v>#REF!</v>
      </c>
      <c r="D383" s="9" t="e">
        <f>'11-2019'!#REF!</f>
        <v>#REF!</v>
      </c>
      <c r="E383" s="9" t="e">
        <f>'11-2019'!#REF!</f>
        <v>#REF!</v>
      </c>
      <c r="F383" s="71" t="e">
        <f>E383-D383</f>
        <v>#REF!</v>
      </c>
      <c r="H383" s="38" t="e">
        <f>'11-2019'!#REF!</f>
        <v>#REF!</v>
      </c>
      <c r="I383" s="38" t="e">
        <f>'11-2019'!#REF!</f>
        <v>#REF!</v>
      </c>
      <c r="J383" s="38" t="e">
        <f>'11-2019'!#REF!</f>
        <v>#REF!</v>
      </c>
    </row>
    <row r="384" spans="1:10" s="27" customFormat="1" ht="17.25" hidden="1" x14ac:dyDescent="0.3">
      <c r="A384" s="6" t="e">
        <f>'11-2019'!#REF!</f>
        <v>#REF!</v>
      </c>
      <c r="B384" s="7" t="e">
        <f>'11-2019'!#REF!</f>
        <v>#REF!</v>
      </c>
      <c r="C384" s="8" t="e">
        <f>'11-2019'!#REF!</f>
        <v>#REF!</v>
      </c>
      <c r="D384" s="9" t="e">
        <f>'11-2019'!#REF!</f>
        <v>#REF!</v>
      </c>
      <c r="E384" s="9" t="e">
        <f>'11-2019'!#REF!</f>
        <v>#REF!</v>
      </c>
      <c r="F384" s="71" t="e">
        <f>E384-D384</f>
        <v>#REF!</v>
      </c>
      <c r="H384" s="38" t="e">
        <f>'11-2019'!#REF!</f>
        <v>#REF!</v>
      </c>
      <c r="I384" s="38" t="e">
        <f>'11-2019'!#REF!</f>
        <v>#REF!</v>
      </c>
      <c r="J384" s="38" t="e">
        <f>'11-2019'!#REF!</f>
        <v>#REF!</v>
      </c>
    </row>
    <row r="385" spans="1:10" s="27" customFormat="1" ht="17.25" hidden="1" x14ac:dyDescent="0.3">
      <c r="A385" s="6" t="e">
        <f>'11-2019'!#REF!</f>
        <v>#REF!</v>
      </c>
      <c r="B385" s="7" t="e">
        <f>'11-2019'!#REF!</f>
        <v>#REF!</v>
      </c>
      <c r="C385" s="8" t="e">
        <f>'11-2019'!#REF!</f>
        <v>#REF!</v>
      </c>
      <c r="D385" s="9" t="e">
        <f>'11-2019'!#REF!</f>
        <v>#REF!</v>
      </c>
      <c r="E385" s="9" t="e">
        <f>'11-2019'!#REF!</f>
        <v>#REF!</v>
      </c>
      <c r="F385" s="71" t="e">
        <f t="shared" ref="F385:F419" si="18">E385-D385</f>
        <v>#REF!</v>
      </c>
      <c r="H385" s="38" t="e">
        <f>'11-2019'!#REF!</f>
        <v>#REF!</v>
      </c>
      <c r="I385" s="38" t="e">
        <f>'11-2019'!#REF!</f>
        <v>#REF!</v>
      </c>
      <c r="J385" s="38" t="e">
        <f>'11-2019'!#REF!</f>
        <v>#REF!</v>
      </c>
    </row>
    <row r="386" spans="1:10" s="27" customFormat="1" ht="17.25" hidden="1" x14ac:dyDescent="0.3">
      <c r="A386" s="6" t="e">
        <f>'11-2019'!#REF!</f>
        <v>#REF!</v>
      </c>
      <c r="B386" s="7" t="e">
        <f>'11-2019'!#REF!</f>
        <v>#REF!</v>
      </c>
      <c r="C386" s="8" t="e">
        <f>'11-2019'!#REF!</f>
        <v>#REF!</v>
      </c>
      <c r="D386" s="9" t="e">
        <f>'11-2019'!#REF!</f>
        <v>#REF!</v>
      </c>
      <c r="E386" s="9" t="e">
        <f>'11-2019'!#REF!</f>
        <v>#REF!</v>
      </c>
      <c r="F386" s="71" t="e">
        <f t="shared" si="18"/>
        <v>#REF!</v>
      </c>
      <c r="H386" s="38" t="e">
        <f>'11-2019'!#REF!</f>
        <v>#REF!</v>
      </c>
      <c r="I386" s="38" t="e">
        <f>'11-2019'!#REF!</f>
        <v>#REF!</v>
      </c>
      <c r="J386" s="38" t="e">
        <f>'11-2019'!#REF!</f>
        <v>#REF!</v>
      </c>
    </row>
    <row r="387" spans="1:10" s="27" customFormat="1" ht="17.25" hidden="1" x14ac:dyDescent="0.3">
      <c r="A387" s="6" t="e">
        <f>'11-2019'!#REF!</f>
        <v>#REF!</v>
      </c>
      <c r="B387" s="7" t="e">
        <f>'11-2019'!#REF!</f>
        <v>#REF!</v>
      </c>
      <c r="C387" s="8" t="e">
        <f>'11-2019'!#REF!</f>
        <v>#REF!</v>
      </c>
      <c r="D387" s="9" t="e">
        <f>'11-2019'!#REF!</f>
        <v>#REF!</v>
      </c>
      <c r="E387" s="9" t="e">
        <f>'11-2019'!#REF!</f>
        <v>#REF!</v>
      </c>
      <c r="F387" s="71" t="e">
        <f t="shared" si="18"/>
        <v>#REF!</v>
      </c>
      <c r="H387" s="38" t="e">
        <f>'11-2019'!#REF!</f>
        <v>#REF!</v>
      </c>
      <c r="I387" s="38" t="e">
        <f>'11-2019'!#REF!</f>
        <v>#REF!</v>
      </c>
      <c r="J387" s="38" t="e">
        <f>'11-2019'!#REF!</f>
        <v>#REF!</v>
      </c>
    </row>
    <row r="388" spans="1:10" s="37" customFormat="1" ht="17.25" hidden="1" x14ac:dyDescent="0.3">
      <c r="A388" s="13"/>
      <c r="B388" s="5" t="e">
        <f>'11-2019'!#REF!</f>
        <v>#REF!</v>
      </c>
      <c r="C388" s="4"/>
      <c r="D388" s="18"/>
      <c r="E388" s="18"/>
      <c r="F388" s="72"/>
      <c r="H388" s="40" t="e">
        <f>'11-2019'!#REF!</f>
        <v>#REF!</v>
      </c>
      <c r="I388" s="40" t="e">
        <f>'11-2019'!#REF!</f>
        <v>#REF!</v>
      </c>
      <c r="J388" s="40" t="e">
        <f>'11-2019'!#REF!</f>
        <v>#REF!</v>
      </c>
    </row>
    <row r="389" spans="1:10" s="27" customFormat="1" ht="17.25" hidden="1" x14ac:dyDescent="0.3">
      <c r="A389" s="6" t="e">
        <f>'11-2019'!#REF!</f>
        <v>#REF!</v>
      </c>
      <c r="B389" s="7" t="e">
        <f>'11-2019'!#REF!</f>
        <v>#REF!</v>
      </c>
      <c r="C389" s="8" t="e">
        <f>'11-2019'!#REF!</f>
        <v>#REF!</v>
      </c>
      <c r="D389" s="9" t="e">
        <f>'11-2019'!#REF!</f>
        <v>#REF!</v>
      </c>
      <c r="E389" s="9" t="e">
        <f>'11-2019'!#REF!</f>
        <v>#REF!</v>
      </c>
      <c r="F389" s="71" t="e">
        <f t="shared" si="18"/>
        <v>#REF!</v>
      </c>
      <c r="H389" s="38" t="e">
        <f>'11-2019'!#REF!</f>
        <v>#REF!</v>
      </c>
      <c r="I389" s="38" t="e">
        <f>'11-2019'!#REF!</f>
        <v>#REF!</v>
      </c>
      <c r="J389" s="38" t="e">
        <f>'11-2019'!#REF!</f>
        <v>#REF!</v>
      </c>
    </row>
    <row r="390" spans="1:10" s="27" customFormat="1" ht="17.25" hidden="1" x14ac:dyDescent="0.3">
      <c r="A390" s="6" t="e">
        <f>'11-2019'!#REF!</f>
        <v>#REF!</v>
      </c>
      <c r="B390" s="7" t="e">
        <f>'11-2019'!#REF!</f>
        <v>#REF!</v>
      </c>
      <c r="C390" s="8" t="e">
        <f>'11-2019'!#REF!</f>
        <v>#REF!</v>
      </c>
      <c r="D390" s="9" t="e">
        <f>'11-2019'!#REF!</f>
        <v>#REF!</v>
      </c>
      <c r="E390" s="9" t="e">
        <f>'11-2019'!#REF!</f>
        <v>#REF!</v>
      </c>
      <c r="F390" s="71" t="e">
        <f t="shared" si="18"/>
        <v>#REF!</v>
      </c>
      <c r="H390" s="38" t="e">
        <f>'11-2019'!#REF!</f>
        <v>#REF!</v>
      </c>
      <c r="I390" s="38" t="e">
        <f>'11-2019'!#REF!</f>
        <v>#REF!</v>
      </c>
      <c r="J390" s="38" t="e">
        <f>'11-2019'!#REF!</f>
        <v>#REF!</v>
      </c>
    </row>
    <row r="391" spans="1:10" s="27" customFormat="1" ht="17.25" hidden="1" x14ac:dyDescent="0.3">
      <c r="A391" s="6" t="e">
        <f>'11-2019'!#REF!</f>
        <v>#REF!</v>
      </c>
      <c r="B391" s="7" t="e">
        <f>'11-2019'!#REF!</f>
        <v>#REF!</v>
      </c>
      <c r="C391" s="8" t="e">
        <f>'11-2019'!#REF!</f>
        <v>#REF!</v>
      </c>
      <c r="D391" s="9" t="e">
        <f>'11-2019'!#REF!</f>
        <v>#REF!</v>
      </c>
      <c r="E391" s="9" t="e">
        <f>'11-2019'!#REF!</f>
        <v>#REF!</v>
      </c>
      <c r="F391" s="71" t="e">
        <f t="shared" si="18"/>
        <v>#REF!</v>
      </c>
      <c r="H391" s="38" t="e">
        <f>'11-2019'!#REF!</f>
        <v>#REF!</v>
      </c>
      <c r="I391" s="38" t="e">
        <f>'11-2019'!#REF!</f>
        <v>#REF!</v>
      </c>
      <c r="J391" s="38" t="e">
        <f>'11-2019'!#REF!</f>
        <v>#REF!</v>
      </c>
    </row>
    <row r="392" spans="1:10" s="27" customFormat="1" ht="17.25" hidden="1" x14ac:dyDescent="0.3">
      <c r="A392" s="6" t="e">
        <f>'11-2019'!#REF!</f>
        <v>#REF!</v>
      </c>
      <c r="B392" s="7" t="e">
        <f>'11-2019'!#REF!</f>
        <v>#REF!</v>
      </c>
      <c r="C392" s="8" t="e">
        <f>'11-2019'!#REF!</f>
        <v>#REF!</v>
      </c>
      <c r="D392" s="9" t="e">
        <f>'11-2019'!#REF!</f>
        <v>#REF!</v>
      </c>
      <c r="E392" s="9" t="e">
        <f>'11-2019'!#REF!</f>
        <v>#REF!</v>
      </c>
      <c r="F392" s="71" t="e">
        <f t="shared" si="18"/>
        <v>#REF!</v>
      </c>
      <c r="H392" s="38" t="e">
        <f>'11-2019'!#REF!</f>
        <v>#REF!</v>
      </c>
      <c r="I392" s="38" t="e">
        <f>'11-2019'!#REF!</f>
        <v>#REF!</v>
      </c>
      <c r="J392" s="38" t="e">
        <f>'11-2019'!#REF!</f>
        <v>#REF!</v>
      </c>
    </row>
    <row r="393" spans="1:10" s="27" customFormat="1" ht="17.25" hidden="1" x14ac:dyDescent="0.3">
      <c r="A393" s="6" t="e">
        <f>'11-2019'!#REF!</f>
        <v>#REF!</v>
      </c>
      <c r="B393" s="7" t="e">
        <f>'11-2019'!#REF!</f>
        <v>#REF!</v>
      </c>
      <c r="C393" s="8" t="e">
        <f>'11-2019'!#REF!</f>
        <v>#REF!</v>
      </c>
      <c r="D393" s="9" t="e">
        <f>'11-2019'!#REF!</f>
        <v>#REF!</v>
      </c>
      <c r="E393" s="9" t="e">
        <f>'11-2019'!#REF!</f>
        <v>#REF!</v>
      </c>
      <c r="F393" s="71" t="e">
        <f t="shared" si="18"/>
        <v>#REF!</v>
      </c>
      <c r="H393" s="38" t="e">
        <f>'11-2019'!#REF!</f>
        <v>#REF!</v>
      </c>
      <c r="I393" s="38" t="e">
        <f>'11-2019'!#REF!</f>
        <v>#REF!</v>
      </c>
      <c r="J393" s="38" t="e">
        <f>'11-2019'!#REF!</f>
        <v>#REF!</v>
      </c>
    </row>
    <row r="394" spans="1:10" s="27" customFormat="1" ht="17.25" hidden="1" x14ac:dyDescent="0.3">
      <c r="A394" s="6" t="e">
        <f>'11-2019'!#REF!</f>
        <v>#REF!</v>
      </c>
      <c r="B394" s="7" t="e">
        <f>'11-2019'!#REF!</f>
        <v>#REF!</v>
      </c>
      <c r="C394" s="8" t="e">
        <f>'11-2019'!#REF!</f>
        <v>#REF!</v>
      </c>
      <c r="D394" s="9" t="e">
        <f>'11-2019'!#REF!</f>
        <v>#REF!</v>
      </c>
      <c r="E394" s="9" t="e">
        <f>'11-2019'!#REF!</f>
        <v>#REF!</v>
      </c>
      <c r="F394" s="71" t="e">
        <f t="shared" si="18"/>
        <v>#REF!</v>
      </c>
      <c r="H394" s="38" t="e">
        <f>'11-2019'!#REF!</f>
        <v>#REF!</v>
      </c>
      <c r="I394" s="38" t="e">
        <f>'11-2019'!#REF!</f>
        <v>#REF!</v>
      </c>
      <c r="J394" s="38" t="e">
        <f>'11-2019'!#REF!</f>
        <v>#REF!</v>
      </c>
    </row>
    <row r="395" spans="1:10" s="37" customFormat="1" ht="17.25" hidden="1" x14ac:dyDescent="0.3">
      <c r="A395" s="13"/>
      <c r="B395" s="5" t="e">
        <f>'11-2019'!#REF!</f>
        <v>#REF!</v>
      </c>
      <c r="C395" s="4"/>
      <c r="D395" s="18"/>
      <c r="E395" s="18"/>
      <c r="F395" s="72"/>
      <c r="H395" s="40" t="e">
        <f>'11-2019'!#REF!</f>
        <v>#REF!</v>
      </c>
      <c r="I395" s="40" t="e">
        <f>'11-2019'!#REF!</f>
        <v>#REF!</v>
      </c>
      <c r="J395" s="40" t="e">
        <f>'11-2019'!#REF!</f>
        <v>#REF!</v>
      </c>
    </row>
    <row r="396" spans="1:10" s="27" customFormat="1" ht="17.25" hidden="1" x14ac:dyDescent="0.3">
      <c r="A396" s="6" t="e">
        <f>'11-2019'!#REF!</f>
        <v>#REF!</v>
      </c>
      <c r="B396" s="7" t="e">
        <f>'11-2019'!#REF!</f>
        <v>#REF!</v>
      </c>
      <c r="C396" s="8" t="e">
        <f>'11-2019'!#REF!</f>
        <v>#REF!</v>
      </c>
      <c r="D396" s="9" t="e">
        <f>'11-2019'!#REF!</f>
        <v>#REF!</v>
      </c>
      <c r="E396" s="9" t="e">
        <f>'11-2019'!#REF!</f>
        <v>#REF!</v>
      </c>
      <c r="F396" s="71" t="e">
        <f t="shared" si="18"/>
        <v>#REF!</v>
      </c>
      <c r="H396" s="38" t="e">
        <f>'11-2019'!#REF!</f>
        <v>#REF!</v>
      </c>
      <c r="I396" s="38" t="e">
        <f>'11-2019'!#REF!</f>
        <v>#REF!</v>
      </c>
      <c r="J396" s="38" t="e">
        <f>'11-2019'!#REF!</f>
        <v>#REF!</v>
      </c>
    </row>
    <row r="397" spans="1:10" s="27" customFormat="1" ht="17.25" hidden="1" x14ac:dyDescent="0.3">
      <c r="A397" s="6" t="e">
        <f>'11-2019'!#REF!</f>
        <v>#REF!</v>
      </c>
      <c r="B397" s="7" t="e">
        <f>'11-2019'!#REF!</f>
        <v>#REF!</v>
      </c>
      <c r="C397" s="8" t="e">
        <f>'11-2019'!#REF!</f>
        <v>#REF!</v>
      </c>
      <c r="D397" s="9" t="e">
        <f>'11-2019'!#REF!</f>
        <v>#REF!</v>
      </c>
      <c r="E397" s="9" t="e">
        <f>'11-2019'!#REF!</f>
        <v>#REF!</v>
      </c>
      <c r="F397" s="71" t="e">
        <f t="shared" si="18"/>
        <v>#REF!</v>
      </c>
      <c r="H397" s="38" t="e">
        <f>'11-2019'!#REF!</f>
        <v>#REF!</v>
      </c>
      <c r="I397" s="38" t="e">
        <f>'11-2019'!#REF!</f>
        <v>#REF!</v>
      </c>
      <c r="J397" s="38" t="e">
        <f>'11-2019'!#REF!</f>
        <v>#REF!</v>
      </c>
    </row>
    <row r="398" spans="1:10" s="27" customFormat="1" ht="17.25" hidden="1" x14ac:dyDescent="0.3">
      <c r="A398" s="6" t="e">
        <f>'11-2019'!#REF!</f>
        <v>#REF!</v>
      </c>
      <c r="B398" s="7" t="e">
        <f>'11-2019'!#REF!</f>
        <v>#REF!</v>
      </c>
      <c r="C398" s="8" t="e">
        <f>'11-2019'!#REF!</f>
        <v>#REF!</v>
      </c>
      <c r="D398" s="9" t="e">
        <f>'11-2019'!#REF!</f>
        <v>#REF!</v>
      </c>
      <c r="E398" s="9" t="e">
        <f>'11-2019'!#REF!</f>
        <v>#REF!</v>
      </c>
      <c r="F398" s="71" t="e">
        <f t="shared" si="18"/>
        <v>#REF!</v>
      </c>
      <c r="H398" s="38" t="e">
        <f>'11-2019'!#REF!</f>
        <v>#REF!</v>
      </c>
      <c r="I398" s="38" t="e">
        <f>'11-2019'!#REF!</f>
        <v>#REF!</v>
      </c>
      <c r="J398" s="38" t="e">
        <f>'11-2019'!#REF!</f>
        <v>#REF!</v>
      </c>
    </row>
    <row r="399" spans="1:10" s="27" customFormat="1" ht="17.25" hidden="1" x14ac:dyDescent="0.3">
      <c r="A399" s="6" t="e">
        <f>'11-2019'!#REF!</f>
        <v>#REF!</v>
      </c>
      <c r="B399" s="7" t="e">
        <f>'11-2019'!#REF!</f>
        <v>#REF!</v>
      </c>
      <c r="C399" s="8" t="e">
        <f>'11-2019'!#REF!</f>
        <v>#REF!</v>
      </c>
      <c r="D399" s="9" t="e">
        <f>'11-2019'!#REF!</f>
        <v>#REF!</v>
      </c>
      <c r="E399" s="9" t="e">
        <f>'11-2019'!#REF!</f>
        <v>#REF!</v>
      </c>
      <c r="F399" s="71" t="e">
        <f t="shared" si="18"/>
        <v>#REF!</v>
      </c>
      <c r="H399" s="38" t="e">
        <f>'11-2019'!#REF!</f>
        <v>#REF!</v>
      </c>
      <c r="I399" s="38" t="e">
        <f>'11-2019'!#REF!</f>
        <v>#REF!</v>
      </c>
      <c r="J399" s="38" t="e">
        <f>'11-2019'!#REF!</f>
        <v>#REF!</v>
      </c>
    </row>
    <row r="400" spans="1:10" s="27" customFormat="1" ht="17.25" hidden="1" x14ac:dyDescent="0.3">
      <c r="A400" s="6" t="e">
        <f>'11-2019'!#REF!</f>
        <v>#REF!</v>
      </c>
      <c r="B400" s="7" t="e">
        <f>'11-2019'!#REF!</f>
        <v>#REF!</v>
      </c>
      <c r="C400" s="8" t="e">
        <f>'11-2019'!#REF!</f>
        <v>#REF!</v>
      </c>
      <c r="D400" s="9" t="e">
        <f>'11-2019'!#REF!</f>
        <v>#REF!</v>
      </c>
      <c r="E400" s="9" t="e">
        <f>'11-2019'!#REF!</f>
        <v>#REF!</v>
      </c>
      <c r="F400" s="71" t="e">
        <f t="shared" si="18"/>
        <v>#REF!</v>
      </c>
      <c r="H400" s="38" t="e">
        <f>'11-2019'!#REF!</f>
        <v>#REF!</v>
      </c>
      <c r="I400" s="38" t="e">
        <f>'11-2019'!#REF!</f>
        <v>#REF!</v>
      </c>
      <c r="J400" s="38" t="e">
        <f>'11-2019'!#REF!</f>
        <v>#REF!</v>
      </c>
    </row>
    <row r="401" spans="1:10" s="27" customFormat="1" ht="17.25" hidden="1" x14ac:dyDescent="0.3">
      <c r="A401" s="6" t="e">
        <f>'11-2019'!#REF!</f>
        <v>#REF!</v>
      </c>
      <c r="B401" s="7" t="e">
        <f>'11-2019'!#REF!</f>
        <v>#REF!</v>
      </c>
      <c r="C401" s="8" t="e">
        <f>'11-2019'!#REF!</f>
        <v>#REF!</v>
      </c>
      <c r="D401" s="9" t="e">
        <f>'11-2019'!#REF!</f>
        <v>#REF!</v>
      </c>
      <c r="E401" s="9" t="e">
        <f>'11-2019'!#REF!</f>
        <v>#REF!</v>
      </c>
      <c r="F401" s="71" t="e">
        <f t="shared" si="18"/>
        <v>#REF!</v>
      </c>
      <c r="H401" s="38" t="e">
        <f>'11-2019'!#REF!</f>
        <v>#REF!</v>
      </c>
      <c r="I401" s="38" t="e">
        <f>'11-2019'!#REF!</f>
        <v>#REF!</v>
      </c>
      <c r="J401" s="38" t="e">
        <f>'11-2019'!#REF!</f>
        <v>#REF!</v>
      </c>
    </row>
    <row r="402" spans="1:10" s="27" customFormat="1" ht="17.25" hidden="1" x14ac:dyDescent="0.3">
      <c r="A402" s="6" t="e">
        <f>'11-2019'!#REF!</f>
        <v>#REF!</v>
      </c>
      <c r="B402" s="7" t="e">
        <f>'11-2019'!#REF!</f>
        <v>#REF!</v>
      </c>
      <c r="C402" s="8" t="e">
        <f>'11-2019'!#REF!</f>
        <v>#REF!</v>
      </c>
      <c r="D402" s="9" t="e">
        <f>'11-2019'!#REF!</f>
        <v>#REF!</v>
      </c>
      <c r="E402" s="9" t="e">
        <f>'11-2019'!#REF!</f>
        <v>#REF!</v>
      </c>
      <c r="F402" s="71" t="e">
        <f t="shared" si="18"/>
        <v>#REF!</v>
      </c>
      <c r="H402" s="38" t="e">
        <f>'11-2019'!#REF!</f>
        <v>#REF!</v>
      </c>
      <c r="I402" s="38" t="e">
        <f>'11-2019'!#REF!</f>
        <v>#REF!</v>
      </c>
      <c r="J402" s="38" t="e">
        <f>'11-2019'!#REF!</f>
        <v>#REF!</v>
      </c>
    </row>
    <row r="403" spans="1:10" s="37" customFormat="1" ht="17.25" hidden="1" x14ac:dyDescent="0.3">
      <c r="A403" s="13"/>
      <c r="B403" s="5" t="e">
        <f>'11-2019'!#REF!</f>
        <v>#REF!</v>
      </c>
      <c r="C403" s="4"/>
      <c r="D403" s="18"/>
      <c r="E403" s="18"/>
      <c r="F403" s="72"/>
      <c r="H403" s="40" t="e">
        <f>'11-2019'!#REF!</f>
        <v>#REF!</v>
      </c>
      <c r="I403" s="40" t="e">
        <f>'11-2019'!#REF!</f>
        <v>#REF!</v>
      </c>
      <c r="J403" s="40" t="e">
        <f>'11-2019'!#REF!</f>
        <v>#REF!</v>
      </c>
    </row>
    <row r="404" spans="1:10" s="27" customFormat="1" ht="17.25" hidden="1" x14ac:dyDescent="0.3">
      <c r="A404" s="6" t="e">
        <f>'11-2019'!#REF!</f>
        <v>#REF!</v>
      </c>
      <c r="B404" s="7" t="e">
        <f>'11-2019'!#REF!</f>
        <v>#REF!</v>
      </c>
      <c r="C404" s="8" t="e">
        <f>'11-2019'!#REF!</f>
        <v>#REF!</v>
      </c>
      <c r="D404" s="9" t="e">
        <f>'11-2019'!#REF!</f>
        <v>#REF!</v>
      </c>
      <c r="E404" s="9" t="e">
        <f>'11-2019'!#REF!</f>
        <v>#REF!</v>
      </c>
      <c r="F404" s="71" t="e">
        <f t="shared" si="18"/>
        <v>#REF!</v>
      </c>
      <c r="H404" s="38" t="e">
        <f>'11-2019'!#REF!</f>
        <v>#REF!</v>
      </c>
      <c r="I404" s="38" t="e">
        <f>'11-2019'!#REF!</f>
        <v>#REF!</v>
      </c>
      <c r="J404" s="38" t="e">
        <f>'11-2019'!#REF!</f>
        <v>#REF!</v>
      </c>
    </row>
    <row r="405" spans="1:10" s="27" customFormat="1" ht="17.25" hidden="1" x14ac:dyDescent="0.3">
      <c r="A405" s="6" t="e">
        <f>'11-2019'!#REF!</f>
        <v>#REF!</v>
      </c>
      <c r="B405" s="7" t="e">
        <f>'11-2019'!#REF!</f>
        <v>#REF!</v>
      </c>
      <c r="C405" s="8" t="e">
        <f>'11-2019'!#REF!</f>
        <v>#REF!</v>
      </c>
      <c r="D405" s="9" t="e">
        <f>'11-2019'!#REF!</f>
        <v>#REF!</v>
      </c>
      <c r="E405" s="9" t="e">
        <f>'11-2019'!#REF!</f>
        <v>#REF!</v>
      </c>
      <c r="F405" s="71" t="e">
        <f t="shared" si="18"/>
        <v>#REF!</v>
      </c>
      <c r="H405" s="38" t="e">
        <f>'11-2019'!#REF!</f>
        <v>#REF!</v>
      </c>
      <c r="I405" s="38" t="e">
        <f>'11-2019'!#REF!</f>
        <v>#REF!</v>
      </c>
      <c r="J405" s="38" t="e">
        <f>'11-2019'!#REF!</f>
        <v>#REF!</v>
      </c>
    </row>
    <row r="406" spans="1:10" s="27" customFormat="1" ht="17.25" hidden="1" x14ac:dyDescent="0.3">
      <c r="A406" s="6" t="e">
        <f>'11-2019'!#REF!</f>
        <v>#REF!</v>
      </c>
      <c r="B406" s="7" t="e">
        <f>'11-2019'!#REF!</f>
        <v>#REF!</v>
      </c>
      <c r="C406" s="8" t="e">
        <f>'11-2019'!#REF!</f>
        <v>#REF!</v>
      </c>
      <c r="D406" s="9" t="e">
        <f>'11-2019'!#REF!</f>
        <v>#REF!</v>
      </c>
      <c r="E406" s="9" t="e">
        <f>'11-2019'!#REF!</f>
        <v>#REF!</v>
      </c>
      <c r="F406" s="71" t="e">
        <f t="shared" si="18"/>
        <v>#REF!</v>
      </c>
      <c r="H406" s="38" t="e">
        <f>'11-2019'!#REF!</f>
        <v>#REF!</v>
      </c>
      <c r="I406" s="38" t="e">
        <f>'11-2019'!#REF!</f>
        <v>#REF!</v>
      </c>
      <c r="J406" s="38" t="e">
        <f>'11-2019'!#REF!</f>
        <v>#REF!</v>
      </c>
    </row>
    <row r="407" spans="1:10" s="27" customFormat="1" ht="17.25" hidden="1" x14ac:dyDescent="0.3">
      <c r="A407" s="6" t="e">
        <f>'11-2019'!#REF!</f>
        <v>#REF!</v>
      </c>
      <c r="B407" s="7" t="e">
        <f>'11-2019'!#REF!</f>
        <v>#REF!</v>
      </c>
      <c r="C407" s="8" t="e">
        <f>'11-2019'!#REF!</f>
        <v>#REF!</v>
      </c>
      <c r="D407" s="9" t="e">
        <f>'11-2019'!#REF!</f>
        <v>#REF!</v>
      </c>
      <c r="E407" s="9" t="e">
        <f>'11-2019'!#REF!</f>
        <v>#REF!</v>
      </c>
      <c r="F407" s="71" t="e">
        <f t="shared" si="18"/>
        <v>#REF!</v>
      </c>
      <c r="H407" s="38" t="e">
        <f>'11-2019'!#REF!</f>
        <v>#REF!</v>
      </c>
      <c r="I407" s="38" t="e">
        <f>'11-2019'!#REF!</f>
        <v>#REF!</v>
      </c>
      <c r="J407" s="38" t="e">
        <f>'11-2019'!#REF!</f>
        <v>#REF!</v>
      </c>
    </row>
    <row r="408" spans="1:10" s="27" customFormat="1" ht="17.25" hidden="1" x14ac:dyDescent="0.3">
      <c r="A408" s="6" t="e">
        <f>'11-2019'!#REF!</f>
        <v>#REF!</v>
      </c>
      <c r="B408" s="7" t="e">
        <f>'11-2019'!#REF!</f>
        <v>#REF!</v>
      </c>
      <c r="C408" s="8" t="e">
        <f>'11-2019'!#REF!</f>
        <v>#REF!</v>
      </c>
      <c r="D408" s="9" t="e">
        <f>'11-2019'!#REF!</f>
        <v>#REF!</v>
      </c>
      <c r="E408" s="9" t="e">
        <f>'11-2019'!#REF!</f>
        <v>#REF!</v>
      </c>
      <c r="F408" s="71" t="e">
        <f t="shared" si="18"/>
        <v>#REF!</v>
      </c>
      <c r="H408" s="38" t="e">
        <f>'11-2019'!#REF!</f>
        <v>#REF!</v>
      </c>
      <c r="I408" s="38" t="e">
        <f>'11-2019'!#REF!</f>
        <v>#REF!</v>
      </c>
      <c r="J408" s="38" t="e">
        <f>'11-2019'!#REF!</f>
        <v>#REF!</v>
      </c>
    </row>
    <row r="409" spans="1:10" s="27" customFormat="1" ht="17.25" hidden="1" x14ac:dyDescent="0.3">
      <c r="A409" s="6" t="e">
        <f>'11-2019'!#REF!</f>
        <v>#REF!</v>
      </c>
      <c r="B409" s="7" t="e">
        <f>'11-2019'!#REF!</f>
        <v>#REF!</v>
      </c>
      <c r="C409" s="8" t="e">
        <f>'11-2019'!#REF!</f>
        <v>#REF!</v>
      </c>
      <c r="D409" s="9" t="e">
        <f>'11-2019'!#REF!</f>
        <v>#REF!</v>
      </c>
      <c r="E409" s="9" t="e">
        <f>'11-2019'!#REF!</f>
        <v>#REF!</v>
      </c>
      <c r="F409" s="71" t="e">
        <f t="shared" si="18"/>
        <v>#REF!</v>
      </c>
      <c r="H409" s="38" t="e">
        <f>'11-2019'!#REF!</f>
        <v>#REF!</v>
      </c>
      <c r="I409" s="38" t="e">
        <f>'11-2019'!#REF!</f>
        <v>#REF!</v>
      </c>
      <c r="J409" s="38" t="e">
        <f>'11-2019'!#REF!</f>
        <v>#REF!</v>
      </c>
    </row>
    <row r="410" spans="1:10" s="27" customFormat="1" ht="17.25" hidden="1" x14ac:dyDescent="0.3">
      <c r="A410" s="6" t="e">
        <f>'11-2019'!#REF!</f>
        <v>#REF!</v>
      </c>
      <c r="B410" s="7" t="e">
        <f>'11-2019'!#REF!</f>
        <v>#REF!</v>
      </c>
      <c r="C410" s="8" t="e">
        <f>'11-2019'!#REF!</f>
        <v>#REF!</v>
      </c>
      <c r="D410" s="9" t="e">
        <f>'11-2019'!#REF!</f>
        <v>#REF!</v>
      </c>
      <c r="E410" s="9" t="e">
        <f>'11-2019'!#REF!</f>
        <v>#REF!</v>
      </c>
      <c r="F410" s="71" t="e">
        <f t="shared" si="18"/>
        <v>#REF!</v>
      </c>
      <c r="H410" s="38" t="e">
        <f>'11-2019'!#REF!</f>
        <v>#REF!</v>
      </c>
      <c r="I410" s="38" t="e">
        <f>'11-2019'!#REF!</f>
        <v>#REF!</v>
      </c>
      <c r="J410" s="38" t="e">
        <f>'11-2019'!#REF!</f>
        <v>#REF!</v>
      </c>
    </row>
    <row r="411" spans="1:10" s="27" customFormat="1" ht="17.25" hidden="1" x14ac:dyDescent="0.3">
      <c r="A411" s="6" t="e">
        <f>'11-2019'!#REF!</f>
        <v>#REF!</v>
      </c>
      <c r="B411" s="7" t="e">
        <f>'11-2019'!#REF!</f>
        <v>#REF!</v>
      </c>
      <c r="C411" s="8" t="e">
        <f>'11-2019'!#REF!</f>
        <v>#REF!</v>
      </c>
      <c r="D411" s="9" t="e">
        <f>'11-2019'!#REF!</f>
        <v>#REF!</v>
      </c>
      <c r="E411" s="9" t="e">
        <f>'11-2019'!#REF!</f>
        <v>#REF!</v>
      </c>
      <c r="F411" s="71" t="e">
        <f t="shared" si="18"/>
        <v>#REF!</v>
      </c>
      <c r="H411" s="38" t="e">
        <f>'11-2019'!#REF!</f>
        <v>#REF!</v>
      </c>
      <c r="I411" s="38" t="e">
        <f>'11-2019'!#REF!</f>
        <v>#REF!</v>
      </c>
      <c r="J411" s="38" t="e">
        <f>'11-2019'!#REF!</f>
        <v>#REF!</v>
      </c>
    </row>
    <row r="412" spans="1:10" s="27" customFormat="1" ht="17.25" hidden="1" x14ac:dyDescent="0.3">
      <c r="A412" s="6" t="e">
        <f>'11-2019'!#REF!</f>
        <v>#REF!</v>
      </c>
      <c r="B412" s="7" t="e">
        <f>'11-2019'!#REF!</f>
        <v>#REF!</v>
      </c>
      <c r="C412" s="8" t="e">
        <f>'11-2019'!#REF!</f>
        <v>#REF!</v>
      </c>
      <c r="D412" s="9" t="e">
        <f>'11-2019'!#REF!</f>
        <v>#REF!</v>
      </c>
      <c r="E412" s="9" t="e">
        <f>'11-2019'!#REF!</f>
        <v>#REF!</v>
      </c>
      <c r="F412" s="71" t="e">
        <f t="shared" si="18"/>
        <v>#REF!</v>
      </c>
      <c r="H412" s="38" t="e">
        <f>'11-2019'!#REF!</f>
        <v>#REF!</v>
      </c>
      <c r="I412" s="38" t="e">
        <f>'11-2019'!#REF!</f>
        <v>#REF!</v>
      </c>
      <c r="J412" s="38" t="e">
        <f>'11-2019'!#REF!</f>
        <v>#REF!</v>
      </c>
    </row>
    <row r="413" spans="1:10" s="37" customFormat="1" ht="17.25" hidden="1" x14ac:dyDescent="0.3">
      <c r="A413" s="13"/>
      <c r="B413" s="5" t="e">
        <f>'11-2019'!#REF!</f>
        <v>#REF!</v>
      </c>
      <c r="C413" s="4"/>
      <c r="D413" s="18"/>
      <c r="E413" s="18"/>
      <c r="F413" s="72"/>
      <c r="H413" s="40" t="e">
        <f>'11-2019'!#REF!</f>
        <v>#REF!</v>
      </c>
      <c r="I413" s="40" t="e">
        <f>'11-2019'!#REF!</f>
        <v>#REF!</v>
      </c>
      <c r="J413" s="40" t="e">
        <f>'11-2019'!#REF!</f>
        <v>#REF!</v>
      </c>
    </row>
    <row r="414" spans="1:10" s="27" customFormat="1" ht="17.25" hidden="1" x14ac:dyDescent="0.3">
      <c r="A414" s="6" t="e">
        <f>'11-2019'!#REF!</f>
        <v>#REF!</v>
      </c>
      <c r="B414" s="7" t="e">
        <f>'11-2019'!#REF!</f>
        <v>#REF!</v>
      </c>
      <c r="C414" s="8" t="e">
        <f>'11-2019'!#REF!</f>
        <v>#REF!</v>
      </c>
      <c r="D414" s="9" t="e">
        <f>'11-2019'!#REF!</f>
        <v>#REF!</v>
      </c>
      <c r="E414" s="9" t="e">
        <f>'11-2019'!#REF!</f>
        <v>#REF!</v>
      </c>
      <c r="F414" s="71" t="e">
        <f t="shared" si="18"/>
        <v>#REF!</v>
      </c>
      <c r="H414" s="38" t="e">
        <f>'11-2019'!#REF!</f>
        <v>#REF!</v>
      </c>
      <c r="I414" s="38" t="e">
        <f>'11-2019'!#REF!</f>
        <v>#REF!</v>
      </c>
      <c r="J414" s="38" t="e">
        <f>'11-2019'!#REF!</f>
        <v>#REF!</v>
      </c>
    </row>
    <row r="415" spans="1:10" s="27" customFormat="1" ht="17.25" hidden="1" x14ac:dyDescent="0.3">
      <c r="A415" s="6" t="e">
        <f>'11-2019'!#REF!</f>
        <v>#REF!</v>
      </c>
      <c r="B415" s="7" t="e">
        <f>'11-2019'!#REF!</f>
        <v>#REF!</v>
      </c>
      <c r="C415" s="8" t="e">
        <f>'11-2019'!#REF!</f>
        <v>#REF!</v>
      </c>
      <c r="D415" s="9" t="e">
        <f>'11-2019'!#REF!</f>
        <v>#REF!</v>
      </c>
      <c r="E415" s="9" t="e">
        <f>'11-2019'!#REF!</f>
        <v>#REF!</v>
      </c>
      <c r="F415" s="71" t="e">
        <f t="shared" si="18"/>
        <v>#REF!</v>
      </c>
      <c r="H415" s="38" t="e">
        <f>'11-2019'!#REF!</f>
        <v>#REF!</v>
      </c>
      <c r="I415" s="38" t="e">
        <f>'11-2019'!#REF!</f>
        <v>#REF!</v>
      </c>
      <c r="J415" s="38" t="e">
        <f>'11-2019'!#REF!</f>
        <v>#REF!</v>
      </c>
    </row>
    <row r="416" spans="1:10" s="27" customFormat="1" ht="17.25" hidden="1" x14ac:dyDescent="0.3">
      <c r="A416" s="6" t="e">
        <f>'11-2019'!#REF!</f>
        <v>#REF!</v>
      </c>
      <c r="B416" s="7" t="e">
        <f>'11-2019'!#REF!</f>
        <v>#REF!</v>
      </c>
      <c r="C416" s="8" t="e">
        <f>'11-2019'!#REF!</f>
        <v>#REF!</v>
      </c>
      <c r="D416" s="9" t="e">
        <f>'11-2019'!#REF!</f>
        <v>#REF!</v>
      </c>
      <c r="E416" s="9" t="e">
        <f>'11-2019'!#REF!</f>
        <v>#REF!</v>
      </c>
      <c r="F416" s="71" t="e">
        <f t="shared" si="18"/>
        <v>#REF!</v>
      </c>
      <c r="H416" s="38" t="e">
        <f>'11-2019'!#REF!</f>
        <v>#REF!</v>
      </c>
      <c r="I416" s="38" t="e">
        <f>'11-2019'!#REF!</f>
        <v>#REF!</v>
      </c>
      <c r="J416" s="38" t="e">
        <f>'11-2019'!#REF!</f>
        <v>#REF!</v>
      </c>
    </row>
    <row r="417" spans="1:10" s="27" customFormat="1" ht="17.25" hidden="1" x14ac:dyDescent="0.3">
      <c r="A417" s="6" t="e">
        <f>'11-2019'!#REF!</f>
        <v>#REF!</v>
      </c>
      <c r="B417" s="7" t="e">
        <f>'11-2019'!#REF!</f>
        <v>#REF!</v>
      </c>
      <c r="C417" s="8" t="e">
        <f>'11-2019'!#REF!</f>
        <v>#REF!</v>
      </c>
      <c r="D417" s="9" t="e">
        <f>'11-2019'!#REF!</f>
        <v>#REF!</v>
      </c>
      <c r="E417" s="9" t="e">
        <f>'11-2019'!#REF!</f>
        <v>#REF!</v>
      </c>
      <c r="F417" s="71" t="e">
        <f t="shared" si="18"/>
        <v>#REF!</v>
      </c>
      <c r="H417" s="38" t="e">
        <f>'11-2019'!#REF!</f>
        <v>#REF!</v>
      </c>
      <c r="I417" s="38" t="e">
        <f>'11-2019'!#REF!</f>
        <v>#REF!</v>
      </c>
      <c r="J417" s="38" t="e">
        <f>'11-2019'!#REF!</f>
        <v>#REF!</v>
      </c>
    </row>
    <row r="418" spans="1:10" s="27" customFormat="1" ht="17.25" hidden="1" x14ac:dyDescent="0.3">
      <c r="A418" s="6" t="e">
        <f>'11-2019'!#REF!</f>
        <v>#REF!</v>
      </c>
      <c r="B418" s="7" t="e">
        <f>'11-2019'!#REF!</f>
        <v>#REF!</v>
      </c>
      <c r="C418" s="8" t="e">
        <f>'11-2019'!#REF!</f>
        <v>#REF!</v>
      </c>
      <c r="D418" s="9">
        <f>'11-2019'!O336</f>
        <v>0</v>
      </c>
      <c r="E418" s="9">
        <f>'11-2019'!P336</f>
        <v>0</v>
      </c>
      <c r="F418" s="71">
        <f t="shared" si="18"/>
        <v>0</v>
      </c>
      <c r="H418" s="38" t="e">
        <f>'11-2019'!#REF!</f>
        <v>#REF!</v>
      </c>
      <c r="I418" s="38" t="e">
        <f>'11-2019'!#REF!</f>
        <v>#REF!</v>
      </c>
      <c r="J418" s="38" t="e">
        <f>'11-2019'!#REF!</f>
        <v>#REF!</v>
      </c>
    </row>
    <row r="419" spans="1:10" s="27" customFormat="1" ht="17.25" hidden="1" x14ac:dyDescent="0.3">
      <c r="A419" s="6" t="e">
        <f>'11-2019'!#REF!</f>
        <v>#REF!</v>
      </c>
      <c r="B419" s="7" t="e">
        <f>'11-2019'!#REF!</f>
        <v>#REF!</v>
      </c>
      <c r="C419" s="8" t="e">
        <f>'11-2019'!#REF!</f>
        <v>#REF!</v>
      </c>
      <c r="D419" s="9">
        <f>'11-2019'!O337</f>
        <v>0</v>
      </c>
      <c r="E419" s="9">
        <f>'11-2019'!P337</f>
        <v>0</v>
      </c>
      <c r="F419" s="71">
        <f t="shared" si="18"/>
        <v>0</v>
      </c>
      <c r="H419" s="38" t="e">
        <f>'11-2019'!#REF!</f>
        <v>#REF!</v>
      </c>
      <c r="I419" s="38" t="e">
        <f>'11-2019'!#REF!</f>
        <v>#REF!</v>
      </c>
      <c r="J419" s="38" t="e">
        <f>'11-2019'!#REF!</f>
        <v>#REF!</v>
      </c>
    </row>
    <row r="420" spans="1:10" s="27" customFormat="1" ht="17.25" hidden="1" x14ac:dyDescent="0.3">
      <c r="A420" s="6" t="e">
        <f>'11-2019'!#REF!</f>
        <v>#REF!</v>
      </c>
      <c r="B420" s="7" t="e">
        <f>'11-2019'!#REF!</f>
        <v>#REF!</v>
      </c>
      <c r="C420" s="8" t="e">
        <f>'11-2019'!#REF!</f>
        <v>#REF!</v>
      </c>
      <c r="D420" s="9">
        <f>'11-2019'!O338</f>
        <v>0</v>
      </c>
      <c r="E420" s="9">
        <f>'11-2019'!P338</f>
        <v>0</v>
      </c>
      <c r="F420" s="71">
        <f>E420-D420</f>
        <v>0</v>
      </c>
      <c r="H420" s="38" t="e">
        <f>'11-2019'!#REF!</f>
        <v>#REF!</v>
      </c>
      <c r="I420" s="38" t="e">
        <f>'11-2019'!#REF!</f>
        <v>#REF!</v>
      </c>
      <c r="J420" s="38" t="e">
        <f>'11-2019'!#REF!</f>
        <v>#REF!</v>
      </c>
    </row>
    <row r="421" spans="1:10" s="27" customFormat="1" ht="17.25" hidden="1" x14ac:dyDescent="0.3">
      <c r="A421" s="6" t="e">
        <f>'11-2019'!#REF!</f>
        <v>#REF!</v>
      </c>
      <c r="B421" s="7" t="e">
        <f>'11-2019'!#REF!</f>
        <v>#REF!</v>
      </c>
      <c r="C421" s="8" t="e">
        <f>'11-2019'!#REF!</f>
        <v>#REF!</v>
      </c>
      <c r="D421" s="9">
        <f>'11-2019'!O339</f>
        <v>0</v>
      </c>
      <c r="E421" s="9">
        <f>'11-2019'!P339</f>
        <v>0</v>
      </c>
      <c r="F421" s="71">
        <f>E421-D421</f>
        <v>0</v>
      </c>
      <c r="H421" s="38" t="e">
        <f>'11-2019'!#REF!</f>
        <v>#REF!</v>
      </c>
      <c r="I421" s="38" t="e">
        <f>'11-2019'!#REF!</f>
        <v>#REF!</v>
      </c>
      <c r="J421" s="38" t="e">
        <f>'11-2019'!#REF!</f>
        <v>#REF!</v>
      </c>
    </row>
    <row r="422" spans="1:10" s="27" customFormat="1" ht="17.25" hidden="1" x14ac:dyDescent="0.3">
      <c r="A422" s="6" t="e">
        <f>'11-2019'!#REF!</f>
        <v>#REF!</v>
      </c>
      <c r="B422" s="7" t="e">
        <f>'11-2019'!#REF!</f>
        <v>#REF!</v>
      </c>
      <c r="C422" s="8" t="e">
        <f>'11-2019'!#REF!</f>
        <v>#REF!</v>
      </c>
      <c r="D422" s="9">
        <f>'11-2019'!O340</f>
        <v>0</v>
      </c>
      <c r="E422" s="9">
        <f>'11-2019'!P340</f>
        <v>0</v>
      </c>
      <c r="F422" s="71">
        <f>E422-D422</f>
        <v>0</v>
      </c>
      <c r="H422" s="38" t="e">
        <f>'11-2019'!#REF!</f>
        <v>#REF!</v>
      </c>
      <c r="I422" s="38" t="e">
        <f>'11-2019'!#REF!</f>
        <v>#REF!</v>
      </c>
      <c r="J422" s="38" t="e">
        <f>'11-2019'!#REF!</f>
        <v>#REF!</v>
      </c>
    </row>
    <row r="423" spans="1:10" s="148" customFormat="1" ht="37.5" customHeight="1" x14ac:dyDescent="0.3">
      <c r="A423" s="95"/>
      <c r="B423" s="304" t="str">
        <f>'11-2019'!B336</f>
        <v>* Cty TNHH thép SeAH Việt Nam (số 7, đường 3A, KCN Biên Hòa II, Đồng Nai), giao hàng tại tỉnh An Giang. Theo bảng giá ngày 17/5/2019</v>
      </c>
      <c r="C423" s="305"/>
      <c r="D423" s="305"/>
      <c r="E423" s="305"/>
      <c r="F423" s="306"/>
      <c r="H423" s="149">
        <f>'11-2019'!H336</f>
        <v>0</v>
      </c>
      <c r="I423" s="149">
        <f>'11-2019'!I336</f>
        <v>0</v>
      </c>
      <c r="J423" s="149">
        <f>'11-2019'!J336</f>
        <v>0</v>
      </c>
    </row>
    <row r="424" spans="1:10" s="37" customFormat="1" ht="17.25" hidden="1" x14ac:dyDescent="0.3">
      <c r="A424" s="13"/>
      <c r="B424" s="5" t="str">
        <f>'11-2019'!B337</f>
        <v xml:space="preserve"> - Ống thép mạ kẽm (BS 1387 hoặc ASTM A53)</v>
      </c>
      <c r="C424" s="4"/>
      <c r="D424" s="18"/>
      <c r="E424" s="18"/>
      <c r="F424" s="72"/>
      <c r="H424" s="38">
        <f>'11-2019'!H337</f>
        <v>0</v>
      </c>
      <c r="I424" s="38">
        <f>'11-2019'!I337</f>
        <v>0</v>
      </c>
      <c r="J424" s="38">
        <f>'11-2019'!J337</f>
        <v>0</v>
      </c>
    </row>
    <row r="425" spans="1:10" s="27" customFormat="1" ht="17.25" hidden="1" x14ac:dyDescent="0.3">
      <c r="A425" s="6">
        <f>'11-2019'!A338</f>
        <v>1</v>
      </c>
      <c r="B425" s="7" t="str">
        <f>'11-2019'!B338</f>
        <v xml:space="preserve">Ống thép mạ kẽm nhúng nóng dày 1.6mm-1.9mm. Đường kính từ DN10- DN100 </v>
      </c>
      <c r="C425" s="8" t="str">
        <f>'11-2019'!C338</f>
        <v>đ/kg</v>
      </c>
      <c r="D425" s="9">
        <f>'11-2019'!D338</f>
        <v>24600</v>
      </c>
      <c r="E425" s="9">
        <f>'11-2019'!P343</f>
        <v>0</v>
      </c>
      <c r="F425" s="71">
        <f t="shared" ref="F425:F476" si="19">E425-D425</f>
        <v>-24600</v>
      </c>
      <c r="H425" s="38">
        <f>'11-2019'!H338</f>
        <v>23700</v>
      </c>
      <c r="I425" s="38">
        <f>'11-2019'!I338</f>
        <v>0</v>
      </c>
      <c r="J425" s="38">
        <f>'11-2019'!J338</f>
        <v>0</v>
      </c>
    </row>
    <row r="426" spans="1:10" s="27" customFormat="1" ht="17.25" hidden="1" x14ac:dyDescent="0.3">
      <c r="A426" s="6">
        <f>'11-2019'!A339</f>
        <v>2</v>
      </c>
      <c r="B426" s="7" t="str">
        <f>'11-2019'!B339</f>
        <v xml:space="preserve">Ống thép mạ kẽm nhúng nóng dày 2.0mm-5.4mm. Đường kính từ DN10 - DN100 </v>
      </c>
      <c r="C426" s="8" t="str">
        <f>'11-2019'!C339</f>
        <v>đ/kg</v>
      </c>
      <c r="D426" s="9">
        <f>'11-2019'!D339</f>
        <v>23800</v>
      </c>
      <c r="E426" s="9">
        <f>'11-2019'!P344</f>
        <v>0</v>
      </c>
      <c r="F426" s="71">
        <f t="shared" si="19"/>
        <v>-23800</v>
      </c>
      <c r="H426" s="38">
        <f>'11-2019'!H339</f>
        <v>22900</v>
      </c>
      <c r="I426" s="38">
        <f>'11-2019'!I339</f>
        <v>0</v>
      </c>
      <c r="J426" s="38">
        <f>'11-2019'!J339</f>
        <v>0</v>
      </c>
    </row>
    <row r="427" spans="1:10" s="27" customFormat="1" ht="17.25" hidden="1" x14ac:dyDescent="0.3">
      <c r="A427" s="6">
        <f>'11-2019'!A340</f>
        <v>3</v>
      </c>
      <c r="B427" s="7" t="str">
        <f>'11-2019'!B340</f>
        <v xml:space="preserve">Ống thép mạ kẽm nhúng nóng dày trên 5.4mmmm. Đường kính từ DN10 - DN100 </v>
      </c>
      <c r="C427" s="8" t="str">
        <f>'11-2019'!C340</f>
        <v>đ/kg</v>
      </c>
      <c r="D427" s="9">
        <f>'11-2019'!D340</f>
        <v>23800</v>
      </c>
      <c r="E427" s="9">
        <f>'11-2019'!P345</f>
        <v>0</v>
      </c>
      <c r="F427" s="71">
        <f t="shared" si="19"/>
        <v>-23800</v>
      </c>
      <c r="H427" s="38">
        <f>'11-2019'!H340</f>
        <v>22900</v>
      </c>
      <c r="I427" s="38">
        <f>'11-2019'!I340</f>
        <v>0</v>
      </c>
      <c r="J427" s="38">
        <f>'11-2019'!J340</f>
        <v>0</v>
      </c>
    </row>
    <row r="428" spans="1:10" s="27" customFormat="1" ht="17.25" hidden="1" x14ac:dyDescent="0.3">
      <c r="A428" s="6">
        <f>'11-2019'!A341</f>
        <v>4</v>
      </c>
      <c r="B428" s="7" t="str">
        <f>'11-2019'!B341</f>
        <v xml:space="preserve">Ống thép mạ kẽm nhúng nóng dày 3.4mm - 8.2mm. Đường kính từ DN125 - DN200 </v>
      </c>
      <c r="C428" s="8" t="str">
        <f>'11-2019'!C341</f>
        <v>đ/kg</v>
      </c>
      <c r="D428" s="9">
        <f>'11-2019'!D341</f>
        <v>24000</v>
      </c>
      <c r="E428" s="9">
        <f>'11-2019'!P346</f>
        <v>0</v>
      </c>
      <c r="F428" s="71">
        <f t="shared" si="19"/>
        <v>-24000</v>
      </c>
      <c r="H428" s="38">
        <f>'11-2019'!H341</f>
        <v>23300</v>
      </c>
      <c r="I428" s="38">
        <f>'11-2019'!I341</f>
        <v>0</v>
      </c>
      <c r="J428" s="38">
        <f>'11-2019'!J341</f>
        <v>0</v>
      </c>
    </row>
    <row r="429" spans="1:10" s="37" customFormat="1" ht="17.25" hidden="1" x14ac:dyDescent="0.3">
      <c r="A429" s="13"/>
      <c r="B429" s="5" t="str">
        <f>'11-2019'!B342</f>
        <v xml:space="preserve"> - Ống tôn kẽm (tròn, vuông, hộp) mã hiệu BS 1387 hoặc ASTM A500</v>
      </c>
      <c r="C429" s="4"/>
      <c r="D429" s="18"/>
      <c r="E429" s="18"/>
      <c r="F429" s="72"/>
      <c r="H429" s="38">
        <f>'11-2019'!H342</f>
        <v>0</v>
      </c>
      <c r="I429" s="38">
        <f>'11-2019'!I342</f>
        <v>0</v>
      </c>
      <c r="J429" s="38">
        <f>'11-2019'!J342</f>
        <v>0</v>
      </c>
    </row>
    <row r="430" spans="1:10" s="27" customFormat="1" ht="17.25" hidden="1" x14ac:dyDescent="0.3">
      <c r="A430" s="6">
        <f>'11-2019'!A343</f>
        <v>5</v>
      </c>
      <c r="B430" s="7" t="str">
        <f>'11-2019'!B343</f>
        <v xml:space="preserve">Ống tôn kẽm (tròn, vuông, hộp) dày 1.0mm-2,3mm. Đường kính từ DN10 - DN200 </v>
      </c>
      <c r="C430" s="8" t="str">
        <f>'11-2019'!C343</f>
        <v>đ/kg</v>
      </c>
      <c r="D430" s="9">
        <f>'11-2019'!D343</f>
        <v>19200</v>
      </c>
      <c r="E430" s="9">
        <f>'11-2019'!P348</f>
        <v>0</v>
      </c>
      <c r="F430" s="71">
        <f t="shared" si="19"/>
        <v>-19200</v>
      </c>
      <c r="H430" s="38">
        <f>'11-2019'!H343</f>
        <v>18900</v>
      </c>
      <c r="I430" s="38">
        <f>'11-2019'!I343</f>
        <v>0</v>
      </c>
      <c r="J430" s="38">
        <f>'11-2019'!J343</f>
        <v>0</v>
      </c>
    </row>
    <row r="431" spans="1:10" s="37" customFormat="1" ht="41.25" customHeight="1" x14ac:dyDescent="0.3">
      <c r="A431" s="158"/>
      <c r="B431" s="301" t="str">
        <f>'11-2019'!B344</f>
        <v>* Công ty TNHH Thép VINA KYOEI (KCN Phú Mỹ I, huyện Tân Thành, tỉnh Bà Rịa- Vũng Tàu), giá bán cho Nhà phân phối chính thức và giao hàng tại nhà máy Vina Kyoei. Theo bảng giá ngày 01/11/2019</v>
      </c>
      <c r="C431" s="302"/>
      <c r="D431" s="302"/>
      <c r="E431" s="302"/>
      <c r="F431" s="303"/>
      <c r="H431" s="38">
        <f>'11-2019'!H344</f>
        <v>0</v>
      </c>
      <c r="I431" s="38">
        <f>'11-2019'!I344</f>
        <v>0</v>
      </c>
      <c r="J431" s="38">
        <f>'11-2019'!J344</f>
        <v>0</v>
      </c>
    </row>
    <row r="432" spans="1:10" s="27" customFormat="1" ht="17.25" x14ac:dyDescent="0.3">
      <c r="A432" s="6">
        <f>'11-2019'!A345</f>
        <v>1</v>
      </c>
      <c r="B432" s="7" t="str">
        <f>'11-2019'!B345</f>
        <v>Thép cuộn Φ6 mác thép CB240-T/ CB300-T/ SWRM12</v>
      </c>
      <c r="C432" s="8" t="str">
        <f>'11-2019'!C345</f>
        <v>đ/kg</v>
      </c>
      <c r="D432" s="9">
        <f>'11-2019'!O351</f>
        <v>0</v>
      </c>
      <c r="E432" s="9">
        <f>'11-2019'!P351</f>
        <v>0</v>
      </c>
      <c r="F432" s="71">
        <f t="shared" si="19"/>
        <v>0</v>
      </c>
      <c r="H432" s="38">
        <f>'11-2019'!H345</f>
        <v>0</v>
      </c>
      <c r="I432" s="38">
        <f>'11-2019'!I345</f>
        <v>15210</v>
      </c>
      <c r="J432" s="38">
        <f>'11-2019'!J345</f>
        <v>0</v>
      </c>
    </row>
    <row r="433" spans="1:10" s="27" customFormat="1" ht="17.25" x14ac:dyDescent="0.3">
      <c r="A433" s="6">
        <f>'11-2019'!A346</f>
        <v>2</v>
      </c>
      <c r="B433" s="7" t="str">
        <f>'11-2019'!B346</f>
        <v>Thép cuộn Φ8 mác thép CB240-T/ CB300-T/ SWRM12</v>
      </c>
      <c r="C433" s="8" t="str">
        <f>'11-2019'!C346</f>
        <v>đ/kg</v>
      </c>
      <c r="D433" s="9">
        <f>'11-2019'!O352</f>
        <v>0</v>
      </c>
      <c r="E433" s="9">
        <f>'11-2019'!P352</f>
        <v>0</v>
      </c>
      <c r="F433" s="71">
        <f t="shared" si="19"/>
        <v>0</v>
      </c>
      <c r="H433" s="38">
        <f>'11-2019'!H346</f>
        <v>0</v>
      </c>
      <c r="I433" s="38">
        <f>'11-2019'!I346</f>
        <v>15140</v>
      </c>
      <c r="J433" s="38">
        <f>'11-2019'!J346</f>
        <v>0</v>
      </c>
    </row>
    <row r="434" spans="1:10" s="27" customFormat="1" ht="17.25" x14ac:dyDescent="0.3">
      <c r="A434" s="6">
        <f>'11-2019'!A347</f>
        <v>3</v>
      </c>
      <c r="B434" s="7" t="str">
        <f>'11-2019'!B347</f>
        <v>Thép cuộn Φ10 mác thép CB240-T/ CB300-T/ SWRM12/ CT8</v>
      </c>
      <c r="C434" s="8" t="str">
        <f>'11-2019'!C347</f>
        <v>đ/kg</v>
      </c>
      <c r="D434" s="9">
        <f>'11-2019'!O363</f>
        <v>0</v>
      </c>
      <c r="E434" s="9">
        <f>'11-2019'!P363</f>
        <v>0</v>
      </c>
      <c r="F434" s="71">
        <f t="shared" si="19"/>
        <v>0</v>
      </c>
      <c r="H434" s="38">
        <f>'11-2019'!H347</f>
        <v>0</v>
      </c>
      <c r="I434" s="38">
        <f>'11-2019'!I347</f>
        <v>15290</v>
      </c>
      <c r="J434" s="38">
        <f>'11-2019'!J347</f>
        <v>0</v>
      </c>
    </row>
    <row r="435" spans="1:10" s="27" customFormat="1" ht="17.25" x14ac:dyDescent="0.3">
      <c r="A435" s="6">
        <f>'11-2019'!A348</f>
        <v>4</v>
      </c>
      <c r="B435" s="7" t="str">
        <f>'11-2019'!B348</f>
        <v>Thép thanh vằn D10 mác CB300V/SD295A</v>
      </c>
      <c r="C435" s="8" t="str">
        <f>'11-2019'!C348</f>
        <v>đ/kg</v>
      </c>
      <c r="D435" s="9">
        <f>'11-2019'!O364</f>
        <v>0</v>
      </c>
      <c r="E435" s="9">
        <f>'11-2019'!P364</f>
        <v>0</v>
      </c>
      <c r="F435" s="71">
        <f t="shared" si="19"/>
        <v>0</v>
      </c>
      <c r="H435" s="38">
        <f>'11-2019'!H348</f>
        <v>0</v>
      </c>
      <c r="I435" s="38">
        <f>'11-2019'!I348</f>
        <v>14990</v>
      </c>
      <c r="J435" s="38">
        <f>'11-2019'!J348</f>
        <v>0</v>
      </c>
    </row>
    <row r="436" spans="1:10" s="27" customFormat="1" ht="17.25" x14ac:dyDescent="0.3">
      <c r="A436" s="6">
        <f>'11-2019'!A349</f>
        <v>5</v>
      </c>
      <c r="B436" s="7" t="str">
        <f>'11-2019'!B349</f>
        <v>Thép thanh vằn D10 mác CB400V/SD390/G60</v>
      </c>
      <c r="C436" s="8" t="str">
        <f>'11-2019'!C349</f>
        <v>đ/kg</v>
      </c>
      <c r="D436" s="9">
        <f>'11-2019'!O365</f>
        <v>0</v>
      </c>
      <c r="E436" s="9">
        <f>'11-2019'!P365</f>
        <v>0</v>
      </c>
      <c r="F436" s="71">
        <f t="shared" si="19"/>
        <v>0</v>
      </c>
      <c r="H436" s="38">
        <f>'11-2019'!H349</f>
        <v>0</v>
      </c>
      <c r="I436" s="38">
        <f>'11-2019'!I349</f>
        <v>15170</v>
      </c>
      <c r="J436" s="38">
        <f>'11-2019'!J349</f>
        <v>0</v>
      </c>
    </row>
    <row r="437" spans="1:10" s="27" customFormat="1" ht="17.25" x14ac:dyDescent="0.3">
      <c r="A437" s="6">
        <f>'11-2019'!A351</f>
        <v>7</v>
      </c>
      <c r="B437" s="7" t="str">
        <f>'11-2019'!B351</f>
        <v>Thép thanh vằn D12 ÷ D32 mác CB300V/SD295A</v>
      </c>
      <c r="C437" s="8" t="str">
        <f>'11-2019'!C351</f>
        <v>đ/kg</v>
      </c>
      <c r="D437" s="9">
        <f>'11-2019'!O366</f>
        <v>0</v>
      </c>
      <c r="E437" s="9">
        <f>'11-2019'!P366</f>
        <v>0</v>
      </c>
      <c r="F437" s="71">
        <f t="shared" si="19"/>
        <v>0</v>
      </c>
      <c r="H437" s="38">
        <f>'11-2019'!H351</f>
        <v>0</v>
      </c>
      <c r="I437" s="38">
        <f>'11-2019'!I351</f>
        <v>14790</v>
      </c>
      <c r="J437" s="38">
        <f>'11-2019'!J351</f>
        <v>0</v>
      </c>
    </row>
    <row r="438" spans="1:10" s="27" customFormat="1" ht="17.25" x14ac:dyDescent="0.3">
      <c r="A438" s="6">
        <f>'11-2019'!A352</f>
        <v>8</v>
      </c>
      <c r="B438" s="7" t="str">
        <f>'11-2019'!B352</f>
        <v>Thép thanh vằn D12 ÷ D32 mác CB400V/SD390/G60</v>
      </c>
      <c r="C438" s="8" t="str">
        <f>'11-2019'!C352</f>
        <v>đ/kg</v>
      </c>
      <c r="D438" s="9">
        <f>'11-2019'!O367</f>
        <v>0</v>
      </c>
      <c r="E438" s="9">
        <f>'11-2019'!P367</f>
        <v>0</v>
      </c>
      <c r="F438" s="71">
        <f t="shared" si="19"/>
        <v>0</v>
      </c>
      <c r="H438" s="38">
        <f>'11-2019'!H352</f>
        <v>0</v>
      </c>
      <c r="I438" s="38">
        <f>'11-2019'!I352</f>
        <v>14970</v>
      </c>
      <c r="J438" s="38">
        <f>'11-2019'!J352</f>
        <v>0</v>
      </c>
    </row>
    <row r="439" spans="1:10" s="37" customFormat="1" ht="17.25" x14ac:dyDescent="0.3">
      <c r="A439" s="13" t="e">
        <f>'11-2019'!#REF!</f>
        <v>#REF!</v>
      </c>
      <c r="B439" s="321" t="e">
        <f>'11-2019'!#REF!</f>
        <v>#REF!</v>
      </c>
      <c r="C439" s="322"/>
      <c r="D439" s="322"/>
      <c r="E439" s="322"/>
      <c r="F439" s="323"/>
      <c r="H439" s="38" t="e">
        <f>'11-2019'!#REF!</f>
        <v>#REF!</v>
      </c>
      <c r="I439" s="38" t="e">
        <f>'11-2019'!#REF!</f>
        <v>#REF!</v>
      </c>
      <c r="J439" s="38" t="e">
        <f>'11-2019'!#REF!</f>
        <v>#REF!</v>
      </c>
    </row>
    <row r="440" spans="1:10" s="37" customFormat="1" ht="17.25" x14ac:dyDescent="0.3">
      <c r="A440" s="13"/>
      <c r="B440" s="321" t="e">
        <f>'11-2019'!#REF!</f>
        <v>#REF!</v>
      </c>
      <c r="C440" s="322"/>
      <c r="D440" s="322"/>
      <c r="E440" s="322"/>
      <c r="F440" s="323"/>
      <c r="H440" s="38" t="e">
        <f>'11-2019'!#REF!</f>
        <v>#REF!</v>
      </c>
      <c r="I440" s="38" t="e">
        <f>'11-2019'!#REF!</f>
        <v>#REF!</v>
      </c>
      <c r="J440" s="38" t="e">
        <f>'11-2019'!#REF!</f>
        <v>#REF!</v>
      </c>
    </row>
    <row r="441" spans="1:10" s="37" customFormat="1" ht="17.25" hidden="1" x14ac:dyDescent="0.3">
      <c r="A441" s="13"/>
      <c r="B441" s="321" t="e">
        <f>'11-2019'!#REF!</f>
        <v>#REF!</v>
      </c>
      <c r="C441" s="322"/>
      <c r="D441" s="322"/>
      <c r="E441" s="322"/>
      <c r="F441" s="323"/>
      <c r="H441" s="38" t="e">
        <f>'11-2019'!#REF!</f>
        <v>#REF!</v>
      </c>
      <c r="I441" s="38" t="e">
        <f>'11-2019'!#REF!</f>
        <v>#REF!</v>
      </c>
      <c r="J441" s="38" t="e">
        <f>'11-2019'!#REF!</f>
        <v>#REF!</v>
      </c>
    </row>
    <row r="442" spans="1:10" s="27" customFormat="1" ht="17.25" hidden="1" x14ac:dyDescent="0.3">
      <c r="A442" s="6" t="e">
        <f>'11-2019'!#REF!</f>
        <v>#REF!</v>
      </c>
      <c r="B442" s="7" t="e">
        <f>'11-2019'!#REF!</f>
        <v>#REF!</v>
      </c>
      <c r="C442" s="8" t="e">
        <f>'11-2019'!#REF!</f>
        <v>#REF!</v>
      </c>
      <c r="D442" s="9" t="e">
        <f>'11-2019'!#REF!</f>
        <v>#REF!</v>
      </c>
      <c r="E442" s="9" t="e">
        <f>'11-2019'!#REF!</f>
        <v>#REF!</v>
      </c>
      <c r="F442" s="71" t="e">
        <f t="shared" si="19"/>
        <v>#REF!</v>
      </c>
      <c r="H442" s="38" t="e">
        <f>'11-2019'!#REF!</f>
        <v>#REF!</v>
      </c>
      <c r="I442" s="38" t="e">
        <f>'11-2019'!#REF!</f>
        <v>#REF!</v>
      </c>
      <c r="J442" s="38" t="e">
        <f>'11-2019'!#REF!</f>
        <v>#REF!</v>
      </c>
    </row>
    <row r="443" spans="1:10" s="27" customFormat="1" ht="17.25" hidden="1" x14ac:dyDescent="0.3">
      <c r="A443" s="6" t="e">
        <f>'11-2019'!#REF!</f>
        <v>#REF!</v>
      </c>
      <c r="B443" s="7" t="e">
        <f>'11-2019'!#REF!</f>
        <v>#REF!</v>
      </c>
      <c r="C443" s="8" t="e">
        <f>'11-2019'!#REF!</f>
        <v>#REF!</v>
      </c>
      <c r="D443" s="9" t="e">
        <f>'11-2019'!#REF!</f>
        <v>#REF!</v>
      </c>
      <c r="E443" s="9" t="e">
        <f>'11-2019'!#REF!</f>
        <v>#REF!</v>
      </c>
      <c r="F443" s="71" t="e">
        <f t="shared" si="19"/>
        <v>#REF!</v>
      </c>
      <c r="H443" s="38" t="e">
        <f>'11-2019'!#REF!</f>
        <v>#REF!</v>
      </c>
      <c r="I443" s="38" t="e">
        <f>'11-2019'!#REF!</f>
        <v>#REF!</v>
      </c>
      <c r="J443" s="38" t="e">
        <f>'11-2019'!#REF!</f>
        <v>#REF!</v>
      </c>
    </row>
    <row r="444" spans="1:10" s="27" customFormat="1" ht="17.25" hidden="1" x14ac:dyDescent="0.3">
      <c r="A444" s="6" t="e">
        <f>'11-2019'!#REF!</f>
        <v>#REF!</v>
      </c>
      <c r="B444" s="7" t="e">
        <f>'11-2019'!#REF!</f>
        <v>#REF!</v>
      </c>
      <c r="C444" s="8" t="e">
        <f>'11-2019'!#REF!</f>
        <v>#REF!</v>
      </c>
      <c r="D444" s="9" t="e">
        <f>'11-2019'!#REF!</f>
        <v>#REF!</v>
      </c>
      <c r="E444" s="9" t="e">
        <f>'11-2019'!#REF!</f>
        <v>#REF!</v>
      </c>
      <c r="F444" s="71" t="e">
        <f t="shared" si="19"/>
        <v>#REF!</v>
      </c>
      <c r="H444" s="38" t="e">
        <f>'11-2019'!#REF!</f>
        <v>#REF!</v>
      </c>
      <c r="I444" s="38" t="e">
        <f>'11-2019'!#REF!</f>
        <v>#REF!</v>
      </c>
      <c r="J444" s="38" t="e">
        <f>'11-2019'!#REF!</f>
        <v>#REF!</v>
      </c>
    </row>
    <row r="445" spans="1:10" s="27" customFormat="1" ht="17.25" hidden="1" x14ac:dyDescent="0.3">
      <c r="A445" s="6" t="e">
        <f>'11-2019'!#REF!</f>
        <v>#REF!</v>
      </c>
      <c r="B445" s="7" t="e">
        <f>'11-2019'!#REF!</f>
        <v>#REF!</v>
      </c>
      <c r="C445" s="8" t="e">
        <f>'11-2019'!#REF!</f>
        <v>#REF!</v>
      </c>
      <c r="D445" s="9" t="e">
        <f>'11-2019'!#REF!</f>
        <v>#REF!</v>
      </c>
      <c r="E445" s="9" t="e">
        <f>'11-2019'!#REF!</f>
        <v>#REF!</v>
      </c>
      <c r="F445" s="71" t="e">
        <f t="shared" si="19"/>
        <v>#REF!</v>
      </c>
      <c r="H445" s="38" t="e">
        <f>'11-2019'!#REF!</f>
        <v>#REF!</v>
      </c>
      <c r="I445" s="38" t="e">
        <f>'11-2019'!#REF!</f>
        <v>#REF!</v>
      </c>
      <c r="J445" s="38" t="e">
        <f>'11-2019'!#REF!</f>
        <v>#REF!</v>
      </c>
    </row>
    <row r="446" spans="1:10" s="27" customFormat="1" ht="17.25" hidden="1" x14ac:dyDescent="0.3">
      <c r="A446" s="6" t="e">
        <f>'11-2019'!#REF!</f>
        <v>#REF!</v>
      </c>
      <c r="B446" s="7" t="e">
        <f>'11-2019'!#REF!</f>
        <v>#REF!</v>
      </c>
      <c r="C446" s="8" t="e">
        <f>'11-2019'!#REF!</f>
        <v>#REF!</v>
      </c>
      <c r="D446" s="9" t="e">
        <f>'11-2019'!#REF!</f>
        <v>#REF!</v>
      </c>
      <c r="E446" s="9" t="e">
        <f>'11-2019'!#REF!</f>
        <v>#REF!</v>
      </c>
      <c r="F446" s="71" t="e">
        <f t="shared" si="19"/>
        <v>#REF!</v>
      </c>
      <c r="H446" s="38" t="e">
        <f>'11-2019'!#REF!</f>
        <v>#REF!</v>
      </c>
      <c r="I446" s="38" t="e">
        <f>'11-2019'!#REF!</f>
        <v>#REF!</v>
      </c>
      <c r="J446" s="38" t="e">
        <f>'11-2019'!#REF!</f>
        <v>#REF!</v>
      </c>
    </row>
    <row r="447" spans="1:10" s="27" customFormat="1" ht="17.25" hidden="1" x14ac:dyDescent="0.3">
      <c r="A447" s="6" t="e">
        <f>'11-2019'!#REF!</f>
        <v>#REF!</v>
      </c>
      <c r="B447" s="7" t="e">
        <f>'11-2019'!#REF!</f>
        <v>#REF!</v>
      </c>
      <c r="C447" s="8" t="e">
        <f>'11-2019'!#REF!</f>
        <v>#REF!</v>
      </c>
      <c r="D447" s="9" t="e">
        <f>'11-2019'!#REF!</f>
        <v>#REF!</v>
      </c>
      <c r="E447" s="9" t="e">
        <f>'11-2019'!#REF!</f>
        <v>#REF!</v>
      </c>
      <c r="F447" s="71" t="e">
        <f t="shared" si="19"/>
        <v>#REF!</v>
      </c>
      <c r="H447" s="38" t="e">
        <f>'11-2019'!#REF!</f>
        <v>#REF!</v>
      </c>
      <c r="I447" s="38" t="e">
        <f>'11-2019'!#REF!</f>
        <v>#REF!</v>
      </c>
      <c r="J447" s="38" t="e">
        <f>'11-2019'!#REF!</f>
        <v>#REF!</v>
      </c>
    </row>
    <row r="448" spans="1:10" s="37" customFormat="1" ht="17.25" hidden="1" x14ac:dyDescent="0.3">
      <c r="A448" s="13"/>
      <c r="B448" s="321" t="e">
        <f>'11-2019'!#REF!</f>
        <v>#REF!</v>
      </c>
      <c r="C448" s="322"/>
      <c r="D448" s="322"/>
      <c r="E448" s="322"/>
      <c r="F448" s="323"/>
      <c r="H448" s="38" t="e">
        <f>'11-2019'!#REF!</f>
        <v>#REF!</v>
      </c>
      <c r="I448" s="38" t="e">
        <f>'11-2019'!#REF!</f>
        <v>#REF!</v>
      </c>
      <c r="J448" s="38" t="e">
        <f>'11-2019'!#REF!</f>
        <v>#REF!</v>
      </c>
    </row>
    <row r="449" spans="1:10" s="27" customFormat="1" ht="17.25" hidden="1" x14ac:dyDescent="0.3">
      <c r="A449" s="6" t="e">
        <f>'11-2019'!#REF!</f>
        <v>#REF!</v>
      </c>
      <c r="B449" s="7" t="e">
        <f>'11-2019'!#REF!</f>
        <v>#REF!</v>
      </c>
      <c r="C449" s="8" t="e">
        <f>'11-2019'!#REF!</f>
        <v>#REF!</v>
      </c>
      <c r="D449" s="9" t="e">
        <f>'11-2019'!#REF!</f>
        <v>#REF!</v>
      </c>
      <c r="E449" s="9" t="e">
        <f>'11-2019'!#REF!</f>
        <v>#REF!</v>
      </c>
      <c r="F449" s="71" t="e">
        <f t="shared" si="19"/>
        <v>#REF!</v>
      </c>
      <c r="H449" s="38" t="e">
        <f>'11-2019'!#REF!</f>
        <v>#REF!</v>
      </c>
      <c r="I449" s="38" t="e">
        <f>'11-2019'!#REF!</f>
        <v>#REF!</v>
      </c>
      <c r="J449" s="38" t="e">
        <f>'11-2019'!#REF!</f>
        <v>#REF!</v>
      </c>
    </row>
    <row r="450" spans="1:10" s="27" customFormat="1" ht="17.25" hidden="1" x14ac:dyDescent="0.3">
      <c r="A450" s="6" t="e">
        <f>'11-2019'!#REF!</f>
        <v>#REF!</v>
      </c>
      <c r="B450" s="7" t="e">
        <f>'11-2019'!#REF!</f>
        <v>#REF!</v>
      </c>
      <c r="C450" s="8" t="e">
        <f>'11-2019'!#REF!</f>
        <v>#REF!</v>
      </c>
      <c r="D450" s="9" t="e">
        <f>'11-2019'!#REF!</f>
        <v>#REF!</v>
      </c>
      <c r="E450" s="9" t="e">
        <f>'11-2019'!#REF!</f>
        <v>#REF!</v>
      </c>
      <c r="F450" s="71" t="e">
        <f t="shared" si="19"/>
        <v>#REF!</v>
      </c>
      <c r="H450" s="38" t="e">
        <f>'11-2019'!#REF!</f>
        <v>#REF!</v>
      </c>
      <c r="I450" s="38" t="e">
        <f>'11-2019'!#REF!</f>
        <v>#REF!</v>
      </c>
      <c r="J450" s="38" t="e">
        <f>'11-2019'!#REF!</f>
        <v>#REF!</v>
      </c>
    </row>
    <row r="451" spans="1:10" s="27" customFormat="1" ht="17.25" hidden="1" x14ac:dyDescent="0.3">
      <c r="A451" s="6" t="e">
        <f>'11-2019'!#REF!</f>
        <v>#REF!</v>
      </c>
      <c r="B451" s="7" t="e">
        <f>'11-2019'!#REF!</f>
        <v>#REF!</v>
      </c>
      <c r="C451" s="8" t="e">
        <f>'11-2019'!#REF!</f>
        <v>#REF!</v>
      </c>
      <c r="D451" s="9" t="e">
        <f>'11-2019'!#REF!</f>
        <v>#REF!</v>
      </c>
      <c r="E451" s="9" t="e">
        <f>'11-2019'!#REF!</f>
        <v>#REF!</v>
      </c>
      <c r="F451" s="71" t="e">
        <f t="shared" si="19"/>
        <v>#REF!</v>
      </c>
      <c r="H451" s="38" t="e">
        <f>'11-2019'!#REF!</f>
        <v>#REF!</v>
      </c>
      <c r="I451" s="38" t="e">
        <f>'11-2019'!#REF!</f>
        <v>#REF!</v>
      </c>
      <c r="J451" s="38" t="e">
        <f>'11-2019'!#REF!</f>
        <v>#REF!</v>
      </c>
    </row>
    <row r="452" spans="1:10" s="27" customFormat="1" ht="17.25" hidden="1" x14ac:dyDescent="0.3">
      <c r="A452" s="6" t="e">
        <f>'11-2019'!#REF!</f>
        <v>#REF!</v>
      </c>
      <c r="B452" s="7" t="e">
        <f>'11-2019'!#REF!</f>
        <v>#REF!</v>
      </c>
      <c r="C452" s="8" t="e">
        <f>'11-2019'!#REF!</f>
        <v>#REF!</v>
      </c>
      <c r="D452" s="9" t="e">
        <f>'11-2019'!#REF!</f>
        <v>#REF!</v>
      </c>
      <c r="E452" s="9" t="e">
        <f>'11-2019'!#REF!</f>
        <v>#REF!</v>
      </c>
      <c r="F452" s="71" t="e">
        <f t="shared" si="19"/>
        <v>#REF!</v>
      </c>
      <c r="H452" s="38" t="e">
        <f>'11-2019'!#REF!</f>
        <v>#REF!</v>
      </c>
      <c r="I452" s="38" t="e">
        <f>'11-2019'!#REF!</f>
        <v>#REF!</v>
      </c>
      <c r="J452" s="38" t="e">
        <f>'11-2019'!#REF!</f>
        <v>#REF!</v>
      </c>
    </row>
    <row r="453" spans="1:10" s="37" customFormat="1" ht="17.25" hidden="1" x14ac:dyDescent="0.3">
      <c r="A453" s="13"/>
      <c r="B453" s="321" t="e">
        <f>'11-2019'!#REF!</f>
        <v>#REF!</v>
      </c>
      <c r="C453" s="322" t="e">
        <f>'11-2019'!#REF!</f>
        <v>#REF!</v>
      </c>
      <c r="D453" s="322" t="e">
        <f>'11-2019'!#REF!</f>
        <v>#REF!</v>
      </c>
      <c r="E453" s="322" t="e">
        <f>'11-2019'!#REF!</f>
        <v>#REF!</v>
      </c>
      <c r="F453" s="323" t="e">
        <f t="shared" si="19"/>
        <v>#REF!</v>
      </c>
      <c r="H453" s="40" t="e">
        <f>'11-2019'!#REF!</f>
        <v>#REF!</v>
      </c>
      <c r="I453" s="40" t="e">
        <f>'11-2019'!#REF!</f>
        <v>#REF!</v>
      </c>
      <c r="J453" s="40" t="e">
        <f>'11-2019'!#REF!</f>
        <v>#REF!</v>
      </c>
    </row>
    <row r="454" spans="1:10" s="27" customFormat="1" ht="17.25" hidden="1" x14ac:dyDescent="0.3">
      <c r="A454" s="6" t="e">
        <f>'11-2019'!#REF!</f>
        <v>#REF!</v>
      </c>
      <c r="B454" s="7" t="e">
        <f>'11-2019'!#REF!</f>
        <v>#REF!</v>
      </c>
      <c r="C454" s="8" t="e">
        <f>'11-2019'!#REF!</f>
        <v>#REF!</v>
      </c>
      <c r="D454" s="9" t="e">
        <f>'11-2019'!#REF!</f>
        <v>#REF!</v>
      </c>
      <c r="E454" s="9" t="e">
        <f>'11-2019'!#REF!</f>
        <v>#REF!</v>
      </c>
      <c r="F454" s="71" t="e">
        <f t="shared" si="19"/>
        <v>#REF!</v>
      </c>
      <c r="H454" s="38" t="e">
        <f>'11-2019'!#REF!</f>
        <v>#REF!</v>
      </c>
      <c r="I454" s="38" t="e">
        <f>'11-2019'!#REF!</f>
        <v>#REF!</v>
      </c>
      <c r="J454" s="38" t="e">
        <f>'11-2019'!#REF!</f>
        <v>#REF!</v>
      </c>
    </row>
    <row r="455" spans="1:10" s="27" customFormat="1" ht="17.25" hidden="1" x14ac:dyDescent="0.3">
      <c r="A455" s="6" t="e">
        <f>'11-2019'!#REF!</f>
        <v>#REF!</v>
      </c>
      <c r="B455" s="7" t="e">
        <f>'11-2019'!#REF!</f>
        <v>#REF!</v>
      </c>
      <c r="C455" s="8" t="e">
        <f>'11-2019'!#REF!</f>
        <v>#REF!</v>
      </c>
      <c r="D455" s="9" t="e">
        <f>'11-2019'!#REF!</f>
        <v>#REF!</v>
      </c>
      <c r="E455" s="9" t="e">
        <f>'11-2019'!#REF!</f>
        <v>#REF!</v>
      </c>
      <c r="F455" s="71" t="e">
        <f t="shared" si="19"/>
        <v>#REF!</v>
      </c>
      <c r="H455" s="38" t="e">
        <f>'11-2019'!#REF!</f>
        <v>#REF!</v>
      </c>
      <c r="I455" s="38" t="e">
        <f>'11-2019'!#REF!</f>
        <v>#REF!</v>
      </c>
      <c r="J455" s="38" t="e">
        <f>'11-2019'!#REF!</f>
        <v>#REF!</v>
      </c>
    </row>
    <row r="456" spans="1:10" s="27" customFormat="1" ht="17.25" hidden="1" x14ac:dyDescent="0.3">
      <c r="A456" s="6" t="e">
        <f>'11-2019'!#REF!</f>
        <v>#REF!</v>
      </c>
      <c r="B456" s="7" t="e">
        <f>'11-2019'!#REF!</f>
        <v>#REF!</v>
      </c>
      <c r="C456" s="8" t="e">
        <f>'11-2019'!#REF!</f>
        <v>#REF!</v>
      </c>
      <c r="D456" s="9" t="e">
        <f>'11-2019'!#REF!</f>
        <v>#REF!</v>
      </c>
      <c r="E456" s="9" t="e">
        <f>'11-2019'!#REF!</f>
        <v>#REF!</v>
      </c>
      <c r="F456" s="71" t="e">
        <f t="shared" si="19"/>
        <v>#REF!</v>
      </c>
      <c r="H456" s="38" t="e">
        <f>'11-2019'!#REF!</f>
        <v>#REF!</v>
      </c>
      <c r="I456" s="38" t="e">
        <f>'11-2019'!#REF!</f>
        <v>#REF!</v>
      </c>
      <c r="J456" s="38" t="e">
        <f>'11-2019'!#REF!</f>
        <v>#REF!</v>
      </c>
    </row>
    <row r="457" spans="1:10" s="27" customFormat="1" ht="17.25" hidden="1" x14ac:dyDescent="0.3">
      <c r="A457" s="6" t="e">
        <f>'11-2019'!#REF!</f>
        <v>#REF!</v>
      </c>
      <c r="B457" s="7" t="e">
        <f>'11-2019'!#REF!</f>
        <v>#REF!</v>
      </c>
      <c r="C457" s="8" t="e">
        <f>'11-2019'!#REF!</f>
        <v>#REF!</v>
      </c>
      <c r="D457" s="9" t="e">
        <f>'11-2019'!#REF!</f>
        <v>#REF!</v>
      </c>
      <c r="E457" s="9" t="e">
        <f>'11-2019'!#REF!</f>
        <v>#REF!</v>
      </c>
      <c r="F457" s="71" t="e">
        <f t="shared" si="19"/>
        <v>#REF!</v>
      </c>
      <c r="H457" s="38" t="e">
        <f>'11-2019'!#REF!</f>
        <v>#REF!</v>
      </c>
      <c r="I457" s="38" t="e">
        <f>'11-2019'!#REF!</f>
        <v>#REF!</v>
      </c>
      <c r="J457" s="38" t="e">
        <f>'11-2019'!#REF!</f>
        <v>#REF!</v>
      </c>
    </row>
    <row r="458" spans="1:10" s="27" customFormat="1" ht="17.25" hidden="1" x14ac:dyDescent="0.3">
      <c r="A458" s="6" t="e">
        <f>'11-2019'!#REF!</f>
        <v>#REF!</v>
      </c>
      <c r="B458" s="7" t="e">
        <f>'11-2019'!#REF!</f>
        <v>#REF!</v>
      </c>
      <c r="C458" s="8" t="e">
        <f>'11-2019'!#REF!</f>
        <v>#REF!</v>
      </c>
      <c r="D458" s="9" t="e">
        <f>'11-2019'!#REF!</f>
        <v>#REF!</v>
      </c>
      <c r="E458" s="9" t="e">
        <f>'11-2019'!#REF!</f>
        <v>#REF!</v>
      </c>
      <c r="F458" s="71" t="e">
        <f t="shared" si="19"/>
        <v>#REF!</v>
      </c>
      <c r="H458" s="38" t="e">
        <f>'11-2019'!#REF!</f>
        <v>#REF!</v>
      </c>
      <c r="I458" s="38" t="e">
        <f>'11-2019'!#REF!</f>
        <v>#REF!</v>
      </c>
      <c r="J458" s="38" t="e">
        <f>'11-2019'!#REF!</f>
        <v>#REF!</v>
      </c>
    </row>
    <row r="459" spans="1:10" s="27" customFormat="1" ht="17.25" hidden="1" x14ac:dyDescent="0.3">
      <c r="A459" s="6" t="e">
        <f>'11-2019'!#REF!</f>
        <v>#REF!</v>
      </c>
      <c r="B459" s="7" t="e">
        <f>'11-2019'!#REF!</f>
        <v>#REF!</v>
      </c>
      <c r="C459" s="8" t="e">
        <f>'11-2019'!#REF!</f>
        <v>#REF!</v>
      </c>
      <c r="D459" s="9" t="e">
        <f>'11-2019'!#REF!</f>
        <v>#REF!</v>
      </c>
      <c r="E459" s="9" t="e">
        <f>'11-2019'!#REF!</f>
        <v>#REF!</v>
      </c>
      <c r="F459" s="71" t="e">
        <f t="shared" si="19"/>
        <v>#REF!</v>
      </c>
      <c r="H459" s="38" t="e">
        <f>'11-2019'!#REF!</f>
        <v>#REF!</v>
      </c>
      <c r="I459" s="38" t="e">
        <f>'11-2019'!#REF!</f>
        <v>#REF!</v>
      </c>
      <c r="J459" s="38" t="e">
        <f>'11-2019'!#REF!</f>
        <v>#REF!</v>
      </c>
    </row>
    <row r="460" spans="1:10" s="27" customFormat="1" ht="17.25" hidden="1" x14ac:dyDescent="0.3">
      <c r="A460" s="6" t="e">
        <f>'11-2019'!#REF!</f>
        <v>#REF!</v>
      </c>
      <c r="B460" s="7" t="e">
        <f>'11-2019'!#REF!</f>
        <v>#REF!</v>
      </c>
      <c r="C460" s="8" t="e">
        <f>'11-2019'!#REF!</f>
        <v>#REF!</v>
      </c>
      <c r="D460" s="9" t="e">
        <f>'11-2019'!#REF!</f>
        <v>#REF!</v>
      </c>
      <c r="E460" s="9" t="e">
        <f>'11-2019'!#REF!</f>
        <v>#REF!</v>
      </c>
      <c r="F460" s="71" t="e">
        <f t="shared" si="19"/>
        <v>#REF!</v>
      </c>
      <c r="H460" s="38" t="e">
        <f>'11-2019'!#REF!</f>
        <v>#REF!</v>
      </c>
      <c r="I460" s="38" t="e">
        <f>'11-2019'!#REF!</f>
        <v>#REF!</v>
      </c>
      <c r="J460" s="38" t="e">
        <f>'11-2019'!#REF!</f>
        <v>#REF!</v>
      </c>
    </row>
    <row r="461" spans="1:10" s="27" customFormat="1" ht="17.25" hidden="1" x14ac:dyDescent="0.3">
      <c r="A461" s="6" t="e">
        <f>'11-2019'!#REF!</f>
        <v>#REF!</v>
      </c>
      <c r="B461" s="7" t="e">
        <f>'11-2019'!#REF!</f>
        <v>#REF!</v>
      </c>
      <c r="C461" s="8" t="e">
        <f>'11-2019'!#REF!</f>
        <v>#REF!</v>
      </c>
      <c r="D461" s="9" t="e">
        <f>'11-2019'!#REF!</f>
        <v>#REF!</v>
      </c>
      <c r="E461" s="9" t="e">
        <f>'11-2019'!#REF!</f>
        <v>#REF!</v>
      </c>
      <c r="F461" s="71" t="e">
        <f t="shared" si="19"/>
        <v>#REF!</v>
      </c>
      <c r="H461" s="38" t="e">
        <f>'11-2019'!#REF!</f>
        <v>#REF!</v>
      </c>
      <c r="I461" s="38" t="e">
        <f>'11-2019'!#REF!</f>
        <v>#REF!</v>
      </c>
      <c r="J461" s="38" t="e">
        <f>'11-2019'!#REF!</f>
        <v>#REF!</v>
      </c>
    </row>
    <row r="462" spans="1:10" s="27" customFormat="1" ht="17.25" hidden="1" x14ac:dyDescent="0.3">
      <c r="A462" s="6" t="e">
        <f>'11-2019'!#REF!</f>
        <v>#REF!</v>
      </c>
      <c r="B462" s="7" t="e">
        <f>'11-2019'!#REF!</f>
        <v>#REF!</v>
      </c>
      <c r="C462" s="8" t="e">
        <f>'11-2019'!#REF!</f>
        <v>#REF!</v>
      </c>
      <c r="D462" s="9" t="e">
        <f>'11-2019'!#REF!</f>
        <v>#REF!</v>
      </c>
      <c r="E462" s="9" t="e">
        <f>'11-2019'!#REF!</f>
        <v>#REF!</v>
      </c>
      <c r="F462" s="71" t="e">
        <f t="shared" si="19"/>
        <v>#REF!</v>
      </c>
      <c r="H462" s="38" t="e">
        <f>'11-2019'!#REF!</f>
        <v>#REF!</v>
      </c>
      <c r="I462" s="38" t="e">
        <f>'11-2019'!#REF!</f>
        <v>#REF!</v>
      </c>
      <c r="J462" s="38" t="e">
        <f>'11-2019'!#REF!</f>
        <v>#REF!</v>
      </c>
    </row>
    <row r="463" spans="1:10" s="27" customFormat="1" ht="17.25" hidden="1" x14ac:dyDescent="0.3">
      <c r="A463" s="6" t="e">
        <f>'11-2019'!#REF!</f>
        <v>#REF!</v>
      </c>
      <c r="B463" s="7" t="e">
        <f>'11-2019'!#REF!</f>
        <v>#REF!</v>
      </c>
      <c r="C463" s="8" t="e">
        <f>'11-2019'!#REF!</f>
        <v>#REF!</v>
      </c>
      <c r="D463" s="9" t="e">
        <f>'11-2019'!#REF!</f>
        <v>#REF!</v>
      </c>
      <c r="E463" s="9" t="e">
        <f>'11-2019'!#REF!</f>
        <v>#REF!</v>
      </c>
      <c r="F463" s="71" t="e">
        <f t="shared" si="19"/>
        <v>#REF!</v>
      </c>
      <c r="H463" s="38" t="e">
        <f>'11-2019'!#REF!</f>
        <v>#REF!</v>
      </c>
      <c r="I463" s="38" t="e">
        <f>'11-2019'!#REF!</f>
        <v>#REF!</v>
      </c>
      <c r="J463" s="38" t="e">
        <f>'11-2019'!#REF!</f>
        <v>#REF!</v>
      </c>
    </row>
    <row r="464" spans="1:10" s="27" customFormat="1" ht="17.25" hidden="1" x14ac:dyDescent="0.3">
      <c r="A464" s="6"/>
      <c r="B464" s="321" t="e">
        <f>'11-2019'!#REF!</f>
        <v>#REF!</v>
      </c>
      <c r="C464" s="322" t="e">
        <f>'11-2019'!#REF!</f>
        <v>#REF!</v>
      </c>
      <c r="D464" s="322" t="e">
        <f>'11-2019'!#REF!</f>
        <v>#REF!</v>
      </c>
      <c r="E464" s="322" t="e">
        <f>'11-2019'!#REF!</f>
        <v>#REF!</v>
      </c>
      <c r="F464" s="323" t="e">
        <f t="shared" si="19"/>
        <v>#REF!</v>
      </c>
      <c r="H464" s="38" t="e">
        <f>'11-2019'!#REF!</f>
        <v>#REF!</v>
      </c>
      <c r="I464" s="38" t="e">
        <f>'11-2019'!#REF!</f>
        <v>#REF!</v>
      </c>
      <c r="J464" s="38" t="e">
        <f>'11-2019'!#REF!</f>
        <v>#REF!</v>
      </c>
    </row>
    <row r="465" spans="1:10" s="27" customFormat="1" ht="17.25" hidden="1" x14ac:dyDescent="0.3">
      <c r="A465" s="6" t="e">
        <f>'11-2019'!#REF!</f>
        <v>#REF!</v>
      </c>
      <c r="B465" s="7" t="e">
        <f>'11-2019'!#REF!</f>
        <v>#REF!</v>
      </c>
      <c r="C465" s="8" t="e">
        <f>'11-2019'!#REF!</f>
        <v>#REF!</v>
      </c>
      <c r="D465" s="9" t="e">
        <f>'11-2019'!#REF!</f>
        <v>#REF!</v>
      </c>
      <c r="E465" s="9" t="e">
        <f>'11-2019'!#REF!</f>
        <v>#REF!</v>
      </c>
      <c r="F465" s="71" t="e">
        <f t="shared" si="19"/>
        <v>#REF!</v>
      </c>
      <c r="H465" s="38" t="e">
        <f>'11-2019'!#REF!</f>
        <v>#REF!</v>
      </c>
      <c r="I465" s="38" t="e">
        <f>'11-2019'!#REF!</f>
        <v>#REF!</v>
      </c>
      <c r="J465" s="38" t="e">
        <f>'11-2019'!#REF!</f>
        <v>#REF!</v>
      </c>
    </row>
    <row r="466" spans="1:10" s="27" customFormat="1" ht="17.25" hidden="1" x14ac:dyDescent="0.3">
      <c r="A466" s="6" t="e">
        <f>'11-2019'!#REF!</f>
        <v>#REF!</v>
      </c>
      <c r="B466" s="7" t="e">
        <f>'11-2019'!#REF!</f>
        <v>#REF!</v>
      </c>
      <c r="C466" s="8" t="e">
        <f>'11-2019'!#REF!</f>
        <v>#REF!</v>
      </c>
      <c r="D466" s="9" t="e">
        <f>'11-2019'!#REF!</f>
        <v>#REF!</v>
      </c>
      <c r="E466" s="9" t="e">
        <f>'11-2019'!#REF!</f>
        <v>#REF!</v>
      </c>
      <c r="F466" s="71" t="e">
        <f t="shared" si="19"/>
        <v>#REF!</v>
      </c>
      <c r="H466" s="38" t="e">
        <f>'11-2019'!#REF!</f>
        <v>#REF!</v>
      </c>
      <c r="I466" s="38" t="e">
        <f>'11-2019'!#REF!</f>
        <v>#REF!</v>
      </c>
      <c r="J466" s="38" t="e">
        <f>'11-2019'!#REF!</f>
        <v>#REF!</v>
      </c>
    </row>
    <row r="467" spans="1:10" s="27" customFormat="1" ht="17.25" hidden="1" x14ac:dyDescent="0.3">
      <c r="A467" s="6" t="e">
        <f>'11-2019'!#REF!</f>
        <v>#REF!</v>
      </c>
      <c r="B467" s="7" t="e">
        <f>'11-2019'!#REF!</f>
        <v>#REF!</v>
      </c>
      <c r="C467" s="8" t="e">
        <f>'11-2019'!#REF!</f>
        <v>#REF!</v>
      </c>
      <c r="D467" s="9" t="e">
        <f>'11-2019'!#REF!</f>
        <v>#REF!</v>
      </c>
      <c r="E467" s="9" t="e">
        <f>'11-2019'!#REF!</f>
        <v>#REF!</v>
      </c>
      <c r="F467" s="71" t="e">
        <f t="shared" si="19"/>
        <v>#REF!</v>
      </c>
      <c r="H467" s="38" t="e">
        <f>'11-2019'!#REF!</f>
        <v>#REF!</v>
      </c>
      <c r="I467" s="38" t="e">
        <f>'11-2019'!#REF!</f>
        <v>#REF!</v>
      </c>
      <c r="J467" s="38" t="e">
        <f>'11-2019'!#REF!</f>
        <v>#REF!</v>
      </c>
    </row>
    <row r="468" spans="1:10" s="27" customFormat="1" ht="17.25" hidden="1" x14ac:dyDescent="0.3">
      <c r="A468" s="6" t="e">
        <f>'11-2019'!#REF!</f>
        <v>#REF!</v>
      </c>
      <c r="B468" s="7" t="e">
        <f>'11-2019'!#REF!</f>
        <v>#REF!</v>
      </c>
      <c r="C468" s="8" t="e">
        <f>'11-2019'!#REF!</f>
        <v>#REF!</v>
      </c>
      <c r="D468" s="9" t="e">
        <f>'11-2019'!#REF!</f>
        <v>#REF!</v>
      </c>
      <c r="E468" s="9" t="e">
        <f>'11-2019'!#REF!</f>
        <v>#REF!</v>
      </c>
      <c r="F468" s="71" t="e">
        <f t="shared" si="19"/>
        <v>#REF!</v>
      </c>
      <c r="H468" s="38" t="e">
        <f>'11-2019'!#REF!</f>
        <v>#REF!</v>
      </c>
      <c r="I468" s="38" t="e">
        <f>'11-2019'!#REF!</f>
        <v>#REF!</v>
      </c>
      <c r="J468" s="38" t="e">
        <f>'11-2019'!#REF!</f>
        <v>#REF!</v>
      </c>
    </row>
    <row r="469" spans="1:10" s="27" customFormat="1" ht="17.25" hidden="1" x14ac:dyDescent="0.3">
      <c r="A469" s="6" t="e">
        <f>'11-2019'!#REF!</f>
        <v>#REF!</v>
      </c>
      <c r="B469" s="7" t="e">
        <f>'11-2019'!#REF!</f>
        <v>#REF!</v>
      </c>
      <c r="C469" s="8" t="e">
        <f>'11-2019'!#REF!</f>
        <v>#REF!</v>
      </c>
      <c r="D469" s="9" t="e">
        <f>'11-2019'!#REF!</f>
        <v>#REF!</v>
      </c>
      <c r="E469" s="9" t="e">
        <f>'11-2019'!#REF!</f>
        <v>#REF!</v>
      </c>
      <c r="F469" s="71" t="e">
        <f t="shared" si="19"/>
        <v>#REF!</v>
      </c>
      <c r="H469" s="38" t="e">
        <f>'11-2019'!#REF!</f>
        <v>#REF!</v>
      </c>
      <c r="I469" s="38" t="e">
        <f>'11-2019'!#REF!</f>
        <v>#REF!</v>
      </c>
      <c r="J469" s="38" t="e">
        <f>'11-2019'!#REF!</f>
        <v>#REF!</v>
      </c>
    </row>
    <row r="470" spans="1:10" s="27" customFormat="1" ht="17.25" hidden="1" x14ac:dyDescent="0.3">
      <c r="A470" s="6" t="e">
        <f>'11-2019'!#REF!</f>
        <v>#REF!</v>
      </c>
      <c r="B470" s="7" t="e">
        <f>'11-2019'!#REF!</f>
        <v>#REF!</v>
      </c>
      <c r="C470" s="8" t="e">
        <f>'11-2019'!#REF!</f>
        <v>#REF!</v>
      </c>
      <c r="D470" s="9" t="e">
        <f>'11-2019'!#REF!</f>
        <v>#REF!</v>
      </c>
      <c r="E470" s="9" t="e">
        <f>'11-2019'!#REF!</f>
        <v>#REF!</v>
      </c>
      <c r="F470" s="71" t="e">
        <f t="shared" si="19"/>
        <v>#REF!</v>
      </c>
      <c r="H470" s="38" t="e">
        <f>'11-2019'!#REF!</f>
        <v>#REF!</v>
      </c>
      <c r="I470" s="38" t="e">
        <f>'11-2019'!#REF!</f>
        <v>#REF!</v>
      </c>
      <c r="J470" s="38" t="e">
        <f>'11-2019'!#REF!</f>
        <v>#REF!</v>
      </c>
    </row>
    <row r="471" spans="1:10" s="27" customFormat="1" ht="17.25" hidden="1" x14ac:dyDescent="0.3">
      <c r="A471" s="6" t="e">
        <f>'11-2019'!#REF!</f>
        <v>#REF!</v>
      </c>
      <c r="B471" s="7" t="e">
        <f>'11-2019'!#REF!</f>
        <v>#REF!</v>
      </c>
      <c r="C471" s="8" t="e">
        <f>'11-2019'!#REF!</f>
        <v>#REF!</v>
      </c>
      <c r="D471" s="9" t="e">
        <f>'11-2019'!#REF!</f>
        <v>#REF!</v>
      </c>
      <c r="E471" s="9" t="e">
        <f>'11-2019'!#REF!</f>
        <v>#REF!</v>
      </c>
      <c r="F471" s="71" t="e">
        <f t="shared" si="19"/>
        <v>#REF!</v>
      </c>
      <c r="H471" s="38" t="e">
        <f>'11-2019'!#REF!</f>
        <v>#REF!</v>
      </c>
      <c r="I471" s="38" t="e">
        <f>'11-2019'!#REF!</f>
        <v>#REF!</v>
      </c>
      <c r="J471" s="38" t="e">
        <f>'11-2019'!#REF!</f>
        <v>#REF!</v>
      </c>
    </row>
    <row r="472" spans="1:10" s="27" customFormat="1" ht="17.25" hidden="1" x14ac:dyDescent="0.3">
      <c r="A472" s="6" t="e">
        <f>'11-2019'!#REF!</f>
        <v>#REF!</v>
      </c>
      <c r="B472" s="7" t="e">
        <f>'11-2019'!#REF!</f>
        <v>#REF!</v>
      </c>
      <c r="C472" s="8" t="e">
        <f>'11-2019'!#REF!</f>
        <v>#REF!</v>
      </c>
      <c r="D472" s="9" t="e">
        <f>'11-2019'!#REF!</f>
        <v>#REF!</v>
      </c>
      <c r="E472" s="9" t="e">
        <f>'11-2019'!#REF!</f>
        <v>#REF!</v>
      </c>
      <c r="F472" s="71" t="e">
        <f t="shared" si="19"/>
        <v>#REF!</v>
      </c>
      <c r="H472" s="38" t="e">
        <f>'11-2019'!#REF!</f>
        <v>#REF!</v>
      </c>
      <c r="I472" s="38" t="e">
        <f>'11-2019'!#REF!</f>
        <v>#REF!</v>
      </c>
      <c r="J472" s="38" t="e">
        <f>'11-2019'!#REF!</f>
        <v>#REF!</v>
      </c>
    </row>
    <row r="473" spans="1:10" s="27" customFormat="1" ht="17.25" hidden="1" x14ac:dyDescent="0.3">
      <c r="A473" s="6" t="e">
        <f>'11-2019'!#REF!</f>
        <v>#REF!</v>
      </c>
      <c r="B473" s="7" t="e">
        <f>'11-2019'!#REF!</f>
        <v>#REF!</v>
      </c>
      <c r="C473" s="8" t="e">
        <f>'11-2019'!#REF!</f>
        <v>#REF!</v>
      </c>
      <c r="D473" s="9" t="e">
        <f>'11-2019'!#REF!</f>
        <v>#REF!</v>
      </c>
      <c r="E473" s="9" t="e">
        <f>'11-2019'!#REF!</f>
        <v>#REF!</v>
      </c>
      <c r="F473" s="71" t="e">
        <f t="shared" si="19"/>
        <v>#REF!</v>
      </c>
      <c r="H473" s="38" t="e">
        <f>'11-2019'!#REF!</f>
        <v>#REF!</v>
      </c>
      <c r="I473" s="38" t="e">
        <f>'11-2019'!#REF!</f>
        <v>#REF!</v>
      </c>
      <c r="J473" s="38" t="e">
        <f>'11-2019'!#REF!</f>
        <v>#REF!</v>
      </c>
    </row>
    <row r="474" spans="1:10" s="27" customFormat="1" ht="17.25" hidden="1" x14ac:dyDescent="0.3">
      <c r="A474" s="6" t="e">
        <f>'11-2019'!#REF!</f>
        <v>#REF!</v>
      </c>
      <c r="B474" s="7" t="e">
        <f>'11-2019'!#REF!</f>
        <v>#REF!</v>
      </c>
      <c r="C474" s="8" t="e">
        <f>'11-2019'!#REF!</f>
        <v>#REF!</v>
      </c>
      <c r="D474" s="9" t="e">
        <f>'11-2019'!#REF!</f>
        <v>#REF!</v>
      </c>
      <c r="E474" s="9" t="e">
        <f>'11-2019'!#REF!</f>
        <v>#REF!</v>
      </c>
      <c r="F474" s="71" t="e">
        <f t="shared" si="19"/>
        <v>#REF!</v>
      </c>
      <c r="H474" s="38" t="e">
        <f>'11-2019'!#REF!</f>
        <v>#REF!</v>
      </c>
      <c r="I474" s="38" t="e">
        <f>'11-2019'!#REF!</f>
        <v>#REF!</v>
      </c>
      <c r="J474" s="38" t="e">
        <f>'11-2019'!#REF!</f>
        <v>#REF!</v>
      </c>
    </row>
    <row r="475" spans="1:10" s="27" customFormat="1" ht="17.25" hidden="1" x14ac:dyDescent="0.3">
      <c r="A475" s="6" t="e">
        <f>'11-2019'!#REF!</f>
        <v>#REF!</v>
      </c>
      <c r="B475" s="7" t="e">
        <f>'11-2019'!#REF!</f>
        <v>#REF!</v>
      </c>
      <c r="C475" s="8" t="e">
        <f>'11-2019'!#REF!</f>
        <v>#REF!</v>
      </c>
      <c r="D475" s="9">
        <f>'11-2019'!O1053</f>
        <v>0</v>
      </c>
      <c r="E475" s="9">
        <f>'11-2019'!P1053</f>
        <v>0</v>
      </c>
      <c r="F475" s="71">
        <f t="shared" si="19"/>
        <v>0</v>
      </c>
      <c r="H475" s="38" t="e">
        <f>'11-2019'!#REF!</f>
        <v>#REF!</v>
      </c>
      <c r="I475" s="38" t="e">
        <f>'11-2019'!#REF!</f>
        <v>#REF!</v>
      </c>
      <c r="J475" s="38" t="e">
        <f>'11-2019'!#REF!</f>
        <v>#REF!</v>
      </c>
    </row>
    <row r="476" spans="1:10" s="27" customFormat="1" ht="17.25" hidden="1" x14ac:dyDescent="0.3">
      <c r="A476" s="6" t="e">
        <f>'11-2019'!#REF!</f>
        <v>#REF!</v>
      </c>
      <c r="B476" s="7" t="e">
        <f>'11-2019'!#REF!</f>
        <v>#REF!</v>
      </c>
      <c r="C476" s="8" t="e">
        <f>'11-2019'!#REF!</f>
        <v>#REF!</v>
      </c>
      <c r="D476" s="9" t="e">
        <f>'11-2019'!#REF!</f>
        <v>#REF!</v>
      </c>
      <c r="E476" s="9" t="e">
        <f>'11-2019'!#REF!</f>
        <v>#REF!</v>
      </c>
      <c r="F476" s="71" t="e">
        <f t="shared" si="19"/>
        <v>#REF!</v>
      </c>
      <c r="H476" s="38" t="e">
        <f>'11-2019'!#REF!</f>
        <v>#REF!</v>
      </c>
      <c r="I476" s="38" t="e">
        <f>'11-2019'!#REF!</f>
        <v>#REF!</v>
      </c>
      <c r="J476" s="38" t="e">
        <f>'11-2019'!#REF!</f>
        <v>#REF!</v>
      </c>
    </row>
    <row r="477" spans="1:10" s="27" customFormat="1" ht="17.25" hidden="1" x14ac:dyDescent="0.3">
      <c r="A477" s="6" t="e">
        <f>'11-2019'!#REF!</f>
        <v>#REF!</v>
      </c>
      <c r="B477" s="7" t="e">
        <f>'11-2019'!#REF!</f>
        <v>#REF!</v>
      </c>
      <c r="C477" s="8" t="e">
        <f>'11-2019'!#REF!</f>
        <v>#REF!</v>
      </c>
      <c r="D477" s="9" t="e">
        <f>'11-2019'!#REF!</f>
        <v>#REF!</v>
      </c>
      <c r="E477" s="9" t="e">
        <f>'11-2019'!#REF!</f>
        <v>#REF!</v>
      </c>
      <c r="F477" s="71" t="e">
        <f t="shared" ref="F477:F529" si="20">E477-D477</f>
        <v>#REF!</v>
      </c>
      <c r="H477" s="38" t="e">
        <f>'11-2019'!#REF!</f>
        <v>#REF!</v>
      </c>
      <c r="I477" s="38" t="e">
        <f>'11-2019'!#REF!</f>
        <v>#REF!</v>
      </c>
      <c r="J477" s="38" t="e">
        <f>'11-2019'!#REF!</f>
        <v>#REF!</v>
      </c>
    </row>
    <row r="478" spans="1:10" s="27" customFormat="1" ht="17.25" hidden="1" x14ac:dyDescent="0.3">
      <c r="A478" s="6" t="e">
        <f>'11-2019'!#REF!</f>
        <v>#REF!</v>
      </c>
      <c r="B478" s="7" t="e">
        <f>'11-2019'!#REF!</f>
        <v>#REF!</v>
      </c>
      <c r="C478" s="8" t="e">
        <f>'11-2019'!#REF!</f>
        <v>#REF!</v>
      </c>
      <c r="D478" s="9" t="e">
        <f>'11-2019'!#REF!</f>
        <v>#REF!</v>
      </c>
      <c r="E478" s="9" t="e">
        <f>'11-2019'!#REF!</f>
        <v>#REF!</v>
      </c>
      <c r="F478" s="71" t="e">
        <f t="shared" si="20"/>
        <v>#REF!</v>
      </c>
      <c r="H478" s="38" t="e">
        <f>'11-2019'!#REF!</f>
        <v>#REF!</v>
      </c>
      <c r="I478" s="38" t="e">
        <f>'11-2019'!#REF!</f>
        <v>#REF!</v>
      </c>
      <c r="J478" s="38" t="e">
        <f>'11-2019'!#REF!</f>
        <v>#REF!</v>
      </c>
    </row>
    <row r="479" spans="1:10" s="27" customFormat="1" ht="17.25" hidden="1" x14ac:dyDescent="0.3">
      <c r="A479" s="6" t="e">
        <f>'11-2019'!#REF!</f>
        <v>#REF!</v>
      </c>
      <c r="B479" s="7" t="e">
        <f>'11-2019'!#REF!</f>
        <v>#REF!</v>
      </c>
      <c r="C479" s="8" t="e">
        <f>'11-2019'!#REF!</f>
        <v>#REF!</v>
      </c>
      <c r="D479" s="9" t="e">
        <f>'11-2019'!#REF!</f>
        <v>#REF!</v>
      </c>
      <c r="E479" s="9" t="e">
        <f>'11-2019'!#REF!</f>
        <v>#REF!</v>
      </c>
      <c r="F479" s="71" t="e">
        <f t="shared" si="20"/>
        <v>#REF!</v>
      </c>
      <c r="H479" s="38" t="e">
        <f>'11-2019'!#REF!</f>
        <v>#REF!</v>
      </c>
      <c r="I479" s="38" t="e">
        <f>'11-2019'!#REF!</f>
        <v>#REF!</v>
      </c>
      <c r="J479" s="38" t="e">
        <f>'11-2019'!#REF!</f>
        <v>#REF!</v>
      </c>
    </row>
    <row r="480" spans="1:10" s="37" customFormat="1" ht="17.25" x14ac:dyDescent="0.3">
      <c r="A480" s="13" t="str">
        <f>'11-2019'!A1053</f>
        <v>VIII</v>
      </c>
      <c r="B480" s="321" t="str">
        <f>'11-2019'!B1053</f>
        <v xml:space="preserve">TOLE CÁC LOẠI </v>
      </c>
      <c r="C480" s="322"/>
      <c r="D480" s="322"/>
      <c r="E480" s="322"/>
      <c r="F480" s="323"/>
      <c r="H480" s="38">
        <f>'11-2019'!H1053</f>
        <v>0</v>
      </c>
      <c r="I480" s="38">
        <f>'11-2019'!I1053</f>
        <v>0</v>
      </c>
      <c r="J480" s="38">
        <f>'11-2019'!J1053</f>
        <v>0</v>
      </c>
    </row>
    <row r="481" spans="1:10" s="37" customFormat="1" ht="17.25" x14ac:dyDescent="0.3">
      <c r="A481" s="13"/>
      <c r="B481" s="321" t="e">
        <f>'11-2019'!#REF!</f>
        <v>#REF!</v>
      </c>
      <c r="C481" s="322"/>
      <c r="D481" s="322"/>
      <c r="E481" s="322"/>
      <c r="F481" s="323"/>
      <c r="H481" s="38" t="e">
        <f>'11-2019'!#REF!</f>
        <v>#REF!</v>
      </c>
      <c r="I481" s="38" t="e">
        <f>'11-2019'!#REF!</f>
        <v>#REF!</v>
      </c>
      <c r="J481" s="38" t="e">
        <f>'11-2019'!#REF!</f>
        <v>#REF!</v>
      </c>
    </row>
    <row r="482" spans="1:10" s="37" customFormat="1" ht="17.25" hidden="1" x14ac:dyDescent="0.3">
      <c r="A482" s="13"/>
      <c r="B482" s="5" t="e">
        <f>'11-2019'!#REF!</f>
        <v>#REF!</v>
      </c>
      <c r="C482" s="4"/>
      <c r="D482" s="18"/>
      <c r="E482" s="18"/>
      <c r="F482" s="72"/>
      <c r="H482" s="38" t="e">
        <f>'11-2019'!#REF!</f>
        <v>#REF!</v>
      </c>
      <c r="I482" s="38" t="e">
        <f>'11-2019'!#REF!</f>
        <v>#REF!</v>
      </c>
      <c r="J482" s="38" t="e">
        <f>'11-2019'!#REF!</f>
        <v>#REF!</v>
      </c>
    </row>
    <row r="483" spans="1:10" s="27" customFormat="1" ht="17.25" hidden="1" x14ac:dyDescent="0.3">
      <c r="A483" s="6" t="e">
        <f>'11-2019'!#REF!</f>
        <v>#REF!</v>
      </c>
      <c r="B483" s="7" t="e">
        <f>'11-2019'!#REF!</f>
        <v>#REF!</v>
      </c>
      <c r="C483" s="8" t="e">
        <f>'11-2019'!#REF!</f>
        <v>#REF!</v>
      </c>
      <c r="D483" s="9" t="e">
        <f>'11-2019'!#REF!</f>
        <v>#REF!</v>
      </c>
      <c r="E483" s="9" t="e">
        <f>'11-2019'!#REF!</f>
        <v>#REF!</v>
      </c>
      <c r="F483" s="71" t="e">
        <f t="shared" si="20"/>
        <v>#REF!</v>
      </c>
      <c r="H483" s="38" t="e">
        <f>'11-2019'!#REF!</f>
        <v>#REF!</v>
      </c>
      <c r="I483" s="38" t="e">
        <f>'11-2019'!#REF!</f>
        <v>#REF!</v>
      </c>
      <c r="J483" s="38" t="e">
        <f>'11-2019'!#REF!</f>
        <v>#REF!</v>
      </c>
    </row>
    <row r="484" spans="1:10" s="27" customFormat="1" ht="17.25" hidden="1" x14ac:dyDescent="0.3">
      <c r="A484" s="6" t="e">
        <f>'11-2019'!#REF!</f>
        <v>#REF!</v>
      </c>
      <c r="B484" s="7" t="e">
        <f>'11-2019'!#REF!</f>
        <v>#REF!</v>
      </c>
      <c r="C484" s="8" t="e">
        <f>'11-2019'!#REF!</f>
        <v>#REF!</v>
      </c>
      <c r="D484" s="9" t="e">
        <f>'11-2019'!#REF!</f>
        <v>#REF!</v>
      </c>
      <c r="E484" s="9" t="e">
        <f>'11-2019'!#REF!</f>
        <v>#REF!</v>
      </c>
      <c r="F484" s="71" t="e">
        <f t="shared" si="20"/>
        <v>#REF!</v>
      </c>
      <c r="H484" s="38" t="e">
        <f>'11-2019'!#REF!</f>
        <v>#REF!</v>
      </c>
      <c r="I484" s="38" t="e">
        <f>'11-2019'!#REF!</f>
        <v>#REF!</v>
      </c>
      <c r="J484" s="38" t="e">
        <f>'11-2019'!#REF!</f>
        <v>#REF!</v>
      </c>
    </row>
    <row r="485" spans="1:10" s="27" customFormat="1" ht="17.25" hidden="1" x14ac:dyDescent="0.3">
      <c r="A485" s="6" t="e">
        <f>'11-2019'!#REF!</f>
        <v>#REF!</v>
      </c>
      <c r="B485" s="7" t="e">
        <f>'11-2019'!#REF!</f>
        <v>#REF!</v>
      </c>
      <c r="C485" s="8" t="e">
        <f>'11-2019'!#REF!</f>
        <v>#REF!</v>
      </c>
      <c r="D485" s="9" t="e">
        <f>'11-2019'!#REF!</f>
        <v>#REF!</v>
      </c>
      <c r="E485" s="9" t="e">
        <f>'11-2019'!#REF!</f>
        <v>#REF!</v>
      </c>
      <c r="F485" s="71" t="e">
        <f t="shared" si="20"/>
        <v>#REF!</v>
      </c>
      <c r="H485" s="38" t="e">
        <f>'11-2019'!#REF!</f>
        <v>#REF!</v>
      </c>
      <c r="I485" s="38" t="e">
        <f>'11-2019'!#REF!</f>
        <v>#REF!</v>
      </c>
      <c r="J485" s="38" t="e">
        <f>'11-2019'!#REF!</f>
        <v>#REF!</v>
      </c>
    </row>
    <row r="486" spans="1:10" s="37" customFormat="1" ht="17.25" hidden="1" x14ac:dyDescent="0.3">
      <c r="A486" s="13"/>
      <c r="B486" s="5" t="e">
        <f>'11-2019'!#REF!</f>
        <v>#REF!</v>
      </c>
      <c r="C486" s="4"/>
      <c r="D486" s="18"/>
      <c r="E486" s="18"/>
      <c r="F486" s="72"/>
      <c r="H486" s="38" t="e">
        <f>'11-2019'!#REF!</f>
        <v>#REF!</v>
      </c>
      <c r="I486" s="38" t="e">
        <f>'11-2019'!#REF!</f>
        <v>#REF!</v>
      </c>
      <c r="J486" s="38" t="e">
        <f>'11-2019'!#REF!</f>
        <v>#REF!</v>
      </c>
    </row>
    <row r="487" spans="1:10" s="27" customFormat="1" ht="17.25" hidden="1" x14ac:dyDescent="0.3">
      <c r="A487" s="6" t="e">
        <f>'11-2019'!#REF!</f>
        <v>#REF!</v>
      </c>
      <c r="B487" s="7" t="e">
        <f>'11-2019'!#REF!</f>
        <v>#REF!</v>
      </c>
      <c r="C487" s="8" t="e">
        <f>'11-2019'!#REF!</f>
        <v>#REF!</v>
      </c>
      <c r="D487" s="9" t="e">
        <f>'11-2019'!#REF!</f>
        <v>#REF!</v>
      </c>
      <c r="E487" s="9" t="e">
        <f>'11-2019'!#REF!</f>
        <v>#REF!</v>
      </c>
      <c r="F487" s="71" t="e">
        <f t="shared" si="20"/>
        <v>#REF!</v>
      </c>
      <c r="H487" s="38" t="e">
        <f>'11-2019'!#REF!</f>
        <v>#REF!</v>
      </c>
      <c r="I487" s="38" t="e">
        <f>'11-2019'!#REF!</f>
        <v>#REF!</v>
      </c>
      <c r="J487" s="38" t="e">
        <f>'11-2019'!#REF!</f>
        <v>#REF!</v>
      </c>
    </row>
    <row r="488" spans="1:10" s="27" customFormat="1" ht="17.25" hidden="1" x14ac:dyDescent="0.3">
      <c r="A488" s="6" t="e">
        <f>'11-2019'!#REF!</f>
        <v>#REF!</v>
      </c>
      <c r="B488" s="7" t="e">
        <f>'11-2019'!#REF!</f>
        <v>#REF!</v>
      </c>
      <c r="C488" s="8" t="e">
        <f>'11-2019'!#REF!</f>
        <v>#REF!</v>
      </c>
      <c r="D488" s="9" t="e">
        <f>'11-2019'!#REF!</f>
        <v>#REF!</v>
      </c>
      <c r="E488" s="9" t="e">
        <f>'11-2019'!#REF!</f>
        <v>#REF!</v>
      </c>
      <c r="F488" s="71" t="e">
        <f t="shared" si="20"/>
        <v>#REF!</v>
      </c>
      <c r="H488" s="38" t="e">
        <f>'11-2019'!#REF!</f>
        <v>#REF!</v>
      </c>
      <c r="I488" s="38" t="e">
        <f>'11-2019'!#REF!</f>
        <v>#REF!</v>
      </c>
      <c r="J488" s="38" t="e">
        <f>'11-2019'!#REF!</f>
        <v>#REF!</v>
      </c>
    </row>
    <row r="489" spans="1:10" s="37" customFormat="1" ht="17.25" hidden="1" x14ac:dyDescent="0.3">
      <c r="A489" s="13"/>
      <c r="B489" s="5" t="e">
        <f>'11-2019'!#REF!</f>
        <v>#REF!</v>
      </c>
      <c r="C489" s="4"/>
      <c r="D489" s="18"/>
      <c r="E489" s="18"/>
      <c r="F489" s="72"/>
      <c r="H489" s="38" t="e">
        <f>'11-2019'!#REF!</f>
        <v>#REF!</v>
      </c>
      <c r="I489" s="38" t="e">
        <f>'11-2019'!#REF!</f>
        <v>#REF!</v>
      </c>
      <c r="J489" s="38" t="e">
        <f>'11-2019'!#REF!</f>
        <v>#REF!</v>
      </c>
    </row>
    <row r="490" spans="1:10" s="27" customFormat="1" ht="17.25" hidden="1" x14ac:dyDescent="0.3">
      <c r="A490" s="6" t="e">
        <f>'11-2019'!#REF!</f>
        <v>#REF!</v>
      </c>
      <c r="B490" s="7" t="e">
        <f>'11-2019'!#REF!</f>
        <v>#REF!</v>
      </c>
      <c r="C490" s="8" t="e">
        <f>'11-2019'!#REF!</f>
        <v>#REF!</v>
      </c>
      <c r="D490" s="9" t="e">
        <f>'11-2019'!#REF!</f>
        <v>#REF!</v>
      </c>
      <c r="E490" s="9" t="e">
        <f>'11-2019'!#REF!</f>
        <v>#REF!</v>
      </c>
      <c r="F490" s="71" t="e">
        <f t="shared" si="20"/>
        <v>#REF!</v>
      </c>
      <c r="H490" s="38" t="e">
        <f>'11-2019'!#REF!</f>
        <v>#REF!</v>
      </c>
      <c r="I490" s="38" t="e">
        <f>'11-2019'!#REF!</f>
        <v>#REF!</v>
      </c>
      <c r="J490" s="38" t="e">
        <f>'11-2019'!#REF!</f>
        <v>#REF!</v>
      </c>
    </row>
    <row r="491" spans="1:10" s="27" customFormat="1" ht="17.25" hidden="1" x14ac:dyDescent="0.3">
      <c r="A491" s="6" t="e">
        <f>'11-2019'!#REF!</f>
        <v>#REF!</v>
      </c>
      <c r="B491" s="7" t="e">
        <f>'11-2019'!#REF!</f>
        <v>#REF!</v>
      </c>
      <c r="C491" s="8" t="e">
        <f>'11-2019'!#REF!</f>
        <v>#REF!</v>
      </c>
      <c r="D491" s="9" t="e">
        <f>'11-2019'!#REF!</f>
        <v>#REF!</v>
      </c>
      <c r="E491" s="9" t="e">
        <f>'11-2019'!#REF!</f>
        <v>#REF!</v>
      </c>
      <c r="F491" s="71" t="e">
        <f t="shared" si="20"/>
        <v>#REF!</v>
      </c>
      <c r="H491" s="38" t="e">
        <f>'11-2019'!#REF!</f>
        <v>#REF!</v>
      </c>
      <c r="I491" s="38" t="e">
        <f>'11-2019'!#REF!</f>
        <v>#REF!</v>
      </c>
      <c r="J491" s="38" t="e">
        <f>'11-2019'!#REF!</f>
        <v>#REF!</v>
      </c>
    </row>
    <row r="492" spans="1:10" s="37" customFormat="1" ht="17.25" x14ac:dyDescent="0.3">
      <c r="A492" s="13" t="e">
        <f>'11-2019'!#REF!</f>
        <v>#REF!</v>
      </c>
      <c r="B492" s="321" t="e">
        <f>'11-2019'!#REF!</f>
        <v>#REF!</v>
      </c>
      <c r="C492" s="322"/>
      <c r="D492" s="322"/>
      <c r="E492" s="322"/>
      <c r="F492" s="323"/>
      <c r="H492" s="38" t="e">
        <f>'11-2019'!#REF!</f>
        <v>#REF!</v>
      </c>
      <c r="I492" s="38" t="e">
        <f>'11-2019'!#REF!</f>
        <v>#REF!</v>
      </c>
      <c r="J492" s="38" t="e">
        <f>'11-2019'!#REF!</f>
        <v>#REF!</v>
      </c>
    </row>
    <row r="493" spans="1:10" s="37" customFormat="1" ht="17.25" x14ac:dyDescent="0.3">
      <c r="A493" s="13"/>
      <c r="B493" s="321" t="e">
        <f>'11-2019'!#REF!</f>
        <v>#REF!</v>
      </c>
      <c r="C493" s="322"/>
      <c r="D493" s="322"/>
      <c r="E493" s="322"/>
      <c r="F493" s="323"/>
      <c r="H493" s="38" t="e">
        <f>'11-2019'!#REF!</f>
        <v>#REF!</v>
      </c>
      <c r="I493" s="38" t="e">
        <f>'11-2019'!#REF!</f>
        <v>#REF!</v>
      </c>
      <c r="J493" s="38" t="e">
        <f>'11-2019'!#REF!</f>
        <v>#REF!</v>
      </c>
    </row>
    <row r="494" spans="1:10" s="27" customFormat="1" ht="17.25" hidden="1" x14ac:dyDescent="0.3">
      <c r="A494" s="6" t="e">
        <f>'11-2019'!#REF!</f>
        <v>#REF!</v>
      </c>
      <c r="B494" s="7" t="e">
        <f>'11-2019'!#REF!</f>
        <v>#REF!</v>
      </c>
      <c r="C494" s="8"/>
      <c r="D494" s="9"/>
      <c r="E494" s="9"/>
      <c r="F494" s="71"/>
      <c r="H494" s="38" t="e">
        <f>'11-2019'!#REF!</f>
        <v>#REF!</v>
      </c>
      <c r="I494" s="38" t="e">
        <f>'11-2019'!#REF!</f>
        <v>#REF!</v>
      </c>
      <c r="J494" s="38" t="e">
        <f>'11-2019'!#REF!</f>
        <v>#REF!</v>
      </c>
    </row>
    <row r="495" spans="1:10" s="27" customFormat="1" ht="17.25" hidden="1" x14ac:dyDescent="0.3">
      <c r="A495" s="6"/>
      <c r="B495" s="7" t="e">
        <f>'11-2019'!#REF!</f>
        <v>#REF!</v>
      </c>
      <c r="C495" s="8" t="e">
        <f>'11-2019'!#REF!</f>
        <v>#REF!</v>
      </c>
      <c r="D495" s="9" t="e">
        <f>'11-2019'!#REF!</f>
        <v>#REF!</v>
      </c>
      <c r="E495" s="9" t="e">
        <f>'11-2019'!#REF!</f>
        <v>#REF!</v>
      </c>
      <c r="F495" s="71" t="e">
        <f t="shared" si="20"/>
        <v>#REF!</v>
      </c>
      <c r="H495" s="38" t="e">
        <f>'11-2019'!#REF!</f>
        <v>#REF!</v>
      </c>
      <c r="I495" s="38" t="e">
        <f>'11-2019'!#REF!</f>
        <v>#REF!</v>
      </c>
      <c r="J495" s="38" t="e">
        <f>'11-2019'!#REF!</f>
        <v>#REF!</v>
      </c>
    </row>
    <row r="496" spans="1:10" s="27" customFormat="1" ht="17.25" hidden="1" x14ac:dyDescent="0.3">
      <c r="A496" s="6" t="e">
        <f>'11-2019'!#REF!</f>
        <v>#REF!</v>
      </c>
      <c r="B496" s="7" t="e">
        <f>'11-2019'!#REF!</f>
        <v>#REF!</v>
      </c>
      <c r="C496" s="8"/>
      <c r="D496" s="9"/>
      <c r="E496" s="9"/>
      <c r="F496" s="71"/>
      <c r="H496" s="38" t="e">
        <f>'11-2019'!#REF!</f>
        <v>#REF!</v>
      </c>
      <c r="I496" s="38" t="e">
        <f>'11-2019'!#REF!</f>
        <v>#REF!</v>
      </c>
      <c r="J496" s="38" t="e">
        <f>'11-2019'!#REF!</f>
        <v>#REF!</v>
      </c>
    </row>
    <row r="497" spans="1:10" s="27" customFormat="1" ht="17.25" hidden="1" x14ac:dyDescent="0.3">
      <c r="A497" s="6"/>
      <c r="B497" s="7" t="e">
        <f>'11-2019'!#REF!</f>
        <v>#REF!</v>
      </c>
      <c r="C497" s="8" t="e">
        <f>'11-2019'!#REF!</f>
        <v>#REF!</v>
      </c>
      <c r="D497" s="9" t="e">
        <f>'11-2019'!#REF!</f>
        <v>#REF!</v>
      </c>
      <c r="E497" s="9" t="e">
        <f>'11-2019'!#REF!</f>
        <v>#REF!</v>
      </c>
      <c r="F497" s="71" t="e">
        <f t="shared" si="20"/>
        <v>#REF!</v>
      </c>
      <c r="H497" s="38" t="e">
        <f>'11-2019'!#REF!</f>
        <v>#REF!</v>
      </c>
      <c r="I497" s="38" t="e">
        <f>'11-2019'!#REF!</f>
        <v>#REF!</v>
      </c>
      <c r="J497" s="38" t="e">
        <f>'11-2019'!#REF!</f>
        <v>#REF!</v>
      </c>
    </row>
    <row r="498" spans="1:10" s="27" customFormat="1" ht="17.25" hidden="1" x14ac:dyDescent="0.3">
      <c r="A498" s="6" t="e">
        <f>'11-2019'!#REF!</f>
        <v>#REF!</v>
      </c>
      <c r="B498" s="7" t="e">
        <f>'11-2019'!#REF!</f>
        <v>#REF!</v>
      </c>
      <c r="C498" s="8" t="e">
        <f>'11-2019'!#REF!</f>
        <v>#REF!</v>
      </c>
      <c r="D498" s="9" t="e">
        <f>'11-2019'!#REF!</f>
        <v>#REF!</v>
      </c>
      <c r="E498" s="9" t="e">
        <f>'11-2019'!#REF!</f>
        <v>#REF!</v>
      </c>
      <c r="F498" s="71" t="e">
        <f t="shared" si="20"/>
        <v>#REF!</v>
      </c>
      <c r="H498" s="38" t="e">
        <f>'11-2019'!#REF!</f>
        <v>#REF!</v>
      </c>
      <c r="I498" s="38" t="e">
        <f>'11-2019'!#REF!</f>
        <v>#REF!</v>
      </c>
      <c r="J498" s="38" t="e">
        <f>'11-2019'!#REF!</f>
        <v>#REF!</v>
      </c>
    </row>
    <row r="499" spans="1:10" s="27" customFormat="1" ht="17.25" hidden="1" x14ac:dyDescent="0.3">
      <c r="A499" s="6" t="e">
        <f>'11-2019'!#REF!</f>
        <v>#REF!</v>
      </c>
      <c r="B499" s="7" t="e">
        <f>'11-2019'!#REF!</f>
        <v>#REF!</v>
      </c>
      <c r="C499" s="8" t="e">
        <f>'11-2019'!#REF!</f>
        <v>#REF!</v>
      </c>
      <c r="D499" s="9" t="e">
        <f>'11-2019'!#REF!</f>
        <v>#REF!</v>
      </c>
      <c r="E499" s="9" t="e">
        <f>'11-2019'!#REF!</f>
        <v>#REF!</v>
      </c>
      <c r="F499" s="71" t="e">
        <f t="shared" si="20"/>
        <v>#REF!</v>
      </c>
      <c r="H499" s="38" t="e">
        <f>'11-2019'!#REF!</f>
        <v>#REF!</v>
      </c>
      <c r="I499" s="38" t="e">
        <f>'11-2019'!#REF!</f>
        <v>#REF!</v>
      </c>
      <c r="J499" s="38" t="e">
        <f>'11-2019'!#REF!</f>
        <v>#REF!</v>
      </c>
    </row>
    <row r="500" spans="1:10" s="27" customFormat="1" ht="17.25" hidden="1" x14ac:dyDescent="0.3">
      <c r="A500" s="6" t="e">
        <f>'11-2019'!#REF!</f>
        <v>#REF!</v>
      </c>
      <c r="B500" s="7" t="e">
        <f>'11-2019'!#REF!</f>
        <v>#REF!</v>
      </c>
      <c r="C500" s="8" t="e">
        <f>'11-2019'!#REF!</f>
        <v>#REF!</v>
      </c>
      <c r="D500" s="9" t="e">
        <f>'11-2019'!#REF!</f>
        <v>#REF!</v>
      </c>
      <c r="E500" s="9" t="e">
        <f>'11-2019'!#REF!</f>
        <v>#REF!</v>
      </c>
      <c r="F500" s="71" t="e">
        <f t="shared" si="20"/>
        <v>#REF!</v>
      </c>
      <c r="H500" s="38" t="e">
        <f>'11-2019'!#REF!</f>
        <v>#REF!</v>
      </c>
      <c r="I500" s="38" t="e">
        <f>'11-2019'!#REF!</f>
        <v>#REF!</v>
      </c>
      <c r="J500" s="38" t="e">
        <f>'11-2019'!#REF!</f>
        <v>#REF!</v>
      </c>
    </row>
    <row r="501" spans="1:10" s="27" customFormat="1" ht="17.25" hidden="1" x14ac:dyDescent="0.3">
      <c r="A501" s="6" t="e">
        <f>'11-2019'!#REF!</f>
        <v>#REF!</v>
      </c>
      <c r="B501" s="7" t="e">
        <f>'11-2019'!#REF!</f>
        <v>#REF!</v>
      </c>
      <c r="C501" s="8" t="e">
        <f>'11-2019'!#REF!</f>
        <v>#REF!</v>
      </c>
      <c r="D501" s="9" t="e">
        <f>'11-2019'!#REF!</f>
        <v>#REF!</v>
      </c>
      <c r="E501" s="9" t="e">
        <f>'11-2019'!#REF!</f>
        <v>#REF!</v>
      </c>
      <c r="F501" s="71" t="e">
        <f t="shared" si="20"/>
        <v>#REF!</v>
      </c>
      <c r="H501" s="38" t="e">
        <f>'11-2019'!#REF!</f>
        <v>#REF!</v>
      </c>
      <c r="I501" s="38" t="e">
        <f>'11-2019'!#REF!</f>
        <v>#REF!</v>
      </c>
      <c r="J501" s="38" t="e">
        <f>'11-2019'!#REF!</f>
        <v>#REF!</v>
      </c>
    </row>
    <row r="502" spans="1:10" s="27" customFormat="1" ht="17.25" hidden="1" x14ac:dyDescent="0.3">
      <c r="A502" s="6" t="e">
        <f>'11-2019'!#REF!</f>
        <v>#REF!</v>
      </c>
      <c r="B502" s="7" t="e">
        <f>'11-2019'!#REF!</f>
        <v>#REF!</v>
      </c>
      <c r="C502" s="8" t="e">
        <f>'11-2019'!#REF!</f>
        <v>#REF!</v>
      </c>
      <c r="D502" s="9" t="e">
        <f>'11-2019'!#REF!</f>
        <v>#REF!</v>
      </c>
      <c r="E502" s="9" t="e">
        <f>'11-2019'!#REF!</f>
        <v>#REF!</v>
      </c>
      <c r="F502" s="71" t="e">
        <f t="shared" si="20"/>
        <v>#REF!</v>
      </c>
      <c r="H502" s="38" t="e">
        <f>'11-2019'!#REF!</f>
        <v>#REF!</v>
      </c>
      <c r="I502" s="38" t="e">
        <f>'11-2019'!#REF!</f>
        <v>#REF!</v>
      </c>
      <c r="J502" s="38" t="e">
        <f>'11-2019'!#REF!</f>
        <v>#REF!</v>
      </c>
    </row>
    <row r="503" spans="1:10" s="150" customFormat="1" ht="42.75" customHeight="1" x14ac:dyDescent="0.3">
      <c r="A503" s="81"/>
      <c r="B503" s="304" t="e">
        <f>'11-2019'!#REF!</f>
        <v>#REF!</v>
      </c>
      <c r="C503" s="305"/>
      <c r="D503" s="305"/>
      <c r="E503" s="305"/>
      <c r="F503" s="306"/>
      <c r="H503" s="149" t="e">
        <f>'11-2019'!#REF!</f>
        <v>#REF!</v>
      </c>
      <c r="I503" s="149" t="e">
        <f>'11-2019'!#REF!</f>
        <v>#REF!</v>
      </c>
      <c r="J503" s="149" t="e">
        <f>'11-2019'!#REF!</f>
        <v>#REF!</v>
      </c>
    </row>
    <row r="504" spans="1:10" s="27" customFormat="1" ht="17.25" hidden="1" x14ac:dyDescent="0.3">
      <c r="A504" s="6" t="e">
        <f>'11-2019'!#REF!</f>
        <v>#REF!</v>
      </c>
      <c r="B504" s="7" t="e">
        <f>'11-2019'!#REF!</f>
        <v>#REF!</v>
      </c>
      <c r="C504" s="8" t="e">
        <f>'11-2019'!#REF!</f>
        <v>#REF!</v>
      </c>
      <c r="D504" s="9">
        <f>'11-2019'!O1144</f>
        <v>0</v>
      </c>
      <c r="E504" s="9">
        <f>'11-2019'!P1144</f>
        <v>0</v>
      </c>
      <c r="F504" s="71">
        <f t="shared" si="20"/>
        <v>0</v>
      </c>
      <c r="H504" s="38" t="e">
        <f>'11-2019'!#REF!</f>
        <v>#REF!</v>
      </c>
      <c r="I504" s="38" t="e">
        <f>'11-2019'!#REF!</f>
        <v>#REF!</v>
      </c>
      <c r="J504" s="38" t="e">
        <f>'11-2019'!#REF!</f>
        <v>#REF!</v>
      </c>
    </row>
    <row r="505" spans="1:10" s="27" customFormat="1" ht="17.25" hidden="1" x14ac:dyDescent="0.3">
      <c r="A505" s="6" t="e">
        <f>'11-2019'!#REF!</f>
        <v>#REF!</v>
      </c>
      <c r="B505" s="7" t="e">
        <f>'11-2019'!#REF!</f>
        <v>#REF!</v>
      </c>
      <c r="C505" s="8" t="e">
        <f>'11-2019'!#REF!</f>
        <v>#REF!</v>
      </c>
      <c r="D505" s="9">
        <f>'11-2019'!O1145</f>
        <v>0</v>
      </c>
      <c r="E505" s="9">
        <f>'11-2019'!P1145</f>
        <v>0</v>
      </c>
      <c r="F505" s="71">
        <f t="shared" si="20"/>
        <v>0</v>
      </c>
      <c r="H505" s="38" t="e">
        <f>'11-2019'!#REF!</f>
        <v>#REF!</v>
      </c>
      <c r="I505" s="38" t="e">
        <f>'11-2019'!#REF!</f>
        <v>#REF!</v>
      </c>
      <c r="J505" s="38" t="e">
        <f>'11-2019'!#REF!</f>
        <v>#REF!</v>
      </c>
    </row>
    <row r="506" spans="1:10" s="27" customFormat="1" ht="17.25" hidden="1" x14ac:dyDescent="0.3">
      <c r="A506" s="6" t="e">
        <f>'11-2019'!#REF!</f>
        <v>#REF!</v>
      </c>
      <c r="B506" s="7" t="e">
        <f>'11-2019'!#REF!</f>
        <v>#REF!</v>
      </c>
      <c r="C506" s="8" t="e">
        <f>'11-2019'!#REF!</f>
        <v>#REF!</v>
      </c>
      <c r="D506" s="9">
        <f>'11-2019'!O1146</f>
        <v>0</v>
      </c>
      <c r="E506" s="9">
        <f>'11-2019'!P1146</f>
        <v>0</v>
      </c>
      <c r="F506" s="71">
        <f t="shared" si="20"/>
        <v>0</v>
      </c>
      <c r="H506" s="38" t="e">
        <f>'11-2019'!#REF!</f>
        <v>#REF!</v>
      </c>
      <c r="I506" s="38" t="e">
        <f>'11-2019'!#REF!</f>
        <v>#REF!</v>
      </c>
      <c r="J506" s="38" t="e">
        <f>'11-2019'!#REF!</f>
        <v>#REF!</v>
      </c>
    </row>
    <row r="507" spans="1:10" s="27" customFormat="1" ht="17.25" hidden="1" x14ac:dyDescent="0.3">
      <c r="A507" s="6" t="e">
        <f>'11-2019'!#REF!</f>
        <v>#REF!</v>
      </c>
      <c r="B507" s="7" t="e">
        <f>'11-2019'!#REF!</f>
        <v>#REF!</v>
      </c>
      <c r="C507" s="8" t="e">
        <f>'11-2019'!#REF!</f>
        <v>#REF!</v>
      </c>
      <c r="D507" s="9">
        <f>'11-2019'!O1147</f>
        <v>0</v>
      </c>
      <c r="E507" s="9">
        <f>'11-2019'!P1147</f>
        <v>0</v>
      </c>
      <c r="F507" s="71">
        <f t="shared" si="20"/>
        <v>0</v>
      </c>
      <c r="H507" s="38" t="e">
        <f>'11-2019'!#REF!</f>
        <v>#REF!</v>
      </c>
      <c r="I507" s="38" t="e">
        <f>'11-2019'!#REF!</f>
        <v>#REF!</v>
      </c>
      <c r="J507" s="38" t="e">
        <f>'11-2019'!#REF!</f>
        <v>#REF!</v>
      </c>
    </row>
    <row r="508" spans="1:10" s="27" customFormat="1" ht="17.25" hidden="1" x14ac:dyDescent="0.3">
      <c r="A508" s="6" t="e">
        <f>'11-2019'!#REF!</f>
        <v>#REF!</v>
      </c>
      <c r="B508" s="7" t="e">
        <f>'11-2019'!#REF!</f>
        <v>#REF!</v>
      </c>
      <c r="C508" s="8" t="e">
        <f>'11-2019'!#REF!</f>
        <v>#REF!</v>
      </c>
      <c r="D508" s="9">
        <f>'11-2019'!O1148</f>
        <v>0</v>
      </c>
      <c r="E508" s="9">
        <f>'11-2019'!P1148</f>
        <v>0</v>
      </c>
      <c r="F508" s="71">
        <f t="shared" si="20"/>
        <v>0</v>
      </c>
      <c r="H508" s="38" t="e">
        <f>'11-2019'!#REF!</f>
        <v>#REF!</v>
      </c>
      <c r="I508" s="38" t="e">
        <f>'11-2019'!#REF!</f>
        <v>#REF!</v>
      </c>
      <c r="J508" s="38" t="e">
        <f>'11-2019'!#REF!</f>
        <v>#REF!</v>
      </c>
    </row>
    <row r="509" spans="1:10" s="37" customFormat="1" ht="17.25" x14ac:dyDescent="0.3">
      <c r="A509" s="13" t="str">
        <f>'11-2019'!A1144</f>
        <v>X</v>
      </c>
      <c r="B509" s="5" t="str">
        <f>'11-2019'!B1144</f>
        <v>GẠCH, NGÓI CÁC LOẠI:</v>
      </c>
      <c r="C509" s="4"/>
      <c r="D509" s="18"/>
      <c r="E509" s="18"/>
      <c r="F509" s="72"/>
      <c r="H509" s="38">
        <f>'11-2019'!H1144</f>
        <v>0</v>
      </c>
      <c r="I509" s="38">
        <f>'11-2019'!I1144</f>
        <v>0</v>
      </c>
      <c r="J509" s="38">
        <f>'11-2019'!J1144</f>
        <v>0</v>
      </c>
    </row>
    <row r="510" spans="1:10" s="37" customFormat="1" ht="17.25" x14ac:dyDescent="0.3">
      <c r="A510" s="13"/>
      <c r="B510" s="5" t="str">
        <f>'11-2019'!B1145</f>
        <v>Gạch lát vỉa hè:</v>
      </c>
      <c r="C510" s="4"/>
      <c r="D510" s="18"/>
      <c r="E510" s="18"/>
      <c r="F510" s="72"/>
      <c r="H510" s="38">
        <f>'11-2019'!H1145</f>
        <v>0</v>
      </c>
      <c r="I510" s="38">
        <f>'11-2019'!I1145</f>
        <v>0</v>
      </c>
      <c r="J510" s="38">
        <f>'11-2019'!J1145</f>
        <v>0</v>
      </c>
    </row>
    <row r="511" spans="1:10" s="37" customFormat="1" ht="36.75" customHeight="1" x14ac:dyDescent="0.3">
      <c r="A511" s="13"/>
      <c r="B511" s="321" t="str">
        <f>'11-2019'!B1146</f>
        <v>* Gạch Terrazzo - Lát vĩa hè TCVN 7744:2013 : Cty CP Địa ốc An Giang SX (giao trên phương tiên của bên mua tại Nhà máy cấu kiện bê tông An Giang, xã Vĩnh Thạnh Trung, Châu Phú). Theo bảng giá ngày 03/02/2020</v>
      </c>
      <c r="C511" s="322"/>
      <c r="D511" s="322"/>
      <c r="E511" s="322"/>
      <c r="F511" s="323"/>
      <c r="H511" s="38">
        <f>'11-2019'!H1146</f>
        <v>0</v>
      </c>
      <c r="I511" s="38">
        <f>'11-2019'!I1146</f>
        <v>0</v>
      </c>
      <c r="J511" s="38">
        <f>'11-2019'!J1146</f>
        <v>0</v>
      </c>
    </row>
    <row r="512" spans="1:10" s="27" customFormat="1" ht="33" hidden="1" x14ac:dyDescent="0.3">
      <c r="A512" s="6">
        <f>'11-2019'!A1147</f>
        <v>1</v>
      </c>
      <c r="B512" s="7" t="str">
        <f>'11-2019'!B1147</f>
        <v>Quy cách (400 x 400)mm, dày 30mm (+/-1.3) - màu vàng, tím, xanh lá cây, xám điểm hồng, xám xanh</v>
      </c>
      <c r="C512" s="8" t="str">
        <f>'11-2019'!C1147</f>
        <v>đ/m2</v>
      </c>
      <c r="D512" s="9">
        <f>'11-2019'!O1152</f>
        <v>0</v>
      </c>
      <c r="E512" s="9">
        <f>'11-2019'!P1152</f>
        <v>0</v>
      </c>
      <c r="F512" s="71">
        <f t="shared" si="20"/>
        <v>0</v>
      </c>
      <c r="H512" s="38">
        <f>'11-2019'!H1147</f>
        <v>0</v>
      </c>
      <c r="I512" s="38">
        <f>'11-2019'!I1147</f>
        <v>0</v>
      </c>
      <c r="J512" s="38">
        <f>'11-2019'!J1147</f>
        <v>0</v>
      </c>
    </row>
    <row r="513" spans="1:10" s="27" customFormat="1" ht="17.25" hidden="1" x14ac:dyDescent="0.3">
      <c r="A513" s="6">
        <f>'11-2019'!A1148</f>
        <v>2</v>
      </c>
      <c r="B513" s="7" t="str">
        <f>'11-2019'!B1148</f>
        <v>Quy cách (400 x 400)mm, dày 30mm (+/-1.3) màu xám, xám tro, đỏ</v>
      </c>
      <c r="C513" s="8" t="str">
        <f>'11-2019'!C1148</f>
        <v>đ/m2</v>
      </c>
      <c r="D513" s="9">
        <f>'11-2019'!O1153</f>
        <v>0</v>
      </c>
      <c r="E513" s="9">
        <f>'11-2019'!P1153</f>
        <v>0</v>
      </c>
      <c r="F513" s="71">
        <f t="shared" si="20"/>
        <v>0</v>
      </c>
      <c r="H513" s="38">
        <f>'11-2019'!H1148</f>
        <v>0</v>
      </c>
      <c r="I513" s="38">
        <f>'11-2019'!I1148</f>
        <v>0</v>
      </c>
      <c r="J513" s="38">
        <f>'11-2019'!J1148</f>
        <v>0</v>
      </c>
    </row>
    <row r="514" spans="1:10" s="37" customFormat="1" ht="17.25" x14ac:dyDescent="0.3">
      <c r="A514" s="13"/>
      <c r="B514" s="5" t="str">
        <f>'11-2019'!B1149</f>
        <v>Gạch địa phương :</v>
      </c>
      <c r="C514" s="4"/>
      <c r="D514" s="18"/>
      <c r="E514" s="18"/>
      <c r="F514" s="72"/>
      <c r="H514" s="38">
        <f>'11-2019'!H1149</f>
        <v>0</v>
      </c>
      <c r="I514" s="38">
        <f>'11-2019'!I1149</f>
        <v>0</v>
      </c>
      <c r="J514" s="38">
        <f>'11-2019'!J1149</f>
        <v>0</v>
      </c>
    </row>
    <row r="515" spans="1:10" s="37" customFormat="1" ht="17.25" x14ac:dyDescent="0.3">
      <c r="A515" s="13"/>
      <c r="B515" s="5" t="str">
        <f>'11-2019'!B1150</f>
        <v xml:space="preserve"> * Cơ sở gạch huyện Châu Thành (cách cầu Chắc Cà Đao 2 km, giá bán tại lò)</v>
      </c>
      <c r="C515" s="4"/>
      <c r="D515" s="18"/>
      <c r="E515" s="18"/>
      <c r="F515" s="72"/>
      <c r="H515" s="38">
        <f>'11-2019'!H1150</f>
        <v>0</v>
      </c>
      <c r="I515" s="38">
        <f>'11-2019'!I1150</f>
        <v>0</v>
      </c>
      <c r="J515" s="38">
        <f>'11-2019'!J1150</f>
        <v>0</v>
      </c>
    </row>
    <row r="516" spans="1:10" s="27" customFormat="1" ht="17.25" hidden="1" x14ac:dyDescent="0.3">
      <c r="A516" s="6">
        <f>'11-2019'!A1151</f>
        <v>1</v>
      </c>
      <c r="B516" s="7" t="str">
        <f>'11-2019'!B1151</f>
        <v>Gạch ống loại 1 (7,5 x 7,5 x 17,5)</v>
      </c>
      <c r="C516" s="8" t="str">
        <f>'11-2019'!C1151</f>
        <v>đ/viên</v>
      </c>
      <c r="D516" s="9">
        <f>'11-2019'!O1156</f>
        <v>0</v>
      </c>
      <c r="E516" s="9">
        <f>'11-2019'!P1156</f>
        <v>0</v>
      </c>
      <c r="F516" s="71">
        <f t="shared" si="20"/>
        <v>0</v>
      </c>
      <c r="H516" s="38">
        <f>'11-2019'!H1151</f>
        <v>0</v>
      </c>
      <c r="I516" s="38">
        <f>'11-2019'!I1151</f>
        <v>0</v>
      </c>
      <c r="J516" s="38">
        <f>'11-2019'!J1151</f>
        <v>0</v>
      </c>
    </row>
    <row r="517" spans="1:10" s="27" customFormat="1" ht="17.25" hidden="1" x14ac:dyDescent="0.3">
      <c r="A517" s="6">
        <f>'11-2019'!A1152</f>
        <v>2</v>
      </c>
      <c r="B517" s="7" t="str">
        <f>'11-2019'!B1152</f>
        <v>Gạch ống loại 2 (7,5 x 7,5 x 17,5)</v>
      </c>
      <c r="C517" s="8" t="str">
        <f>'11-2019'!C1152</f>
        <v>đ/viên</v>
      </c>
      <c r="D517" s="9">
        <f>'11-2019'!O1157</f>
        <v>0</v>
      </c>
      <c r="E517" s="9">
        <f>'11-2019'!P1157</f>
        <v>0</v>
      </c>
      <c r="F517" s="71">
        <f t="shared" si="20"/>
        <v>0</v>
      </c>
      <c r="H517" s="38">
        <f>'11-2019'!H1152</f>
        <v>0</v>
      </c>
      <c r="I517" s="38">
        <f>'11-2019'!I1152</f>
        <v>0</v>
      </c>
      <c r="J517" s="38">
        <f>'11-2019'!J1152</f>
        <v>0</v>
      </c>
    </row>
    <row r="518" spans="1:10" s="27" customFormat="1" ht="17.25" hidden="1" x14ac:dyDescent="0.3">
      <c r="A518" s="6">
        <f>'11-2019'!A1153</f>
        <v>3</v>
      </c>
      <c r="B518" s="7" t="str">
        <f>'11-2019'!B1153</f>
        <v>Gạch thẻ loại 1 (3,5 x 7,5 x 17,5)</v>
      </c>
      <c r="C518" s="8" t="str">
        <f>'11-2019'!C1153</f>
        <v>đ/viên</v>
      </c>
      <c r="D518" s="9">
        <f>'11-2019'!O1158</f>
        <v>0</v>
      </c>
      <c r="E518" s="9">
        <f>'11-2019'!P1158</f>
        <v>0</v>
      </c>
      <c r="F518" s="71">
        <f t="shared" si="20"/>
        <v>0</v>
      </c>
      <c r="H518" s="38">
        <f>'11-2019'!H1153</f>
        <v>0</v>
      </c>
      <c r="I518" s="38">
        <f>'11-2019'!I1153</f>
        <v>0</v>
      </c>
      <c r="J518" s="38">
        <f>'11-2019'!J1153</f>
        <v>0</v>
      </c>
    </row>
    <row r="519" spans="1:10" s="27" customFormat="1" ht="17.25" hidden="1" x14ac:dyDescent="0.3">
      <c r="A519" s="6">
        <f>'11-2019'!A1154</f>
        <v>4</v>
      </c>
      <c r="B519" s="7" t="str">
        <f>'11-2019'!B1154</f>
        <v>Gạch thẻ loại 2 (3,5 x 7,5 x 17,5)</v>
      </c>
      <c r="C519" s="8" t="str">
        <f>'11-2019'!C1154</f>
        <v>đ/viên</v>
      </c>
      <c r="D519" s="9">
        <f>'11-2019'!O1159</f>
        <v>0</v>
      </c>
      <c r="E519" s="9">
        <f>'11-2019'!P1159</f>
        <v>0</v>
      </c>
      <c r="F519" s="71">
        <f t="shared" si="20"/>
        <v>0</v>
      </c>
      <c r="H519" s="38">
        <f>'11-2019'!H1154</f>
        <v>0</v>
      </c>
      <c r="I519" s="38">
        <f>'11-2019'!I1154</f>
        <v>0</v>
      </c>
      <c r="J519" s="38">
        <f>'11-2019'!J1154</f>
        <v>0</v>
      </c>
    </row>
    <row r="520" spans="1:10" s="37" customFormat="1" ht="17.25" x14ac:dyDescent="0.3">
      <c r="A520" s="13"/>
      <c r="B520" s="5" t="str">
        <f>'11-2019'!B1155</f>
        <v xml:space="preserve"> * Cơ sở gạch huyện Châu Phú (cách thị trấn Cái Dầu 2,5 km)</v>
      </c>
      <c r="C520" s="4"/>
      <c r="D520" s="18"/>
      <c r="E520" s="18"/>
      <c r="F520" s="72"/>
      <c r="H520" s="38">
        <f>'11-2019'!H1155</f>
        <v>0</v>
      </c>
      <c r="I520" s="38">
        <f>'11-2019'!I1155</f>
        <v>0</v>
      </c>
      <c r="J520" s="38">
        <f>'11-2019'!J1155</f>
        <v>0</v>
      </c>
    </row>
    <row r="521" spans="1:10" s="27" customFormat="1" ht="17.25" hidden="1" x14ac:dyDescent="0.3">
      <c r="A521" s="6">
        <f>'11-2019'!A1156</f>
        <v>1</v>
      </c>
      <c r="B521" s="7" t="str">
        <f>'11-2019'!B1156</f>
        <v>Gạch ống loại 1 (7,5 x 7,5 x 17,5)</v>
      </c>
      <c r="C521" s="8" t="str">
        <f>'11-2019'!C1156</f>
        <v>đ/viên</v>
      </c>
      <c r="D521" s="9">
        <f>'11-2019'!O1161</f>
        <v>0</v>
      </c>
      <c r="E521" s="9">
        <f>'11-2019'!P1161</f>
        <v>0</v>
      </c>
      <c r="F521" s="71">
        <f t="shared" si="20"/>
        <v>0</v>
      </c>
      <c r="H521" s="38">
        <f>'11-2019'!H1156</f>
        <v>0</v>
      </c>
      <c r="I521" s="38">
        <f>'11-2019'!I1156</f>
        <v>0</v>
      </c>
      <c r="J521" s="38">
        <f>'11-2019'!J1156</f>
        <v>0</v>
      </c>
    </row>
    <row r="522" spans="1:10" s="27" customFormat="1" ht="17.25" hidden="1" x14ac:dyDescent="0.3">
      <c r="A522" s="6">
        <f>'11-2019'!A1157</f>
        <v>2</v>
      </c>
      <c r="B522" s="7" t="str">
        <f>'11-2019'!B1157</f>
        <v>Gạch ống loại 2 (7,5 x 7,5 x 17,5)</v>
      </c>
      <c r="C522" s="8" t="str">
        <f>'11-2019'!C1157</f>
        <v>đ/viên</v>
      </c>
      <c r="D522" s="9">
        <f>'11-2019'!O1162</f>
        <v>0</v>
      </c>
      <c r="E522" s="9">
        <f>'11-2019'!P1162</f>
        <v>0</v>
      </c>
      <c r="F522" s="71">
        <f t="shared" si="20"/>
        <v>0</v>
      </c>
      <c r="H522" s="38">
        <f>'11-2019'!H1157</f>
        <v>0</v>
      </c>
      <c r="I522" s="38">
        <f>'11-2019'!I1157</f>
        <v>0</v>
      </c>
      <c r="J522" s="38">
        <f>'11-2019'!J1157</f>
        <v>0</v>
      </c>
    </row>
    <row r="523" spans="1:10" s="27" customFormat="1" ht="17.25" hidden="1" x14ac:dyDescent="0.3">
      <c r="A523" s="6">
        <f>'11-2019'!A1158</f>
        <v>3</v>
      </c>
      <c r="B523" s="7" t="str">
        <f>'11-2019'!B1158</f>
        <v>Gạch thẻ loại 1 (3,5 x 7,5 x 17,5)</v>
      </c>
      <c r="C523" s="8" t="str">
        <f>'11-2019'!C1158</f>
        <v>đ/viên</v>
      </c>
      <c r="D523" s="9">
        <f>'11-2019'!O1163</f>
        <v>0</v>
      </c>
      <c r="E523" s="9">
        <f>'11-2019'!P1163</f>
        <v>0</v>
      </c>
      <c r="F523" s="71">
        <f t="shared" si="20"/>
        <v>0</v>
      </c>
      <c r="H523" s="38">
        <f>'11-2019'!H1158</f>
        <v>0</v>
      </c>
      <c r="I523" s="38">
        <f>'11-2019'!I1158</f>
        <v>0</v>
      </c>
      <c r="J523" s="38">
        <f>'11-2019'!J1158</f>
        <v>0</v>
      </c>
    </row>
    <row r="524" spans="1:10" s="27" customFormat="1" ht="17.25" hidden="1" x14ac:dyDescent="0.3">
      <c r="A524" s="6">
        <f>'11-2019'!A1159</f>
        <v>4</v>
      </c>
      <c r="B524" s="7" t="str">
        <f>'11-2019'!B1159</f>
        <v>Gạch thẻ loại 2 (3,5 x 7,5 x 17,5)</v>
      </c>
      <c r="C524" s="8" t="str">
        <f>'11-2019'!C1159</f>
        <v>đ/viên</v>
      </c>
      <c r="D524" s="9">
        <f>'11-2019'!O1164</f>
        <v>0</v>
      </c>
      <c r="E524" s="9">
        <f>'11-2019'!P1164</f>
        <v>0</v>
      </c>
      <c r="F524" s="71">
        <f t="shared" si="20"/>
        <v>0</v>
      </c>
      <c r="H524" s="38">
        <f>'11-2019'!H1159</f>
        <v>0</v>
      </c>
      <c r="I524" s="38">
        <f>'11-2019'!I1159</f>
        <v>0</v>
      </c>
      <c r="J524" s="38">
        <f>'11-2019'!J1159</f>
        <v>0</v>
      </c>
    </row>
    <row r="525" spans="1:10" s="37" customFormat="1" ht="17.25" x14ac:dyDescent="0.3">
      <c r="A525" s="13"/>
      <c r="B525" s="5" t="str">
        <f>'11-2019'!B1160</f>
        <v xml:space="preserve"> * Cơ sở gạch huyện Chợ Mới (cách thị trấn Chợ Mới 5 km)</v>
      </c>
      <c r="C525" s="4"/>
      <c r="D525" s="18"/>
      <c r="E525" s="18"/>
      <c r="F525" s="72"/>
      <c r="H525" s="38">
        <f>'11-2019'!H1160</f>
        <v>0</v>
      </c>
      <c r="I525" s="38">
        <f>'11-2019'!I1160</f>
        <v>0</v>
      </c>
      <c r="J525" s="38">
        <f>'11-2019'!J1160</f>
        <v>0</v>
      </c>
    </row>
    <row r="526" spans="1:10" s="27" customFormat="1" ht="17.25" hidden="1" x14ac:dyDescent="0.3">
      <c r="A526" s="6">
        <f>'11-2019'!A1161</f>
        <v>1</v>
      </c>
      <c r="B526" s="7" t="str">
        <f>'11-2019'!B1161</f>
        <v>Gạch ống loại 1 (7,5 x 7,5 x 17,5)</v>
      </c>
      <c r="C526" s="8" t="str">
        <f>'11-2019'!C1161</f>
        <v>đ/viên</v>
      </c>
      <c r="D526" s="9">
        <f>'11-2019'!O1166</f>
        <v>0</v>
      </c>
      <c r="E526" s="9">
        <f>'11-2019'!P1166</f>
        <v>0</v>
      </c>
      <c r="F526" s="71">
        <f t="shared" si="20"/>
        <v>0</v>
      </c>
      <c r="H526" s="38">
        <f>'11-2019'!H1161</f>
        <v>0</v>
      </c>
      <c r="I526" s="38">
        <f>'11-2019'!I1161</f>
        <v>0</v>
      </c>
      <c r="J526" s="38">
        <f>'11-2019'!J1161</f>
        <v>0</v>
      </c>
    </row>
    <row r="527" spans="1:10" s="27" customFormat="1" ht="17.25" hidden="1" x14ac:dyDescent="0.3">
      <c r="A527" s="6">
        <f>'11-2019'!A1162</f>
        <v>2</v>
      </c>
      <c r="B527" s="7" t="str">
        <f>'11-2019'!B1162</f>
        <v>Gạch ống loại 2 (7,5 x 7,5 x 17,5)</v>
      </c>
      <c r="C527" s="8" t="str">
        <f>'11-2019'!C1162</f>
        <v>đ/viên</v>
      </c>
      <c r="D527" s="9">
        <f>'11-2019'!O1167</f>
        <v>0</v>
      </c>
      <c r="E527" s="9">
        <f>'11-2019'!P1167</f>
        <v>0</v>
      </c>
      <c r="F527" s="71">
        <f t="shared" si="20"/>
        <v>0</v>
      </c>
      <c r="H527" s="38">
        <f>'11-2019'!H1162</f>
        <v>0</v>
      </c>
      <c r="I527" s="38">
        <f>'11-2019'!I1162</f>
        <v>0</v>
      </c>
      <c r="J527" s="38">
        <f>'11-2019'!J1162</f>
        <v>0</v>
      </c>
    </row>
    <row r="528" spans="1:10" s="27" customFormat="1" ht="17.25" hidden="1" x14ac:dyDescent="0.3">
      <c r="A528" s="6">
        <f>'11-2019'!A1163</f>
        <v>3</v>
      </c>
      <c r="B528" s="7" t="str">
        <f>'11-2019'!B1163</f>
        <v>Gạch thẻ loại 1 (3,5 x 7,5 x 17,5)</v>
      </c>
      <c r="C528" s="8" t="str">
        <f>'11-2019'!C1163</f>
        <v>đ/viên</v>
      </c>
      <c r="D528" s="9">
        <f>'11-2019'!O1168</f>
        <v>0</v>
      </c>
      <c r="E528" s="9">
        <f>'11-2019'!P1168</f>
        <v>0</v>
      </c>
      <c r="F528" s="71">
        <f t="shared" si="20"/>
        <v>0</v>
      </c>
      <c r="H528" s="38">
        <f>'11-2019'!H1163</f>
        <v>0</v>
      </c>
      <c r="I528" s="38">
        <f>'11-2019'!I1163</f>
        <v>0</v>
      </c>
      <c r="J528" s="38">
        <f>'11-2019'!J1163</f>
        <v>0</v>
      </c>
    </row>
    <row r="529" spans="1:10" s="27" customFormat="1" ht="17.25" hidden="1" x14ac:dyDescent="0.3">
      <c r="A529" s="6">
        <f>'11-2019'!A1164</f>
        <v>4</v>
      </c>
      <c r="B529" s="7" t="str">
        <f>'11-2019'!B1164</f>
        <v>Gạch thẻ loại 2 (3,5 x 7,5 x 17,5)</v>
      </c>
      <c r="C529" s="8" t="str">
        <f>'11-2019'!C1164</f>
        <v>đ/viên</v>
      </c>
      <c r="D529" s="9">
        <f>'11-2019'!O1169</f>
        <v>0</v>
      </c>
      <c r="E529" s="9">
        <f>'11-2019'!P1169</f>
        <v>0</v>
      </c>
      <c r="F529" s="71">
        <f t="shared" si="20"/>
        <v>0</v>
      </c>
      <c r="H529" s="38">
        <f>'11-2019'!H1164</f>
        <v>0</v>
      </c>
      <c r="I529" s="38">
        <f>'11-2019'!I1164</f>
        <v>0</v>
      </c>
      <c r="J529" s="38">
        <f>'11-2019'!J1164</f>
        <v>0</v>
      </c>
    </row>
    <row r="530" spans="1:10" s="37" customFormat="1" ht="17.25" x14ac:dyDescent="0.3">
      <c r="A530" s="13"/>
      <c r="B530" s="5" t="str">
        <f>'11-2019'!B1165</f>
        <v xml:space="preserve"> * Cơ sở gạch huyện Phú Tân (cách thị trấn Phú Tân 3 km)</v>
      </c>
      <c r="C530" s="4"/>
      <c r="D530" s="18"/>
      <c r="E530" s="18"/>
      <c r="F530" s="72"/>
      <c r="H530" s="38">
        <f>'11-2019'!H1165</f>
        <v>0</v>
      </c>
      <c r="I530" s="38">
        <f>'11-2019'!I1165</f>
        <v>0</v>
      </c>
      <c r="J530" s="38">
        <f>'11-2019'!J1165</f>
        <v>0</v>
      </c>
    </row>
    <row r="531" spans="1:10" s="27" customFormat="1" ht="17.25" hidden="1" x14ac:dyDescent="0.3">
      <c r="A531" s="6">
        <f>'11-2019'!A1166</f>
        <v>1</v>
      </c>
      <c r="B531" s="7" t="str">
        <f>'11-2019'!B1166</f>
        <v>Gạch ống loại 1 (7,5 x 7,5 x 17,5)</v>
      </c>
      <c r="C531" s="8" t="str">
        <f>'11-2019'!C1166</f>
        <v>đ/viên</v>
      </c>
      <c r="D531" s="9">
        <f>'11-2019'!O1171</f>
        <v>0</v>
      </c>
      <c r="E531" s="9">
        <f>'11-2019'!P1171</f>
        <v>0</v>
      </c>
      <c r="F531" s="71">
        <f>E531-D531</f>
        <v>0</v>
      </c>
      <c r="H531" s="38">
        <f>'11-2019'!H1166</f>
        <v>0</v>
      </c>
      <c r="I531" s="38">
        <f>'11-2019'!I1166</f>
        <v>0</v>
      </c>
      <c r="J531" s="38">
        <f>'11-2019'!J1166</f>
        <v>0</v>
      </c>
    </row>
    <row r="532" spans="1:10" s="27" customFormat="1" ht="17.25" hidden="1" x14ac:dyDescent="0.3">
      <c r="A532" s="6">
        <f>'11-2019'!A1167</f>
        <v>2</v>
      </c>
      <c r="B532" s="7" t="str">
        <f>'11-2019'!B1167</f>
        <v>Gạch ống loại 2 (7,5 x 7,5 x 17,5)</v>
      </c>
      <c r="C532" s="8" t="str">
        <f>'11-2019'!C1167</f>
        <v>đ/viên</v>
      </c>
      <c r="D532" s="9">
        <f>'11-2019'!O1172</f>
        <v>0</v>
      </c>
      <c r="E532" s="9">
        <f>'11-2019'!P1172</f>
        <v>0</v>
      </c>
      <c r="F532" s="71">
        <f>E532-D532</f>
        <v>0</v>
      </c>
      <c r="H532" s="38">
        <f>'11-2019'!H1167</f>
        <v>0</v>
      </c>
      <c r="I532" s="38">
        <f>'11-2019'!I1167</f>
        <v>0</v>
      </c>
      <c r="J532" s="38">
        <f>'11-2019'!J1167</f>
        <v>0</v>
      </c>
    </row>
    <row r="533" spans="1:10" s="27" customFormat="1" ht="17.25" hidden="1" x14ac:dyDescent="0.3">
      <c r="A533" s="6">
        <f>'11-2019'!A1168</f>
        <v>3</v>
      </c>
      <c r="B533" s="7" t="str">
        <f>'11-2019'!B1168</f>
        <v>Gạch thẻ loại 1 (3,5 x 7,5 x 17,5)</v>
      </c>
      <c r="C533" s="8" t="str">
        <f>'11-2019'!C1168</f>
        <v>đ/viên</v>
      </c>
      <c r="D533" s="9">
        <f>'11-2019'!O1173</f>
        <v>0</v>
      </c>
      <c r="E533" s="9">
        <f>'11-2019'!P1173</f>
        <v>0</v>
      </c>
      <c r="F533" s="71">
        <f>E533-D533</f>
        <v>0</v>
      </c>
      <c r="H533" s="38">
        <f>'11-2019'!H1168</f>
        <v>0</v>
      </c>
      <c r="I533" s="38">
        <f>'11-2019'!I1168</f>
        <v>0</v>
      </c>
      <c r="J533" s="38">
        <f>'11-2019'!J1168</f>
        <v>0</v>
      </c>
    </row>
    <row r="534" spans="1:10" s="27" customFormat="1" ht="17.25" hidden="1" x14ac:dyDescent="0.3">
      <c r="A534" s="6">
        <f>'11-2019'!A1169</f>
        <v>4</v>
      </c>
      <c r="B534" s="7" t="str">
        <f>'11-2019'!B1169</f>
        <v>Gạch thẻ loại 2 (3,5 x 7,5 x 17,5)</v>
      </c>
      <c r="C534" s="8" t="str">
        <f>'11-2019'!C1169</f>
        <v>đ/viên</v>
      </c>
      <c r="D534" s="9">
        <f>'11-2019'!O1174</f>
        <v>0</v>
      </c>
      <c r="E534" s="9">
        <f>'11-2019'!P1174</f>
        <v>0</v>
      </c>
      <c r="F534" s="71">
        <f>E534-D534</f>
        <v>0</v>
      </c>
      <c r="H534" s="38">
        <f>'11-2019'!H1169</f>
        <v>0</v>
      </c>
      <c r="I534" s="38">
        <f>'11-2019'!I1169</f>
        <v>0</v>
      </c>
      <c r="J534" s="38">
        <f>'11-2019'!J1169</f>
        <v>0</v>
      </c>
    </row>
    <row r="535" spans="1:10" s="37" customFormat="1" ht="33" customHeight="1" x14ac:dyDescent="0.3">
      <c r="A535" s="13"/>
      <c r="B535" s="321" t="str">
        <f>'11-2019'!B1170</f>
        <v xml:space="preserve"> *Giá bán tại nhà máy gạch ngói Tuynel Long Xuyên (giá xuất xưởng): Công ty TNHH MTV Xây Lắp An Giang. Theo bảng giá ngày 04/9/2019</v>
      </c>
      <c r="C535" s="322"/>
      <c r="D535" s="322"/>
      <c r="E535" s="322"/>
      <c r="F535" s="323"/>
      <c r="H535" s="38">
        <f>'11-2019'!H1170</f>
        <v>0</v>
      </c>
      <c r="I535" s="38">
        <f>'11-2019'!I1170</f>
        <v>0</v>
      </c>
      <c r="J535" s="38">
        <f>'11-2019'!J1170</f>
        <v>0</v>
      </c>
    </row>
    <row r="536" spans="1:10" s="27" customFormat="1" ht="17.25" hidden="1" x14ac:dyDescent="0.3">
      <c r="A536" s="6">
        <f>'11-2019'!A1171</f>
        <v>1</v>
      </c>
      <c r="B536" s="7" t="str">
        <f>'11-2019'!B1171</f>
        <v xml:space="preserve"> Gạch ống 9 x 19</v>
      </c>
      <c r="C536" s="8" t="str">
        <f>'11-2019'!C1171</f>
        <v>đ/viên</v>
      </c>
      <c r="D536" s="9">
        <f>'11-2019'!O1178</f>
        <v>0</v>
      </c>
      <c r="E536" s="9">
        <f>'11-2019'!P1178</f>
        <v>0</v>
      </c>
      <c r="F536" s="71">
        <f>E536-D536</f>
        <v>0</v>
      </c>
      <c r="H536" s="38">
        <f>'11-2019'!H1171</f>
        <v>1000</v>
      </c>
      <c r="I536" s="38">
        <f>'11-2019'!I1171</f>
        <v>0</v>
      </c>
      <c r="J536" s="38">
        <f>'11-2019'!J1171</f>
        <v>0</v>
      </c>
    </row>
    <row r="537" spans="1:10" s="27" customFormat="1" ht="17.25" hidden="1" x14ac:dyDescent="0.3">
      <c r="A537" s="6">
        <f>'11-2019'!A1172</f>
        <v>2</v>
      </c>
      <c r="B537" s="7" t="str">
        <f>'11-2019'!B1172</f>
        <v xml:space="preserve"> Gạch thẻ 9 x 19</v>
      </c>
      <c r="C537" s="8" t="str">
        <f>'11-2019'!C1172</f>
        <v>đ/viên</v>
      </c>
      <c r="D537" s="9">
        <f>'11-2019'!O1180</f>
        <v>0</v>
      </c>
      <c r="E537" s="9">
        <f>'11-2019'!P1180</f>
        <v>0</v>
      </c>
      <c r="F537" s="71">
        <f>E537-D537</f>
        <v>0</v>
      </c>
      <c r="H537" s="38">
        <f>'11-2019'!H1172</f>
        <v>1000</v>
      </c>
      <c r="I537" s="38">
        <f>'11-2019'!I1172</f>
        <v>0</v>
      </c>
      <c r="J537" s="38">
        <f>'11-2019'!J1172</f>
        <v>0</v>
      </c>
    </row>
    <row r="538" spans="1:10" s="27" customFormat="1" ht="17.25" hidden="1" x14ac:dyDescent="0.3">
      <c r="A538" s="6">
        <f>'11-2019'!A1173</f>
        <v>3</v>
      </c>
      <c r="B538" s="7" t="str">
        <f>'11-2019'!B1173</f>
        <v>Gạch ống 8 x 18</v>
      </c>
      <c r="C538" s="8" t="str">
        <f>'11-2019'!C1173</f>
        <v>đ/viên</v>
      </c>
      <c r="D538" s="9">
        <f>'11-2019'!O1182</f>
        <v>0</v>
      </c>
      <c r="E538" s="9">
        <f>'11-2019'!P1182</f>
        <v>0</v>
      </c>
      <c r="F538" s="71">
        <f>E538-D538</f>
        <v>0</v>
      </c>
      <c r="H538" s="38">
        <f>'11-2019'!H1173</f>
        <v>882</v>
      </c>
      <c r="I538" s="38">
        <f>'11-2019'!I1173</f>
        <v>0</v>
      </c>
      <c r="J538" s="38">
        <f>'11-2019'!J1173</f>
        <v>0</v>
      </c>
    </row>
    <row r="539" spans="1:10" s="27" customFormat="1" ht="17.25" hidden="1" x14ac:dyDescent="0.3">
      <c r="A539" s="6">
        <f>'11-2019'!A1174</f>
        <v>4</v>
      </c>
      <c r="B539" s="7" t="str">
        <f>'11-2019'!B1174</f>
        <v>Gạch thẻ 8 x 18</v>
      </c>
      <c r="C539" s="8" t="str">
        <f>'11-2019'!C1174</f>
        <v>đ/viên</v>
      </c>
      <c r="D539" s="9">
        <f>'11-2019'!O1184</f>
        <v>0</v>
      </c>
      <c r="E539" s="9">
        <f>'11-2019'!P1184</f>
        <v>0</v>
      </c>
      <c r="F539" s="71">
        <f>E539-D539</f>
        <v>0</v>
      </c>
      <c r="H539" s="38">
        <f>'11-2019'!H1174</f>
        <v>882</v>
      </c>
      <c r="I539" s="38">
        <f>'11-2019'!I1174</f>
        <v>0</v>
      </c>
      <c r="J539" s="38">
        <f>'11-2019'!J1174</f>
        <v>0</v>
      </c>
    </row>
    <row r="540" spans="1:10" s="27" customFormat="1" ht="17.25" hidden="1" x14ac:dyDescent="0.3">
      <c r="A540" s="6">
        <f>'11-2019'!A1176</f>
        <v>6</v>
      </c>
      <c r="B540" s="7" t="str">
        <f>'11-2019'!B1176</f>
        <v xml:space="preserve"> Ngói lợp 22 viên/m2 (hóa chất)</v>
      </c>
      <c r="C540" s="8" t="str">
        <f>'11-2019'!C1176</f>
        <v>đ/viên</v>
      </c>
      <c r="D540" s="9">
        <f>'11-2019'!O1186</f>
        <v>0</v>
      </c>
      <c r="E540" s="9">
        <f>'11-2019'!P1186</f>
        <v>0</v>
      </c>
      <c r="F540" s="71">
        <f t="shared" ref="F540:F546" si="21">E540-D540</f>
        <v>0</v>
      </c>
      <c r="H540" s="38">
        <f>'11-2019'!H1190</f>
        <v>909</v>
      </c>
      <c r="I540" s="38">
        <f>'11-2019'!I1190</f>
        <v>0</v>
      </c>
      <c r="J540" s="38">
        <f>'11-2019'!J1190</f>
        <v>0</v>
      </c>
    </row>
    <row r="541" spans="1:10" s="27" customFormat="1" ht="17.25" hidden="1" x14ac:dyDescent="0.3">
      <c r="A541" s="6">
        <f>'11-2019'!A1178</f>
        <v>8</v>
      </c>
      <c r="B541" s="7" t="str">
        <f>'11-2019'!B1178</f>
        <v xml:space="preserve"> Ngói vẫy cá 65 viên/m2 (hóa chất)</v>
      </c>
      <c r="C541" s="8" t="str">
        <f>'11-2019'!C1178</f>
        <v>đ/viên</v>
      </c>
      <c r="D541" s="9">
        <f>'11-2019'!O1187</f>
        <v>0</v>
      </c>
      <c r="E541" s="9">
        <f>'11-2019'!P1187</f>
        <v>0</v>
      </c>
      <c r="F541" s="71">
        <f t="shared" si="21"/>
        <v>0</v>
      </c>
      <c r="H541" s="38">
        <f>'11-2019'!H1191</f>
        <v>2909</v>
      </c>
      <c r="I541" s="38">
        <f>'11-2019'!I1191</f>
        <v>0</v>
      </c>
      <c r="J541" s="38">
        <f>'11-2019'!J1191</f>
        <v>0</v>
      </c>
    </row>
    <row r="542" spans="1:10" s="27" customFormat="1" ht="17.25" hidden="1" x14ac:dyDescent="0.3">
      <c r="A542" s="6">
        <f>'11-2019'!A1180</f>
        <v>10</v>
      </c>
      <c r="B542" s="7" t="str">
        <f>'11-2019'!B1180</f>
        <v xml:space="preserve"> Ngói âm (hoá chất)</v>
      </c>
      <c r="C542" s="8" t="str">
        <f>'11-2019'!C1180</f>
        <v>đ/viên</v>
      </c>
      <c r="D542" s="9">
        <f>'11-2019'!O1188</f>
        <v>0</v>
      </c>
      <c r="E542" s="9">
        <f>'11-2019'!P1188</f>
        <v>0</v>
      </c>
      <c r="F542" s="71">
        <f t="shared" si="21"/>
        <v>0</v>
      </c>
      <c r="H542" s="38">
        <f>'11-2019'!H1176</f>
        <v>6818</v>
      </c>
      <c r="I542" s="38">
        <f>'11-2019'!I1176</f>
        <v>0</v>
      </c>
      <c r="J542" s="38">
        <f>'11-2019'!J1176</f>
        <v>0</v>
      </c>
    </row>
    <row r="543" spans="1:10" s="27" customFormat="1" ht="17.25" hidden="1" x14ac:dyDescent="0.3">
      <c r="A543" s="6">
        <f>'11-2019'!A1182</f>
        <v>12</v>
      </c>
      <c r="B543" s="7" t="str">
        <f>'11-2019'!B1182</f>
        <v xml:space="preserve"> Ngói dương (hoá chất)</v>
      </c>
      <c r="C543" s="8" t="str">
        <f>'11-2019'!C1182</f>
        <v>đ/viên</v>
      </c>
      <c r="D543" s="9">
        <f>'11-2019'!O1190</f>
        <v>0</v>
      </c>
      <c r="E543" s="9">
        <f>'11-2019'!P1190</f>
        <v>0</v>
      </c>
      <c r="F543" s="71">
        <f t="shared" si="21"/>
        <v>0</v>
      </c>
      <c r="H543" s="38">
        <f>'11-2019'!H1178</f>
        <v>4091</v>
      </c>
      <c r="I543" s="38">
        <f>'11-2019'!I1178</f>
        <v>0</v>
      </c>
      <c r="J543" s="38">
        <f>'11-2019'!J1178</f>
        <v>0</v>
      </c>
    </row>
    <row r="544" spans="1:10" s="27" customFormat="1" ht="17.25" hidden="1" x14ac:dyDescent="0.3">
      <c r="A544" s="6">
        <f>'11-2019'!A1184</f>
        <v>14</v>
      </c>
      <c r="B544" s="7" t="str">
        <f>'11-2019'!B1184</f>
        <v xml:space="preserve"> Ngói diềm âm (hóa chất)</v>
      </c>
      <c r="C544" s="8" t="str">
        <f>'11-2019'!C1184</f>
        <v>đ/viên</v>
      </c>
      <c r="D544" s="9">
        <f>'11-2019'!O1191</f>
        <v>0</v>
      </c>
      <c r="E544" s="9">
        <f>'11-2019'!P1191</f>
        <v>0</v>
      </c>
      <c r="F544" s="71">
        <f t="shared" si="21"/>
        <v>0</v>
      </c>
      <c r="H544" s="38">
        <f>'11-2019'!H1180</f>
        <v>3182</v>
      </c>
      <c r="I544" s="38">
        <f>'11-2019'!I1180</f>
        <v>0</v>
      </c>
      <c r="J544" s="38">
        <f>'11-2019'!J1180</f>
        <v>0</v>
      </c>
    </row>
    <row r="545" spans="1:10" s="27" customFormat="1" ht="17.25" hidden="1" x14ac:dyDescent="0.3">
      <c r="A545" s="6">
        <f>'11-2019'!A1186</f>
        <v>16</v>
      </c>
      <c r="B545" s="7" t="str">
        <f>'11-2019'!B1186</f>
        <v xml:space="preserve"> Ngói diềm dương (hóa chất)</v>
      </c>
      <c r="C545" s="8" t="str">
        <f>'11-2019'!C1186</f>
        <v>đ/viên</v>
      </c>
      <c r="D545" s="9">
        <f>'11-2019'!O1193</f>
        <v>0</v>
      </c>
      <c r="E545" s="9">
        <f>'11-2019'!P1193</f>
        <v>0</v>
      </c>
      <c r="F545" s="71">
        <f t="shared" si="21"/>
        <v>0</v>
      </c>
      <c r="H545" s="38">
        <f>'11-2019'!H1182</f>
        <v>2818</v>
      </c>
      <c r="I545" s="38">
        <f>'11-2019'!I1182</f>
        <v>0</v>
      </c>
      <c r="J545" s="38">
        <f>'11-2019'!J1182</f>
        <v>0</v>
      </c>
    </row>
    <row r="546" spans="1:10" s="27" customFormat="1" ht="17.25" hidden="1" x14ac:dyDescent="0.3">
      <c r="A546" s="6">
        <f>'11-2019'!A1187</f>
        <v>17</v>
      </c>
      <c r="B546" s="7" t="str">
        <f>'11-2019'!B1187</f>
        <v xml:space="preserve"> Ngói mũi hài (hoá chất)</v>
      </c>
      <c r="C546" s="8" t="str">
        <f>'11-2019'!C1187</f>
        <v>đ/viên</v>
      </c>
      <c r="D546" s="9">
        <f>'11-2019'!O1194</f>
        <v>0</v>
      </c>
      <c r="E546" s="9">
        <f>'11-2019'!P1194</f>
        <v>0</v>
      </c>
      <c r="F546" s="71">
        <f t="shared" si="21"/>
        <v>0</v>
      </c>
      <c r="H546" s="38">
        <f>'11-2019'!H1184</f>
        <v>6091</v>
      </c>
      <c r="I546" s="38">
        <f>'11-2019'!I1184</f>
        <v>0</v>
      </c>
      <c r="J546" s="38">
        <f>'11-2019'!J1184</f>
        <v>0</v>
      </c>
    </row>
    <row r="547" spans="1:10" s="27" customFormat="1" ht="17.25" hidden="1" x14ac:dyDescent="0.3">
      <c r="A547" s="6">
        <f>'11-2019'!A1188</f>
        <v>18</v>
      </c>
      <c r="B547" s="7" t="str">
        <f>'11-2019'!B1188</f>
        <v xml:space="preserve"> Ngói vẫy rồng (hoá chất)</v>
      </c>
      <c r="C547" s="8" t="str">
        <f>'11-2019'!C1188</f>
        <v>đ/viên</v>
      </c>
      <c r="D547" s="9">
        <f>'11-2019'!O1195</f>
        <v>0</v>
      </c>
      <c r="E547" s="9">
        <f>'11-2019'!P1195</f>
        <v>0</v>
      </c>
      <c r="F547" s="71">
        <f>E547-D547</f>
        <v>0</v>
      </c>
      <c r="H547" s="38">
        <f>'11-2019'!H1186</f>
        <v>4455</v>
      </c>
      <c r="I547" s="38">
        <f>'11-2019'!I1186</f>
        <v>0</v>
      </c>
      <c r="J547" s="38">
        <f>'11-2019'!J1186</f>
        <v>0</v>
      </c>
    </row>
    <row r="548" spans="1:10" s="27" customFormat="1" ht="17.25" hidden="1" x14ac:dyDescent="0.3">
      <c r="A548" s="6">
        <f>'11-2019'!A1190</f>
        <v>20</v>
      </c>
      <c r="B548" s="7" t="str">
        <f>'11-2019'!B1190</f>
        <v xml:space="preserve"> Gạch cẩn (hóa chất)</v>
      </c>
      <c r="C548" s="8" t="str">
        <f>'11-2019'!C1190</f>
        <v>đ/viên</v>
      </c>
      <c r="D548" s="9">
        <f>'11-2019'!O1196</f>
        <v>0</v>
      </c>
      <c r="E548" s="9">
        <f>'11-2019'!P1196</f>
        <v>0</v>
      </c>
      <c r="F548" s="71">
        <f>E548-D548</f>
        <v>0</v>
      </c>
      <c r="H548" s="38">
        <f>'11-2019'!H1187</f>
        <v>1682</v>
      </c>
      <c r="I548" s="38">
        <f>'11-2019'!I1187</f>
        <v>0</v>
      </c>
      <c r="J548" s="38">
        <f>'11-2019'!J1187</f>
        <v>0</v>
      </c>
    </row>
    <row r="549" spans="1:10" s="27" customFormat="1" ht="17.25" hidden="1" x14ac:dyDescent="0.3">
      <c r="A549" s="6">
        <f>'11-2019'!A1191</f>
        <v>21</v>
      </c>
      <c r="B549" s="7" t="str">
        <f>'11-2019'!B1191</f>
        <v xml:space="preserve"> Gạch trang trí (Hauydi)</v>
      </c>
      <c r="C549" s="8" t="str">
        <f>'11-2019'!C1191</f>
        <v>đ/viên</v>
      </c>
      <c r="D549" s="9">
        <f>'11-2019'!O1197</f>
        <v>0</v>
      </c>
      <c r="E549" s="9">
        <f>'11-2019'!P1197</f>
        <v>0</v>
      </c>
      <c r="F549" s="71">
        <f>E549-D549</f>
        <v>0</v>
      </c>
      <c r="H549" s="38">
        <f>'11-2019'!H1188</f>
        <v>1682</v>
      </c>
      <c r="I549" s="38">
        <f>'11-2019'!I1188</f>
        <v>0</v>
      </c>
      <c r="J549" s="38">
        <f>'11-2019'!J1188</f>
        <v>0</v>
      </c>
    </row>
    <row r="550" spans="1:10" s="27" customFormat="1" ht="17.25" hidden="1" x14ac:dyDescent="0.3">
      <c r="A550" s="6">
        <f>'11-2019'!A1193</f>
        <v>23</v>
      </c>
      <c r="B550" s="7" t="str">
        <f>'11-2019'!B1193</f>
        <v xml:space="preserve"> Ngói sắp nóc (hoá chất)</v>
      </c>
      <c r="C550" s="8" t="str">
        <f>'11-2019'!C1193</f>
        <v>đ/viên</v>
      </c>
      <c r="D550" s="9" t="e">
        <f>'11-2019'!#REF!</f>
        <v>#REF!</v>
      </c>
      <c r="E550" s="9" t="e">
        <f>'11-2019'!#REF!</f>
        <v>#REF!</v>
      </c>
      <c r="F550" s="71" t="e">
        <f>E550-D550</f>
        <v>#REF!</v>
      </c>
      <c r="H550" s="38">
        <f>'11-2019'!H1193</f>
        <v>7909</v>
      </c>
      <c r="I550" s="38">
        <f>'11-2019'!I1193</f>
        <v>0</v>
      </c>
      <c r="J550" s="38">
        <f>'11-2019'!J1193</f>
        <v>0</v>
      </c>
    </row>
    <row r="551" spans="1:10" s="27" customFormat="1" ht="17.25" hidden="1" x14ac:dyDescent="0.3">
      <c r="A551" s="6">
        <f>'11-2019'!A1194</f>
        <v>24</v>
      </c>
      <c r="B551" s="7" t="str">
        <f>'11-2019'!B1194</f>
        <v xml:space="preserve"> Ngói sắp nóc nhỏ (hoá chất)</v>
      </c>
      <c r="C551" s="8" t="str">
        <f>'11-2019'!C1194</f>
        <v>đ/viên</v>
      </c>
      <c r="D551" s="9" t="e">
        <f>'11-2019'!#REF!</f>
        <v>#REF!</v>
      </c>
      <c r="E551" s="9" t="e">
        <f>'11-2019'!#REF!</f>
        <v>#REF!</v>
      </c>
      <c r="F551" s="71" t="e">
        <f>E551-D551</f>
        <v>#REF!</v>
      </c>
      <c r="H551" s="38">
        <f>'11-2019'!H1194</f>
        <v>3182</v>
      </c>
      <c r="I551" s="38">
        <f>'11-2019'!I1194</f>
        <v>0</v>
      </c>
      <c r="J551" s="38">
        <f>'11-2019'!J1194</f>
        <v>0</v>
      </c>
    </row>
    <row r="552" spans="1:10" s="37" customFormat="1" ht="33" customHeight="1" x14ac:dyDescent="0.3">
      <c r="A552" s="13"/>
      <c r="B552" s="321" t="str">
        <f>'11-2019'!B1195</f>
        <v xml:space="preserve"> * Giá bán gạch Tuynel tại nhà máy gạch Tri Tôn An Giang (giá xuất xưởng): Công ty TNHH MTV Xây Lắp An Giang. Theo bảng giá ngày 04/9/2019</v>
      </c>
      <c r="C552" s="322"/>
      <c r="D552" s="322"/>
      <c r="E552" s="322"/>
      <c r="F552" s="323"/>
      <c r="H552" s="38">
        <f>'11-2019'!H1195</f>
        <v>0</v>
      </c>
      <c r="I552" s="38">
        <f>'11-2019'!I1195</f>
        <v>0</v>
      </c>
      <c r="J552" s="38">
        <f>'11-2019'!J1195</f>
        <v>0</v>
      </c>
    </row>
    <row r="553" spans="1:10" s="27" customFormat="1" ht="17.25" hidden="1" x14ac:dyDescent="0.3">
      <c r="A553" s="6">
        <f>'11-2019'!A1196</f>
        <v>1</v>
      </c>
      <c r="B553" s="7" t="str">
        <f>'11-2019'!B1196</f>
        <v>Gạch ống 8 x 18</v>
      </c>
      <c r="C553" s="8" t="str">
        <f>'11-2019'!C1196</f>
        <v>đ/viên</v>
      </c>
      <c r="D553" s="9" t="e">
        <f>'11-2019'!#REF!</f>
        <v>#REF!</v>
      </c>
      <c r="E553" s="9" t="e">
        <f>'11-2019'!#REF!</f>
        <v>#REF!</v>
      </c>
      <c r="F553" s="71" t="e">
        <f>E553-D553</f>
        <v>#REF!</v>
      </c>
      <c r="H553" s="38">
        <f>'11-2019'!H1196</f>
        <v>864</v>
      </c>
      <c r="I553" s="38">
        <f>'11-2019'!I1196</f>
        <v>0</v>
      </c>
      <c r="J553" s="38">
        <f>'11-2019'!J1196</f>
        <v>0</v>
      </c>
    </row>
    <row r="554" spans="1:10" s="27" customFormat="1" ht="17.25" hidden="1" x14ac:dyDescent="0.3">
      <c r="A554" s="6">
        <f>'11-2019'!A1197</f>
        <v>2</v>
      </c>
      <c r="B554" s="7" t="str">
        <f>'11-2019'!B1197</f>
        <v>Gạch thẻ 8 x 18</v>
      </c>
      <c r="C554" s="8" t="str">
        <f>'11-2019'!C1197</f>
        <v>đ/viên</v>
      </c>
      <c r="D554" s="9" t="e">
        <f>'11-2019'!#REF!</f>
        <v>#REF!</v>
      </c>
      <c r="E554" s="9" t="e">
        <f>'11-2019'!#REF!</f>
        <v>#REF!</v>
      </c>
      <c r="F554" s="71" t="e">
        <f>E554-D554</f>
        <v>#REF!</v>
      </c>
      <c r="H554" s="38">
        <f>'11-2019'!H1197</f>
        <v>845</v>
      </c>
      <c r="I554" s="38">
        <f>'11-2019'!I1197</f>
        <v>0</v>
      </c>
      <c r="J554" s="38">
        <f>'11-2019'!J1197</f>
        <v>0</v>
      </c>
    </row>
    <row r="555" spans="1:10" s="37" customFormat="1" ht="49.5" customHeight="1" x14ac:dyDescent="0.3">
      <c r="A555" s="13"/>
      <c r="B555" s="321" t="e">
        <f>'11-2019'!#REF!</f>
        <v>#REF!</v>
      </c>
      <c r="C555" s="322"/>
      <c r="D555" s="322"/>
      <c r="E555" s="322"/>
      <c r="F555" s="323"/>
      <c r="H555" s="38" t="e">
        <f>'11-2019'!#REF!</f>
        <v>#REF!</v>
      </c>
      <c r="I555" s="38" t="e">
        <f>'11-2019'!#REF!</f>
        <v>#REF!</v>
      </c>
      <c r="J555" s="38" t="e">
        <f>'11-2019'!#REF!</f>
        <v>#REF!</v>
      </c>
    </row>
    <row r="556" spans="1:10" s="37" customFormat="1" ht="17.25" x14ac:dyDescent="0.3">
      <c r="A556" s="13"/>
      <c r="B556" s="5" t="e">
        <f>'11-2019'!#REF!</f>
        <v>#REF!</v>
      </c>
      <c r="C556" s="4"/>
      <c r="D556" s="18"/>
      <c r="E556" s="18"/>
      <c r="F556" s="72"/>
      <c r="H556" s="38" t="e">
        <f>'11-2019'!#REF!</f>
        <v>#REF!</v>
      </c>
      <c r="I556" s="38" t="e">
        <f>'11-2019'!#REF!</f>
        <v>#REF!</v>
      </c>
      <c r="J556" s="38" t="e">
        <f>'11-2019'!#REF!</f>
        <v>#REF!</v>
      </c>
    </row>
    <row r="557" spans="1:10" s="37" customFormat="1" ht="17.25" hidden="1" x14ac:dyDescent="0.3">
      <c r="A557" s="13"/>
      <c r="B557" s="5" t="e">
        <f>'11-2019'!#REF!</f>
        <v>#REF!</v>
      </c>
      <c r="C557" s="4"/>
      <c r="D557" s="18"/>
      <c r="E557" s="18"/>
      <c r="F557" s="72"/>
      <c r="H557" s="38" t="e">
        <f>'11-2019'!#REF!</f>
        <v>#REF!</v>
      </c>
      <c r="I557" s="38" t="e">
        <f>'11-2019'!#REF!</f>
        <v>#REF!</v>
      </c>
      <c r="J557" s="38" t="e">
        <f>'11-2019'!#REF!</f>
        <v>#REF!</v>
      </c>
    </row>
    <row r="558" spans="1:10" s="27" customFormat="1" ht="17.25" hidden="1" x14ac:dyDescent="0.3">
      <c r="A558" s="6" t="e">
        <f>'11-2019'!#REF!</f>
        <v>#REF!</v>
      </c>
      <c r="B558" s="7" t="e">
        <f>'11-2019'!#REF!</f>
        <v>#REF!</v>
      </c>
      <c r="C558" s="8" t="e">
        <f>'11-2019'!#REF!</f>
        <v>#REF!</v>
      </c>
      <c r="D558" s="9" t="e">
        <f>'11-2019'!#REF!</f>
        <v>#REF!</v>
      </c>
      <c r="E558" s="9" t="e">
        <f>'11-2019'!#REF!</f>
        <v>#REF!</v>
      </c>
      <c r="F558" s="71" t="e">
        <f t="shared" ref="F558:F564" si="22">E558-D558</f>
        <v>#REF!</v>
      </c>
      <c r="H558" s="38" t="e">
        <f>'11-2019'!#REF!</f>
        <v>#REF!</v>
      </c>
      <c r="I558" s="38" t="e">
        <f>'11-2019'!#REF!</f>
        <v>#REF!</v>
      </c>
      <c r="J558" s="38" t="e">
        <f>'11-2019'!#REF!</f>
        <v>#REF!</v>
      </c>
    </row>
    <row r="559" spans="1:10" s="27" customFormat="1" ht="17.25" hidden="1" x14ac:dyDescent="0.3">
      <c r="A559" s="6" t="e">
        <f>'11-2019'!#REF!</f>
        <v>#REF!</v>
      </c>
      <c r="B559" s="7" t="e">
        <f>'11-2019'!#REF!</f>
        <v>#REF!</v>
      </c>
      <c r="C559" s="8" t="e">
        <f>'11-2019'!#REF!</f>
        <v>#REF!</v>
      </c>
      <c r="D559" s="9" t="e">
        <f>'11-2019'!#REF!</f>
        <v>#REF!</v>
      </c>
      <c r="E559" s="9" t="e">
        <f>'11-2019'!#REF!</f>
        <v>#REF!</v>
      </c>
      <c r="F559" s="71" t="e">
        <f t="shared" si="22"/>
        <v>#REF!</v>
      </c>
      <c r="H559" s="38" t="e">
        <f>'11-2019'!#REF!</f>
        <v>#REF!</v>
      </c>
      <c r="I559" s="38" t="e">
        <f>'11-2019'!#REF!</f>
        <v>#REF!</v>
      </c>
      <c r="J559" s="38" t="e">
        <f>'11-2019'!#REF!</f>
        <v>#REF!</v>
      </c>
    </row>
    <row r="560" spans="1:10" s="27" customFormat="1" ht="17.25" hidden="1" x14ac:dyDescent="0.3">
      <c r="A560" s="6" t="e">
        <f>'11-2019'!#REF!</f>
        <v>#REF!</v>
      </c>
      <c r="B560" s="7" t="e">
        <f>'11-2019'!#REF!</f>
        <v>#REF!</v>
      </c>
      <c r="C560" s="8" t="e">
        <f>'11-2019'!#REF!</f>
        <v>#REF!</v>
      </c>
      <c r="D560" s="9" t="e">
        <f>'11-2019'!#REF!</f>
        <v>#REF!</v>
      </c>
      <c r="E560" s="9" t="e">
        <f>'11-2019'!#REF!</f>
        <v>#REF!</v>
      </c>
      <c r="F560" s="71" t="e">
        <f t="shared" si="22"/>
        <v>#REF!</v>
      </c>
      <c r="H560" s="38" t="e">
        <f>'11-2019'!#REF!</f>
        <v>#REF!</v>
      </c>
      <c r="I560" s="38" t="e">
        <f>'11-2019'!#REF!</f>
        <v>#REF!</v>
      </c>
      <c r="J560" s="38" t="e">
        <f>'11-2019'!#REF!</f>
        <v>#REF!</v>
      </c>
    </row>
    <row r="561" spans="1:10" s="27" customFormat="1" ht="17.25" hidden="1" x14ac:dyDescent="0.3">
      <c r="A561" s="6" t="e">
        <f>'11-2019'!#REF!</f>
        <v>#REF!</v>
      </c>
      <c r="B561" s="7" t="e">
        <f>'11-2019'!#REF!</f>
        <v>#REF!</v>
      </c>
      <c r="C561" s="8" t="e">
        <f>'11-2019'!#REF!</f>
        <v>#REF!</v>
      </c>
      <c r="D561" s="9" t="e">
        <f>'11-2019'!#REF!</f>
        <v>#REF!</v>
      </c>
      <c r="E561" s="9" t="e">
        <f>'11-2019'!#REF!</f>
        <v>#REF!</v>
      </c>
      <c r="F561" s="71" t="e">
        <f t="shared" si="22"/>
        <v>#REF!</v>
      </c>
      <c r="H561" s="38" t="e">
        <f>'11-2019'!#REF!</f>
        <v>#REF!</v>
      </c>
      <c r="I561" s="38" t="e">
        <f>'11-2019'!#REF!</f>
        <v>#REF!</v>
      </c>
      <c r="J561" s="38" t="e">
        <f>'11-2019'!#REF!</f>
        <v>#REF!</v>
      </c>
    </row>
    <row r="562" spans="1:10" s="27" customFormat="1" ht="17.25" hidden="1" x14ac:dyDescent="0.3">
      <c r="A562" s="6" t="e">
        <f>'11-2019'!#REF!</f>
        <v>#REF!</v>
      </c>
      <c r="B562" s="7" t="e">
        <f>'11-2019'!#REF!</f>
        <v>#REF!</v>
      </c>
      <c r="C562" s="8" t="e">
        <f>'11-2019'!#REF!</f>
        <v>#REF!</v>
      </c>
      <c r="D562" s="9" t="e">
        <f>'11-2019'!#REF!</f>
        <v>#REF!</v>
      </c>
      <c r="E562" s="9" t="e">
        <f>'11-2019'!#REF!</f>
        <v>#REF!</v>
      </c>
      <c r="F562" s="71" t="e">
        <f t="shared" si="22"/>
        <v>#REF!</v>
      </c>
      <c r="H562" s="38" t="e">
        <f>'11-2019'!#REF!</f>
        <v>#REF!</v>
      </c>
      <c r="I562" s="38" t="e">
        <f>'11-2019'!#REF!</f>
        <v>#REF!</v>
      </c>
      <c r="J562" s="38" t="e">
        <f>'11-2019'!#REF!</f>
        <v>#REF!</v>
      </c>
    </row>
    <row r="563" spans="1:10" s="27" customFormat="1" ht="17.25" hidden="1" x14ac:dyDescent="0.3">
      <c r="A563" s="6" t="e">
        <f>'11-2019'!#REF!</f>
        <v>#REF!</v>
      </c>
      <c r="B563" s="7" t="e">
        <f>'11-2019'!#REF!</f>
        <v>#REF!</v>
      </c>
      <c r="C563" s="8" t="e">
        <f>'11-2019'!#REF!</f>
        <v>#REF!</v>
      </c>
      <c r="D563" s="9" t="e">
        <f>'11-2019'!#REF!</f>
        <v>#REF!</v>
      </c>
      <c r="E563" s="9" t="e">
        <f>'11-2019'!#REF!</f>
        <v>#REF!</v>
      </c>
      <c r="F563" s="71" t="e">
        <f t="shared" si="22"/>
        <v>#REF!</v>
      </c>
      <c r="H563" s="38" t="e">
        <f>'11-2019'!#REF!</f>
        <v>#REF!</v>
      </c>
      <c r="I563" s="38" t="e">
        <f>'11-2019'!#REF!</f>
        <v>#REF!</v>
      </c>
      <c r="J563" s="38" t="e">
        <f>'11-2019'!#REF!</f>
        <v>#REF!</v>
      </c>
    </row>
    <row r="564" spans="1:10" s="27" customFormat="1" ht="17.25" hidden="1" x14ac:dyDescent="0.3">
      <c r="A564" s="6" t="e">
        <f>'11-2019'!#REF!</f>
        <v>#REF!</v>
      </c>
      <c r="B564" s="7" t="e">
        <f>'11-2019'!#REF!</f>
        <v>#REF!</v>
      </c>
      <c r="C564" s="8" t="e">
        <f>'11-2019'!#REF!</f>
        <v>#REF!</v>
      </c>
      <c r="D564" s="9" t="e">
        <f>'11-2019'!#REF!</f>
        <v>#REF!</v>
      </c>
      <c r="E564" s="9" t="e">
        <f>'11-2019'!#REF!</f>
        <v>#REF!</v>
      </c>
      <c r="F564" s="71" t="e">
        <f t="shared" si="22"/>
        <v>#REF!</v>
      </c>
      <c r="H564" s="38" t="e">
        <f>'11-2019'!#REF!</f>
        <v>#REF!</v>
      </c>
      <c r="I564" s="38" t="e">
        <f>'11-2019'!#REF!</f>
        <v>#REF!</v>
      </c>
      <c r="J564" s="38" t="e">
        <f>'11-2019'!#REF!</f>
        <v>#REF!</v>
      </c>
    </row>
    <row r="565" spans="1:10" s="37" customFormat="1" ht="17.25" hidden="1" x14ac:dyDescent="0.3">
      <c r="A565" s="13"/>
      <c r="B565" s="321" t="e">
        <f>'11-2019'!#REF!</f>
        <v>#REF!</v>
      </c>
      <c r="C565" s="322"/>
      <c r="D565" s="322"/>
      <c r="E565" s="322"/>
      <c r="F565" s="323"/>
      <c r="H565" s="38" t="e">
        <f>'11-2019'!#REF!</f>
        <v>#REF!</v>
      </c>
      <c r="I565" s="38" t="e">
        <f>'11-2019'!#REF!</f>
        <v>#REF!</v>
      </c>
      <c r="J565" s="38" t="e">
        <f>'11-2019'!#REF!</f>
        <v>#REF!</v>
      </c>
    </row>
    <row r="566" spans="1:10" s="27" customFormat="1" ht="17.25" hidden="1" x14ac:dyDescent="0.3">
      <c r="A566" s="6" t="e">
        <f>'11-2019'!#REF!</f>
        <v>#REF!</v>
      </c>
      <c r="B566" s="7" t="e">
        <f>'11-2019'!#REF!</f>
        <v>#REF!</v>
      </c>
      <c r="C566" s="8" t="e">
        <f>'11-2019'!#REF!</f>
        <v>#REF!</v>
      </c>
      <c r="D566" s="9" t="e">
        <f>'11-2019'!#REF!</f>
        <v>#REF!</v>
      </c>
      <c r="E566" s="9" t="e">
        <f>'11-2019'!#REF!</f>
        <v>#REF!</v>
      </c>
      <c r="F566" s="71" t="e">
        <f>E566-D566</f>
        <v>#REF!</v>
      </c>
      <c r="H566" s="38" t="e">
        <f>'11-2019'!#REF!</f>
        <v>#REF!</v>
      </c>
      <c r="I566" s="38" t="e">
        <f>'11-2019'!#REF!</f>
        <v>#REF!</v>
      </c>
      <c r="J566" s="38" t="e">
        <f>'11-2019'!#REF!</f>
        <v>#REF!</v>
      </c>
    </row>
    <row r="567" spans="1:10" s="27" customFormat="1" ht="17.25" hidden="1" x14ac:dyDescent="0.3">
      <c r="A567" s="6" t="e">
        <f>'11-2019'!#REF!</f>
        <v>#REF!</v>
      </c>
      <c r="B567" s="7" t="e">
        <f>'11-2019'!#REF!</f>
        <v>#REF!</v>
      </c>
      <c r="C567" s="8" t="e">
        <f>'11-2019'!#REF!</f>
        <v>#REF!</v>
      </c>
      <c r="D567" s="9" t="e">
        <f>'11-2019'!#REF!</f>
        <v>#REF!</v>
      </c>
      <c r="E567" s="9" t="e">
        <f>'11-2019'!#REF!</f>
        <v>#REF!</v>
      </c>
      <c r="F567" s="71" t="e">
        <f>E567-D567</f>
        <v>#REF!</v>
      </c>
      <c r="H567" s="38" t="e">
        <f>'11-2019'!#REF!</f>
        <v>#REF!</v>
      </c>
      <c r="I567" s="38" t="e">
        <f>'11-2019'!#REF!</f>
        <v>#REF!</v>
      </c>
      <c r="J567" s="38" t="e">
        <f>'11-2019'!#REF!</f>
        <v>#REF!</v>
      </c>
    </row>
    <row r="568" spans="1:10" s="37" customFormat="1" ht="17.25" hidden="1" x14ac:dyDescent="0.3">
      <c r="A568" s="13"/>
      <c r="B568" s="5" t="e">
        <f>'11-2019'!#REF!</f>
        <v>#REF!</v>
      </c>
      <c r="C568" s="4"/>
      <c r="D568" s="18"/>
      <c r="E568" s="18"/>
      <c r="F568" s="72"/>
      <c r="H568" s="40" t="e">
        <f>'11-2019'!#REF!</f>
        <v>#REF!</v>
      </c>
      <c r="I568" s="40" t="e">
        <f>'11-2019'!#REF!</f>
        <v>#REF!</v>
      </c>
      <c r="J568" s="40" t="e">
        <f>'11-2019'!#REF!</f>
        <v>#REF!</v>
      </c>
    </row>
    <row r="569" spans="1:10" s="27" customFormat="1" ht="17.25" hidden="1" x14ac:dyDescent="0.3">
      <c r="A569" s="6" t="e">
        <f>'11-2019'!#REF!</f>
        <v>#REF!</v>
      </c>
      <c r="B569" s="7" t="e">
        <f>'11-2019'!#REF!</f>
        <v>#REF!</v>
      </c>
      <c r="C569" s="8" t="e">
        <f>'11-2019'!#REF!</f>
        <v>#REF!</v>
      </c>
      <c r="D569" s="9" t="e">
        <f>'11-2019'!#REF!</f>
        <v>#REF!</v>
      </c>
      <c r="E569" s="9" t="e">
        <f>'11-2019'!#REF!</f>
        <v>#REF!</v>
      </c>
      <c r="F569" s="71" t="e">
        <f>E569-D569</f>
        <v>#REF!</v>
      </c>
      <c r="H569" s="38" t="e">
        <f>'11-2019'!#REF!</f>
        <v>#REF!</v>
      </c>
      <c r="I569" s="38" t="e">
        <f>'11-2019'!#REF!</f>
        <v>#REF!</v>
      </c>
      <c r="J569" s="38" t="e">
        <f>'11-2019'!#REF!</f>
        <v>#REF!</v>
      </c>
    </row>
    <row r="570" spans="1:10" s="27" customFormat="1" ht="17.25" hidden="1" x14ac:dyDescent="0.3">
      <c r="A570" s="6" t="e">
        <f>'11-2019'!#REF!</f>
        <v>#REF!</v>
      </c>
      <c r="B570" s="7" t="e">
        <f>'11-2019'!#REF!</f>
        <v>#REF!</v>
      </c>
      <c r="C570" s="8" t="e">
        <f>'11-2019'!#REF!</f>
        <v>#REF!</v>
      </c>
      <c r="D570" s="9" t="e">
        <f>'11-2019'!#REF!</f>
        <v>#REF!</v>
      </c>
      <c r="E570" s="9" t="e">
        <f>'11-2019'!#REF!</f>
        <v>#REF!</v>
      </c>
      <c r="F570" s="71" t="e">
        <f t="shared" ref="F570:F576" si="23">E570-D570</f>
        <v>#REF!</v>
      </c>
      <c r="H570" s="38" t="e">
        <f>'11-2019'!#REF!</f>
        <v>#REF!</v>
      </c>
      <c r="I570" s="38" t="e">
        <f>'11-2019'!#REF!</f>
        <v>#REF!</v>
      </c>
      <c r="J570" s="38" t="e">
        <f>'11-2019'!#REF!</f>
        <v>#REF!</v>
      </c>
    </row>
    <row r="571" spans="1:10" s="27" customFormat="1" ht="17.25" hidden="1" x14ac:dyDescent="0.3">
      <c r="A571" s="6" t="e">
        <f>'11-2019'!#REF!</f>
        <v>#REF!</v>
      </c>
      <c r="B571" s="7" t="e">
        <f>'11-2019'!#REF!</f>
        <v>#REF!</v>
      </c>
      <c r="C571" s="8" t="e">
        <f>'11-2019'!#REF!</f>
        <v>#REF!</v>
      </c>
      <c r="D571" s="9" t="e">
        <f>'11-2019'!#REF!</f>
        <v>#REF!</v>
      </c>
      <c r="E571" s="9" t="e">
        <f>'11-2019'!#REF!</f>
        <v>#REF!</v>
      </c>
      <c r="F571" s="71" t="e">
        <f t="shared" si="23"/>
        <v>#REF!</v>
      </c>
      <c r="H571" s="38" t="e">
        <f>'11-2019'!#REF!</f>
        <v>#REF!</v>
      </c>
      <c r="I571" s="38" t="e">
        <f>'11-2019'!#REF!</f>
        <v>#REF!</v>
      </c>
      <c r="J571" s="38" t="e">
        <f>'11-2019'!#REF!</f>
        <v>#REF!</v>
      </c>
    </row>
    <row r="572" spans="1:10" s="27" customFormat="1" ht="17.25" hidden="1" x14ac:dyDescent="0.3">
      <c r="A572" s="6" t="e">
        <f>'11-2019'!#REF!</f>
        <v>#REF!</v>
      </c>
      <c r="B572" s="7" t="e">
        <f>'11-2019'!#REF!</f>
        <v>#REF!</v>
      </c>
      <c r="C572" s="8" t="e">
        <f>'11-2019'!#REF!</f>
        <v>#REF!</v>
      </c>
      <c r="D572" s="9" t="e">
        <f>'11-2019'!#REF!</f>
        <v>#REF!</v>
      </c>
      <c r="E572" s="9" t="e">
        <f>'11-2019'!#REF!</f>
        <v>#REF!</v>
      </c>
      <c r="F572" s="71" t="e">
        <f t="shared" si="23"/>
        <v>#REF!</v>
      </c>
      <c r="H572" s="38" t="e">
        <f>'11-2019'!#REF!</f>
        <v>#REF!</v>
      </c>
      <c r="I572" s="38" t="e">
        <f>'11-2019'!#REF!</f>
        <v>#REF!</v>
      </c>
      <c r="J572" s="38" t="e">
        <f>'11-2019'!#REF!</f>
        <v>#REF!</v>
      </c>
    </row>
    <row r="573" spans="1:10" s="27" customFormat="1" ht="17.25" hidden="1" x14ac:dyDescent="0.3">
      <c r="A573" s="6" t="e">
        <f>'11-2019'!#REF!</f>
        <v>#REF!</v>
      </c>
      <c r="B573" s="7" t="e">
        <f>'11-2019'!#REF!</f>
        <v>#REF!</v>
      </c>
      <c r="C573" s="8" t="e">
        <f>'11-2019'!#REF!</f>
        <v>#REF!</v>
      </c>
      <c r="D573" s="9" t="e">
        <f>'11-2019'!#REF!</f>
        <v>#REF!</v>
      </c>
      <c r="E573" s="9" t="e">
        <f>'11-2019'!#REF!</f>
        <v>#REF!</v>
      </c>
      <c r="F573" s="71" t="e">
        <f t="shared" si="23"/>
        <v>#REF!</v>
      </c>
      <c r="H573" s="38" t="e">
        <f>'11-2019'!#REF!</f>
        <v>#REF!</v>
      </c>
      <c r="I573" s="38" t="e">
        <f>'11-2019'!#REF!</f>
        <v>#REF!</v>
      </c>
      <c r="J573" s="38" t="e">
        <f>'11-2019'!#REF!</f>
        <v>#REF!</v>
      </c>
    </row>
    <row r="574" spans="1:10" s="27" customFormat="1" ht="17.25" hidden="1" x14ac:dyDescent="0.3">
      <c r="A574" s="6" t="e">
        <f>'11-2019'!#REF!</f>
        <v>#REF!</v>
      </c>
      <c r="B574" s="7" t="e">
        <f>'11-2019'!#REF!</f>
        <v>#REF!</v>
      </c>
      <c r="C574" s="8" t="e">
        <f>'11-2019'!#REF!</f>
        <v>#REF!</v>
      </c>
      <c r="D574" s="9" t="e">
        <f>'11-2019'!#REF!</f>
        <v>#REF!</v>
      </c>
      <c r="E574" s="9" t="e">
        <f>'11-2019'!#REF!</f>
        <v>#REF!</v>
      </c>
      <c r="F574" s="71" t="e">
        <f t="shared" si="23"/>
        <v>#REF!</v>
      </c>
      <c r="H574" s="38" t="e">
        <f>'11-2019'!#REF!</f>
        <v>#REF!</v>
      </c>
      <c r="I574" s="38" t="e">
        <f>'11-2019'!#REF!</f>
        <v>#REF!</v>
      </c>
      <c r="J574" s="38" t="e">
        <f>'11-2019'!#REF!</f>
        <v>#REF!</v>
      </c>
    </row>
    <row r="575" spans="1:10" s="27" customFormat="1" ht="17.25" hidden="1" x14ac:dyDescent="0.3">
      <c r="A575" s="6" t="e">
        <f>'11-2019'!#REF!</f>
        <v>#REF!</v>
      </c>
      <c r="B575" s="7" t="e">
        <f>'11-2019'!#REF!</f>
        <v>#REF!</v>
      </c>
      <c r="C575" s="8" t="e">
        <f>'11-2019'!#REF!</f>
        <v>#REF!</v>
      </c>
      <c r="D575" s="9" t="e">
        <f>'11-2019'!#REF!</f>
        <v>#REF!</v>
      </c>
      <c r="E575" s="9" t="e">
        <f>'11-2019'!#REF!</f>
        <v>#REF!</v>
      </c>
      <c r="F575" s="71" t="e">
        <f t="shared" si="23"/>
        <v>#REF!</v>
      </c>
      <c r="H575" s="38" t="e">
        <f>'11-2019'!#REF!</f>
        <v>#REF!</v>
      </c>
      <c r="I575" s="38" t="e">
        <f>'11-2019'!#REF!</f>
        <v>#REF!</v>
      </c>
      <c r="J575" s="38" t="e">
        <f>'11-2019'!#REF!</f>
        <v>#REF!</v>
      </c>
    </row>
    <row r="576" spans="1:10" s="27" customFormat="1" ht="17.25" hidden="1" x14ac:dyDescent="0.3">
      <c r="A576" s="6" t="e">
        <f>'11-2019'!#REF!</f>
        <v>#REF!</v>
      </c>
      <c r="B576" s="7" t="e">
        <f>'11-2019'!#REF!</f>
        <v>#REF!</v>
      </c>
      <c r="C576" s="8" t="e">
        <f>'11-2019'!#REF!</f>
        <v>#REF!</v>
      </c>
      <c r="D576" s="9" t="e">
        <f>'11-2019'!#REF!</f>
        <v>#REF!</v>
      </c>
      <c r="E576" s="9" t="e">
        <f>'11-2019'!#REF!</f>
        <v>#REF!</v>
      </c>
      <c r="F576" s="71" t="e">
        <f t="shared" si="23"/>
        <v>#REF!</v>
      </c>
      <c r="H576" s="38" t="e">
        <f>'11-2019'!#REF!</f>
        <v>#REF!</v>
      </c>
      <c r="I576" s="38" t="e">
        <f>'11-2019'!#REF!</f>
        <v>#REF!</v>
      </c>
      <c r="J576" s="38" t="e">
        <f>'11-2019'!#REF!</f>
        <v>#REF!</v>
      </c>
    </row>
    <row r="577" spans="1:10" s="37" customFormat="1" ht="49.5" customHeight="1" x14ac:dyDescent="0.3">
      <c r="A577" s="13"/>
      <c r="B577" s="321" t="e">
        <f>'11-2019'!#REF!</f>
        <v>#REF!</v>
      </c>
      <c r="C577" s="322"/>
      <c r="D577" s="322"/>
      <c r="E577" s="322"/>
      <c r="F577" s="323"/>
      <c r="H577" s="38" t="e">
        <f>'11-2019'!#REF!</f>
        <v>#REF!</v>
      </c>
      <c r="I577" s="38" t="e">
        <f>'11-2019'!#REF!</f>
        <v>#REF!</v>
      </c>
      <c r="J577" s="38" t="e">
        <f>'11-2019'!#REF!</f>
        <v>#REF!</v>
      </c>
    </row>
    <row r="578" spans="1:10" s="27" customFormat="1" ht="17.25" hidden="1" x14ac:dyDescent="0.3">
      <c r="A578" s="6" t="e">
        <f>'11-2019'!#REF!</f>
        <v>#REF!</v>
      </c>
      <c r="B578" s="7" t="e">
        <f>'11-2019'!#REF!</f>
        <v>#REF!</v>
      </c>
      <c r="C578" s="8" t="e">
        <f>'11-2019'!#REF!</f>
        <v>#REF!</v>
      </c>
      <c r="D578" s="9" t="e">
        <f>'11-2019'!#REF!</f>
        <v>#REF!</v>
      </c>
      <c r="E578" s="9" t="e">
        <f>'11-2019'!#REF!</f>
        <v>#REF!</v>
      </c>
      <c r="F578" s="71" t="e">
        <f t="shared" ref="F578:F586" si="24">E578-D578</f>
        <v>#REF!</v>
      </c>
      <c r="H578" s="38" t="e">
        <f>'11-2019'!#REF!</f>
        <v>#REF!</v>
      </c>
      <c r="I578" s="38" t="e">
        <f>'11-2019'!#REF!</f>
        <v>#REF!</v>
      </c>
      <c r="J578" s="38" t="e">
        <f>'11-2019'!#REF!</f>
        <v>#REF!</v>
      </c>
    </row>
    <row r="579" spans="1:10" s="27" customFormat="1" ht="17.25" hidden="1" x14ac:dyDescent="0.3">
      <c r="A579" s="6" t="e">
        <f>'11-2019'!#REF!</f>
        <v>#REF!</v>
      </c>
      <c r="B579" s="7" t="e">
        <f>'11-2019'!#REF!</f>
        <v>#REF!</v>
      </c>
      <c r="C579" s="8" t="e">
        <f>'11-2019'!#REF!</f>
        <v>#REF!</v>
      </c>
      <c r="D579" s="9" t="e">
        <f>'11-2019'!#REF!</f>
        <v>#REF!</v>
      </c>
      <c r="E579" s="9" t="e">
        <f>'11-2019'!#REF!</f>
        <v>#REF!</v>
      </c>
      <c r="F579" s="71" t="e">
        <f t="shared" si="24"/>
        <v>#REF!</v>
      </c>
      <c r="H579" s="38" t="e">
        <f>'11-2019'!#REF!</f>
        <v>#REF!</v>
      </c>
      <c r="I579" s="38" t="e">
        <f>'11-2019'!#REF!</f>
        <v>#REF!</v>
      </c>
      <c r="J579" s="38" t="e">
        <f>'11-2019'!#REF!</f>
        <v>#REF!</v>
      </c>
    </row>
    <row r="580" spans="1:10" s="27" customFormat="1" ht="17.25" hidden="1" x14ac:dyDescent="0.3">
      <c r="A580" s="6" t="e">
        <f>'11-2019'!#REF!</f>
        <v>#REF!</v>
      </c>
      <c r="B580" s="7" t="e">
        <f>'11-2019'!#REF!</f>
        <v>#REF!</v>
      </c>
      <c r="C580" s="8" t="e">
        <f>'11-2019'!#REF!</f>
        <v>#REF!</v>
      </c>
      <c r="D580" s="9" t="e">
        <f>'11-2019'!#REF!</f>
        <v>#REF!</v>
      </c>
      <c r="E580" s="9" t="e">
        <f>'11-2019'!#REF!</f>
        <v>#REF!</v>
      </c>
      <c r="F580" s="71" t="e">
        <f t="shared" si="24"/>
        <v>#REF!</v>
      </c>
      <c r="H580" s="38" t="e">
        <f>'11-2019'!#REF!</f>
        <v>#REF!</v>
      </c>
      <c r="I580" s="38" t="e">
        <f>'11-2019'!#REF!</f>
        <v>#REF!</v>
      </c>
      <c r="J580" s="38" t="e">
        <f>'11-2019'!#REF!</f>
        <v>#REF!</v>
      </c>
    </row>
    <row r="581" spans="1:10" s="27" customFormat="1" ht="17.25" hidden="1" x14ac:dyDescent="0.3">
      <c r="A581" s="6" t="e">
        <f>'11-2019'!#REF!</f>
        <v>#REF!</v>
      </c>
      <c r="B581" s="7" t="e">
        <f>'11-2019'!#REF!</f>
        <v>#REF!</v>
      </c>
      <c r="C581" s="8" t="e">
        <f>'11-2019'!#REF!</f>
        <v>#REF!</v>
      </c>
      <c r="D581" s="9" t="e">
        <f>'11-2019'!#REF!</f>
        <v>#REF!</v>
      </c>
      <c r="E581" s="9" t="e">
        <f>'11-2019'!#REF!</f>
        <v>#REF!</v>
      </c>
      <c r="F581" s="71" t="e">
        <f t="shared" si="24"/>
        <v>#REF!</v>
      </c>
      <c r="H581" s="38" t="e">
        <f>'11-2019'!#REF!</f>
        <v>#REF!</v>
      </c>
      <c r="I581" s="38" t="e">
        <f>'11-2019'!#REF!</f>
        <v>#REF!</v>
      </c>
      <c r="J581" s="38" t="e">
        <f>'11-2019'!#REF!</f>
        <v>#REF!</v>
      </c>
    </row>
    <row r="582" spans="1:10" s="27" customFormat="1" ht="17.25" hidden="1" x14ac:dyDescent="0.3">
      <c r="A582" s="6" t="e">
        <f>'11-2019'!#REF!</f>
        <v>#REF!</v>
      </c>
      <c r="B582" s="7" t="e">
        <f>'11-2019'!#REF!</f>
        <v>#REF!</v>
      </c>
      <c r="C582" s="8" t="e">
        <f>'11-2019'!#REF!</f>
        <v>#REF!</v>
      </c>
      <c r="D582" s="9">
        <f>'11-2019'!O1206</f>
        <v>0</v>
      </c>
      <c r="E582" s="9">
        <f>'11-2019'!P1206</f>
        <v>0</v>
      </c>
      <c r="F582" s="71">
        <f t="shared" si="24"/>
        <v>0</v>
      </c>
      <c r="H582" s="38" t="e">
        <f>'11-2019'!#REF!</f>
        <v>#REF!</v>
      </c>
      <c r="I582" s="38" t="e">
        <f>'11-2019'!#REF!</f>
        <v>#REF!</v>
      </c>
      <c r="J582" s="38" t="e">
        <f>'11-2019'!#REF!</f>
        <v>#REF!</v>
      </c>
    </row>
    <row r="583" spans="1:10" s="27" customFormat="1" ht="17.25" hidden="1" x14ac:dyDescent="0.3">
      <c r="A583" s="6" t="e">
        <f>'11-2019'!#REF!</f>
        <v>#REF!</v>
      </c>
      <c r="B583" s="7" t="e">
        <f>'11-2019'!#REF!</f>
        <v>#REF!</v>
      </c>
      <c r="C583" s="8" t="e">
        <f>'11-2019'!#REF!</f>
        <v>#REF!</v>
      </c>
      <c r="D583" s="9">
        <f>'11-2019'!O1207</f>
        <v>0</v>
      </c>
      <c r="E583" s="9">
        <f>'11-2019'!P1207</f>
        <v>0</v>
      </c>
      <c r="F583" s="71">
        <f t="shared" si="24"/>
        <v>0</v>
      </c>
      <c r="H583" s="38" t="e">
        <f>'11-2019'!#REF!</f>
        <v>#REF!</v>
      </c>
      <c r="I583" s="38" t="e">
        <f>'11-2019'!#REF!</f>
        <v>#REF!</v>
      </c>
      <c r="J583" s="38" t="e">
        <f>'11-2019'!#REF!</f>
        <v>#REF!</v>
      </c>
    </row>
    <row r="584" spans="1:10" s="27" customFormat="1" ht="17.25" hidden="1" x14ac:dyDescent="0.3">
      <c r="A584" s="6" t="e">
        <f>'11-2019'!#REF!</f>
        <v>#REF!</v>
      </c>
      <c r="B584" s="7" t="e">
        <f>'11-2019'!#REF!</f>
        <v>#REF!</v>
      </c>
      <c r="C584" s="8" t="e">
        <f>'11-2019'!#REF!</f>
        <v>#REF!</v>
      </c>
      <c r="D584" s="9">
        <f>'11-2019'!O1208</f>
        <v>0</v>
      </c>
      <c r="E584" s="9">
        <f>'11-2019'!P1208</f>
        <v>0</v>
      </c>
      <c r="F584" s="71">
        <f t="shared" si="24"/>
        <v>0</v>
      </c>
      <c r="H584" s="38" t="e">
        <f>'11-2019'!#REF!</f>
        <v>#REF!</v>
      </c>
      <c r="I584" s="38" t="e">
        <f>'11-2019'!#REF!</f>
        <v>#REF!</v>
      </c>
      <c r="J584" s="38" t="e">
        <f>'11-2019'!#REF!</f>
        <v>#REF!</v>
      </c>
    </row>
    <row r="585" spans="1:10" s="27" customFormat="1" ht="17.25" hidden="1" x14ac:dyDescent="0.3">
      <c r="A585" s="6" t="e">
        <f>'11-2019'!#REF!</f>
        <v>#REF!</v>
      </c>
      <c r="B585" s="7" t="e">
        <f>'11-2019'!#REF!</f>
        <v>#REF!</v>
      </c>
      <c r="C585" s="8" t="e">
        <f>'11-2019'!#REF!</f>
        <v>#REF!</v>
      </c>
      <c r="D585" s="9">
        <f>'11-2019'!O1209</f>
        <v>0</v>
      </c>
      <c r="E585" s="9">
        <f>'11-2019'!P1209</f>
        <v>0</v>
      </c>
      <c r="F585" s="71">
        <f t="shared" si="24"/>
        <v>0</v>
      </c>
      <c r="H585" s="38" t="e">
        <f>'11-2019'!#REF!</f>
        <v>#REF!</v>
      </c>
      <c r="I585" s="38" t="e">
        <f>'11-2019'!#REF!</f>
        <v>#REF!</v>
      </c>
      <c r="J585" s="38" t="e">
        <f>'11-2019'!#REF!</f>
        <v>#REF!</v>
      </c>
    </row>
    <row r="586" spans="1:10" s="27" customFormat="1" ht="17.25" hidden="1" x14ac:dyDescent="0.3">
      <c r="A586" s="6" t="e">
        <f>'11-2019'!#REF!</f>
        <v>#REF!</v>
      </c>
      <c r="B586" s="7" t="e">
        <f>'11-2019'!#REF!</f>
        <v>#REF!</v>
      </c>
      <c r="C586" s="8" t="e">
        <f>'11-2019'!#REF!</f>
        <v>#REF!</v>
      </c>
      <c r="D586" s="9">
        <f>'11-2019'!O1210</f>
        <v>0</v>
      </c>
      <c r="E586" s="9">
        <f>'11-2019'!P1210</f>
        <v>0</v>
      </c>
      <c r="F586" s="71">
        <f t="shared" si="24"/>
        <v>0</v>
      </c>
      <c r="H586" s="38" t="e">
        <f>'11-2019'!#REF!</f>
        <v>#REF!</v>
      </c>
      <c r="I586" s="38" t="e">
        <f>'11-2019'!#REF!</f>
        <v>#REF!</v>
      </c>
      <c r="J586" s="38" t="e">
        <f>'11-2019'!#REF!</f>
        <v>#REF!</v>
      </c>
    </row>
    <row r="587" spans="1:10" s="37" customFormat="1" ht="17.25" hidden="1" x14ac:dyDescent="0.3">
      <c r="A587" s="13"/>
      <c r="B587" s="5" t="str">
        <f>'11-2019'!B1206</f>
        <v>Gạch Ceramic :</v>
      </c>
      <c r="C587" s="4"/>
      <c r="D587" s="18"/>
      <c r="E587" s="18"/>
      <c r="F587" s="72"/>
      <c r="H587" s="38">
        <f>'11-2019'!H1206</f>
        <v>0</v>
      </c>
      <c r="I587" s="38">
        <f>'11-2019'!I1206</f>
        <v>0</v>
      </c>
      <c r="J587" s="38">
        <f>'11-2019'!J1206</f>
        <v>0</v>
      </c>
    </row>
    <row r="588" spans="1:10" s="37" customFormat="1" ht="17.25" hidden="1" x14ac:dyDescent="0.3">
      <c r="A588" s="13"/>
      <c r="B588" s="321" t="str">
        <f>'11-2019'!B1207</f>
        <v>* Giá gạch men cao cấp ACERA giao tại nhà máy gạch ACERA -Cty TNHH MTV Xây lắp An Giang An Giang, TCVN 6415. Theo bảng giá ngày 04/09/2019</v>
      </c>
      <c r="C588" s="322"/>
      <c r="D588" s="322"/>
      <c r="E588" s="322"/>
      <c r="F588" s="323"/>
      <c r="H588" s="38">
        <f>'11-2019'!H1207</f>
        <v>0</v>
      </c>
      <c r="I588" s="38">
        <f>'11-2019'!I1207</f>
        <v>0</v>
      </c>
      <c r="J588" s="38">
        <f>'11-2019'!J1207</f>
        <v>0</v>
      </c>
    </row>
    <row r="589" spans="1:10" s="37" customFormat="1" ht="42.75" hidden="1" customHeight="1" x14ac:dyDescent="0.3">
      <c r="A589" s="13"/>
      <c r="B589" s="321" t="str">
        <f>'11-2019'!B1208</f>
        <v>Gạch 40cmx40cm (1 thùng 6 viên tương đương 0,96m2) các mã số mới: 4000, 4063, 4069, 4080, 4086, 4087, 4089, 4094, 4095, 4096, 4097, 4098, 4099, 4101, 4107, 4108, 4110,…</v>
      </c>
      <c r="C589" s="322"/>
      <c r="D589" s="322"/>
      <c r="E589" s="322"/>
      <c r="F589" s="323"/>
      <c r="H589" s="38">
        <f>'11-2019'!H1208</f>
        <v>0</v>
      </c>
      <c r="I589" s="38">
        <f>'11-2019'!I1208</f>
        <v>0</v>
      </c>
      <c r="J589" s="38">
        <f>'11-2019'!J1208</f>
        <v>0</v>
      </c>
    </row>
    <row r="590" spans="1:10" s="27" customFormat="1" ht="17.25" hidden="1" x14ac:dyDescent="0.3">
      <c r="A590" s="6">
        <f>'11-2019'!A1209</f>
        <v>1</v>
      </c>
      <c r="B590" s="7" t="str">
        <f>'11-2019'!B1209</f>
        <v xml:space="preserve"> Loại A</v>
      </c>
      <c r="C590" s="8" t="str">
        <f>'11-2019'!C1209</f>
        <v>đ/thùng</v>
      </c>
      <c r="D590" s="9">
        <f>'11-2019'!O1214</f>
        <v>0</v>
      </c>
      <c r="E590" s="9">
        <f>'11-2019'!P1214</f>
        <v>0</v>
      </c>
      <c r="F590" s="71">
        <f>E590-D590</f>
        <v>0</v>
      </c>
      <c r="H590" s="38">
        <f>'11-2019'!H1209</f>
        <v>89091</v>
      </c>
      <c r="I590" s="38">
        <f>'11-2019'!I1209</f>
        <v>0</v>
      </c>
      <c r="J590" s="38">
        <f>'11-2019'!J1209</f>
        <v>0</v>
      </c>
    </row>
    <row r="591" spans="1:10" s="27" customFormat="1" ht="17.25" hidden="1" x14ac:dyDescent="0.3">
      <c r="A591" s="6">
        <f>'11-2019'!A1210</f>
        <v>2</v>
      </c>
      <c r="B591" s="7" t="str">
        <f>'11-2019'!B1210</f>
        <v xml:space="preserve"> Loại A A</v>
      </c>
      <c r="C591" s="8" t="str">
        <f>'11-2019'!C1210</f>
        <v>đ/thùng</v>
      </c>
      <c r="D591" s="9">
        <f>'11-2019'!O1215</f>
        <v>0</v>
      </c>
      <c r="E591" s="9">
        <f>'11-2019'!P1215</f>
        <v>0</v>
      </c>
      <c r="F591" s="71">
        <f t="shared" ref="F591:F599" si="25">E591-D591</f>
        <v>0</v>
      </c>
      <c r="H591" s="38">
        <f>'11-2019'!H1210</f>
        <v>86364</v>
      </c>
      <c r="I591" s="38">
        <f>'11-2019'!I1210</f>
        <v>0</v>
      </c>
      <c r="J591" s="38">
        <f>'11-2019'!J1210</f>
        <v>0</v>
      </c>
    </row>
    <row r="592" spans="1:10" s="27" customFormat="1" ht="17.25" hidden="1" x14ac:dyDescent="0.3">
      <c r="A592" s="6"/>
      <c r="B592" s="7" t="str">
        <f>'11-2019'!B1211</f>
        <v>Gạch 40cmx40cm men matt ) các mã số :4109, 4111, 4114,4115, 4124 …</v>
      </c>
      <c r="C592" s="8"/>
      <c r="D592" s="9"/>
      <c r="E592" s="9"/>
      <c r="F592" s="71"/>
      <c r="H592" s="38">
        <f>'11-2019'!H1211</f>
        <v>0</v>
      </c>
      <c r="I592" s="38">
        <f>'11-2019'!I1211</f>
        <v>0</v>
      </c>
      <c r="J592" s="38">
        <f>'11-2019'!J1211</f>
        <v>0</v>
      </c>
    </row>
    <row r="593" spans="1:10" s="27" customFormat="1" ht="17.25" hidden="1" x14ac:dyDescent="0.3">
      <c r="A593" s="6">
        <f>'11-2019'!A1212</f>
        <v>1</v>
      </c>
      <c r="B593" s="7" t="str">
        <f>'11-2019'!B1212</f>
        <v xml:space="preserve"> Loại A</v>
      </c>
      <c r="C593" s="8" t="str">
        <f>'11-2019'!C1212</f>
        <v>đ/thùng</v>
      </c>
      <c r="D593" s="9">
        <f>'11-2019'!O1217</f>
        <v>0</v>
      </c>
      <c r="E593" s="9">
        <f>'11-2019'!P1217</f>
        <v>0</v>
      </c>
      <c r="F593" s="71">
        <f t="shared" si="25"/>
        <v>0</v>
      </c>
      <c r="H593" s="38">
        <f>'11-2019'!H1212</f>
        <v>91818</v>
      </c>
      <c r="I593" s="38">
        <f>'11-2019'!I1212</f>
        <v>0</v>
      </c>
      <c r="J593" s="38">
        <f>'11-2019'!J1212</f>
        <v>0</v>
      </c>
    </row>
    <row r="594" spans="1:10" s="27" customFormat="1" ht="17.25" hidden="1" x14ac:dyDescent="0.3">
      <c r="A594" s="6">
        <f>'11-2019'!A1213</f>
        <v>2</v>
      </c>
      <c r="B594" s="7" t="str">
        <f>'11-2019'!B1213</f>
        <v xml:space="preserve"> Loại A A</v>
      </c>
      <c r="C594" s="8" t="str">
        <f>'11-2019'!C1213</f>
        <v>đ/thùng</v>
      </c>
      <c r="D594" s="9">
        <f>'11-2019'!O1218</f>
        <v>0</v>
      </c>
      <c r="E594" s="9">
        <f>'11-2019'!P1218</f>
        <v>0</v>
      </c>
      <c r="F594" s="71">
        <f t="shared" si="25"/>
        <v>0</v>
      </c>
      <c r="H594" s="38">
        <f>'11-2019'!H1213</f>
        <v>89091</v>
      </c>
      <c r="I594" s="38">
        <f>'11-2019'!I1213</f>
        <v>0</v>
      </c>
      <c r="J594" s="38">
        <f>'11-2019'!J1213</f>
        <v>0</v>
      </c>
    </row>
    <row r="595" spans="1:10" s="27" customFormat="1" ht="17.25" hidden="1" x14ac:dyDescent="0.3">
      <c r="A595" s="6"/>
      <c r="B595" s="7" t="str">
        <f>'11-2019'!B1214</f>
        <v>Gạch 25cmx40cm (1 thùng 10 viên tương đương 1m2) men bóng</v>
      </c>
      <c r="C595" s="8"/>
      <c r="D595" s="9"/>
      <c r="E595" s="9"/>
      <c r="F595" s="71"/>
      <c r="H595" s="38">
        <f>'11-2019'!H1214</f>
        <v>0</v>
      </c>
      <c r="I595" s="38">
        <f>'11-2019'!I1214</f>
        <v>0</v>
      </c>
      <c r="J595" s="38">
        <f>'11-2019'!J1214</f>
        <v>0</v>
      </c>
    </row>
    <row r="596" spans="1:10" s="27" customFormat="1" ht="17.25" hidden="1" x14ac:dyDescent="0.3">
      <c r="A596" s="6">
        <f>'11-2019'!A1215</f>
        <v>1</v>
      </c>
      <c r="B596" s="7" t="str">
        <f>'11-2019'!B1215</f>
        <v xml:space="preserve"> Loại A</v>
      </c>
      <c r="C596" s="8" t="str">
        <f>'11-2019'!C1215</f>
        <v>đ/thùng</v>
      </c>
      <c r="D596" s="9">
        <f>'11-2019'!O1220</f>
        <v>0</v>
      </c>
      <c r="E596" s="9">
        <f>'11-2019'!P1220</f>
        <v>0</v>
      </c>
      <c r="F596" s="71">
        <f t="shared" si="25"/>
        <v>0</v>
      </c>
      <c r="H596" s="38">
        <f>'11-2019'!H1215</f>
        <v>90909</v>
      </c>
      <c r="I596" s="38">
        <f>'11-2019'!I1215</f>
        <v>0</v>
      </c>
      <c r="J596" s="38">
        <f>'11-2019'!J1215</f>
        <v>0</v>
      </c>
    </row>
    <row r="597" spans="1:10" s="27" customFormat="1" ht="17.25" hidden="1" x14ac:dyDescent="0.3">
      <c r="A597" s="6">
        <f>'11-2019'!A1216</f>
        <v>2</v>
      </c>
      <c r="B597" s="7" t="str">
        <f>'11-2019'!B1216</f>
        <v xml:space="preserve"> Loại A A</v>
      </c>
      <c r="C597" s="8" t="str">
        <f>'11-2019'!C1216</f>
        <v>đ/thùng</v>
      </c>
      <c r="D597" s="9">
        <f>'11-2019'!O1221</f>
        <v>0</v>
      </c>
      <c r="E597" s="9">
        <f>'11-2019'!P1221</f>
        <v>0</v>
      </c>
      <c r="F597" s="71">
        <f t="shared" si="25"/>
        <v>0</v>
      </c>
      <c r="H597" s="38">
        <f>'11-2019'!H1216</f>
        <v>88182</v>
      </c>
      <c r="I597" s="38">
        <f>'11-2019'!I1216</f>
        <v>0</v>
      </c>
      <c r="J597" s="38">
        <f>'11-2019'!J1216</f>
        <v>0</v>
      </c>
    </row>
    <row r="598" spans="1:10" s="27" customFormat="1" ht="17.25" hidden="1" x14ac:dyDescent="0.3">
      <c r="A598" s="6">
        <f>'11-2019'!A1217</f>
        <v>0</v>
      </c>
      <c r="B598" s="7" t="str">
        <f>'11-2019'!B1217</f>
        <v>Gạch 25cmx40cm màu đặc biệt</v>
      </c>
      <c r="C598" s="8"/>
      <c r="D598" s="9"/>
      <c r="E598" s="9"/>
      <c r="F598" s="71"/>
      <c r="H598" s="38">
        <f>'11-2019'!H1217</f>
        <v>0</v>
      </c>
      <c r="I598" s="38">
        <f>'11-2019'!I1217</f>
        <v>0</v>
      </c>
      <c r="J598" s="38">
        <f>'11-2019'!J1217</f>
        <v>0</v>
      </c>
    </row>
    <row r="599" spans="1:10" s="27" customFormat="1" ht="17.25" hidden="1" x14ac:dyDescent="0.3">
      <c r="A599" s="6">
        <f>'11-2019'!A1218</f>
        <v>1</v>
      </c>
      <c r="B599" s="7" t="str">
        <f>'11-2019'!B1218</f>
        <v xml:space="preserve"> Loại A</v>
      </c>
      <c r="C599" s="8" t="str">
        <f>'11-2019'!C1218</f>
        <v>đ/thùng</v>
      </c>
      <c r="D599" s="9">
        <f>'11-2019'!O1223</f>
        <v>0</v>
      </c>
      <c r="E599" s="9">
        <f>'11-2019'!P1223</f>
        <v>0</v>
      </c>
      <c r="F599" s="71">
        <f t="shared" si="25"/>
        <v>0</v>
      </c>
      <c r="H599" s="38">
        <f>'11-2019'!H1218</f>
        <v>92727</v>
      </c>
      <c r="I599" s="38">
        <f>'11-2019'!I1218</f>
        <v>0</v>
      </c>
      <c r="J599" s="38">
        <f>'11-2019'!J1218</f>
        <v>0</v>
      </c>
    </row>
    <row r="600" spans="1:10" s="27" customFormat="1" ht="17.25" hidden="1" x14ac:dyDescent="0.3">
      <c r="A600" s="6">
        <f>'11-2019'!A1219</f>
        <v>2</v>
      </c>
      <c r="B600" s="7" t="str">
        <f>'11-2019'!B1219</f>
        <v xml:space="preserve"> Loại A A</v>
      </c>
      <c r="C600" s="8" t="str">
        <f>'11-2019'!C1219</f>
        <v>đ/thùng</v>
      </c>
      <c r="D600" s="9">
        <f>'11-2019'!O1224</f>
        <v>0</v>
      </c>
      <c r="E600" s="9">
        <f>'11-2019'!P1224</f>
        <v>0</v>
      </c>
      <c r="F600" s="71">
        <f>E600-D600</f>
        <v>0</v>
      </c>
      <c r="H600" s="38">
        <f>'11-2019'!H1219</f>
        <v>90000</v>
      </c>
      <c r="I600" s="38">
        <f>'11-2019'!I1219</f>
        <v>0</v>
      </c>
      <c r="J600" s="38">
        <f>'11-2019'!J1219</f>
        <v>0</v>
      </c>
    </row>
    <row r="601" spans="1:10" s="27" customFormat="1" ht="17.25" hidden="1" x14ac:dyDescent="0.3">
      <c r="A601" s="6"/>
      <c r="B601" s="7" t="str">
        <f>'11-2019'!B1220</f>
        <v xml:space="preserve">Gạch 25 x 40cm in kỹ thuật số - mài cạnh </v>
      </c>
      <c r="C601" s="8"/>
      <c r="D601" s="9"/>
      <c r="E601" s="9"/>
      <c r="F601" s="71"/>
      <c r="H601" s="38">
        <f>'11-2019'!H1220</f>
        <v>0</v>
      </c>
      <c r="I601" s="38">
        <f>'11-2019'!I1220</f>
        <v>0</v>
      </c>
      <c r="J601" s="38">
        <f>'11-2019'!J1220</f>
        <v>0</v>
      </c>
    </row>
    <row r="602" spans="1:10" s="27" customFormat="1" ht="17.25" hidden="1" x14ac:dyDescent="0.3">
      <c r="A602" s="6">
        <f>'11-2019'!A1221</f>
        <v>1</v>
      </c>
      <c r="B602" s="7" t="str">
        <f>'11-2019'!B1221</f>
        <v xml:space="preserve"> Loại A</v>
      </c>
      <c r="C602" s="8" t="str">
        <f>'11-2019'!C1221</f>
        <v>đ/thùng</v>
      </c>
      <c r="D602" s="9">
        <f>'11-2019'!O1226</f>
        <v>0</v>
      </c>
      <c r="E602" s="9">
        <f>'11-2019'!P1226</f>
        <v>0</v>
      </c>
      <c r="F602" s="71">
        <f>E602-D602</f>
        <v>0</v>
      </c>
      <c r="H602" s="38">
        <f>'11-2019'!H1221</f>
        <v>95455</v>
      </c>
      <c r="I602" s="38">
        <f>'11-2019'!I1221</f>
        <v>0</v>
      </c>
      <c r="J602" s="38">
        <f>'11-2019'!J1221</f>
        <v>0</v>
      </c>
    </row>
    <row r="603" spans="1:10" s="27" customFormat="1" ht="17.25" hidden="1" x14ac:dyDescent="0.3">
      <c r="A603" s="6">
        <f>'11-2019'!A1222</f>
        <v>2</v>
      </c>
      <c r="B603" s="7" t="str">
        <f>'11-2019'!B1222</f>
        <v xml:space="preserve"> Loại A A</v>
      </c>
      <c r="C603" s="8" t="str">
        <f>'11-2019'!C1222</f>
        <v>đ/thùng</v>
      </c>
      <c r="D603" s="9">
        <f>'11-2019'!O1227</f>
        <v>0</v>
      </c>
      <c r="E603" s="9">
        <f>'11-2019'!P1227</f>
        <v>0</v>
      </c>
      <c r="F603" s="71">
        <f>E603-D603</f>
        <v>0</v>
      </c>
      <c r="H603" s="38">
        <f>'11-2019'!H1222</f>
        <v>92727</v>
      </c>
      <c r="I603" s="38">
        <f>'11-2019'!I1222</f>
        <v>0</v>
      </c>
      <c r="J603" s="38">
        <f>'11-2019'!J1222</f>
        <v>0</v>
      </c>
    </row>
    <row r="604" spans="1:10" s="37" customFormat="1" ht="17.25" hidden="1" x14ac:dyDescent="0.3">
      <c r="A604" s="13"/>
      <c r="B604" s="5" t="str">
        <f>'11-2019'!B1223</f>
        <v>Gạch 30 x 45cm in kỹ thuật số - mài cạnh (07 viên/thùng/0,95m2)</v>
      </c>
      <c r="C604" s="4"/>
      <c r="D604" s="18"/>
      <c r="E604" s="18"/>
      <c r="F604" s="72"/>
      <c r="H604" s="38">
        <f>'11-2019'!H1223</f>
        <v>0</v>
      </c>
      <c r="I604" s="38">
        <f>'11-2019'!I1223</f>
        <v>0</v>
      </c>
      <c r="J604" s="38">
        <f>'11-2019'!J1223</f>
        <v>0</v>
      </c>
    </row>
    <row r="605" spans="1:10" s="27" customFormat="1" ht="17.25" hidden="1" x14ac:dyDescent="0.3">
      <c r="A605" s="6">
        <f>'11-2019'!A1224</f>
        <v>1</v>
      </c>
      <c r="B605" s="7" t="str">
        <f>'11-2019'!B1224</f>
        <v xml:space="preserve"> Loại A</v>
      </c>
      <c r="C605" s="8" t="str">
        <f>'11-2019'!C1224</f>
        <v>đ/thùng</v>
      </c>
      <c r="D605" s="9" t="e">
        <f>'11-2019'!#REF!</f>
        <v>#REF!</v>
      </c>
      <c r="E605" s="9" t="e">
        <f>'11-2019'!#REF!</f>
        <v>#REF!</v>
      </c>
      <c r="F605" s="71" t="e">
        <f>E605-D605</f>
        <v>#REF!</v>
      </c>
      <c r="H605" s="38">
        <f>'11-2019'!H1224</f>
        <v>97273</v>
      </c>
      <c r="I605" s="38">
        <f>'11-2019'!I1224</f>
        <v>0</v>
      </c>
      <c r="J605" s="38">
        <f>'11-2019'!J1224</f>
        <v>0</v>
      </c>
    </row>
    <row r="606" spans="1:10" s="27" customFormat="1" ht="17.25" hidden="1" x14ac:dyDescent="0.3">
      <c r="A606" s="6">
        <f>'11-2019'!A1225</f>
        <v>2</v>
      </c>
      <c r="B606" s="7" t="str">
        <f>'11-2019'!B1225</f>
        <v xml:space="preserve"> Loại A A</v>
      </c>
      <c r="C606" s="8" t="str">
        <f>'11-2019'!C1225</f>
        <v>đ/thùng</v>
      </c>
      <c r="D606" s="9" t="e">
        <f>'11-2019'!#REF!</f>
        <v>#REF!</v>
      </c>
      <c r="E606" s="9" t="e">
        <f>'11-2019'!#REF!</f>
        <v>#REF!</v>
      </c>
      <c r="F606" s="71" t="e">
        <f>E606-D606</f>
        <v>#REF!</v>
      </c>
      <c r="H606" s="38">
        <f>'11-2019'!H1225</f>
        <v>92727</v>
      </c>
      <c r="I606" s="38">
        <f>'11-2019'!I1225</f>
        <v>0</v>
      </c>
      <c r="J606" s="38">
        <f>'11-2019'!J1225</f>
        <v>0</v>
      </c>
    </row>
    <row r="607" spans="1:10" s="37" customFormat="1" ht="17.25" hidden="1" x14ac:dyDescent="0.3">
      <c r="A607" s="13"/>
      <c r="B607" s="5" t="str">
        <f>'11-2019'!B1226</f>
        <v>Gạch 30 x 45cm in kỹ thuật số - mài cạnh: đặc biệt (07 viên/thùng/0,95m2)</v>
      </c>
      <c r="C607" s="4"/>
      <c r="D607" s="18"/>
      <c r="E607" s="18"/>
      <c r="F607" s="72"/>
      <c r="H607" s="38">
        <f>'11-2019'!H1226</f>
        <v>0</v>
      </c>
      <c r="I607" s="38">
        <f>'11-2019'!I1226</f>
        <v>0</v>
      </c>
      <c r="J607" s="38">
        <f>'11-2019'!J1226</f>
        <v>0</v>
      </c>
    </row>
    <row r="608" spans="1:10" s="27" customFormat="1" ht="17.25" hidden="1" x14ac:dyDescent="0.3">
      <c r="A608" s="6">
        <f>'11-2019'!A1227</f>
        <v>1</v>
      </c>
      <c r="B608" s="7" t="str">
        <f>'11-2019'!B1227</f>
        <v xml:space="preserve"> Loại A</v>
      </c>
      <c r="C608" s="8" t="str">
        <f>'11-2019'!C1227</f>
        <v>đ/thùng</v>
      </c>
      <c r="D608" s="9" t="e">
        <f>'11-2019'!#REF!</f>
        <v>#REF!</v>
      </c>
      <c r="E608" s="9" t="e">
        <f>'11-2019'!#REF!</f>
        <v>#REF!</v>
      </c>
      <c r="F608" s="71" t="e">
        <f>E608-D608</f>
        <v>#REF!</v>
      </c>
      <c r="H608" s="38">
        <f>'11-2019'!H1227</f>
        <v>99091</v>
      </c>
      <c r="I608" s="38">
        <f>'11-2019'!I1227</f>
        <v>0</v>
      </c>
      <c r="J608" s="38">
        <f>'11-2019'!J1227</f>
        <v>0</v>
      </c>
    </row>
    <row r="609" spans="1:10" s="27" customFormat="1" ht="17.25" hidden="1" x14ac:dyDescent="0.3">
      <c r="A609" s="6">
        <f>'11-2019'!A1228</f>
        <v>2</v>
      </c>
      <c r="B609" s="7" t="str">
        <f>'11-2019'!B1228</f>
        <v xml:space="preserve"> Loại A A</v>
      </c>
      <c r="C609" s="8" t="str">
        <f>'11-2019'!C1228</f>
        <v>đ/thùng</v>
      </c>
      <c r="D609" s="9" t="e">
        <f>'11-2019'!#REF!</f>
        <v>#REF!</v>
      </c>
      <c r="E609" s="9" t="e">
        <f>'11-2019'!#REF!</f>
        <v>#REF!</v>
      </c>
      <c r="F609" s="71" t="e">
        <f>E609-D609</f>
        <v>#REF!</v>
      </c>
      <c r="H609" s="38">
        <f>'11-2019'!H1228</f>
        <v>94545</v>
      </c>
      <c r="I609" s="38">
        <f>'11-2019'!I1228</f>
        <v>0</v>
      </c>
      <c r="J609" s="38">
        <f>'11-2019'!J1228</f>
        <v>0</v>
      </c>
    </row>
    <row r="610" spans="1:10" s="37" customFormat="1" ht="37.5" customHeight="1" x14ac:dyDescent="0.3">
      <c r="A610" s="13"/>
      <c r="B610" s="321" t="e">
        <f>'11-2019'!#REF!</f>
        <v>#REF!</v>
      </c>
      <c r="C610" s="322"/>
      <c r="D610" s="322"/>
      <c r="E610" s="322"/>
      <c r="F610" s="323"/>
      <c r="H610" s="38" t="e">
        <f>'11-2019'!#REF!</f>
        <v>#REF!</v>
      </c>
      <c r="I610" s="38" t="e">
        <f>'11-2019'!#REF!</f>
        <v>#REF!</v>
      </c>
      <c r="J610" s="38" t="e">
        <f>'11-2019'!#REF!</f>
        <v>#REF!</v>
      </c>
    </row>
    <row r="611" spans="1:10" s="27" customFormat="1" ht="17.25" hidden="1" x14ac:dyDescent="0.3">
      <c r="A611" s="6" t="e">
        <f>'11-2019'!#REF!</f>
        <v>#REF!</v>
      </c>
      <c r="B611" s="7" t="e">
        <f>'11-2019'!#REF!</f>
        <v>#REF!</v>
      </c>
      <c r="C611" s="8" t="e">
        <f>'11-2019'!#REF!</f>
        <v>#REF!</v>
      </c>
      <c r="D611" s="9" t="e">
        <f>'11-2019'!#REF!</f>
        <v>#REF!</v>
      </c>
      <c r="E611" s="9" t="e">
        <f>'11-2019'!#REF!</f>
        <v>#REF!</v>
      </c>
      <c r="F611" s="71" t="e">
        <f>E611-D611</f>
        <v>#REF!</v>
      </c>
      <c r="H611" s="38" t="e">
        <f>'11-2019'!#REF!</f>
        <v>#REF!</v>
      </c>
      <c r="I611" s="38" t="e">
        <f>'11-2019'!#REF!</f>
        <v>#REF!</v>
      </c>
      <c r="J611" s="38" t="e">
        <f>'11-2019'!#REF!</f>
        <v>#REF!</v>
      </c>
    </row>
    <row r="612" spans="1:10" s="27" customFormat="1" ht="17.25" hidden="1" x14ac:dyDescent="0.3">
      <c r="A612" s="6" t="e">
        <f>'11-2019'!#REF!</f>
        <v>#REF!</v>
      </c>
      <c r="B612" s="7" t="e">
        <f>'11-2019'!#REF!</f>
        <v>#REF!</v>
      </c>
      <c r="C612" s="8" t="e">
        <f>'11-2019'!#REF!</f>
        <v>#REF!</v>
      </c>
      <c r="D612" s="9" t="e">
        <f>'11-2019'!#REF!</f>
        <v>#REF!</v>
      </c>
      <c r="E612" s="9" t="e">
        <f>'11-2019'!#REF!</f>
        <v>#REF!</v>
      </c>
      <c r="F612" s="71" t="e">
        <f>E612-D612</f>
        <v>#REF!</v>
      </c>
      <c r="H612" s="38" t="e">
        <f>'11-2019'!#REF!</f>
        <v>#REF!</v>
      </c>
      <c r="I612" s="38" t="e">
        <f>'11-2019'!#REF!</f>
        <v>#REF!</v>
      </c>
      <c r="J612" s="38" t="e">
        <f>'11-2019'!#REF!</f>
        <v>#REF!</v>
      </c>
    </row>
    <row r="613" spans="1:10" s="37" customFormat="1" ht="17.25" hidden="1" x14ac:dyDescent="0.3">
      <c r="A613" s="13"/>
      <c r="B613" s="5" t="e">
        <f>'11-2019'!#REF!</f>
        <v>#REF!</v>
      </c>
      <c r="C613" s="4"/>
      <c r="D613" s="18"/>
      <c r="E613" s="18"/>
      <c r="F613" s="72"/>
      <c r="H613" s="38" t="e">
        <f>'11-2019'!#REF!</f>
        <v>#REF!</v>
      </c>
      <c r="I613" s="38" t="e">
        <f>'11-2019'!#REF!</f>
        <v>#REF!</v>
      </c>
      <c r="J613" s="38" t="e">
        <f>'11-2019'!#REF!</f>
        <v>#REF!</v>
      </c>
    </row>
    <row r="614" spans="1:10" s="27" customFormat="1" ht="17.25" hidden="1" x14ac:dyDescent="0.3">
      <c r="A614" s="6" t="e">
        <f>'11-2019'!#REF!</f>
        <v>#REF!</v>
      </c>
      <c r="B614" s="7" t="e">
        <f>'11-2019'!#REF!</f>
        <v>#REF!</v>
      </c>
      <c r="C614" s="8" t="e">
        <f>'11-2019'!#REF!</f>
        <v>#REF!</v>
      </c>
      <c r="D614" s="9" t="e">
        <f>'11-2019'!#REF!</f>
        <v>#REF!</v>
      </c>
      <c r="E614" s="9" t="e">
        <f>'11-2019'!#REF!</f>
        <v>#REF!</v>
      </c>
      <c r="F614" s="71" t="e">
        <f>E614-D614</f>
        <v>#REF!</v>
      </c>
      <c r="H614" s="38" t="e">
        <f>'11-2019'!#REF!</f>
        <v>#REF!</v>
      </c>
      <c r="I614" s="38" t="e">
        <f>'11-2019'!#REF!</f>
        <v>#REF!</v>
      </c>
      <c r="J614" s="38" t="e">
        <f>'11-2019'!#REF!</f>
        <v>#REF!</v>
      </c>
    </row>
    <row r="615" spans="1:10" s="27" customFormat="1" ht="17.25" hidden="1" x14ac:dyDescent="0.3">
      <c r="A615" s="6" t="e">
        <f>'11-2019'!#REF!</f>
        <v>#REF!</v>
      </c>
      <c r="B615" s="7" t="e">
        <f>'11-2019'!#REF!</f>
        <v>#REF!</v>
      </c>
      <c r="C615" s="8" t="e">
        <f>'11-2019'!#REF!</f>
        <v>#REF!</v>
      </c>
      <c r="D615" s="9" t="e">
        <f>'11-2019'!#REF!</f>
        <v>#REF!</v>
      </c>
      <c r="E615" s="9" t="e">
        <f>'11-2019'!#REF!</f>
        <v>#REF!</v>
      </c>
      <c r="F615" s="71" t="e">
        <f>E615-D615</f>
        <v>#REF!</v>
      </c>
      <c r="H615" s="38" t="e">
        <f>'11-2019'!#REF!</f>
        <v>#REF!</v>
      </c>
      <c r="I615" s="38" t="e">
        <f>'11-2019'!#REF!</f>
        <v>#REF!</v>
      </c>
      <c r="J615" s="38" t="e">
        <f>'11-2019'!#REF!</f>
        <v>#REF!</v>
      </c>
    </row>
    <row r="616" spans="1:10" s="37" customFormat="1" ht="17.25" hidden="1" x14ac:dyDescent="0.3">
      <c r="A616" s="13"/>
      <c r="B616" s="5" t="e">
        <f>'11-2019'!#REF!</f>
        <v>#REF!</v>
      </c>
      <c r="C616" s="4"/>
      <c r="D616" s="18"/>
      <c r="E616" s="18"/>
      <c r="F616" s="72"/>
      <c r="H616" s="38" t="e">
        <f>'11-2019'!#REF!</f>
        <v>#REF!</v>
      </c>
      <c r="I616" s="38" t="e">
        <f>'11-2019'!#REF!</f>
        <v>#REF!</v>
      </c>
      <c r="J616" s="38" t="e">
        <f>'11-2019'!#REF!</f>
        <v>#REF!</v>
      </c>
    </row>
    <row r="617" spans="1:10" s="27" customFormat="1" ht="17.25" hidden="1" x14ac:dyDescent="0.3">
      <c r="A617" s="6" t="e">
        <f>'11-2019'!#REF!</f>
        <v>#REF!</v>
      </c>
      <c r="B617" s="7" t="e">
        <f>'11-2019'!#REF!</f>
        <v>#REF!</v>
      </c>
      <c r="C617" s="8" t="e">
        <f>'11-2019'!#REF!</f>
        <v>#REF!</v>
      </c>
      <c r="D617" s="9" t="e">
        <f>'11-2019'!#REF!</f>
        <v>#REF!</v>
      </c>
      <c r="E617" s="9" t="e">
        <f>'11-2019'!#REF!</f>
        <v>#REF!</v>
      </c>
      <c r="F617" s="71" t="e">
        <f t="shared" ref="F617:F624" si="26">E617-D617</f>
        <v>#REF!</v>
      </c>
      <c r="H617" s="38" t="e">
        <f>'11-2019'!#REF!</f>
        <v>#REF!</v>
      </c>
      <c r="I617" s="38" t="e">
        <f>'11-2019'!#REF!</f>
        <v>#REF!</v>
      </c>
      <c r="J617" s="38" t="e">
        <f>'11-2019'!#REF!</f>
        <v>#REF!</v>
      </c>
    </row>
    <row r="618" spans="1:10" s="27" customFormat="1" ht="17.25" hidden="1" x14ac:dyDescent="0.3">
      <c r="A618" s="6" t="e">
        <f>'11-2019'!#REF!</f>
        <v>#REF!</v>
      </c>
      <c r="B618" s="7" t="e">
        <f>'11-2019'!#REF!</f>
        <v>#REF!</v>
      </c>
      <c r="C618" s="8" t="e">
        <f>'11-2019'!#REF!</f>
        <v>#REF!</v>
      </c>
      <c r="D618" s="9" t="e">
        <f>'11-2019'!#REF!</f>
        <v>#REF!</v>
      </c>
      <c r="E618" s="9" t="e">
        <f>'11-2019'!#REF!</f>
        <v>#REF!</v>
      </c>
      <c r="F618" s="71" t="e">
        <f t="shared" si="26"/>
        <v>#REF!</v>
      </c>
      <c r="H618" s="38" t="e">
        <f>'11-2019'!#REF!</f>
        <v>#REF!</v>
      </c>
      <c r="I618" s="38" t="e">
        <f>'11-2019'!#REF!</f>
        <v>#REF!</v>
      </c>
      <c r="J618" s="38" t="e">
        <f>'11-2019'!#REF!</f>
        <v>#REF!</v>
      </c>
    </row>
    <row r="619" spans="1:10" s="27" customFormat="1" ht="17.25" hidden="1" x14ac:dyDescent="0.3">
      <c r="A619" s="6" t="e">
        <f>'11-2019'!#REF!</f>
        <v>#REF!</v>
      </c>
      <c r="B619" s="7" t="e">
        <f>'11-2019'!#REF!</f>
        <v>#REF!</v>
      </c>
      <c r="C619" s="8" t="e">
        <f>'11-2019'!#REF!</f>
        <v>#REF!</v>
      </c>
      <c r="D619" s="9" t="e">
        <f>'11-2019'!#REF!</f>
        <v>#REF!</v>
      </c>
      <c r="E619" s="9" t="e">
        <f>'11-2019'!#REF!</f>
        <v>#REF!</v>
      </c>
      <c r="F619" s="71" t="e">
        <f t="shared" si="26"/>
        <v>#REF!</v>
      </c>
      <c r="H619" s="38" t="e">
        <f>'11-2019'!#REF!</f>
        <v>#REF!</v>
      </c>
      <c r="I619" s="38" t="e">
        <f>'11-2019'!#REF!</f>
        <v>#REF!</v>
      </c>
      <c r="J619" s="38" t="e">
        <f>'11-2019'!#REF!</f>
        <v>#REF!</v>
      </c>
    </row>
    <row r="620" spans="1:10" s="27" customFormat="1" ht="17.25" hidden="1" x14ac:dyDescent="0.3">
      <c r="A620" s="6" t="e">
        <f>'11-2019'!#REF!</f>
        <v>#REF!</v>
      </c>
      <c r="B620" s="7" t="e">
        <f>'11-2019'!#REF!</f>
        <v>#REF!</v>
      </c>
      <c r="C620" s="8" t="e">
        <f>'11-2019'!#REF!</f>
        <v>#REF!</v>
      </c>
      <c r="D620" s="9" t="e">
        <f>'11-2019'!#REF!</f>
        <v>#REF!</v>
      </c>
      <c r="E620" s="9" t="e">
        <f>'11-2019'!#REF!</f>
        <v>#REF!</v>
      </c>
      <c r="F620" s="71" t="e">
        <f t="shared" si="26"/>
        <v>#REF!</v>
      </c>
      <c r="H620" s="38" t="e">
        <f>'11-2019'!#REF!</f>
        <v>#REF!</v>
      </c>
      <c r="I620" s="38" t="e">
        <f>'11-2019'!#REF!</f>
        <v>#REF!</v>
      </c>
      <c r="J620" s="38" t="e">
        <f>'11-2019'!#REF!</f>
        <v>#REF!</v>
      </c>
    </row>
    <row r="621" spans="1:10" s="27" customFormat="1" ht="17.25" hidden="1" x14ac:dyDescent="0.3">
      <c r="A621" s="6" t="e">
        <f>'11-2019'!#REF!</f>
        <v>#REF!</v>
      </c>
      <c r="B621" s="7" t="e">
        <f>'11-2019'!#REF!</f>
        <v>#REF!</v>
      </c>
      <c r="C621" s="8" t="e">
        <f>'11-2019'!#REF!</f>
        <v>#REF!</v>
      </c>
      <c r="D621" s="9" t="e">
        <f>'11-2019'!#REF!</f>
        <v>#REF!</v>
      </c>
      <c r="E621" s="9" t="e">
        <f>'11-2019'!#REF!</f>
        <v>#REF!</v>
      </c>
      <c r="F621" s="71" t="e">
        <f t="shared" si="26"/>
        <v>#REF!</v>
      </c>
      <c r="H621" s="38" t="e">
        <f>'11-2019'!#REF!</f>
        <v>#REF!</v>
      </c>
      <c r="I621" s="38" t="e">
        <f>'11-2019'!#REF!</f>
        <v>#REF!</v>
      </c>
      <c r="J621" s="38" t="e">
        <f>'11-2019'!#REF!</f>
        <v>#REF!</v>
      </c>
    </row>
    <row r="622" spans="1:10" s="27" customFormat="1" ht="17.25" hidden="1" x14ac:dyDescent="0.3">
      <c r="A622" s="6" t="e">
        <f>'11-2019'!#REF!</f>
        <v>#REF!</v>
      </c>
      <c r="B622" s="7" t="e">
        <f>'11-2019'!#REF!</f>
        <v>#REF!</v>
      </c>
      <c r="C622" s="8" t="e">
        <f>'11-2019'!#REF!</f>
        <v>#REF!</v>
      </c>
      <c r="D622" s="9" t="e">
        <f>'11-2019'!#REF!</f>
        <v>#REF!</v>
      </c>
      <c r="E622" s="9" t="e">
        <f>'11-2019'!#REF!</f>
        <v>#REF!</v>
      </c>
      <c r="F622" s="71" t="e">
        <f t="shared" si="26"/>
        <v>#REF!</v>
      </c>
      <c r="H622" s="38" t="e">
        <f>'11-2019'!#REF!</f>
        <v>#REF!</v>
      </c>
      <c r="I622" s="38" t="e">
        <f>'11-2019'!#REF!</f>
        <v>#REF!</v>
      </c>
      <c r="J622" s="38" t="e">
        <f>'11-2019'!#REF!</f>
        <v>#REF!</v>
      </c>
    </row>
    <row r="623" spans="1:10" s="27" customFormat="1" ht="17.25" hidden="1" x14ac:dyDescent="0.3">
      <c r="A623" s="6"/>
      <c r="B623" s="7" t="e">
        <f>'11-2019'!#REF!</f>
        <v>#REF!</v>
      </c>
      <c r="C623" s="8" t="e">
        <f>'11-2019'!#REF!</f>
        <v>#REF!</v>
      </c>
      <c r="D623" s="9" t="e">
        <f>'11-2019'!#REF!</f>
        <v>#REF!</v>
      </c>
      <c r="E623" s="9" t="e">
        <f>'11-2019'!#REF!</f>
        <v>#REF!</v>
      </c>
      <c r="F623" s="71" t="e">
        <f t="shared" si="26"/>
        <v>#REF!</v>
      </c>
      <c r="H623" s="38" t="e">
        <f>'11-2019'!#REF!</f>
        <v>#REF!</v>
      </c>
      <c r="I623" s="38" t="e">
        <f>'11-2019'!#REF!</f>
        <v>#REF!</v>
      </c>
      <c r="J623" s="38" t="e">
        <f>'11-2019'!#REF!</f>
        <v>#REF!</v>
      </c>
    </row>
    <row r="624" spans="1:10" s="27" customFormat="1" ht="17.25" hidden="1" x14ac:dyDescent="0.3">
      <c r="A624" s="6" t="e">
        <f>'11-2019'!#REF!</f>
        <v>#REF!</v>
      </c>
      <c r="B624" s="7" t="e">
        <f>'11-2019'!#REF!</f>
        <v>#REF!</v>
      </c>
      <c r="C624" s="8" t="e">
        <f>'11-2019'!#REF!</f>
        <v>#REF!</v>
      </c>
      <c r="D624" s="9" t="e">
        <f>'11-2019'!#REF!</f>
        <v>#REF!</v>
      </c>
      <c r="E624" s="9" t="e">
        <f>'11-2019'!#REF!</f>
        <v>#REF!</v>
      </c>
      <c r="F624" s="71" t="e">
        <f t="shared" si="26"/>
        <v>#REF!</v>
      </c>
      <c r="H624" s="38" t="e">
        <f>'11-2019'!#REF!</f>
        <v>#REF!</v>
      </c>
      <c r="I624" s="38" t="e">
        <f>'11-2019'!#REF!</f>
        <v>#REF!</v>
      </c>
      <c r="J624" s="38" t="e">
        <f>'11-2019'!#REF!</f>
        <v>#REF!</v>
      </c>
    </row>
    <row r="625" spans="1:10" s="27" customFormat="1" ht="17.25" hidden="1" x14ac:dyDescent="0.3">
      <c r="A625" s="6" t="e">
        <f>'11-2019'!#REF!</f>
        <v>#REF!</v>
      </c>
      <c r="B625" s="7" t="e">
        <f>'11-2019'!#REF!</f>
        <v>#REF!</v>
      </c>
      <c r="C625" s="8" t="e">
        <f>'11-2019'!#REF!</f>
        <v>#REF!</v>
      </c>
      <c r="D625" s="9" t="e">
        <f>'11-2019'!#REF!</f>
        <v>#REF!</v>
      </c>
      <c r="E625" s="9" t="e">
        <f>'11-2019'!#REF!</f>
        <v>#REF!</v>
      </c>
      <c r="F625" s="71" t="e">
        <f t="shared" ref="F625:F634" si="27">E625-D625</f>
        <v>#REF!</v>
      </c>
      <c r="H625" s="38" t="e">
        <f>'11-2019'!#REF!</f>
        <v>#REF!</v>
      </c>
      <c r="I625" s="38" t="e">
        <f>'11-2019'!#REF!</f>
        <v>#REF!</v>
      </c>
      <c r="J625" s="38" t="e">
        <f>'11-2019'!#REF!</f>
        <v>#REF!</v>
      </c>
    </row>
    <row r="626" spans="1:10" s="27" customFormat="1" ht="17.25" hidden="1" x14ac:dyDescent="0.3">
      <c r="A626" s="6" t="e">
        <f>'11-2019'!#REF!</f>
        <v>#REF!</v>
      </c>
      <c r="B626" s="7" t="e">
        <f>'11-2019'!#REF!</f>
        <v>#REF!</v>
      </c>
      <c r="C626" s="8" t="e">
        <f>'11-2019'!#REF!</f>
        <v>#REF!</v>
      </c>
      <c r="D626" s="9" t="e">
        <f>'11-2019'!#REF!</f>
        <v>#REF!</v>
      </c>
      <c r="E626" s="9" t="e">
        <f>'11-2019'!#REF!</f>
        <v>#REF!</v>
      </c>
      <c r="F626" s="71" t="e">
        <f t="shared" si="27"/>
        <v>#REF!</v>
      </c>
      <c r="H626" s="38" t="e">
        <f>'11-2019'!#REF!</f>
        <v>#REF!</v>
      </c>
      <c r="I626" s="38" t="e">
        <f>'11-2019'!#REF!</f>
        <v>#REF!</v>
      </c>
      <c r="J626" s="38" t="e">
        <f>'11-2019'!#REF!</f>
        <v>#REF!</v>
      </c>
    </row>
    <row r="627" spans="1:10" s="27" customFormat="1" ht="17.25" hidden="1" x14ac:dyDescent="0.3">
      <c r="A627" s="6" t="e">
        <f>'11-2019'!#REF!</f>
        <v>#REF!</v>
      </c>
      <c r="B627" s="7" t="e">
        <f>'11-2019'!#REF!</f>
        <v>#REF!</v>
      </c>
      <c r="C627" s="8" t="e">
        <f>'11-2019'!#REF!</f>
        <v>#REF!</v>
      </c>
      <c r="D627" s="9" t="e">
        <f>'11-2019'!#REF!</f>
        <v>#REF!</v>
      </c>
      <c r="E627" s="9" t="e">
        <f>'11-2019'!#REF!</f>
        <v>#REF!</v>
      </c>
      <c r="F627" s="71" t="e">
        <f t="shared" si="27"/>
        <v>#REF!</v>
      </c>
      <c r="H627" s="38" t="e">
        <f>'11-2019'!#REF!</f>
        <v>#REF!</v>
      </c>
      <c r="I627" s="38" t="e">
        <f>'11-2019'!#REF!</f>
        <v>#REF!</v>
      </c>
      <c r="J627" s="38" t="e">
        <f>'11-2019'!#REF!</f>
        <v>#REF!</v>
      </c>
    </row>
    <row r="628" spans="1:10" s="27" customFormat="1" ht="17.25" hidden="1" x14ac:dyDescent="0.3">
      <c r="A628" s="6"/>
      <c r="B628" s="7" t="e">
        <f>'11-2019'!#REF!</f>
        <v>#REF!</v>
      </c>
      <c r="C628" s="8" t="e">
        <f>'11-2019'!#REF!</f>
        <v>#REF!</v>
      </c>
      <c r="D628" s="9" t="e">
        <f>'11-2019'!#REF!</f>
        <v>#REF!</v>
      </c>
      <c r="E628" s="9" t="e">
        <f>'11-2019'!#REF!</f>
        <v>#REF!</v>
      </c>
      <c r="F628" s="71" t="e">
        <f t="shared" si="27"/>
        <v>#REF!</v>
      </c>
      <c r="H628" s="38" t="e">
        <f>'11-2019'!#REF!</f>
        <v>#REF!</v>
      </c>
      <c r="I628" s="38" t="e">
        <f>'11-2019'!#REF!</f>
        <v>#REF!</v>
      </c>
      <c r="J628" s="38" t="e">
        <f>'11-2019'!#REF!</f>
        <v>#REF!</v>
      </c>
    </row>
    <row r="629" spans="1:10" s="27" customFormat="1" ht="17.25" hidden="1" x14ac:dyDescent="0.3">
      <c r="A629" s="6" t="e">
        <f>'11-2019'!#REF!</f>
        <v>#REF!</v>
      </c>
      <c r="B629" s="7" t="e">
        <f>'11-2019'!#REF!</f>
        <v>#REF!</v>
      </c>
      <c r="C629" s="8" t="e">
        <f>'11-2019'!#REF!</f>
        <v>#REF!</v>
      </c>
      <c r="D629" s="9" t="e">
        <f>'11-2019'!#REF!</f>
        <v>#REF!</v>
      </c>
      <c r="E629" s="9" t="e">
        <f>'11-2019'!#REF!</f>
        <v>#REF!</v>
      </c>
      <c r="F629" s="71" t="e">
        <f t="shared" si="27"/>
        <v>#REF!</v>
      </c>
      <c r="H629" s="38" t="e">
        <f>'11-2019'!#REF!</f>
        <v>#REF!</v>
      </c>
      <c r="I629" s="38" t="e">
        <f>'11-2019'!#REF!</f>
        <v>#REF!</v>
      </c>
      <c r="J629" s="38" t="e">
        <f>'11-2019'!#REF!</f>
        <v>#REF!</v>
      </c>
    </row>
    <row r="630" spans="1:10" s="27" customFormat="1" ht="17.25" hidden="1" x14ac:dyDescent="0.3">
      <c r="A630" s="6" t="e">
        <f>'11-2019'!#REF!</f>
        <v>#REF!</v>
      </c>
      <c r="B630" s="7" t="e">
        <f>'11-2019'!#REF!</f>
        <v>#REF!</v>
      </c>
      <c r="C630" s="8" t="e">
        <f>'11-2019'!#REF!</f>
        <v>#REF!</v>
      </c>
      <c r="D630" s="9" t="e">
        <f>'11-2019'!#REF!</f>
        <v>#REF!</v>
      </c>
      <c r="E630" s="9" t="e">
        <f>'11-2019'!#REF!</f>
        <v>#REF!</v>
      </c>
      <c r="F630" s="71" t="e">
        <f t="shared" si="27"/>
        <v>#REF!</v>
      </c>
      <c r="H630" s="38" t="e">
        <f>'11-2019'!#REF!</f>
        <v>#REF!</v>
      </c>
      <c r="I630" s="38" t="e">
        <f>'11-2019'!#REF!</f>
        <v>#REF!</v>
      </c>
      <c r="J630" s="38" t="e">
        <f>'11-2019'!#REF!</f>
        <v>#REF!</v>
      </c>
    </row>
    <row r="631" spans="1:10" s="27" customFormat="1" ht="17.25" hidden="1" x14ac:dyDescent="0.3">
      <c r="A631" s="6" t="e">
        <f>'11-2019'!#REF!</f>
        <v>#REF!</v>
      </c>
      <c r="B631" s="7" t="e">
        <f>'11-2019'!#REF!</f>
        <v>#REF!</v>
      </c>
      <c r="C631" s="8" t="e">
        <f>'11-2019'!#REF!</f>
        <v>#REF!</v>
      </c>
      <c r="D631" s="9" t="e">
        <f>'11-2019'!#REF!</f>
        <v>#REF!</v>
      </c>
      <c r="E631" s="9" t="e">
        <f>'11-2019'!#REF!</f>
        <v>#REF!</v>
      </c>
      <c r="F631" s="71" t="e">
        <f t="shared" si="27"/>
        <v>#REF!</v>
      </c>
      <c r="H631" s="38" t="e">
        <f>'11-2019'!#REF!</f>
        <v>#REF!</v>
      </c>
      <c r="I631" s="38" t="e">
        <f>'11-2019'!#REF!</f>
        <v>#REF!</v>
      </c>
      <c r="J631" s="38" t="e">
        <f>'11-2019'!#REF!</f>
        <v>#REF!</v>
      </c>
    </row>
    <row r="632" spans="1:10" s="27" customFormat="1" ht="17.25" hidden="1" x14ac:dyDescent="0.3">
      <c r="A632" s="6"/>
      <c r="B632" s="7" t="e">
        <f>'11-2019'!#REF!</f>
        <v>#REF!</v>
      </c>
      <c r="C632" s="8" t="e">
        <f>'11-2019'!#REF!</f>
        <v>#REF!</v>
      </c>
      <c r="D632" s="9" t="e">
        <f>'11-2019'!#REF!</f>
        <v>#REF!</v>
      </c>
      <c r="E632" s="9" t="e">
        <f>'11-2019'!#REF!</f>
        <v>#REF!</v>
      </c>
      <c r="F632" s="71" t="e">
        <f t="shared" si="27"/>
        <v>#REF!</v>
      </c>
      <c r="H632" s="38" t="e">
        <f>'11-2019'!#REF!</f>
        <v>#REF!</v>
      </c>
      <c r="I632" s="38" t="e">
        <f>'11-2019'!#REF!</f>
        <v>#REF!</v>
      </c>
      <c r="J632" s="38" t="e">
        <f>'11-2019'!#REF!</f>
        <v>#REF!</v>
      </c>
    </row>
    <row r="633" spans="1:10" s="27" customFormat="1" ht="17.25" hidden="1" x14ac:dyDescent="0.3">
      <c r="A633" s="6" t="e">
        <f>'11-2019'!#REF!</f>
        <v>#REF!</v>
      </c>
      <c r="B633" s="7" t="e">
        <f>'11-2019'!#REF!</f>
        <v>#REF!</v>
      </c>
      <c r="C633" s="8" t="e">
        <f>'11-2019'!#REF!</f>
        <v>#REF!</v>
      </c>
      <c r="D633" s="9" t="e">
        <f>'11-2019'!#REF!</f>
        <v>#REF!</v>
      </c>
      <c r="E633" s="9" t="e">
        <f>'11-2019'!#REF!</f>
        <v>#REF!</v>
      </c>
      <c r="F633" s="71" t="e">
        <f t="shared" si="27"/>
        <v>#REF!</v>
      </c>
      <c r="H633" s="38" t="e">
        <f>'11-2019'!#REF!</f>
        <v>#REF!</v>
      </c>
      <c r="I633" s="38" t="e">
        <f>'11-2019'!#REF!</f>
        <v>#REF!</v>
      </c>
      <c r="J633" s="38" t="e">
        <f>'11-2019'!#REF!</f>
        <v>#REF!</v>
      </c>
    </row>
    <row r="634" spans="1:10" s="27" customFormat="1" ht="17.25" hidden="1" x14ac:dyDescent="0.3">
      <c r="A634" s="6" t="e">
        <f>'11-2019'!#REF!</f>
        <v>#REF!</v>
      </c>
      <c r="B634" s="7" t="e">
        <f>'11-2019'!#REF!</f>
        <v>#REF!</v>
      </c>
      <c r="C634" s="8" t="e">
        <f>'11-2019'!#REF!</f>
        <v>#REF!</v>
      </c>
      <c r="D634" s="9" t="e">
        <f>'11-2019'!#REF!</f>
        <v>#REF!</v>
      </c>
      <c r="E634" s="9" t="e">
        <f>'11-2019'!#REF!</f>
        <v>#REF!</v>
      </c>
      <c r="F634" s="71" t="e">
        <f t="shared" si="27"/>
        <v>#REF!</v>
      </c>
      <c r="H634" s="38" t="e">
        <f>'11-2019'!#REF!</f>
        <v>#REF!</v>
      </c>
      <c r="I634" s="38" t="e">
        <f>'11-2019'!#REF!</f>
        <v>#REF!</v>
      </c>
      <c r="J634" s="38" t="e">
        <f>'11-2019'!#REF!</f>
        <v>#REF!</v>
      </c>
    </row>
    <row r="635" spans="1:10" s="27" customFormat="1" ht="17.25" hidden="1" x14ac:dyDescent="0.3">
      <c r="A635" s="6"/>
      <c r="B635" s="7" t="e">
        <f>'11-2019'!#REF!</f>
        <v>#REF!</v>
      </c>
      <c r="C635" s="8" t="e">
        <f>'11-2019'!#REF!</f>
        <v>#REF!</v>
      </c>
      <c r="D635" s="9" t="e">
        <f>'11-2019'!#REF!</f>
        <v>#REF!</v>
      </c>
      <c r="E635" s="9" t="e">
        <f>'11-2019'!#REF!</f>
        <v>#REF!</v>
      </c>
      <c r="F635" s="71" t="e">
        <f>E635-D635</f>
        <v>#REF!</v>
      </c>
      <c r="H635" s="38" t="e">
        <f>'11-2019'!#REF!</f>
        <v>#REF!</v>
      </c>
      <c r="I635" s="38" t="e">
        <f>'11-2019'!#REF!</f>
        <v>#REF!</v>
      </c>
      <c r="J635" s="38" t="e">
        <f>'11-2019'!#REF!</f>
        <v>#REF!</v>
      </c>
    </row>
    <row r="636" spans="1:10" s="27" customFormat="1" ht="17.25" hidden="1" x14ac:dyDescent="0.3">
      <c r="A636" s="6" t="e">
        <f>'11-2019'!#REF!</f>
        <v>#REF!</v>
      </c>
      <c r="B636" s="7" t="e">
        <f>'11-2019'!#REF!</f>
        <v>#REF!</v>
      </c>
      <c r="C636" s="8" t="e">
        <f>'11-2019'!#REF!</f>
        <v>#REF!</v>
      </c>
      <c r="D636" s="9" t="e">
        <f>'11-2019'!#REF!</f>
        <v>#REF!</v>
      </c>
      <c r="E636" s="9" t="e">
        <f>'11-2019'!#REF!</f>
        <v>#REF!</v>
      </c>
      <c r="F636" s="71" t="e">
        <f>E636-D636</f>
        <v>#REF!</v>
      </c>
      <c r="H636" s="38" t="e">
        <f>'11-2019'!#REF!</f>
        <v>#REF!</v>
      </c>
      <c r="I636" s="38" t="e">
        <f>'11-2019'!#REF!</f>
        <v>#REF!</v>
      </c>
      <c r="J636" s="38" t="e">
        <f>'11-2019'!#REF!</f>
        <v>#REF!</v>
      </c>
    </row>
    <row r="637" spans="1:10" s="27" customFormat="1" ht="17.25" hidden="1" x14ac:dyDescent="0.3">
      <c r="A637" s="6" t="e">
        <f>'11-2019'!#REF!</f>
        <v>#REF!</v>
      </c>
      <c r="B637" s="7" t="e">
        <f>'11-2019'!#REF!</f>
        <v>#REF!</v>
      </c>
      <c r="C637" s="8" t="e">
        <f>'11-2019'!#REF!</f>
        <v>#REF!</v>
      </c>
      <c r="D637" s="9" t="e">
        <f>'11-2019'!#REF!</f>
        <v>#REF!</v>
      </c>
      <c r="E637" s="9" t="e">
        <f>'11-2019'!#REF!</f>
        <v>#REF!</v>
      </c>
      <c r="F637" s="71" t="e">
        <f>E637-D637</f>
        <v>#REF!</v>
      </c>
      <c r="H637" s="38" t="e">
        <f>'11-2019'!#REF!</f>
        <v>#REF!</v>
      </c>
      <c r="I637" s="38" t="e">
        <f>'11-2019'!#REF!</f>
        <v>#REF!</v>
      </c>
      <c r="J637" s="38" t="e">
        <f>'11-2019'!#REF!</f>
        <v>#REF!</v>
      </c>
    </row>
    <row r="638" spans="1:10" s="27" customFormat="1" ht="17.25" hidden="1" x14ac:dyDescent="0.3">
      <c r="A638" s="6" t="e">
        <f>'11-2019'!#REF!</f>
        <v>#REF!</v>
      </c>
      <c r="B638" s="7" t="e">
        <f>'11-2019'!#REF!</f>
        <v>#REF!</v>
      </c>
      <c r="C638" s="8" t="e">
        <f>'11-2019'!#REF!</f>
        <v>#REF!</v>
      </c>
      <c r="D638" s="9" t="e">
        <f>'11-2019'!#REF!</f>
        <v>#REF!</v>
      </c>
      <c r="E638" s="9" t="e">
        <f>'11-2019'!#REF!</f>
        <v>#REF!</v>
      </c>
      <c r="F638" s="71" t="e">
        <f>E638-D638</f>
        <v>#REF!</v>
      </c>
      <c r="H638" s="38" t="e">
        <f>'11-2019'!#REF!</f>
        <v>#REF!</v>
      </c>
      <c r="I638" s="38" t="e">
        <f>'11-2019'!#REF!</f>
        <v>#REF!</v>
      </c>
      <c r="J638" s="38" t="e">
        <f>'11-2019'!#REF!</f>
        <v>#REF!</v>
      </c>
    </row>
    <row r="639" spans="1:10" s="37" customFormat="1" ht="31.5" customHeight="1" x14ac:dyDescent="0.3">
      <c r="A639" s="13"/>
      <c r="B639" s="321" t="e">
        <f>'11-2019'!#REF!</f>
        <v>#REF!</v>
      </c>
      <c r="C639" s="322"/>
      <c r="D639" s="322"/>
      <c r="E639" s="322"/>
      <c r="F639" s="323"/>
      <c r="H639" s="38" t="e">
        <f>'11-2019'!#REF!</f>
        <v>#REF!</v>
      </c>
      <c r="I639" s="38" t="e">
        <f>'11-2019'!#REF!</f>
        <v>#REF!</v>
      </c>
      <c r="J639" s="38" t="e">
        <f>'11-2019'!#REF!</f>
        <v>#REF!</v>
      </c>
    </row>
    <row r="640" spans="1:10" s="27" customFormat="1" ht="17.25" hidden="1" x14ac:dyDescent="0.3">
      <c r="A640" s="6" t="e">
        <f>'11-2019'!#REF!</f>
        <v>#REF!</v>
      </c>
      <c r="B640" s="7" t="e">
        <f>'11-2019'!#REF!</f>
        <v>#REF!</v>
      </c>
      <c r="C640" s="8" t="e">
        <f>'11-2019'!#REF!</f>
        <v>#REF!</v>
      </c>
      <c r="D640" s="9" t="e">
        <f>'11-2019'!#REF!</f>
        <v>#REF!</v>
      </c>
      <c r="E640" s="9" t="e">
        <f>'11-2019'!#REF!</f>
        <v>#REF!</v>
      </c>
      <c r="F640" s="71" t="e">
        <f t="shared" ref="F640:F646" si="28">E640-D640</f>
        <v>#REF!</v>
      </c>
      <c r="H640" s="38" t="e">
        <f>'11-2019'!#REF!</f>
        <v>#REF!</v>
      </c>
      <c r="I640" s="38" t="e">
        <f>'11-2019'!#REF!</f>
        <v>#REF!</v>
      </c>
      <c r="J640" s="38" t="e">
        <f>'11-2019'!#REF!</f>
        <v>#REF!</v>
      </c>
    </row>
    <row r="641" spans="1:10" s="27" customFormat="1" ht="17.25" hidden="1" x14ac:dyDescent="0.3">
      <c r="A641" s="6" t="e">
        <f>'11-2019'!#REF!</f>
        <v>#REF!</v>
      </c>
      <c r="B641" s="7" t="e">
        <f>'11-2019'!#REF!</f>
        <v>#REF!</v>
      </c>
      <c r="C641" s="8" t="e">
        <f>'11-2019'!#REF!</f>
        <v>#REF!</v>
      </c>
      <c r="D641" s="9" t="e">
        <f>'11-2019'!#REF!</f>
        <v>#REF!</v>
      </c>
      <c r="E641" s="9" t="e">
        <f>'11-2019'!#REF!</f>
        <v>#REF!</v>
      </c>
      <c r="F641" s="71" t="e">
        <f t="shared" si="28"/>
        <v>#REF!</v>
      </c>
      <c r="H641" s="38" t="e">
        <f>'11-2019'!#REF!</f>
        <v>#REF!</v>
      </c>
      <c r="I641" s="38" t="e">
        <f>'11-2019'!#REF!</f>
        <v>#REF!</v>
      </c>
      <c r="J641" s="38" t="e">
        <f>'11-2019'!#REF!</f>
        <v>#REF!</v>
      </c>
    </row>
    <row r="642" spans="1:10" s="27" customFormat="1" ht="17.25" hidden="1" x14ac:dyDescent="0.3">
      <c r="A642" s="6" t="e">
        <f>'11-2019'!#REF!</f>
        <v>#REF!</v>
      </c>
      <c r="B642" s="7" t="e">
        <f>'11-2019'!#REF!</f>
        <v>#REF!</v>
      </c>
      <c r="C642" s="8" t="e">
        <f>'11-2019'!#REF!</f>
        <v>#REF!</v>
      </c>
      <c r="D642" s="9">
        <f>'11-2019'!O1307</f>
        <v>0</v>
      </c>
      <c r="E642" s="9">
        <f>'11-2019'!P1307</f>
        <v>0</v>
      </c>
      <c r="F642" s="71">
        <f t="shared" si="28"/>
        <v>0</v>
      </c>
      <c r="H642" s="38" t="e">
        <f>'11-2019'!#REF!</f>
        <v>#REF!</v>
      </c>
      <c r="I642" s="38" t="e">
        <f>'11-2019'!#REF!</f>
        <v>#REF!</v>
      </c>
      <c r="J642" s="38" t="e">
        <f>'11-2019'!#REF!</f>
        <v>#REF!</v>
      </c>
    </row>
    <row r="643" spans="1:10" s="27" customFormat="1" ht="17.25" hidden="1" x14ac:dyDescent="0.3">
      <c r="A643" s="6" t="e">
        <f>'11-2019'!#REF!</f>
        <v>#REF!</v>
      </c>
      <c r="B643" s="7" t="e">
        <f>'11-2019'!#REF!</f>
        <v>#REF!</v>
      </c>
      <c r="C643" s="8" t="e">
        <f>'11-2019'!#REF!</f>
        <v>#REF!</v>
      </c>
      <c r="D643" s="9" t="e">
        <f>'11-2019'!#REF!</f>
        <v>#REF!</v>
      </c>
      <c r="E643" s="9" t="e">
        <f>'11-2019'!#REF!</f>
        <v>#REF!</v>
      </c>
      <c r="F643" s="71" t="e">
        <f t="shared" si="28"/>
        <v>#REF!</v>
      </c>
      <c r="H643" s="38" t="e">
        <f>'11-2019'!#REF!</f>
        <v>#REF!</v>
      </c>
      <c r="I643" s="38" t="e">
        <f>'11-2019'!#REF!</f>
        <v>#REF!</v>
      </c>
      <c r="J643" s="38" t="e">
        <f>'11-2019'!#REF!</f>
        <v>#REF!</v>
      </c>
    </row>
    <row r="644" spans="1:10" s="27" customFormat="1" ht="17.25" hidden="1" x14ac:dyDescent="0.3">
      <c r="A644" s="6" t="e">
        <f>'11-2019'!#REF!</f>
        <v>#REF!</v>
      </c>
      <c r="B644" s="7" t="e">
        <f>'11-2019'!#REF!</f>
        <v>#REF!</v>
      </c>
      <c r="C644" s="8" t="e">
        <f>'11-2019'!#REF!</f>
        <v>#REF!</v>
      </c>
      <c r="D644" s="9" t="e">
        <f>'11-2019'!#REF!</f>
        <v>#REF!</v>
      </c>
      <c r="E644" s="9" t="e">
        <f>'11-2019'!#REF!</f>
        <v>#REF!</v>
      </c>
      <c r="F644" s="71" t="e">
        <f t="shared" si="28"/>
        <v>#REF!</v>
      </c>
      <c r="H644" s="38" t="e">
        <f>'11-2019'!#REF!</f>
        <v>#REF!</v>
      </c>
      <c r="I644" s="38" t="e">
        <f>'11-2019'!#REF!</f>
        <v>#REF!</v>
      </c>
      <c r="J644" s="38" t="e">
        <f>'11-2019'!#REF!</f>
        <v>#REF!</v>
      </c>
    </row>
    <row r="645" spans="1:10" s="27" customFormat="1" ht="17.25" hidden="1" x14ac:dyDescent="0.3">
      <c r="A645" s="6" t="e">
        <f>'11-2019'!#REF!</f>
        <v>#REF!</v>
      </c>
      <c r="B645" s="7" t="e">
        <f>'11-2019'!#REF!</f>
        <v>#REF!</v>
      </c>
      <c r="C645" s="8" t="e">
        <f>'11-2019'!#REF!</f>
        <v>#REF!</v>
      </c>
      <c r="D645" s="9" t="e">
        <f>'11-2019'!#REF!</f>
        <v>#REF!</v>
      </c>
      <c r="E645" s="9" t="e">
        <f>'11-2019'!#REF!</f>
        <v>#REF!</v>
      </c>
      <c r="F645" s="71" t="e">
        <f t="shared" si="28"/>
        <v>#REF!</v>
      </c>
      <c r="H645" s="38" t="e">
        <f>'11-2019'!#REF!</f>
        <v>#REF!</v>
      </c>
      <c r="I645" s="38" t="e">
        <f>'11-2019'!#REF!</f>
        <v>#REF!</v>
      </c>
      <c r="J645" s="38" t="e">
        <f>'11-2019'!#REF!</f>
        <v>#REF!</v>
      </c>
    </row>
    <row r="646" spans="1:10" s="27" customFormat="1" ht="17.25" hidden="1" x14ac:dyDescent="0.3">
      <c r="A646" s="6" t="e">
        <f>'11-2019'!#REF!</f>
        <v>#REF!</v>
      </c>
      <c r="B646" s="7" t="e">
        <f>'11-2019'!#REF!</f>
        <v>#REF!</v>
      </c>
      <c r="C646" s="8" t="e">
        <f>'11-2019'!#REF!</f>
        <v>#REF!</v>
      </c>
      <c r="D646" s="9" t="e">
        <f>'11-2019'!#REF!</f>
        <v>#REF!</v>
      </c>
      <c r="E646" s="9" t="e">
        <f>'11-2019'!#REF!</f>
        <v>#REF!</v>
      </c>
      <c r="F646" s="71" t="e">
        <f t="shared" si="28"/>
        <v>#REF!</v>
      </c>
      <c r="H646" s="38" t="e">
        <f>'11-2019'!#REF!</f>
        <v>#REF!</v>
      </c>
      <c r="I646" s="38" t="e">
        <f>'11-2019'!#REF!</f>
        <v>#REF!</v>
      </c>
      <c r="J646" s="38" t="e">
        <f>'11-2019'!#REF!</f>
        <v>#REF!</v>
      </c>
    </row>
    <row r="647" spans="1:10" s="37" customFormat="1" ht="17.25" hidden="1" x14ac:dyDescent="0.3">
      <c r="A647" s="13"/>
      <c r="B647" s="5" t="str">
        <f>'11-2019'!B1307</f>
        <v>Gạch xây không nung:</v>
      </c>
      <c r="C647" s="4"/>
      <c r="D647" s="18"/>
      <c r="E647" s="18"/>
      <c r="F647" s="72"/>
      <c r="H647" s="38">
        <f>'11-2019'!H1307</f>
        <v>0</v>
      </c>
      <c r="I647" s="38">
        <f>'11-2019'!I1307</f>
        <v>0</v>
      </c>
      <c r="J647" s="38">
        <f>'11-2019'!J1307</f>
        <v>0</v>
      </c>
    </row>
    <row r="648" spans="1:10" s="37" customFormat="1" ht="49.5" customHeight="1" x14ac:dyDescent="0.3">
      <c r="A648" s="13"/>
      <c r="B648" s="321" t="e">
        <f>'11-2019'!#REF!</f>
        <v>#REF!</v>
      </c>
      <c r="C648" s="322"/>
      <c r="D648" s="322"/>
      <c r="E648" s="322"/>
      <c r="F648" s="323"/>
      <c r="H648" s="38" t="e">
        <f>'11-2019'!#REF!</f>
        <v>#REF!</v>
      </c>
      <c r="I648" s="38" t="e">
        <f>'11-2019'!#REF!</f>
        <v>#REF!</v>
      </c>
      <c r="J648" s="38" t="e">
        <f>'11-2019'!#REF!</f>
        <v>#REF!</v>
      </c>
    </row>
    <row r="649" spans="1:10" s="27" customFormat="1" ht="17.25" hidden="1" x14ac:dyDescent="0.3">
      <c r="A649" s="6" t="e">
        <f>'11-2019'!#REF!</f>
        <v>#REF!</v>
      </c>
      <c r="B649" s="7" t="e">
        <f>'11-2019'!#REF!</f>
        <v>#REF!</v>
      </c>
      <c r="C649" s="8" t="e">
        <f>'11-2019'!#REF!</f>
        <v>#REF!</v>
      </c>
      <c r="D649" s="9" t="e">
        <f>'11-2019'!#REF!</f>
        <v>#REF!</v>
      </c>
      <c r="E649" s="9" t="e">
        <f>'11-2019'!#REF!</f>
        <v>#REF!</v>
      </c>
      <c r="F649" s="71" t="e">
        <f t="shared" ref="F649:F654" si="29">E649-D649</f>
        <v>#REF!</v>
      </c>
      <c r="H649" s="38" t="e">
        <f>'11-2019'!#REF!</f>
        <v>#REF!</v>
      </c>
      <c r="I649" s="38" t="e">
        <f>'11-2019'!#REF!</f>
        <v>#REF!</v>
      </c>
      <c r="J649" s="38" t="e">
        <f>'11-2019'!#REF!</f>
        <v>#REF!</v>
      </c>
    </row>
    <row r="650" spans="1:10" s="27" customFormat="1" ht="17.25" hidden="1" x14ac:dyDescent="0.3">
      <c r="A650" s="6" t="e">
        <f>'11-2019'!#REF!</f>
        <v>#REF!</v>
      </c>
      <c r="B650" s="7" t="e">
        <f>'11-2019'!#REF!</f>
        <v>#REF!</v>
      </c>
      <c r="C650" s="8" t="e">
        <f>'11-2019'!#REF!</f>
        <v>#REF!</v>
      </c>
      <c r="D650" s="9" t="e">
        <f>'11-2019'!#REF!</f>
        <v>#REF!</v>
      </c>
      <c r="E650" s="9" t="e">
        <f>'11-2019'!#REF!</f>
        <v>#REF!</v>
      </c>
      <c r="F650" s="71" t="e">
        <f t="shared" si="29"/>
        <v>#REF!</v>
      </c>
      <c r="H650" s="38" t="e">
        <f>'11-2019'!#REF!</f>
        <v>#REF!</v>
      </c>
      <c r="I650" s="38" t="e">
        <f>'11-2019'!#REF!</f>
        <v>#REF!</v>
      </c>
      <c r="J650" s="38" t="e">
        <f>'11-2019'!#REF!</f>
        <v>#REF!</v>
      </c>
    </row>
    <row r="651" spans="1:10" s="27" customFormat="1" ht="17.25" hidden="1" x14ac:dyDescent="0.3">
      <c r="A651" s="6" t="e">
        <f>'11-2019'!#REF!</f>
        <v>#REF!</v>
      </c>
      <c r="B651" s="7" t="e">
        <f>'11-2019'!#REF!</f>
        <v>#REF!</v>
      </c>
      <c r="C651" s="8" t="e">
        <f>'11-2019'!#REF!</f>
        <v>#REF!</v>
      </c>
      <c r="D651" s="9">
        <f>'11-2019'!O1315</f>
        <v>0</v>
      </c>
      <c r="E651" s="9">
        <f>'11-2019'!P1315</f>
        <v>0</v>
      </c>
      <c r="F651" s="71">
        <f t="shared" si="29"/>
        <v>0</v>
      </c>
      <c r="H651" s="38" t="e">
        <f>'11-2019'!#REF!</f>
        <v>#REF!</v>
      </c>
      <c r="I651" s="38" t="e">
        <f>'11-2019'!#REF!</f>
        <v>#REF!</v>
      </c>
      <c r="J651" s="38" t="e">
        <f>'11-2019'!#REF!</f>
        <v>#REF!</v>
      </c>
    </row>
    <row r="652" spans="1:10" s="27" customFormat="1" ht="17.25" hidden="1" x14ac:dyDescent="0.3">
      <c r="A652" s="6" t="e">
        <f>'11-2019'!#REF!</f>
        <v>#REF!</v>
      </c>
      <c r="B652" s="7" t="e">
        <f>'11-2019'!#REF!</f>
        <v>#REF!</v>
      </c>
      <c r="C652" s="8" t="e">
        <f>'11-2019'!#REF!</f>
        <v>#REF!</v>
      </c>
      <c r="D652" s="9">
        <f>'11-2019'!O1316</f>
        <v>0</v>
      </c>
      <c r="E652" s="9">
        <f>'11-2019'!P1316</f>
        <v>0</v>
      </c>
      <c r="F652" s="71">
        <f t="shared" si="29"/>
        <v>0</v>
      </c>
      <c r="H652" s="38" t="e">
        <f>'11-2019'!#REF!</f>
        <v>#REF!</v>
      </c>
      <c r="I652" s="38" t="e">
        <f>'11-2019'!#REF!</f>
        <v>#REF!</v>
      </c>
      <c r="J652" s="38" t="e">
        <f>'11-2019'!#REF!</f>
        <v>#REF!</v>
      </c>
    </row>
    <row r="653" spans="1:10" s="27" customFormat="1" ht="17.25" hidden="1" x14ac:dyDescent="0.3">
      <c r="A653" s="6" t="e">
        <f>'11-2019'!#REF!</f>
        <v>#REF!</v>
      </c>
      <c r="B653" s="7" t="e">
        <f>'11-2019'!#REF!</f>
        <v>#REF!</v>
      </c>
      <c r="C653" s="8" t="e">
        <f>'11-2019'!#REF!</f>
        <v>#REF!</v>
      </c>
      <c r="D653" s="9">
        <f>'11-2019'!O1317</f>
        <v>0</v>
      </c>
      <c r="E653" s="9">
        <f>'11-2019'!P1317</f>
        <v>0</v>
      </c>
      <c r="F653" s="71">
        <f t="shared" si="29"/>
        <v>0</v>
      </c>
      <c r="H653" s="38" t="e">
        <f>'11-2019'!#REF!</f>
        <v>#REF!</v>
      </c>
      <c r="I653" s="38" t="e">
        <f>'11-2019'!#REF!</f>
        <v>#REF!</v>
      </c>
      <c r="J653" s="38" t="e">
        <f>'11-2019'!#REF!</f>
        <v>#REF!</v>
      </c>
    </row>
    <row r="654" spans="1:10" s="27" customFormat="1" ht="17.25" hidden="1" x14ac:dyDescent="0.3">
      <c r="A654" s="6" t="e">
        <f>'11-2019'!#REF!</f>
        <v>#REF!</v>
      </c>
      <c r="B654" s="7" t="e">
        <f>'11-2019'!#REF!</f>
        <v>#REF!</v>
      </c>
      <c r="C654" s="8" t="e">
        <f>'11-2019'!#REF!</f>
        <v>#REF!</v>
      </c>
      <c r="D654" s="9">
        <f>'11-2019'!O1318</f>
        <v>0</v>
      </c>
      <c r="E654" s="9">
        <f>'11-2019'!P1318</f>
        <v>0</v>
      </c>
      <c r="F654" s="71">
        <f t="shared" si="29"/>
        <v>0</v>
      </c>
      <c r="H654" s="38" t="e">
        <f>'11-2019'!#REF!</f>
        <v>#REF!</v>
      </c>
      <c r="I654" s="38" t="e">
        <f>'11-2019'!#REF!</f>
        <v>#REF!</v>
      </c>
      <c r="J654" s="38" t="e">
        <f>'11-2019'!#REF!</f>
        <v>#REF!</v>
      </c>
    </row>
    <row r="655" spans="1:10" s="27" customFormat="1" ht="17.25" hidden="1" x14ac:dyDescent="0.3">
      <c r="A655" s="6" t="e">
        <f>'11-2019'!#REF!</f>
        <v>#REF!</v>
      </c>
      <c r="B655" s="7" t="e">
        <f>'11-2019'!#REF!</f>
        <v>#REF!</v>
      </c>
      <c r="C655" s="8" t="e">
        <f>'11-2019'!#REF!</f>
        <v>#REF!</v>
      </c>
      <c r="D655" s="9">
        <f>'11-2019'!O1319</f>
        <v>0</v>
      </c>
      <c r="E655" s="9">
        <f>'11-2019'!P1319</f>
        <v>0</v>
      </c>
      <c r="F655" s="71">
        <f t="shared" ref="F655:F667" si="30">E655-D655</f>
        <v>0</v>
      </c>
      <c r="H655" s="38" t="e">
        <f>'11-2019'!#REF!</f>
        <v>#REF!</v>
      </c>
      <c r="I655" s="38" t="e">
        <f>'11-2019'!#REF!</f>
        <v>#REF!</v>
      </c>
      <c r="J655" s="38" t="e">
        <f>'11-2019'!#REF!</f>
        <v>#REF!</v>
      </c>
    </row>
    <row r="656" spans="1:10" s="37" customFormat="1" ht="38.25" customHeight="1" x14ac:dyDescent="0.3">
      <c r="A656" s="13"/>
      <c r="B656" s="321" t="str">
        <f>'11-2019'!B1315</f>
        <v xml:space="preserve"> * Cty TNHH MTV Xây lắp An Giang, bao gồm chi phí bốc xếp lên phương tiện đường bộ hoặc đường thủy của bên mua tại nhà máy sản xuất. Theo bảng giá ngày 04/09/2019</v>
      </c>
      <c r="C656" s="322"/>
      <c r="D656" s="322"/>
      <c r="E656" s="322"/>
      <c r="F656" s="323"/>
      <c r="H656" s="38">
        <f>'11-2019'!H1315</f>
        <v>0</v>
      </c>
      <c r="I656" s="38">
        <f>'11-2019'!I1315</f>
        <v>0</v>
      </c>
      <c r="J656" s="38">
        <f>'11-2019'!J1315</f>
        <v>0</v>
      </c>
    </row>
    <row r="657" spans="1:10" s="27" customFormat="1" ht="17.25" hidden="1" x14ac:dyDescent="0.3">
      <c r="A657" s="6">
        <f>'11-2019'!A1316</f>
        <v>1</v>
      </c>
      <c r="B657" s="7" t="str">
        <f>'11-2019'!B1316</f>
        <v>Gạch không nung đặc 80 x 40 x 180mm</v>
      </c>
      <c r="C657" s="8" t="str">
        <f>'11-2019'!C1316</f>
        <v>đ/viên</v>
      </c>
      <c r="D657" s="9">
        <f>'11-2019'!O1321</f>
        <v>0</v>
      </c>
      <c r="E657" s="9">
        <f>'11-2019'!P1321</f>
        <v>0</v>
      </c>
      <c r="F657" s="71">
        <f t="shared" si="30"/>
        <v>0</v>
      </c>
      <c r="H657" s="38">
        <f>'11-2019'!H1316</f>
        <v>1000</v>
      </c>
      <c r="I657" s="38">
        <f>'11-2019'!I1316</f>
        <v>0</v>
      </c>
      <c r="J657" s="38">
        <f>'11-2019'!J1316</f>
        <v>0</v>
      </c>
    </row>
    <row r="658" spans="1:10" s="27" customFormat="1" ht="17.25" hidden="1" x14ac:dyDescent="0.3">
      <c r="A658" s="6">
        <f>'11-2019'!A1317</f>
        <v>2</v>
      </c>
      <c r="B658" s="7" t="str">
        <f>'11-2019'!B1317</f>
        <v>Gạch không nung 2 lỗ  80 x 80 x 180mm</v>
      </c>
      <c r="C658" s="8" t="str">
        <f>'11-2019'!C1317</f>
        <v>đ/viên</v>
      </c>
      <c r="D658" s="9">
        <f>'11-2019'!O1322</f>
        <v>0</v>
      </c>
      <c r="E658" s="9">
        <f>'11-2019'!P1322</f>
        <v>0</v>
      </c>
      <c r="F658" s="71">
        <f t="shared" si="30"/>
        <v>0</v>
      </c>
      <c r="H658" s="38">
        <f>'11-2019'!H1317</f>
        <v>1091</v>
      </c>
      <c r="I658" s="38">
        <f>'11-2019'!I1317</f>
        <v>0</v>
      </c>
      <c r="J658" s="38">
        <f>'11-2019'!J1317</f>
        <v>0</v>
      </c>
    </row>
    <row r="659" spans="1:10" s="27" customFormat="1" ht="17.25" hidden="1" x14ac:dyDescent="0.3">
      <c r="A659" s="6">
        <f>'11-2019'!A1318</f>
        <v>3</v>
      </c>
      <c r="B659" s="7" t="str">
        <f>'11-2019'!B1318</f>
        <v>Gạch không nung 4 lỗ  80 x 80 x 180mm</v>
      </c>
      <c r="C659" s="8" t="str">
        <f>'11-2019'!C1318</f>
        <v>đ/viên</v>
      </c>
      <c r="D659" s="9">
        <f>'11-2019'!O1323</f>
        <v>0</v>
      </c>
      <c r="E659" s="9">
        <f>'11-2019'!P1323</f>
        <v>0</v>
      </c>
      <c r="F659" s="71">
        <f>E659-D659</f>
        <v>0</v>
      </c>
      <c r="H659" s="38"/>
      <c r="I659" s="38"/>
      <c r="J659" s="38"/>
    </row>
    <row r="660" spans="1:10" s="27" customFormat="1" ht="17.25" hidden="1" x14ac:dyDescent="0.3">
      <c r="A660" s="6">
        <f>'11-2019'!A1319</f>
        <v>4</v>
      </c>
      <c r="B660" s="7" t="str">
        <f>'11-2019'!B1319</f>
        <v>Gạch không nung đặc 90 x 45 x 190mm</v>
      </c>
      <c r="C660" s="8" t="str">
        <f>'11-2019'!C1319</f>
        <v>đ/viên</v>
      </c>
      <c r="D660" s="9" t="e">
        <f>'11-2019'!#REF!</f>
        <v>#REF!</v>
      </c>
      <c r="E660" s="9" t="e">
        <f>'11-2019'!#REF!</f>
        <v>#REF!</v>
      </c>
      <c r="F660" s="71" t="e">
        <f t="shared" si="30"/>
        <v>#REF!</v>
      </c>
      <c r="H660" s="38">
        <f>'11-2019'!H1319</f>
        <v>1100</v>
      </c>
      <c r="I660" s="38">
        <f>'11-2019'!I1319</f>
        <v>0</v>
      </c>
      <c r="J660" s="38">
        <f>'11-2019'!J1319</f>
        <v>0</v>
      </c>
    </row>
    <row r="661" spans="1:10" s="27" customFormat="1" ht="17.25" hidden="1" x14ac:dyDescent="0.3">
      <c r="A661" s="6">
        <f>'11-2019'!A1320</f>
        <v>5</v>
      </c>
      <c r="B661" s="7" t="str">
        <f>'11-2019'!B1320</f>
        <v>Gạch không nung 3 lỗ  90 x 90 x 190mm</v>
      </c>
      <c r="C661" s="8" t="str">
        <f>'11-2019'!C1320</f>
        <v>đ/viên</v>
      </c>
      <c r="D661" s="9" t="e">
        <f>'11-2019'!#REF!</f>
        <v>#REF!</v>
      </c>
      <c r="E661" s="9" t="e">
        <f>'11-2019'!#REF!</f>
        <v>#REF!</v>
      </c>
      <c r="F661" s="71" t="e">
        <f t="shared" si="30"/>
        <v>#REF!</v>
      </c>
      <c r="H661" s="38">
        <f>'11-2019'!H1320</f>
        <v>1150</v>
      </c>
      <c r="I661" s="38">
        <f>'11-2019'!I1320</f>
        <v>0</v>
      </c>
      <c r="J661" s="38">
        <f>'11-2019'!J1320</f>
        <v>0</v>
      </c>
    </row>
    <row r="662" spans="1:10" s="27" customFormat="1" ht="17.25" hidden="1" x14ac:dyDescent="0.3">
      <c r="A662" s="6">
        <f>'11-2019'!A1321</f>
        <v>6</v>
      </c>
      <c r="B662" s="7" t="str">
        <f>'11-2019'!B1321</f>
        <v>Gạch không nung đặc  100 x 50 x 190mm</v>
      </c>
      <c r="C662" s="8" t="str">
        <f>'11-2019'!C1321</f>
        <v>đ/viên</v>
      </c>
      <c r="D662" s="9" t="e">
        <f>'11-2019'!#REF!</f>
        <v>#REF!</v>
      </c>
      <c r="E662" s="9" t="e">
        <f>'11-2019'!#REF!</f>
        <v>#REF!</v>
      </c>
      <c r="F662" s="71" t="e">
        <f t="shared" si="30"/>
        <v>#REF!</v>
      </c>
      <c r="H662" s="38">
        <f>'11-2019'!H1321</f>
        <v>1150</v>
      </c>
      <c r="I662" s="38">
        <f>'11-2019'!I1321</f>
        <v>0</v>
      </c>
      <c r="J662" s="38">
        <f>'11-2019'!J1321</f>
        <v>0</v>
      </c>
    </row>
    <row r="663" spans="1:10" s="27" customFormat="1" ht="17.25" hidden="1" x14ac:dyDescent="0.3">
      <c r="A663" s="6">
        <f>'11-2019'!A1322</f>
        <v>7</v>
      </c>
      <c r="B663" s="7" t="str">
        <f>'11-2019'!B1322</f>
        <v>Gạch không nung 3 lỗ  100 x 190 x 390mm</v>
      </c>
      <c r="C663" s="8" t="str">
        <f>'11-2019'!C1322</f>
        <v>đ/viên</v>
      </c>
      <c r="D663" s="9" t="e">
        <f>'11-2019'!#REF!</f>
        <v>#REF!</v>
      </c>
      <c r="E663" s="9" t="e">
        <f>'11-2019'!#REF!</f>
        <v>#REF!</v>
      </c>
      <c r="F663" s="71" t="e">
        <f t="shared" si="30"/>
        <v>#REF!</v>
      </c>
      <c r="H663" s="38">
        <f>'11-2019'!H1322</f>
        <v>4364</v>
      </c>
      <c r="I663" s="38">
        <f>'11-2019'!I1322</f>
        <v>0</v>
      </c>
      <c r="J663" s="38">
        <f>'11-2019'!J1322</f>
        <v>0</v>
      </c>
    </row>
    <row r="664" spans="1:10" s="27" customFormat="1" ht="17.25" hidden="1" x14ac:dyDescent="0.3">
      <c r="A664" s="6">
        <f>'11-2019'!A1323</f>
        <v>8</v>
      </c>
      <c r="B664" s="7" t="str">
        <f>'11-2019'!B1323</f>
        <v>Gạch không nung 3 lỗ  190 x 190 x 390mm</v>
      </c>
      <c r="C664" s="8" t="str">
        <f>'11-2019'!C1323</f>
        <v>đ/viên</v>
      </c>
      <c r="D664" s="9" t="e">
        <f>'11-2019'!#REF!</f>
        <v>#REF!</v>
      </c>
      <c r="E664" s="9" t="e">
        <f>'11-2019'!#REF!</f>
        <v>#REF!</v>
      </c>
      <c r="F664" s="71" t="e">
        <f t="shared" si="30"/>
        <v>#REF!</v>
      </c>
      <c r="H664" s="38">
        <f>'11-2019'!H1323</f>
        <v>8000</v>
      </c>
      <c r="I664" s="38">
        <f>'11-2019'!I1323</f>
        <v>0</v>
      </c>
      <c r="J664" s="38">
        <f>'11-2019'!J1323</f>
        <v>0</v>
      </c>
    </row>
    <row r="665" spans="1:10" s="37" customFormat="1" ht="41.25" customHeight="1" x14ac:dyDescent="0.3">
      <c r="A665" s="13"/>
      <c r="B665" s="321" t="e">
        <f>'11-2019'!#REF!</f>
        <v>#REF!</v>
      </c>
      <c r="C665" s="322"/>
      <c r="D665" s="322"/>
      <c r="E665" s="322"/>
      <c r="F665" s="323"/>
      <c r="H665" s="38" t="e">
        <f>'11-2019'!#REF!</f>
        <v>#REF!</v>
      </c>
      <c r="I665" s="38" t="e">
        <f>'11-2019'!#REF!</f>
        <v>#REF!</v>
      </c>
      <c r="J665" s="38" t="e">
        <f>'11-2019'!#REF!</f>
        <v>#REF!</v>
      </c>
    </row>
    <row r="666" spans="1:10" s="27" customFormat="1" ht="17.25" hidden="1" x14ac:dyDescent="0.3">
      <c r="A666" s="6" t="e">
        <f>'11-2019'!#REF!</f>
        <v>#REF!</v>
      </c>
      <c r="B666" s="7" t="e">
        <f>'11-2019'!#REF!</f>
        <v>#REF!</v>
      </c>
      <c r="C666" s="8" t="e">
        <f>'11-2019'!#REF!</f>
        <v>#REF!</v>
      </c>
      <c r="D666" s="9" t="e">
        <f>'11-2019'!#REF!</f>
        <v>#REF!</v>
      </c>
      <c r="E666" s="9" t="e">
        <f>'11-2019'!#REF!</f>
        <v>#REF!</v>
      </c>
      <c r="F666" s="71" t="e">
        <f t="shared" si="30"/>
        <v>#REF!</v>
      </c>
      <c r="H666" s="38" t="e">
        <f>'11-2019'!#REF!</f>
        <v>#REF!</v>
      </c>
      <c r="I666" s="38" t="e">
        <f>'11-2019'!#REF!</f>
        <v>#REF!</v>
      </c>
      <c r="J666" s="38" t="e">
        <f>'11-2019'!#REF!</f>
        <v>#REF!</v>
      </c>
    </row>
    <row r="667" spans="1:10" s="27" customFormat="1" ht="17.25" hidden="1" x14ac:dyDescent="0.3">
      <c r="A667" s="6" t="e">
        <f>'11-2019'!#REF!</f>
        <v>#REF!</v>
      </c>
      <c r="B667" s="7" t="e">
        <f>'11-2019'!#REF!</f>
        <v>#REF!</v>
      </c>
      <c r="C667" s="8" t="e">
        <f>'11-2019'!#REF!</f>
        <v>#REF!</v>
      </c>
      <c r="D667" s="9" t="e">
        <f>'11-2019'!#REF!</f>
        <v>#REF!</v>
      </c>
      <c r="E667" s="9" t="e">
        <f>'11-2019'!#REF!</f>
        <v>#REF!</v>
      </c>
      <c r="F667" s="71" t="e">
        <f t="shared" si="30"/>
        <v>#REF!</v>
      </c>
      <c r="H667" s="38" t="e">
        <f>'11-2019'!#REF!</f>
        <v>#REF!</v>
      </c>
      <c r="I667" s="38" t="e">
        <f>'11-2019'!#REF!</f>
        <v>#REF!</v>
      </c>
      <c r="J667" s="38" t="e">
        <f>'11-2019'!#REF!</f>
        <v>#REF!</v>
      </c>
    </row>
    <row r="668" spans="1:10" s="37" customFormat="1" ht="17.25" x14ac:dyDescent="0.3">
      <c r="A668" s="13" t="e">
        <f>'11-2019'!#REF!</f>
        <v>#REF!</v>
      </c>
      <c r="B668" s="5" t="e">
        <f>'11-2019'!#REF!</f>
        <v>#REF!</v>
      </c>
      <c r="C668" s="4"/>
      <c r="D668" s="18"/>
      <c r="E668" s="18"/>
      <c r="F668" s="72"/>
      <c r="H668" s="38" t="e">
        <f>'11-2019'!#REF!</f>
        <v>#REF!</v>
      </c>
      <c r="I668" s="38" t="e">
        <f>'11-2019'!#REF!</f>
        <v>#REF!</v>
      </c>
      <c r="J668" s="38" t="e">
        <f>'11-2019'!#REF!</f>
        <v>#REF!</v>
      </c>
    </row>
    <row r="669" spans="1:10" s="37" customFormat="1" ht="17.25" x14ac:dyDescent="0.3">
      <c r="A669" s="13" t="e">
        <f>'11-2019'!#REF!</f>
        <v>#REF!</v>
      </c>
      <c r="B669" s="321" t="e">
        <f>'11-2019'!#REF!</f>
        <v>#REF!</v>
      </c>
      <c r="C669" s="322"/>
      <c r="D669" s="322"/>
      <c r="E669" s="323"/>
      <c r="F669" s="72"/>
      <c r="H669" s="38" t="e">
        <f>'11-2019'!#REF!</f>
        <v>#REF!</v>
      </c>
      <c r="I669" s="38" t="e">
        <f>'11-2019'!#REF!</f>
        <v>#REF!</v>
      </c>
      <c r="J669" s="38" t="e">
        <f>'11-2019'!#REF!</f>
        <v>#REF!</v>
      </c>
    </row>
    <row r="670" spans="1:10" s="27" customFormat="1" ht="17.25" hidden="1" x14ac:dyDescent="0.3">
      <c r="A670" s="6" t="e">
        <f>'11-2019'!#REF!</f>
        <v>#REF!</v>
      </c>
      <c r="B670" s="7" t="e">
        <f>'11-2019'!#REF!</f>
        <v>#REF!</v>
      </c>
      <c r="C670" s="8" t="e">
        <f>'11-2019'!#REF!</f>
        <v>#REF!</v>
      </c>
      <c r="D670" s="9" t="e">
        <f>'11-2019'!#REF!</f>
        <v>#REF!</v>
      </c>
      <c r="E670" s="9" t="e">
        <f>'11-2019'!#REF!</f>
        <v>#REF!</v>
      </c>
      <c r="F670" s="71" t="e">
        <f t="shared" ref="F670:F708" si="31">E670-D670</f>
        <v>#REF!</v>
      </c>
      <c r="H670" s="38" t="e">
        <f>'11-2019'!#REF!</f>
        <v>#REF!</v>
      </c>
      <c r="I670" s="38" t="e">
        <f>'11-2019'!#REF!</f>
        <v>#REF!</v>
      </c>
      <c r="J670" s="38" t="e">
        <f>'11-2019'!#REF!</f>
        <v>#REF!</v>
      </c>
    </row>
    <row r="671" spans="1:10" s="27" customFormat="1" ht="17.25" hidden="1" x14ac:dyDescent="0.3">
      <c r="A671" s="6" t="e">
        <f>'11-2019'!#REF!</f>
        <v>#REF!</v>
      </c>
      <c r="B671" s="7" t="e">
        <f>'11-2019'!#REF!</f>
        <v>#REF!</v>
      </c>
      <c r="C671" s="8" t="e">
        <f>'11-2019'!#REF!</f>
        <v>#REF!</v>
      </c>
      <c r="D671" s="9" t="e">
        <f>'11-2019'!#REF!</f>
        <v>#REF!</v>
      </c>
      <c r="E671" s="9" t="e">
        <f>'11-2019'!#REF!</f>
        <v>#REF!</v>
      </c>
      <c r="F671" s="71" t="e">
        <f t="shared" si="31"/>
        <v>#REF!</v>
      </c>
      <c r="H671" s="38" t="e">
        <f>'11-2019'!#REF!</f>
        <v>#REF!</v>
      </c>
      <c r="I671" s="38" t="e">
        <f>'11-2019'!#REF!</f>
        <v>#REF!</v>
      </c>
      <c r="J671" s="38" t="e">
        <f>'11-2019'!#REF!</f>
        <v>#REF!</v>
      </c>
    </row>
    <row r="672" spans="1:10" s="27" customFormat="1" ht="17.25" hidden="1" x14ac:dyDescent="0.3">
      <c r="A672" s="6" t="e">
        <f>'11-2019'!#REF!</f>
        <v>#REF!</v>
      </c>
      <c r="B672" s="7" t="e">
        <f>'11-2019'!#REF!</f>
        <v>#REF!</v>
      </c>
      <c r="C672" s="8" t="e">
        <f>'11-2019'!#REF!</f>
        <v>#REF!</v>
      </c>
      <c r="D672" s="9" t="e">
        <f>'11-2019'!#REF!</f>
        <v>#REF!</v>
      </c>
      <c r="E672" s="9" t="e">
        <f>'11-2019'!#REF!</f>
        <v>#REF!</v>
      </c>
      <c r="F672" s="71" t="e">
        <f t="shared" si="31"/>
        <v>#REF!</v>
      </c>
      <c r="H672" s="38" t="e">
        <f>'11-2019'!#REF!</f>
        <v>#REF!</v>
      </c>
      <c r="I672" s="38" t="e">
        <f>'11-2019'!#REF!</f>
        <v>#REF!</v>
      </c>
      <c r="J672" s="38" t="e">
        <f>'11-2019'!#REF!</f>
        <v>#REF!</v>
      </c>
    </row>
    <row r="673" spans="1:10" s="27" customFormat="1" ht="17.25" hidden="1" x14ac:dyDescent="0.3">
      <c r="A673" s="6" t="e">
        <f>'11-2019'!#REF!</f>
        <v>#REF!</v>
      </c>
      <c r="B673" s="7" t="e">
        <f>'11-2019'!#REF!</f>
        <v>#REF!</v>
      </c>
      <c r="C673" s="8" t="e">
        <f>'11-2019'!#REF!</f>
        <v>#REF!</v>
      </c>
      <c r="D673" s="9" t="e">
        <f>'11-2019'!#REF!</f>
        <v>#REF!</v>
      </c>
      <c r="E673" s="9" t="e">
        <f>'11-2019'!#REF!</f>
        <v>#REF!</v>
      </c>
      <c r="F673" s="71" t="e">
        <f t="shared" si="31"/>
        <v>#REF!</v>
      </c>
      <c r="H673" s="38" t="e">
        <f>'11-2019'!#REF!</f>
        <v>#REF!</v>
      </c>
      <c r="I673" s="38" t="e">
        <f>'11-2019'!#REF!</f>
        <v>#REF!</v>
      </c>
      <c r="J673" s="38" t="e">
        <f>'11-2019'!#REF!</f>
        <v>#REF!</v>
      </c>
    </row>
    <row r="674" spans="1:10" s="27" customFormat="1" ht="17.25" hidden="1" x14ac:dyDescent="0.3">
      <c r="A674" s="6" t="e">
        <f>'11-2019'!#REF!</f>
        <v>#REF!</v>
      </c>
      <c r="B674" s="7" t="e">
        <f>'11-2019'!#REF!</f>
        <v>#REF!</v>
      </c>
      <c r="C674" s="8" t="e">
        <f>'11-2019'!#REF!</f>
        <v>#REF!</v>
      </c>
      <c r="D674" s="9" t="e">
        <f>'11-2019'!#REF!</f>
        <v>#REF!</v>
      </c>
      <c r="E674" s="9" t="e">
        <f>'11-2019'!#REF!</f>
        <v>#REF!</v>
      </c>
      <c r="F674" s="71" t="e">
        <f t="shared" si="31"/>
        <v>#REF!</v>
      </c>
      <c r="H674" s="38" t="e">
        <f>'11-2019'!#REF!</f>
        <v>#REF!</v>
      </c>
      <c r="I674" s="38" t="e">
        <f>'11-2019'!#REF!</f>
        <v>#REF!</v>
      </c>
      <c r="J674" s="38" t="e">
        <f>'11-2019'!#REF!</f>
        <v>#REF!</v>
      </c>
    </row>
    <row r="675" spans="1:10" s="27" customFormat="1" ht="17.25" hidden="1" x14ac:dyDescent="0.3">
      <c r="A675" s="6" t="e">
        <f>'11-2019'!#REF!</f>
        <v>#REF!</v>
      </c>
      <c r="B675" s="7" t="e">
        <f>'11-2019'!#REF!</f>
        <v>#REF!</v>
      </c>
      <c r="C675" s="8" t="e">
        <f>'11-2019'!#REF!</f>
        <v>#REF!</v>
      </c>
      <c r="D675" s="9" t="e">
        <f>'11-2019'!#REF!</f>
        <v>#REF!</v>
      </c>
      <c r="E675" s="9" t="e">
        <f>'11-2019'!#REF!</f>
        <v>#REF!</v>
      </c>
      <c r="F675" s="71" t="e">
        <f t="shared" si="31"/>
        <v>#REF!</v>
      </c>
      <c r="H675" s="38" t="e">
        <f>'11-2019'!#REF!</f>
        <v>#REF!</v>
      </c>
      <c r="I675" s="38" t="e">
        <f>'11-2019'!#REF!</f>
        <v>#REF!</v>
      </c>
      <c r="J675" s="38" t="e">
        <f>'11-2019'!#REF!</f>
        <v>#REF!</v>
      </c>
    </row>
    <row r="676" spans="1:10" s="27" customFormat="1" ht="17.25" hidden="1" x14ac:dyDescent="0.3">
      <c r="A676" s="6" t="e">
        <f>'11-2019'!#REF!</f>
        <v>#REF!</v>
      </c>
      <c r="B676" s="7" t="e">
        <f>'11-2019'!#REF!</f>
        <v>#REF!</v>
      </c>
      <c r="C676" s="8" t="e">
        <f>'11-2019'!#REF!</f>
        <v>#REF!</v>
      </c>
      <c r="D676" s="9" t="e">
        <f>'11-2019'!#REF!</f>
        <v>#REF!</v>
      </c>
      <c r="E676" s="9" t="e">
        <f>'11-2019'!#REF!</f>
        <v>#REF!</v>
      </c>
      <c r="F676" s="71" t="e">
        <f t="shared" si="31"/>
        <v>#REF!</v>
      </c>
      <c r="H676" s="38" t="e">
        <f>'11-2019'!#REF!</f>
        <v>#REF!</v>
      </c>
      <c r="I676" s="38" t="e">
        <f>'11-2019'!#REF!</f>
        <v>#REF!</v>
      </c>
      <c r="J676" s="38" t="e">
        <f>'11-2019'!#REF!</f>
        <v>#REF!</v>
      </c>
    </row>
    <row r="677" spans="1:10" s="27" customFormat="1" ht="17.25" hidden="1" x14ac:dyDescent="0.3">
      <c r="A677" s="6" t="e">
        <f>'11-2019'!#REF!</f>
        <v>#REF!</v>
      </c>
      <c r="B677" s="7" t="e">
        <f>'11-2019'!#REF!</f>
        <v>#REF!</v>
      </c>
      <c r="C677" s="8" t="e">
        <f>'11-2019'!#REF!</f>
        <v>#REF!</v>
      </c>
      <c r="D677" s="9" t="e">
        <f>'11-2019'!#REF!</f>
        <v>#REF!</v>
      </c>
      <c r="E677" s="9" t="e">
        <f>'11-2019'!#REF!</f>
        <v>#REF!</v>
      </c>
      <c r="F677" s="71" t="e">
        <f t="shared" si="31"/>
        <v>#REF!</v>
      </c>
      <c r="H677" s="38" t="e">
        <f>'11-2019'!#REF!</f>
        <v>#REF!</v>
      </c>
      <c r="I677" s="38" t="e">
        <f>'11-2019'!#REF!</f>
        <v>#REF!</v>
      </c>
      <c r="J677" s="38" t="e">
        <f>'11-2019'!#REF!</f>
        <v>#REF!</v>
      </c>
    </row>
    <row r="678" spans="1:10" s="27" customFormat="1" ht="17.25" hidden="1" x14ac:dyDescent="0.3">
      <c r="A678" s="6" t="e">
        <f>'11-2019'!#REF!</f>
        <v>#REF!</v>
      </c>
      <c r="B678" s="7" t="e">
        <f>'11-2019'!#REF!</f>
        <v>#REF!</v>
      </c>
      <c r="C678" s="8" t="e">
        <f>'11-2019'!#REF!</f>
        <v>#REF!</v>
      </c>
      <c r="D678" s="9" t="e">
        <f>'11-2019'!#REF!</f>
        <v>#REF!</v>
      </c>
      <c r="E678" s="9" t="e">
        <f>'11-2019'!#REF!</f>
        <v>#REF!</v>
      </c>
      <c r="F678" s="71" t="e">
        <f t="shared" si="31"/>
        <v>#REF!</v>
      </c>
      <c r="H678" s="38" t="e">
        <f>'11-2019'!#REF!</f>
        <v>#REF!</v>
      </c>
      <c r="I678" s="38" t="e">
        <f>'11-2019'!#REF!</f>
        <v>#REF!</v>
      </c>
      <c r="J678" s="38" t="e">
        <f>'11-2019'!#REF!</f>
        <v>#REF!</v>
      </c>
    </row>
    <row r="679" spans="1:10" s="27" customFormat="1" ht="17.25" hidden="1" x14ac:dyDescent="0.3">
      <c r="A679" s="6" t="e">
        <f>'11-2019'!#REF!</f>
        <v>#REF!</v>
      </c>
      <c r="B679" s="7" t="e">
        <f>'11-2019'!#REF!</f>
        <v>#REF!</v>
      </c>
      <c r="C679" s="8" t="e">
        <f>'11-2019'!#REF!</f>
        <v>#REF!</v>
      </c>
      <c r="D679" s="9" t="e">
        <f>'11-2019'!#REF!</f>
        <v>#REF!</v>
      </c>
      <c r="E679" s="9" t="e">
        <f>'11-2019'!#REF!</f>
        <v>#REF!</v>
      </c>
      <c r="F679" s="71" t="e">
        <f t="shared" si="31"/>
        <v>#REF!</v>
      </c>
      <c r="H679" s="38" t="e">
        <f>'11-2019'!#REF!</f>
        <v>#REF!</v>
      </c>
      <c r="I679" s="38" t="e">
        <f>'11-2019'!#REF!</f>
        <v>#REF!</v>
      </c>
      <c r="J679" s="38" t="e">
        <f>'11-2019'!#REF!</f>
        <v>#REF!</v>
      </c>
    </row>
    <row r="680" spans="1:10" s="37" customFormat="1" ht="33" customHeight="1" x14ac:dyDescent="0.3">
      <c r="A680" s="13"/>
      <c r="B680" s="321" t="e">
        <f>'11-2019'!#REF!</f>
        <v>#REF!</v>
      </c>
      <c r="C680" s="322"/>
      <c r="D680" s="322"/>
      <c r="E680" s="322"/>
      <c r="F680" s="323"/>
      <c r="H680" s="38" t="e">
        <f>'11-2019'!#REF!</f>
        <v>#REF!</v>
      </c>
      <c r="I680" s="38" t="e">
        <f>'11-2019'!#REF!</f>
        <v>#REF!</v>
      </c>
      <c r="J680" s="38" t="e">
        <f>'11-2019'!#REF!</f>
        <v>#REF!</v>
      </c>
    </row>
    <row r="681" spans="1:10" s="27" customFormat="1" ht="17.25" hidden="1" x14ac:dyDescent="0.3">
      <c r="A681" s="6" t="e">
        <f>'11-2019'!#REF!</f>
        <v>#REF!</v>
      </c>
      <c r="B681" s="7" t="e">
        <f>'11-2019'!#REF!</f>
        <v>#REF!</v>
      </c>
      <c r="C681" s="8" t="e">
        <f>'11-2019'!#REF!</f>
        <v>#REF!</v>
      </c>
      <c r="D681" s="9" t="e">
        <f>'11-2019'!#REF!</f>
        <v>#REF!</v>
      </c>
      <c r="E681" s="9" t="e">
        <f>'11-2019'!#REF!</f>
        <v>#REF!</v>
      </c>
      <c r="F681" s="71" t="e">
        <f t="shared" si="31"/>
        <v>#REF!</v>
      </c>
      <c r="H681" s="38" t="e">
        <f>'11-2019'!#REF!</f>
        <v>#REF!</v>
      </c>
      <c r="I681" s="38" t="e">
        <f>'11-2019'!#REF!</f>
        <v>#REF!</v>
      </c>
      <c r="J681" s="38" t="e">
        <f>'11-2019'!#REF!</f>
        <v>#REF!</v>
      </c>
    </row>
    <row r="682" spans="1:10" s="27" customFormat="1" ht="17.25" hidden="1" x14ac:dyDescent="0.3">
      <c r="A682" s="6" t="e">
        <f>'11-2019'!#REF!</f>
        <v>#REF!</v>
      </c>
      <c r="B682" s="7" t="e">
        <f>'11-2019'!#REF!</f>
        <v>#REF!</v>
      </c>
      <c r="C682" s="8" t="e">
        <f>'11-2019'!#REF!</f>
        <v>#REF!</v>
      </c>
      <c r="D682" s="9" t="e">
        <f>'11-2019'!#REF!</f>
        <v>#REF!</v>
      </c>
      <c r="E682" s="9" t="e">
        <f>'11-2019'!#REF!</f>
        <v>#REF!</v>
      </c>
      <c r="F682" s="71" t="e">
        <f t="shared" si="31"/>
        <v>#REF!</v>
      </c>
      <c r="H682" s="38" t="e">
        <f>'11-2019'!#REF!</f>
        <v>#REF!</v>
      </c>
      <c r="I682" s="38" t="e">
        <f>'11-2019'!#REF!</f>
        <v>#REF!</v>
      </c>
      <c r="J682" s="38" t="e">
        <f>'11-2019'!#REF!</f>
        <v>#REF!</v>
      </c>
    </row>
    <row r="683" spans="1:10" s="27" customFormat="1" ht="17.25" hidden="1" x14ac:dyDescent="0.3">
      <c r="A683" s="6" t="e">
        <f>'11-2019'!#REF!</f>
        <v>#REF!</v>
      </c>
      <c r="B683" s="7" t="e">
        <f>'11-2019'!#REF!</f>
        <v>#REF!</v>
      </c>
      <c r="C683" s="8" t="e">
        <f>'11-2019'!#REF!</f>
        <v>#REF!</v>
      </c>
      <c r="D683" s="9" t="e">
        <f>'11-2019'!#REF!</f>
        <v>#REF!</v>
      </c>
      <c r="E683" s="9" t="e">
        <f>'11-2019'!#REF!</f>
        <v>#REF!</v>
      </c>
      <c r="F683" s="71" t="e">
        <f t="shared" si="31"/>
        <v>#REF!</v>
      </c>
      <c r="H683" s="38" t="e">
        <f>'11-2019'!#REF!</f>
        <v>#REF!</v>
      </c>
      <c r="I683" s="38" t="e">
        <f>'11-2019'!#REF!</f>
        <v>#REF!</v>
      </c>
      <c r="J683" s="38" t="e">
        <f>'11-2019'!#REF!</f>
        <v>#REF!</v>
      </c>
    </row>
    <row r="684" spans="1:10" s="27" customFormat="1" ht="17.25" hidden="1" x14ac:dyDescent="0.3">
      <c r="A684" s="6" t="e">
        <f>'11-2019'!#REF!</f>
        <v>#REF!</v>
      </c>
      <c r="B684" s="7" t="e">
        <f>'11-2019'!#REF!</f>
        <v>#REF!</v>
      </c>
      <c r="C684" s="8" t="e">
        <f>'11-2019'!#REF!</f>
        <v>#REF!</v>
      </c>
      <c r="D684" s="9" t="e">
        <f>'11-2019'!#REF!</f>
        <v>#REF!</v>
      </c>
      <c r="E684" s="9" t="e">
        <f>'11-2019'!#REF!</f>
        <v>#REF!</v>
      </c>
      <c r="F684" s="71" t="e">
        <f t="shared" si="31"/>
        <v>#REF!</v>
      </c>
      <c r="H684" s="38" t="e">
        <f>'11-2019'!#REF!</f>
        <v>#REF!</v>
      </c>
      <c r="I684" s="38" t="e">
        <f>'11-2019'!#REF!</f>
        <v>#REF!</v>
      </c>
      <c r="J684" s="38" t="e">
        <f>'11-2019'!#REF!</f>
        <v>#REF!</v>
      </c>
    </row>
    <row r="685" spans="1:10" s="27" customFormat="1" ht="17.25" hidden="1" x14ac:dyDescent="0.3">
      <c r="A685" s="6" t="e">
        <f>'11-2019'!#REF!</f>
        <v>#REF!</v>
      </c>
      <c r="B685" s="7" t="e">
        <f>'11-2019'!#REF!</f>
        <v>#REF!</v>
      </c>
      <c r="C685" s="8" t="e">
        <f>'11-2019'!#REF!</f>
        <v>#REF!</v>
      </c>
      <c r="D685" s="9" t="e">
        <f>'11-2019'!#REF!</f>
        <v>#REF!</v>
      </c>
      <c r="E685" s="9" t="e">
        <f>'11-2019'!#REF!</f>
        <v>#REF!</v>
      </c>
      <c r="F685" s="71" t="e">
        <f t="shared" si="31"/>
        <v>#REF!</v>
      </c>
      <c r="H685" s="38" t="e">
        <f>'11-2019'!#REF!</f>
        <v>#REF!</v>
      </c>
      <c r="I685" s="38" t="e">
        <f>'11-2019'!#REF!</f>
        <v>#REF!</v>
      </c>
      <c r="J685" s="38" t="e">
        <f>'11-2019'!#REF!</f>
        <v>#REF!</v>
      </c>
    </row>
    <row r="686" spans="1:10" s="27" customFormat="1" ht="17.25" hidden="1" x14ac:dyDescent="0.3">
      <c r="A686" s="6" t="e">
        <f>'11-2019'!#REF!</f>
        <v>#REF!</v>
      </c>
      <c r="B686" s="7" t="e">
        <f>'11-2019'!#REF!</f>
        <v>#REF!</v>
      </c>
      <c r="C686" s="8" t="e">
        <f>'11-2019'!#REF!</f>
        <v>#REF!</v>
      </c>
      <c r="D686" s="9" t="e">
        <f>'11-2019'!#REF!</f>
        <v>#REF!</v>
      </c>
      <c r="E686" s="9" t="e">
        <f>'11-2019'!#REF!</f>
        <v>#REF!</v>
      </c>
      <c r="F686" s="71" t="e">
        <f t="shared" si="31"/>
        <v>#REF!</v>
      </c>
      <c r="H686" s="38" t="e">
        <f>'11-2019'!#REF!</f>
        <v>#REF!</v>
      </c>
      <c r="I686" s="38" t="e">
        <f>'11-2019'!#REF!</f>
        <v>#REF!</v>
      </c>
      <c r="J686" s="38" t="e">
        <f>'11-2019'!#REF!</f>
        <v>#REF!</v>
      </c>
    </row>
    <row r="687" spans="1:10" s="27" customFormat="1" ht="17.25" hidden="1" x14ac:dyDescent="0.3">
      <c r="A687" s="6" t="e">
        <f>'11-2019'!#REF!</f>
        <v>#REF!</v>
      </c>
      <c r="B687" s="7" t="e">
        <f>'11-2019'!#REF!</f>
        <v>#REF!</v>
      </c>
      <c r="C687" s="8" t="e">
        <f>'11-2019'!#REF!</f>
        <v>#REF!</v>
      </c>
      <c r="D687" s="9" t="e">
        <f>'11-2019'!#REF!</f>
        <v>#REF!</v>
      </c>
      <c r="E687" s="9" t="e">
        <f>'11-2019'!#REF!</f>
        <v>#REF!</v>
      </c>
      <c r="F687" s="71" t="e">
        <f t="shared" si="31"/>
        <v>#REF!</v>
      </c>
      <c r="H687" s="38" t="e">
        <f>'11-2019'!#REF!</f>
        <v>#REF!</v>
      </c>
      <c r="I687" s="38" t="e">
        <f>'11-2019'!#REF!</f>
        <v>#REF!</v>
      </c>
      <c r="J687" s="38" t="e">
        <f>'11-2019'!#REF!</f>
        <v>#REF!</v>
      </c>
    </row>
    <row r="688" spans="1:10" s="27" customFormat="1" ht="17.25" hidden="1" x14ac:dyDescent="0.3">
      <c r="A688" s="6" t="e">
        <f>'11-2019'!#REF!</f>
        <v>#REF!</v>
      </c>
      <c r="B688" s="7" t="e">
        <f>'11-2019'!#REF!</f>
        <v>#REF!</v>
      </c>
      <c r="C688" s="8" t="e">
        <f>'11-2019'!#REF!</f>
        <v>#REF!</v>
      </c>
      <c r="D688" s="9" t="e">
        <f>'11-2019'!#REF!</f>
        <v>#REF!</v>
      </c>
      <c r="E688" s="9" t="e">
        <f>'11-2019'!#REF!</f>
        <v>#REF!</v>
      </c>
      <c r="F688" s="71" t="e">
        <f t="shared" si="31"/>
        <v>#REF!</v>
      </c>
      <c r="H688" s="38" t="e">
        <f>'11-2019'!#REF!</f>
        <v>#REF!</v>
      </c>
      <c r="I688" s="38" t="e">
        <f>'11-2019'!#REF!</f>
        <v>#REF!</v>
      </c>
      <c r="J688" s="38" t="e">
        <f>'11-2019'!#REF!</f>
        <v>#REF!</v>
      </c>
    </row>
    <row r="689" spans="1:10" s="27" customFormat="1" ht="17.25" hidden="1" x14ac:dyDescent="0.3">
      <c r="A689" s="6" t="e">
        <f>'11-2019'!#REF!</f>
        <v>#REF!</v>
      </c>
      <c r="B689" s="7" t="e">
        <f>'11-2019'!#REF!</f>
        <v>#REF!</v>
      </c>
      <c r="C689" s="8" t="e">
        <f>'11-2019'!#REF!</f>
        <v>#REF!</v>
      </c>
      <c r="D689" s="9" t="e">
        <f>'11-2019'!#REF!</f>
        <v>#REF!</v>
      </c>
      <c r="E689" s="9" t="e">
        <f>'11-2019'!#REF!</f>
        <v>#REF!</v>
      </c>
      <c r="F689" s="71" t="e">
        <f t="shared" si="31"/>
        <v>#REF!</v>
      </c>
      <c r="H689" s="38" t="e">
        <f>'11-2019'!#REF!</f>
        <v>#REF!</v>
      </c>
      <c r="I689" s="38" t="e">
        <f>'11-2019'!#REF!</f>
        <v>#REF!</v>
      </c>
      <c r="J689" s="38" t="e">
        <f>'11-2019'!#REF!</f>
        <v>#REF!</v>
      </c>
    </row>
    <row r="690" spans="1:10" s="27" customFormat="1" ht="17.25" hidden="1" x14ac:dyDescent="0.3">
      <c r="A690" s="6" t="e">
        <f>'11-2019'!#REF!</f>
        <v>#REF!</v>
      </c>
      <c r="B690" s="7" t="e">
        <f>'11-2019'!#REF!</f>
        <v>#REF!</v>
      </c>
      <c r="C690" s="8" t="e">
        <f>'11-2019'!#REF!</f>
        <v>#REF!</v>
      </c>
      <c r="D690" s="9" t="e">
        <f>'11-2019'!#REF!</f>
        <v>#REF!</v>
      </c>
      <c r="E690" s="9" t="e">
        <f>'11-2019'!#REF!</f>
        <v>#REF!</v>
      </c>
      <c r="F690" s="71" t="e">
        <f t="shared" si="31"/>
        <v>#REF!</v>
      </c>
      <c r="H690" s="38" t="e">
        <f>'11-2019'!#REF!</f>
        <v>#REF!</v>
      </c>
      <c r="I690" s="38" t="e">
        <f>'11-2019'!#REF!</f>
        <v>#REF!</v>
      </c>
      <c r="J690" s="38" t="e">
        <f>'11-2019'!#REF!</f>
        <v>#REF!</v>
      </c>
    </row>
    <row r="691" spans="1:10" s="27" customFormat="1" ht="17.25" hidden="1" x14ac:dyDescent="0.3">
      <c r="A691" s="6" t="e">
        <f>'11-2019'!#REF!</f>
        <v>#REF!</v>
      </c>
      <c r="B691" s="7" t="e">
        <f>'11-2019'!#REF!</f>
        <v>#REF!</v>
      </c>
      <c r="C691" s="8" t="e">
        <f>'11-2019'!#REF!</f>
        <v>#REF!</v>
      </c>
      <c r="D691" s="9" t="e">
        <f>'11-2019'!#REF!</f>
        <v>#REF!</v>
      </c>
      <c r="E691" s="9" t="e">
        <f>'11-2019'!#REF!</f>
        <v>#REF!</v>
      </c>
      <c r="F691" s="71" t="e">
        <f t="shared" si="31"/>
        <v>#REF!</v>
      </c>
      <c r="H691" s="38" t="e">
        <f>'11-2019'!#REF!</f>
        <v>#REF!</v>
      </c>
      <c r="I691" s="38" t="e">
        <f>'11-2019'!#REF!</f>
        <v>#REF!</v>
      </c>
      <c r="J691" s="38" t="e">
        <f>'11-2019'!#REF!</f>
        <v>#REF!</v>
      </c>
    </row>
    <row r="692" spans="1:10" s="27" customFormat="1" ht="17.25" hidden="1" x14ac:dyDescent="0.3">
      <c r="A692" s="6" t="e">
        <f>'11-2019'!#REF!</f>
        <v>#REF!</v>
      </c>
      <c r="B692" s="7" t="e">
        <f>'11-2019'!#REF!</f>
        <v>#REF!</v>
      </c>
      <c r="C692" s="8" t="e">
        <f>'11-2019'!#REF!</f>
        <v>#REF!</v>
      </c>
      <c r="D692" s="9" t="e">
        <f>'11-2019'!#REF!</f>
        <v>#REF!</v>
      </c>
      <c r="E692" s="9" t="e">
        <f>'11-2019'!#REF!</f>
        <v>#REF!</v>
      </c>
      <c r="F692" s="71" t="e">
        <f t="shared" si="31"/>
        <v>#REF!</v>
      </c>
      <c r="H692" s="38" t="e">
        <f>'11-2019'!#REF!</f>
        <v>#REF!</v>
      </c>
      <c r="I692" s="38" t="e">
        <f>'11-2019'!#REF!</f>
        <v>#REF!</v>
      </c>
      <c r="J692" s="38" t="e">
        <f>'11-2019'!#REF!</f>
        <v>#REF!</v>
      </c>
    </row>
    <row r="693" spans="1:10" s="37" customFormat="1" ht="17.25" x14ac:dyDescent="0.3">
      <c r="A693" s="13"/>
      <c r="B693" s="321" t="e">
        <f>'11-2019'!#REF!</f>
        <v>#REF!</v>
      </c>
      <c r="C693" s="322"/>
      <c r="D693" s="322"/>
      <c r="E693" s="322"/>
      <c r="F693" s="323"/>
      <c r="H693" s="38" t="e">
        <f>'11-2019'!#REF!</f>
        <v>#REF!</v>
      </c>
      <c r="I693" s="38" t="e">
        <f>'11-2019'!#REF!</f>
        <v>#REF!</v>
      </c>
      <c r="J693" s="38" t="e">
        <f>'11-2019'!#REF!</f>
        <v>#REF!</v>
      </c>
    </row>
    <row r="694" spans="1:10" s="27" customFormat="1" ht="17.25" hidden="1" x14ac:dyDescent="0.3">
      <c r="A694" s="6" t="e">
        <f>'11-2019'!#REF!</f>
        <v>#REF!</v>
      </c>
      <c r="B694" s="7" t="e">
        <f>'11-2019'!#REF!</f>
        <v>#REF!</v>
      </c>
      <c r="C694" s="8" t="e">
        <f>'11-2019'!#REF!</f>
        <v>#REF!</v>
      </c>
      <c r="D694" s="9" t="e">
        <f>'11-2019'!#REF!</f>
        <v>#REF!</v>
      </c>
      <c r="E694" s="9" t="e">
        <f>'11-2019'!#REF!</f>
        <v>#REF!</v>
      </c>
      <c r="F694" s="71" t="e">
        <f t="shared" si="31"/>
        <v>#REF!</v>
      </c>
      <c r="H694" s="38" t="e">
        <f>'11-2019'!#REF!</f>
        <v>#REF!</v>
      </c>
      <c r="I694" s="38" t="e">
        <f>'11-2019'!#REF!</f>
        <v>#REF!</v>
      </c>
      <c r="J694" s="38" t="e">
        <f>'11-2019'!#REF!</f>
        <v>#REF!</v>
      </c>
    </row>
    <row r="695" spans="1:10" s="27" customFormat="1" ht="17.25" hidden="1" x14ac:dyDescent="0.3">
      <c r="A695" s="6" t="e">
        <f>'11-2019'!#REF!</f>
        <v>#REF!</v>
      </c>
      <c r="B695" s="7" t="e">
        <f>'11-2019'!#REF!</f>
        <v>#REF!</v>
      </c>
      <c r="C695" s="8" t="e">
        <f>'11-2019'!#REF!</f>
        <v>#REF!</v>
      </c>
      <c r="D695" s="9" t="e">
        <f>'11-2019'!#REF!</f>
        <v>#REF!</v>
      </c>
      <c r="E695" s="9" t="e">
        <f>'11-2019'!#REF!</f>
        <v>#REF!</v>
      </c>
      <c r="F695" s="71" t="e">
        <f t="shared" si="31"/>
        <v>#REF!</v>
      </c>
      <c r="H695" s="38" t="e">
        <f>'11-2019'!#REF!</f>
        <v>#REF!</v>
      </c>
      <c r="I695" s="38" t="e">
        <f>'11-2019'!#REF!</f>
        <v>#REF!</v>
      </c>
      <c r="J695" s="38" t="e">
        <f>'11-2019'!#REF!</f>
        <v>#REF!</v>
      </c>
    </row>
    <row r="696" spans="1:10" s="27" customFormat="1" ht="17.25" hidden="1" x14ac:dyDescent="0.3">
      <c r="A696" s="6" t="e">
        <f>'11-2019'!#REF!</f>
        <v>#REF!</v>
      </c>
      <c r="B696" s="7" t="e">
        <f>'11-2019'!#REF!</f>
        <v>#REF!</v>
      </c>
      <c r="C696" s="8" t="e">
        <f>'11-2019'!#REF!</f>
        <v>#REF!</v>
      </c>
      <c r="D696" s="9" t="e">
        <f>'11-2019'!#REF!</f>
        <v>#REF!</v>
      </c>
      <c r="E696" s="9" t="e">
        <f>'11-2019'!#REF!</f>
        <v>#REF!</v>
      </c>
      <c r="F696" s="71" t="e">
        <f t="shared" si="31"/>
        <v>#REF!</v>
      </c>
      <c r="H696" s="38" t="e">
        <f>'11-2019'!#REF!</f>
        <v>#REF!</v>
      </c>
      <c r="I696" s="38" t="e">
        <f>'11-2019'!#REF!</f>
        <v>#REF!</v>
      </c>
      <c r="J696" s="38" t="e">
        <f>'11-2019'!#REF!</f>
        <v>#REF!</v>
      </c>
    </row>
    <row r="697" spans="1:10" s="27" customFormat="1" ht="17.25" hidden="1" x14ac:dyDescent="0.3">
      <c r="A697" s="6" t="e">
        <f>'11-2019'!#REF!</f>
        <v>#REF!</v>
      </c>
      <c r="B697" s="7" t="e">
        <f>'11-2019'!#REF!</f>
        <v>#REF!</v>
      </c>
      <c r="C697" s="8" t="e">
        <f>'11-2019'!#REF!</f>
        <v>#REF!</v>
      </c>
      <c r="D697" s="9" t="e">
        <f>'11-2019'!#REF!</f>
        <v>#REF!</v>
      </c>
      <c r="E697" s="9" t="e">
        <f>'11-2019'!#REF!</f>
        <v>#REF!</v>
      </c>
      <c r="F697" s="71" t="e">
        <f t="shared" si="31"/>
        <v>#REF!</v>
      </c>
      <c r="H697" s="38" t="e">
        <f>'11-2019'!#REF!</f>
        <v>#REF!</v>
      </c>
      <c r="I697" s="38" t="e">
        <f>'11-2019'!#REF!</f>
        <v>#REF!</v>
      </c>
      <c r="J697" s="38" t="e">
        <f>'11-2019'!#REF!</f>
        <v>#REF!</v>
      </c>
    </row>
    <row r="698" spans="1:10" s="27" customFormat="1" ht="17.25" hidden="1" x14ac:dyDescent="0.3">
      <c r="A698" s="6" t="e">
        <f>'11-2019'!#REF!</f>
        <v>#REF!</v>
      </c>
      <c r="B698" s="7" t="e">
        <f>'11-2019'!#REF!</f>
        <v>#REF!</v>
      </c>
      <c r="C698" s="8" t="e">
        <f>'11-2019'!#REF!</f>
        <v>#REF!</v>
      </c>
      <c r="D698" s="9" t="e">
        <f>'11-2019'!#REF!</f>
        <v>#REF!</v>
      </c>
      <c r="E698" s="9" t="e">
        <f>'11-2019'!#REF!</f>
        <v>#REF!</v>
      </c>
      <c r="F698" s="71" t="e">
        <f t="shared" si="31"/>
        <v>#REF!</v>
      </c>
      <c r="H698" s="38" t="e">
        <f>'11-2019'!#REF!</f>
        <v>#REF!</v>
      </c>
      <c r="I698" s="38" t="e">
        <f>'11-2019'!#REF!</f>
        <v>#REF!</v>
      </c>
      <c r="J698" s="38" t="e">
        <f>'11-2019'!#REF!</f>
        <v>#REF!</v>
      </c>
    </row>
    <row r="699" spans="1:10" s="27" customFormat="1" ht="17.25" hidden="1" x14ac:dyDescent="0.3">
      <c r="A699" s="6" t="e">
        <f>'11-2019'!#REF!</f>
        <v>#REF!</v>
      </c>
      <c r="B699" s="7" t="e">
        <f>'11-2019'!#REF!</f>
        <v>#REF!</v>
      </c>
      <c r="C699" s="8" t="e">
        <f>'11-2019'!#REF!</f>
        <v>#REF!</v>
      </c>
      <c r="D699" s="9" t="e">
        <f>'11-2019'!#REF!</f>
        <v>#REF!</v>
      </c>
      <c r="E699" s="9" t="e">
        <f>'11-2019'!#REF!</f>
        <v>#REF!</v>
      </c>
      <c r="F699" s="71" t="e">
        <f t="shared" si="31"/>
        <v>#REF!</v>
      </c>
      <c r="H699" s="38" t="e">
        <f>'11-2019'!#REF!</f>
        <v>#REF!</v>
      </c>
      <c r="I699" s="38" t="e">
        <f>'11-2019'!#REF!</f>
        <v>#REF!</v>
      </c>
      <c r="J699" s="38" t="e">
        <f>'11-2019'!#REF!</f>
        <v>#REF!</v>
      </c>
    </row>
    <row r="700" spans="1:10" s="27" customFormat="1" ht="17.25" hidden="1" x14ac:dyDescent="0.3">
      <c r="A700" s="6" t="e">
        <f>'11-2019'!#REF!</f>
        <v>#REF!</v>
      </c>
      <c r="B700" s="7" t="e">
        <f>'11-2019'!#REF!</f>
        <v>#REF!</v>
      </c>
      <c r="C700" s="8" t="e">
        <f>'11-2019'!#REF!</f>
        <v>#REF!</v>
      </c>
      <c r="D700" s="9" t="e">
        <f>'11-2019'!#REF!</f>
        <v>#REF!</v>
      </c>
      <c r="E700" s="9" t="e">
        <f>'11-2019'!#REF!</f>
        <v>#REF!</v>
      </c>
      <c r="F700" s="71" t="e">
        <f t="shared" si="31"/>
        <v>#REF!</v>
      </c>
      <c r="H700" s="38" t="e">
        <f>'11-2019'!#REF!</f>
        <v>#REF!</v>
      </c>
      <c r="I700" s="38" t="e">
        <f>'11-2019'!#REF!</f>
        <v>#REF!</v>
      </c>
      <c r="J700" s="38" t="e">
        <f>'11-2019'!#REF!</f>
        <v>#REF!</v>
      </c>
    </row>
    <row r="701" spans="1:10" s="27" customFormat="1" ht="17.25" hidden="1" x14ac:dyDescent="0.3">
      <c r="A701" s="6" t="e">
        <f>'11-2019'!#REF!</f>
        <v>#REF!</v>
      </c>
      <c r="B701" s="7" t="e">
        <f>'11-2019'!#REF!</f>
        <v>#REF!</v>
      </c>
      <c r="C701" s="8" t="e">
        <f>'11-2019'!#REF!</f>
        <v>#REF!</v>
      </c>
      <c r="D701" s="9" t="e">
        <f>'11-2019'!#REF!</f>
        <v>#REF!</v>
      </c>
      <c r="E701" s="9" t="e">
        <f>'11-2019'!#REF!</f>
        <v>#REF!</v>
      </c>
      <c r="F701" s="71" t="e">
        <f t="shared" si="31"/>
        <v>#REF!</v>
      </c>
      <c r="H701" s="38" t="e">
        <f>'11-2019'!#REF!</f>
        <v>#REF!</v>
      </c>
      <c r="I701" s="38" t="e">
        <f>'11-2019'!#REF!</f>
        <v>#REF!</v>
      </c>
      <c r="J701" s="38" t="e">
        <f>'11-2019'!#REF!</f>
        <v>#REF!</v>
      </c>
    </row>
    <row r="702" spans="1:10" s="27" customFormat="1" ht="17.25" hidden="1" x14ac:dyDescent="0.3">
      <c r="A702" s="6" t="e">
        <f>'11-2019'!#REF!</f>
        <v>#REF!</v>
      </c>
      <c r="B702" s="7" t="e">
        <f>'11-2019'!#REF!</f>
        <v>#REF!</v>
      </c>
      <c r="C702" s="8" t="e">
        <f>'11-2019'!#REF!</f>
        <v>#REF!</v>
      </c>
      <c r="D702" s="9" t="e">
        <f>'11-2019'!#REF!</f>
        <v>#REF!</v>
      </c>
      <c r="E702" s="9" t="e">
        <f>'11-2019'!#REF!</f>
        <v>#REF!</v>
      </c>
      <c r="F702" s="71" t="e">
        <f t="shared" si="31"/>
        <v>#REF!</v>
      </c>
      <c r="H702" s="38" t="e">
        <f>'11-2019'!#REF!</f>
        <v>#REF!</v>
      </c>
      <c r="I702" s="38" t="e">
        <f>'11-2019'!#REF!</f>
        <v>#REF!</v>
      </c>
      <c r="J702" s="38" t="e">
        <f>'11-2019'!#REF!</f>
        <v>#REF!</v>
      </c>
    </row>
    <row r="703" spans="1:10" s="27" customFormat="1" ht="17.25" hidden="1" x14ac:dyDescent="0.3">
      <c r="A703" s="6" t="e">
        <f>'11-2019'!#REF!</f>
        <v>#REF!</v>
      </c>
      <c r="B703" s="7" t="e">
        <f>'11-2019'!#REF!</f>
        <v>#REF!</v>
      </c>
      <c r="C703" s="8" t="e">
        <f>'11-2019'!#REF!</f>
        <v>#REF!</v>
      </c>
      <c r="D703" s="9" t="e">
        <f>'11-2019'!#REF!</f>
        <v>#REF!</v>
      </c>
      <c r="E703" s="9" t="e">
        <f>'11-2019'!#REF!</f>
        <v>#REF!</v>
      </c>
      <c r="F703" s="71" t="e">
        <f t="shared" si="31"/>
        <v>#REF!</v>
      </c>
      <c r="H703" s="38" t="e">
        <f>'11-2019'!#REF!</f>
        <v>#REF!</v>
      </c>
      <c r="I703" s="38" t="e">
        <f>'11-2019'!#REF!</f>
        <v>#REF!</v>
      </c>
      <c r="J703" s="38" t="e">
        <f>'11-2019'!#REF!</f>
        <v>#REF!</v>
      </c>
    </row>
    <row r="704" spans="1:10" s="37" customFormat="1" ht="33" customHeight="1" x14ac:dyDescent="0.3">
      <c r="A704" s="13"/>
      <c r="B704" s="321" t="e">
        <f>'11-2019'!#REF!</f>
        <v>#REF!</v>
      </c>
      <c r="C704" s="322"/>
      <c r="D704" s="322"/>
      <c r="E704" s="322"/>
      <c r="F704" s="323"/>
      <c r="H704" s="38" t="e">
        <f>'11-2019'!#REF!</f>
        <v>#REF!</v>
      </c>
      <c r="I704" s="38" t="e">
        <f>'11-2019'!#REF!</f>
        <v>#REF!</v>
      </c>
      <c r="J704" s="38" t="e">
        <f>'11-2019'!#REF!</f>
        <v>#REF!</v>
      </c>
    </row>
    <row r="705" spans="1:10" s="37" customFormat="1" ht="17.25" hidden="1" x14ac:dyDescent="0.3">
      <c r="A705" s="13"/>
      <c r="B705" s="5" t="e">
        <f>'11-2019'!#REF!</f>
        <v>#REF!</v>
      </c>
      <c r="C705" s="4"/>
      <c r="D705" s="18"/>
      <c r="E705" s="18"/>
      <c r="F705" s="72"/>
      <c r="H705" s="38" t="e">
        <f>'11-2019'!#REF!</f>
        <v>#REF!</v>
      </c>
      <c r="I705" s="38" t="e">
        <f>'11-2019'!#REF!</f>
        <v>#REF!</v>
      </c>
      <c r="J705" s="38" t="e">
        <f>'11-2019'!#REF!</f>
        <v>#REF!</v>
      </c>
    </row>
    <row r="706" spans="1:10" s="27" customFormat="1" ht="17.25" hidden="1" x14ac:dyDescent="0.3">
      <c r="A706" s="6" t="e">
        <f>'11-2019'!#REF!</f>
        <v>#REF!</v>
      </c>
      <c r="B706" s="7" t="e">
        <f>'11-2019'!#REF!</f>
        <v>#REF!</v>
      </c>
      <c r="C706" s="8" t="e">
        <f>'11-2019'!#REF!</f>
        <v>#REF!</v>
      </c>
      <c r="D706" s="9" t="e">
        <f>'11-2019'!#REF!</f>
        <v>#REF!</v>
      </c>
      <c r="E706" s="9" t="e">
        <f>'11-2019'!#REF!</f>
        <v>#REF!</v>
      </c>
      <c r="F706" s="71" t="e">
        <f t="shared" si="31"/>
        <v>#REF!</v>
      </c>
      <c r="H706" s="38" t="e">
        <f>'11-2019'!#REF!</f>
        <v>#REF!</v>
      </c>
      <c r="I706" s="38" t="e">
        <f>'11-2019'!#REF!</f>
        <v>#REF!</v>
      </c>
      <c r="J706" s="38" t="e">
        <f>'11-2019'!#REF!</f>
        <v>#REF!</v>
      </c>
    </row>
    <row r="707" spans="1:10" s="27" customFormat="1" ht="17.25" hidden="1" x14ac:dyDescent="0.3">
      <c r="A707" s="6" t="e">
        <f>'11-2019'!#REF!</f>
        <v>#REF!</v>
      </c>
      <c r="B707" s="7" t="e">
        <f>'11-2019'!#REF!</f>
        <v>#REF!</v>
      </c>
      <c r="C707" s="8" t="e">
        <f>'11-2019'!#REF!</f>
        <v>#REF!</v>
      </c>
      <c r="D707" s="9" t="e">
        <f>'11-2019'!#REF!</f>
        <v>#REF!</v>
      </c>
      <c r="E707" s="9" t="e">
        <f>'11-2019'!#REF!</f>
        <v>#REF!</v>
      </c>
      <c r="F707" s="71" t="e">
        <f t="shared" si="31"/>
        <v>#REF!</v>
      </c>
      <c r="H707" s="38" t="e">
        <f>'11-2019'!#REF!</f>
        <v>#REF!</v>
      </c>
      <c r="I707" s="38" t="e">
        <f>'11-2019'!#REF!</f>
        <v>#REF!</v>
      </c>
      <c r="J707" s="38" t="e">
        <f>'11-2019'!#REF!</f>
        <v>#REF!</v>
      </c>
    </row>
    <row r="708" spans="1:10" s="27" customFormat="1" ht="17.25" hidden="1" x14ac:dyDescent="0.3">
      <c r="A708" s="6" t="e">
        <f>'11-2019'!#REF!</f>
        <v>#REF!</v>
      </c>
      <c r="B708" s="7" t="e">
        <f>'11-2019'!#REF!</f>
        <v>#REF!</v>
      </c>
      <c r="C708" s="8" t="e">
        <f>'11-2019'!#REF!</f>
        <v>#REF!</v>
      </c>
      <c r="D708" s="9" t="e">
        <f>'11-2019'!#REF!</f>
        <v>#REF!</v>
      </c>
      <c r="E708" s="9" t="e">
        <f>'11-2019'!#REF!</f>
        <v>#REF!</v>
      </c>
      <c r="F708" s="71" t="e">
        <f t="shared" si="31"/>
        <v>#REF!</v>
      </c>
      <c r="H708" s="38" t="e">
        <f>'11-2019'!#REF!</f>
        <v>#REF!</v>
      </c>
      <c r="I708" s="38" t="e">
        <f>'11-2019'!#REF!</f>
        <v>#REF!</v>
      </c>
      <c r="J708" s="38" t="e">
        <f>'11-2019'!#REF!</f>
        <v>#REF!</v>
      </c>
    </row>
    <row r="709" spans="1:10" s="37" customFormat="1" ht="17.25" hidden="1" x14ac:dyDescent="0.3">
      <c r="A709" s="13"/>
      <c r="B709" s="5" t="e">
        <f>'11-2019'!#REF!</f>
        <v>#REF!</v>
      </c>
      <c r="C709" s="4"/>
      <c r="D709" s="18"/>
      <c r="E709" s="18"/>
      <c r="F709" s="72"/>
      <c r="H709" s="38" t="e">
        <f>'11-2019'!#REF!</f>
        <v>#REF!</v>
      </c>
      <c r="I709" s="38" t="e">
        <f>'11-2019'!#REF!</f>
        <v>#REF!</v>
      </c>
      <c r="J709" s="38" t="e">
        <f>'11-2019'!#REF!</f>
        <v>#REF!</v>
      </c>
    </row>
    <row r="710" spans="1:10" s="27" customFormat="1" ht="17.25" hidden="1" x14ac:dyDescent="0.3">
      <c r="A710" s="6" t="e">
        <f>'11-2019'!#REF!</f>
        <v>#REF!</v>
      </c>
      <c r="B710" s="7" t="e">
        <f>'11-2019'!#REF!</f>
        <v>#REF!</v>
      </c>
      <c r="C710" s="8" t="e">
        <f>'11-2019'!#REF!</f>
        <v>#REF!</v>
      </c>
      <c r="D710" s="9" t="e">
        <f>'11-2019'!#REF!</f>
        <v>#REF!</v>
      </c>
      <c r="E710" s="9" t="e">
        <f>'11-2019'!#REF!</f>
        <v>#REF!</v>
      </c>
      <c r="F710" s="71" t="e">
        <f>E710-D710</f>
        <v>#REF!</v>
      </c>
      <c r="H710" s="38" t="e">
        <f>'11-2019'!#REF!</f>
        <v>#REF!</v>
      </c>
      <c r="I710" s="38" t="e">
        <f>'11-2019'!#REF!</f>
        <v>#REF!</v>
      </c>
      <c r="J710" s="38" t="e">
        <f>'11-2019'!#REF!</f>
        <v>#REF!</v>
      </c>
    </row>
    <row r="711" spans="1:10" s="37" customFormat="1" ht="17.25" hidden="1" x14ac:dyDescent="0.3">
      <c r="A711" s="13"/>
      <c r="B711" s="5" t="e">
        <f>'11-2019'!#REF!</f>
        <v>#REF!</v>
      </c>
      <c r="C711" s="4"/>
      <c r="D711" s="18"/>
      <c r="E711" s="18"/>
      <c r="F711" s="72"/>
      <c r="H711" s="38" t="e">
        <f>'11-2019'!#REF!</f>
        <v>#REF!</v>
      </c>
      <c r="I711" s="38" t="e">
        <f>'11-2019'!#REF!</f>
        <v>#REF!</v>
      </c>
      <c r="J711" s="38" t="e">
        <f>'11-2019'!#REF!</f>
        <v>#REF!</v>
      </c>
    </row>
    <row r="712" spans="1:10" s="27" customFormat="1" ht="17.25" hidden="1" x14ac:dyDescent="0.3">
      <c r="A712" s="6" t="e">
        <f>'11-2019'!#REF!</f>
        <v>#REF!</v>
      </c>
      <c r="B712" s="7" t="e">
        <f>'11-2019'!#REF!</f>
        <v>#REF!</v>
      </c>
      <c r="C712" s="8" t="e">
        <f>'11-2019'!#REF!</f>
        <v>#REF!</v>
      </c>
      <c r="D712" s="9" t="e">
        <f>'11-2019'!#REF!</f>
        <v>#REF!</v>
      </c>
      <c r="E712" s="9" t="e">
        <f>'11-2019'!#REF!</f>
        <v>#REF!</v>
      </c>
      <c r="F712" s="71" t="e">
        <f>E712-D712</f>
        <v>#REF!</v>
      </c>
      <c r="H712" s="38" t="e">
        <f>'11-2019'!#REF!</f>
        <v>#REF!</v>
      </c>
      <c r="I712" s="38" t="e">
        <f>'11-2019'!#REF!</f>
        <v>#REF!</v>
      </c>
      <c r="J712" s="38" t="e">
        <f>'11-2019'!#REF!</f>
        <v>#REF!</v>
      </c>
    </row>
    <row r="713" spans="1:10" s="27" customFormat="1" ht="17.25" hidden="1" x14ac:dyDescent="0.3">
      <c r="A713" s="6" t="e">
        <f>'11-2019'!#REF!</f>
        <v>#REF!</v>
      </c>
      <c r="B713" s="7" t="e">
        <f>'11-2019'!#REF!</f>
        <v>#REF!</v>
      </c>
      <c r="C713" s="8" t="e">
        <f>'11-2019'!#REF!</f>
        <v>#REF!</v>
      </c>
      <c r="D713" s="9" t="e">
        <f>'11-2019'!#REF!</f>
        <v>#REF!</v>
      </c>
      <c r="E713" s="9" t="e">
        <f>'11-2019'!#REF!</f>
        <v>#REF!</v>
      </c>
      <c r="F713" s="71" t="e">
        <f>E713-D713</f>
        <v>#REF!</v>
      </c>
      <c r="H713" s="38" t="e">
        <f>'11-2019'!#REF!</f>
        <v>#REF!</v>
      </c>
      <c r="I713" s="38" t="e">
        <f>'11-2019'!#REF!</f>
        <v>#REF!</v>
      </c>
      <c r="J713" s="38" t="e">
        <f>'11-2019'!#REF!</f>
        <v>#REF!</v>
      </c>
    </row>
    <row r="714" spans="1:10" s="27" customFormat="1" ht="17.25" hidden="1" x14ac:dyDescent="0.3">
      <c r="A714" s="6" t="e">
        <f>'11-2019'!#REF!</f>
        <v>#REF!</v>
      </c>
      <c r="B714" s="7" t="e">
        <f>'11-2019'!#REF!</f>
        <v>#REF!</v>
      </c>
      <c r="C714" s="8" t="e">
        <f>'11-2019'!#REF!</f>
        <v>#REF!</v>
      </c>
      <c r="D714" s="9" t="e">
        <f>'11-2019'!#REF!</f>
        <v>#REF!</v>
      </c>
      <c r="E714" s="9" t="e">
        <f>'11-2019'!#REF!</f>
        <v>#REF!</v>
      </c>
      <c r="F714" s="71" t="e">
        <f>E714-D714</f>
        <v>#REF!</v>
      </c>
      <c r="H714" s="38" t="e">
        <f>'11-2019'!#REF!</f>
        <v>#REF!</v>
      </c>
      <c r="I714" s="38" t="e">
        <f>'11-2019'!#REF!</f>
        <v>#REF!</v>
      </c>
      <c r="J714" s="38" t="e">
        <f>'11-2019'!#REF!</f>
        <v>#REF!</v>
      </c>
    </row>
    <row r="715" spans="1:10" s="27" customFormat="1" ht="17.25" hidden="1" x14ac:dyDescent="0.3">
      <c r="A715" s="6" t="e">
        <f>'11-2019'!#REF!</f>
        <v>#REF!</v>
      </c>
      <c r="B715" s="7" t="e">
        <f>'11-2019'!#REF!</f>
        <v>#REF!</v>
      </c>
      <c r="C715" s="8" t="e">
        <f>'11-2019'!#REF!</f>
        <v>#REF!</v>
      </c>
      <c r="D715" s="9" t="e">
        <f>'11-2019'!#REF!</f>
        <v>#REF!</v>
      </c>
      <c r="E715" s="9" t="e">
        <f>'11-2019'!#REF!</f>
        <v>#REF!</v>
      </c>
      <c r="F715" s="71" t="e">
        <f>E715-D715</f>
        <v>#REF!</v>
      </c>
      <c r="H715" s="38" t="e">
        <f>'11-2019'!#REF!</f>
        <v>#REF!</v>
      </c>
      <c r="I715" s="38" t="e">
        <f>'11-2019'!#REF!</f>
        <v>#REF!</v>
      </c>
      <c r="J715" s="38" t="e">
        <f>'11-2019'!#REF!</f>
        <v>#REF!</v>
      </c>
    </row>
    <row r="716" spans="1:10" s="27" customFormat="1" ht="17.25" hidden="1" x14ac:dyDescent="0.3">
      <c r="A716" s="6" t="e">
        <f>'11-2019'!#REF!</f>
        <v>#REF!</v>
      </c>
      <c r="B716" s="7" t="e">
        <f>'11-2019'!#REF!</f>
        <v>#REF!</v>
      </c>
      <c r="C716" s="8" t="e">
        <f>'11-2019'!#REF!</f>
        <v>#REF!</v>
      </c>
      <c r="D716" s="9" t="e">
        <f>'11-2019'!#REF!</f>
        <v>#REF!</v>
      </c>
      <c r="E716" s="9" t="e">
        <f>'11-2019'!#REF!</f>
        <v>#REF!</v>
      </c>
      <c r="F716" s="71" t="e">
        <f>E716-D716</f>
        <v>#REF!</v>
      </c>
      <c r="H716" s="38" t="e">
        <f>'11-2019'!#REF!</f>
        <v>#REF!</v>
      </c>
      <c r="I716" s="38" t="e">
        <f>'11-2019'!#REF!</f>
        <v>#REF!</v>
      </c>
      <c r="J716" s="38" t="e">
        <f>'11-2019'!#REF!</f>
        <v>#REF!</v>
      </c>
    </row>
    <row r="717" spans="1:10" s="37" customFormat="1" ht="17.25" hidden="1" x14ac:dyDescent="0.3">
      <c r="A717" s="13"/>
      <c r="B717" s="5" t="e">
        <f>'11-2019'!#REF!</f>
        <v>#REF!</v>
      </c>
      <c r="C717" s="4"/>
      <c r="D717" s="18"/>
      <c r="E717" s="18"/>
      <c r="F717" s="72"/>
      <c r="H717" s="38" t="e">
        <f>'11-2019'!#REF!</f>
        <v>#REF!</v>
      </c>
      <c r="I717" s="38" t="e">
        <f>'11-2019'!#REF!</f>
        <v>#REF!</v>
      </c>
      <c r="J717" s="38" t="e">
        <f>'11-2019'!#REF!</f>
        <v>#REF!</v>
      </c>
    </row>
    <row r="718" spans="1:10" s="27" customFormat="1" ht="17.25" hidden="1" x14ac:dyDescent="0.3">
      <c r="A718" s="6" t="e">
        <f>'11-2019'!#REF!</f>
        <v>#REF!</v>
      </c>
      <c r="B718" s="7" t="e">
        <f>'11-2019'!#REF!</f>
        <v>#REF!</v>
      </c>
      <c r="C718" s="8" t="e">
        <f>'11-2019'!#REF!</f>
        <v>#REF!</v>
      </c>
      <c r="D718" s="9" t="e">
        <f>'11-2019'!#REF!</f>
        <v>#REF!</v>
      </c>
      <c r="E718" s="9" t="e">
        <f>'11-2019'!#REF!</f>
        <v>#REF!</v>
      </c>
      <c r="F718" s="71" t="e">
        <f>E718-D718</f>
        <v>#REF!</v>
      </c>
      <c r="H718" s="38" t="e">
        <f>'11-2019'!#REF!</f>
        <v>#REF!</v>
      </c>
      <c r="I718" s="38" t="e">
        <f>'11-2019'!#REF!</f>
        <v>#REF!</v>
      </c>
      <c r="J718" s="38" t="e">
        <f>'11-2019'!#REF!</f>
        <v>#REF!</v>
      </c>
    </row>
    <row r="719" spans="1:10" s="27" customFormat="1" ht="17.25" hidden="1" x14ac:dyDescent="0.3">
      <c r="A719" s="6" t="e">
        <f>'11-2019'!#REF!</f>
        <v>#REF!</v>
      </c>
      <c r="B719" s="7" t="e">
        <f>'11-2019'!#REF!</f>
        <v>#REF!</v>
      </c>
      <c r="C719" s="8" t="e">
        <f>'11-2019'!#REF!</f>
        <v>#REF!</v>
      </c>
      <c r="D719" s="9" t="e">
        <f>'11-2019'!#REF!</f>
        <v>#REF!</v>
      </c>
      <c r="E719" s="9" t="e">
        <f>'11-2019'!#REF!</f>
        <v>#REF!</v>
      </c>
      <c r="F719" s="71" t="e">
        <f>E719-D719</f>
        <v>#REF!</v>
      </c>
      <c r="H719" s="38" t="e">
        <f>'11-2019'!#REF!</f>
        <v>#REF!</v>
      </c>
      <c r="I719" s="38" t="e">
        <f>'11-2019'!#REF!</f>
        <v>#REF!</v>
      </c>
      <c r="J719" s="38" t="e">
        <f>'11-2019'!#REF!</f>
        <v>#REF!</v>
      </c>
    </row>
    <row r="720" spans="1:10" s="37" customFormat="1" ht="33" customHeight="1" x14ac:dyDescent="0.3">
      <c r="A720" s="13"/>
      <c r="B720" s="321" t="e">
        <f>'11-2019'!#REF!</f>
        <v>#REF!</v>
      </c>
      <c r="C720" s="322"/>
      <c r="D720" s="322"/>
      <c r="E720" s="322"/>
      <c r="F720" s="323"/>
      <c r="H720" s="38" t="e">
        <f>'11-2019'!#REF!</f>
        <v>#REF!</v>
      </c>
      <c r="I720" s="38" t="e">
        <f>'11-2019'!#REF!</f>
        <v>#REF!</v>
      </c>
      <c r="J720" s="38" t="e">
        <f>'11-2019'!#REF!</f>
        <v>#REF!</v>
      </c>
    </row>
    <row r="721" spans="1:10" s="27" customFormat="1" ht="17.25" hidden="1" x14ac:dyDescent="0.3">
      <c r="A721" s="6" t="e">
        <f>'11-2019'!#REF!</f>
        <v>#REF!</v>
      </c>
      <c r="B721" s="7" t="e">
        <f>'11-2019'!#REF!</f>
        <v>#REF!</v>
      </c>
      <c r="C721" s="8" t="e">
        <f>'11-2019'!#REF!</f>
        <v>#REF!</v>
      </c>
      <c r="D721" s="9" t="e">
        <f>'11-2019'!#REF!</f>
        <v>#REF!</v>
      </c>
      <c r="E721" s="9" t="e">
        <f>'11-2019'!#REF!</f>
        <v>#REF!</v>
      </c>
      <c r="F721" s="71" t="e">
        <f t="shared" ref="F721:F731" si="32">E721-D721</f>
        <v>#REF!</v>
      </c>
      <c r="H721" s="38" t="e">
        <f>'11-2019'!#REF!</f>
        <v>#REF!</v>
      </c>
      <c r="I721" s="38" t="e">
        <f>'11-2019'!#REF!</f>
        <v>#REF!</v>
      </c>
      <c r="J721" s="38" t="e">
        <f>'11-2019'!#REF!</f>
        <v>#REF!</v>
      </c>
    </row>
    <row r="722" spans="1:10" s="27" customFormat="1" ht="17.25" hidden="1" x14ac:dyDescent="0.3">
      <c r="A722" s="6" t="e">
        <f>'11-2019'!#REF!</f>
        <v>#REF!</v>
      </c>
      <c r="B722" s="7" t="e">
        <f>'11-2019'!#REF!</f>
        <v>#REF!</v>
      </c>
      <c r="C722" s="8" t="e">
        <f>'11-2019'!#REF!</f>
        <v>#REF!</v>
      </c>
      <c r="D722" s="9" t="e">
        <f>'11-2019'!#REF!</f>
        <v>#REF!</v>
      </c>
      <c r="E722" s="9" t="e">
        <f>'11-2019'!#REF!</f>
        <v>#REF!</v>
      </c>
      <c r="F722" s="71" t="e">
        <f t="shared" si="32"/>
        <v>#REF!</v>
      </c>
      <c r="H722" s="38" t="e">
        <f>'11-2019'!#REF!</f>
        <v>#REF!</v>
      </c>
      <c r="I722" s="38" t="e">
        <f>'11-2019'!#REF!</f>
        <v>#REF!</v>
      </c>
      <c r="J722" s="38" t="e">
        <f>'11-2019'!#REF!</f>
        <v>#REF!</v>
      </c>
    </row>
    <row r="723" spans="1:10" s="27" customFormat="1" ht="17.25" hidden="1" x14ac:dyDescent="0.3">
      <c r="A723" s="6" t="e">
        <f>'11-2019'!#REF!</f>
        <v>#REF!</v>
      </c>
      <c r="B723" s="7" t="e">
        <f>'11-2019'!#REF!</f>
        <v>#REF!</v>
      </c>
      <c r="C723" s="8" t="e">
        <f>'11-2019'!#REF!</f>
        <v>#REF!</v>
      </c>
      <c r="D723" s="9" t="e">
        <f>'11-2019'!#REF!</f>
        <v>#REF!</v>
      </c>
      <c r="E723" s="9" t="e">
        <f>'11-2019'!#REF!</f>
        <v>#REF!</v>
      </c>
      <c r="F723" s="71" t="e">
        <f t="shared" si="32"/>
        <v>#REF!</v>
      </c>
      <c r="H723" s="38" t="e">
        <f>'11-2019'!#REF!</f>
        <v>#REF!</v>
      </c>
      <c r="I723" s="38" t="e">
        <f>'11-2019'!#REF!</f>
        <v>#REF!</v>
      </c>
      <c r="J723" s="38" t="e">
        <f>'11-2019'!#REF!</f>
        <v>#REF!</v>
      </c>
    </row>
    <row r="724" spans="1:10" s="27" customFormat="1" ht="17.25" hidden="1" x14ac:dyDescent="0.3">
      <c r="A724" s="6" t="e">
        <f>'11-2019'!#REF!</f>
        <v>#REF!</v>
      </c>
      <c r="B724" s="7" t="e">
        <f>'11-2019'!#REF!</f>
        <v>#REF!</v>
      </c>
      <c r="C724" s="8" t="e">
        <f>'11-2019'!#REF!</f>
        <v>#REF!</v>
      </c>
      <c r="D724" s="9" t="e">
        <f>'11-2019'!#REF!</f>
        <v>#REF!</v>
      </c>
      <c r="E724" s="9" t="e">
        <f>'11-2019'!#REF!</f>
        <v>#REF!</v>
      </c>
      <c r="F724" s="71" t="e">
        <f t="shared" si="32"/>
        <v>#REF!</v>
      </c>
      <c r="H724" s="38" t="e">
        <f>'11-2019'!#REF!</f>
        <v>#REF!</v>
      </c>
      <c r="I724" s="38" t="e">
        <f>'11-2019'!#REF!</f>
        <v>#REF!</v>
      </c>
      <c r="J724" s="38" t="e">
        <f>'11-2019'!#REF!</f>
        <v>#REF!</v>
      </c>
    </row>
    <row r="725" spans="1:10" s="27" customFormat="1" ht="17.25" hidden="1" x14ac:dyDescent="0.3">
      <c r="A725" s="6" t="e">
        <f>'11-2019'!#REF!</f>
        <v>#REF!</v>
      </c>
      <c r="B725" s="7" t="e">
        <f>'11-2019'!#REF!</f>
        <v>#REF!</v>
      </c>
      <c r="C725" s="8" t="e">
        <f>'11-2019'!#REF!</f>
        <v>#REF!</v>
      </c>
      <c r="D725" s="9" t="e">
        <f>'11-2019'!#REF!</f>
        <v>#REF!</v>
      </c>
      <c r="E725" s="9" t="e">
        <f>'11-2019'!#REF!</f>
        <v>#REF!</v>
      </c>
      <c r="F725" s="71" t="e">
        <f t="shared" si="32"/>
        <v>#REF!</v>
      </c>
      <c r="H725" s="38" t="e">
        <f>'11-2019'!#REF!</f>
        <v>#REF!</v>
      </c>
      <c r="I725" s="38" t="e">
        <f>'11-2019'!#REF!</f>
        <v>#REF!</v>
      </c>
      <c r="J725" s="38" t="e">
        <f>'11-2019'!#REF!</f>
        <v>#REF!</v>
      </c>
    </row>
    <row r="726" spans="1:10" s="27" customFormat="1" ht="17.25" hidden="1" x14ac:dyDescent="0.3">
      <c r="A726" s="6" t="e">
        <f>'11-2019'!#REF!</f>
        <v>#REF!</v>
      </c>
      <c r="B726" s="7" t="e">
        <f>'11-2019'!#REF!</f>
        <v>#REF!</v>
      </c>
      <c r="C726" s="8" t="e">
        <f>'11-2019'!#REF!</f>
        <v>#REF!</v>
      </c>
      <c r="D726" s="9" t="e">
        <f>'11-2019'!#REF!</f>
        <v>#REF!</v>
      </c>
      <c r="E726" s="9" t="e">
        <f>'11-2019'!#REF!</f>
        <v>#REF!</v>
      </c>
      <c r="F726" s="71" t="e">
        <f t="shared" si="32"/>
        <v>#REF!</v>
      </c>
      <c r="H726" s="38" t="e">
        <f>'11-2019'!#REF!</f>
        <v>#REF!</v>
      </c>
      <c r="I726" s="38" t="e">
        <f>'11-2019'!#REF!</f>
        <v>#REF!</v>
      </c>
      <c r="J726" s="38" t="e">
        <f>'11-2019'!#REF!</f>
        <v>#REF!</v>
      </c>
    </row>
    <row r="727" spans="1:10" s="27" customFormat="1" ht="17.25" hidden="1" x14ac:dyDescent="0.3">
      <c r="A727" s="6" t="e">
        <f>'11-2019'!#REF!</f>
        <v>#REF!</v>
      </c>
      <c r="B727" s="7" t="e">
        <f>'11-2019'!#REF!</f>
        <v>#REF!</v>
      </c>
      <c r="C727" s="8" t="e">
        <f>'11-2019'!#REF!</f>
        <v>#REF!</v>
      </c>
      <c r="D727" s="9">
        <f>'11-2019'!O1333</f>
        <v>0</v>
      </c>
      <c r="E727" s="9">
        <f>'11-2019'!P1333</f>
        <v>0</v>
      </c>
      <c r="F727" s="71">
        <f t="shared" si="32"/>
        <v>0</v>
      </c>
      <c r="H727" s="38" t="e">
        <f>'11-2019'!#REF!</f>
        <v>#REF!</v>
      </c>
      <c r="I727" s="38" t="e">
        <f>'11-2019'!#REF!</f>
        <v>#REF!</v>
      </c>
      <c r="J727" s="38" t="e">
        <f>'11-2019'!#REF!</f>
        <v>#REF!</v>
      </c>
    </row>
    <row r="728" spans="1:10" s="27" customFormat="1" ht="17.25" hidden="1" x14ac:dyDescent="0.3">
      <c r="A728" s="6" t="e">
        <f>'11-2019'!#REF!</f>
        <v>#REF!</v>
      </c>
      <c r="B728" s="7" t="e">
        <f>'11-2019'!#REF!</f>
        <v>#REF!</v>
      </c>
      <c r="C728" s="8" t="e">
        <f>'11-2019'!#REF!</f>
        <v>#REF!</v>
      </c>
      <c r="D728" s="9">
        <f>'11-2019'!O1334</f>
        <v>0</v>
      </c>
      <c r="E728" s="9">
        <f>'11-2019'!P1334</f>
        <v>0</v>
      </c>
      <c r="F728" s="71">
        <f t="shared" si="32"/>
        <v>0</v>
      </c>
      <c r="H728" s="38" t="e">
        <f>'11-2019'!#REF!</f>
        <v>#REF!</v>
      </c>
      <c r="I728" s="38" t="e">
        <f>'11-2019'!#REF!</f>
        <v>#REF!</v>
      </c>
      <c r="J728" s="38" t="e">
        <f>'11-2019'!#REF!</f>
        <v>#REF!</v>
      </c>
    </row>
    <row r="729" spans="1:10" s="27" customFormat="1" ht="17.25" hidden="1" x14ac:dyDescent="0.3">
      <c r="A729" s="6" t="e">
        <f>'11-2019'!#REF!</f>
        <v>#REF!</v>
      </c>
      <c r="B729" s="7" t="e">
        <f>'11-2019'!#REF!</f>
        <v>#REF!</v>
      </c>
      <c r="C729" s="8" t="e">
        <f>'11-2019'!#REF!</f>
        <v>#REF!</v>
      </c>
      <c r="D729" s="9">
        <f>'11-2019'!O1335</f>
        <v>0</v>
      </c>
      <c r="E729" s="9">
        <f>'11-2019'!P1335</f>
        <v>0</v>
      </c>
      <c r="F729" s="71">
        <f t="shared" si="32"/>
        <v>0</v>
      </c>
      <c r="H729" s="38" t="e">
        <f>'11-2019'!#REF!</f>
        <v>#REF!</v>
      </c>
      <c r="I729" s="38" t="e">
        <f>'11-2019'!#REF!</f>
        <v>#REF!</v>
      </c>
      <c r="J729" s="38" t="e">
        <f>'11-2019'!#REF!</f>
        <v>#REF!</v>
      </c>
    </row>
    <row r="730" spans="1:10" s="27" customFormat="1" ht="17.25" hidden="1" x14ac:dyDescent="0.3">
      <c r="A730" s="6" t="e">
        <f>'11-2019'!#REF!</f>
        <v>#REF!</v>
      </c>
      <c r="B730" s="7" t="e">
        <f>'11-2019'!#REF!</f>
        <v>#REF!</v>
      </c>
      <c r="C730" s="8" t="e">
        <f>'11-2019'!#REF!</f>
        <v>#REF!</v>
      </c>
      <c r="D730" s="9">
        <f>'11-2019'!O1336</f>
        <v>0</v>
      </c>
      <c r="E730" s="9">
        <f>'11-2019'!P1336</f>
        <v>0</v>
      </c>
      <c r="F730" s="71">
        <f t="shared" si="32"/>
        <v>0</v>
      </c>
      <c r="H730" s="38" t="e">
        <f>'11-2019'!#REF!</f>
        <v>#REF!</v>
      </c>
      <c r="I730" s="38" t="e">
        <f>'11-2019'!#REF!</f>
        <v>#REF!</v>
      </c>
      <c r="J730" s="38" t="e">
        <f>'11-2019'!#REF!</f>
        <v>#REF!</v>
      </c>
    </row>
    <row r="731" spans="1:10" s="27" customFormat="1" ht="17.25" hidden="1" x14ac:dyDescent="0.3">
      <c r="A731" s="6" t="e">
        <f>'11-2019'!#REF!</f>
        <v>#REF!</v>
      </c>
      <c r="B731" s="7" t="e">
        <f>'11-2019'!#REF!</f>
        <v>#REF!</v>
      </c>
      <c r="C731" s="8" t="e">
        <f>'11-2019'!#REF!</f>
        <v>#REF!</v>
      </c>
      <c r="D731" s="9">
        <f>'11-2019'!O1337</f>
        <v>0</v>
      </c>
      <c r="E731" s="9">
        <f>'11-2019'!P1337</f>
        <v>0</v>
      </c>
      <c r="F731" s="71">
        <f t="shared" si="32"/>
        <v>0</v>
      </c>
      <c r="H731" s="38" t="e">
        <f>'11-2019'!#REF!</f>
        <v>#REF!</v>
      </c>
      <c r="I731" s="38" t="e">
        <f>'11-2019'!#REF!</f>
        <v>#REF!</v>
      </c>
      <c r="J731" s="38" t="e">
        <f>'11-2019'!#REF!</f>
        <v>#REF!</v>
      </c>
    </row>
    <row r="732" spans="1:10" s="37" customFormat="1" ht="17.25" x14ac:dyDescent="0.3">
      <c r="A732" s="13" t="str">
        <f>'11-2019'!A1333</f>
        <v>XI</v>
      </c>
      <c r="B732" s="5" t="str">
        <f>'11-2019'!B1333</f>
        <v xml:space="preserve">VẢI ĐỊA KỸ THUẬT VÀ RỌ ĐÁ : </v>
      </c>
      <c r="C732" s="4"/>
      <c r="D732" s="18"/>
      <c r="E732" s="18"/>
      <c r="F732" s="72"/>
      <c r="H732" s="38">
        <f>'11-2019'!H1333</f>
        <v>0</v>
      </c>
      <c r="I732" s="38">
        <f>'11-2019'!I1333</f>
        <v>0</v>
      </c>
      <c r="J732" s="38">
        <f>'11-2019'!J1333</f>
        <v>0</v>
      </c>
    </row>
    <row r="733" spans="1:10" s="37" customFormat="1" ht="33" customHeight="1" x14ac:dyDescent="0.3">
      <c r="A733" s="13"/>
      <c r="B733" s="321" t="str">
        <f>'11-2019'!B1334</f>
        <v>* Công ty CP SX-TM Liên Phát  (số 57 Đào Duy Anh, P.9, Q. Phú Nhuận, Tp.HCM), giao hàng tại kho Công ty. Theo bảng giá ngày 02/3/2020</v>
      </c>
      <c r="C733" s="322"/>
      <c r="D733" s="322"/>
      <c r="E733" s="322"/>
      <c r="F733" s="323"/>
      <c r="H733" s="38">
        <f>'11-2019'!H1334</f>
        <v>0</v>
      </c>
      <c r="I733" s="38">
        <f>'11-2019'!I1334</f>
        <v>0</v>
      </c>
      <c r="J733" s="38">
        <f>'11-2019'!J1334</f>
        <v>0</v>
      </c>
    </row>
    <row r="734" spans="1:10" s="37" customFormat="1" ht="17.25" hidden="1" x14ac:dyDescent="0.3">
      <c r="A734" s="13"/>
      <c r="B734" s="321" t="str">
        <f>'11-2019'!B1335</f>
        <v xml:space="preserve"> Vải địa kỹ thuật không dệt, sợi dài liên tục, 100% PP chính phẩm, ổn định hóa UV; nơi sản xuất : Malaysia</v>
      </c>
      <c r="C734" s="322"/>
      <c r="D734" s="322"/>
      <c r="E734" s="322"/>
      <c r="F734" s="323"/>
      <c r="H734" s="38">
        <f>'11-2019'!H1335</f>
        <v>0</v>
      </c>
      <c r="I734" s="38">
        <f>'11-2019'!I1335</f>
        <v>0</v>
      </c>
      <c r="J734" s="38">
        <f>'11-2019'!J1335</f>
        <v>0</v>
      </c>
    </row>
    <row r="735" spans="1:10" s="27" customFormat="1" ht="17.25" hidden="1" x14ac:dyDescent="0.3">
      <c r="A735" s="6">
        <f>'11-2019'!A1336</f>
        <v>1</v>
      </c>
      <c r="B735" s="7" t="str">
        <f>'11-2019'!B1336</f>
        <v>Polyfelt TS 20 (4m x 250m)</v>
      </c>
      <c r="C735" s="8" t="str">
        <f>'11-2019'!C1336</f>
        <v>đ/m2</v>
      </c>
      <c r="D735" s="9">
        <f>'11-2019'!O1341</f>
        <v>0</v>
      </c>
      <c r="E735" s="9">
        <f>'11-2019'!P1341</f>
        <v>0</v>
      </c>
      <c r="F735" s="71">
        <f t="shared" ref="F735:F742" si="33">E735-D735</f>
        <v>0</v>
      </c>
      <c r="H735" s="38">
        <f>'11-2019'!H1336</f>
        <v>0</v>
      </c>
      <c r="I735" s="38">
        <f>'11-2019'!I1336</f>
        <v>0</v>
      </c>
      <c r="J735" s="38">
        <f>'11-2019'!J1336</f>
        <v>0</v>
      </c>
    </row>
    <row r="736" spans="1:10" s="27" customFormat="1" ht="17.25" hidden="1" x14ac:dyDescent="0.3">
      <c r="A736" s="6">
        <f>'11-2019'!A1337</f>
        <v>2</v>
      </c>
      <c r="B736" s="7" t="str">
        <f>'11-2019'!B1337</f>
        <v>Polyfelt TS 30 (4m x 225m)</v>
      </c>
      <c r="C736" s="8" t="str">
        <f>'11-2019'!C1337</f>
        <v>đ/m2</v>
      </c>
      <c r="D736" s="9">
        <f>'11-2019'!O1342</f>
        <v>0</v>
      </c>
      <c r="E736" s="9">
        <f>'11-2019'!P1342</f>
        <v>0</v>
      </c>
      <c r="F736" s="71">
        <f t="shared" si="33"/>
        <v>0</v>
      </c>
      <c r="H736" s="38">
        <f>'11-2019'!H1337</f>
        <v>0</v>
      </c>
      <c r="I736" s="38">
        <f>'11-2019'!I1337</f>
        <v>0</v>
      </c>
      <c r="J736" s="38">
        <f>'11-2019'!J1337</f>
        <v>0</v>
      </c>
    </row>
    <row r="737" spans="1:10" s="27" customFormat="1" ht="17.25" hidden="1" x14ac:dyDescent="0.3">
      <c r="A737" s="6">
        <f>'11-2019'!A1338</f>
        <v>3</v>
      </c>
      <c r="B737" s="7" t="str">
        <f>'11-2019'!B1338</f>
        <v>Polyfelt TS 40 (4m x 200m)</v>
      </c>
      <c r="C737" s="8" t="str">
        <f>'11-2019'!C1338</f>
        <v>đ/m2</v>
      </c>
      <c r="D737" s="9">
        <f>'11-2019'!O1343</f>
        <v>0</v>
      </c>
      <c r="E737" s="9">
        <f>'11-2019'!P1343</f>
        <v>0</v>
      </c>
      <c r="F737" s="71">
        <f t="shared" si="33"/>
        <v>0</v>
      </c>
      <c r="H737" s="38">
        <f>'11-2019'!H1338</f>
        <v>0</v>
      </c>
      <c r="I737" s="38">
        <f>'11-2019'!I1338</f>
        <v>0</v>
      </c>
      <c r="J737" s="38">
        <f>'11-2019'!J1338</f>
        <v>0</v>
      </c>
    </row>
    <row r="738" spans="1:10" s="27" customFormat="1" ht="17.25" hidden="1" x14ac:dyDescent="0.3">
      <c r="A738" s="6">
        <f>'11-2019'!A1339</f>
        <v>4</v>
      </c>
      <c r="B738" s="7" t="str">
        <f>'11-2019'!B1339</f>
        <v>Polyfelt TS 50 (4m x 175m)</v>
      </c>
      <c r="C738" s="8" t="str">
        <f>'11-2019'!C1339</f>
        <v>đ/m2</v>
      </c>
      <c r="D738" s="9">
        <f>'11-2019'!O1344</f>
        <v>0</v>
      </c>
      <c r="E738" s="9">
        <f>'11-2019'!P1344</f>
        <v>0</v>
      </c>
      <c r="F738" s="71">
        <f t="shared" si="33"/>
        <v>0</v>
      </c>
      <c r="H738" s="38">
        <f>'11-2019'!H1339</f>
        <v>0</v>
      </c>
      <c r="I738" s="38">
        <f>'11-2019'!I1339</f>
        <v>0</v>
      </c>
      <c r="J738" s="38">
        <f>'11-2019'!J1339</f>
        <v>0</v>
      </c>
    </row>
    <row r="739" spans="1:10" s="27" customFormat="1" ht="17.25" hidden="1" x14ac:dyDescent="0.3">
      <c r="A739" s="6">
        <f>'11-2019'!A1340</f>
        <v>5</v>
      </c>
      <c r="B739" s="7" t="str">
        <f>'11-2019'!B1340</f>
        <v>Polyfelt TS 60 (4m x 135m)</v>
      </c>
      <c r="C739" s="8" t="str">
        <f>'11-2019'!C1340</f>
        <v>đ/m2</v>
      </c>
      <c r="D739" s="9">
        <f>'11-2019'!O1345</f>
        <v>0</v>
      </c>
      <c r="E739" s="9">
        <f>'11-2019'!P1345</f>
        <v>0</v>
      </c>
      <c r="F739" s="71">
        <f t="shared" si="33"/>
        <v>0</v>
      </c>
      <c r="H739" s="38">
        <f>'11-2019'!H1340</f>
        <v>0</v>
      </c>
      <c r="I739" s="38">
        <f>'11-2019'!I1340</f>
        <v>0</v>
      </c>
      <c r="J739" s="38">
        <f>'11-2019'!J1340</f>
        <v>0</v>
      </c>
    </row>
    <row r="740" spans="1:10" s="27" customFormat="1" ht="17.25" hidden="1" x14ac:dyDescent="0.3">
      <c r="A740" s="6">
        <f>'11-2019'!A1341</f>
        <v>6</v>
      </c>
      <c r="B740" s="7" t="str">
        <f>'11-2019'!B1341</f>
        <v>Polyfelt TS 65 (4m x 125m)</v>
      </c>
      <c r="C740" s="8" t="str">
        <f>'11-2019'!C1341</f>
        <v>đ/m2</v>
      </c>
      <c r="D740" s="9">
        <f>'11-2019'!O1346</f>
        <v>0</v>
      </c>
      <c r="E740" s="9">
        <f>'11-2019'!P1346</f>
        <v>0</v>
      </c>
      <c r="F740" s="71">
        <f t="shared" si="33"/>
        <v>0</v>
      </c>
      <c r="H740" s="38">
        <f>'11-2019'!H1341</f>
        <v>0</v>
      </c>
      <c r="I740" s="38">
        <f>'11-2019'!I1341</f>
        <v>0</v>
      </c>
      <c r="J740" s="38">
        <f>'11-2019'!J1341</f>
        <v>0</v>
      </c>
    </row>
    <row r="741" spans="1:10" s="27" customFormat="1" ht="17.25" hidden="1" x14ac:dyDescent="0.3">
      <c r="A741" s="6">
        <f>'11-2019'!A1342</f>
        <v>7</v>
      </c>
      <c r="B741" s="7" t="str">
        <f>'11-2019'!B1342</f>
        <v>Polyfelt TS 70 (4m x 100m)</v>
      </c>
      <c r="C741" s="8" t="str">
        <f>'11-2019'!C1342</f>
        <v>đ/m2</v>
      </c>
      <c r="D741" s="9">
        <f>'11-2019'!O1347</f>
        <v>0</v>
      </c>
      <c r="E741" s="9">
        <f>'11-2019'!P1347</f>
        <v>0</v>
      </c>
      <c r="F741" s="71">
        <f t="shared" si="33"/>
        <v>0</v>
      </c>
      <c r="H741" s="38">
        <f>'11-2019'!H1342</f>
        <v>0</v>
      </c>
      <c r="I741" s="38">
        <f>'11-2019'!I1342</f>
        <v>0</v>
      </c>
      <c r="J741" s="38">
        <f>'11-2019'!J1342</f>
        <v>0</v>
      </c>
    </row>
    <row r="742" spans="1:10" s="27" customFormat="1" ht="17.25" hidden="1" x14ac:dyDescent="0.3">
      <c r="A742" s="6">
        <f>'11-2019'!A1343</f>
        <v>8</v>
      </c>
      <c r="B742" s="7" t="str">
        <f>'11-2019'!B1343</f>
        <v>Polyfelt TS 80 (4m x 90m)</v>
      </c>
      <c r="C742" s="8" t="str">
        <f>'11-2019'!C1343</f>
        <v>đ/m2</v>
      </c>
      <c r="D742" s="9">
        <f>'11-2019'!O1348</f>
        <v>0</v>
      </c>
      <c r="E742" s="9">
        <f>'11-2019'!P1348</f>
        <v>0</v>
      </c>
      <c r="F742" s="71">
        <f t="shared" si="33"/>
        <v>0</v>
      </c>
      <c r="H742" s="38">
        <f>'11-2019'!H1343</f>
        <v>0</v>
      </c>
      <c r="I742" s="38">
        <f>'11-2019'!I1343</f>
        <v>0</v>
      </c>
      <c r="J742" s="38">
        <f>'11-2019'!J1343</f>
        <v>0</v>
      </c>
    </row>
    <row r="743" spans="1:10" s="37" customFormat="1" ht="17.25" hidden="1" x14ac:dyDescent="0.3">
      <c r="A743" s="13"/>
      <c r="B743" s="5" t="str">
        <f>'11-2019'!B1344</f>
        <v>Rọ đá bọc nhựa PVC: Thép mạ kẽm trung bình &gt;50g/m2 (TCVN 2053:1993)</v>
      </c>
      <c r="C743" s="4"/>
      <c r="D743" s="18"/>
      <c r="E743" s="18"/>
      <c r="F743" s="72"/>
      <c r="H743" s="38">
        <f>'11-2019'!H1344</f>
        <v>0</v>
      </c>
      <c r="I743" s="38">
        <f>'11-2019'!I1344</f>
        <v>0</v>
      </c>
      <c r="J743" s="38">
        <f>'11-2019'!J1344</f>
        <v>0</v>
      </c>
    </row>
    <row r="744" spans="1:10" s="37" customFormat="1" ht="17.25" hidden="1" x14ac:dyDescent="0.3">
      <c r="A744" s="13"/>
      <c r="B744" s="5" t="str">
        <f>'11-2019'!B1345</f>
        <v xml:space="preserve">  - Rọ và thảm đá bọc nhựa PVC, loại P8 (8 x 10)cm: </v>
      </c>
      <c r="C744" s="4"/>
      <c r="D744" s="18"/>
      <c r="E744" s="18"/>
      <c r="F744" s="72"/>
      <c r="H744" s="38">
        <f>'11-2019'!H1345</f>
        <v>0</v>
      </c>
      <c r="I744" s="38">
        <f>'11-2019'!I1345</f>
        <v>0</v>
      </c>
      <c r="J744" s="38">
        <f>'11-2019'!J1345</f>
        <v>0</v>
      </c>
    </row>
    <row r="745" spans="1:10" s="27" customFormat="1" ht="17.25" hidden="1" x14ac:dyDescent="0.3">
      <c r="A745" s="6">
        <f>'11-2019'!A1346</f>
        <v>1</v>
      </c>
      <c r="B745" s="7" t="str">
        <f>'11-2019'!B1346</f>
        <v>Dây đan 2,2 - 3,2mm; dây viền 2,7 - 3,7mm</v>
      </c>
      <c r="C745" s="8" t="str">
        <f>'11-2019'!C1346</f>
        <v>đ/m2lưới</v>
      </c>
      <c r="D745" s="9">
        <f>'11-2019'!O1351</f>
        <v>0</v>
      </c>
      <c r="E745" s="9">
        <f>'11-2019'!P1351</f>
        <v>0</v>
      </c>
      <c r="F745" s="71">
        <f>E745-D745</f>
        <v>0</v>
      </c>
      <c r="H745" s="38">
        <f>'11-2019'!H1346</f>
        <v>0</v>
      </c>
      <c r="I745" s="38">
        <f>'11-2019'!I1346</f>
        <v>0</v>
      </c>
      <c r="J745" s="38">
        <f>'11-2019'!J1346</f>
        <v>0</v>
      </c>
    </row>
    <row r="746" spans="1:10" s="27" customFormat="1" ht="17.25" hidden="1" x14ac:dyDescent="0.3">
      <c r="A746" s="6">
        <f>'11-2019'!A1347</f>
        <v>2</v>
      </c>
      <c r="B746" s="7" t="str">
        <f>'11-2019'!B1347</f>
        <v>Dây đan 2,4 - 3mm; dây viền 2,7 - 3,7mm</v>
      </c>
      <c r="C746" s="8" t="str">
        <f>'11-2019'!C1347</f>
        <v>đ/m2lưới</v>
      </c>
      <c r="D746" s="9">
        <f>'11-2019'!O1352</f>
        <v>0</v>
      </c>
      <c r="E746" s="9">
        <f>'11-2019'!P1352</f>
        <v>0</v>
      </c>
      <c r="F746" s="71">
        <f>E746-D746</f>
        <v>0</v>
      </c>
      <c r="H746" s="38">
        <f>'11-2019'!H1347</f>
        <v>0</v>
      </c>
      <c r="I746" s="38">
        <f>'11-2019'!I1347</f>
        <v>0</v>
      </c>
      <c r="J746" s="38">
        <f>'11-2019'!J1347</f>
        <v>0</v>
      </c>
    </row>
    <row r="747" spans="1:10" s="27" customFormat="1" ht="17.25" hidden="1" x14ac:dyDescent="0.3">
      <c r="A747" s="6">
        <f>'11-2019'!A1348</f>
        <v>3</v>
      </c>
      <c r="B747" s="7" t="str">
        <f>'11-2019'!B1348</f>
        <v>Dây đan 2,7 - 3,7mm; dây viền 3,4 - 4,4mm</v>
      </c>
      <c r="C747" s="8" t="str">
        <f>'11-2019'!C1348</f>
        <v>đ/m2lưới</v>
      </c>
      <c r="D747" s="9">
        <f>'11-2019'!O1353</f>
        <v>0</v>
      </c>
      <c r="E747" s="9">
        <f>'11-2019'!P1353</f>
        <v>0</v>
      </c>
      <c r="F747" s="71">
        <f>E747-D747</f>
        <v>0</v>
      </c>
      <c r="H747" s="38">
        <f>'11-2019'!H1348</f>
        <v>0</v>
      </c>
      <c r="I747" s="38">
        <f>'11-2019'!I1348</f>
        <v>0</v>
      </c>
      <c r="J747" s="38">
        <f>'11-2019'!J1348</f>
        <v>0</v>
      </c>
    </row>
    <row r="748" spans="1:10" s="37" customFormat="1" ht="17.25" hidden="1" x14ac:dyDescent="0.3">
      <c r="A748" s="13"/>
      <c r="B748" s="5" t="str">
        <f>'11-2019'!B1349</f>
        <v xml:space="preserve">  - Rọ và thảm đá bọc nhựa PVC, loại P10 (10 x 12)cm: </v>
      </c>
      <c r="C748" s="4"/>
      <c r="D748" s="18"/>
      <c r="E748" s="18"/>
      <c r="F748" s="72"/>
      <c r="H748" s="38">
        <f>'11-2019'!H1349</f>
        <v>0</v>
      </c>
      <c r="I748" s="38">
        <f>'11-2019'!I1349</f>
        <v>0</v>
      </c>
      <c r="J748" s="38">
        <f>'11-2019'!J1349</f>
        <v>0</v>
      </c>
    </row>
    <row r="749" spans="1:10" s="27" customFormat="1" ht="17.25" hidden="1" x14ac:dyDescent="0.3">
      <c r="A749" s="6">
        <f>'11-2019'!A1350</f>
        <v>5</v>
      </c>
      <c r="B749" s="7" t="str">
        <f>'11-2019'!B1350</f>
        <v>Dây đan 2,2 - 3,2mm; dây viền 2,7 - 3,7mm</v>
      </c>
      <c r="C749" s="8" t="str">
        <f>'11-2019'!C1350</f>
        <v>đ/m2lưới</v>
      </c>
      <c r="D749" s="9">
        <f>'11-2019'!O1355</f>
        <v>0</v>
      </c>
      <c r="E749" s="9">
        <f>'11-2019'!P1355</f>
        <v>0</v>
      </c>
      <c r="F749" s="71">
        <f>E749-D749</f>
        <v>0</v>
      </c>
      <c r="H749" s="38">
        <f>'11-2019'!H1350</f>
        <v>0</v>
      </c>
      <c r="I749" s="38">
        <f>'11-2019'!I1350</f>
        <v>0</v>
      </c>
      <c r="J749" s="38">
        <f>'11-2019'!J1350</f>
        <v>0</v>
      </c>
    </row>
    <row r="750" spans="1:10" s="27" customFormat="1" ht="17.25" hidden="1" x14ac:dyDescent="0.3">
      <c r="A750" s="6">
        <f>'11-2019'!A1351</f>
        <v>6</v>
      </c>
      <c r="B750" s="7" t="str">
        <f>'11-2019'!B1351</f>
        <v>Dây đan 2,4 - 3,4mm; dây viền 2,7 - 3,7mm</v>
      </c>
      <c r="C750" s="8" t="str">
        <f>'11-2019'!C1351</f>
        <v>đ/m2lưới</v>
      </c>
      <c r="D750" s="9">
        <f>'11-2019'!O1356</f>
        <v>0</v>
      </c>
      <c r="E750" s="9">
        <f>'11-2019'!P1356</f>
        <v>0</v>
      </c>
      <c r="F750" s="71">
        <f>E750-D750</f>
        <v>0</v>
      </c>
      <c r="H750" s="38">
        <f>'11-2019'!H1351</f>
        <v>0</v>
      </c>
      <c r="I750" s="38">
        <f>'11-2019'!I1351</f>
        <v>0</v>
      </c>
      <c r="J750" s="38">
        <f>'11-2019'!J1351</f>
        <v>0</v>
      </c>
    </row>
    <row r="751" spans="1:10" s="27" customFormat="1" ht="17.25" hidden="1" x14ac:dyDescent="0.3">
      <c r="A751" s="6">
        <f>'11-2019'!A1352</f>
        <v>7</v>
      </c>
      <c r="B751" s="7" t="str">
        <f>'11-2019'!B1352</f>
        <v>Dây đan 2,7 - 3,7mm; dây viền 3,4 - 4,4mm</v>
      </c>
      <c r="C751" s="8" t="str">
        <f>'11-2019'!C1352</f>
        <v>đ/m2lưới</v>
      </c>
      <c r="D751" s="9">
        <f>'11-2019'!O1357</f>
        <v>0</v>
      </c>
      <c r="E751" s="9">
        <f>'11-2019'!P1357</f>
        <v>0</v>
      </c>
      <c r="F751" s="71">
        <f>E751-D751</f>
        <v>0</v>
      </c>
      <c r="H751" s="38">
        <f>'11-2019'!H1352</f>
        <v>0</v>
      </c>
      <c r="I751" s="38">
        <f>'11-2019'!I1352</f>
        <v>0</v>
      </c>
      <c r="J751" s="38">
        <f>'11-2019'!J1352</f>
        <v>0</v>
      </c>
    </row>
    <row r="752" spans="1:10" s="27" customFormat="1" ht="35.25" customHeight="1" x14ac:dyDescent="0.3">
      <c r="A752" s="6"/>
      <c r="B752" s="321" t="str">
        <f>'11-2019'!B1353</f>
        <v>* Công ty TNHH Phát triển kỹ thuật và VLXD Đại Viễn (số 18/06 Nguyễn Hiền Lê, P.13, Q. Tân Bình, TP.HCM) Theo bảng báo giá 29/2/2019.</v>
      </c>
      <c r="C752" s="322"/>
      <c r="D752" s="322"/>
      <c r="E752" s="322"/>
      <c r="F752" s="323"/>
      <c r="H752" s="38">
        <f>'11-2019'!H1353</f>
        <v>0</v>
      </c>
      <c r="I752" s="38">
        <f>'11-2019'!I1353</f>
        <v>0</v>
      </c>
      <c r="J752" s="38">
        <f>'11-2019'!J1353</f>
        <v>0</v>
      </c>
    </row>
    <row r="753" spans="1:10" s="27" customFormat="1" ht="17.25" hidden="1" x14ac:dyDescent="0.3">
      <c r="A753" s="6"/>
      <c r="B753" s="5" t="str">
        <f>'11-2019'!B1354</f>
        <v>Vải địa kỹ thuật không dệt.</v>
      </c>
      <c r="C753" s="8"/>
      <c r="D753" s="9"/>
      <c r="E753" s="9"/>
      <c r="F753" s="71"/>
      <c r="H753" s="38">
        <f>'11-2019'!H1354</f>
        <v>0</v>
      </c>
      <c r="I753" s="38">
        <f>'11-2019'!I1354</f>
        <v>0</v>
      </c>
      <c r="J753" s="38">
        <f>'11-2019'!J1354</f>
        <v>0</v>
      </c>
    </row>
    <row r="754" spans="1:10" s="27" customFormat="1" ht="17.25" hidden="1" x14ac:dyDescent="0.3">
      <c r="A754" s="6">
        <f>'11-2019'!A1355</f>
        <v>1</v>
      </c>
      <c r="B754" s="7" t="str">
        <f>'11-2019'!B1355</f>
        <v>HD15C (4x250m)</v>
      </c>
      <c r="C754" s="8" t="str">
        <f>'11-2019'!C1355</f>
        <v>đ/m2</v>
      </c>
      <c r="D754" s="9">
        <f>'11-2019'!O1360</f>
        <v>0</v>
      </c>
      <c r="E754" s="9">
        <f>'11-2019'!P1360</f>
        <v>0</v>
      </c>
      <c r="F754" s="71">
        <f>E754-D754</f>
        <v>0</v>
      </c>
      <c r="H754" s="38">
        <f>'11-2019'!H1355</f>
        <v>0</v>
      </c>
      <c r="I754" s="38">
        <f>'11-2019'!I1355</f>
        <v>0</v>
      </c>
      <c r="J754" s="38">
        <f>'11-2019'!J1355</f>
        <v>0</v>
      </c>
    </row>
    <row r="755" spans="1:10" s="27" customFormat="1" ht="17.25" hidden="1" x14ac:dyDescent="0.3">
      <c r="A755" s="6">
        <f>'11-2019'!A1356</f>
        <v>2</v>
      </c>
      <c r="B755" s="7" t="str">
        <f>'11-2019'!B1356</f>
        <v>HD19C (4x250m)</v>
      </c>
      <c r="C755" s="8" t="str">
        <f>'11-2019'!C1356</f>
        <v>đ/m2</v>
      </c>
      <c r="D755" s="9">
        <f>'11-2019'!O1361</f>
        <v>0</v>
      </c>
      <c r="E755" s="9">
        <f>'11-2019'!P1361</f>
        <v>0</v>
      </c>
      <c r="F755" s="71">
        <f>E755-D755</f>
        <v>0</v>
      </c>
      <c r="H755" s="38">
        <f>'11-2019'!H1356</f>
        <v>0</v>
      </c>
      <c r="I755" s="38">
        <f>'11-2019'!I1356</f>
        <v>0</v>
      </c>
      <c r="J755" s="38">
        <f>'11-2019'!J1356</f>
        <v>0</v>
      </c>
    </row>
    <row r="756" spans="1:10" s="27" customFormat="1" ht="17.25" hidden="1" x14ac:dyDescent="0.3">
      <c r="A756" s="6">
        <f>'11-2019'!A1357</f>
        <v>3</v>
      </c>
      <c r="B756" s="7" t="str">
        <f>'11-2019'!B1357</f>
        <v>HD24C (4x225m)</v>
      </c>
      <c r="C756" s="8" t="str">
        <f>'11-2019'!C1357</f>
        <v>đ/m2</v>
      </c>
      <c r="D756" s="9">
        <f>'11-2019'!O1362</f>
        <v>0</v>
      </c>
      <c r="E756" s="9">
        <f>'11-2019'!P1362</f>
        <v>0</v>
      </c>
      <c r="F756" s="71">
        <f>E756-D756</f>
        <v>0</v>
      </c>
      <c r="H756" s="38">
        <f>'11-2019'!H1357</f>
        <v>0</v>
      </c>
      <c r="I756" s="38">
        <f>'11-2019'!I1357</f>
        <v>0</v>
      </c>
      <c r="J756" s="38">
        <f>'11-2019'!J1357</f>
        <v>0</v>
      </c>
    </row>
    <row r="757" spans="1:10" s="27" customFormat="1" ht="17.25" hidden="1" x14ac:dyDescent="0.3">
      <c r="A757" s="6">
        <f>'11-2019'!A1358</f>
        <v>4</v>
      </c>
      <c r="B757" s="7" t="str">
        <f>'11-2019'!B1358</f>
        <v>HD28C (4x175m)</v>
      </c>
      <c r="C757" s="8" t="str">
        <f>'11-2019'!C1358</f>
        <v>đ/m2</v>
      </c>
      <c r="D757" s="9">
        <f>'11-2019'!O1363</f>
        <v>0</v>
      </c>
      <c r="E757" s="9">
        <f>'11-2019'!P1363</f>
        <v>0</v>
      </c>
      <c r="F757" s="71">
        <f>E757-D757</f>
        <v>0</v>
      </c>
      <c r="H757" s="38">
        <f>'11-2019'!H1358</f>
        <v>0</v>
      </c>
      <c r="I757" s="38">
        <f>'11-2019'!I1358</f>
        <v>0</v>
      </c>
      <c r="J757" s="38">
        <f>'11-2019'!J1358</f>
        <v>0</v>
      </c>
    </row>
    <row r="758" spans="1:10" s="27" customFormat="1" ht="17.25" hidden="1" x14ac:dyDescent="0.3">
      <c r="A758" s="6">
        <f>'11-2019'!A1359</f>
        <v>5</v>
      </c>
      <c r="B758" s="7" t="str">
        <f>'11-2019'!B1359</f>
        <v>HD30C (4x175m)</v>
      </c>
      <c r="C758" s="8" t="str">
        <f>'11-2019'!C1359</f>
        <v>đ/m2</v>
      </c>
      <c r="D758" s="9">
        <f>'11-2019'!O1364</f>
        <v>0</v>
      </c>
      <c r="E758" s="9">
        <f>'11-2019'!P1364</f>
        <v>0</v>
      </c>
      <c r="F758" s="71">
        <f t="shared" ref="F758:F763" si="34">E758-D758</f>
        <v>0</v>
      </c>
      <c r="H758" s="38">
        <f>'11-2019'!H1359</f>
        <v>0</v>
      </c>
      <c r="I758" s="38">
        <f>'11-2019'!I1359</f>
        <v>0</v>
      </c>
      <c r="J758" s="38">
        <f>'11-2019'!J1359</f>
        <v>0</v>
      </c>
    </row>
    <row r="759" spans="1:10" s="27" customFormat="1" ht="17.25" hidden="1" x14ac:dyDescent="0.3">
      <c r="A759" s="6">
        <f>'11-2019'!A1360</f>
        <v>6</v>
      </c>
      <c r="B759" s="7" t="str">
        <f>'11-2019'!B1360</f>
        <v>HD38C (4x150m)</v>
      </c>
      <c r="C759" s="8" t="str">
        <f>'11-2019'!C1360</f>
        <v>đ/m2</v>
      </c>
      <c r="D759" s="9">
        <f>'11-2019'!O1365</f>
        <v>0</v>
      </c>
      <c r="E759" s="9">
        <f>'11-2019'!P1365</f>
        <v>0</v>
      </c>
      <c r="F759" s="71">
        <f t="shared" si="34"/>
        <v>0</v>
      </c>
      <c r="H759" s="38">
        <f>'11-2019'!H1360</f>
        <v>0</v>
      </c>
      <c r="I759" s="38">
        <f>'11-2019'!I1360</f>
        <v>0</v>
      </c>
      <c r="J759" s="38">
        <f>'11-2019'!J1360</f>
        <v>0</v>
      </c>
    </row>
    <row r="760" spans="1:10" s="27" customFormat="1" ht="17.25" hidden="1" x14ac:dyDescent="0.3">
      <c r="A760" s="6">
        <f>'11-2019'!A1361</f>
        <v>7</v>
      </c>
      <c r="B760" s="7" t="str">
        <f>'11-2019'!B1361</f>
        <v>HD44C (4x150m)</v>
      </c>
      <c r="C760" s="8" t="str">
        <f>'11-2019'!C1361</f>
        <v>đ/m2</v>
      </c>
      <c r="D760" s="9">
        <f>'11-2019'!O1366</f>
        <v>0</v>
      </c>
      <c r="E760" s="9">
        <f>'11-2019'!P1366</f>
        <v>0</v>
      </c>
      <c r="F760" s="71">
        <f t="shared" si="34"/>
        <v>0</v>
      </c>
      <c r="H760" s="38">
        <f>'11-2019'!H1361</f>
        <v>0</v>
      </c>
      <c r="I760" s="38">
        <f>'11-2019'!I1361</f>
        <v>0</v>
      </c>
      <c r="J760" s="38">
        <f>'11-2019'!J1361</f>
        <v>0</v>
      </c>
    </row>
    <row r="761" spans="1:10" s="27" customFormat="1" ht="17.25" hidden="1" x14ac:dyDescent="0.3">
      <c r="A761" s="6">
        <f>'11-2019'!A1362</f>
        <v>8</v>
      </c>
      <c r="B761" s="7" t="str">
        <f>'11-2019'!B1362</f>
        <v>HD50C (4x100m)</v>
      </c>
      <c r="C761" s="8" t="str">
        <f>'11-2019'!C1362</f>
        <v>đ/m2</v>
      </c>
      <c r="D761" s="9">
        <f>'11-2019'!O1367</f>
        <v>0</v>
      </c>
      <c r="E761" s="9">
        <f>'11-2019'!P1367</f>
        <v>0</v>
      </c>
      <c r="F761" s="71">
        <f t="shared" si="34"/>
        <v>0</v>
      </c>
      <c r="H761" s="38">
        <f>'11-2019'!H1362</f>
        <v>0</v>
      </c>
      <c r="I761" s="38">
        <f>'11-2019'!I1362</f>
        <v>0</v>
      </c>
      <c r="J761" s="38">
        <f>'11-2019'!J1362</f>
        <v>0</v>
      </c>
    </row>
    <row r="762" spans="1:10" s="27" customFormat="1" ht="17.25" hidden="1" x14ac:dyDescent="0.3">
      <c r="A762" s="6">
        <f>'11-2019'!A1363</f>
        <v>9</v>
      </c>
      <c r="B762" s="7" t="str">
        <f>'11-2019'!B1363</f>
        <v>HD60C (4x90m)</v>
      </c>
      <c r="C762" s="8" t="str">
        <f>'11-2019'!C1363</f>
        <v>đ/m2</v>
      </c>
      <c r="D762" s="9">
        <f>'11-2019'!O1368</f>
        <v>0</v>
      </c>
      <c r="E762" s="9">
        <f>'11-2019'!P1368</f>
        <v>0</v>
      </c>
      <c r="F762" s="71">
        <f t="shared" si="34"/>
        <v>0</v>
      </c>
      <c r="H762" s="38">
        <f>'11-2019'!H1363</f>
        <v>0</v>
      </c>
      <c r="I762" s="38">
        <f>'11-2019'!I1363</f>
        <v>0</v>
      </c>
      <c r="J762" s="38">
        <f>'11-2019'!J1363</f>
        <v>0</v>
      </c>
    </row>
    <row r="763" spans="1:10" s="27" customFormat="1" ht="17.25" hidden="1" x14ac:dyDescent="0.3">
      <c r="A763" s="6">
        <f>'11-2019'!A1364</f>
        <v>10</v>
      </c>
      <c r="B763" s="7" t="str">
        <f>'11-2019'!B1364</f>
        <v>HD78C (4x60m)</v>
      </c>
      <c r="C763" s="8" t="str">
        <f>'11-2019'!C1364</f>
        <v>đ/m2</v>
      </c>
      <c r="D763" s="9">
        <f>'11-2019'!O1369</f>
        <v>0</v>
      </c>
      <c r="E763" s="9">
        <f>'11-2019'!P1369</f>
        <v>0</v>
      </c>
      <c r="F763" s="71">
        <f t="shared" si="34"/>
        <v>0</v>
      </c>
      <c r="H763" s="38">
        <f>'11-2019'!H1364</f>
        <v>0</v>
      </c>
      <c r="I763" s="38">
        <f>'11-2019'!I1364</f>
        <v>0</v>
      </c>
      <c r="J763" s="38">
        <f>'11-2019'!J1364</f>
        <v>0</v>
      </c>
    </row>
    <row r="764" spans="1:10" s="27" customFormat="1" ht="17.25" hidden="1" x14ac:dyDescent="0.3">
      <c r="A764" s="6">
        <f>'11-2019'!A1365</f>
        <v>11</v>
      </c>
      <c r="B764" s="7" t="str">
        <f>'11-2019'!B1365</f>
        <v>HD90C (4x60m)</v>
      </c>
      <c r="C764" s="8" t="str">
        <f>'11-2019'!C1365</f>
        <v>đ/m2</v>
      </c>
      <c r="D764" s="9">
        <f>'11-2019'!O1370</f>
        <v>0</v>
      </c>
      <c r="E764" s="9">
        <f>'11-2019'!P1370</f>
        <v>0</v>
      </c>
      <c r="F764" s="71">
        <f t="shared" ref="F764:F775" si="35">E764-D764</f>
        <v>0</v>
      </c>
      <c r="H764" s="38">
        <f>'11-2019'!H1365</f>
        <v>0</v>
      </c>
      <c r="I764" s="38">
        <f>'11-2019'!I1365</f>
        <v>0</v>
      </c>
      <c r="J764" s="38">
        <f>'11-2019'!J1365</f>
        <v>0</v>
      </c>
    </row>
    <row r="765" spans="1:10" s="27" customFormat="1" ht="17.25" hidden="1" x14ac:dyDescent="0.3">
      <c r="A765" s="6">
        <f>'11-2019'!A1366</f>
        <v>12</v>
      </c>
      <c r="B765" s="7" t="str">
        <f>'11-2019'!B1366</f>
        <v>HD110C (4x45m)</v>
      </c>
      <c r="C765" s="8" t="str">
        <f>'11-2019'!C1366</f>
        <v>đ/m2</v>
      </c>
      <c r="D765" s="9">
        <f>'11-2019'!O1371</f>
        <v>0</v>
      </c>
      <c r="E765" s="9">
        <f>'11-2019'!P1371</f>
        <v>0</v>
      </c>
      <c r="F765" s="71">
        <f t="shared" si="35"/>
        <v>0</v>
      </c>
      <c r="H765" s="38">
        <f>'11-2019'!H1366</f>
        <v>0</v>
      </c>
      <c r="I765" s="38">
        <f>'11-2019'!I1366</f>
        <v>0</v>
      </c>
      <c r="J765" s="38">
        <f>'11-2019'!J1366</f>
        <v>0</v>
      </c>
    </row>
    <row r="766" spans="1:10" s="27" customFormat="1" ht="17.25" hidden="1" x14ac:dyDescent="0.3">
      <c r="A766" s="6">
        <f>'11-2019'!A1367</f>
        <v>13</v>
      </c>
      <c r="B766" s="7" t="str">
        <f>'11-2019'!B1367</f>
        <v>HD120C (4x45m)</v>
      </c>
      <c r="C766" s="8" t="str">
        <f>'11-2019'!C1367</f>
        <v>đ/m2</v>
      </c>
      <c r="D766" s="9">
        <f>'11-2019'!O1372</f>
        <v>0</v>
      </c>
      <c r="E766" s="9">
        <f>'11-2019'!P1372</f>
        <v>0</v>
      </c>
      <c r="F766" s="71">
        <f t="shared" si="35"/>
        <v>0</v>
      </c>
      <c r="H766" s="38">
        <f>'11-2019'!H1367</f>
        <v>0</v>
      </c>
      <c r="I766" s="38">
        <f>'11-2019'!I1367</f>
        <v>0</v>
      </c>
      <c r="J766" s="38">
        <f>'11-2019'!J1367</f>
        <v>0</v>
      </c>
    </row>
    <row r="767" spans="1:10" s="37" customFormat="1" ht="17.25" hidden="1" x14ac:dyDescent="0.3">
      <c r="A767" s="13"/>
      <c r="B767" s="5" t="str">
        <f>'11-2019'!B1368</f>
        <v>Ống địa kỹ thuật</v>
      </c>
      <c r="C767" s="4"/>
      <c r="D767" s="18"/>
      <c r="E767" s="18"/>
      <c r="F767" s="72"/>
      <c r="H767" s="40">
        <f>'11-2019'!H1368</f>
        <v>0</v>
      </c>
      <c r="I767" s="40">
        <f>'11-2019'!I1368</f>
        <v>0</v>
      </c>
      <c r="J767" s="40">
        <f>'11-2019'!J1368</f>
        <v>0</v>
      </c>
    </row>
    <row r="768" spans="1:10" s="27" customFormat="1" ht="33" hidden="1" customHeight="1" x14ac:dyDescent="0.3">
      <c r="A768" s="6">
        <f>'11-2019'!A1369</f>
        <v>1</v>
      </c>
      <c r="B768" s="7" t="str">
        <f>'11-2019'!B1369</f>
        <v>Ống địa kỹ thuật Geotabe HDG1:1000-C7/20 (chu vi C=7m; chiều dài L=20m) - 02 mặt bích</v>
      </c>
      <c r="C768" s="8" t="str">
        <f>'11-2019'!C1369</f>
        <v>đồng/ống</v>
      </c>
      <c r="D768" s="9">
        <f>'11-2019'!O1374</f>
        <v>0</v>
      </c>
      <c r="E768" s="9">
        <f>'11-2019'!P1374</f>
        <v>0</v>
      </c>
      <c r="F768" s="71">
        <f t="shared" si="35"/>
        <v>0</v>
      </c>
      <c r="H768" s="38">
        <f>'11-2019'!H1369</f>
        <v>0</v>
      </c>
      <c r="I768" s="38">
        <f>'11-2019'!I1369</f>
        <v>0</v>
      </c>
      <c r="J768" s="38">
        <f>'11-2019'!J1369</f>
        <v>0</v>
      </c>
    </row>
    <row r="769" spans="1:10" s="27" customFormat="1" ht="33" hidden="1" customHeight="1" x14ac:dyDescent="0.3">
      <c r="A769" s="6">
        <f>'11-2019'!A1370</f>
        <v>2</v>
      </c>
      <c r="B769" s="7" t="str">
        <f>'11-2019'!B1370</f>
        <v>Ống địa kỹ thuật Geotabe HDG1:1000-C8/20 (chu vi C=8m; chiều dài L=20m) - 02 mặt bích</v>
      </c>
      <c r="C769" s="8" t="str">
        <f>'11-2019'!C1370</f>
        <v>đồng/ống</v>
      </c>
      <c r="D769" s="9">
        <f>'11-2019'!O1375</f>
        <v>0</v>
      </c>
      <c r="E769" s="9">
        <f>'11-2019'!P1375</f>
        <v>0</v>
      </c>
      <c r="F769" s="71">
        <f t="shared" si="35"/>
        <v>0</v>
      </c>
      <c r="H769" s="38">
        <f>'11-2019'!H1370</f>
        <v>0</v>
      </c>
      <c r="I769" s="38">
        <f>'11-2019'!I1370</f>
        <v>0</v>
      </c>
      <c r="J769" s="38">
        <f>'11-2019'!J1370</f>
        <v>0</v>
      </c>
    </row>
    <row r="770" spans="1:10" s="27" customFormat="1" ht="33" hidden="1" customHeight="1" x14ac:dyDescent="0.3">
      <c r="A770" s="6">
        <f>'11-2019'!A1371</f>
        <v>3</v>
      </c>
      <c r="B770" s="7" t="str">
        <f>'11-2019'!B1371</f>
        <v>Ống địa kỹ thuật Geotabe HDG1:1000-C10/20 (chu vi C=10m; chiều dài L=20m) - 02 mặt bích</v>
      </c>
      <c r="C770" s="8" t="str">
        <f>'11-2019'!C1371</f>
        <v>đồng/ống</v>
      </c>
      <c r="D770" s="9">
        <f>'11-2019'!O1376</f>
        <v>0</v>
      </c>
      <c r="E770" s="9">
        <f>'11-2019'!P1376</f>
        <v>0</v>
      </c>
      <c r="F770" s="71">
        <f t="shared" si="35"/>
        <v>0</v>
      </c>
      <c r="H770" s="38">
        <f>'11-2019'!H1371</f>
        <v>0</v>
      </c>
      <c r="I770" s="38">
        <f>'11-2019'!I1371</f>
        <v>0</v>
      </c>
      <c r="J770" s="38">
        <f>'11-2019'!J1371</f>
        <v>0</v>
      </c>
    </row>
    <row r="771" spans="1:10" s="27" customFormat="1" ht="33" hidden="1" customHeight="1" x14ac:dyDescent="0.3">
      <c r="A771" s="6">
        <f>'11-2019'!A1372</f>
        <v>4</v>
      </c>
      <c r="B771" s="7" t="str">
        <f>'11-2019'!B1372</f>
        <v>Ống địa kỹ thuật Geotabe HDG1:1000-C12/20 (chu vi C=12m; chiều dài L=20m) - 02 mặt bích</v>
      </c>
      <c r="C771" s="8" t="str">
        <f>'11-2019'!C1372</f>
        <v>đồng/ống</v>
      </c>
      <c r="D771" s="9" t="e">
        <f>'11-2019'!#REF!</f>
        <v>#REF!</v>
      </c>
      <c r="E771" s="9" t="e">
        <f>'11-2019'!#REF!</f>
        <v>#REF!</v>
      </c>
      <c r="F771" s="71" t="e">
        <f t="shared" si="35"/>
        <v>#REF!</v>
      </c>
      <c r="H771" s="38">
        <f>'11-2019'!H1372</f>
        <v>0</v>
      </c>
      <c r="I771" s="38">
        <f>'11-2019'!I1372</f>
        <v>0</v>
      </c>
      <c r="J771" s="38">
        <f>'11-2019'!J1372</f>
        <v>0</v>
      </c>
    </row>
    <row r="772" spans="1:10" s="27" customFormat="1" ht="33" hidden="1" customHeight="1" x14ac:dyDescent="0.3">
      <c r="A772" s="6">
        <f>'11-2019'!A1373</f>
        <v>5</v>
      </c>
      <c r="B772" s="7" t="str">
        <f>'11-2019'!B1373</f>
        <v>Ống địa kỹ thuật Geotabe HDG1:1200-C7/20 (chu vi C=7m; chiều dài L=20m) - 02 mặt bích</v>
      </c>
      <c r="C772" s="8" t="str">
        <f>'11-2019'!C1373</f>
        <v>đồng/ống</v>
      </c>
      <c r="D772" s="9" t="e">
        <f>'11-2019'!#REF!</f>
        <v>#REF!</v>
      </c>
      <c r="E772" s="9" t="e">
        <f>'11-2019'!#REF!</f>
        <v>#REF!</v>
      </c>
      <c r="F772" s="71" t="e">
        <f t="shared" si="35"/>
        <v>#REF!</v>
      </c>
      <c r="H772" s="38">
        <f>'11-2019'!H1373</f>
        <v>0</v>
      </c>
      <c r="I772" s="38">
        <f>'11-2019'!I1373</f>
        <v>0</v>
      </c>
      <c r="J772" s="38">
        <f>'11-2019'!J1373</f>
        <v>0</v>
      </c>
    </row>
    <row r="773" spans="1:10" s="27" customFormat="1" ht="33" hidden="1" customHeight="1" x14ac:dyDescent="0.3">
      <c r="A773" s="6">
        <f>'11-2019'!A1374</f>
        <v>6</v>
      </c>
      <c r="B773" s="7" t="str">
        <f>'11-2019'!B1374</f>
        <v>Ống địa kỹ thuật Geotabe HDG1:1200-C8/20 (chu vi C=8m; chiều dài L=20m) - 02 mặt bích</v>
      </c>
      <c r="C773" s="8" t="str">
        <f>'11-2019'!C1374</f>
        <v>đồng/ống</v>
      </c>
      <c r="D773" s="9" t="e">
        <f>'11-2019'!#REF!</f>
        <v>#REF!</v>
      </c>
      <c r="E773" s="9" t="e">
        <f>'11-2019'!#REF!</f>
        <v>#REF!</v>
      </c>
      <c r="F773" s="71" t="e">
        <f t="shared" si="35"/>
        <v>#REF!</v>
      </c>
      <c r="H773" s="38">
        <f>'11-2019'!H1374</f>
        <v>0</v>
      </c>
      <c r="I773" s="38">
        <f>'11-2019'!I1374</f>
        <v>0</v>
      </c>
      <c r="J773" s="38">
        <f>'11-2019'!J1374</f>
        <v>0</v>
      </c>
    </row>
    <row r="774" spans="1:10" s="27" customFormat="1" ht="33" hidden="1" customHeight="1" x14ac:dyDescent="0.3">
      <c r="A774" s="6">
        <f>'11-2019'!A1375</f>
        <v>7</v>
      </c>
      <c r="B774" s="7" t="str">
        <f>'11-2019'!B1375</f>
        <v>Ống địa kỹ thuật Geotabe HDG1:1200-C10/20 (chu vi C=10m; chiều dài L=20m) - 02 mặt bích</v>
      </c>
      <c r="C774" s="8" t="str">
        <f>'11-2019'!C1375</f>
        <v>đồng/ống</v>
      </c>
      <c r="D774" s="9" t="e">
        <f>'11-2019'!#REF!</f>
        <v>#REF!</v>
      </c>
      <c r="E774" s="9" t="e">
        <f>'11-2019'!#REF!</f>
        <v>#REF!</v>
      </c>
      <c r="F774" s="71" t="e">
        <f t="shared" si="35"/>
        <v>#REF!</v>
      </c>
      <c r="H774" s="38">
        <f>'11-2019'!H1375</f>
        <v>0</v>
      </c>
      <c r="I774" s="38">
        <f>'11-2019'!I1375</f>
        <v>0</v>
      </c>
      <c r="J774" s="38">
        <f>'11-2019'!J1375</f>
        <v>0</v>
      </c>
    </row>
    <row r="775" spans="1:10" s="27" customFormat="1" ht="33" hidden="1" customHeight="1" x14ac:dyDescent="0.3">
      <c r="A775" s="6">
        <f>'11-2019'!A1376</f>
        <v>8</v>
      </c>
      <c r="B775" s="7" t="str">
        <f>'11-2019'!B1376</f>
        <v>Ống địa kỹ thuật Geotabe HDG1:1200-C12/20 (chu vi C=12m; chiều dài L=20m) - 02 mặt bích</v>
      </c>
      <c r="C775" s="8" t="str">
        <f>'11-2019'!C1376</f>
        <v>đồng/ống</v>
      </c>
      <c r="D775" s="9" t="e">
        <f>'11-2019'!#REF!</f>
        <v>#REF!</v>
      </c>
      <c r="E775" s="9" t="e">
        <f>'11-2019'!#REF!</f>
        <v>#REF!</v>
      </c>
      <c r="F775" s="71" t="e">
        <f t="shared" si="35"/>
        <v>#REF!</v>
      </c>
      <c r="H775" s="38">
        <f>'11-2019'!H1376</f>
        <v>0</v>
      </c>
      <c r="I775" s="38">
        <f>'11-2019'!I1376</f>
        <v>0</v>
      </c>
      <c r="J775" s="38">
        <f>'11-2019'!J1376</f>
        <v>0</v>
      </c>
    </row>
    <row r="776" spans="1:10" s="37" customFormat="1" ht="33" customHeight="1" x14ac:dyDescent="0.3">
      <c r="A776" s="13"/>
      <c r="B776" s="321" t="e">
        <f>'11-2019'!#REF!</f>
        <v>#REF!</v>
      </c>
      <c r="C776" s="322"/>
      <c r="D776" s="322"/>
      <c r="E776" s="322"/>
      <c r="F776" s="323"/>
      <c r="H776" s="40" t="e">
        <f>'11-2019'!#REF!</f>
        <v>#REF!</v>
      </c>
      <c r="I776" s="40" t="e">
        <f>'11-2019'!#REF!</f>
        <v>#REF!</v>
      </c>
      <c r="J776" s="40" t="e">
        <f>'11-2019'!#REF!</f>
        <v>#REF!</v>
      </c>
    </row>
    <row r="777" spans="1:10" s="27" customFormat="1" ht="33" hidden="1" customHeight="1" x14ac:dyDescent="0.3">
      <c r="A777" s="6" t="e">
        <f>'11-2019'!#REF!</f>
        <v>#REF!</v>
      </c>
      <c r="B777" s="7" t="e">
        <f>'11-2019'!#REF!</f>
        <v>#REF!</v>
      </c>
      <c r="C777" s="8" t="e">
        <f>'11-2019'!#REF!</f>
        <v>#REF!</v>
      </c>
      <c r="D777" s="9" t="e">
        <f>'11-2019'!#REF!</f>
        <v>#REF!</v>
      </c>
      <c r="E777" s="9" t="e">
        <f>'11-2019'!#REF!</f>
        <v>#REF!</v>
      </c>
      <c r="F777" s="71" t="e">
        <f t="shared" ref="F777:F784" si="36">E777-D777</f>
        <v>#REF!</v>
      </c>
      <c r="H777" s="38" t="e">
        <f>'11-2019'!#REF!</f>
        <v>#REF!</v>
      </c>
      <c r="I777" s="38" t="e">
        <f>'11-2019'!#REF!</f>
        <v>#REF!</v>
      </c>
      <c r="J777" s="38" t="e">
        <f>'11-2019'!#REF!</f>
        <v>#REF!</v>
      </c>
    </row>
    <row r="778" spans="1:10" s="27" customFormat="1" ht="33" hidden="1" customHeight="1" x14ac:dyDescent="0.3">
      <c r="A778" s="6" t="e">
        <f>'11-2019'!#REF!</f>
        <v>#REF!</v>
      </c>
      <c r="B778" s="7" t="e">
        <f>'11-2019'!#REF!</f>
        <v>#REF!</v>
      </c>
      <c r="C778" s="8" t="e">
        <f>'11-2019'!#REF!</f>
        <v>#REF!</v>
      </c>
      <c r="D778" s="9" t="e">
        <f>'11-2019'!#REF!</f>
        <v>#REF!</v>
      </c>
      <c r="E778" s="9" t="e">
        <f>'11-2019'!#REF!</f>
        <v>#REF!</v>
      </c>
      <c r="F778" s="71" t="e">
        <f t="shared" si="36"/>
        <v>#REF!</v>
      </c>
      <c r="H778" s="38" t="e">
        <f>'11-2019'!#REF!</f>
        <v>#REF!</v>
      </c>
      <c r="I778" s="38" t="e">
        <f>'11-2019'!#REF!</f>
        <v>#REF!</v>
      </c>
      <c r="J778" s="38" t="e">
        <f>'11-2019'!#REF!</f>
        <v>#REF!</v>
      </c>
    </row>
    <row r="779" spans="1:10" s="27" customFormat="1" ht="33" hidden="1" customHeight="1" x14ac:dyDescent="0.3">
      <c r="A779" s="6" t="e">
        <f>'11-2019'!#REF!</f>
        <v>#REF!</v>
      </c>
      <c r="B779" s="7" t="e">
        <f>'11-2019'!#REF!</f>
        <v>#REF!</v>
      </c>
      <c r="C779" s="8" t="e">
        <f>'11-2019'!#REF!</f>
        <v>#REF!</v>
      </c>
      <c r="D779" s="9" t="e">
        <f>'11-2019'!#REF!</f>
        <v>#REF!</v>
      </c>
      <c r="E779" s="9" t="e">
        <f>'11-2019'!#REF!</f>
        <v>#REF!</v>
      </c>
      <c r="F779" s="71" t="e">
        <f t="shared" si="36"/>
        <v>#REF!</v>
      </c>
      <c r="H779" s="38" t="e">
        <f>'11-2019'!#REF!</f>
        <v>#REF!</v>
      </c>
      <c r="I779" s="38" t="e">
        <f>'11-2019'!#REF!</f>
        <v>#REF!</v>
      </c>
      <c r="J779" s="38" t="e">
        <f>'11-2019'!#REF!</f>
        <v>#REF!</v>
      </c>
    </row>
    <row r="780" spans="1:10" s="27" customFormat="1" ht="33" hidden="1" customHeight="1" x14ac:dyDescent="0.3">
      <c r="A780" s="6" t="e">
        <f>'11-2019'!#REF!</f>
        <v>#REF!</v>
      </c>
      <c r="B780" s="7" t="e">
        <f>'11-2019'!#REF!</f>
        <v>#REF!</v>
      </c>
      <c r="C780" s="8" t="e">
        <f>'11-2019'!#REF!</f>
        <v>#REF!</v>
      </c>
      <c r="D780" s="9">
        <f>'11-2019'!O1377</f>
        <v>0</v>
      </c>
      <c r="E780" s="9">
        <f>'11-2019'!P1377</f>
        <v>0</v>
      </c>
      <c r="F780" s="71">
        <f t="shared" si="36"/>
        <v>0</v>
      </c>
      <c r="H780" s="38" t="e">
        <f>'11-2019'!#REF!</f>
        <v>#REF!</v>
      </c>
      <c r="I780" s="38" t="e">
        <f>'11-2019'!#REF!</f>
        <v>#REF!</v>
      </c>
      <c r="J780" s="38" t="e">
        <f>'11-2019'!#REF!</f>
        <v>#REF!</v>
      </c>
    </row>
    <row r="781" spans="1:10" s="27" customFormat="1" ht="33" hidden="1" customHeight="1" x14ac:dyDescent="0.3">
      <c r="A781" s="6" t="e">
        <f>'11-2019'!#REF!</f>
        <v>#REF!</v>
      </c>
      <c r="B781" s="7" t="e">
        <f>'11-2019'!#REF!</f>
        <v>#REF!</v>
      </c>
      <c r="C781" s="8" t="e">
        <f>'11-2019'!#REF!</f>
        <v>#REF!</v>
      </c>
      <c r="D781" s="9">
        <f>'11-2019'!O1378</f>
        <v>0</v>
      </c>
      <c r="E781" s="9">
        <f>'11-2019'!P1378</f>
        <v>0</v>
      </c>
      <c r="F781" s="71">
        <f t="shared" si="36"/>
        <v>0</v>
      </c>
      <c r="H781" s="38" t="e">
        <f>'11-2019'!#REF!</f>
        <v>#REF!</v>
      </c>
      <c r="I781" s="38" t="e">
        <f>'11-2019'!#REF!</f>
        <v>#REF!</v>
      </c>
      <c r="J781" s="38" t="e">
        <f>'11-2019'!#REF!</f>
        <v>#REF!</v>
      </c>
    </row>
    <row r="782" spans="1:10" s="27" customFormat="1" ht="33" hidden="1" customHeight="1" x14ac:dyDescent="0.3">
      <c r="A782" s="6" t="e">
        <f>'11-2019'!#REF!</f>
        <v>#REF!</v>
      </c>
      <c r="B782" s="7" t="e">
        <f>'11-2019'!#REF!</f>
        <v>#REF!</v>
      </c>
      <c r="C782" s="8" t="e">
        <f>'11-2019'!#REF!</f>
        <v>#REF!</v>
      </c>
      <c r="D782" s="9">
        <f>'11-2019'!O1379</f>
        <v>0</v>
      </c>
      <c r="E782" s="9">
        <f>'11-2019'!P1379</f>
        <v>0</v>
      </c>
      <c r="F782" s="71">
        <f t="shared" si="36"/>
        <v>0</v>
      </c>
      <c r="H782" s="38" t="e">
        <f>'11-2019'!#REF!</f>
        <v>#REF!</v>
      </c>
      <c r="I782" s="38" t="e">
        <f>'11-2019'!#REF!</f>
        <v>#REF!</v>
      </c>
      <c r="J782" s="38" t="e">
        <f>'11-2019'!#REF!</f>
        <v>#REF!</v>
      </c>
    </row>
    <row r="783" spans="1:10" s="27" customFormat="1" ht="33" hidden="1" customHeight="1" x14ac:dyDescent="0.3">
      <c r="A783" s="6" t="e">
        <f>'11-2019'!#REF!</f>
        <v>#REF!</v>
      </c>
      <c r="B783" s="7" t="e">
        <f>'11-2019'!#REF!</f>
        <v>#REF!</v>
      </c>
      <c r="C783" s="8" t="e">
        <f>'11-2019'!#REF!</f>
        <v>#REF!</v>
      </c>
      <c r="D783" s="9">
        <f>'11-2019'!O1380</f>
        <v>0</v>
      </c>
      <c r="E783" s="9">
        <f>'11-2019'!P1380</f>
        <v>0</v>
      </c>
      <c r="F783" s="71">
        <f t="shared" si="36"/>
        <v>0</v>
      </c>
      <c r="H783" s="38" t="e">
        <f>'11-2019'!#REF!</f>
        <v>#REF!</v>
      </c>
      <c r="I783" s="38" t="e">
        <f>'11-2019'!#REF!</f>
        <v>#REF!</v>
      </c>
      <c r="J783" s="38" t="e">
        <f>'11-2019'!#REF!</f>
        <v>#REF!</v>
      </c>
    </row>
    <row r="784" spans="1:10" s="27" customFormat="1" ht="33" hidden="1" customHeight="1" x14ac:dyDescent="0.3">
      <c r="A784" s="6" t="e">
        <f>'11-2019'!#REF!</f>
        <v>#REF!</v>
      </c>
      <c r="B784" s="7" t="e">
        <f>'11-2019'!#REF!</f>
        <v>#REF!</v>
      </c>
      <c r="C784" s="8" t="e">
        <f>'11-2019'!#REF!</f>
        <v>#REF!</v>
      </c>
      <c r="D784" s="9" t="e">
        <f>'11-2019'!#REF!</f>
        <v>#REF!</v>
      </c>
      <c r="E784" s="9" t="e">
        <f>'11-2019'!#REF!</f>
        <v>#REF!</v>
      </c>
      <c r="F784" s="71" t="e">
        <f t="shared" si="36"/>
        <v>#REF!</v>
      </c>
      <c r="H784" s="38" t="e">
        <f>'11-2019'!#REF!</f>
        <v>#REF!</v>
      </c>
      <c r="I784" s="38" t="e">
        <f>'11-2019'!#REF!</f>
        <v>#REF!</v>
      </c>
      <c r="J784" s="38" t="e">
        <f>'11-2019'!#REF!</f>
        <v>#REF!</v>
      </c>
    </row>
    <row r="785" spans="1:10" s="37" customFormat="1" ht="17.25" x14ac:dyDescent="0.3">
      <c r="A785" s="13" t="str">
        <f>'11-2019'!A1377</f>
        <v>XII</v>
      </c>
      <c r="B785" s="5" t="str">
        <f>'11-2019'!B1377</f>
        <v>BAO BÌ SINH THÁI (Giải pháp thiết lập kè chống xói lở, bảo vệ bờ) :</v>
      </c>
      <c r="C785" s="4"/>
      <c r="D785" s="18"/>
      <c r="E785" s="18"/>
      <c r="F785" s="72"/>
      <c r="H785" s="38">
        <f>'11-2019'!H1377</f>
        <v>0</v>
      </c>
      <c r="I785" s="38">
        <f>'11-2019'!I1377</f>
        <v>0</v>
      </c>
      <c r="J785" s="38">
        <f>'11-2019'!J1377</f>
        <v>0</v>
      </c>
    </row>
    <row r="786" spans="1:10" s="37" customFormat="1" ht="17.25" x14ac:dyDescent="0.3">
      <c r="A786" s="13"/>
      <c r="B786" s="321" t="str">
        <f>'11-2019'!B1378</f>
        <v xml:space="preserve"> Cty TNHH PTKT &amp; VLXD Đại Viễn (số 18/6 Nguyễn Hiến Lê, P.13, Q. Tân Bình,Tp. HCM). Theo bảng giá ngày 25/2/2019</v>
      </c>
      <c r="C786" s="322"/>
      <c r="D786" s="322"/>
      <c r="E786" s="322"/>
      <c r="F786" s="323"/>
      <c r="H786" s="38">
        <f>'11-2019'!H1378</f>
        <v>0</v>
      </c>
      <c r="I786" s="38">
        <f>'11-2019'!I1378</f>
        <v>0</v>
      </c>
      <c r="J786" s="38">
        <f>'11-2019'!J1378</f>
        <v>0</v>
      </c>
    </row>
    <row r="787" spans="1:10" s="27" customFormat="1" ht="17.25" hidden="1" x14ac:dyDescent="0.3">
      <c r="A787" s="6">
        <f>'11-2019'!A1379</f>
        <v>1</v>
      </c>
      <c r="B787" s="7" t="str">
        <f>'11-2019'!B1379</f>
        <v>Bao bì sinh thái, màu đen, bao gồm phụ kiện, kích thước: 120 x 40 x 20cm</v>
      </c>
      <c r="C787" s="8" t="str">
        <f>'11-2019'!C1379</f>
        <v>đ/bao</v>
      </c>
      <c r="D787" s="9" t="e">
        <f>'11-2019'!#REF!</f>
        <v>#REF!</v>
      </c>
      <c r="E787" s="9" t="e">
        <f>'11-2019'!#REF!</f>
        <v>#REF!</v>
      </c>
      <c r="F787" s="71" t="e">
        <f>E787-D787</f>
        <v>#REF!</v>
      </c>
      <c r="H787" s="38">
        <f>'11-2019'!H1379</f>
        <v>0</v>
      </c>
      <c r="I787" s="38">
        <f>'11-2019'!I1379</f>
        <v>0</v>
      </c>
      <c r="J787" s="38">
        <f>'11-2019'!J1379</f>
        <v>0</v>
      </c>
    </row>
    <row r="788" spans="1:10" s="27" customFormat="1" ht="17.25" hidden="1" x14ac:dyDescent="0.3">
      <c r="A788" s="6">
        <f>'11-2019'!A1380</f>
        <v>2</v>
      </c>
      <c r="B788" s="7" t="str">
        <f>'11-2019'!B1380</f>
        <v>Bao bì sinh thái, màu đen, bao gồm phụ kiện, kích thước: 100 x 40 x 20cm</v>
      </c>
      <c r="C788" s="8" t="str">
        <f>'11-2019'!C1380</f>
        <v>đ/bao</v>
      </c>
      <c r="D788" s="9" t="e">
        <f>'11-2019'!#REF!</f>
        <v>#REF!</v>
      </c>
      <c r="E788" s="9" t="e">
        <f>'11-2019'!#REF!</f>
        <v>#REF!</v>
      </c>
      <c r="F788" s="71" t="e">
        <f>E788-D788</f>
        <v>#REF!</v>
      </c>
      <c r="H788" s="38">
        <f>'11-2019'!H1380</f>
        <v>0</v>
      </c>
      <c r="I788" s="38">
        <f>'11-2019'!I1380</f>
        <v>0</v>
      </c>
      <c r="J788" s="38">
        <f>'11-2019'!J1380</f>
        <v>0</v>
      </c>
    </row>
    <row r="789" spans="1:10" s="37" customFormat="1" ht="17.25" x14ac:dyDescent="0.3">
      <c r="A789" s="13" t="e">
        <f>'11-2019'!#REF!</f>
        <v>#REF!</v>
      </c>
      <c r="B789" s="321" t="e">
        <f>'11-2019'!#REF!</f>
        <v>#REF!</v>
      </c>
      <c r="C789" s="322"/>
      <c r="D789" s="322"/>
      <c r="E789" s="322"/>
      <c r="F789" s="323"/>
      <c r="H789" s="38" t="e">
        <f>'11-2019'!#REF!</f>
        <v>#REF!</v>
      </c>
      <c r="I789" s="38" t="e">
        <f>'11-2019'!#REF!</f>
        <v>#REF!</v>
      </c>
      <c r="J789" s="38" t="e">
        <f>'11-2019'!#REF!</f>
        <v>#REF!</v>
      </c>
    </row>
    <row r="790" spans="1:10" s="37" customFormat="1" ht="33.75" customHeight="1" x14ac:dyDescent="0.3">
      <c r="A790" s="13"/>
      <c r="B790" s="321" t="e">
        <f>'11-2019'!#REF!</f>
        <v>#REF!</v>
      </c>
      <c r="C790" s="322"/>
      <c r="D790" s="322"/>
      <c r="E790" s="322"/>
      <c r="F790" s="323"/>
      <c r="H790" s="38" t="e">
        <f>'11-2019'!#REF!</f>
        <v>#REF!</v>
      </c>
      <c r="I790" s="38" t="e">
        <f>'11-2019'!#REF!</f>
        <v>#REF!</v>
      </c>
      <c r="J790" s="38" t="e">
        <f>'11-2019'!#REF!</f>
        <v>#REF!</v>
      </c>
    </row>
    <row r="791" spans="1:10" s="37" customFormat="1" ht="17.25" hidden="1" x14ac:dyDescent="0.3">
      <c r="A791" s="13"/>
      <c r="B791" s="321" t="e">
        <f>'11-2019'!#REF!</f>
        <v>#REF!</v>
      </c>
      <c r="C791" s="322"/>
      <c r="D791" s="322"/>
      <c r="E791" s="322"/>
      <c r="F791" s="323"/>
      <c r="H791" s="38" t="e">
        <f>'11-2019'!#REF!</f>
        <v>#REF!</v>
      </c>
      <c r="I791" s="38" t="e">
        <f>'11-2019'!#REF!</f>
        <v>#REF!</v>
      </c>
      <c r="J791" s="38" t="e">
        <f>'11-2019'!#REF!</f>
        <v>#REF!</v>
      </c>
    </row>
    <row r="792" spans="1:10" s="27" customFormat="1" ht="17.25" hidden="1" x14ac:dyDescent="0.3">
      <c r="A792" s="6" t="e">
        <f>'11-2019'!#REF!</f>
        <v>#REF!</v>
      </c>
      <c r="B792" s="7" t="e">
        <f>'11-2019'!#REF!</f>
        <v>#REF!</v>
      </c>
      <c r="C792" s="8" t="e">
        <f>'11-2019'!#REF!</f>
        <v>#REF!</v>
      </c>
      <c r="D792" s="9" t="e">
        <f>'11-2019'!#REF!</f>
        <v>#REF!</v>
      </c>
      <c r="E792" s="9" t="e">
        <f>'11-2019'!#REF!</f>
        <v>#REF!</v>
      </c>
      <c r="F792" s="71" t="e">
        <f>E792-D792</f>
        <v>#REF!</v>
      </c>
      <c r="H792" s="38" t="e">
        <f>'11-2019'!#REF!</f>
        <v>#REF!</v>
      </c>
      <c r="I792" s="38" t="e">
        <f>'11-2019'!#REF!</f>
        <v>#REF!</v>
      </c>
      <c r="J792" s="38" t="e">
        <f>'11-2019'!#REF!</f>
        <v>#REF!</v>
      </c>
    </row>
    <row r="793" spans="1:10" s="27" customFormat="1" ht="17.25" hidden="1" x14ac:dyDescent="0.3">
      <c r="A793" s="6" t="e">
        <f>'11-2019'!#REF!</f>
        <v>#REF!</v>
      </c>
      <c r="B793" s="7" t="e">
        <f>'11-2019'!#REF!</f>
        <v>#REF!</v>
      </c>
      <c r="C793" s="8" t="e">
        <f>'11-2019'!#REF!</f>
        <v>#REF!</v>
      </c>
      <c r="D793" s="9" t="e">
        <f>'11-2019'!#REF!</f>
        <v>#REF!</v>
      </c>
      <c r="E793" s="9" t="e">
        <f>'11-2019'!#REF!</f>
        <v>#REF!</v>
      </c>
      <c r="F793" s="71" t="e">
        <f>E793-D793</f>
        <v>#REF!</v>
      </c>
      <c r="H793" s="38" t="e">
        <f>'11-2019'!#REF!</f>
        <v>#REF!</v>
      </c>
      <c r="I793" s="38" t="e">
        <f>'11-2019'!#REF!</f>
        <v>#REF!</v>
      </c>
      <c r="J793" s="38" t="e">
        <f>'11-2019'!#REF!</f>
        <v>#REF!</v>
      </c>
    </row>
    <row r="794" spans="1:10" s="27" customFormat="1" ht="17.25" hidden="1" x14ac:dyDescent="0.3">
      <c r="A794" s="6" t="e">
        <f>'11-2019'!#REF!</f>
        <v>#REF!</v>
      </c>
      <c r="B794" s="7" t="e">
        <f>'11-2019'!#REF!</f>
        <v>#REF!</v>
      </c>
      <c r="C794" s="8" t="e">
        <f>'11-2019'!#REF!</f>
        <v>#REF!</v>
      </c>
      <c r="D794" s="9" t="e">
        <f>'11-2019'!#REF!</f>
        <v>#REF!</v>
      </c>
      <c r="E794" s="9" t="e">
        <f>'11-2019'!#REF!</f>
        <v>#REF!</v>
      </c>
      <c r="F794" s="71" t="e">
        <f>E794-D794</f>
        <v>#REF!</v>
      </c>
      <c r="H794" s="38" t="e">
        <f>'11-2019'!#REF!</f>
        <v>#REF!</v>
      </c>
      <c r="I794" s="38" t="e">
        <f>'11-2019'!#REF!</f>
        <v>#REF!</v>
      </c>
      <c r="J794" s="38" t="e">
        <f>'11-2019'!#REF!</f>
        <v>#REF!</v>
      </c>
    </row>
    <row r="795" spans="1:10" s="27" customFormat="1" ht="17.25" hidden="1" x14ac:dyDescent="0.3">
      <c r="A795" s="6" t="e">
        <f>'11-2019'!#REF!</f>
        <v>#REF!</v>
      </c>
      <c r="B795" s="7" t="e">
        <f>'11-2019'!#REF!</f>
        <v>#REF!</v>
      </c>
      <c r="C795" s="8" t="e">
        <f>'11-2019'!#REF!</f>
        <v>#REF!</v>
      </c>
      <c r="D795" s="9" t="e">
        <f>'11-2019'!#REF!</f>
        <v>#REF!</v>
      </c>
      <c r="E795" s="9" t="e">
        <f>'11-2019'!#REF!</f>
        <v>#REF!</v>
      </c>
      <c r="F795" s="71" t="e">
        <f>E795-D795</f>
        <v>#REF!</v>
      </c>
      <c r="H795" s="38" t="e">
        <f>'11-2019'!#REF!</f>
        <v>#REF!</v>
      </c>
      <c r="I795" s="38" t="e">
        <f>'11-2019'!#REF!</f>
        <v>#REF!</v>
      </c>
      <c r="J795" s="38" t="e">
        <f>'11-2019'!#REF!</f>
        <v>#REF!</v>
      </c>
    </row>
    <row r="796" spans="1:10" s="37" customFormat="1" ht="17.25" hidden="1" x14ac:dyDescent="0.3">
      <c r="A796" s="13"/>
      <c r="B796" s="5" t="e">
        <f>'11-2019'!#REF!</f>
        <v>#REF!</v>
      </c>
      <c r="C796" s="4"/>
      <c r="D796" s="18"/>
      <c r="E796" s="18"/>
      <c r="F796" s="72"/>
      <c r="H796" s="38" t="e">
        <f>'11-2019'!#REF!</f>
        <v>#REF!</v>
      </c>
      <c r="I796" s="38" t="e">
        <f>'11-2019'!#REF!</f>
        <v>#REF!</v>
      </c>
      <c r="J796" s="38" t="e">
        <f>'11-2019'!#REF!</f>
        <v>#REF!</v>
      </c>
    </row>
    <row r="797" spans="1:10" s="27" customFormat="1" ht="17.25" hidden="1" x14ac:dyDescent="0.3">
      <c r="A797" s="6" t="e">
        <f>'11-2019'!#REF!</f>
        <v>#REF!</v>
      </c>
      <c r="B797" s="7" t="e">
        <f>'11-2019'!#REF!</f>
        <v>#REF!</v>
      </c>
      <c r="C797" s="8" t="e">
        <f>'11-2019'!#REF!</f>
        <v>#REF!</v>
      </c>
      <c r="D797" s="9" t="e">
        <f>'11-2019'!#REF!</f>
        <v>#REF!</v>
      </c>
      <c r="E797" s="9" t="e">
        <f>'11-2019'!#REF!</f>
        <v>#REF!</v>
      </c>
      <c r="F797" s="71" t="e">
        <f t="shared" ref="F797:F802" si="37">E797-D797</f>
        <v>#REF!</v>
      </c>
      <c r="H797" s="38" t="e">
        <f>'11-2019'!#REF!</f>
        <v>#REF!</v>
      </c>
      <c r="I797" s="38" t="e">
        <f>'11-2019'!#REF!</f>
        <v>#REF!</v>
      </c>
      <c r="J797" s="38" t="e">
        <f>'11-2019'!#REF!</f>
        <v>#REF!</v>
      </c>
    </row>
    <row r="798" spans="1:10" s="27" customFormat="1" ht="17.25" hidden="1" x14ac:dyDescent="0.3">
      <c r="A798" s="6" t="e">
        <f>'11-2019'!#REF!</f>
        <v>#REF!</v>
      </c>
      <c r="B798" s="7" t="e">
        <f>'11-2019'!#REF!</f>
        <v>#REF!</v>
      </c>
      <c r="C798" s="8" t="e">
        <f>'11-2019'!#REF!</f>
        <v>#REF!</v>
      </c>
      <c r="D798" s="9" t="e">
        <f>'11-2019'!#REF!</f>
        <v>#REF!</v>
      </c>
      <c r="E798" s="9" t="e">
        <f>'11-2019'!#REF!</f>
        <v>#REF!</v>
      </c>
      <c r="F798" s="71" t="e">
        <f t="shared" si="37"/>
        <v>#REF!</v>
      </c>
      <c r="H798" s="38" t="e">
        <f>'11-2019'!#REF!</f>
        <v>#REF!</v>
      </c>
      <c r="I798" s="38" t="e">
        <f>'11-2019'!#REF!</f>
        <v>#REF!</v>
      </c>
      <c r="J798" s="38" t="e">
        <f>'11-2019'!#REF!</f>
        <v>#REF!</v>
      </c>
    </row>
    <row r="799" spans="1:10" s="27" customFormat="1" ht="17.25" hidden="1" x14ac:dyDescent="0.3">
      <c r="A799" s="6" t="e">
        <f>'11-2019'!#REF!</f>
        <v>#REF!</v>
      </c>
      <c r="B799" s="7" t="e">
        <f>'11-2019'!#REF!</f>
        <v>#REF!</v>
      </c>
      <c r="C799" s="8" t="e">
        <f>'11-2019'!#REF!</f>
        <v>#REF!</v>
      </c>
      <c r="D799" s="9" t="e">
        <f>'11-2019'!#REF!</f>
        <v>#REF!</v>
      </c>
      <c r="E799" s="9" t="e">
        <f>'11-2019'!#REF!</f>
        <v>#REF!</v>
      </c>
      <c r="F799" s="71" t="e">
        <f t="shared" si="37"/>
        <v>#REF!</v>
      </c>
      <c r="H799" s="38" t="e">
        <f>'11-2019'!#REF!</f>
        <v>#REF!</v>
      </c>
      <c r="I799" s="38" t="e">
        <f>'11-2019'!#REF!</f>
        <v>#REF!</v>
      </c>
      <c r="J799" s="38" t="e">
        <f>'11-2019'!#REF!</f>
        <v>#REF!</v>
      </c>
    </row>
    <row r="800" spans="1:10" s="27" customFormat="1" ht="17.25" hidden="1" x14ac:dyDescent="0.3">
      <c r="A800" s="6" t="e">
        <f>'11-2019'!#REF!</f>
        <v>#REF!</v>
      </c>
      <c r="B800" s="7" t="e">
        <f>'11-2019'!#REF!</f>
        <v>#REF!</v>
      </c>
      <c r="C800" s="8" t="e">
        <f>'11-2019'!#REF!</f>
        <v>#REF!</v>
      </c>
      <c r="D800" s="9" t="e">
        <f>'11-2019'!#REF!</f>
        <v>#REF!</v>
      </c>
      <c r="E800" s="9" t="e">
        <f>'11-2019'!#REF!</f>
        <v>#REF!</v>
      </c>
      <c r="F800" s="71" t="e">
        <f t="shared" si="37"/>
        <v>#REF!</v>
      </c>
      <c r="H800" s="38" t="e">
        <f>'11-2019'!#REF!</f>
        <v>#REF!</v>
      </c>
      <c r="I800" s="38" t="e">
        <f>'11-2019'!#REF!</f>
        <v>#REF!</v>
      </c>
      <c r="J800" s="38" t="e">
        <f>'11-2019'!#REF!</f>
        <v>#REF!</v>
      </c>
    </row>
    <row r="801" spans="1:10" s="27" customFormat="1" ht="17.25" hidden="1" x14ac:dyDescent="0.3">
      <c r="A801" s="6" t="e">
        <f>'11-2019'!#REF!</f>
        <v>#REF!</v>
      </c>
      <c r="B801" s="7" t="e">
        <f>'11-2019'!#REF!</f>
        <v>#REF!</v>
      </c>
      <c r="C801" s="8" t="e">
        <f>'11-2019'!#REF!</f>
        <v>#REF!</v>
      </c>
      <c r="D801" s="9" t="e">
        <f>'11-2019'!#REF!</f>
        <v>#REF!</v>
      </c>
      <c r="E801" s="9" t="e">
        <f>'11-2019'!#REF!</f>
        <v>#REF!</v>
      </c>
      <c r="F801" s="71" t="e">
        <f t="shared" si="37"/>
        <v>#REF!</v>
      </c>
      <c r="H801" s="38" t="e">
        <f>'11-2019'!#REF!</f>
        <v>#REF!</v>
      </c>
      <c r="I801" s="38" t="e">
        <f>'11-2019'!#REF!</f>
        <v>#REF!</v>
      </c>
      <c r="J801" s="38" t="e">
        <f>'11-2019'!#REF!</f>
        <v>#REF!</v>
      </c>
    </row>
    <row r="802" spans="1:10" s="27" customFormat="1" ht="17.25" hidden="1" x14ac:dyDescent="0.3">
      <c r="A802" s="6" t="e">
        <f>'11-2019'!#REF!</f>
        <v>#REF!</v>
      </c>
      <c r="B802" s="7" t="e">
        <f>'11-2019'!#REF!</f>
        <v>#REF!</v>
      </c>
      <c r="C802" s="8" t="e">
        <f>'11-2019'!#REF!</f>
        <v>#REF!</v>
      </c>
      <c r="D802" s="9" t="e">
        <f>'11-2019'!#REF!</f>
        <v>#REF!</v>
      </c>
      <c r="E802" s="9" t="e">
        <f>'11-2019'!#REF!</f>
        <v>#REF!</v>
      </c>
      <c r="F802" s="71" t="e">
        <f t="shared" si="37"/>
        <v>#REF!</v>
      </c>
      <c r="H802" s="38" t="e">
        <f>'11-2019'!#REF!</f>
        <v>#REF!</v>
      </c>
      <c r="I802" s="38" t="e">
        <f>'11-2019'!#REF!</f>
        <v>#REF!</v>
      </c>
      <c r="J802" s="38" t="e">
        <f>'11-2019'!#REF!</f>
        <v>#REF!</v>
      </c>
    </row>
    <row r="803" spans="1:10" s="37" customFormat="1" ht="17.25" hidden="1" x14ac:dyDescent="0.3">
      <c r="A803" s="13"/>
      <c r="B803" s="5" t="e">
        <f>'11-2019'!#REF!</f>
        <v>#REF!</v>
      </c>
      <c r="C803" s="4"/>
      <c r="D803" s="18"/>
      <c r="E803" s="18"/>
      <c r="F803" s="72"/>
      <c r="H803" s="38" t="e">
        <f>'11-2019'!#REF!</f>
        <v>#REF!</v>
      </c>
      <c r="I803" s="38" t="e">
        <f>'11-2019'!#REF!</f>
        <v>#REF!</v>
      </c>
      <c r="J803" s="38" t="e">
        <f>'11-2019'!#REF!</f>
        <v>#REF!</v>
      </c>
    </row>
    <row r="804" spans="1:10" s="27" customFormat="1" ht="17.25" hidden="1" x14ac:dyDescent="0.3">
      <c r="A804" s="6" t="e">
        <f>'11-2019'!#REF!</f>
        <v>#REF!</v>
      </c>
      <c r="B804" s="7" t="e">
        <f>'11-2019'!#REF!</f>
        <v>#REF!</v>
      </c>
      <c r="C804" s="8" t="e">
        <f>'11-2019'!#REF!</f>
        <v>#REF!</v>
      </c>
      <c r="D804" s="9" t="e">
        <f>'11-2019'!#REF!</f>
        <v>#REF!</v>
      </c>
      <c r="E804" s="9" t="e">
        <f>'11-2019'!#REF!</f>
        <v>#REF!</v>
      </c>
      <c r="F804" s="71" t="e">
        <f t="shared" ref="F804:F809" si="38">E804-D804</f>
        <v>#REF!</v>
      </c>
      <c r="H804" s="38" t="e">
        <f>'11-2019'!#REF!</f>
        <v>#REF!</v>
      </c>
      <c r="I804" s="38" t="e">
        <f>'11-2019'!#REF!</f>
        <v>#REF!</v>
      </c>
      <c r="J804" s="38" t="e">
        <f>'11-2019'!#REF!</f>
        <v>#REF!</v>
      </c>
    </row>
    <row r="805" spans="1:10" s="27" customFormat="1" ht="17.25" hidden="1" x14ac:dyDescent="0.3">
      <c r="A805" s="6" t="e">
        <f>'11-2019'!#REF!</f>
        <v>#REF!</v>
      </c>
      <c r="B805" s="7" t="e">
        <f>'11-2019'!#REF!</f>
        <v>#REF!</v>
      </c>
      <c r="C805" s="8" t="e">
        <f>'11-2019'!#REF!</f>
        <v>#REF!</v>
      </c>
      <c r="D805" s="9" t="e">
        <f>'11-2019'!#REF!</f>
        <v>#REF!</v>
      </c>
      <c r="E805" s="9" t="e">
        <f>'11-2019'!#REF!</f>
        <v>#REF!</v>
      </c>
      <c r="F805" s="71" t="e">
        <f t="shared" si="38"/>
        <v>#REF!</v>
      </c>
      <c r="H805" s="38" t="e">
        <f>'11-2019'!#REF!</f>
        <v>#REF!</v>
      </c>
      <c r="I805" s="38" t="e">
        <f>'11-2019'!#REF!</f>
        <v>#REF!</v>
      </c>
      <c r="J805" s="38" t="e">
        <f>'11-2019'!#REF!</f>
        <v>#REF!</v>
      </c>
    </row>
    <row r="806" spans="1:10" s="27" customFormat="1" ht="17.25" hidden="1" x14ac:dyDescent="0.3">
      <c r="A806" s="6" t="e">
        <f>'11-2019'!#REF!</f>
        <v>#REF!</v>
      </c>
      <c r="B806" s="7" t="e">
        <f>'11-2019'!#REF!</f>
        <v>#REF!</v>
      </c>
      <c r="C806" s="8" t="e">
        <f>'11-2019'!#REF!</f>
        <v>#REF!</v>
      </c>
      <c r="D806" s="9" t="e">
        <f>'11-2019'!#REF!</f>
        <v>#REF!</v>
      </c>
      <c r="E806" s="9" t="e">
        <f>'11-2019'!#REF!</f>
        <v>#REF!</v>
      </c>
      <c r="F806" s="71" t="e">
        <f t="shared" si="38"/>
        <v>#REF!</v>
      </c>
      <c r="H806" s="38" t="e">
        <f>'11-2019'!#REF!</f>
        <v>#REF!</v>
      </c>
      <c r="I806" s="38" t="e">
        <f>'11-2019'!#REF!</f>
        <v>#REF!</v>
      </c>
      <c r="J806" s="38" t="e">
        <f>'11-2019'!#REF!</f>
        <v>#REF!</v>
      </c>
    </row>
    <row r="807" spans="1:10" s="27" customFormat="1" ht="17.25" hidden="1" x14ac:dyDescent="0.3">
      <c r="A807" s="6" t="e">
        <f>'11-2019'!#REF!</f>
        <v>#REF!</v>
      </c>
      <c r="B807" s="7" t="e">
        <f>'11-2019'!#REF!</f>
        <v>#REF!</v>
      </c>
      <c r="C807" s="8" t="e">
        <f>'11-2019'!#REF!</f>
        <v>#REF!</v>
      </c>
      <c r="D807" s="9" t="e">
        <f>'11-2019'!#REF!</f>
        <v>#REF!</v>
      </c>
      <c r="E807" s="9" t="e">
        <f>'11-2019'!#REF!</f>
        <v>#REF!</v>
      </c>
      <c r="F807" s="71" t="e">
        <f t="shared" si="38"/>
        <v>#REF!</v>
      </c>
      <c r="H807" s="38" t="e">
        <f>'11-2019'!#REF!</f>
        <v>#REF!</v>
      </c>
      <c r="I807" s="38" t="e">
        <f>'11-2019'!#REF!</f>
        <v>#REF!</v>
      </c>
      <c r="J807" s="38" t="e">
        <f>'11-2019'!#REF!</f>
        <v>#REF!</v>
      </c>
    </row>
    <row r="808" spans="1:10" s="27" customFormat="1" ht="17.25" hidden="1" x14ac:dyDescent="0.3">
      <c r="A808" s="6" t="e">
        <f>'11-2019'!#REF!</f>
        <v>#REF!</v>
      </c>
      <c r="B808" s="7" t="e">
        <f>'11-2019'!#REF!</f>
        <v>#REF!</v>
      </c>
      <c r="C808" s="8" t="e">
        <f>'11-2019'!#REF!</f>
        <v>#REF!</v>
      </c>
      <c r="D808" s="9" t="e">
        <f>'11-2019'!#REF!</f>
        <v>#REF!</v>
      </c>
      <c r="E808" s="9" t="e">
        <f>'11-2019'!#REF!</f>
        <v>#REF!</v>
      </c>
      <c r="F808" s="71" t="e">
        <f t="shared" si="38"/>
        <v>#REF!</v>
      </c>
      <c r="H808" s="38" t="e">
        <f>'11-2019'!#REF!</f>
        <v>#REF!</v>
      </c>
      <c r="I808" s="38" t="e">
        <f>'11-2019'!#REF!</f>
        <v>#REF!</v>
      </c>
      <c r="J808" s="38" t="e">
        <f>'11-2019'!#REF!</f>
        <v>#REF!</v>
      </c>
    </row>
    <row r="809" spans="1:10" s="27" customFormat="1" ht="17.25" hidden="1" x14ac:dyDescent="0.3">
      <c r="A809" s="6" t="e">
        <f>'11-2019'!#REF!</f>
        <v>#REF!</v>
      </c>
      <c r="B809" s="7" t="e">
        <f>'11-2019'!#REF!</f>
        <v>#REF!</v>
      </c>
      <c r="C809" s="8" t="e">
        <f>'11-2019'!#REF!</f>
        <v>#REF!</v>
      </c>
      <c r="D809" s="9" t="e">
        <f>'11-2019'!#REF!</f>
        <v>#REF!</v>
      </c>
      <c r="E809" s="9" t="e">
        <f>'11-2019'!#REF!</f>
        <v>#REF!</v>
      </c>
      <c r="F809" s="71" t="e">
        <f t="shared" si="38"/>
        <v>#REF!</v>
      </c>
      <c r="H809" s="38" t="e">
        <f>'11-2019'!#REF!</f>
        <v>#REF!</v>
      </c>
      <c r="I809" s="38" t="e">
        <f>'11-2019'!#REF!</f>
        <v>#REF!</v>
      </c>
      <c r="J809" s="38" t="e">
        <f>'11-2019'!#REF!</f>
        <v>#REF!</v>
      </c>
    </row>
    <row r="810" spans="1:10" s="37" customFormat="1" ht="17.25" hidden="1" x14ac:dyDescent="0.3">
      <c r="A810" s="13"/>
      <c r="B810" s="5" t="e">
        <f>'11-2019'!#REF!</f>
        <v>#REF!</v>
      </c>
      <c r="C810" s="4"/>
      <c r="D810" s="18"/>
      <c r="E810" s="18"/>
      <c r="F810" s="72"/>
      <c r="H810" s="38" t="e">
        <f>'11-2019'!#REF!</f>
        <v>#REF!</v>
      </c>
      <c r="I810" s="38" t="e">
        <f>'11-2019'!#REF!</f>
        <v>#REF!</v>
      </c>
      <c r="J810" s="38" t="e">
        <f>'11-2019'!#REF!</f>
        <v>#REF!</v>
      </c>
    </row>
    <row r="811" spans="1:10" s="27" customFormat="1" ht="17.25" hidden="1" x14ac:dyDescent="0.3">
      <c r="A811" s="6" t="e">
        <f>'11-2019'!#REF!</f>
        <v>#REF!</v>
      </c>
      <c r="B811" s="7" t="e">
        <f>'11-2019'!#REF!</f>
        <v>#REF!</v>
      </c>
      <c r="C811" s="8" t="e">
        <f>'11-2019'!#REF!</f>
        <v>#REF!</v>
      </c>
      <c r="D811" s="9" t="e">
        <f>'11-2019'!#REF!</f>
        <v>#REF!</v>
      </c>
      <c r="E811" s="9" t="e">
        <f>'11-2019'!#REF!</f>
        <v>#REF!</v>
      </c>
      <c r="F811" s="71" t="e">
        <f>E811-D811</f>
        <v>#REF!</v>
      </c>
      <c r="H811" s="38" t="e">
        <f>'11-2019'!#REF!</f>
        <v>#REF!</v>
      </c>
      <c r="I811" s="38" t="e">
        <f>'11-2019'!#REF!</f>
        <v>#REF!</v>
      </c>
      <c r="J811" s="38" t="e">
        <f>'11-2019'!#REF!</f>
        <v>#REF!</v>
      </c>
    </row>
    <row r="812" spans="1:10" s="27" customFormat="1" ht="17.25" hidden="1" x14ac:dyDescent="0.3">
      <c r="A812" s="6" t="e">
        <f>'11-2019'!#REF!</f>
        <v>#REF!</v>
      </c>
      <c r="B812" s="7" t="e">
        <f>'11-2019'!#REF!</f>
        <v>#REF!</v>
      </c>
      <c r="C812" s="8" t="e">
        <f>'11-2019'!#REF!</f>
        <v>#REF!</v>
      </c>
      <c r="D812" s="9" t="e">
        <f>'11-2019'!#REF!</f>
        <v>#REF!</v>
      </c>
      <c r="E812" s="9" t="e">
        <f>'11-2019'!#REF!</f>
        <v>#REF!</v>
      </c>
      <c r="F812" s="71" t="e">
        <f>E812-D812</f>
        <v>#REF!</v>
      </c>
      <c r="H812" s="38" t="e">
        <f>'11-2019'!#REF!</f>
        <v>#REF!</v>
      </c>
      <c r="I812" s="38" t="e">
        <f>'11-2019'!#REF!</f>
        <v>#REF!</v>
      </c>
      <c r="J812" s="38" t="e">
        <f>'11-2019'!#REF!</f>
        <v>#REF!</v>
      </c>
    </row>
    <row r="813" spans="1:10" s="27" customFormat="1" ht="17.25" hidden="1" x14ac:dyDescent="0.3">
      <c r="A813" s="6" t="e">
        <f>'11-2019'!#REF!</f>
        <v>#REF!</v>
      </c>
      <c r="B813" s="7" t="e">
        <f>'11-2019'!#REF!</f>
        <v>#REF!</v>
      </c>
      <c r="C813" s="8" t="e">
        <f>'11-2019'!#REF!</f>
        <v>#REF!</v>
      </c>
      <c r="D813" s="9" t="e">
        <f>'11-2019'!#REF!</f>
        <v>#REF!</v>
      </c>
      <c r="E813" s="9" t="e">
        <f>'11-2019'!#REF!</f>
        <v>#REF!</v>
      </c>
      <c r="F813" s="71" t="e">
        <f>E813-D813</f>
        <v>#REF!</v>
      </c>
      <c r="H813" s="38" t="e">
        <f>'11-2019'!#REF!</f>
        <v>#REF!</v>
      </c>
      <c r="I813" s="38" t="e">
        <f>'11-2019'!#REF!</f>
        <v>#REF!</v>
      </c>
      <c r="J813" s="38" t="e">
        <f>'11-2019'!#REF!</f>
        <v>#REF!</v>
      </c>
    </row>
    <row r="814" spans="1:10" s="27" customFormat="1" ht="17.25" hidden="1" x14ac:dyDescent="0.3">
      <c r="A814" s="6" t="e">
        <f>'11-2019'!#REF!</f>
        <v>#REF!</v>
      </c>
      <c r="B814" s="7" t="e">
        <f>'11-2019'!#REF!</f>
        <v>#REF!</v>
      </c>
      <c r="C814" s="8" t="e">
        <f>'11-2019'!#REF!</f>
        <v>#REF!</v>
      </c>
      <c r="D814" s="9" t="e">
        <f>'11-2019'!#REF!</f>
        <v>#REF!</v>
      </c>
      <c r="E814" s="9" t="e">
        <f>'11-2019'!#REF!</f>
        <v>#REF!</v>
      </c>
      <c r="F814" s="71" t="e">
        <f>E814-D814</f>
        <v>#REF!</v>
      </c>
      <c r="H814" s="38" t="e">
        <f>'11-2019'!#REF!</f>
        <v>#REF!</v>
      </c>
      <c r="I814" s="38" t="e">
        <f>'11-2019'!#REF!</f>
        <v>#REF!</v>
      </c>
      <c r="J814" s="38" t="e">
        <f>'11-2019'!#REF!</f>
        <v>#REF!</v>
      </c>
    </row>
    <row r="815" spans="1:10" s="27" customFormat="1" ht="17.25" hidden="1" x14ac:dyDescent="0.3">
      <c r="A815" s="6" t="e">
        <f>'11-2019'!#REF!</f>
        <v>#REF!</v>
      </c>
      <c r="B815" s="7" t="e">
        <f>'11-2019'!#REF!</f>
        <v>#REF!</v>
      </c>
      <c r="C815" s="8" t="e">
        <f>'11-2019'!#REF!</f>
        <v>#REF!</v>
      </c>
      <c r="D815" s="9" t="e">
        <f>'11-2019'!#REF!</f>
        <v>#REF!</v>
      </c>
      <c r="E815" s="9" t="e">
        <f>'11-2019'!#REF!</f>
        <v>#REF!</v>
      </c>
      <c r="F815" s="71" t="e">
        <f t="shared" ref="F815:F827" si="39">E815-D815</f>
        <v>#REF!</v>
      </c>
      <c r="H815" s="38" t="e">
        <f>'11-2019'!#REF!</f>
        <v>#REF!</v>
      </c>
      <c r="I815" s="38" t="e">
        <f>'11-2019'!#REF!</f>
        <v>#REF!</v>
      </c>
      <c r="J815" s="38" t="e">
        <f>'11-2019'!#REF!</f>
        <v>#REF!</v>
      </c>
    </row>
    <row r="816" spans="1:10" s="27" customFormat="1" ht="17.25" hidden="1" x14ac:dyDescent="0.3">
      <c r="A816" s="6" t="e">
        <f>'11-2019'!#REF!</f>
        <v>#REF!</v>
      </c>
      <c r="B816" s="7" t="e">
        <f>'11-2019'!#REF!</f>
        <v>#REF!</v>
      </c>
      <c r="C816" s="8" t="e">
        <f>'11-2019'!#REF!</f>
        <v>#REF!</v>
      </c>
      <c r="D816" s="9" t="e">
        <f>'11-2019'!#REF!</f>
        <v>#REF!</v>
      </c>
      <c r="E816" s="9" t="e">
        <f>'11-2019'!#REF!</f>
        <v>#REF!</v>
      </c>
      <c r="F816" s="71" t="e">
        <f t="shared" si="39"/>
        <v>#REF!</v>
      </c>
      <c r="H816" s="38" t="e">
        <f>'11-2019'!#REF!</f>
        <v>#REF!</v>
      </c>
      <c r="I816" s="38" t="e">
        <f>'11-2019'!#REF!</f>
        <v>#REF!</v>
      </c>
      <c r="J816" s="38" t="e">
        <f>'11-2019'!#REF!</f>
        <v>#REF!</v>
      </c>
    </row>
    <row r="817" spans="1:10" s="27" customFormat="1" ht="17.25" hidden="1" x14ac:dyDescent="0.3">
      <c r="A817" s="6" t="e">
        <f>'11-2019'!#REF!</f>
        <v>#REF!</v>
      </c>
      <c r="B817" s="7" t="e">
        <f>'11-2019'!#REF!</f>
        <v>#REF!</v>
      </c>
      <c r="C817" s="8" t="e">
        <f>'11-2019'!#REF!</f>
        <v>#REF!</v>
      </c>
      <c r="D817" s="9" t="e">
        <f>'11-2019'!#REF!</f>
        <v>#REF!</v>
      </c>
      <c r="E817" s="9" t="e">
        <f>'11-2019'!#REF!</f>
        <v>#REF!</v>
      </c>
      <c r="F817" s="71" t="e">
        <f t="shared" si="39"/>
        <v>#REF!</v>
      </c>
      <c r="H817" s="38" t="e">
        <f>'11-2019'!#REF!</f>
        <v>#REF!</v>
      </c>
      <c r="I817" s="38" t="e">
        <f>'11-2019'!#REF!</f>
        <v>#REF!</v>
      </c>
      <c r="J817" s="38" t="e">
        <f>'11-2019'!#REF!</f>
        <v>#REF!</v>
      </c>
    </row>
    <row r="818" spans="1:10" s="27" customFormat="1" ht="17.25" hidden="1" x14ac:dyDescent="0.3">
      <c r="A818" s="6" t="e">
        <f>'11-2019'!#REF!</f>
        <v>#REF!</v>
      </c>
      <c r="B818" s="7" t="e">
        <f>'11-2019'!#REF!</f>
        <v>#REF!</v>
      </c>
      <c r="C818" s="8" t="e">
        <f>'11-2019'!#REF!</f>
        <v>#REF!</v>
      </c>
      <c r="D818" s="9" t="e">
        <f>'11-2019'!#REF!</f>
        <v>#REF!</v>
      </c>
      <c r="E818" s="9" t="e">
        <f>'11-2019'!#REF!</f>
        <v>#REF!</v>
      </c>
      <c r="F818" s="71" t="e">
        <f t="shared" si="39"/>
        <v>#REF!</v>
      </c>
      <c r="H818" s="38" t="e">
        <f>'11-2019'!#REF!</f>
        <v>#REF!</v>
      </c>
      <c r="I818" s="38" t="e">
        <f>'11-2019'!#REF!</f>
        <v>#REF!</v>
      </c>
      <c r="J818" s="38" t="e">
        <f>'11-2019'!#REF!</f>
        <v>#REF!</v>
      </c>
    </row>
    <row r="819" spans="1:10" s="27" customFormat="1" ht="17.25" hidden="1" x14ac:dyDescent="0.3">
      <c r="A819" s="6" t="e">
        <f>'11-2019'!#REF!</f>
        <v>#REF!</v>
      </c>
      <c r="B819" s="7" t="e">
        <f>'11-2019'!#REF!</f>
        <v>#REF!</v>
      </c>
      <c r="C819" s="8" t="e">
        <f>'11-2019'!#REF!</f>
        <v>#REF!</v>
      </c>
      <c r="D819" s="9" t="e">
        <f>'11-2019'!#REF!</f>
        <v>#REF!</v>
      </c>
      <c r="E819" s="9" t="e">
        <f>'11-2019'!#REF!</f>
        <v>#REF!</v>
      </c>
      <c r="F819" s="71" t="e">
        <f t="shared" si="39"/>
        <v>#REF!</v>
      </c>
      <c r="H819" s="38" t="e">
        <f>'11-2019'!#REF!</f>
        <v>#REF!</v>
      </c>
      <c r="I819" s="38" t="e">
        <f>'11-2019'!#REF!</f>
        <v>#REF!</v>
      </c>
      <c r="J819" s="38" t="e">
        <f>'11-2019'!#REF!</f>
        <v>#REF!</v>
      </c>
    </row>
    <row r="820" spans="1:10" s="27" customFormat="1" ht="17.25" hidden="1" x14ac:dyDescent="0.3">
      <c r="A820" s="6" t="e">
        <f>'11-2019'!#REF!</f>
        <v>#REF!</v>
      </c>
      <c r="B820" s="7" t="e">
        <f>'11-2019'!#REF!</f>
        <v>#REF!</v>
      </c>
      <c r="C820" s="8" t="e">
        <f>'11-2019'!#REF!</f>
        <v>#REF!</v>
      </c>
      <c r="D820" s="9" t="e">
        <f>'11-2019'!#REF!</f>
        <v>#REF!</v>
      </c>
      <c r="E820" s="9" t="e">
        <f>'11-2019'!#REF!</f>
        <v>#REF!</v>
      </c>
      <c r="F820" s="71" t="e">
        <f t="shared" si="39"/>
        <v>#REF!</v>
      </c>
      <c r="H820" s="38" t="e">
        <f>'11-2019'!#REF!</f>
        <v>#REF!</v>
      </c>
      <c r="I820" s="38" t="e">
        <f>'11-2019'!#REF!</f>
        <v>#REF!</v>
      </c>
      <c r="J820" s="38" t="e">
        <f>'11-2019'!#REF!</f>
        <v>#REF!</v>
      </c>
    </row>
    <row r="821" spans="1:10" s="27" customFormat="1" ht="17.25" hidden="1" x14ac:dyDescent="0.3">
      <c r="A821" s="6" t="e">
        <f>'11-2019'!#REF!</f>
        <v>#REF!</v>
      </c>
      <c r="B821" s="7" t="e">
        <f>'11-2019'!#REF!</f>
        <v>#REF!</v>
      </c>
      <c r="C821" s="8" t="e">
        <f>'11-2019'!#REF!</f>
        <v>#REF!</v>
      </c>
      <c r="D821" s="9" t="e">
        <f>'11-2019'!#REF!</f>
        <v>#REF!</v>
      </c>
      <c r="E821" s="9" t="e">
        <f>'11-2019'!#REF!</f>
        <v>#REF!</v>
      </c>
      <c r="F821" s="71" t="e">
        <f t="shared" si="39"/>
        <v>#REF!</v>
      </c>
      <c r="H821" s="38" t="e">
        <f>'11-2019'!#REF!</f>
        <v>#REF!</v>
      </c>
      <c r="I821" s="38" t="e">
        <f>'11-2019'!#REF!</f>
        <v>#REF!</v>
      </c>
      <c r="J821" s="38" t="e">
        <f>'11-2019'!#REF!</f>
        <v>#REF!</v>
      </c>
    </row>
    <row r="822" spans="1:10" s="27" customFormat="1" ht="17.25" hidden="1" x14ac:dyDescent="0.3">
      <c r="A822" s="6" t="e">
        <f>'11-2019'!#REF!</f>
        <v>#REF!</v>
      </c>
      <c r="B822" s="7" t="e">
        <f>'11-2019'!#REF!</f>
        <v>#REF!</v>
      </c>
      <c r="C822" s="8" t="e">
        <f>'11-2019'!#REF!</f>
        <v>#REF!</v>
      </c>
      <c r="D822" s="9" t="e">
        <f>'11-2019'!#REF!</f>
        <v>#REF!</v>
      </c>
      <c r="E822" s="9" t="e">
        <f>'11-2019'!#REF!</f>
        <v>#REF!</v>
      </c>
      <c r="F822" s="71" t="e">
        <f t="shared" si="39"/>
        <v>#REF!</v>
      </c>
      <c r="H822" s="38" t="e">
        <f>'11-2019'!#REF!</f>
        <v>#REF!</v>
      </c>
      <c r="I822" s="38" t="e">
        <f>'11-2019'!#REF!</f>
        <v>#REF!</v>
      </c>
      <c r="J822" s="38" t="e">
        <f>'11-2019'!#REF!</f>
        <v>#REF!</v>
      </c>
    </row>
    <row r="823" spans="1:10" s="27" customFormat="1" ht="17.25" hidden="1" x14ac:dyDescent="0.3">
      <c r="A823" s="6" t="e">
        <f>'11-2019'!#REF!</f>
        <v>#REF!</v>
      </c>
      <c r="B823" s="7" t="e">
        <f>'11-2019'!#REF!</f>
        <v>#REF!</v>
      </c>
      <c r="C823" s="8" t="e">
        <f>'11-2019'!#REF!</f>
        <v>#REF!</v>
      </c>
      <c r="D823" s="9" t="e">
        <f>'11-2019'!#REF!</f>
        <v>#REF!</v>
      </c>
      <c r="E823" s="9" t="e">
        <f>'11-2019'!#REF!</f>
        <v>#REF!</v>
      </c>
      <c r="F823" s="71" t="e">
        <f t="shared" si="39"/>
        <v>#REF!</v>
      </c>
      <c r="H823" s="38" t="e">
        <f>'11-2019'!#REF!</f>
        <v>#REF!</v>
      </c>
      <c r="I823" s="38" t="e">
        <f>'11-2019'!#REF!</f>
        <v>#REF!</v>
      </c>
      <c r="J823" s="38" t="e">
        <f>'11-2019'!#REF!</f>
        <v>#REF!</v>
      </c>
    </row>
    <row r="824" spans="1:10" s="27" customFormat="1" ht="17.25" hidden="1" x14ac:dyDescent="0.3">
      <c r="A824" s="6" t="e">
        <f>'11-2019'!#REF!</f>
        <v>#REF!</v>
      </c>
      <c r="B824" s="7" t="e">
        <f>'11-2019'!#REF!</f>
        <v>#REF!</v>
      </c>
      <c r="C824" s="8" t="e">
        <f>'11-2019'!#REF!</f>
        <v>#REF!</v>
      </c>
      <c r="D824" s="9" t="e">
        <f>'11-2019'!#REF!</f>
        <v>#REF!</v>
      </c>
      <c r="E824" s="9" t="e">
        <f>'11-2019'!#REF!</f>
        <v>#REF!</v>
      </c>
      <c r="F824" s="71" t="e">
        <f t="shared" si="39"/>
        <v>#REF!</v>
      </c>
      <c r="H824" s="38" t="e">
        <f>'11-2019'!#REF!</f>
        <v>#REF!</v>
      </c>
      <c r="I824" s="38" t="e">
        <f>'11-2019'!#REF!</f>
        <v>#REF!</v>
      </c>
      <c r="J824" s="38" t="e">
        <f>'11-2019'!#REF!</f>
        <v>#REF!</v>
      </c>
    </row>
    <row r="825" spans="1:10" s="27" customFormat="1" ht="17.25" hidden="1" x14ac:dyDescent="0.3">
      <c r="A825" s="6" t="e">
        <f>'11-2019'!#REF!</f>
        <v>#REF!</v>
      </c>
      <c r="B825" s="7" t="e">
        <f>'11-2019'!#REF!</f>
        <v>#REF!</v>
      </c>
      <c r="C825" s="8" t="e">
        <f>'11-2019'!#REF!</f>
        <v>#REF!</v>
      </c>
      <c r="D825" s="9" t="e">
        <f>'11-2019'!#REF!</f>
        <v>#REF!</v>
      </c>
      <c r="E825" s="9" t="e">
        <f>'11-2019'!#REF!</f>
        <v>#REF!</v>
      </c>
      <c r="F825" s="71" t="e">
        <f t="shared" si="39"/>
        <v>#REF!</v>
      </c>
      <c r="H825" s="38" t="e">
        <f>'11-2019'!#REF!</f>
        <v>#REF!</v>
      </c>
      <c r="I825" s="38" t="e">
        <f>'11-2019'!#REF!</f>
        <v>#REF!</v>
      </c>
      <c r="J825" s="38" t="e">
        <f>'11-2019'!#REF!</f>
        <v>#REF!</v>
      </c>
    </row>
    <row r="826" spans="1:10" s="27" customFormat="1" ht="17.25" hidden="1" x14ac:dyDescent="0.3">
      <c r="A826" s="6" t="e">
        <f>'11-2019'!#REF!</f>
        <v>#REF!</v>
      </c>
      <c r="B826" s="7" t="e">
        <f>'11-2019'!#REF!</f>
        <v>#REF!</v>
      </c>
      <c r="C826" s="8" t="e">
        <f>'11-2019'!#REF!</f>
        <v>#REF!</v>
      </c>
      <c r="D826" s="9" t="e">
        <f>'11-2019'!#REF!</f>
        <v>#REF!</v>
      </c>
      <c r="E826" s="9" t="e">
        <f>'11-2019'!#REF!</f>
        <v>#REF!</v>
      </c>
      <c r="F826" s="71" t="e">
        <f t="shared" si="39"/>
        <v>#REF!</v>
      </c>
      <c r="H826" s="38" t="e">
        <f>'11-2019'!#REF!</f>
        <v>#REF!</v>
      </c>
      <c r="I826" s="38" t="e">
        <f>'11-2019'!#REF!</f>
        <v>#REF!</v>
      </c>
      <c r="J826" s="38" t="e">
        <f>'11-2019'!#REF!</f>
        <v>#REF!</v>
      </c>
    </row>
    <row r="827" spans="1:10" s="27" customFormat="1" ht="17.25" hidden="1" x14ac:dyDescent="0.3">
      <c r="A827" s="6" t="e">
        <f>'11-2019'!#REF!</f>
        <v>#REF!</v>
      </c>
      <c r="B827" s="7" t="e">
        <f>'11-2019'!#REF!</f>
        <v>#REF!</v>
      </c>
      <c r="C827" s="8" t="e">
        <f>'11-2019'!#REF!</f>
        <v>#REF!</v>
      </c>
      <c r="D827" s="9" t="e">
        <f>'11-2019'!#REF!</f>
        <v>#REF!</v>
      </c>
      <c r="E827" s="9" t="e">
        <f>'11-2019'!#REF!</f>
        <v>#REF!</v>
      </c>
      <c r="F827" s="71" t="e">
        <f t="shared" si="39"/>
        <v>#REF!</v>
      </c>
      <c r="H827" s="38" t="e">
        <f>'11-2019'!#REF!</f>
        <v>#REF!</v>
      </c>
      <c r="I827" s="38" t="e">
        <f>'11-2019'!#REF!</f>
        <v>#REF!</v>
      </c>
      <c r="J827" s="38" t="e">
        <f>'11-2019'!#REF!</f>
        <v>#REF!</v>
      </c>
    </row>
    <row r="828" spans="1:10" s="27" customFormat="1" ht="17.25" hidden="1" x14ac:dyDescent="0.3">
      <c r="A828" s="6" t="e">
        <f>'11-2019'!#REF!</f>
        <v>#REF!</v>
      </c>
      <c r="B828" s="7" t="e">
        <f>'11-2019'!#REF!</f>
        <v>#REF!</v>
      </c>
      <c r="C828" s="8" t="e">
        <f>'11-2019'!#REF!</f>
        <v>#REF!</v>
      </c>
      <c r="D828" s="9" t="e">
        <f>'11-2019'!#REF!</f>
        <v>#REF!</v>
      </c>
      <c r="E828" s="9" t="e">
        <f>'11-2019'!#REF!</f>
        <v>#REF!</v>
      </c>
      <c r="F828" s="71" t="e">
        <f t="shared" ref="F828:F840" si="40">E828-D828</f>
        <v>#REF!</v>
      </c>
      <c r="H828" s="38" t="e">
        <f>'11-2019'!#REF!</f>
        <v>#REF!</v>
      </c>
      <c r="I828" s="38" t="e">
        <f>'11-2019'!#REF!</f>
        <v>#REF!</v>
      </c>
      <c r="J828" s="38" t="e">
        <f>'11-2019'!#REF!</f>
        <v>#REF!</v>
      </c>
    </row>
    <row r="829" spans="1:10" s="27" customFormat="1" ht="17.25" hidden="1" x14ac:dyDescent="0.3">
      <c r="A829" s="6" t="e">
        <f>'11-2019'!#REF!</f>
        <v>#REF!</v>
      </c>
      <c r="B829" s="7" t="e">
        <f>'11-2019'!#REF!</f>
        <v>#REF!</v>
      </c>
      <c r="C829" s="8" t="e">
        <f>'11-2019'!#REF!</f>
        <v>#REF!</v>
      </c>
      <c r="D829" s="9" t="e">
        <f>'11-2019'!#REF!</f>
        <v>#REF!</v>
      </c>
      <c r="E829" s="9" t="e">
        <f>'11-2019'!#REF!</f>
        <v>#REF!</v>
      </c>
      <c r="F829" s="71" t="e">
        <f t="shared" si="40"/>
        <v>#REF!</v>
      </c>
      <c r="H829" s="38" t="e">
        <f>'11-2019'!#REF!</f>
        <v>#REF!</v>
      </c>
      <c r="I829" s="38" t="e">
        <f>'11-2019'!#REF!</f>
        <v>#REF!</v>
      </c>
      <c r="J829" s="38" t="e">
        <f>'11-2019'!#REF!</f>
        <v>#REF!</v>
      </c>
    </row>
    <row r="830" spans="1:10" s="27" customFormat="1" ht="17.25" hidden="1" x14ac:dyDescent="0.3">
      <c r="A830" s="6" t="e">
        <f>'11-2019'!#REF!</f>
        <v>#REF!</v>
      </c>
      <c r="B830" s="7" t="e">
        <f>'11-2019'!#REF!</f>
        <v>#REF!</v>
      </c>
      <c r="C830" s="8" t="e">
        <f>'11-2019'!#REF!</f>
        <v>#REF!</v>
      </c>
      <c r="D830" s="9" t="e">
        <f>'11-2019'!#REF!</f>
        <v>#REF!</v>
      </c>
      <c r="E830" s="9" t="e">
        <f>'11-2019'!#REF!</f>
        <v>#REF!</v>
      </c>
      <c r="F830" s="71" t="e">
        <f t="shared" si="40"/>
        <v>#REF!</v>
      </c>
      <c r="H830" s="38" t="e">
        <f>'11-2019'!#REF!</f>
        <v>#REF!</v>
      </c>
      <c r="I830" s="38" t="e">
        <f>'11-2019'!#REF!</f>
        <v>#REF!</v>
      </c>
      <c r="J830" s="38" t="e">
        <f>'11-2019'!#REF!</f>
        <v>#REF!</v>
      </c>
    </row>
    <row r="831" spans="1:10" s="27" customFormat="1" ht="17.25" hidden="1" x14ac:dyDescent="0.3">
      <c r="A831" s="6" t="e">
        <f>'11-2019'!#REF!</f>
        <v>#REF!</v>
      </c>
      <c r="B831" s="7" t="e">
        <f>'11-2019'!#REF!</f>
        <v>#REF!</v>
      </c>
      <c r="C831" s="8" t="e">
        <f>'11-2019'!#REF!</f>
        <v>#REF!</v>
      </c>
      <c r="D831" s="9" t="e">
        <f>'11-2019'!#REF!</f>
        <v>#REF!</v>
      </c>
      <c r="E831" s="9" t="e">
        <f>'11-2019'!#REF!</f>
        <v>#REF!</v>
      </c>
      <c r="F831" s="71" t="e">
        <f t="shared" si="40"/>
        <v>#REF!</v>
      </c>
      <c r="H831" s="38" t="e">
        <f>'11-2019'!#REF!</f>
        <v>#REF!</v>
      </c>
      <c r="I831" s="38" t="e">
        <f>'11-2019'!#REF!</f>
        <v>#REF!</v>
      </c>
      <c r="J831" s="38" t="e">
        <f>'11-2019'!#REF!</f>
        <v>#REF!</v>
      </c>
    </row>
    <row r="832" spans="1:10" s="27" customFormat="1" ht="17.25" hidden="1" x14ac:dyDescent="0.3">
      <c r="A832" s="6" t="e">
        <f>'11-2019'!#REF!</f>
        <v>#REF!</v>
      </c>
      <c r="B832" s="7" t="e">
        <f>'11-2019'!#REF!</f>
        <v>#REF!</v>
      </c>
      <c r="C832" s="8" t="e">
        <f>'11-2019'!#REF!</f>
        <v>#REF!</v>
      </c>
      <c r="D832" s="9" t="e">
        <f>'11-2019'!#REF!</f>
        <v>#REF!</v>
      </c>
      <c r="E832" s="9" t="e">
        <f>'11-2019'!#REF!</f>
        <v>#REF!</v>
      </c>
      <c r="F832" s="71" t="e">
        <f t="shared" si="40"/>
        <v>#REF!</v>
      </c>
      <c r="H832" s="38" t="e">
        <f>'11-2019'!#REF!</f>
        <v>#REF!</v>
      </c>
      <c r="I832" s="38" t="e">
        <f>'11-2019'!#REF!</f>
        <v>#REF!</v>
      </c>
      <c r="J832" s="38" t="e">
        <f>'11-2019'!#REF!</f>
        <v>#REF!</v>
      </c>
    </row>
    <row r="833" spans="1:10" s="27" customFormat="1" ht="17.25" hidden="1" x14ac:dyDescent="0.3">
      <c r="A833" s="6" t="e">
        <f>'11-2019'!#REF!</f>
        <v>#REF!</v>
      </c>
      <c r="B833" s="7" t="e">
        <f>'11-2019'!#REF!</f>
        <v>#REF!</v>
      </c>
      <c r="C833" s="8" t="e">
        <f>'11-2019'!#REF!</f>
        <v>#REF!</v>
      </c>
      <c r="D833" s="9" t="e">
        <f>'11-2019'!#REF!</f>
        <v>#REF!</v>
      </c>
      <c r="E833" s="9" t="e">
        <f>'11-2019'!#REF!</f>
        <v>#REF!</v>
      </c>
      <c r="F833" s="71" t="e">
        <f t="shared" si="40"/>
        <v>#REF!</v>
      </c>
      <c r="H833" s="38" t="e">
        <f>'11-2019'!#REF!</f>
        <v>#REF!</v>
      </c>
      <c r="I833" s="38" t="e">
        <f>'11-2019'!#REF!</f>
        <v>#REF!</v>
      </c>
      <c r="J833" s="38" t="e">
        <f>'11-2019'!#REF!</f>
        <v>#REF!</v>
      </c>
    </row>
    <row r="834" spans="1:10" s="27" customFormat="1" ht="17.25" hidden="1" x14ac:dyDescent="0.3">
      <c r="A834" s="6" t="e">
        <f>'11-2019'!#REF!</f>
        <v>#REF!</v>
      </c>
      <c r="B834" s="7" t="e">
        <f>'11-2019'!#REF!</f>
        <v>#REF!</v>
      </c>
      <c r="C834" s="8" t="e">
        <f>'11-2019'!#REF!</f>
        <v>#REF!</v>
      </c>
      <c r="D834" s="9" t="e">
        <f>'11-2019'!#REF!</f>
        <v>#REF!</v>
      </c>
      <c r="E834" s="9" t="e">
        <f>'11-2019'!#REF!</f>
        <v>#REF!</v>
      </c>
      <c r="F834" s="71" t="e">
        <f t="shared" si="40"/>
        <v>#REF!</v>
      </c>
      <c r="H834" s="38" t="e">
        <f>'11-2019'!#REF!</f>
        <v>#REF!</v>
      </c>
      <c r="I834" s="38" t="e">
        <f>'11-2019'!#REF!</f>
        <v>#REF!</v>
      </c>
      <c r="J834" s="38" t="e">
        <f>'11-2019'!#REF!</f>
        <v>#REF!</v>
      </c>
    </row>
    <row r="835" spans="1:10" s="27" customFormat="1" ht="17.25" hidden="1" x14ac:dyDescent="0.3">
      <c r="A835" s="6" t="e">
        <f>'11-2019'!#REF!</f>
        <v>#REF!</v>
      </c>
      <c r="B835" s="7" t="e">
        <f>'11-2019'!#REF!</f>
        <v>#REF!</v>
      </c>
      <c r="C835" s="8" t="e">
        <f>'11-2019'!#REF!</f>
        <v>#REF!</v>
      </c>
      <c r="D835" s="9" t="e">
        <f>'11-2019'!#REF!</f>
        <v>#REF!</v>
      </c>
      <c r="E835" s="9" t="e">
        <f>'11-2019'!#REF!</f>
        <v>#REF!</v>
      </c>
      <c r="F835" s="71" t="e">
        <f t="shared" si="40"/>
        <v>#REF!</v>
      </c>
      <c r="H835" s="38" t="e">
        <f>'11-2019'!#REF!</f>
        <v>#REF!</v>
      </c>
      <c r="I835" s="38" t="e">
        <f>'11-2019'!#REF!</f>
        <v>#REF!</v>
      </c>
      <c r="J835" s="38" t="e">
        <f>'11-2019'!#REF!</f>
        <v>#REF!</v>
      </c>
    </row>
    <row r="836" spans="1:10" s="27" customFormat="1" ht="17.25" hidden="1" x14ac:dyDescent="0.3">
      <c r="A836" s="6" t="e">
        <f>'11-2019'!#REF!</f>
        <v>#REF!</v>
      </c>
      <c r="B836" s="7" t="e">
        <f>'11-2019'!#REF!</f>
        <v>#REF!</v>
      </c>
      <c r="C836" s="8" t="e">
        <f>'11-2019'!#REF!</f>
        <v>#REF!</v>
      </c>
      <c r="D836" s="9" t="e">
        <f>'11-2019'!#REF!</f>
        <v>#REF!</v>
      </c>
      <c r="E836" s="9" t="e">
        <f>'11-2019'!#REF!</f>
        <v>#REF!</v>
      </c>
      <c r="F836" s="71" t="e">
        <f t="shared" si="40"/>
        <v>#REF!</v>
      </c>
      <c r="H836" s="38" t="e">
        <f>'11-2019'!#REF!</f>
        <v>#REF!</v>
      </c>
      <c r="I836" s="38" t="e">
        <f>'11-2019'!#REF!</f>
        <v>#REF!</v>
      </c>
      <c r="J836" s="38" t="e">
        <f>'11-2019'!#REF!</f>
        <v>#REF!</v>
      </c>
    </row>
    <row r="837" spans="1:10" s="27" customFormat="1" ht="17.25" hidden="1" x14ac:dyDescent="0.3">
      <c r="A837" s="6" t="e">
        <f>'11-2019'!#REF!</f>
        <v>#REF!</v>
      </c>
      <c r="B837" s="7" t="e">
        <f>'11-2019'!#REF!</f>
        <v>#REF!</v>
      </c>
      <c r="C837" s="8" t="e">
        <f>'11-2019'!#REF!</f>
        <v>#REF!</v>
      </c>
      <c r="D837" s="9" t="e">
        <f>'11-2019'!#REF!</f>
        <v>#REF!</v>
      </c>
      <c r="E837" s="9" t="e">
        <f>'11-2019'!#REF!</f>
        <v>#REF!</v>
      </c>
      <c r="F837" s="71" t="e">
        <f t="shared" si="40"/>
        <v>#REF!</v>
      </c>
      <c r="H837" s="38" t="e">
        <f>'11-2019'!#REF!</f>
        <v>#REF!</v>
      </c>
      <c r="I837" s="38" t="e">
        <f>'11-2019'!#REF!</f>
        <v>#REF!</v>
      </c>
      <c r="J837" s="38" t="e">
        <f>'11-2019'!#REF!</f>
        <v>#REF!</v>
      </c>
    </row>
    <row r="838" spans="1:10" s="27" customFormat="1" ht="17.25" hidden="1" x14ac:dyDescent="0.3">
      <c r="A838" s="6" t="e">
        <f>'11-2019'!#REF!</f>
        <v>#REF!</v>
      </c>
      <c r="B838" s="7" t="e">
        <f>'11-2019'!#REF!</f>
        <v>#REF!</v>
      </c>
      <c r="C838" s="8" t="e">
        <f>'11-2019'!#REF!</f>
        <v>#REF!</v>
      </c>
      <c r="D838" s="9" t="e">
        <f>'11-2019'!#REF!</f>
        <v>#REF!</v>
      </c>
      <c r="E838" s="9" t="e">
        <f>'11-2019'!#REF!</f>
        <v>#REF!</v>
      </c>
      <c r="F838" s="71" t="e">
        <f t="shared" si="40"/>
        <v>#REF!</v>
      </c>
      <c r="H838" s="38" t="e">
        <f>'11-2019'!#REF!</f>
        <v>#REF!</v>
      </c>
      <c r="I838" s="38" t="e">
        <f>'11-2019'!#REF!</f>
        <v>#REF!</v>
      </c>
      <c r="J838" s="38" t="e">
        <f>'11-2019'!#REF!</f>
        <v>#REF!</v>
      </c>
    </row>
    <row r="839" spans="1:10" s="27" customFormat="1" ht="17.25" hidden="1" x14ac:dyDescent="0.3">
      <c r="A839" s="6" t="e">
        <f>'11-2019'!#REF!</f>
        <v>#REF!</v>
      </c>
      <c r="B839" s="7" t="e">
        <f>'11-2019'!#REF!</f>
        <v>#REF!</v>
      </c>
      <c r="C839" s="8" t="e">
        <f>'11-2019'!#REF!</f>
        <v>#REF!</v>
      </c>
      <c r="D839" s="9" t="e">
        <f>'11-2019'!#REF!</f>
        <v>#REF!</v>
      </c>
      <c r="E839" s="9" t="e">
        <f>'11-2019'!#REF!</f>
        <v>#REF!</v>
      </c>
      <c r="F839" s="71" t="e">
        <f t="shared" si="40"/>
        <v>#REF!</v>
      </c>
      <c r="H839" s="38" t="e">
        <f>'11-2019'!#REF!</f>
        <v>#REF!</v>
      </c>
      <c r="I839" s="38" t="e">
        <f>'11-2019'!#REF!</f>
        <v>#REF!</v>
      </c>
      <c r="J839" s="38" t="e">
        <f>'11-2019'!#REF!</f>
        <v>#REF!</v>
      </c>
    </row>
    <row r="840" spans="1:10" s="27" customFormat="1" ht="17.25" hidden="1" x14ac:dyDescent="0.3">
      <c r="A840" s="6" t="e">
        <f>'11-2019'!#REF!</f>
        <v>#REF!</v>
      </c>
      <c r="B840" s="7" t="e">
        <f>'11-2019'!#REF!</f>
        <v>#REF!</v>
      </c>
      <c r="C840" s="8" t="e">
        <f>'11-2019'!#REF!</f>
        <v>#REF!</v>
      </c>
      <c r="D840" s="9" t="e">
        <f>'11-2019'!#REF!</f>
        <v>#REF!</v>
      </c>
      <c r="E840" s="9" t="e">
        <f>'11-2019'!#REF!</f>
        <v>#REF!</v>
      </c>
      <c r="F840" s="71" t="e">
        <f t="shared" si="40"/>
        <v>#REF!</v>
      </c>
      <c r="H840" s="38" t="e">
        <f>'11-2019'!#REF!</f>
        <v>#REF!</v>
      </c>
      <c r="I840" s="38" t="e">
        <f>'11-2019'!#REF!</f>
        <v>#REF!</v>
      </c>
      <c r="J840" s="38" t="e">
        <f>'11-2019'!#REF!</f>
        <v>#REF!</v>
      </c>
    </row>
    <row r="841" spans="1:10" s="27" customFormat="1" ht="17.25" hidden="1" x14ac:dyDescent="0.3">
      <c r="A841" s="6" t="e">
        <f>'11-2019'!#REF!</f>
        <v>#REF!</v>
      </c>
      <c r="B841" s="7" t="e">
        <f>'11-2019'!#REF!</f>
        <v>#REF!</v>
      </c>
      <c r="C841" s="8" t="e">
        <f>'11-2019'!#REF!</f>
        <v>#REF!</v>
      </c>
      <c r="D841" s="9" t="e">
        <f>'11-2019'!#REF!</f>
        <v>#REF!</v>
      </c>
      <c r="E841" s="9" t="e">
        <f>'11-2019'!#REF!</f>
        <v>#REF!</v>
      </c>
      <c r="F841" s="71" t="e">
        <f>E841-D841</f>
        <v>#REF!</v>
      </c>
      <c r="H841" s="38" t="e">
        <f>'11-2019'!#REF!</f>
        <v>#REF!</v>
      </c>
      <c r="I841" s="38" t="e">
        <f>'11-2019'!#REF!</f>
        <v>#REF!</v>
      </c>
      <c r="J841" s="38" t="e">
        <f>'11-2019'!#REF!</f>
        <v>#REF!</v>
      </c>
    </row>
    <row r="842" spans="1:10" s="27" customFormat="1" ht="17.25" hidden="1" x14ac:dyDescent="0.3">
      <c r="A842" s="6" t="e">
        <f>'11-2019'!#REF!</f>
        <v>#REF!</v>
      </c>
      <c r="B842" s="7" t="e">
        <f>'11-2019'!#REF!</f>
        <v>#REF!</v>
      </c>
      <c r="C842" s="8" t="e">
        <f>'11-2019'!#REF!</f>
        <v>#REF!</v>
      </c>
      <c r="D842" s="9" t="e">
        <f>'11-2019'!#REF!</f>
        <v>#REF!</v>
      </c>
      <c r="E842" s="9" t="e">
        <f>'11-2019'!#REF!</f>
        <v>#REF!</v>
      </c>
      <c r="F842" s="71" t="e">
        <f>E842-D842</f>
        <v>#REF!</v>
      </c>
      <c r="H842" s="38" t="e">
        <f>'11-2019'!#REF!</f>
        <v>#REF!</v>
      </c>
      <c r="I842" s="38" t="e">
        <f>'11-2019'!#REF!</f>
        <v>#REF!</v>
      </c>
      <c r="J842" s="38" t="e">
        <f>'11-2019'!#REF!</f>
        <v>#REF!</v>
      </c>
    </row>
    <row r="843" spans="1:10" s="27" customFormat="1" ht="17.25" hidden="1" x14ac:dyDescent="0.3">
      <c r="A843" s="6" t="e">
        <f>'11-2019'!#REF!</f>
        <v>#REF!</v>
      </c>
      <c r="B843" s="7" t="e">
        <f>'11-2019'!#REF!</f>
        <v>#REF!</v>
      </c>
      <c r="C843" s="8" t="e">
        <f>'11-2019'!#REF!</f>
        <v>#REF!</v>
      </c>
      <c r="D843" s="9" t="e">
        <f>'11-2019'!#REF!</f>
        <v>#REF!</v>
      </c>
      <c r="E843" s="9" t="e">
        <f>'11-2019'!#REF!</f>
        <v>#REF!</v>
      </c>
      <c r="F843" s="71" t="e">
        <f>E843-D843</f>
        <v>#REF!</v>
      </c>
      <c r="H843" s="38" t="e">
        <f>'11-2019'!#REF!</f>
        <v>#REF!</v>
      </c>
      <c r="I843" s="38" t="e">
        <f>'11-2019'!#REF!</f>
        <v>#REF!</v>
      </c>
      <c r="J843" s="38" t="e">
        <f>'11-2019'!#REF!</f>
        <v>#REF!</v>
      </c>
    </row>
    <row r="844" spans="1:10" s="27" customFormat="1" ht="17.25" hidden="1" x14ac:dyDescent="0.3">
      <c r="A844" s="6" t="e">
        <f>'11-2019'!#REF!</f>
        <v>#REF!</v>
      </c>
      <c r="B844" s="7" t="e">
        <f>'11-2019'!#REF!</f>
        <v>#REF!</v>
      </c>
      <c r="C844" s="8" t="e">
        <f>'11-2019'!#REF!</f>
        <v>#REF!</v>
      </c>
      <c r="D844" s="9" t="e">
        <f>'11-2019'!#REF!</f>
        <v>#REF!</v>
      </c>
      <c r="E844" s="9" t="e">
        <f>'11-2019'!#REF!</f>
        <v>#REF!</v>
      </c>
      <c r="F844" s="71" t="e">
        <f>E844-D844</f>
        <v>#REF!</v>
      </c>
      <c r="H844" s="38" t="e">
        <f>'11-2019'!#REF!</f>
        <v>#REF!</v>
      </c>
      <c r="I844" s="38" t="e">
        <f>'11-2019'!#REF!</f>
        <v>#REF!</v>
      </c>
      <c r="J844" s="38" t="e">
        <f>'11-2019'!#REF!</f>
        <v>#REF!</v>
      </c>
    </row>
    <row r="845" spans="1:10" s="27" customFormat="1" ht="17.25" hidden="1" x14ac:dyDescent="0.3">
      <c r="A845" s="6" t="e">
        <f>'11-2019'!#REF!</f>
        <v>#REF!</v>
      </c>
      <c r="B845" s="7" t="e">
        <f>'11-2019'!#REF!</f>
        <v>#REF!</v>
      </c>
      <c r="C845" s="8" t="e">
        <f>'11-2019'!#REF!</f>
        <v>#REF!</v>
      </c>
      <c r="D845" s="9" t="e">
        <f>'11-2019'!#REF!</f>
        <v>#REF!</v>
      </c>
      <c r="E845" s="9" t="e">
        <f>'11-2019'!#REF!</f>
        <v>#REF!</v>
      </c>
      <c r="F845" s="71" t="e">
        <f t="shared" ref="F845:F861" si="41">E845-D845</f>
        <v>#REF!</v>
      </c>
      <c r="H845" s="38" t="e">
        <f>'11-2019'!#REF!</f>
        <v>#REF!</v>
      </c>
      <c r="I845" s="38" t="e">
        <f>'11-2019'!#REF!</f>
        <v>#REF!</v>
      </c>
      <c r="J845" s="38" t="e">
        <f>'11-2019'!#REF!</f>
        <v>#REF!</v>
      </c>
    </row>
    <row r="846" spans="1:10" s="27" customFormat="1" ht="17.25" hidden="1" x14ac:dyDescent="0.3">
      <c r="A846" s="6" t="e">
        <f>'11-2019'!#REF!</f>
        <v>#REF!</v>
      </c>
      <c r="B846" s="7" t="e">
        <f>'11-2019'!#REF!</f>
        <v>#REF!</v>
      </c>
      <c r="C846" s="8" t="e">
        <f>'11-2019'!#REF!</f>
        <v>#REF!</v>
      </c>
      <c r="D846" s="9" t="e">
        <f>'11-2019'!#REF!</f>
        <v>#REF!</v>
      </c>
      <c r="E846" s="9" t="e">
        <f>'11-2019'!#REF!</f>
        <v>#REF!</v>
      </c>
      <c r="F846" s="71" t="e">
        <f t="shared" si="41"/>
        <v>#REF!</v>
      </c>
      <c r="H846" s="38" t="e">
        <f>'11-2019'!#REF!</f>
        <v>#REF!</v>
      </c>
      <c r="I846" s="38" t="e">
        <f>'11-2019'!#REF!</f>
        <v>#REF!</v>
      </c>
      <c r="J846" s="38" t="e">
        <f>'11-2019'!#REF!</f>
        <v>#REF!</v>
      </c>
    </row>
    <row r="847" spans="1:10" s="27" customFormat="1" ht="17.25" hidden="1" x14ac:dyDescent="0.3">
      <c r="A847" s="6" t="e">
        <f>'11-2019'!#REF!</f>
        <v>#REF!</v>
      </c>
      <c r="B847" s="7" t="e">
        <f>'11-2019'!#REF!</f>
        <v>#REF!</v>
      </c>
      <c r="C847" s="8" t="e">
        <f>'11-2019'!#REF!</f>
        <v>#REF!</v>
      </c>
      <c r="D847" s="9" t="e">
        <f>'11-2019'!#REF!</f>
        <v>#REF!</v>
      </c>
      <c r="E847" s="9" t="e">
        <f>'11-2019'!#REF!</f>
        <v>#REF!</v>
      </c>
      <c r="F847" s="71" t="e">
        <f t="shared" si="41"/>
        <v>#REF!</v>
      </c>
      <c r="H847" s="38" t="e">
        <f>'11-2019'!#REF!</f>
        <v>#REF!</v>
      </c>
      <c r="I847" s="38" t="e">
        <f>'11-2019'!#REF!</f>
        <v>#REF!</v>
      </c>
      <c r="J847" s="38" t="e">
        <f>'11-2019'!#REF!</f>
        <v>#REF!</v>
      </c>
    </row>
    <row r="848" spans="1:10" s="27" customFormat="1" ht="17.25" hidden="1" x14ac:dyDescent="0.3">
      <c r="A848" s="6" t="e">
        <f>'11-2019'!#REF!</f>
        <v>#REF!</v>
      </c>
      <c r="B848" s="7" t="e">
        <f>'11-2019'!#REF!</f>
        <v>#REF!</v>
      </c>
      <c r="C848" s="8" t="e">
        <f>'11-2019'!#REF!</f>
        <v>#REF!</v>
      </c>
      <c r="D848" s="9" t="e">
        <f>'11-2019'!#REF!</f>
        <v>#REF!</v>
      </c>
      <c r="E848" s="9" t="e">
        <f>'11-2019'!#REF!</f>
        <v>#REF!</v>
      </c>
      <c r="F848" s="71" t="e">
        <f t="shared" si="41"/>
        <v>#REF!</v>
      </c>
      <c r="H848" s="38" t="e">
        <f>'11-2019'!#REF!</f>
        <v>#REF!</v>
      </c>
      <c r="I848" s="38" t="e">
        <f>'11-2019'!#REF!</f>
        <v>#REF!</v>
      </c>
      <c r="J848" s="38" t="e">
        <f>'11-2019'!#REF!</f>
        <v>#REF!</v>
      </c>
    </row>
    <row r="849" spans="1:10" s="27" customFormat="1" ht="36.75" hidden="1" customHeight="1" x14ac:dyDescent="0.3">
      <c r="A849" s="6" t="e">
        <f>'11-2019'!#REF!</f>
        <v>#REF!</v>
      </c>
      <c r="B849" s="7" t="e">
        <f>'11-2019'!#REF!</f>
        <v>#REF!</v>
      </c>
      <c r="C849" s="8" t="e">
        <f>'11-2019'!#REF!</f>
        <v>#REF!</v>
      </c>
      <c r="D849" s="9" t="e">
        <f>'11-2019'!#REF!</f>
        <v>#REF!</v>
      </c>
      <c r="E849" s="9" t="e">
        <f>'11-2019'!#REF!</f>
        <v>#REF!</v>
      </c>
      <c r="F849" s="71" t="e">
        <f t="shared" si="41"/>
        <v>#REF!</v>
      </c>
      <c r="H849" s="38" t="e">
        <f>'11-2019'!#REF!</f>
        <v>#REF!</v>
      </c>
      <c r="I849" s="38" t="e">
        <f>'11-2019'!#REF!</f>
        <v>#REF!</v>
      </c>
      <c r="J849" s="38" t="e">
        <f>'11-2019'!#REF!</f>
        <v>#REF!</v>
      </c>
    </row>
    <row r="850" spans="1:10" s="27" customFormat="1" ht="17.25" hidden="1" x14ac:dyDescent="0.3">
      <c r="A850" s="6" t="e">
        <f>'11-2019'!#REF!</f>
        <v>#REF!</v>
      </c>
      <c r="B850" s="7" t="e">
        <f>'11-2019'!#REF!</f>
        <v>#REF!</v>
      </c>
      <c r="C850" s="8" t="e">
        <f>'11-2019'!#REF!</f>
        <v>#REF!</v>
      </c>
      <c r="D850" s="9" t="e">
        <f>'11-2019'!#REF!</f>
        <v>#REF!</v>
      </c>
      <c r="E850" s="9" t="e">
        <f>'11-2019'!#REF!</f>
        <v>#REF!</v>
      </c>
      <c r="F850" s="71" t="e">
        <f t="shared" si="41"/>
        <v>#REF!</v>
      </c>
      <c r="H850" s="38" t="e">
        <f>'11-2019'!#REF!</f>
        <v>#REF!</v>
      </c>
      <c r="I850" s="38" t="e">
        <f>'11-2019'!#REF!</f>
        <v>#REF!</v>
      </c>
      <c r="J850" s="38" t="e">
        <f>'11-2019'!#REF!</f>
        <v>#REF!</v>
      </c>
    </row>
    <row r="851" spans="1:10" s="27" customFormat="1" ht="17.25" hidden="1" x14ac:dyDescent="0.3">
      <c r="A851" s="6" t="e">
        <f>'11-2019'!#REF!</f>
        <v>#REF!</v>
      </c>
      <c r="B851" s="7" t="e">
        <f>'11-2019'!#REF!</f>
        <v>#REF!</v>
      </c>
      <c r="C851" s="8" t="e">
        <f>'11-2019'!#REF!</f>
        <v>#REF!</v>
      </c>
      <c r="D851" s="9" t="e">
        <f>'11-2019'!#REF!</f>
        <v>#REF!</v>
      </c>
      <c r="E851" s="9" t="e">
        <f>'11-2019'!#REF!</f>
        <v>#REF!</v>
      </c>
      <c r="F851" s="71" t="e">
        <f t="shared" si="41"/>
        <v>#REF!</v>
      </c>
      <c r="H851" s="38" t="e">
        <f>'11-2019'!#REF!</f>
        <v>#REF!</v>
      </c>
      <c r="I851" s="38" t="e">
        <f>'11-2019'!#REF!</f>
        <v>#REF!</v>
      </c>
      <c r="J851" s="38" t="e">
        <f>'11-2019'!#REF!</f>
        <v>#REF!</v>
      </c>
    </row>
    <row r="852" spans="1:10" s="27" customFormat="1" ht="17.25" hidden="1" x14ac:dyDescent="0.3">
      <c r="A852" s="6" t="e">
        <f>'11-2019'!#REF!</f>
        <v>#REF!</v>
      </c>
      <c r="B852" s="7" t="e">
        <f>'11-2019'!#REF!</f>
        <v>#REF!</v>
      </c>
      <c r="C852" s="8" t="e">
        <f>'11-2019'!#REF!</f>
        <v>#REF!</v>
      </c>
      <c r="D852" s="9" t="e">
        <f>'11-2019'!#REF!</f>
        <v>#REF!</v>
      </c>
      <c r="E852" s="9" t="e">
        <f>'11-2019'!#REF!</f>
        <v>#REF!</v>
      </c>
      <c r="F852" s="71" t="e">
        <f t="shared" si="41"/>
        <v>#REF!</v>
      </c>
      <c r="H852" s="38" t="e">
        <f>'11-2019'!#REF!</f>
        <v>#REF!</v>
      </c>
      <c r="I852" s="38" t="e">
        <f>'11-2019'!#REF!</f>
        <v>#REF!</v>
      </c>
      <c r="J852" s="38" t="e">
        <f>'11-2019'!#REF!</f>
        <v>#REF!</v>
      </c>
    </row>
    <row r="853" spans="1:10" s="27" customFormat="1" ht="17.25" hidden="1" x14ac:dyDescent="0.3">
      <c r="A853" s="6" t="e">
        <f>'11-2019'!#REF!</f>
        <v>#REF!</v>
      </c>
      <c r="B853" s="7" t="e">
        <f>'11-2019'!#REF!</f>
        <v>#REF!</v>
      </c>
      <c r="C853" s="8" t="e">
        <f>'11-2019'!#REF!</f>
        <v>#REF!</v>
      </c>
      <c r="D853" s="9" t="e">
        <f>'11-2019'!#REF!</f>
        <v>#REF!</v>
      </c>
      <c r="E853" s="9" t="e">
        <f>'11-2019'!#REF!</f>
        <v>#REF!</v>
      </c>
      <c r="F853" s="71" t="e">
        <f t="shared" si="41"/>
        <v>#REF!</v>
      </c>
      <c r="H853" s="38" t="e">
        <f>'11-2019'!#REF!</f>
        <v>#REF!</v>
      </c>
      <c r="I853" s="38" t="e">
        <f>'11-2019'!#REF!</f>
        <v>#REF!</v>
      </c>
      <c r="J853" s="38" t="e">
        <f>'11-2019'!#REF!</f>
        <v>#REF!</v>
      </c>
    </row>
    <row r="854" spans="1:10" s="27" customFormat="1" ht="17.25" hidden="1" x14ac:dyDescent="0.3">
      <c r="A854" s="6" t="e">
        <f>'11-2019'!#REF!</f>
        <v>#REF!</v>
      </c>
      <c r="B854" s="7" t="e">
        <f>'11-2019'!#REF!</f>
        <v>#REF!</v>
      </c>
      <c r="C854" s="8" t="e">
        <f>'11-2019'!#REF!</f>
        <v>#REF!</v>
      </c>
      <c r="D854" s="9" t="e">
        <f>'11-2019'!#REF!</f>
        <v>#REF!</v>
      </c>
      <c r="E854" s="9" t="e">
        <f>'11-2019'!#REF!</f>
        <v>#REF!</v>
      </c>
      <c r="F854" s="71" t="e">
        <f t="shared" si="41"/>
        <v>#REF!</v>
      </c>
      <c r="H854" s="38" t="e">
        <f>'11-2019'!#REF!</f>
        <v>#REF!</v>
      </c>
      <c r="I854" s="38" t="e">
        <f>'11-2019'!#REF!</f>
        <v>#REF!</v>
      </c>
      <c r="J854" s="38" t="e">
        <f>'11-2019'!#REF!</f>
        <v>#REF!</v>
      </c>
    </row>
    <row r="855" spans="1:10" s="27" customFormat="1" ht="17.25" hidden="1" x14ac:dyDescent="0.3">
      <c r="A855" s="6" t="e">
        <f>'11-2019'!#REF!</f>
        <v>#REF!</v>
      </c>
      <c r="B855" s="7" t="e">
        <f>'11-2019'!#REF!</f>
        <v>#REF!</v>
      </c>
      <c r="C855" s="8" t="e">
        <f>'11-2019'!#REF!</f>
        <v>#REF!</v>
      </c>
      <c r="D855" s="9" t="e">
        <f>'11-2019'!#REF!</f>
        <v>#REF!</v>
      </c>
      <c r="E855" s="9" t="e">
        <f>'11-2019'!#REF!</f>
        <v>#REF!</v>
      </c>
      <c r="F855" s="71" t="e">
        <f t="shared" si="41"/>
        <v>#REF!</v>
      </c>
      <c r="H855" s="38" t="e">
        <f>'11-2019'!#REF!</f>
        <v>#REF!</v>
      </c>
      <c r="I855" s="38" t="e">
        <f>'11-2019'!#REF!</f>
        <v>#REF!</v>
      </c>
      <c r="J855" s="38" t="e">
        <f>'11-2019'!#REF!</f>
        <v>#REF!</v>
      </c>
    </row>
    <row r="856" spans="1:10" s="27" customFormat="1" ht="17.25" hidden="1" x14ac:dyDescent="0.3">
      <c r="A856" s="6" t="e">
        <f>'11-2019'!#REF!</f>
        <v>#REF!</v>
      </c>
      <c r="B856" s="7" t="e">
        <f>'11-2019'!#REF!</f>
        <v>#REF!</v>
      </c>
      <c r="C856" s="8" t="e">
        <f>'11-2019'!#REF!</f>
        <v>#REF!</v>
      </c>
      <c r="D856" s="9" t="e">
        <f>'11-2019'!#REF!</f>
        <v>#REF!</v>
      </c>
      <c r="E856" s="9" t="e">
        <f>'11-2019'!#REF!</f>
        <v>#REF!</v>
      </c>
      <c r="F856" s="71" t="e">
        <f t="shared" si="41"/>
        <v>#REF!</v>
      </c>
      <c r="H856" s="38" t="e">
        <f>'11-2019'!#REF!</f>
        <v>#REF!</v>
      </c>
      <c r="I856" s="38" t="e">
        <f>'11-2019'!#REF!</f>
        <v>#REF!</v>
      </c>
      <c r="J856" s="38" t="e">
        <f>'11-2019'!#REF!</f>
        <v>#REF!</v>
      </c>
    </row>
    <row r="857" spans="1:10" s="27" customFormat="1" ht="17.25" hidden="1" x14ac:dyDescent="0.3">
      <c r="A857" s="6" t="e">
        <f>'11-2019'!#REF!</f>
        <v>#REF!</v>
      </c>
      <c r="B857" s="7" t="e">
        <f>'11-2019'!#REF!</f>
        <v>#REF!</v>
      </c>
      <c r="C857" s="8" t="e">
        <f>'11-2019'!#REF!</f>
        <v>#REF!</v>
      </c>
      <c r="D857" s="9" t="e">
        <f>'11-2019'!#REF!</f>
        <v>#REF!</v>
      </c>
      <c r="E857" s="9" t="e">
        <f>'11-2019'!#REF!</f>
        <v>#REF!</v>
      </c>
      <c r="F857" s="71" t="e">
        <f t="shared" si="41"/>
        <v>#REF!</v>
      </c>
      <c r="H857" s="38" t="e">
        <f>'11-2019'!#REF!</f>
        <v>#REF!</v>
      </c>
      <c r="I857" s="38" t="e">
        <f>'11-2019'!#REF!</f>
        <v>#REF!</v>
      </c>
      <c r="J857" s="38" t="e">
        <f>'11-2019'!#REF!</f>
        <v>#REF!</v>
      </c>
    </row>
    <row r="858" spans="1:10" s="27" customFormat="1" ht="17.25" hidden="1" x14ac:dyDescent="0.3">
      <c r="A858" s="6" t="e">
        <f>'11-2019'!#REF!</f>
        <v>#REF!</v>
      </c>
      <c r="B858" s="7" t="e">
        <f>'11-2019'!#REF!</f>
        <v>#REF!</v>
      </c>
      <c r="C858" s="8" t="e">
        <f>'11-2019'!#REF!</f>
        <v>#REF!</v>
      </c>
      <c r="D858" s="9" t="e">
        <f>'11-2019'!#REF!</f>
        <v>#REF!</v>
      </c>
      <c r="E858" s="9" t="e">
        <f>'11-2019'!#REF!</f>
        <v>#REF!</v>
      </c>
      <c r="F858" s="71" t="e">
        <f t="shared" si="41"/>
        <v>#REF!</v>
      </c>
      <c r="H858" s="38" t="e">
        <f>'11-2019'!#REF!</f>
        <v>#REF!</v>
      </c>
      <c r="I858" s="38" t="e">
        <f>'11-2019'!#REF!</f>
        <v>#REF!</v>
      </c>
      <c r="J858" s="38" t="e">
        <f>'11-2019'!#REF!</f>
        <v>#REF!</v>
      </c>
    </row>
    <row r="859" spans="1:10" s="27" customFormat="1" ht="17.25" hidden="1" x14ac:dyDescent="0.3">
      <c r="A859" s="6" t="e">
        <f>'11-2019'!#REF!</f>
        <v>#REF!</v>
      </c>
      <c r="B859" s="7" t="e">
        <f>'11-2019'!#REF!</f>
        <v>#REF!</v>
      </c>
      <c r="C859" s="8" t="e">
        <f>'11-2019'!#REF!</f>
        <v>#REF!</v>
      </c>
      <c r="D859" s="9" t="e">
        <f>'11-2019'!#REF!</f>
        <v>#REF!</v>
      </c>
      <c r="E859" s="9" t="e">
        <f>'11-2019'!#REF!</f>
        <v>#REF!</v>
      </c>
      <c r="F859" s="71" t="e">
        <f t="shared" si="41"/>
        <v>#REF!</v>
      </c>
      <c r="H859" s="38" t="e">
        <f>'11-2019'!#REF!</f>
        <v>#REF!</v>
      </c>
      <c r="I859" s="38" t="e">
        <f>'11-2019'!#REF!</f>
        <v>#REF!</v>
      </c>
      <c r="J859" s="38" t="e">
        <f>'11-2019'!#REF!</f>
        <v>#REF!</v>
      </c>
    </row>
    <row r="860" spans="1:10" s="27" customFormat="1" ht="17.25" hidden="1" x14ac:dyDescent="0.3">
      <c r="A860" s="6" t="e">
        <f>'11-2019'!#REF!</f>
        <v>#REF!</v>
      </c>
      <c r="B860" s="7" t="e">
        <f>'11-2019'!#REF!</f>
        <v>#REF!</v>
      </c>
      <c r="C860" s="8" t="e">
        <f>'11-2019'!#REF!</f>
        <v>#REF!</v>
      </c>
      <c r="D860" s="9" t="e">
        <f>'11-2019'!#REF!</f>
        <v>#REF!</v>
      </c>
      <c r="E860" s="9" t="e">
        <f>'11-2019'!#REF!</f>
        <v>#REF!</v>
      </c>
      <c r="F860" s="71" t="e">
        <f t="shared" si="41"/>
        <v>#REF!</v>
      </c>
      <c r="H860" s="38" t="e">
        <f>'11-2019'!#REF!</f>
        <v>#REF!</v>
      </c>
      <c r="I860" s="38" t="e">
        <f>'11-2019'!#REF!</f>
        <v>#REF!</v>
      </c>
      <c r="J860" s="38" t="e">
        <f>'11-2019'!#REF!</f>
        <v>#REF!</v>
      </c>
    </row>
    <row r="861" spans="1:10" s="27" customFormat="1" ht="17.25" hidden="1" x14ac:dyDescent="0.3">
      <c r="A861" s="6" t="e">
        <f>'11-2019'!#REF!</f>
        <v>#REF!</v>
      </c>
      <c r="B861" s="7" t="e">
        <f>'11-2019'!#REF!</f>
        <v>#REF!</v>
      </c>
      <c r="C861" s="8" t="e">
        <f>'11-2019'!#REF!</f>
        <v>#REF!</v>
      </c>
      <c r="D861" s="9" t="e">
        <f>'11-2019'!#REF!</f>
        <v>#REF!</v>
      </c>
      <c r="E861" s="9" t="e">
        <f>'11-2019'!#REF!</f>
        <v>#REF!</v>
      </c>
      <c r="F861" s="71" t="e">
        <f t="shared" si="41"/>
        <v>#REF!</v>
      </c>
      <c r="H861" s="38" t="e">
        <f>'11-2019'!#REF!</f>
        <v>#REF!</v>
      </c>
      <c r="I861" s="38" t="e">
        <f>'11-2019'!#REF!</f>
        <v>#REF!</v>
      </c>
      <c r="J861" s="38" t="e">
        <f>'11-2019'!#REF!</f>
        <v>#REF!</v>
      </c>
    </row>
    <row r="862" spans="1:10" s="27" customFormat="1" ht="17.25" hidden="1" x14ac:dyDescent="0.3">
      <c r="A862" s="6" t="e">
        <f>'11-2019'!#REF!</f>
        <v>#REF!</v>
      </c>
      <c r="B862" s="7" t="e">
        <f>'11-2019'!#REF!</f>
        <v>#REF!</v>
      </c>
      <c r="C862" s="8" t="e">
        <f>'11-2019'!#REF!</f>
        <v>#REF!</v>
      </c>
      <c r="D862" s="9" t="e">
        <f>'11-2019'!#REF!</f>
        <v>#REF!</v>
      </c>
      <c r="E862" s="9" t="e">
        <f>'11-2019'!#REF!</f>
        <v>#REF!</v>
      </c>
      <c r="F862" s="71" t="e">
        <f>E862-D862</f>
        <v>#REF!</v>
      </c>
      <c r="H862" s="38" t="e">
        <f>'11-2019'!#REF!</f>
        <v>#REF!</v>
      </c>
      <c r="I862" s="38" t="e">
        <f>'11-2019'!#REF!</f>
        <v>#REF!</v>
      </c>
      <c r="J862" s="38" t="e">
        <f>'11-2019'!#REF!</f>
        <v>#REF!</v>
      </c>
    </row>
    <row r="863" spans="1:10" s="37" customFormat="1" ht="17.25" x14ac:dyDescent="0.3">
      <c r="A863" s="13" t="e">
        <f>'11-2019'!#REF!</f>
        <v>#REF!</v>
      </c>
      <c r="B863" s="5" t="e">
        <f>'11-2019'!#REF!</f>
        <v>#REF!</v>
      </c>
      <c r="C863" s="4"/>
      <c r="D863" s="18"/>
      <c r="E863" s="18"/>
      <c r="F863" s="72"/>
      <c r="H863" s="38" t="e">
        <f>'11-2019'!#REF!</f>
        <v>#REF!</v>
      </c>
      <c r="I863" s="38" t="e">
        <f>'11-2019'!#REF!</f>
        <v>#REF!</v>
      </c>
      <c r="J863" s="38" t="e">
        <f>'11-2019'!#REF!</f>
        <v>#REF!</v>
      </c>
    </row>
    <row r="864" spans="1:10" s="37" customFormat="1" ht="33" customHeight="1" x14ac:dyDescent="0.3">
      <c r="A864" s="13"/>
      <c r="B864" s="321" t="e">
        <f>'11-2019'!#REF!</f>
        <v>#REF!</v>
      </c>
      <c r="C864" s="322"/>
      <c r="D864" s="322"/>
      <c r="E864" s="322"/>
      <c r="F864" s="323"/>
      <c r="H864" s="38" t="e">
        <f>'11-2019'!#REF!</f>
        <v>#REF!</v>
      </c>
      <c r="I864" s="38" t="e">
        <f>'11-2019'!#REF!</f>
        <v>#REF!</v>
      </c>
      <c r="J864" s="38" t="e">
        <f>'11-2019'!#REF!</f>
        <v>#REF!</v>
      </c>
    </row>
    <row r="865" spans="1:10" s="27" customFormat="1" ht="17.25" hidden="1" x14ac:dyDescent="0.3">
      <c r="A865" s="6" t="e">
        <f>'11-2019'!#REF!</f>
        <v>#REF!</v>
      </c>
      <c r="B865" s="7" t="e">
        <f>'11-2019'!#REF!</f>
        <v>#REF!</v>
      </c>
      <c r="C865" s="8" t="e">
        <f>'11-2019'!#REF!</f>
        <v>#REF!</v>
      </c>
      <c r="D865" s="9">
        <f>'11-2019'!O1392</f>
        <v>0</v>
      </c>
      <c r="E865" s="9">
        <f>'11-2019'!P1392</f>
        <v>0</v>
      </c>
      <c r="F865" s="71">
        <f>E865-D865</f>
        <v>0</v>
      </c>
      <c r="G865" s="37"/>
      <c r="H865" s="38" t="e">
        <f>'11-2019'!#REF!</f>
        <v>#REF!</v>
      </c>
      <c r="I865" s="38" t="e">
        <f>'11-2019'!#REF!</f>
        <v>#REF!</v>
      </c>
      <c r="J865" s="38" t="e">
        <f>'11-2019'!#REF!</f>
        <v>#REF!</v>
      </c>
    </row>
    <row r="866" spans="1:10" s="27" customFormat="1" ht="17.25" hidden="1" x14ac:dyDescent="0.3">
      <c r="A866" s="6" t="e">
        <f>'11-2019'!#REF!</f>
        <v>#REF!</v>
      </c>
      <c r="B866" s="7" t="e">
        <f>'11-2019'!#REF!</f>
        <v>#REF!</v>
      </c>
      <c r="C866" s="8" t="e">
        <f>'11-2019'!#REF!</f>
        <v>#REF!</v>
      </c>
      <c r="D866" s="9" t="e">
        <f>'11-2019'!O1416</f>
        <v>#REF!</v>
      </c>
      <c r="E866" s="9" t="e">
        <f>'11-2019'!P1416</f>
        <v>#REF!</v>
      </c>
      <c r="F866" s="71" t="e">
        <f>E866-D866</f>
        <v>#REF!</v>
      </c>
      <c r="G866" s="37"/>
      <c r="H866" s="38" t="e">
        <f>'11-2019'!#REF!</f>
        <v>#REF!</v>
      </c>
      <c r="I866" s="38" t="e">
        <f>'11-2019'!#REF!</f>
        <v>#REF!</v>
      </c>
      <c r="J866" s="38" t="e">
        <f>'11-2019'!#REF!</f>
        <v>#REF!</v>
      </c>
    </row>
    <row r="867" spans="1:10" s="27" customFormat="1" ht="17.25" hidden="1" x14ac:dyDescent="0.3">
      <c r="A867" s="6" t="e">
        <f>'11-2019'!#REF!</f>
        <v>#REF!</v>
      </c>
      <c r="B867" s="7" t="e">
        <f>'11-2019'!#REF!</f>
        <v>#REF!</v>
      </c>
      <c r="C867" s="8" t="e">
        <f>'11-2019'!#REF!</f>
        <v>#REF!</v>
      </c>
      <c r="D867" s="9" t="e">
        <f>'11-2019'!O1417</f>
        <v>#REF!</v>
      </c>
      <c r="E867" s="9" t="e">
        <f>'11-2019'!P1417</f>
        <v>#REF!</v>
      </c>
      <c r="F867" s="71" t="e">
        <f>E867-D867</f>
        <v>#REF!</v>
      </c>
      <c r="G867" s="37"/>
      <c r="H867" s="38" t="e">
        <f>'11-2019'!#REF!</f>
        <v>#REF!</v>
      </c>
      <c r="I867" s="38" t="e">
        <f>'11-2019'!#REF!</f>
        <v>#REF!</v>
      </c>
      <c r="J867" s="38" t="e">
        <f>'11-2019'!#REF!</f>
        <v>#REF!</v>
      </c>
    </row>
    <row r="868" spans="1:10" s="27" customFormat="1" ht="17.25" hidden="1" x14ac:dyDescent="0.3">
      <c r="A868" s="6" t="e">
        <f>'11-2019'!#REF!</f>
        <v>#REF!</v>
      </c>
      <c r="B868" s="7" t="e">
        <f>'11-2019'!#REF!</f>
        <v>#REF!</v>
      </c>
      <c r="C868" s="8" t="e">
        <f>'11-2019'!#REF!</f>
        <v>#REF!</v>
      </c>
      <c r="D868" s="9" t="e">
        <f>'11-2019'!O1418</f>
        <v>#REF!</v>
      </c>
      <c r="E868" s="9" t="e">
        <f>'11-2019'!P1418</f>
        <v>#REF!</v>
      </c>
      <c r="F868" s="71" t="e">
        <f>E868-D868</f>
        <v>#REF!</v>
      </c>
      <c r="G868" s="37"/>
      <c r="H868" s="38" t="e">
        <f>'11-2019'!#REF!</f>
        <v>#REF!</v>
      </c>
      <c r="I868" s="38" t="e">
        <f>'11-2019'!#REF!</f>
        <v>#REF!</v>
      </c>
      <c r="J868" s="38" t="e">
        <f>'11-2019'!#REF!</f>
        <v>#REF!</v>
      </c>
    </row>
    <row r="869" spans="1:10" s="27" customFormat="1" ht="17.25" hidden="1" x14ac:dyDescent="0.3">
      <c r="A869" s="6" t="e">
        <f>'11-2019'!#REF!</f>
        <v>#REF!</v>
      </c>
      <c r="B869" s="7" t="e">
        <f>'11-2019'!#REF!</f>
        <v>#REF!</v>
      </c>
      <c r="C869" s="8" t="e">
        <f>'11-2019'!#REF!</f>
        <v>#REF!</v>
      </c>
      <c r="D869" s="9" t="e">
        <f>'11-2019'!O1419</f>
        <v>#REF!</v>
      </c>
      <c r="E869" s="9" t="e">
        <f>'11-2019'!P1419</f>
        <v>#REF!</v>
      </c>
      <c r="F869" s="71" t="e">
        <f>E869-D869</f>
        <v>#REF!</v>
      </c>
      <c r="G869" s="37"/>
      <c r="H869" s="38" t="e">
        <f>'11-2019'!#REF!</f>
        <v>#REF!</v>
      </c>
      <c r="I869" s="38" t="e">
        <f>'11-2019'!#REF!</f>
        <v>#REF!</v>
      </c>
      <c r="J869" s="38" t="e">
        <f>'11-2019'!#REF!</f>
        <v>#REF!</v>
      </c>
    </row>
    <row r="870" spans="1:10" s="37" customFormat="1" ht="17.25" x14ac:dyDescent="0.3">
      <c r="A870" s="13" t="str">
        <f>'11-2019'!A1392</f>
        <v>XIII</v>
      </c>
      <c r="B870" s="321" t="str">
        <f>'11-2019'!B1392</f>
        <v>SƠN TƯỜNG, BỘT TRÉT TƯỜNG CÁC LOẠI :</v>
      </c>
      <c r="C870" s="322"/>
      <c r="D870" s="322"/>
      <c r="E870" s="322"/>
      <c r="F870" s="323"/>
      <c r="H870" s="38">
        <f>'11-2019'!H1392</f>
        <v>0</v>
      </c>
      <c r="I870" s="38">
        <f>'11-2019'!I1392</f>
        <v>0</v>
      </c>
      <c r="J870" s="38">
        <f>'11-2019'!J1392</f>
        <v>0</v>
      </c>
    </row>
    <row r="871" spans="1:10" s="37" customFormat="1" ht="33" customHeight="1" x14ac:dyDescent="0.3">
      <c r="A871" s="13"/>
      <c r="B871" s="359" t="str">
        <f>'11-2019'!B1416</f>
        <v>* Sơn NINZA : Công ty TNHH SXTMXNK SAKURA (số 43/14B, Tiên Lan, Hóc Môn TP.HCM). Theo bảng báo giá 01/5/2017</v>
      </c>
      <c r="C871" s="360"/>
      <c r="D871" s="360"/>
      <c r="E871" s="360"/>
      <c r="F871" s="361"/>
      <c r="H871" s="40" t="e">
        <f>'11-2019'!#REF!</f>
        <v>#REF!</v>
      </c>
      <c r="I871" s="40" t="e">
        <f>'11-2019'!#REF!</f>
        <v>#REF!</v>
      </c>
      <c r="J871" s="40" t="e">
        <f>'11-2019'!#REF!</f>
        <v>#REF!</v>
      </c>
    </row>
    <row r="872" spans="1:10" s="27" customFormat="1" ht="17.25" hidden="1" x14ac:dyDescent="0.3">
      <c r="A872" s="6">
        <f>'11-2019'!A1417</f>
        <v>0</v>
      </c>
      <c r="B872" s="19" t="str">
        <f>'11-2019'!B1417</f>
        <v>Sơn nội thất ECO-INTERIOR (láng mịn) NIZ.01</v>
      </c>
      <c r="C872" s="19" t="str">
        <f>'11-2019'!C1417</f>
        <v>đ/kg</v>
      </c>
      <c r="D872" s="9">
        <f>'11-2019'!O1422</f>
        <v>0</v>
      </c>
      <c r="E872" s="9">
        <f>'11-2019'!P1422</f>
        <v>0</v>
      </c>
      <c r="F872" s="71">
        <f>E872-D872</f>
        <v>0</v>
      </c>
      <c r="H872" s="38" t="e">
        <f>'11-2019'!#REF!</f>
        <v>#REF!</v>
      </c>
      <c r="I872" s="38" t="e">
        <f>'11-2019'!#REF!</f>
        <v>#REF!</v>
      </c>
      <c r="J872" s="38" t="e">
        <f>'11-2019'!#REF!</f>
        <v>#REF!</v>
      </c>
    </row>
    <row r="873" spans="1:10" s="27" customFormat="1" ht="17.25" hidden="1" x14ac:dyDescent="0.3">
      <c r="A873" s="6">
        <f>'11-2019'!A1418</f>
        <v>0</v>
      </c>
      <c r="B873" s="19" t="str">
        <f>'11-2019'!B1418</f>
        <v>Sơn nội thất cao cấp EASY CLEAR (lBóng mờ, lau chùi hiệu quả)  NIZ.03</v>
      </c>
      <c r="C873" s="19" t="str">
        <f>'11-2019'!C1418</f>
        <v>đ/kg</v>
      </c>
      <c r="D873" s="9">
        <f>'11-2019'!O1423</f>
        <v>0</v>
      </c>
      <c r="E873" s="9">
        <f>'11-2019'!P1423</f>
        <v>0</v>
      </c>
      <c r="F873" s="71">
        <f>E873-D873</f>
        <v>0</v>
      </c>
      <c r="H873" s="38" t="e">
        <f>'11-2019'!#REF!</f>
        <v>#REF!</v>
      </c>
      <c r="I873" s="38" t="e">
        <f>'11-2019'!#REF!</f>
        <v>#REF!</v>
      </c>
      <c r="J873" s="38" t="e">
        <f>'11-2019'!#REF!</f>
        <v>#REF!</v>
      </c>
    </row>
    <row r="874" spans="1:10" s="27" customFormat="1" ht="17.25" hidden="1" x14ac:dyDescent="0.3">
      <c r="A874" s="6">
        <f>'11-2019'!A1419</f>
        <v>0</v>
      </c>
      <c r="B874" s="19" t="str">
        <f>'11-2019'!B1419</f>
        <v>Sơn nội thất cao cấp SATIN-INT (lBóng ngọc trai, , chùi rữa dễ đang)  NIZ.05</v>
      </c>
      <c r="C874" s="19" t="str">
        <f>'11-2019'!C1419</f>
        <v>đ/kg</v>
      </c>
      <c r="D874" s="9">
        <f>'11-2019'!O1424</f>
        <v>0</v>
      </c>
      <c r="E874" s="9">
        <f>'11-2019'!P1424</f>
        <v>0</v>
      </c>
      <c r="F874" s="71">
        <f t="shared" ref="F874:F889" si="42">E874-D874</f>
        <v>0</v>
      </c>
      <c r="H874" s="38" t="e">
        <f>'11-2019'!#REF!</f>
        <v>#REF!</v>
      </c>
      <c r="I874" s="38" t="e">
        <f>'11-2019'!#REF!</f>
        <v>#REF!</v>
      </c>
      <c r="J874" s="38" t="e">
        <f>'11-2019'!#REF!</f>
        <v>#REF!</v>
      </c>
    </row>
    <row r="875" spans="1:10" s="27" customFormat="1" ht="17.25" hidden="1" x14ac:dyDescent="0.3">
      <c r="A875" s="6">
        <f>'11-2019'!A1420</f>
        <v>0</v>
      </c>
      <c r="B875" s="19" t="str">
        <f>'11-2019'!B1420</f>
        <v>Sơn ngoại thất ECO-INTERIOR (láng mịn) NIZ.02</v>
      </c>
      <c r="C875" s="19" t="str">
        <f>'11-2019'!C1420</f>
        <v>đ/kg</v>
      </c>
      <c r="D875" s="9">
        <f>'11-2019'!O1425</f>
        <v>0</v>
      </c>
      <c r="E875" s="9">
        <f>'11-2019'!P1425</f>
        <v>0</v>
      </c>
      <c r="F875" s="71">
        <f t="shared" si="42"/>
        <v>0</v>
      </c>
      <c r="H875" s="38" t="e">
        <f>'11-2019'!#REF!</f>
        <v>#REF!</v>
      </c>
      <c r="I875" s="38" t="e">
        <f>'11-2019'!#REF!</f>
        <v>#REF!</v>
      </c>
      <c r="J875" s="38" t="e">
        <f>'11-2019'!#REF!</f>
        <v>#REF!</v>
      </c>
    </row>
    <row r="876" spans="1:10" s="27" customFormat="1" ht="17.25" hidden="1" x14ac:dyDescent="0.3">
      <c r="A876" s="6">
        <f>'11-2019'!A1421</f>
        <v>0</v>
      </c>
      <c r="B876" s="19" t="str">
        <f>'11-2019'!B1421</f>
        <v>Sơn ngoại thất cao cấp EASY CLEAR (lBóng mờ, lau chùi hiệu quả)  NIZ.04</v>
      </c>
      <c r="C876" s="19" t="str">
        <f>'11-2019'!C1421</f>
        <v>đ/kg</v>
      </c>
      <c r="D876" s="9">
        <f>'11-2019'!O1426</f>
        <v>0</v>
      </c>
      <c r="E876" s="9">
        <f>'11-2019'!P1426</f>
        <v>0</v>
      </c>
      <c r="F876" s="71">
        <f t="shared" si="42"/>
        <v>0</v>
      </c>
      <c r="H876" s="38" t="e">
        <f>'11-2019'!#REF!</f>
        <v>#REF!</v>
      </c>
      <c r="I876" s="38" t="e">
        <f>'11-2019'!#REF!</f>
        <v>#REF!</v>
      </c>
      <c r="J876" s="38" t="e">
        <f>'11-2019'!#REF!</f>
        <v>#REF!</v>
      </c>
    </row>
    <row r="877" spans="1:10" s="27" customFormat="1" ht="17.25" hidden="1" x14ac:dyDescent="0.3">
      <c r="A877" s="6">
        <f>'11-2019'!A1422</f>
        <v>0</v>
      </c>
      <c r="B877" s="19" t="str">
        <f>'11-2019'!B1422</f>
        <v>Sơn ngoại thất cao cấp SATIN-INT (lBóng ngọc trai, , chùi rữa dễ đang)  NIZ.06</v>
      </c>
      <c r="C877" s="19" t="str">
        <f>'11-2019'!C1422</f>
        <v>đ/kg</v>
      </c>
      <c r="D877" s="9">
        <f>'11-2019'!O1427</f>
        <v>0</v>
      </c>
      <c r="E877" s="9">
        <f>'11-2019'!P1427</f>
        <v>0</v>
      </c>
      <c r="F877" s="71">
        <f t="shared" si="42"/>
        <v>0</v>
      </c>
      <c r="H877" s="38" t="e">
        <f>'11-2019'!#REF!</f>
        <v>#REF!</v>
      </c>
      <c r="I877" s="38" t="e">
        <f>'11-2019'!#REF!</f>
        <v>#REF!</v>
      </c>
      <c r="J877" s="38" t="e">
        <f>'11-2019'!#REF!</f>
        <v>#REF!</v>
      </c>
    </row>
    <row r="878" spans="1:10" s="27" customFormat="1" ht="17.25" hidden="1" x14ac:dyDescent="0.3">
      <c r="A878" s="6">
        <f>'11-2019'!A1423</f>
        <v>0</v>
      </c>
      <c r="B878" s="19" t="str">
        <f>'11-2019'!B1423</f>
        <v xml:space="preserve">Lót ngoại thất cao cấp TOTAL PRIMER SEALER NIZ.10 </v>
      </c>
      <c r="C878" s="19" t="str">
        <f>'11-2019'!C1423</f>
        <v>đ/kg</v>
      </c>
      <c r="D878" s="9">
        <f>'11-2019'!O1428</f>
        <v>0</v>
      </c>
      <c r="E878" s="9">
        <f>'11-2019'!P1428</f>
        <v>0</v>
      </c>
      <c r="F878" s="71">
        <f t="shared" si="42"/>
        <v>0</v>
      </c>
      <c r="H878" s="38" t="e">
        <f>'11-2019'!#REF!</f>
        <v>#REF!</v>
      </c>
      <c r="I878" s="38" t="e">
        <f>'11-2019'!#REF!</f>
        <v>#REF!</v>
      </c>
      <c r="J878" s="38" t="e">
        <f>'11-2019'!#REF!</f>
        <v>#REF!</v>
      </c>
    </row>
    <row r="879" spans="1:10" s="27" customFormat="1" ht="17.25" hidden="1" x14ac:dyDescent="0.3">
      <c r="A879" s="6">
        <f>'11-2019'!A1424</f>
        <v>0</v>
      </c>
      <c r="B879" s="19" t="str">
        <f>'11-2019'!B1424</f>
        <v>Lót ngoại thất cao cấp NANO PRIMER SEALER NIZ.12 (gốc nước kháng kiềm siêu hạng)</v>
      </c>
      <c r="C879" s="19" t="str">
        <f>'11-2019'!C1424</f>
        <v>đ/kg</v>
      </c>
      <c r="D879" s="9">
        <f>'11-2019'!O1429</f>
        <v>0</v>
      </c>
      <c r="E879" s="9">
        <f>'11-2019'!P1429</f>
        <v>0</v>
      </c>
      <c r="F879" s="71">
        <f t="shared" si="42"/>
        <v>0</v>
      </c>
      <c r="H879" s="38" t="e">
        <f>'11-2019'!#REF!</f>
        <v>#REF!</v>
      </c>
      <c r="I879" s="38" t="e">
        <f>'11-2019'!#REF!</f>
        <v>#REF!</v>
      </c>
      <c r="J879" s="38" t="e">
        <f>'11-2019'!#REF!</f>
        <v>#REF!</v>
      </c>
    </row>
    <row r="880" spans="1:10" s="27" customFormat="1" ht="17.25" hidden="1" x14ac:dyDescent="0.3">
      <c r="A880" s="6">
        <f>'11-2019'!A1425</f>
        <v>0</v>
      </c>
      <c r="B880" s="19" t="str">
        <f>'11-2019'!B1425</f>
        <v>Bột trét tường ngoại thất NIZ.16</v>
      </c>
      <c r="C880" s="19" t="str">
        <f>'11-2019'!C1425</f>
        <v>đ/kg</v>
      </c>
      <c r="D880" s="9">
        <f>'11-2019'!O1430</f>
        <v>0</v>
      </c>
      <c r="E880" s="9">
        <f>'11-2019'!P1430</f>
        <v>0</v>
      </c>
      <c r="F880" s="71">
        <f t="shared" si="42"/>
        <v>0</v>
      </c>
      <c r="H880" s="38" t="e">
        <f>'11-2019'!#REF!</f>
        <v>#REF!</v>
      </c>
      <c r="I880" s="38" t="e">
        <f>'11-2019'!#REF!</f>
        <v>#REF!</v>
      </c>
      <c r="J880" s="38" t="e">
        <f>'11-2019'!#REF!</f>
        <v>#REF!</v>
      </c>
    </row>
    <row r="881" spans="1:10" s="27" customFormat="1" ht="17.25" hidden="1" x14ac:dyDescent="0.3">
      <c r="A881" s="6">
        <f>'11-2019'!A1426</f>
        <v>0</v>
      </c>
      <c r="B881" s="19" t="str">
        <f>'11-2019'!B1426</f>
        <v>Bột trét tường ngoại thất cao cấp  NIZ.18</v>
      </c>
      <c r="C881" s="19" t="str">
        <f>'11-2019'!C1426</f>
        <v>đ/kg</v>
      </c>
      <c r="D881" s="9">
        <f>'11-2019'!O1431</f>
        <v>0</v>
      </c>
      <c r="E881" s="9">
        <f>'11-2019'!P1431</f>
        <v>0</v>
      </c>
      <c r="F881" s="71">
        <f t="shared" si="42"/>
        <v>0</v>
      </c>
      <c r="H881" s="38" t="e">
        <f>'11-2019'!#REF!</f>
        <v>#REF!</v>
      </c>
      <c r="I881" s="38" t="e">
        <f>'11-2019'!#REF!</f>
        <v>#REF!</v>
      </c>
      <c r="J881" s="38" t="e">
        <f>'11-2019'!#REF!</f>
        <v>#REF!</v>
      </c>
    </row>
    <row r="882" spans="1:10" s="37" customFormat="1" ht="33" customHeight="1" x14ac:dyDescent="0.3">
      <c r="A882" s="13"/>
      <c r="B882" s="359" t="str">
        <f>'11-2019'!B1427</f>
        <v xml:space="preserve"> * Sơn JOTON : Chi nhánh Công ty CP L.Q JOTON tại Cần Thơ (KV Thạnh Mỹ, P. Thường Thạnh, Q. Cái Răng, Tp. Cần Thơ). Theo bảng giá ngày 29/8/2017</v>
      </c>
      <c r="C882" s="360"/>
      <c r="D882" s="360"/>
      <c r="E882" s="360"/>
      <c r="F882" s="361"/>
      <c r="H882" s="40" t="e">
        <f>'11-2019'!#REF!</f>
        <v>#REF!</v>
      </c>
      <c r="I882" s="40" t="e">
        <f>'11-2019'!#REF!</f>
        <v>#REF!</v>
      </c>
      <c r="J882" s="40" t="e">
        <f>'11-2019'!#REF!</f>
        <v>#REF!</v>
      </c>
    </row>
    <row r="883" spans="1:10" s="27" customFormat="1" ht="17.25" hidden="1" x14ac:dyDescent="0.3">
      <c r="A883" s="6">
        <f>'11-2019'!A1428</f>
        <v>0</v>
      </c>
      <c r="B883" s="19" t="str">
        <f>'11-2019'!B1428</f>
        <v>Sơn nước ngoại thất JONY (thùng 18 lít)</v>
      </c>
      <c r="C883" s="19" t="str">
        <f>'11-2019'!C1428</f>
        <v>đ/kg</v>
      </c>
      <c r="D883" s="9">
        <f>'11-2019'!O1433</f>
        <v>0</v>
      </c>
      <c r="E883" s="9">
        <f>'11-2019'!P1433</f>
        <v>0</v>
      </c>
      <c r="F883" s="71">
        <f t="shared" si="42"/>
        <v>0</v>
      </c>
      <c r="H883" s="38" t="e">
        <f>'11-2019'!#REF!</f>
        <v>#REF!</v>
      </c>
      <c r="I883" s="38" t="e">
        <f>'11-2019'!#REF!</f>
        <v>#REF!</v>
      </c>
      <c r="J883" s="38" t="e">
        <f>'11-2019'!#REF!</f>
        <v>#REF!</v>
      </c>
    </row>
    <row r="884" spans="1:10" s="27" customFormat="1" ht="17.25" hidden="1" x14ac:dyDescent="0.3">
      <c r="A884" s="6">
        <f>'11-2019'!A1429</f>
        <v>0</v>
      </c>
      <c r="B884" s="19" t="str">
        <f>'11-2019'!B1429</f>
        <v>Sơn nước nội thất AROMA (thùng 18 lít)</v>
      </c>
      <c r="C884" s="19" t="str">
        <f>'11-2019'!C1429</f>
        <v>đ/kg</v>
      </c>
      <c r="D884" s="9">
        <f>'11-2019'!O1434</f>
        <v>0</v>
      </c>
      <c r="E884" s="9">
        <f>'11-2019'!P1434</f>
        <v>0</v>
      </c>
      <c r="F884" s="71">
        <f t="shared" si="42"/>
        <v>0</v>
      </c>
      <c r="H884" s="38" t="e">
        <f>'11-2019'!#REF!</f>
        <v>#REF!</v>
      </c>
      <c r="I884" s="38" t="e">
        <f>'11-2019'!#REF!</f>
        <v>#REF!</v>
      </c>
      <c r="J884" s="38" t="e">
        <f>'11-2019'!#REF!</f>
        <v>#REF!</v>
      </c>
    </row>
    <row r="885" spans="1:10" s="27" customFormat="1" ht="17.25" hidden="1" x14ac:dyDescent="0.3">
      <c r="A885" s="6">
        <f>'11-2019'!A1430</f>
        <v>0</v>
      </c>
      <c r="B885" s="19" t="str">
        <f>'11-2019'!B1430</f>
        <v>Sơn lót ngoại thất - PROS  NEW(thùng 18 lít)</v>
      </c>
      <c r="C885" s="19" t="str">
        <f>'11-2019'!C1430</f>
        <v>đ/kg</v>
      </c>
      <c r="D885" s="9">
        <f>'11-2019'!O1435</f>
        <v>0</v>
      </c>
      <c r="E885" s="9">
        <f>'11-2019'!P1435</f>
        <v>0</v>
      </c>
      <c r="F885" s="71">
        <f t="shared" si="42"/>
        <v>0</v>
      </c>
      <c r="H885" s="38" t="e">
        <f>'11-2019'!#REF!</f>
        <v>#REF!</v>
      </c>
      <c r="I885" s="38" t="e">
        <f>'11-2019'!#REF!</f>
        <v>#REF!</v>
      </c>
      <c r="J885" s="38" t="e">
        <f>'11-2019'!#REF!</f>
        <v>#REF!</v>
      </c>
    </row>
    <row r="886" spans="1:10" s="27" customFormat="1" ht="17.25" hidden="1" x14ac:dyDescent="0.3">
      <c r="A886" s="6">
        <f>'11-2019'!A1431</f>
        <v>0</v>
      </c>
      <c r="B886" s="19" t="str">
        <f>'11-2019'!B1431</f>
        <v>Sơn lót nội thất - PROSIN  NEW(thùng 18 lít)</v>
      </c>
      <c r="C886" s="19" t="str">
        <f>'11-2019'!C1431</f>
        <v>đ/kg</v>
      </c>
      <c r="D886" s="9">
        <f>'11-2019'!O1436</f>
        <v>0</v>
      </c>
      <c r="E886" s="9">
        <f>'11-2019'!P1436</f>
        <v>0</v>
      </c>
      <c r="F886" s="71">
        <f t="shared" si="42"/>
        <v>0</v>
      </c>
      <c r="H886" s="38" t="e">
        <f>'11-2019'!#REF!</f>
        <v>#REF!</v>
      </c>
      <c r="I886" s="38" t="e">
        <f>'11-2019'!#REF!</f>
        <v>#REF!</v>
      </c>
      <c r="J886" s="38" t="e">
        <f>'11-2019'!#REF!</f>
        <v>#REF!</v>
      </c>
    </row>
    <row r="887" spans="1:10" s="27" customFormat="1" ht="17.25" hidden="1" x14ac:dyDescent="0.3">
      <c r="A887" s="6">
        <f>'11-2019'!A1432</f>
        <v>0</v>
      </c>
      <c r="B887" s="19" t="str">
        <f>'11-2019'!B1432</f>
        <v>Chống thấm gốc nước CT - J-555 (thùng 20kg)</v>
      </c>
      <c r="C887" s="19" t="str">
        <f>'11-2019'!C1432</f>
        <v>đ/kg</v>
      </c>
      <c r="D887" s="9">
        <f>'11-2019'!O1437</f>
        <v>0</v>
      </c>
      <c r="E887" s="9">
        <f>'11-2019'!P1437</f>
        <v>0</v>
      </c>
      <c r="F887" s="71">
        <f t="shared" si="42"/>
        <v>0</v>
      </c>
      <c r="H887" s="38">
        <f>'11-2019'!H1392</f>
        <v>0</v>
      </c>
      <c r="I887" s="38">
        <f>'11-2019'!I1392</f>
        <v>0</v>
      </c>
      <c r="J887" s="38">
        <f>'11-2019'!J1392</f>
        <v>0</v>
      </c>
    </row>
    <row r="888" spans="1:10" s="27" customFormat="1" ht="17.25" hidden="1" x14ac:dyDescent="0.3">
      <c r="A888" s="6">
        <f>'11-2019'!A1433</f>
        <v>0</v>
      </c>
      <c r="B888" s="19" t="str">
        <f>'11-2019'!B1433</f>
        <v>Bột trét tường ngoại thất JOTON (bao 40kg)</v>
      </c>
      <c r="C888" s="19" t="str">
        <f>'11-2019'!C1433</f>
        <v>đ/kg</v>
      </c>
      <c r="D888" s="9">
        <f>'11-2019'!O1438</f>
        <v>0</v>
      </c>
      <c r="E888" s="9">
        <f>'11-2019'!P1438</f>
        <v>0</v>
      </c>
      <c r="F888" s="71">
        <f t="shared" si="42"/>
        <v>0</v>
      </c>
      <c r="H888" s="38" t="e">
        <f>'11-2019'!#REF!</f>
        <v>#REF!</v>
      </c>
      <c r="I888" s="38" t="e">
        <f>'11-2019'!#REF!</f>
        <v>#REF!</v>
      </c>
      <c r="J888" s="38" t="e">
        <f>'11-2019'!#REF!</f>
        <v>#REF!</v>
      </c>
    </row>
    <row r="889" spans="1:10" s="27" customFormat="1" ht="17.25" hidden="1" x14ac:dyDescent="0.3">
      <c r="A889" s="6">
        <f>'11-2019'!A1434</f>
        <v>0</v>
      </c>
      <c r="B889" s="19" t="str">
        <f>'11-2019'!B1434</f>
        <v>Bột trét tường nội thất JOTON (bao 40 kg)</v>
      </c>
      <c r="C889" s="19" t="str">
        <f>'11-2019'!C1434</f>
        <v>đ/kg</v>
      </c>
      <c r="D889" s="9">
        <f>'11-2019'!O1439</f>
        <v>0</v>
      </c>
      <c r="E889" s="9">
        <f>'11-2019'!P1439</f>
        <v>0</v>
      </c>
      <c r="F889" s="71">
        <f t="shared" si="42"/>
        <v>0</v>
      </c>
      <c r="H889" s="38" t="e">
        <f>'11-2019'!#REF!</f>
        <v>#REF!</v>
      </c>
      <c r="I889" s="38" t="e">
        <f>'11-2019'!#REF!</f>
        <v>#REF!</v>
      </c>
      <c r="J889" s="38" t="e">
        <f>'11-2019'!#REF!</f>
        <v>#REF!</v>
      </c>
    </row>
    <row r="890" spans="1:10" s="37" customFormat="1" ht="17.25" hidden="1" x14ac:dyDescent="0.3">
      <c r="A890" s="13"/>
      <c r="B890" s="321" t="str">
        <f>'11-2019'!B1416</f>
        <v>* Sơn NINZA : Công ty TNHH SXTMXNK SAKURA (số 43/14B, Tiên Lan, Hóc Môn TP.HCM). Theo bảng báo giá 01/5/2017</v>
      </c>
      <c r="C890" s="322"/>
      <c r="D890" s="322"/>
      <c r="E890" s="322"/>
      <c r="F890" s="323"/>
      <c r="H890" s="38">
        <f>'11-2019'!H1416</f>
        <v>0</v>
      </c>
      <c r="I890" s="38">
        <f>'11-2019'!I1416</f>
        <v>0</v>
      </c>
      <c r="J890" s="38">
        <f>'11-2019'!J1416</f>
        <v>0</v>
      </c>
    </row>
    <row r="891" spans="1:10" s="27" customFormat="1" ht="17.25" hidden="1" x14ac:dyDescent="0.3">
      <c r="A891" s="6">
        <f>'11-2019'!A1417</f>
        <v>0</v>
      </c>
      <c r="B891" s="7" t="str">
        <f>'11-2019'!B1417</f>
        <v>Sơn nội thất ECO-INTERIOR (láng mịn) NIZ.01</v>
      </c>
      <c r="C891" s="8" t="str">
        <f>'11-2019'!C1417</f>
        <v>đ/kg</v>
      </c>
      <c r="D891" s="9">
        <f>'11-2019'!O1422</f>
        <v>0</v>
      </c>
      <c r="E891" s="9">
        <f>'11-2019'!P1422</f>
        <v>0</v>
      </c>
      <c r="F891" s="71">
        <f>E891-D891</f>
        <v>0</v>
      </c>
      <c r="G891" s="37"/>
      <c r="H891" s="38">
        <f>'11-2019'!H1417</f>
        <v>0</v>
      </c>
      <c r="I891" s="38">
        <f>'11-2019'!I1417</f>
        <v>0</v>
      </c>
      <c r="J891" s="38">
        <f>'11-2019'!J1417</f>
        <v>0</v>
      </c>
    </row>
    <row r="892" spans="1:10" s="27" customFormat="1" ht="17.25" hidden="1" x14ac:dyDescent="0.3">
      <c r="A892" s="6">
        <f>'11-2019'!A1418</f>
        <v>0</v>
      </c>
      <c r="B892" s="7" t="str">
        <f>'11-2019'!B1418</f>
        <v>Sơn nội thất cao cấp EASY CLEAR (lBóng mờ, lau chùi hiệu quả)  NIZ.03</v>
      </c>
      <c r="C892" s="8" t="str">
        <f>'11-2019'!C1418</f>
        <v>đ/kg</v>
      </c>
      <c r="D892" s="9">
        <f>'11-2019'!O1423</f>
        <v>0</v>
      </c>
      <c r="E892" s="9">
        <f>'11-2019'!P1423</f>
        <v>0</v>
      </c>
      <c r="F892" s="71">
        <f t="shared" ref="F892:F900" si="43">E892-D892</f>
        <v>0</v>
      </c>
      <c r="G892" s="37"/>
      <c r="H892" s="38">
        <f>'11-2019'!H1418</f>
        <v>0</v>
      </c>
      <c r="I892" s="38">
        <f>'11-2019'!I1418</f>
        <v>0</v>
      </c>
      <c r="J892" s="38">
        <f>'11-2019'!J1418</f>
        <v>0</v>
      </c>
    </row>
    <row r="893" spans="1:10" s="27" customFormat="1" ht="17.25" hidden="1" x14ac:dyDescent="0.3">
      <c r="A893" s="6">
        <f>'11-2019'!A1419</f>
        <v>0</v>
      </c>
      <c r="B893" s="7" t="str">
        <f>'11-2019'!B1419</f>
        <v>Sơn nội thất cao cấp SATIN-INT (lBóng ngọc trai, , chùi rữa dễ đang)  NIZ.05</v>
      </c>
      <c r="C893" s="8" t="str">
        <f>'11-2019'!C1419</f>
        <v>đ/kg</v>
      </c>
      <c r="D893" s="9">
        <f>'11-2019'!O1424</f>
        <v>0</v>
      </c>
      <c r="E893" s="9">
        <f>'11-2019'!P1424</f>
        <v>0</v>
      </c>
      <c r="F893" s="71">
        <f t="shared" si="43"/>
        <v>0</v>
      </c>
      <c r="G893" s="37"/>
      <c r="H893" s="38">
        <f>'11-2019'!H1419</f>
        <v>0</v>
      </c>
      <c r="I893" s="38">
        <f>'11-2019'!I1419</f>
        <v>0</v>
      </c>
      <c r="J893" s="38">
        <f>'11-2019'!J1419</f>
        <v>0</v>
      </c>
    </row>
    <row r="894" spans="1:10" s="27" customFormat="1" ht="17.25" hidden="1" x14ac:dyDescent="0.3">
      <c r="A894" s="6">
        <f>'11-2019'!A1420</f>
        <v>0</v>
      </c>
      <c r="B894" s="7" t="str">
        <f>'11-2019'!B1420</f>
        <v>Sơn ngoại thất ECO-INTERIOR (láng mịn) NIZ.02</v>
      </c>
      <c r="C894" s="8" t="str">
        <f>'11-2019'!C1420</f>
        <v>đ/kg</v>
      </c>
      <c r="D894" s="9">
        <f>'11-2019'!O1425</f>
        <v>0</v>
      </c>
      <c r="E894" s="9">
        <f>'11-2019'!P1425</f>
        <v>0</v>
      </c>
      <c r="F894" s="71">
        <f t="shared" si="43"/>
        <v>0</v>
      </c>
      <c r="G894" s="37"/>
      <c r="H894" s="38">
        <f>'11-2019'!H1420</f>
        <v>0</v>
      </c>
      <c r="I894" s="38">
        <f>'11-2019'!I1420</f>
        <v>0</v>
      </c>
      <c r="J894" s="38">
        <f>'11-2019'!J1420</f>
        <v>0</v>
      </c>
    </row>
    <row r="895" spans="1:10" s="27" customFormat="1" ht="17.25" hidden="1" x14ac:dyDescent="0.3">
      <c r="A895" s="6">
        <f>'11-2019'!A1421</f>
        <v>0</v>
      </c>
      <c r="B895" s="7" t="str">
        <f>'11-2019'!B1421</f>
        <v>Sơn ngoại thất cao cấp EASY CLEAR (lBóng mờ, lau chùi hiệu quả)  NIZ.04</v>
      </c>
      <c r="C895" s="8" t="str">
        <f>'11-2019'!C1421</f>
        <v>đ/kg</v>
      </c>
      <c r="D895" s="9">
        <f>'11-2019'!O1426</f>
        <v>0</v>
      </c>
      <c r="E895" s="9">
        <f>'11-2019'!P1426</f>
        <v>0</v>
      </c>
      <c r="F895" s="71">
        <f t="shared" si="43"/>
        <v>0</v>
      </c>
      <c r="G895" s="37"/>
      <c r="H895" s="38">
        <f>'11-2019'!H1421</f>
        <v>0</v>
      </c>
      <c r="I895" s="38">
        <f>'11-2019'!I1421</f>
        <v>0</v>
      </c>
      <c r="J895" s="38">
        <f>'11-2019'!J1421</f>
        <v>0</v>
      </c>
    </row>
    <row r="896" spans="1:10" s="27" customFormat="1" ht="17.25" hidden="1" x14ac:dyDescent="0.3">
      <c r="A896" s="6">
        <f>'11-2019'!A1422</f>
        <v>0</v>
      </c>
      <c r="B896" s="7" t="str">
        <f>'11-2019'!B1422</f>
        <v>Sơn ngoại thất cao cấp SATIN-INT (lBóng ngọc trai, , chùi rữa dễ đang)  NIZ.06</v>
      </c>
      <c r="C896" s="8" t="str">
        <f>'11-2019'!C1422</f>
        <v>đ/kg</v>
      </c>
      <c r="D896" s="9">
        <f>'11-2019'!O1427</f>
        <v>0</v>
      </c>
      <c r="E896" s="9">
        <f>'11-2019'!P1427</f>
        <v>0</v>
      </c>
      <c r="F896" s="71">
        <f t="shared" si="43"/>
        <v>0</v>
      </c>
      <c r="G896" s="37"/>
      <c r="H896" s="38">
        <f>'11-2019'!H1422</f>
        <v>0</v>
      </c>
      <c r="I896" s="38">
        <f>'11-2019'!I1422</f>
        <v>0</v>
      </c>
      <c r="J896" s="38">
        <f>'11-2019'!J1422</f>
        <v>0</v>
      </c>
    </row>
    <row r="897" spans="1:10" s="27" customFormat="1" ht="17.25" hidden="1" x14ac:dyDescent="0.3">
      <c r="A897" s="6">
        <f>'11-2019'!A1423</f>
        <v>0</v>
      </c>
      <c r="B897" s="7" t="str">
        <f>'11-2019'!B1423</f>
        <v xml:space="preserve">Lót ngoại thất cao cấp TOTAL PRIMER SEALER NIZ.10 </v>
      </c>
      <c r="C897" s="8" t="str">
        <f>'11-2019'!C1423</f>
        <v>đ/kg</v>
      </c>
      <c r="D897" s="9">
        <f>'11-2019'!O1428</f>
        <v>0</v>
      </c>
      <c r="E897" s="9">
        <f>'11-2019'!P1428</f>
        <v>0</v>
      </c>
      <c r="F897" s="71">
        <f t="shared" si="43"/>
        <v>0</v>
      </c>
      <c r="G897" s="37"/>
      <c r="H897" s="38">
        <f>'11-2019'!H1423</f>
        <v>0</v>
      </c>
      <c r="I897" s="38">
        <f>'11-2019'!I1423</f>
        <v>0</v>
      </c>
      <c r="J897" s="38">
        <f>'11-2019'!J1423</f>
        <v>0</v>
      </c>
    </row>
    <row r="898" spans="1:10" s="27" customFormat="1" ht="40.5" hidden="1" customHeight="1" x14ac:dyDescent="0.3">
      <c r="A898" s="6">
        <f>'11-2019'!A1424</f>
        <v>0</v>
      </c>
      <c r="B898" s="7" t="str">
        <f>'11-2019'!B1424</f>
        <v>Lót ngoại thất cao cấp NANO PRIMER SEALER NIZ.12 (gốc nước kháng kiềm siêu hạng)</v>
      </c>
      <c r="C898" s="8" t="str">
        <f>'11-2019'!C1424</f>
        <v>đ/kg</v>
      </c>
      <c r="D898" s="9">
        <f>'11-2019'!O1429</f>
        <v>0</v>
      </c>
      <c r="E898" s="9">
        <f>'11-2019'!P1429</f>
        <v>0</v>
      </c>
      <c r="F898" s="71">
        <f t="shared" si="43"/>
        <v>0</v>
      </c>
      <c r="G898" s="37"/>
      <c r="H898" s="38">
        <f>'11-2019'!H1424</f>
        <v>0</v>
      </c>
      <c r="I898" s="38">
        <f>'11-2019'!I1424</f>
        <v>0</v>
      </c>
      <c r="J898" s="38">
        <f>'11-2019'!J1424</f>
        <v>0</v>
      </c>
    </row>
    <row r="899" spans="1:10" s="27" customFormat="1" ht="17.25" hidden="1" x14ac:dyDescent="0.3">
      <c r="A899" s="6">
        <f>'11-2019'!A1425</f>
        <v>0</v>
      </c>
      <c r="B899" s="7" t="str">
        <f>'11-2019'!B1425</f>
        <v>Bột trét tường ngoại thất NIZ.16</v>
      </c>
      <c r="C899" s="8" t="str">
        <f>'11-2019'!C1425</f>
        <v>đ/kg</v>
      </c>
      <c r="D899" s="9">
        <f>'11-2019'!O1430</f>
        <v>0</v>
      </c>
      <c r="E899" s="9">
        <f>'11-2019'!P1430</f>
        <v>0</v>
      </c>
      <c r="F899" s="71">
        <f t="shared" si="43"/>
        <v>0</v>
      </c>
      <c r="G899" s="37"/>
      <c r="H899" s="38">
        <f>'11-2019'!H1425</f>
        <v>0</v>
      </c>
      <c r="I899" s="38">
        <f>'11-2019'!I1425</f>
        <v>0</v>
      </c>
      <c r="J899" s="38">
        <f>'11-2019'!J1425</f>
        <v>0</v>
      </c>
    </row>
    <row r="900" spans="1:10" s="27" customFormat="1" ht="17.25" hidden="1" x14ac:dyDescent="0.3">
      <c r="A900" s="6">
        <f>'11-2019'!A1426</f>
        <v>0</v>
      </c>
      <c r="B900" s="7" t="str">
        <f>'11-2019'!B1426</f>
        <v>Bột trét tường ngoại thất cao cấp  NIZ.18</v>
      </c>
      <c r="C900" s="8" t="str">
        <f>'11-2019'!C1426</f>
        <v>đ/kg</v>
      </c>
      <c r="D900" s="9">
        <f>'11-2019'!O1431</f>
        <v>0</v>
      </c>
      <c r="E900" s="9">
        <f>'11-2019'!P1431</f>
        <v>0</v>
      </c>
      <c r="F900" s="71">
        <f t="shared" si="43"/>
        <v>0</v>
      </c>
      <c r="G900" s="37"/>
      <c r="H900" s="38">
        <f>'11-2019'!H1426</f>
        <v>0</v>
      </c>
      <c r="I900" s="38">
        <f>'11-2019'!I1426</f>
        <v>0</v>
      </c>
      <c r="J900" s="38">
        <f>'11-2019'!J1426</f>
        <v>0</v>
      </c>
    </row>
    <row r="901" spans="1:10" s="37" customFormat="1" ht="33" customHeight="1" x14ac:dyDescent="0.3">
      <c r="A901" s="13"/>
      <c r="B901" s="321" t="str">
        <f>'11-2019'!B1427</f>
        <v xml:space="preserve"> * Sơn JOTON : Chi nhánh Công ty CP L.Q JOTON tại Cần Thơ (KV Thạnh Mỹ, P. Thường Thạnh, Q. Cái Răng, Tp. Cần Thơ). Theo bảng giá ngày 29/8/2017</v>
      </c>
      <c r="C901" s="322"/>
      <c r="D901" s="322"/>
      <c r="E901" s="322"/>
      <c r="F901" s="323"/>
      <c r="H901" s="38">
        <f>'11-2019'!H1427</f>
        <v>0</v>
      </c>
      <c r="I901" s="38">
        <f>'11-2019'!I1427</f>
        <v>0</v>
      </c>
      <c r="J901" s="38">
        <f>'11-2019'!J1427</f>
        <v>0</v>
      </c>
    </row>
    <row r="902" spans="1:10" s="27" customFormat="1" ht="17.25" hidden="1" x14ac:dyDescent="0.3">
      <c r="A902" s="6">
        <f>'11-2019'!A1428</f>
        <v>0</v>
      </c>
      <c r="B902" s="7" t="str">
        <f>'11-2019'!B1428</f>
        <v>Sơn nước ngoại thất JONY (thùng 18 lít)</v>
      </c>
      <c r="C902" s="8" t="str">
        <f>'11-2019'!C1428</f>
        <v>đ/kg</v>
      </c>
      <c r="D902" s="9">
        <f>'11-2019'!O1433</f>
        <v>0</v>
      </c>
      <c r="E902" s="9">
        <f>'11-2019'!P1433</f>
        <v>0</v>
      </c>
      <c r="F902" s="71">
        <f t="shared" ref="F902:F908" si="44">E902-D902</f>
        <v>0</v>
      </c>
      <c r="G902" s="37"/>
      <c r="H902" s="38">
        <f>'11-2019'!H1428</f>
        <v>0</v>
      </c>
      <c r="I902" s="38">
        <f>'11-2019'!I1428</f>
        <v>0</v>
      </c>
      <c r="J902" s="38">
        <f>'11-2019'!J1428</f>
        <v>0</v>
      </c>
    </row>
    <row r="903" spans="1:10" s="27" customFormat="1" ht="17.25" hidden="1" x14ac:dyDescent="0.3">
      <c r="A903" s="6">
        <f>'11-2019'!A1429</f>
        <v>0</v>
      </c>
      <c r="B903" s="7" t="str">
        <f>'11-2019'!B1429</f>
        <v>Sơn nước nội thất AROMA (thùng 18 lít)</v>
      </c>
      <c r="C903" s="8" t="str">
        <f>'11-2019'!C1429</f>
        <v>đ/kg</v>
      </c>
      <c r="D903" s="9">
        <f>'11-2019'!O1434</f>
        <v>0</v>
      </c>
      <c r="E903" s="9">
        <f>'11-2019'!P1434</f>
        <v>0</v>
      </c>
      <c r="F903" s="71">
        <f t="shared" si="44"/>
        <v>0</v>
      </c>
      <c r="G903" s="37"/>
      <c r="H903" s="38">
        <f>'11-2019'!H1429</f>
        <v>0</v>
      </c>
      <c r="I903" s="38">
        <f>'11-2019'!I1429</f>
        <v>0</v>
      </c>
      <c r="J903" s="38">
        <f>'11-2019'!J1429</f>
        <v>0</v>
      </c>
    </row>
    <row r="904" spans="1:10" s="27" customFormat="1" ht="17.25" hidden="1" x14ac:dyDescent="0.3">
      <c r="A904" s="6">
        <f>'11-2019'!A1430</f>
        <v>0</v>
      </c>
      <c r="B904" s="7" t="str">
        <f>'11-2019'!B1430</f>
        <v>Sơn lót ngoại thất - PROS  NEW(thùng 18 lít)</v>
      </c>
      <c r="C904" s="8" t="str">
        <f>'11-2019'!C1430</f>
        <v>đ/kg</v>
      </c>
      <c r="D904" s="9">
        <f>'11-2019'!O1435</f>
        <v>0</v>
      </c>
      <c r="E904" s="9">
        <f>'11-2019'!P1435</f>
        <v>0</v>
      </c>
      <c r="F904" s="71">
        <f t="shared" si="44"/>
        <v>0</v>
      </c>
      <c r="G904" s="37"/>
      <c r="H904" s="38">
        <f>'11-2019'!H1430</f>
        <v>0</v>
      </c>
      <c r="I904" s="38">
        <f>'11-2019'!I1430</f>
        <v>0</v>
      </c>
      <c r="J904" s="38">
        <f>'11-2019'!J1430</f>
        <v>0</v>
      </c>
    </row>
    <row r="905" spans="1:10" s="27" customFormat="1" ht="17.25" hidden="1" x14ac:dyDescent="0.3">
      <c r="A905" s="6">
        <f>'11-2019'!A1431</f>
        <v>0</v>
      </c>
      <c r="B905" s="7" t="str">
        <f>'11-2019'!B1431</f>
        <v>Sơn lót nội thất - PROSIN  NEW(thùng 18 lít)</v>
      </c>
      <c r="C905" s="8" t="str">
        <f>'11-2019'!C1431</f>
        <v>đ/kg</v>
      </c>
      <c r="D905" s="9">
        <f>'11-2019'!O1436</f>
        <v>0</v>
      </c>
      <c r="E905" s="9">
        <f>'11-2019'!P1436</f>
        <v>0</v>
      </c>
      <c r="F905" s="71">
        <f t="shared" si="44"/>
        <v>0</v>
      </c>
      <c r="G905" s="37"/>
      <c r="H905" s="38">
        <f>'11-2019'!H1431</f>
        <v>0</v>
      </c>
      <c r="I905" s="38">
        <f>'11-2019'!I1431</f>
        <v>0</v>
      </c>
      <c r="J905" s="38">
        <f>'11-2019'!J1431</f>
        <v>0</v>
      </c>
    </row>
    <row r="906" spans="1:10" s="27" customFormat="1" ht="17.25" hidden="1" x14ac:dyDescent="0.3">
      <c r="A906" s="6">
        <f>'11-2019'!A1432</f>
        <v>0</v>
      </c>
      <c r="B906" s="7" t="str">
        <f>'11-2019'!B1432</f>
        <v>Chống thấm gốc nước CT - J-555 (thùng 20kg)</v>
      </c>
      <c r="C906" s="8" t="str">
        <f>'11-2019'!C1432</f>
        <v>đ/kg</v>
      </c>
      <c r="D906" s="9">
        <f>'11-2019'!O1437</f>
        <v>0</v>
      </c>
      <c r="E906" s="9">
        <f>'11-2019'!P1437</f>
        <v>0</v>
      </c>
      <c r="F906" s="71">
        <f t="shared" si="44"/>
        <v>0</v>
      </c>
      <c r="G906" s="37"/>
      <c r="H906" s="38">
        <f>'11-2019'!H1432</f>
        <v>0</v>
      </c>
      <c r="I906" s="38">
        <f>'11-2019'!I1432</f>
        <v>0</v>
      </c>
      <c r="J906" s="38">
        <f>'11-2019'!J1432</f>
        <v>0</v>
      </c>
    </row>
    <row r="907" spans="1:10" s="27" customFormat="1" ht="17.25" hidden="1" x14ac:dyDescent="0.3">
      <c r="A907" s="6">
        <f>'11-2019'!A1433</f>
        <v>0</v>
      </c>
      <c r="B907" s="7" t="str">
        <f>'11-2019'!B1433</f>
        <v>Bột trét tường ngoại thất JOTON (bao 40kg)</v>
      </c>
      <c r="C907" s="8" t="str">
        <f>'11-2019'!C1433</f>
        <v>đ/kg</v>
      </c>
      <c r="D907" s="9">
        <f>'11-2019'!O1438</f>
        <v>0</v>
      </c>
      <c r="E907" s="9">
        <f>'11-2019'!P1438</f>
        <v>0</v>
      </c>
      <c r="F907" s="71">
        <f t="shared" si="44"/>
        <v>0</v>
      </c>
      <c r="G907" s="37"/>
      <c r="H907" s="38">
        <f>'11-2019'!H1433</f>
        <v>0</v>
      </c>
      <c r="I907" s="38">
        <f>'11-2019'!I1433</f>
        <v>0</v>
      </c>
      <c r="J907" s="38">
        <f>'11-2019'!J1433</f>
        <v>0</v>
      </c>
    </row>
    <row r="908" spans="1:10" s="27" customFormat="1" ht="17.25" hidden="1" x14ac:dyDescent="0.3">
      <c r="A908" s="6">
        <f>'11-2019'!A1434</f>
        <v>0</v>
      </c>
      <c r="B908" s="7" t="str">
        <f>'11-2019'!B1434</f>
        <v>Bột trét tường nội thất JOTON (bao 40 kg)</v>
      </c>
      <c r="C908" s="8" t="str">
        <f>'11-2019'!C1434</f>
        <v>đ/kg</v>
      </c>
      <c r="D908" s="9">
        <f>'11-2019'!O1439</f>
        <v>0</v>
      </c>
      <c r="E908" s="9">
        <f>'11-2019'!P1439</f>
        <v>0</v>
      </c>
      <c r="F908" s="71">
        <f t="shared" si="44"/>
        <v>0</v>
      </c>
      <c r="G908" s="37"/>
      <c r="H908" s="38">
        <f>'11-2019'!H1434</f>
        <v>0</v>
      </c>
      <c r="I908" s="38">
        <f>'11-2019'!I1434</f>
        <v>0</v>
      </c>
      <c r="J908" s="38">
        <f>'11-2019'!J1434</f>
        <v>0</v>
      </c>
    </row>
    <row r="909" spans="1:10" s="37" customFormat="1" ht="33" customHeight="1" x14ac:dyDescent="0.3">
      <c r="A909" s="13"/>
      <c r="B909" s="321" t="str">
        <f>'11-2019'!B1435</f>
        <v>* Sơn các loại: Công ty Cổ phần SX - TM Tâm Thành Long (Đ/c 624 QL 91, Bình Hòa, huyện Châu Thành, tỉnh An Giang) Theo bảng báo giá ngày 01/4/2017)</v>
      </c>
      <c r="C909" s="322"/>
      <c r="D909" s="322"/>
      <c r="E909" s="322"/>
      <c r="F909" s="323"/>
      <c r="H909" s="38">
        <f>'11-2019'!H1435</f>
        <v>0</v>
      </c>
      <c r="I909" s="38">
        <f>'11-2019'!I1435</f>
        <v>0</v>
      </c>
      <c r="J909" s="38">
        <f>'11-2019'!J1435</f>
        <v>0</v>
      </c>
    </row>
    <row r="910" spans="1:10" s="27" customFormat="1" ht="17.25" hidden="1" x14ac:dyDescent="0.3">
      <c r="A910" s="6">
        <f>'11-2019'!A1436</f>
        <v>0</v>
      </c>
      <c r="B910" s="7" t="str">
        <f>'11-2019'!B1436</f>
        <v>Sơn nội thất Diva Interior (24 kg)</v>
      </c>
      <c r="C910" s="8" t="str">
        <f>'11-2019'!C1436</f>
        <v>đ/kg</v>
      </c>
      <c r="D910" s="9">
        <f>'11-2019'!O1441</f>
        <v>0</v>
      </c>
      <c r="E910" s="9">
        <f>'11-2019'!P1441</f>
        <v>0</v>
      </c>
      <c r="F910" s="71">
        <f t="shared" ref="F910:F918" si="45">E910-D910</f>
        <v>0</v>
      </c>
      <c r="G910" s="37"/>
      <c r="H910" s="38">
        <f>'11-2019'!H1436</f>
        <v>0</v>
      </c>
      <c r="I910" s="38">
        <f>'11-2019'!I1436</f>
        <v>0</v>
      </c>
      <c r="J910" s="38">
        <f>'11-2019'!J1436</f>
        <v>0</v>
      </c>
    </row>
    <row r="911" spans="1:10" s="27" customFormat="1" ht="17.25" hidden="1" x14ac:dyDescent="0.3">
      <c r="A911" s="6">
        <f>'11-2019'!A1437</f>
        <v>0</v>
      </c>
      <c r="B911" s="7" t="str">
        <f>'11-2019'!B1437</f>
        <v>Sơn ngoại thất Diva Exterior (23kg)</v>
      </c>
      <c r="C911" s="8" t="str">
        <f>'11-2019'!C1437</f>
        <v>đ/kg</v>
      </c>
      <c r="D911" s="9">
        <f>'11-2019'!O1442</f>
        <v>0</v>
      </c>
      <c r="E911" s="9">
        <f>'11-2019'!P1442</f>
        <v>0</v>
      </c>
      <c r="F911" s="71">
        <f t="shared" si="45"/>
        <v>0</v>
      </c>
      <c r="G911" s="37"/>
      <c r="H911" s="38">
        <f>'11-2019'!H1437</f>
        <v>0</v>
      </c>
      <c r="I911" s="38">
        <f>'11-2019'!I1437</f>
        <v>0</v>
      </c>
      <c r="J911" s="38">
        <f>'11-2019'!J1437</f>
        <v>0</v>
      </c>
    </row>
    <row r="912" spans="1:10" s="27" customFormat="1" ht="17.25" hidden="1" x14ac:dyDescent="0.3">
      <c r="A912" s="6">
        <f>'11-2019'!A1438</f>
        <v>0</v>
      </c>
      <c r="B912" s="7" t="str">
        <f>'11-2019'!B1438</f>
        <v>Sơn nội thất Kitty Interior (22,5kg)</v>
      </c>
      <c r="C912" s="8" t="str">
        <f>'11-2019'!C1438</f>
        <v>đ/kg</v>
      </c>
      <c r="D912" s="9">
        <f>'11-2019'!O1443</f>
        <v>0</v>
      </c>
      <c r="E912" s="9">
        <f>'11-2019'!P1443</f>
        <v>0</v>
      </c>
      <c r="F912" s="71">
        <f t="shared" si="45"/>
        <v>0</v>
      </c>
      <c r="G912" s="37"/>
      <c r="H912" s="38">
        <f>'11-2019'!H1438</f>
        <v>0</v>
      </c>
      <c r="I912" s="38">
        <f>'11-2019'!I1438</f>
        <v>0</v>
      </c>
      <c r="J912" s="38">
        <f>'11-2019'!J1438</f>
        <v>0</v>
      </c>
    </row>
    <row r="913" spans="1:10" s="27" customFormat="1" ht="17.25" hidden="1" x14ac:dyDescent="0.3">
      <c r="A913" s="6">
        <f>'11-2019'!A1439</f>
        <v>0</v>
      </c>
      <c r="B913" s="7" t="str">
        <f>'11-2019'!B1439</f>
        <v>Sơn nội thất Kitty Easy Clean (22,5kg)</v>
      </c>
      <c r="C913" s="8" t="str">
        <f>'11-2019'!C1439</f>
        <v>đ/kg</v>
      </c>
      <c r="D913" s="9">
        <f>'11-2019'!O1444</f>
        <v>0</v>
      </c>
      <c r="E913" s="9">
        <f>'11-2019'!P1444</f>
        <v>0</v>
      </c>
      <c r="F913" s="71">
        <f t="shared" si="45"/>
        <v>0</v>
      </c>
      <c r="G913" s="37"/>
      <c r="H913" s="38">
        <f>'11-2019'!H1439</f>
        <v>0</v>
      </c>
      <c r="I913" s="38">
        <f>'11-2019'!I1439</f>
        <v>0</v>
      </c>
      <c r="J913" s="38">
        <f>'11-2019'!J1439</f>
        <v>0</v>
      </c>
    </row>
    <row r="914" spans="1:10" s="27" customFormat="1" ht="17.25" hidden="1" x14ac:dyDescent="0.3">
      <c r="A914" s="6">
        <f>'11-2019'!A1440</f>
        <v>0</v>
      </c>
      <c r="B914" s="7" t="str">
        <f>'11-2019'!B1440</f>
        <v>Sơn ngoại thất Kitty Shield Plus (21kg)</v>
      </c>
      <c r="C914" s="8" t="str">
        <f>'11-2019'!C1440</f>
        <v>đ/kg</v>
      </c>
      <c r="D914" s="9">
        <f>'11-2019'!O1445</f>
        <v>0</v>
      </c>
      <c r="E914" s="9">
        <f>'11-2019'!P1445</f>
        <v>0</v>
      </c>
      <c r="F914" s="71">
        <f t="shared" si="45"/>
        <v>0</v>
      </c>
      <c r="G914" s="37"/>
      <c r="H914" s="38">
        <f>'11-2019'!H1440</f>
        <v>0</v>
      </c>
      <c r="I914" s="38">
        <f>'11-2019'!I1440</f>
        <v>0</v>
      </c>
      <c r="J914" s="38">
        <f>'11-2019'!J1440</f>
        <v>0</v>
      </c>
    </row>
    <row r="915" spans="1:10" s="27" customFormat="1" ht="17.25" hidden="1" x14ac:dyDescent="0.3">
      <c r="A915" s="6">
        <f>'11-2019'!A1441</f>
        <v>0</v>
      </c>
      <c r="B915" s="7" t="str">
        <f>'11-2019'!B1441</f>
        <v>Sơn bóng nội thất Sapphire Max Wash (21,5kg)</v>
      </c>
      <c r="C915" s="8" t="str">
        <f>'11-2019'!C1441</f>
        <v>đ/kg</v>
      </c>
      <c r="D915" s="9">
        <f>'11-2019'!O1446</f>
        <v>0</v>
      </c>
      <c r="E915" s="9">
        <f>'11-2019'!P1446</f>
        <v>0</v>
      </c>
      <c r="F915" s="71">
        <f t="shared" si="45"/>
        <v>0</v>
      </c>
      <c r="G915" s="37"/>
      <c r="H915" s="38">
        <f>'11-2019'!H1441</f>
        <v>0</v>
      </c>
      <c r="I915" s="38">
        <f>'11-2019'!I1441</f>
        <v>0</v>
      </c>
      <c r="J915" s="38">
        <f>'11-2019'!J1441</f>
        <v>0</v>
      </c>
    </row>
    <row r="916" spans="1:10" s="27" customFormat="1" ht="17.25" hidden="1" x14ac:dyDescent="0.3">
      <c r="A916" s="6">
        <f>'11-2019'!A1442</f>
        <v>0</v>
      </c>
      <c r="B916" s="7" t="str">
        <f>'11-2019'!B1442</f>
        <v>Sơn ngoại thất Sapphire High Sheen (20kg)</v>
      </c>
      <c r="C916" s="8" t="str">
        <f>'11-2019'!C1442</f>
        <v>đ/kg</v>
      </c>
      <c r="D916" s="9">
        <f>'11-2019'!O1447</f>
        <v>0</v>
      </c>
      <c r="E916" s="9">
        <f>'11-2019'!P1447</f>
        <v>0</v>
      </c>
      <c r="F916" s="71">
        <f t="shared" si="45"/>
        <v>0</v>
      </c>
      <c r="G916" s="37"/>
      <c r="H916" s="38">
        <f>'11-2019'!H1442</f>
        <v>0</v>
      </c>
      <c r="I916" s="38">
        <f>'11-2019'!I1442</f>
        <v>0</v>
      </c>
      <c r="J916" s="38">
        <f>'11-2019'!J1442</f>
        <v>0</v>
      </c>
    </row>
    <row r="917" spans="1:10" s="27" customFormat="1" ht="17.25" hidden="1" x14ac:dyDescent="0.3">
      <c r="A917" s="6">
        <f>'11-2019'!A1443</f>
        <v>0</v>
      </c>
      <c r="B917" s="7" t="str">
        <f>'11-2019'!B1443</f>
        <v>Sơn lót chống kiềm Kitty (22kg)</v>
      </c>
      <c r="C917" s="8" t="str">
        <f>'11-2019'!C1443</f>
        <v>đ/kg</v>
      </c>
      <c r="D917" s="9">
        <f>'11-2019'!O1448</f>
        <v>0</v>
      </c>
      <c r="E917" s="9">
        <f>'11-2019'!P1448</f>
        <v>0</v>
      </c>
      <c r="F917" s="71">
        <f t="shared" si="45"/>
        <v>0</v>
      </c>
      <c r="G917" s="37"/>
      <c r="H917" s="38">
        <f>'11-2019'!H1443</f>
        <v>0</v>
      </c>
      <c r="I917" s="38">
        <f>'11-2019'!I1443</f>
        <v>0</v>
      </c>
      <c r="J917" s="38">
        <f>'11-2019'!J1443</f>
        <v>0</v>
      </c>
    </row>
    <row r="918" spans="1:10" s="27" customFormat="1" ht="17.25" hidden="1" x14ac:dyDescent="0.3">
      <c r="A918" s="6">
        <f>'11-2019'!A1444</f>
        <v>0</v>
      </c>
      <c r="B918" s="7" t="str">
        <f>'11-2019'!B1444</f>
        <v>Sơn chống kiềm Sapphire (21,6kg)</v>
      </c>
      <c r="C918" s="8" t="str">
        <f>'11-2019'!C1444</f>
        <v>đ/kg</v>
      </c>
      <c r="D918" s="9">
        <f>'11-2019'!O1449</f>
        <v>0</v>
      </c>
      <c r="E918" s="9">
        <f>'11-2019'!P1449</f>
        <v>0</v>
      </c>
      <c r="F918" s="71">
        <f t="shared" si="45"/>
        <v>0</v>
      </c>
      <c r="G918" s="37"/>
      <c r="H918" s="38">
        <f>'11-2019'!H1444</f>
        <v>0</v>
      </c>
      <c r="I918" s="38">
        <f>'11-2019'!I1444</f>
        <v>0</v>
      </c>
      <c r="J918" s="38">
        <f>'11-2019'!J1444</f>
        <v>0</v>
      </c>
    </row>
    <row r="919" spans="1:10" s="27" customFormat="1" ht="17.25" hidden="1" x14ac:dyDescent="0.3">
      <c r="A919" s="6">
        <f>'11-2019'!A1445</f>
        <v>0</v>
      </c>
      <c r="B919" s="7" t="str">
        <f>'11-2019'!B1445</f>
        <v>Bột Kimcoat nội thất (40kg)</v>
      </c>
      <c r="C919" s="8" t="str">
        <f>'11-2019'!C1445</f>
        <v>đ/kg</v>
      </c>
      <c r="D919" s="9">
        <f>'11-2019'!O1450</f>
        <v>0</v>
      </c>
      <c r="E919" s="9">
        <f>'11-2019'!P1450</f>
        <v>0</v>
      </c>
      <c r="F919" s="71">
        <f t="shared" ref="F919:F924" si="46">E919-D919</f>
        <v>0</v>
      </c>
      <c r="G919" s="37"/>
      <c r="H919" s="38">
        <f>'11-2019'!H1445</f>
        <v>0</v>
      </c>
      <c r="I919" s="38">
        <f>'11-2019'!I1445</f>
        <v>0</v>
      </c>
      <c r="J919" s="38">
        <f>'11-2019'!J1445</f>
        <v>0</v>
      </c>
    </row>
    <row r="920" spans="1:10" s="27" customFormat="1" ht="17.25" hidden="1" x14ac:dyDescent="0.3">
      <c r="A920" s="6">
        <f>'11-2019'!A1446</f>
        <v>0</v>
      </c>
      <c r="B920" s="7" t="str">
        <f>'11-2019'!B1446</f>
        <v>Bột Kimcoat ngoại thất (40kg)</v>
      </c>
      <c r="C920" s="8" t="str">
        <f>'11-2019'!C1446</f>
        <v>đ/kg</v>
      </c>
      <c r="D920" s="9">
        <f>'11-2019'!O1451</f>
        <v>0</v>
      </c>
      <c r="E920" s="9">
        <f>'11-2019'!P1451</f>
        <v>0</v>
      </c>
      <c r="F920" s="71">
        <f t="shared" si="46"/>
        <v>0</v>
      </c>
      <c r="G920" s="37"/>
      <c r="H920" s="38">
        <f>'11-2019'!H1446</f>
        <v>0</v>
      </c>
      <c r="I920" s="38">
        <f>'11-2019'!I1446</f>
        <v>0</v>
      </c>
      <c r="J920" s="38">
        <f>'11-2019'!J1446</f>
        <v>0</v>
      </c>
    </row>
    <row r="921" spans="1:10" s="27" customFormat="1" ht="17.25" hidden="1" x14ac:dyDescent="0.3">
      <c r="A921" s="6">
        <f>'11-2019'!A1447</f>
        <v>0</v>
      </c>
      <c r="B921" s="7" t="str">
        <f>'11-2019'!B1447</f>
        <v>Bột Diva nội thất (40kg)</v>
      </c>
      <c r="C921" s="8" t="str">
        <f>'11-2019'!C1447</f>
        <v>đ/kg</v>
      </c>
      <c r="D921" s="9">
        <f>'11-2019'!O1452</f>
        <v>0</v>
      </c>
      <c r="E921" s="9">
        <f>'11-2019'!P1452</f>
        <v>0</v>
      </c>
      <c r="F921" s="71">
        <f t="shared" si="46"/>
        <v>0</v>
      </c>
      <c r="G921" s="37"/>
      <c r="H921" s="38">
        <f>'11-2019'!H1447</f>
        <v>0</v>
      </c>
      <c r="I921" s="38">
        <f>'11-2019'!I1447</f>
        <v>0</v>
      </c>
      <c r="J921" s="38">
        <f>'11-2019'!J1447</f>
        <v>0</v>
      </c>
    </row>
    <row r="922" spans="1:10" s="27" customFormat="1" ht="17.25" hidden="1" x14ac:dyDescent="0.3">
      <c r="A922" s="6">
        <f>'11-2019'!A1448</f>
        <v>0</v>
      </c>
      <c r="B922" s="7" t="str">
        <f>'11-2019'!B1448</f>
        <v>Bột Diva ngoại thất (40kg)</v>
      </c>
      <c r="C922" s="8" t="str">
        <f>'11-2019'!C1448</f>
        <v>đ/kg</v>
      </c>
      <c r="D922" s="9">
        <f>'11-2019'!O1453</f>
        <v>0</v>
      </c>
      <c r="E922" s="9">
        <f>'11-2019'!P1453</f>
        <v>0</v>
      </c>
      <c r="F922" s="71">
        <f t="shared" si="46"/>
        <v>0</v>
      </c>
      <c r="G922" s="37"/>
      <c r="H922" s="38">
        <f>'11-2019'!H1448</f>
        <v>0</v>
      </c>
      <c r="I922" s="38">
        <f>'11-2019'!I1448</f>
        <v>0</v>
      </c>
      <c r="J922" s="38">
        <f>'11-2019'!J1448</f>
        <v>0</v>
      </c>
    </row>
    <row r="923" spans="1:10" s="27" customFormat="1" ht="17.25" hidden="1" x14ac:dyDescent="0.3">
      <c r="A923" s="6">
        <f>'11-2019'!A1449</f>
        <v>0</v>
      </c>
      <c r="B923" s="7" t="str">
        <f>'11-2019'!B1449</f>
        <v>Bột Kitty nội thất (40kg)</v>
      </c>
      <c r="C923" s="8" t="str">
        <f>'11-2019'!C1449</f>
        <v>đ/kg</v>
      </c>
      <c r="D923" s="9">
        <f>'11-2019'!O1454</f>
        <v>0</v>
      </c>
      <c r="E923" s="9">
        <f>'11-2019'!P1454</f>
        <v>0</v>
      </c>
      <c r="F923" s="71">
        <f t="shared" si="46"/>
        <v>0</v>
      </c>
      <c r="G923" s="37"/>
      <c r="H923" s="38">
        <f>'11-2019'!H1449</f>
        <v>0</v>
      </c>
      <c r="I923" s="38">
        <f>'11-2019'!I1449</f>
        <v>0</v>
      </c>
      <c r="J923" s="38">
        <f>'11-2019'!J1449</f>
        <v>0</v>
      </c>
    </row>
    <row r="924" spans="1:10" s="27" customFormat="1" ht="17.25" hidden="1" x14ac:dyDescent="0.3">
      <c r="A924" s="6">
        <f>'11-2019'!A1450</f>
        <v>0</v>
      </c>
      <c r="B924" s="7" t="str">
        <f>'11-2019'!B1450</f>
        <v>Bột Kitty ngoại thất (40kg)</v>
      </c>
      <c r="C924" s="8" t="str">
        <f>'11-2019'!C1450</f>
        <v>đ/kg</v>
      </c>
      <c r="D924" s="9">
        <f>'11-2019'!O1455</f>
        <v>0</v>
      </c>
      <c r="E924" s="9">
        <f>'11-2019'!P1455</f>
        <v>0</v>
      </c>
      <c r="F924" s="71">
        <f t="shared" si="46"/>
        <v>0</v>
      </c>
      <c r="G924" s="37"/>
      <c r="H924" s="38">
        <f>'11-2019'!H1450</f>
        <v>0</v>
      </c>
      <c r="I924" s="38">
        <f>'11-2019'!I1450</f>
        <v>0</v>
      </c>
      <c r="J924" s="38">
        <f>'11-2019'!J1450</f>
        <v>0</v>
      </c>
    </row>
    <row r="925" spans="1:10" s="37" customFormat="1" ht="47.25" customHeight="1" x14ac:dyDescent="0.3">
      <c r="A925" s="13"/>
      <c r="B925" s="321" t="str">
        <f>'11-2019'!B1451</f>
        <v>Sơn MAXICALI, EVEREST &amp; SHERWI-WILLIAMS các loại: Công ty cổ phần TDD Việt Nam (506 Lê Văn Nhung, P.Thới An, quận 12, TP.HCM) áp dụng giá từ ngày 01/6/2017</v>
      </c>
      <c r="C925" s="322"/>
      <c r="D925" s="322"/>
      <c r="E925" s="322"/>
      <c r="F925" s="323"/>
      <c r="H925" s="38">
        <f>'11-2019'!H1451</f>
        <v>0</v>
      </c>
      <c r="I925" s="38">
        <f>'11-2019'!I1451</f>
        <v>0</v>
      </c>
      <c r="J925" s="38">
        <f>'11-2019'!J1451</f>
        <v>0</v>
      </c>
    </row>
    <row r="926" spans="1:10" s="37" customFormat="1" ht="17.25" hidden="1" x14ac:dyDescent="0.3">
      <c r="A926" s="13"/>
      <c r="B926" s="5" t="str">
        <f>'11-2019'!B1452</f>
        <v>Sơn nhãn hiệu MAIXCALI</v>
      </c>
      <c r="C926" s="4"/>
      <c r="D926" s="18"/>
      <c r="E926" s="18"/>
      <c r="F926" s="72"/>
      <c r="H926" s="38">
        <f>'11-2019'!H1452</f>
        <v>0</v>
      </c>
      <c r="I926" s="38">
        <f>'11-2019'!I1452</f>
        <v>0</v>
      </c>
      <c r="J926" s="38">
        <f>'11-2019'!J1452</f>
        <v>0</v>
      </c>
    </row>
    <row r="927" spans="1:10" s="27" customFormat="1" ht="17.25" hidden="1" x14ac:dyDescent="0.3">
      <c r="A927" s="6">
        <f>'11-2019'!A1453</f>
        <v>0</v>
      </c>
      <c r="B927" s="7" t="str">
        <f>'11-2019'!B1453</f>
        <v>Sơn nội thất Cali Extra (thùng 18 lít-25,56 kg)</v>
      </c>
      <c r="C927" s="8" t="str">
        <f>'11-2019'!C1453</f>
        <v>đ/kg</v>
      </c>
      <c r="D927" s="9">
        <f>'11-2019'!O1458</f>
        <v>0</v>
      </c>
      <c r="E927" s="9">
        <f>'11-2019'!P1458</f>
        <v>0</v>
      </c>
      <c r="F927" s="71">
        <f t="shared" ref="F927:F933" si="47">E927-D927</f>
        <v>0</v>
      </c>
      <c r="G927" s="37"/>
      <c r="H927" s="38">
        <f>'11-2019'!H1453</f>
        <v>0</v>
      </c>
      <c r="I927" s="38">
        <f>'11-2019'!I1453</f>
        <v>0</v>
      </c>
      <c r="J927" s="38">
        <f>'11-2019'!J1453</f>
        <v>0</v>
      </c>
    </row>
    <row r="928" spans="1:10" s="27" customFormat="1" ht="17.25" hidden="1" x14ac:dyDescent="0.3">
      <c r="A928" s="6">
        <f>'11-2019'!A1454</f>
        <v>0</v>
      </c>
      <c r="B928" s="7" t="str">
        <f>'11-2019'!B1454</f>
        <v>Sơn nước nội thất Maixicali (thùng 25,38 kg)</v>
      </c>
      <c r="C928" s="8" t="str">
        <f>'11-2019'!C1454</f>
        <v>đ/kg</v>
      </c>
      <c r="D928" s="9">
        <f>'11-2019'!O1459</f>
        <v>0</v>
      </c>
      <c r="E928" s="9">
        <f>'11-2019'!P1459</f>
        <v>0</v>
      </c>
      <c r="F928" s="71">
        <f t="shared" si="47"/>
        <v>0</v>
      </c>
      <c r="G928" s="37"/>
      <c r="H928" s="38">
        <f>'11-2019'!H1454</f>
        <v>0</v>
      </c>
      <c r="I928" s="38">
        <f>'11-2019'!I1454</f>
        <v>0</v>
      </c>
      <c r="J928" s="38">
        <f>'11-2019'!J1454</f>
        <v>0</v>
      </c>
    </row>
    <row r="929" spans="1:10" s="27" customFormat="1" ht="17.25" hidden="1" x14ac:dyDescent="0.3">
      <c r="A929" s="6">
        <f>'11-2019'!A1455</f>
        <v>0</v>
      </c>
      <c r="B929" s="7" t="str">
        <f>'11-2019'!B1455</f>
        <v>Sơn nước nội thất Maixicali siêu trắng (thùng 18 lít - 25,38kg)</v>
      </c>
      <c r="C929" s="8" t="str">
        <f>'11-2019'!C1455</f>
        <v>đ/kg</v>
      </c>
      <c r="D929" s="9">
        <f>'11-2019'!O1460</f>
        <v>0</v>
      </c>
      <c r="E929" s="9">
        <f>'11-2019'!P1460</f>
        <v>0</v>
      </c>
      <c r="F929" s="71">
        <f t="shared" si="47"/>
        <v>0</v>
      </c>
      <c r="G929" s="37"/>
      <c r="H929" s="38">
        <f>'11-2019'!H1455</f>
        <v>0</v>
      </c>
      <c r="I929" s="38">
        <f>'11-2019'!I1455</f>
        <v>0</v>
      </c>
      <c r="J929" s="38">
        <f>'11-2019'!J1455</f>
        <v>0</v>
      </c>
    </row>
    <row r="930" spans="1:10" s="27" customFormat="1" ht="17.25" hidden="1" x14ac:dyDescent="0.3">
      <c r="A930" s="6">
        <f>'11-2019'!A1456</f>
        <v>0</v>
      </c>
      <c r="B930" s="7" t="str">
        <f>'11-2019'!B1456</f>
        <v>Sơn nội thất Pro Catex (thùng 17 lít - 23,67kg)</v>
      </c>
      <c r="C930" s="8" t="str">
        <f>'11-2019'!C1456</f>
        <v>đ/kg</v>
      </c>
      <c r="D930" s="9">
        <f>'11-2019'!O1461</f>
        <v>0</v>
      </c>
      <c r="E930" s="9">
        <f>'11-2019'!P1461</f>
        <v>0</v>
      </c>
      <c r="F930" s="71">
        <f t="shared" si="47"/>
        <v>0</v>
      </c>
      <c r="G930" s="37"/>
      <c r="H930" s="38">
        <f>'11-2019'!H1456</f>
        <v>0</v>
      </c>
      <c r="I930" s="38">
        <f>'11-2019'!I1456</f>
        <v>0</v>
      </c>
      <c r="J930" s="38">
        <f>'11-2019'!J1456</f>
        <v>0</v>
      </c>
    </row>
    <row r="931" spans="1:10" s="27" customFormat="1" ht="17.25" hidden="1" x14ac:dyDescent="0.3">
      <c r="A931" s="6">
        <f>'11-2019'!A1457</f>
        <v>0</v>
      </c>
      <c r="B931" s="7" t="str">
        <f>'11-2019'!B1457</f>
        <v>Sơn nội thất Limo (thừng 17 lít-24,14kg)</v>
      </c>
      <c r="C931" s="8" t="str">
        <f>'11-2019'!C1457</f>
        <v>đ/kg</v>
      </c>
      <c r="D931" s="9">
        <f>'11-2019'!O1462</f>
        <v>0</v>
      </c>
      <c r="E931" s="9">
        <f>'11-2019'!P1462</f>
        <v>0</v>
      </c>
      <c r="F931" s="71">
        <f t="shared" si="47"/>
        <v>0</v>
      </c>
      <c r="G931" s="37"/>
      <c r="H931" s="38">
        <f>'11-2019'!H1457</f>
        <v>0</v>
      </c>
      <c r="I931" s="38">
        <f>'11-2019'!I1457</f>
        <v>0</v>
      </c>
      <c r="J931" s="38">
        <f>'11-2019'!J1457</f>
        <v>0</v>
      </c>
    </row>
    <row r="932" spans="1:10" s="27" customFormat="1" ht="17.25" hidden="1" x14ac:dyDescent="0.3">
      <c r="A932" s="6">
        <f>'11-2019'!A1458</f>
        <v>0</v>
      </c>
      <c r="B932" s="7" t="str">
        <f>'11-2019'!B1458</f>
        <v>Sơn lót kháng kiềm nội thất, ngoại thất Maixicali Sealer (thùng 18 lít, 21,6kg)</v>
      </c>
      <c r="C932" s="8" t="str">
        <f>'11-2019'!C1458</f>
        <v>đ/kg</v>
      </c>
      <c r="D932" s="9">
        <f>'11-2019'!O1463</f>
        <v>0</v>
      </c>
      <c r="E932" s="9">
        <f>'11-2019'!P1463</f>
        <v>0</v>
      </c>
      <c r="F932" s="71">
        <f t="shared" si="47"/>
        <v>0</v>
      </c>
      <c r="G932" s="37"/>
      <c r="H932" s="38">
        <f>'11-2019'!H1458</f>
        <v>0</v>
      </c>
      <c r="I932" s="38">
        <f>'11-2019'!I1458</f>
        <v>0</v>
      </c>
      <c r="J932" s="38">
        <f>'11-2019'!J1458</f>
        <v>0</v>
      </c>
    </row>
    <row r="933" spans="1:10" s="27" customFormat="1" ht="17.25" hidden="1" x14ac:dyDescent="0.3">
      <c r="A933" s="6">
        <f>'11-2019'!A1459</f>
        <v>0</v>
      </c>
      <c r="B933" s="7" t="str">
        <f>'11-2019'!B1459</f>
        <v>Bột trét tường nội thất (bao 40 kg)</v>
      </c>
      <c r="C933" s="8" t="str">
        <f>'11-2019'!C1459</f>
        <v>đ/kg</v>
      </c>
      <c r="D933" s="9">
        <f>'11-2019'!O1464</f>
        <v>0</v>
      </c>
      <c r="E933" s="9">
        <f>'11-2019'!P1464</f>
        <v>0</v>
      </c>
      <c r="F933" s="71">
        <f t="shared" si="47"/>
        <v>0</v>
      </c>
      <c r="G933" s="37"/>
      <c r="H933" s="38">
        <f>'11-2019'!H1459</f>
        <v>0</v>
      </c>
      <c r="I933" s="38">
        <f>'11-2019'!I1459</f>
        <v>0</v>
      </c>
      <c r="J933" s="38">
        <f>'11-2019'!J1459</f>
        <v>0</v>
      </c>
    </row>
    <row r="934" spans="1:10" s="27" customFormat="1" ht="17.25" hidden="1" x14ac:dyDescent="0.3">
      <c r="A934" s="6">
        <f>'11-2019'!A1460</f>
        <v>0</v>
      </c>
      <c r="B934" s="7" t="str">
        <f>'11-2019'!B1460</f>
        <v>Sơn ngoại thất Cali Extra (thùng 18 lít - 24,48kg)</v>
      </c>
      <c r="C934" s="8" t="str">
        <f>'11-2019'!C1460</f>
        <v>đ/kg</v>
      </c>
      <c r="D934" s="9">
        <f>'11-2019'!O1465</f>
        <v>0</v>
      </c>
      <c r="E934" s="9">
        <f>'11-2019'!P1465</f>
        <v>0</v>
      </c>
      <c r="F934" s="71">
        <f t="shared" ref="F934:F939" si="48">E934-D934</f>
        <v>0</v>
      </c>
      <c r="G934" s="37"/>
      <c r="H934" s="38">
        <f>'11-2019'!H1460</f>
        <v>0</v>
      </c>
      <c r="I934" s="38">
        <f>'11-2019'!I1460</f>
        <v>0</v>
      </c>
      <c r="J934" s="38">
        <f>'11-2019'!J1460</f>
        <v>0</v>
      </c>
    </row>
    <row r="935" spans="1:10" s="27" customFormat="1" ht="17.25" hidden="1" x14ac:dyDescent="0.3">
      <c r="A935" s="6">
        <f>'11-2019'!A1461</f>
        <v>0</v>
      </c>
      <c r="B935" s="7" t="str">
        <f>'11-2019'!B1461</f>
        <v>Sơn ngoại thất Maxicali (thùng 18 lít - 24,3kg)</v>
      </c>
      <c r="C935" s="8" t="str">
        <f>'11-2019'!C1461</f>
        <v>đ/kg</v>
      </c>
      <c r="D935" s="9">
        <f>'11-2019'!O1466</f>
        <v>0</v>
      </c>
      <c r="E935" s="9">
        <f>'11-2019'!P1466</f>
        <v>0</v>
      </c>
      <c r="F935" s="71">
        <f t="shared" si="48"/>
        <v>0</v>
      </c>
      <c r="G935" s="37"/>
      <c r="H935" s="38">
        <f>'11-2019'!H1461</f>
        <v>0</v>
      </c>
      <c r="I935" s="38">
        <f>'11-2019'!I1461</f>
        <v>0</v>
      </c>
      <c r="J935" s="38">
        <f>'11-2019'!J1461</f>
        <v>0</v>
      </c>
    </row>
    <row r="936" spans="1:10" s="27" customFormat="1" ht="17.25" hidden="1" x14ac:dyDescent="0.3">
      <c r="A936" s="6">
        <f>'11-2019'!A1462</f>
        <v>0</v>
      </c>
      <c r="B936" s="7" t="str">
        <f>'11-2019'!B1462</f>
        <v>Sơn ngoại thất Pro Catex (thùng 17 lít - 22,95kg)</v>
      </c>
      <c r="C936" s="8" t="str">
        <f>'11-2019'!C1462</f>
        <v>đ/kg</v>
      </c>
      <c r="D936" s="9">
        <f>'11-2019'!O1467</f>
        <v>0</v>
      </c>
      <c r="E936" s="9">
        <f>'11-2019'!P1467</f>
        <v>0</v>
      </c>
      <c r="F936" s="71">
        <f t="shared" si="48"/>
        <v>0</v>
      </c>
      <c r="G936" s="37"/>
      <c r="H936" s="38">
        <f>'11-2019'!H1462</f>
        <v>0</v>
      </c>
      <c r="I936" s="38">
        <f>'11-2019'!I1462</f>
        <v>0</v>
      </c>
      <c r="J936" s="38">
        <f>'11-2019'!J1462</f>
        <v>0</v>
      </c>
    </row>
    <row r="937" spans="1:10" s="27" customFormat="1" ht="17.25" hidden="1" x14ac:dyDescent="0.3">
      <c r="A937" s="6">
        <f>'11-2019'!A1463</f>
        <v>0</v>
      </c>
      <c r="B937" s="7" t="str">
        <f>'11-2019'!B1463</f>
        <v>Bột trét tường ngoại thất Maxicali (bao 40kg)</v>
      </c>
      <c r="C937" s="8" t="str">
        <f>'11-2019'!C1463</f>
        <v>đ/kg</v>
      </c>
      <c r="D937" s="9">
        <f>'11-2019'!O1468</f>
        <v>0</v>
      </c>
      <c r="E937" s="9">
        <f>'11-2019'!P1468</f>
        <v>0</v>
      </c>
      <c r="F937" s="71">
        <f t="shared" si="48"/>
        <v>0</v>
      </c>
      <c r="G937" s="37"/>
      <c r="H937" s="38">
        <f>'11-2019'!H1463</f>
        <v>0</v>
      </c>
      <c r="I937" s="38">
        <f>'11-2019'!I1463</f>
        <v>0</v>
      </c>
      <c r="J937" s="38">
        <f>'11-2019'!J1463</f>
        <v>0</v>
      </c>
    </row>
    <row r="938" spans="1:10" s="27" customFormat="1" ht="17.25" hidden="1" x14ac:dyDescent="0.3">
      <c r="A938" s="6">
        <f>'11-2019'!A1464</f>
        <v>0</v>
      </c>
      <c r="B938" s="7" t="str">
        <f>'11-2019'!B1464</f>
        <v>Sơn nhãn hiệu EVEREST</v>
      </c>
      <c r="C938" s="8">
        <f>'11-2019'!C1464</f>
        <v>0</v>
      </c>
      <c r="D938" s="9">
        <f>'11-2019'!O1469</f>
        <v>0</v>
      </c>
      <c r="E938" s="9">
        <f>'11-2019'!P1469</f>
        <v>0</v>
      </c>
      <c r="F938" s="71">
        <f t="shared" si="48"/>
        <v>0</v>
      </c>
      <c r="G938" s="37"/>
      <c r="H938" s="38">
        <f>'11-2019'!H1464</f>
        <v>0</v>
      </c>
      <c r="I938" s="38">
        <f>'11-2019'!I1464</f>
        <v>0</v>
      </c>
      <c r="J938" s="38">
        <f>'11-2019'!J1464</f>
        <v>0</v>
      </c>
    </row>
    <row r="939" spans="1:10" s="27" customFormat="1" ht="17.25" hidden="1" x14ac:dyDescent="0.3">
      <c r="A939" s="6">
        <f>'11-2019'!A1465</f>
        <v>0</v>
      </c>
      <c r="B939" s="7" t="str">
        <f>'11-2019'!B1465</f>
        <v>Sơn nước ngoại thất Tropc Đen (thùng 18 lít-11,8kg)</v>
      </c>
      <c r="C939" s="8" t="str">
        <f>'11-2019'!C1465</f>
        <v>đ/kg</v>
      </c>
      <c r="D939" s="9">
        <f>'11-2019'!O1470</f>
        <v>0</v>
      </c>
      <c r="E939" s="9">
        <f>'11-2019'!P1470</f>
        <v>0</v>
      </c>
      <c r="F939" s="71">
        <f t="shared" si="48"/>
        <v>0</v>
      </c>
      <c r="G939" s="37"/>
      <c r="H939" s="38">
        <f>'11-2019'!H1465</f>
        <v>0</v>
      </c>
      <c r="I939" s="38">
        <f>'11-2019'!I1465</f>
        <v>0</v>
      </c>
      <c r="J939" s="38">
        <f>'11-2019'!J1465</f>
        <v>0</v>
      </c>
    </row>
    <row r="940" spans="1:10" s="27" customFormat="1" ht="17.25" hidden="1" x14ac:dyDescent="0.3">
      <c r="A940" s="6">
        <f>'11-2019'!A1466</f>
        <v>0</v>
      </c>
      <c r="B940" s="7" t="str">
        <f>'11-2019'!B1466</f>
        <v>Sơn nước ngoại thất Tropc Vàng (thùng 5 lít-5,9kg)</v>
      </c>
      <c r="C940" s="8" t="str">
        <f>'11-2019'!C1466</f>
        <v>đ/kg</v>
      </c>
      <c r="D940" s="9">
        <f>'11-2019'!O1471</f>
        <v>0</v>
      </c>
      <c r="E940" s="9">
        <f>'11-2019'!P1471</f>
        <v>0</v>
      </c>
      <c r="F940" s="71">
        <f t="shared" ref="F940:F951" si="49">E940-D940</f>
        <v>0</v>
      </c>
      <c r="G940" s="37"/>
      <c r="H940" s="38">
        <f>'11-2019'!H1466</f>
        <v>0</v>
      </c>
      <c r="I940" s="38">
        <f>'11-2019'!I1466</f>
        <v>0</v>
      </c>
      <c r="J940" s="38">
        <f>'11-2019'!J1466</f>
        <v>0</v>
      </c>
    </row>
    <row r="941" spans="1:10" s="27" customFormat="1" ht="17.25" hidden="1" x14ac:dyDescent="0.3">
      <c r="A941" s="6">
        <f>'11-2019'!A1467</f>
        <v>0</v>
      </c>
      <c r="B941" s="7" t="str">
        <f>'11-2019'!B1467</f>
        <v>Sơn lót kháng kiềm Tropic Sealer (thùng 18 lít - 26,68 kg)</v>
      </c>
      <c r="C941" s="8" t="str">
        <f>'11-2019'!C1467</f>
        <v>đ/kg</v>
      </c>
      <c r="D941" s="9">
        <f>'11-2019'!O1472</f>
        <v>0</v>
      </c>
      <c r="E941" s="9">
        <f>'11-2019'!P1472</f>
        <v>0</v>
      </c>
      <c r="F941" s="71">
        <f t="shared" si="49"/>
        <v>0</v>
      </c>
      <c r="G941" s="37"/>
      <c r="H941" s="38">
        <f>'11-2019'!H1467</f>
        <v>0</v>
      </c>
      <c r="I941" s="38">
        <f>'11-2019'!I1467</f>
        <v>0</v>
      </c>
      <c r="J941" s="38">
        <f>'11-2019'!J1467</f>
        <v>0</v>
      </c>
    </row>
    <row r="942" spans="1:10" s="27" customFormat="1" ht="17.25" hidden="1" x14ac:dyDescent="0.3">
      <c r="A942" s="6">
        <f>'11-2019'!A1468</f>
        <v>0</v>
      </c>
      <c r="B942" s="7" t="str">
        <f>'11-2019'!B1468</f>
        <v>Sơn nước nội thất Everest Satin (thùng 15 lít - 18kg)</v>
      </c>
      <c r="C942" s="8" t="str">
        <f>'11-2019'!C1468</f>
        <v>đ/kg</v>
      </c>
      <c r="D942" s="9">
        <f>'11-2019'!O1473</f>
        <v>0</v>
      </c>
      <c r="E942" s="9">
        <f>'11-2019'!P1473</f>
        <v>0</v>
      </c>
      <c r="F942" s="71">
        <f t="shared" si="49"/>
        <v>0</v>
      </c>
      <c r="G942" s="37"/>
      <c r="H942" s="38">
        <f>'11-2019'!H1468</f>
        <v>0</v>
      </c>
      <c r="I942" s="38">
        <f>'11-2019'!I1468</f>
        <v>0</v>
      </c>
      <c r="J942" s="38">
        <f>'11-2019'!J1468</f>
        <v>0</v>
      </c>
    </row>
    <row r="943" spans="1:10" s="27" customFormat="1" ht="17.25" hidden="1" x14ac:dyDescent="0.3">
      <c r="A943" s="6">
        <f>'11-2019'!A1469</f>
        <v>0</v>
      </c>
      <c r="B943" s="7" t="str">
        <f>'11-2019'!B1469</f>
        <v>Sơn nước nội thất Everest Silk (thùng 15 lít - 20,4kg)</v>
      </c>
      <c r="C943" s="8" t="str">
        <f>'11-2019'!C1469</f>
        <v>đ/kg</v>
      </c>
      <c r="D943" s="9">
        <f>'11-2019'!O1474</f>
        <v>0</v>
      </c>
      <c r="E943" s="9">
        <f>'11-2019'!P1474</f>
        <v>0</v>
      </c>
      <c r="F943" s="71">
        <f t="shared" si="49"/>
        <v>0</v>
      </c>
      <c r="G943" s="37"/>
      <c r="H943" s="38">
        <f>'11-2019'!H1469</f>
        <v>0</v>
      </c>
      <c r="I943" s="38">
        <f>'11-2019'!I1469</f>
        <v>0</v>
      </c>
      <c r="J943" s="38">
        <f>'11-2019'!J1469</f>
        <v>0</v>
      </c>
    </row>
    <row r="944" spans="1:10" s="27" customFormat="1" ht="17.25" hidden="1" x14ac:dyDescent="0.3">
      <c r="A944" s="6">
        <f>'11-2019'!A1470</f>
        <v>0</v>
      </c>
      <c r="B944" s="7" t="str">
        <f>'11-2019'!B1470</f>
        <v>Sơn nước nội thất Everest Kid (thùng 10 lít - 12kg)</v>
      </c>
      <c r="C944" s="8" t="str">
        <f>'11-2019'!C1470</f>
        <v>đ/kg</v>
      </c>
      <c r="D944" s="9">
        <f>'11-2019'!O1475</f>
        <v>0</v>
      </c>
      <c r="E944" s="9">
        <f>'11-2019'!P1475</f>
        <v>0</v>
      </c>
      <c r="F944" s="71">
        <f t="shared" si="49"/>
        <v>0</v>
      </c>
      <c r="G944" s="37"/>
      <c r="H944" s="38">
        <f>'11-2019'!H1470</f>
        <v>0</v>
      </c>
      <c r="I944" s="38">
        <f>'11-2019'!I1470</f>
        <v>0</v>
      </c>
      <c r="J944" s="38">
        <f>'11-2019'!J1470</f>
        <v>0</v>
      </c>
    </row>
    <row r="945" spans="1:10" s="27" customFormat="1" ht="17.25" hidden="1" x14ac:dyDescent="0.3">
      <c r="A945" s="6">
        <f>'11-2019'!A1471</f>
        <v>0</v>
      </c>
      <c r="B945" s="7" t="str">
        <f>'11-2019'!B1471</f>
        <v>Sơn nước ngoại thất Everest Bio (thùng 15 lít - 17,7kg)</v>
      </c>
      <c r="C945" s="8" t="str">
        <f>'11-2019'!C1471</f>
        <v>đ/kg</v>
      </c>
      <c r="D945" s="9">
        <f>'11-2019'!O1476</f>
        <v>0</v>
      </c>
      <c r="E945" s="9">
        <f>'11-2019'!P1476</f>
        <v>0</v>
      </c>
      <c r="F945" s="71">
        <f t="shared" si="49"/>
        <v>0</v>
      </c>
      <c r="G945" s="37"/>
      <c r="H945" s="38">
        <f>'11-2019'!H1471</f>
        <v>0</v>
      </c>
      <c r="I945" s="38">
        <f>'11-2019'!I1471</f>
        <v>0</v>
      </c>
      <c r="J945" s="38">
        <f>'11-2019'!J1471</f>
        <v>0</v>
      </c>
    </row>
    <row r="946" spans="1:10" s="27" customFormat="1" ht="17.25" hidden="1" x14ac:dyDescent="0.3">
      <c r="A946" s="6">
        <f>'11-2019'!A1472</f>
        <v>0</v>
      </c>
      <c r="B946" s="7" t="str">
        <f>'11-2019'!B1472</f>
        <v>Sơn nước ngoại thất Everest Nano (thùng 15 lít - 18kg)</v>
      </c>
      <c r="C946" s="8" t="str">
        <f>'11-2019'!C1472</f>
        <v>đ/kg</v>
      </c>
      <c r="D946" s="9">
        <f>'11-2019'!O1477</f>
        <v>0</v>
      </c>
      <c r="E946" s="9">
        <f>'11-2019'!P1477</f>
        <v>0</v>
      </c>
      <c r="F946" s="71">
        <f t="shared" si="49"/>
        <v>0</v>
      </c>
      <c r="G946" s="37"/>
      <c r="H946" s="38">
        <f>'11-2019'!H1472</f>
        <v>0</v>
      </c>
      <c r="I946" s="38">
        <f>'11-2019'!I1472</f>
        <v>0</v>
      </c>
      <c r="J946" s="38">
        <f>'11-2019'!J1472</f>
        <v>0</v>
      </c>
    </row>
    <row r="947" spans="1:10" s="27" customFormat="1" ht="17.25" hidden="1" x14ac:dyDescent="0.3">
      <c r="A947" s="6">
        <f>'11-2019'!A1473</f>
        <v>0</v>
      </c>
      <c r="B947" s="7" t="str">
        <f>'11-2019'!B1473</f>
        <v>Sơn lót kháng kiềm nội thất, ngoại thất Everest Plus Sealer (thùng 18 lít, 22,68kg)</v>
      </c>
      <c r="C947" s="8" t="str">
        <f>'11-2019'!C1473</f>
        <v>đ/kg</v>
      </c>
      <c r="D947" s="9">
        <f>'11-2019'!O1478</f>
        <v>0</v>
      </c>
      <c r="E947" s="9">
        <f>'11-2019'!P1478</f>
        <v>0</v>
      </c>
      <c r="F947" s="71">
        <f t="shared" si="49"/>
        <v>0</v>
      </c>
      <c r="G947" s="37"/>
      <c r="H947" s="38">
        <f>'11-2019'!H1473</f>
        <v>0</v>
      </c>
      <c r="I947" s="38">
        <f>'11-2019'!I1473</f>
        <v>0</v>
      </c>
      <c r="J947" s="38">
        <f>'11-2019'!J1473</f>
        <v>0</v>
      </c>
    </row>
    <row r="948" spans="1:10" s="27" customFormat="1" ht="17.25" hidden="1" x14ac:dyDescent="0.3">
      <c r="A948" s="6">
        <f>'11-2019'!A1474</f>
        <v>0</v>
      </c>
      <c r="B948" s="7" t="str">
        <f>'11-2019'!B1474</f>
        <v>Sơn lót kháng kiềm nội thất Everest Sealer 3 in 1 (thùng 18 lít - 20,7kg)</v>
      </c>
      <c r="C948" s="8" t="str">
        <f>'11-2019'!C1474</f>
        <v>đ/kg</v>
      </c>
      <c r="D948" s="9">
        <f>'11-2019'!O1479</f>
        <v>0</v>
      </c>
      <c r="E948" s="9">
        <f>'11-2019'!P1479</f>
        <v>0</v>
      </c>
      <c r="F948" s="71">
        <f t="shared" si="49"/>
        <v>0</v>
      </c>
      <c r="G948" s="37"/>
      <c r="H948" s="38">
        <f>'11-2019'!H1474</f>
        <v>0</v>
      </c>
      <c r="I948" s="38">
        <f>'11-2019'!I1474</f>
        <v>0</v>
      </c>
      <c r="J948" s="38">
        <f>'11-2019'!J1474</f>
        <v>0</v>
      </c>
    </row>
    <row r="949" spans="1:10" s="27" customFormat="1" ht="17.25" hidden="1" x14ac:dyDescent="0.3">
      <c r="A949" s="6">
        <f>'11-2019'!A1475</f>
        <v>0</v>
      </c>
      <c r="B949" s="7" t="str">
        <f>'11-2019'!B1475</f>
        <v>Sơn lót kháng kiềm ngoại thất Everest Sealer 3 in 1 (thùng 18 lít - 19,26kg)</v>
      </c>
      <c r="C949" s="8" t="str">
        <f>'11-2019'!C1475</f>
        <v>đ/kg</v>
      </c>
      <c r="D949" s="9">
        <f>'11-2019'!O1480</f>
        <v>0</v>
      </c>
      <c r="E949" s="9">
        <f>'11-2019'!P1480</f>
        <v>0</v>
      </c>
      <c r="F949" s="71">
        <f t="shared" si="49"/>
        <v>0</v>
      </c>
      <c r="G949" s="37"/>
      <c r="H949" s="38">
        <f>'11-2019'!H1475</f>
        <v>0</v>
      </c>
      <c r="I949" s="38">
        <f>'11-2019'!I1475</f>
        <v>0</v>
      </c>
      <c r="J949" s="38">
        <f>'11-2019'!J1475</f>
        <v>0</v>
      </c>
    </row>
    <row r="950" spans="1:10" s="27" customFormat="1" ht="17.25" hidden="1" x14ac:dyDescent="0.3">
      <c r="A950" s="6">
        <f>'11-2019'!A1476</f>
        <v>0</v>
      </c>
      <c r="B950" s="7" t="str">
        <f>'11-2019'!B1476</f>
        <v>Sơn chống thấm đa năng Everest Sand (thùng 20kg)</v>
      </c>
      <c r="C950" s="8" t="str">
        <f>'11-2019'!C1476</f>
        <v>đ/kg</v>
      </c>
      <c r="D950" s="9">
        <f>'11-2019'!O1481</f>
        <v>0</v>
      </c>
      <c r="E950" s="9">
        <f>'11-2019'!P1481</f>
        <v>0</v>
      </c>
      <c r="F950" s="71">
        <f t="shared" si="49"/>
        <v>0</v>
      </c>
      <c r="G950" s="37"/>
      <c r="H950" s="38">
        <f>'11-2019'!H1476</f>
        <v>0</v>
      </c>
      <c r="I950" s="38">
        <f>'11-2019'!I1476</f>
        <v>0</v>
      </c>
      <c r="J950" s="38">
        <f>'11-2019'!J1476</f>
        <v>0</v>
      </c>
    </row>
    <row r="951" spans="1:10" s="27" customFormat="1" ht="17.25" hidden="1" x14ac:dyDescent="0.3">
      <c r="A951" s="6">
        <f>'11-2019'!A1477</f>
        <v>0</v>
      </c>
      <c r="B951" s="7" t="str">
        <f>'11-2019'!B1477</f>
        <v>Bột trét tường nội thất Everest (bao 40kg)</v>
      </c>
      <c r="C951" s="8" t="str">
        <f>'11-2019'!C1477</f>
        <v>đ/kg</v>
      </c>
      <c r="D951" s="9">
        <f>'11-2019'!O1482</f>
        <v>0</v>
      </c>
      <c r="E951" s="9">
        <f>'11-2019'!P1482</f>
        <v>0</v>
      </c>
      <c r="F951" s="71">
        <f t="shared" si="49"/>
        <v>0</v>
      </c>
      <c r="G951" s="37"/>
      <c r="H951" s="38">
        <f>'11-2019'!H1477</f>
        <v>0</v>
      </c>
      <c r="I951" s="38">
        <f>'11-2019'!I1477</f>
        <v>0</v>
      </c>
      <c r="J951" s="38">
        <f>'11-2019'!J1477</f>
        <v>0</v>
      </c>
    </row>
    <row r="952" spans="1:10" s="27" customFormat="1" ht="17.25" hidden="1" x14ac:dyDescent="0.3">
      <c r="A952" s="6">
        <f>'11-2019'!A1478</f>
        <v>0</v>
      </c>
      <c r="B952" s="7" t="str">
        <f>'11-2019'!B1478</f>
        <v>Bột trét tường ngoại thất Everest (bao 40kg)</v>
      </c>
      <c r="C952" s="8" t="str">
        <f>'11-2019'!C1478</f>
        <v>đ/kg</v>
      </c>
      <c r="D952" s="9">
        <f>'11-2019'!O1483</f>
        <v>0</v>
      </c>
      <c r="E952" s="9">
        <f>'11-2019'!P1483</f>
        <v>0</v>
      </c>
      <c r="F952" s="71">
        <f>E952-D952</f>
        <v>0</v>
      </c>
      <c r="G952" s="37"/>
      <c r="H952" s="38">
        <f>'11-2019'!H1478</f>
        <v>0</v>
      </c>
      <c r="I952" s="38">
        <f>'11-2019'!I1478</f>
        <v>0</v>
      </c>
      <c r="J952" s="38">
        <f>'11-2019'!J1478</f>
        <v>0</v>
      </c>
    </row>
    <row r="953" spans="1:10" s="27" customFormat="1" ht="17.25" hidden="1" x14ac:dyDescent="0.3">
      <c r="A953" s="6">
        <f>'11-2019'!A1479</f>
        <v>0</v>
      </c>
      <c r="B953" s="7" t="str">
        <f>'11-2019'!B1479</f>
        <v>Bột trét tường nội, ngoại thất Everest Plus (bao 40kg)</v>
      </c>
      <c r="C953" s="8" t="str">
        <f>'11-2019'!C1479</f>
        <v>đ/kg</v>
      </c>
      <c r="D953" s="9">
        <f>'11-2019'!O1484</f>
        <v>0</v>
      </c>
      <c r="E953" s="9">
        <f>'11-2019'!P1484</f>
        <v>0</v>
      </c>
      <c r="F953" s="71">
        <f>E953-D953</f>
        <v>0</v>
      </c>
      <c r="G953" s="37"/>
      <c r="H953" s="38">
        <f>'11-2019'!H1479</f>
        <v>0</v>
      </c>
      <c r="I953" s="38">
        <f>'11-2019'!I1479</f>
        <v>0</v>
      </c>
      <c r="J953" s="38">
        <f>'11-2019'!J1479</f>
        <v>0</v>
      </c>
    </row>
    <row r="954" spans="1:10" s="37" customFormat="1" ht="17.25" hidden="1" x14ac:dyDescent="0.3">
      <c r="A954" s="13"/>
      <c r="B954" s="5" t="str">
        <f>'11-2019'!B1480</f>
        <v>Sơn nhãn hiệu SHERWIN-WILLIAMS</v>
      </c>
      <c r="C954" s="4"/>
      <c r="D954" s="18"/>
      <c r="E954" s="18"/>
      <c r="F954" s="72"/>
      <c r="H954" s="38">
        <f>'11-2019'!H1480</f>
        <v>0</v>
      </c>
      <c r="I954" s="38">
        <f>'11-2019'!I1480</f>
        <v>0</v>
      </c>
      <c r="J954" s="38">
        <f>'11-2019'!J1480</f>
        <v>0</v>
      </c>
    </row>
    <row r="955" spans="1:10" s="27" customFormat="1" ht="17.25" hidden="1" x14ac:dyDescent="0.3">
      <c r="A955" s="6">
        <f>'11-2019'!A1481</f>
        <v>1</v>
      </c>
      <c r="B955" s="7" t="str">
        <f>'11-2019'!B1481</f>
        <v>Sơn nước nội thất Promar 400 Eg-Shel (thùng 3,8 lít - 4,79kg)</v>
      </c>
      <c r="C955" s="8" t="str">
        <f>'11-2019'!C1481</f>
        <v>đ/kg</v>
      </c>
      <c r="D955" s="9">
        <f>'11-2019'!O1486</f>
        <v>0</v>
      </c>
      <c r="E955" s="9">
        <f>'11-2019'!P1486</f>
        <v>0</v>
      </c>
      <c r="F955" s="71">
        <f>E955-D955</f>
        <v>0</v>
      </c>
      <c r="G955" s="37"/>
      <c r="H955" s="38">
        <f>'11-2019'!H1481</f>
        <v>0</v>
      </c>
      <c r="I955" s="38">
        <f>'11-2019'!I1481</f>
        <v>0</v>
      </c>
      <c r="J955" s="38">
        <f>'11-2019'!J1481</f>
        <v>0</v>
      </c>
    </row>
    <row r="956" spans="1:10" s="27" customFormat="1" ht="17.25" hidden="1" x14ac:dyDescent="0.3">
      <c r="A956" s="6">
        <f>'11-2019'!A1482</f>
        <v>2</v>
      </c>
      <c r="B956" s="7" t="str">
        <f>'11-2019'!B1482</f>
        <v>Sơn nước nội thất Superpaint (thùng 3,8 lít - 4,83kg)</v>
      </c>
      <c r="C956" s="8" t="str">
        <f>'11-2019'!C1482</f>
        <v>đ/kg</v>
      </c>
      <c r="D956" s="9">
        <f>'11-2019'!O1487</f>
        <v>0</v>
      </c>
      <c r="E956" s="9">
        <f>'11-2019'!P1487</f>
        <v>0</v>
      </c>
      <c r="F956" s="71">
        <f t="shared" ref="F956:F963" si="50">E956-D956</f>
        <v>0</v>
      </c>
      <c r="G956" s="37"/>
      <c r="H956" s="38">
        <f>'11-2019'!H1482</f>
        <v>0</v>
      </c>
      <c r="I956" s="38">
        <f>'11-2019'!I1482</f>
        <v>0</v>
      </c>
      <c r="J956" s="38">
        <f>'11-2019'!J1482</f>
        <v>0</v>
      </c>
    </row>
    <row r="957" spans="1:10" s="27" customFormat="1" ht="17.25" hidden="1" x14ac:dyDescent="0.3">
      <c r="A957" s="6">
        <f>'11-2019'!A1483</f>
        <v>3</v>
      </c>
      <c r="B957" s="7" t="str">
        <f>'11-2019'!B1483</f>
        <v>Sơn nước nội thất Paint Shield (thùng 3,8 lít - 5,25kg)</v>
      </c>
      <c r="C957" s="8" t="str">
        <f>'11-2019'!C1483</f>
        <v>đ/kg</v>
      </c>
      <c r="D957" s="9">
        <f>'11-2019'!O1488</f>
        <v>0</v>
      </c>
      <c r="E957" s="9">
        <f>'11-2019'!P1488</f>
        <v>0</v>
      </c>
      <c r="F957" s="71">
        <f t="shared" si="50"/>
        <v>0</v>
      </c>
      <c r="G957" s="37"/>
      <c r="H957" s="38">
        <f>'11-2019'!H1483</f>
        <v>0</v>
      </c>
      <c r="I957" s="38">
        <f>'11-2019'!I1483</f>
        <v>0</v>
      </c>
      <c r="J957" s="38">
        <f>'11-2019'!J1483</f>
        <v>0</v>
      </c>
    </row>
    <row r="958" spans="1:10" s="27" customFormat="1" ht="17.25" hidden="1" x14ac:dyDescent="0.3">
      <c r="A958" s="6">
        <f>'11-2019'!A1484</f>
        <v>4</v>
      </c>
      <c r="B958" s="7" t="str">
        <f>'11-2019'!B1484</f>
        <v>Sơn nước nội thất Sherlastic Elastomeric (thùng 3,8 lít- 4,9kg)</v>
      </c>
      <c r="C958" s="8" t="str">
        <f>'11-2019'!C1484</f>
        <v>đ/kg</v>
      </c>
      <c r="D958" s="9">
        <f>'11-2019'!O1489</f>
        <v>0</v>
      </c>
      <c r="E958" s="9">
        <f>'11-2019'!P1489</f>
        <v>0</v>
      </c>
      <c r="F958" s="71">
        <f t="shared" si="50"/>
        <v>0</v>
      </c>
      <c r="G958" s="37"/>
      <c r="H958" s="38">
        <f>'11-2019'!H1484</f>
        <v>0</v>
      </c>
      <c r="I958" s="38">
        <f>'11-2019'!I1484</f>
        <v>0</v>
      </c>
      <c r="J958" s="38">
        <f>'11-2019'!J1484</f>
        <v>0</v>
      </c>
    </row>
    <row r="959" spans="1:10" s="27" customFormat="1" ht="17.25" hidden="1" x14ac:dyDescent="0.3">
      <c r="A959" s="6">
        <f>'11-2019'!A1485</f>
        <v>5</v>
      </c>
      <c r="B959" s="7" t="str">
        <f>'11-2019'!B1485</f>
        <v>Sơn nước ngoại thất bề mặt mờ Solo (thùng 3,8 lít - 5,02kg)</v>
      </c>
      <c r="C959" s="8" t="str">
        <f>'11-2019'!C1485</f>
        <v>đ/kg</v>
      </c>
      <c r="D959" s="9" t="e">
        <f>'11-2019'!#REF!</f>
        <v>#REF!</v>
      </c>
      <c r="E959" s="9" t="e">
        <f>'11-2019'!#REF!</f>
        <v>#REF!</v>
      </c>
      <c r="F959" s="71" t="e">
        <f t="shared" si="50"/>
        <v>#REF!</v>
      </c>
      <c r="G959" s="37"/>
      <c r="H959" s="38">
        <f>'11-2019'!H1485</f>
        <v>0</v>
      </c>
      <c r="I959" s="38">
        <f>'11-2019'!I1485</f>
        <v>0</v>
      </c>
      <c r="J959" s="38">
        <f>'11-2019'!J1485</f>
        <v>0</v>
      </c>
    </row>
    <row r="960" spans="1:10" s="27" customFormat="1" ht="17.25" hidden="1" x14ac:dyDescent="0.3">
      <c r="A960" s="6">
        <f>'11-2019'!A1486</f>
        <v>6</v>
      </c>
      <c r="B960" s="7" t="str">
        <f>'11-2019'!B1486</f>
        <v>Sơn nước ngoại thất bề mặt bóng Solo (thùng 3,8 lít - 4,48kg)</v>
      </c>
      <c r="C960" s="8" t="str">
        <f>'11-2019'!C1486</f>
        <v>đ/kg</v>
      </c>
      <c r="D960" s="9" t="e">
        <f>'11-2019'!#REF!</f>
        <v>#REF!</v>
      </c>
      <c r="E960" s="9" t="e">
        <f>'11-2019'!#REF!</f>
        <v>#REF!</v>
      </c>
      <c r="F960" s="71" t="e">
        <f t="shared" si="50"/>
        <v>#REF!</v>
      </c>
      <c r="G960" s="37"/>
      <c r="H960" s="38">
        <f>'11-2019'!H1486</f>
        <v>0</v>
      </c>
      <c r="I960" s="38">
        <f>'11-2019'!I1486</f>
        <v>0</v>
      </c>
      <c r="J960" s="38">
        <f>'11-2019'!J1486</f>
        <v>0</v>
      </c>
    </row>
    <row r="961" spans="1:10" s="27" customFormat="1" ht="17.25" hidden="1" x14ac:dyDescent="0.3">
      <c r="A961" s="6">
        <f>'11-2019'!A1487</f>
        <v>7</v>
      </c>
      <c r="B961" s="7" t="str">
        <f>'11-2019'!B1487</f>
        <v>Sơn nước ngoại thất Superpaint (thùng 3,8 lít - 4,48kg)</v>
      </c>
      <c r="C961" s="8" t="str">
        <f>'11-2019'!C1487</f>
        <v>đ/kg</v>
      </c>
      <c r="D961" s="9" t="e">
        <f>'11-2019'!#REF!</f>
        <v>#REF!</v>
      </c>
      <c r="E961" s="9" t="e">
        <f>'11-2019'!#REF!</f>
        <v>#REF!</v>
      </c>
      <c r="F961" s="71" t="e">
        <f t="shared" si="50"/>
        <v>#REF!</v>
      </c>
      <c r="G961" s="37"/>
      <c r="H961" s="38">
        <f>'11-2019'!H1487</f>
        <v>0</v>
      </c>
      <c r="I961" s="38">
        <f>'11-2019'!I1487</f>
        <v>0</v>
      </c>
      <c r="J961" s="38">
        <f>'11-2019'!J1487</f>
        <v>0</v>
      </c>
    </row>
    <row r="962" spans="1:10" s="27" customFormat="1" ht="17.25" hidden="1" x14ac:dyDescent="0.3">
      <c r="A962" s="6">
        <f>'11-2019'!A1488</f>
        <v>8</v>
      </c>
      <c r="B962" s="7" t="str">
        <f>'11-2019'!B1488</f>
        <v>Sơn lót kháng kiềm Quick Dry (thùng 3,8 lít - 4,75kg)</v>
      </c>
      <c r="C962" s="8" t="str">
        <f>'11-2019'!C1488</f>
        <v>đ/kg</v>
      </c>
      <c r="D962" s="9" t="e">
        <f>'11-2019'!#REF!</f>
        <v>#REF!</v>
      </c>
      <c r="E962" s="9" t="e">
        <f>'11-2019'!#REF!</f>
        <v>#REF!</v>
      </c>
      <c r="F962" s="71" t="e">
        <f t="shared" si="50"/>
        <v>#REF!</v>
      </c>
      <c r="G962" s="37"/>
      <c r="H962" s="38">
        <f>'11-2019'!H1488</f>
        <v>0</v>
      </c>
      <c r="I962" s="38">
        <f>'11-2019'!I1488</f>
        <v>0</v>
      </c>
      <c r="J962" s="38">
        <f>'11-2019'!J1488</f>
        <v>0</v>
      </c>
    </row>
    <row r="963" spans="1:10" s="27" customFormat="1" ht="17.25" hidden="1" x14ac:dyDescent="0.3">
      <c r="A963" s="6">
        <f>'11-2019'!A1489</f>
        <v>9</v>
      </c>
      <c r="B963" s="7" t="str">
        <f>'11-2019'!B1489</f>
        <v>Sơn lót kháng kiềm Loxon (thùng 3,8 lít - 4,83kg)</v>
      </c>
      <c r="C963" s="8" t="str">
        <f>'11-2019'!C1489</f>
        <v>đ/kg</v>
      </c>
      <c r="D963" s="9" t="e">
        <f>'11-2019'!#REF!</f>
        <v>#REF!</v>
      </c>
      <c r="E963" s="9" t="e">
        <f>'11-2019'!#REF!</f>
        <v>#REF!</v>
      </c>
      <c r="F963" s="71" t="e">
        <f t="shared" si="50"/>
        <v>#REF!</v>
      </c>
      <c r="G963" s="37"/>
      <c r="H963" s="38">
        <f>'11-2019'!H1489</f>
        <v>0</v>
      </c>
      <c r="I963" s="38">
        <f>'11-2019'!I1489</f>
        <v>0</v>
      </c>
      <c r="J963" s="38">
        <f>'11-2019'!J1489</f>
        <v>0</v>
      </c>
    </row>
    <row r="964" spans="1:10" s="37" customFormat="1" ht="33" customHeight="1" x14ac:dyDescent="0.3">
      <c r="A964" s="13"/>
      <c r="B964" s="321" t="e">
        <f>'11-2019'!#REF!</f>
        <v>#REF!</v>
      </c>
      <c r="C964" s="322"/>
      <c r="D964" s="322"/>
      <c r="E964" s="322"/>
      <c r="F964" s="323"/>
      <c r="H964" s="38" t="e">
        <f>'11-2019'!#REF!</f>
        <v>#REF!</v>
      </c>
      <c r="I964" s="38" t="e">
        <f>'11-2019'!#REF!</f>
        <v>#REF!</v>
      </c>
      <c r="J964" s="38" t="e">
        <f>'11-2019'!#REF!</f>
        <v>#REF!</v>
      </c>
    </row>
    <row r="965" spans="1:10" s="27" customFormat="1" ht="17.25" hidden="1" x14ac:dyDescent="0.3">
      <c r="A965" s="6" t="e">
        <f>'11-2019'!#REF!</f>
        <v>#REF!</v>
      </c>
      <c r="B965" s="7" t="e">
        <f>'11-2019'!#REF!</f>
        <v>#REF!</v>
      </c>
      <c r="C965" s="8" t="e">
        <f>'11-2019'!#REF!</f>
        <v>#REF!</v>
      </c>
      <c r="D965" s="9" t="e">
        <f>'11-2019'!#REF!</f>
        <v>#REF!</v>
      </c>
      <c r="E965" s="9" t="e">
        <f>'11-2019'!#REF!</f>
        <v>#REF!</v>
      </c>
      <c r="F965" s="71" t="e">
        <f t="shared" ref="F965:F973" si="51">E965-D965</f>
        <v>#REF!</v>
      </c>
      <c r="G965" s="37"/>
      <c r="H965" s="38" t="e">
        <f>'11-2019'!#REF!</f>
        <v>#REF!</v>
      </c>
      <c r="I965" s="38" t="e">
        <f>'11-2019'!#REF!</f>
        <v>#REF!</v>
      </c>
      <c r="J965" s="38" t="e">
        <f>'11-2019'!#REF!</f>
        <v>#REF!</v>
      </c>
    </row>
    <row r="966" spans="1:10" s="27" customFormat="1" ht="17.25" hidden="1" x14ac:dyDescent="0.3">
      <c r="A966" s="6" t="e">
        <f>'11-2019'!#REF!</f>
        <v>#REF!</v>
      </c>
      <c r="B966" s="7" t="e">
        <f>'11-2019'!#REF!</f>
        <v>#REF!</v>
      </c>
      <c r="C966" s="8" t="e">
        <f>'11-2019'!#REF!</f>
        <v>#REF!</v>
      </c>
      <c r="D966" s="9" t="e">
        <f>'11-2019'!#REF!</f>
        <v>#REF!</v>
      </c>
      <c r="E966" s="9" t="e">
        <f>'11-2019'!#REF!</f>
        <v>#REF!</v>
      </c>
      <c r="F966" s="71" t="e">
        <f t="shared" si="51"/>
        <v>#REF!</v>
      </c>
      <c r="G966" s="37"/>
      <c r="H966" s="38" t="e">
        <f>'11-2019'!#REF!</f>
        <v>#REF!</v>
      </c>
      <c r="I966" s="38" t="e">
        <f>'11-2019'!#REF!</f>
        <v>#REF!</v>
      </c>
      <c r="J966" s="38" t="e">
        <f>'11-2019'!#REF!</f>
        <v>#REF!</v>
      </c>
    </row>
    <row r="967" spans="1:10" s="27" customFormat="1" ht="17.25" hidden="1" x14ac:dyDescent="0.3">
      <c r="A967" s="6" t="e">
        <f>'11-2019'!#REF!</f>
        <v>#REF!</v>
      </c>
      <c r="B967" s="7" t="e">
        <f>'11-2019'!#REF!</f>
        <v>#REF!</v>
      </c>
      <c r="C967" s="8" t="e">
        <f>'11-2019'!#REF!</f>
        <v>#REF!</v>
      </c>
      <c r="D967" s="9" t="e">
        <f>'11-2019'!#REF!</f>
        <v>#REF!</v>
      </c>
      <c r="E967" s="9" t="e">
        <f>'11-2019'!#REF!</f>
        <v>#REF!</v>
      </c>
      <c r="F967" s="71" t="e">
        <f t="shared" si="51"/>
        <v>#REF!</v>
      </c>
      <c r="G967" s="37"/>
      <c r="H967" s="38" t="e">
        <f>'11-2019'!#REF!</f>
        <v>#REF!</v>
      </c>
      <c r="I967" s="38" t="e">
        <f>'11-2019'!#REF!</f>
        <v>#REF!</v>
      </c>
      <c r="J967" s="38" t="e">
        <f>'11-2019'!#REF!</f>
        <v>#REF!</v>
      </c>
    </row>
    <row r="968" spans="1:10" s="27" customFormat="1" ht="17.25" hidden="1" x14ac:dyDescent="0.3">
      <c r="A968" s="6" t="e">
        <f>'11-2019'!#REF!</f>
        <v>#REF!</v>
      </c>
      <c r="B968" s="7" t="e">
        <f>'11-2019'!#REF!</f>
        <v>#REF!</v>
      </c>
      <c r="C968" s="8" t="e">
        <f>'11-2019'!#REF!</f>
        <v>#REF!</v>
      </c>
      <c r="D968" s="9" t="e">
        <f>'11-2019'!#REF!</f>
        <v>#REF!</v>
      </c>
      <c r="E968" s="9" t="e">
        <f>'11-2019'!#REF!</f>
        <v>#REF!</v>
      </c>
      <c r="F968" s="71" t="e">
        <f t="shared" si="51"/>
        <v>#REF!</v>
      </c>
      <c r="G968" s="37"/>
      <c r="H968" s="38" t="e">
        <f>'11-2019'!#REF!</f>
        <v>#REF!</v>
      </c>
      <c r="I968" s="38" t="e">
        <f>'11-2019'!#REF!</f>
        <v>#REF!</v>
      </c>
      <c r="J968" s="38" t="e">
        <f>'11-2019'!#REF!</f>
        <v>#REF!</v>
      </c>
    </row>
    <row r="969" spans="1:10" s="27" customFormat="1" ht="17.25" hidden="1" x14ac:dyDescent="0.3">
      <c r="A969" s="6" t="e">
        <f>'11-2019'!#REF!</f>
        <v>#REF!</v>
      </c>
      <c r="B969" s="7" t="e">
        <f>'11-2019'!#REF!</f>
        <v>#REF!</v>
      </c>
      <c r="C969" s="8" t="e">
        <f>'11-2019'!#REF!</f>
        <v>#REF!</v>
      </c>
      <c r="D969" s="9" t="e">
        <f>'11-2019'!#REF!</f>
        <v>#REF!</v>
      </c>
      <c r="E969" s="9" t="e">
        <f>'11-2019'!#REF!</f>
        <v>#REF!</v>
      </c>
      <c r="F969" s="71" t="e">
        <f t="shared" si="51"/>
        <v>#REF!</v>
      </c>
      <c r="G969" s="37"/>
      <c r="H969" s="38" t="e">
        <f>'11-2019'!#REF!</f>
        <v>#REF!</v>
      </c>
      <c r="I969" s="38" t="e">
        <f>'11-2019'!#REF!</f>
        <v>#REF!</v>
      </c>
      <c r="J969" s="38" t="e">
        <f>'11-2019'!#REF!</f>
        <v>#REF!</v>
      </c>
    </row>
    <row r="970" spans="1:10" s="27" customFormat="1" ht="17.25" hidden="1" x14ac:dyDescent="0.3">
      <c r="A970" s="6" t="e">
        <f>'11-2019'!#REF!</f>
        <v>#REF!</v>
      </c>
      <c r="B970" s="7" t="e">
        <f>'11-2019'!#REF!</f>
        <v>#REF!</v>
      </c>
      <c r="C970" s="8" t="e">
        <f>'11-2019'!#REF!</f>
        <v>#REF!</v>
      </c>
      <c r="D970" s="9" t="e">
        <f>'11-2019'!#REF!</f>
        <v>#REF!</v>
      </c>
      <c r="E970" s="9" t="e">
        <f>'11-2019'!#REF!</f>
        <v>#REF!</v>
      </c>
      <c r="F970" s="71" t="e">
        <f t="shared" si="51"/>
        <v>#REF!</v>
      </c>
      <c r="G970" s="37"/>
      <c r="H970" s="38" t="e">
        <f>'11-2019'!#REF!</f>
        <v>#REF!</v>
      </c>
      <c r="I970" s="38" t="e">
        <f>'11-2019'!#REF!</f>
        <v>#REF!</v>
      </c>
      <c r="J970" s="38" t="e">
        <f>'11-2019'!#REF!</f>
        <v>#REF!</v>
      </c>
    </row>
    <row r="971" spans="1:10" s="27" customFormat="1" ht="17.25" hidden="1" x14ac:dyDescent="0.3">
      <c r="A971" s="6" t="e">
        <f>'11-2019'!#REF!</f>
        <v>#REF!</v>
      </c>
      <c r="B971" s="7" t="e">
        <f>'11-2019'!#REF!</f>
        <v>#REF!</v>
      </c>
      <c r="C971" s="8" t="e">
        <f>'11-2019'!#REF!</f>
        <v>#REF!</v>
      </c>
      <c r="D971" s="9" t="e">
        <f>'11-2019'!#REF!</f>
        <v>#REF!</v>
      </c>
      <c r="E971" s="9" t="e">
        <f>'11-2019'!#REF!</f>
        <v>#REF!</v>
      </c>
      <c r="F971" s="71" t="e">
        <f t="shared" si="51"/>
        <v>#REF!</v>
      </c>
      <c r="G971" s="37"/>
      <c r="H971" s="38" t="e">
        <f>'11-2019'!#REF!</f>
        <v>#REF!</v>
      </c>
      <c r="I971" s="38" t="e">
        <f>'11-2019'!#REF!</f>
        <v>#REF!</v>
      </c>
      <c r="J971" s="38" t="e">
        <f>'11-2019'!#REF!</f>
        <v>#REF!</v>
      </c>
    </row>
    <row r="972" spans="1:10" s="27" customFormat="1" ht="17.25" hidden="1" x14ac:dyDescent="0.3">
      <c r="A972" s="6" t="e">
        <f>'11-2019'!#REF!</f>
        <v>#REF!</v>
      </c>
      <c r="B972" s="7" t="e">
        <f>'11-2019'!#REF!</f>
        <v>#REF!</v>
      </c>
      <c r="C972" s="8" t="e">
        <f>'11-2019'!#REF!</f>
        <v>#REF!</v>
      </c>
      <c r="D972" s="9" t="e">
        <f>'11-2019'!#REF!</f>
        <v>#REF!</v>
      </c>
      <c r="E972" s="9" t="e">
        <f>'11-2019'!#REF!</f>
        <v>#REF!</v>
      </c>
      <c r="F972" s="71" t="e">
        <f t="shared" si="51"/>
        <v>#REF!</v>
      </c>
      <c r="G972" s="37"/>
      <c r="H972" s="38" t="e">
        <f>'11-2019'!#REF!</f>
        <v>#REF!</v>
      </c>
      <c r="I972" s="38" t="e">
        <f>'11-2019'!#REF!</f>
        <v>#REF!</v>
      </c>
      <c r="J972" s="38" t="e">
        <f>'11-2019'!#REF!</f>
        <v>#REF!</v>
      </c>
    </row>
    <row r="973" spans="1:10" s="27" customFormat="1" ht="17.25" hidden="1" x14ac:dyDescent="0.3">
      <c r="A973" s="6" t="e">
        <f>'11-2019'!#REF!</f>
        <v>#REF!</v>
      </c>
      <c r="B973" s="7" t="e">
        <f>'11-2019'!#REF!</f>
        <v>#REF!</v>
      </c>
      <c r="C973" s="8" t="e">
        <f>'11-2019'!#REF!</f>
        <v>#REF!</v>
      </c>
      <c r="D973" s="9" t="e">
        <f>'11-2019'!#REF!</f>
        <v>#REF!</v>
      </c>
      <c r="E973" s="9" t="e">
        <f>'11-2019'!#REF!</f>
        <v>#REF!</v>
      </c>
      <c r="F973" s="71" t="e">
        <f t="shared" si="51"/>
        <v>#REF!</v>
      </c>
      <c r="G973" s="37"/>
      <c r="H973" s="38" t="e">
        <f>'11-2019'!#REF!</f>
        <v>#REF!</v>
      </c>
      <c r="I973" s="38" t="e">
        <f>'11-2019'!#REF!</f>
        <v>#REF!</v>
      </c>
      <c r="J973" s="38" t="e">
        <f>'11-2019'!#REF!</f>
        <v>#REF!</v>
      </c>
    </row>
    <row r="974" spans="1:10" s="27" customFormat="1" ht="17.25" hidden="1" x14ac:dyDescent="0.3">
      <c r="A974" s="6" t="e">
        <f>'11-2019'!#REF!</f>
        <v>#REF!</v>
      </c>
      <c r="B974" s="7" t="e">
        <f>'11-2019'!#REF!</f>
        <v>#REF!</v>
      </c>
      <c r="C974" s="8" t="e">
        <f>'11-2019'!#REF!</f>
        <v>#REF!</v>
      </c>
      <c r="D974" s="9" t="e">
        <f>'11-2019'!#REF!</f>
        <v>#REF!</v>
      </c>
      <c r="E974" s="9" t="e">
        <f>'11-2019'!#REF!</f>
        <v>#REF!</v>
      </c>
      <c r="F974" s="71" t="e">
        <f t="shared" ref="F974:F993" si="52">E974-D974</f>
        <v>#REF!</v>
      </c>
      <c r="G974" s="37"/>
      <c r="H974" s="38" t="e">
        <f>'11-2019'!#REF!</f>
        <v>#REF!</v>
      </c>
      <c r="I974" s="38" t="e">
        <f>'11-2019'!#REF!</f>
        <v>#REF!</v>
      </c>
      <c r="J974" s="38" t="e">
        <f>'11-2019'!#REF!</f>
        <v>#REF!</v>
      </c>
    </row>
    <row r="975" spans="1:10" s="27" customFormat="1" ht="17.25" hidden="1" x14ac:dyDescent="0.3">
      <c r="A975" s="6" t="e">
        <f>'11-2019'!#REF!</f>
        <v>#REF!</v>
      </c>
      <c r="B975" s="7" t="e">
        <f>'11-2019'!#REF!</f>
        <v>#REF!</v>
      </c>
      <c r="C975" s="8" t="e">
        <f>'11-2019'!#REF!</f>
        <v>#REF!</v>
      </c>
      <c r="D975" s="9" t="e">
        <f>'11-2019'!#REF!</f>
        <v>#REF!</v>
      </c>
      <c r="E975" s="9" t="e">
        <f>'11-2019'!#REF!</f>
        <v>#REF!</v>
      </c>
      <c r="F975" s="71" t="e">
        <f t="shared" si="52"/>
        <v>#REF!</v>
      </c>
      <c r="G975" s="37"/>
      <c r="H975" s="38" t="e">
        <f>'11-2019'!#REF!</f>
        <v>#REF!</v>
      </c>
      <c r="I975" s="38" t="e">
        <f>'11-2019'!#REF!</f>
        <v>#REF!</v>
      </c>
      <c r="J975" s="38" t="e">
        <f>'11-2019'!#REF!</f>
        <v>#REF!</v>
      </c>
    </row>
    <row r="976" spans="1:10" s="27" customFormat="1" ht="17.25" hidden="1" x14ac:dyDescent="0.3">
      <c r="A976" s="6" t="e">
        <f>'11-2019'!#REF!</f>
        <v>#REF!</v>
      </c>
      <c r="B976" s="7" t="e">
        <f>'11-2019'!#REF!</f>
        <v>#REF!</v>
      </c>
      <c r="C976" s="8" t="e">
        <f>'11-2019'!#REF!</f>
        <v>#REF!</v>
      </c>
      <c r="D976" s="9" t="e">
        <f>'11-2019'!#REF!</f>
        <v>#REF!</v>
      </c>
      <c r="E976" s="9" t="e">
        <f>'11-2019'!#REF!</f>
        <v>#REF!</v>
      </c>
      <c r="F976" s="71" t="e">
        <f t="shared" si="52"/>
        <v>#REF!</v>
      </c>
      <c r="G976" s="37"/>
      <c r="H976" s="38" t="e">
        <f>'11-2019'!#REF!</f>
        <v>#REF!</v>
      </c>
      <c r="I976" s="38" t="e">
        <f>'11-2019'!#REF!</f>
        <v>#REF!</v>
      </c>
      <c r="J976" s="38" t="e">
        <f>'11-2019'!#REF!</f>
        <v>#REF!</v>
      </c>
    </row>
    <row r="977" spans="1:10" s="27" customFormat="1" ht="17.25" hidden="1" x14ac:dyDescent="0.3">
      <c r="A977" s="6" t="e">
        <f>'11-2019'!#REF!</f>
        <v>#REF!</v>
      </c>
      <c r="B977" s="7" t="e">
        <f>'11-2019'!#REF!</f>
        <v>#REF!</v>
      </c>
      <c r="C977" s="8" t="e">
        <f>'11-2019'!#REF!</f>
        <v>#REF!</v>
      </c>
      <c r="D977" s="9" t="e">
        <f>'11-2019'!#REF!</f>
        <v>#REF!</v>
      </c>
      <c r="E977" s="9" t="e">
        <f>'11-2019'!#REF!</f>
        <v>#REF!</v>
      </c>
      <c r="F977" s="71" t="e">
        <f t="shared" si="52"/>
        <v>#REF!</v>
      </c>
      <c r="G977" s="37"/>
      <c r="H977" s="38" t="e">
        <f>'11-2019'!#REF!</f>
        <v>#REF!</v>
      </c>
      <c r="I977" s="38" t="e">
        <f>'11-2019'!#REF!</f>
        <v>#REF!</v>
      </c>
      <c r="J977" s="38" t="e">
        <f>'11-2019'!#REF!</f>
        <v>#REF!</v>
      </c>
    </row>
    <row r="978" spans="1:10" s="27" customFormat="1" ht="17.25" hidden="1" x14ac:dyDescent="0.3">
      <c r="A978" s="6" t="e">
        <f>'11-2019'!#REF!</f>
        <v>#REF!</v>
      </c>
      <c r="B978" s="7" t="e">
        <f>'11-2019'!#REF!</f>
        <v>#REF!</v>
      </c>
      <c r="C978" s="8" t="e">
        <f>'11-2019'!#REF!</f>
        <v>#REF!</v>
      </c>
      <c r="D978" s="9" t="e">
        <f>'11-2019'!#REF!</f>
        <v>#REF!</v>
      </c>
      <c r="E978" s="9" t="e">
        <f>'11-2019'!#REF!</f>
        <v>#REF!</v>
      </c>
      <c r="F978" s="71" t="e">
        <f t="shared" si="52"/>
        <v>#REF!</v>
      </c>
      <c r="G978" s="37"/>
      <c r="H978" s="38" t="e">
        <f>'11-2019'!#REF!</f>
        <v>#REF!</v>
      </c>
      <c r="I978" s="38" t="e">
        <f>'11-2019'!#REF!</f>
        <v>#REF!</v>
      </c>
      <c r="J978" s="38" t="e">
        <f>'11-2019'!#REF!</f>
        <v>#REF!</v>
      </c>
    </row>
    <row r="979" spans="1:10" s="27" customFormat="1" ht="17.25" hidden="1" x14ac:dyDescent="0.3">
      <c r="A979" s="6" t="e">
        <f>'11-2019'!#REF!</f>
        <v>#REF!</v>
      </c>
      <c r="B979" s="7" t="e">
        <f>'11-2019'!#REF!</f>
        <v>#REF!</v>
      </c>
      <c r="C979" s="8" t="e">
        <f>'11-2019'!#REF!</f>
        <v>#REF!</v>
      </c>
      <c r="D979" s="9" t="e">
        <f>'11-2019'!#REF!</f>
        <v>#REF!</v>
      </c>
      <c r="E979" s="9" t="e">
        <f>'11-2019'!#REF!</f>
        <v>#REF!</v>
      </c>
      <c r="F979" s="71" t="e">
        <f t="shared" si="52"/>
        <v>#REF!</v>
      </c>
      <c r="G979" s="37"/>
      <c r="H979" s="38" t="e">
        <f>'11-2019'!#REF!</f>
        <v>#REF!</v>
      </c>
      <c r="I979" s="38" t="e">
        <f>'11-2019'!#REF!</f>
        <v>#REF!</v>
      </c>
      <c r="J979" s="38" t="e">
        <f>'11-2019'!#REF!</f>
        <v>#REF!</v>
      </c>
    </row>
    <row r="980" spans="1:10" s="27" customFormat="1" ht="17.25" hidden="1" x14ac:dyDescent="0.3">
      <c r="A980" s="6" t="e">
        <f>'11-2019'!#REF!</f>
        <v>#REF!</v>
      </c>
      <c r="B980" s="7" t="e">
        <f>'11-2019'!#REF!</f>
        <v>#REF!</v>
      </c>
      <c r="C980" s="8" t="e">
        <f>'11-2019'!#REF!</f>
        <v>#REF!</v>
      </c>
      <c r="D980" s="9" t="e">
        <f>'11-2019'!#REF!</f>
        <v>#REF!</v>
      </c>
      <c r="E980" s="9" t="e">
        <f>'11-2019'!#REF!</f>
        <v>#REF!</v>
      </c>
      <c r="F980" s="71" t="e">
        <f t="shared" si="52"/>
        <v>#REF!</v>
      </c>
      <c r="G980" s="37"/>
      <c r="H980" s="38" t="e">
        <f>'11-2019'!#REF!</f>
        <v>#REF!</v>
      </c>
      <c r="I980" s="38" t="e">
        <f>'11-2019'!#REF!</f>
        <v>#REF!</v>
      </c>
      <c r="J980" s="38" t="e">
        <f>'11-2019'!#REF!</f>
        <v>#REF!</v>
      </c>
    </row>
    <row r="981" spans="1:10" s="27" customFormat="1" ht="17.25" hidden="1" x14ac:dyDescent="0.3">
      <c r="A981" s="6" t="e">
        <f>'11-2019'!#REF!</f>
        <v>#REF!</v>
      </c>
      <c r="B981" s="7" t="e">
        <f>'11-2019'!#REF!</f>
        <v>#REF!</v>
      </c>
      <c r="C981" s="8" t="e">
        <f>'11-2019'!#REF!</f>
        <v>#REF!</v>
      </c>
      <c r="D981" s="9" t="e">
        <f>'11-2019'!#REF!</f>
        <v>#REF!</v>
      </c>
      <c r="E981" s="9" t="e">
        <f>'11-2019'!#REF!</f>
        <v>#REF!</v>
      </c>
      <c r="F981" s="71" t="e">
        <f t="shared" si="52"/>
        <v>#REF!</v>
      </c>
      <c r="G981" s="37"/>
      <c r="H981" s="38" t="e">
        <f>'11-2019'!#REF!</f>
        <v>#REF!</v>
      </c>
      <c r="I981" s="38" t="e">
        <f>'11-2019'!#REF!</f>
        <v>#REF!</v>
      </c>
      <c r="J981" s="38" t="e">
        <f>'11-2019'!#REF!</f>
        <v>#REF!</v>
      </c>
    </row>
    <row r="982" spans="1:10" s="27" customFormat="1" ht="17.25" hidden="1" x14ac:dyDescent="0.3">
      <c r="A982" s="6" t="e">
        <f>'11-2019'!#REF!</f>
        <v>#REF!</v>
      </c>
      <c r="B982" s="7" t="e">
        <f>'11-2019'!#REF!</f>
        <v>#REF!</v>
      </c>
      <c r="C982" s="8" t="e">
        <f>'11-2019'!#REF!</f>
        <v>#REF!</v>
      </c>
      <c r="D982" s="9" t="e">
        <f>'11-2019'!#REF!</f>
        <v>#REF!</v>
      </c>
      <c r="E982" s="9" t="e">
        <f>'11-2019'!#REF!</f>
        <v>#REF!</v>
      </c>
      <c r="F982" s="71" t="e">
        <f t="shared" si="52"/>
        <v>#REF!</v>
      </c>
      <c r="G982" s="37"/>
      <c r="H982" s="38" t="e">
        <f>'11-2019'!#REF!</f>
        <v>#REF!</v>
      </c>
      <c r="I982" s="38" t="e">
        <f>'11-2019'!#REF!</f>
        <v>#REF!</v>
      </c>
      <c r="J982" s="38" t="e">
        <f>'11-2019'!#REF!</f>
        <v>#REF!</v>
      </c>
    </row>
    <row r="983" spans="1:10" s="27" customFormat="1" ht="17.25" hidden="1" x14ac:dyDescent="0.3">
      <c r="A983" s="6" t="e">
        <f>'11-2019'!#REF!</f>
        <v>#REF!</v>
      </c>
      <c r="B983" s="7" t="e">
        <f>'11-2019'!#REF!</f>
        <v>#REF!</v>
      </c>
      <c r="C983" s="8" t="e">
        <f>'11-2019'!#REF!</f>
        <v>#REF!</v>
      </c>
      <c r="D983" s="9" t="e">
        <f>'11-2019'!#REF!</f>
        <v>#REF!</v>
      </c>
      <c r="E983" s="9" t="e">
        <f>'11-2019'!#REF!</f>
        <v>#REF!</v>
      </c>
      <c r="F983" s="71" t="e">
        <f t="shared" si="52"/>
        <v>#REF!</v>
      </c>
      <c r="G983" s="37"/>
      <c r="H983" s="38" t="e">
        <f>'11-2019'!#REF!</f>
        <v>#REF!</v>
      </c>
      <c r="I983" s="38" t="e">
        <f>'11-2019'!#REF!</f>
        <v>#REF!</v>
      </c>
      <c r="J983" s="38" t="e">
        <f>'11-2019'!#REF!</f>
        <v>#REF!</v>
      </c>
    </row>
    <row r="984" spans="1:10" s="27" customFormat="1" ht="17.25" hidden="1" x14ac:dyDescent="0.3">
      <c r="A984" s="6" t="e">
        <f>'11-2019'!#REF!</f>
        <v>#REF!</v>
      </c>
      <c r="B984" s="7" t="e">
        <f>'11-2019'!#REF!</f>
        <v>#REF!</v>
      </c>
      <c r="C984" s="8" t="e">
        <f>'11-2019'!#REF!</f>
        <v>#REF!</v>
      </c>
      <c r="D984" s="9" t="e">
        <f>'11-2019'!#REF!</f>
        <v>#REF!</v>
      </c>
      <c r="E984" s="9" t="e">
        <f>'11-2019'!#REF!</f>
        <v>#REF!</v>
      </c>
      <c r="F984" s="71" t="e">
        <f t="shared" si="52"/>
        <v>#REF!</v>
      </c>
      <c r="G984" s="37"/>
      <c r="H984" s="38" t="e">
        <f>'11-2019'!#REF!</f>
        <v>#REF!</v>
      </c>
      <c r="I984" s="38" t="e">
        <f>'11-2019'!#REF!</f>
        <v>#REF!</v>
      </c>
      <c r="J984" s="38" t="e">
        <f>'11-2019'!#REF!</f>
        <v>#REF!</v>
      </c>
    </row>
    <row r="985" spans="1:10" s="27" customFormat="1" ht="17.25" hidden="1" x14ac:dyDescent="0.3">
      <c r="A985" s="6" t="e">
        <f>'11-2019'!#REF!</f>
        <v>#REF!</v>
      </c>
      <c r="B985" s="7" t="e">
        <f>'11-2019'!#REF!</f>
        <v>#REF!</v>
      </c>
      <c r="C985" s="8" t="e">
        <f>'11-2019'!#REF!</f>
        <v>#REF!</v>
      </c>
      <c r="D985" s="9" t="e">
        <f>'11-2019'!#REF!</f>
        <v>#REF!</v>
      </c>
      <c r="E985" s="9" t="e">
        <f>'11-2019'!#REF!</f>
        <v>#REF!</v>
      </c>
      <c r="F985" s="71" t="e">
        <f t="shared" si="52"/>
        <v>#REF!</v>
      </c>
      <c r="G985" s="37"/>
      <c r="H985" s="38" t="e">
        <f>'11-2019'!#REF!</f>
        <v>#REF!</v>
      </c>
      <c r="I985" s="38" t="e">
        <f>'11-2019'!#REF!</f>
        <v>#REF!</v>
      </c>
      <c r="J985" s="38" t="e">
        <f>'11-2019'!#REF!</f>
        <v>#REF!</v>
      </c>
    </row>
    <row r="986" spans="1:10" s="27" customFormat="1" ht="17.25" hidden="1" x14ac:dyDescent="0.3">
      <c r="A986" s="6" t="e">
        <f>'11-2019'!#REF!</f>
        <v>#REF!</v>
      </c>
      <c r="B986" s="7" t="e">
        <f>'11-2019'!#REF!</f>
        <v>#REF!</v>
      </c>
      <c r="C986" s="8" t="e">
        <f>'11-2019'!#REF!</f>
        <v>#REF!</v>
      </c>
      <c r="D986" s="9" t="e">
        <f>'11-2019'!#REF!</f>
        <v>#REF!</v>
      </c>
      <c r="E986" s="9" t="e">
        <f>'11-2019'!#REF!</f>
        <v>#REF!</v>
      </c>
      <c r="F986" s="71" t="e">
        <f t="shared" si="52"/>
        <v>#REF!</v>
      </c>
      <c r="G986" s="37"/>
      <c r="H986" s="38" t="e">
        <f>'11-2019'!#REF!</f>
        <v>#REF!</v>
      </c>
      <c r="I986" s="38" t="e">
        <f>'11-2019'!#REF!</f>
        <v>#REF!</v>
      </c>
      <c r="J986" s="38" t="e">
        <f>'11-2019'!#REF!</f>
        <v>#REF!</v>
      </c>
    </row>
    <row r="987" spans="1:10" s="27" customFormat="1" ht="17.25" hidden="1" x14ac:dyDescent="0.3">
      <c r="A987" s="6" t="e">
        <f>'11-2019'!#REF!</f>
        <v>#REF!</v>
      </c>
      <c r="B987" s="7" t="e">
        <f>'11-2019'!#REF!</f>
        <v>#REF!</v>
      </c>
      <c r="C987" s="8" t="e">
        <f>'11-2019'!#REF!</f>
        <v>#REF!</v>
      </c>
      <c r="D987" s="9" t="e">
        <f>'11-2019'!#REF!</f>
        <v>#REF!</v>
      </c>
      <c r="E987" s="9" t="e">
        <f>'11-2019'!#REF!</f>
        <v>#REF!</v>
      </c>
      <c r="F987" s="71" t="e">
        <f t="shared" si="52"/>
        <v>#REF!</v>
      </c>
      <c r="G987" s="37"/>
      <c r="H987" s="38" t="e">
        <f>'11-2019'!#REF!</f>
        <v>#REF!</v>
      </c>
      <c r="I987" s="38" t="e">
        <f>'11-2019'!#REF!</f>
        <v>#REF!</v>
      </c>
      <c r="J987" s="38" t="e">
        <f>'11-2019'!#REF!</f>
        <v>#REF!</v>
      </c>
    </row>
    <row r="988" spans="1:10" s="27" customFormat="1" ht="17.25" hidden="1" x14ac:dyDescent="0.3">
      <c r="A988" s="6" t="e">
        <f>'11-2019'!#REF!</f>
        <v>#REF!</v>
      </c>
      <c r="B988" s="7" t="e">
        <f>'11-2019'!#REF!</f>
        <v>#REF!</v>
      </c>
      <c r="C988" s="8" t="e">
        <f>'11-2019'!#REF!</f>
        <v>#REF!</v>
      </c>
      <c r="D988" s="9" t="e">
        <f>'11-2019'!#REF!</f>
        <v>#REF!</v>
      </c>
      <c r="E988" s="9" t="e">
        <f>'11-2019'!#REF!</f>
        <v>#REF!</v>
      </c>
      <c r="F988" s="71" t="e">
        <f t="shared" si="52"/>
        <v>#REF!</v>
      </c>
      <c r="G988" s="37"/>
      <c r="H988" s="38" t="e">
        <f>'11-2019'!#REF!</f>
        <v>#REF!</v>
      </c>
      <c r="I988" s="38" t="e">
        <f>'11-2019'!#REF!</f>
        <v>#REF!</v>
      </c>
      <c r="J988" s="38" t="e">
        <f>'11-2019'!#REF!</f>
        <v>#REF!</v>
      </c>
    </row>
    <row r="989" spans="1:10" s="27" customFormat="1" ht="17.25" hidden="1" x14ac:dyDescent="0.3">
      <c r="A989" s="6" t="e">
        <f>'11-2019'!#REF!</f>
        <v>#REF!</v>
      </c>
      <c r="B989" s="7" t="e">
        <f>'11-2019'!#REF!</f>
        <v>#REF!</v>
      </c>
      <c r="C989" s="8" t="e">
        <f>'11-2019'!#REF!</f>
        <v>#REF!</v>
      </c>
      <c r="D989" s="9" t="e">
        <f>'11-2019'!#REF!</f>
        <v>#REF!</v>
      </c>
      <c r="E989" s="9" t="e">
        <f>'11-2019'!#REF!</f>
        <v>#REF!</v>
      </c>
      <c r="F989" s="71" t="e">
        <f t="shared" si="52"/>
        <v>#REF!</v>
      </c>
      <c r="G989" s="37"/>
      <c r="H989" s="38" t="e">
        <f>'11-2019'!#REF!</f>
        <v>#REF!</v>
      </c>
      <c r="I989" s="38" t="e">
        <f>'11-2019'!#REF!</f>
        <v>#REF!</v>
      </c>
      <c r="J989" s="38" t="e">
        <f>'11-2019'!#REF!</f>
        <v>#REF!</v>
      </c>
    </row>
    <row r="990" spans="1:10" s="27" customFormat="1" ht="17.25" hidden="1" x14ac:dyDescent="0.3">
      <c r="A990" s="6" t="e">
        <f>'11-2019'!#REF!</f>
        <v>#REF!</v>
      </c>
      <c r="B990" s="7" t="e">
        <f>'11-2019'!#REF!</f>
        <v>#REF!</v>
      </c>
      <c r="C990" s="8" t="e">
        <f>'11-2019'!#REF!</f>
        <v>#REF!</v>
      </c>
      <c r="D990" s="9" t="e">
        <f>'11-2019'!#REF!</f>
        <v>#REF!</v>
      </c>
      <c r="E990" s="9" t="e">
        <f>'11-2019'!#REF!</f>
        <v>#REF!</v>
      </c>
      <c r="F990" s="71" t="e">
        <f t="shared" si="52"/>
        <v>#REF!</v>
      </c>
      <c r="G990" s="37"/>
      <c r="H990" s="38" t="e">
        <f>'11-2019'!#REF!</f>
        <v>#REF!</v>
      </c>
      <c r="I990" s="38" t="e">
        <f>'11-2019'!#REF!</f>
        <v>#REF!</v>
      </c>
      <c r="J990" s="38" t="e">
        <f>'11-2019'!#REF!</f>
        <v>#REF!</v>
      </c>
    </row>
    <row r="991" spans="1:10" s="27" customFormat="1" ht="17.25" hidden="1" x14ac:dyDescent="0.3">
      <c r="A991" s="6" t="e">
        <f>'11-2019'!#REF!</f>
        <v>#REF!</v>
      </c>
      <c r="B991" s="7" t="e">
        <f>'11-2019'!#REF!</f>
        <v>#REF!</v>
      </c>
      <c r="C991" s="8" t="e">
        <f>'11-2019'!#REF!</f>
        <v>#REF!</v>
      </c>
      <c r="D991" s="9" t="e">
        <f>'11-2019'!#REF!</f>
        <v>#REF!</v>
      </c>
      <c r="E991" s="9" t="e">
        <f>'11-2019'!#REF!</f>
        <v>#REF!</v>
      </c>
      <c r="F991" s="71" t="e">
        <f t="shared" si="52"/>
        <v>#REF!</v>
      </c>
      <c r="G991" s="37"/>
      <c r="H991" s="38" t="e">
        <f>'11-2019'!#REF!</f>
        <v>#REF!</v>
      </c>
      <c r="I991" s="38" t="e">
        <f>'11-2019'!#REF!</f>
        <v>#REF!</v>
      </c>
      <c r="J991" s="38" t="e">
        <f>'11-2019'!#REF!</f>
        <v>#REF!</v>
      </c>
    </row>
    <row r="992" spans="1:10" s="27" customFormat="1" ht="17.25" hidden="1" x14ac:dyDescent="0.3">
      <c r="A992" s="6" t="e">
        <f>'11-2019'!#REF!</f>
        <v>#REF!</v>
      </c>
      <c r="B992" s="7" t="e">
        <f>'11-2019'!#REF!</f>
        <v>#REF!</v>
      </c>
      <c r="C992" s="8" t="e">
        <f>'11-2019'!#REF!</f>
        <v>#REF!</v>
      </c>
      <c r="D992" s="9" t="e">
        <f>'11-2019'!#REF!</f>
        <v>#REF!</v>
      </c>
      <c r="E992" s="9" t="e">
        <f>'11-2019'!#REF!</f>
        <v>#REF!</v>
      </c>
      <c r="F992" s="71" t="e">
        <f t="shared" si="52"/>
        <v>#REF!</v>
      </c>
      <c r="G992" s="37"/>
      <c r="H992" s="38" t="e">
        <f>'11-2019'!#REF!</f>
        <v>#REF!</v>
      </c>
      <c r="I992" s="38" t="e">
        <f>'11-2019'!#REF!</f>
        <v>#REF!</v>
      </c>
      <c r="J992" s="38" t="e">
        <f>'11-2019'!#REF!</f>
        <v>#REF!</v>
      </c>
    </row>
    <row r="993" spans="1:10" s="27" customFormat="1" ht="17.25" hidden="1" x14ac:dyDescent="0.3">
      <c r="A993" s="6" t="e">
        <f>'11-2019'!#REF!</f>
        <v>#REF!</v>
      </c>
      <c r="B993" s="7" t="e">
        <f>'11-2019'!#REF!</f>
        <v>#REF!</v>
      </c>
      <c r="C993" s="8" t="e">
        <f>'11-2019'!#REF!</f>
        <v>#REF!</v>
      </c>
      <c r="D993" s="9" t="e">
        <f>'11-2019'!#REF!</f>
        <v>#REF!</v>
      </c>
      <c r="E993" s="9" t="e">
        <f>'11-2019'!#REF!</f>
        <v>#REF!</v>
      </c>
      <c r="F993" s="71" t="e">
        <f t="shared" si="52"/>
        <v>#REF!</v>
      </c>
      <c r="G993" s="37"/>
      <c r="H993" s="38" t="e">
        <f>'11-2019'!#REF!</f>
        <v>#REF!</v>
      </c>
      <c r="I993" s="38" t="e">
        <f>'11-2019'!#REF!</f>
        <v>#REF!</v>
      </c>
      <c r="J993" s="38" t="e">
        <f>'11-2019'!#REF!</f>
        <v>#REF!</v>
      </c>
    </row>
    <row r="994" spans="1:10" s="27" customFormat="1" ht="17.25" hidden="1" x14ac:dyDescent="0.3">
      <c r="A994" s="6" t="e">
        <f>'11-2019'!#REF!</f>
        <v>#REF!</v>
      </c>
      <c r="B994" s="7" t="e">
        <f>'11-2019'!#REF!</f>
        <v>#REF!</v>
      </c>
      <c r="C994" s="8" t="e">
        <f>'11-2019'!#REF!</f>
        <v>#REF!</v>
      </c>
      <c r="D994" s="9" t="e">
        <f>'11-2019'!#REF!</f>
        <v>#REF!</v>
      </c>
      <c r="E994" s="9" t="e">
        <f>'11-2019'!#REF!</f>
        <v>#REF!</v>
      </c>
      <c r="F994" s="71" t="e">
        <f t="shared" ref="F994:F1005" si="53">E994-D994</f>
        <v>#REF!</v>
      </c>
      <c r="G994" s="37"/>
      <c r="H994" s="38" t="e">
        <f>'11-2019'!#REF!</f>
        <v>#REF!</v>
      </c>
      <c r="I994" s="38" t="e">
        <f>'11-2019'!#REF!</f>
        <v>#REF!</v>
      </c>
      <c r="J994" s="38" t="e">
        <f>'11-2019'!#REF!</f>
        <v>#REF!</v>
      </c>
    </row>
    <row r="995" spans="1:10" s="27" customFormat="1" ht="17.25" hidden="1" x14ac:dyDescent="0.3">
      <c r="A995" s="6" t="e">
        <f>'11-2019'!#REF!</f>
        <v>#REF!</v>
      </c>
      <c r="B995" s="7" t="e">
        <f>'11-2019'!#REF!</f>
        <v>#REF!</v>
      </c>
      <c r="C995" s="8" t="e">
        <f>'11-2019'!#REF!</f>
        <v>#REF!</v>
      </c>
      <c r="D995" s="9" t="e">
        <f>'11-2019'!#REF!</f>
        <v>#REF!</v>
      </c>
      <c r="E995" s="9" t="e">
        <f>'11-2019'!#REF!</f>
        <v>#REF!</v>
      </c>
      <c r="F995" s="71" t="e">
        <f t="shared" si="53"/>
        <v>#REF!</v>
      </c>
      <c r="G995" s="37"/>
      <c r="H995" s="38" t="e">
        <f>'11-2019'!#REF!</f>
        <v>#REF!</v>
      </c>
      <c r="I995" s="38" t="e">
        <f>'11-2019'!#REF!</f>
        <v>#REF!</v>
      </c>
      <c r="J995" s="38" t="e">
        <f>'11-2019'!#REF!</f>
        <v>#REF!</v>
      </c>
    </row>
    <row r="996" spans="1:10" s="27" customFormat="1" ht="17.25" hidden="1" x14ac:dyDescent="0.3">
      <c r="A996" s="6" t="e">
        <f>'11-2019'!#REF!</f>
        <v>#REF!</v>
      </c>
      <c r="B996" s="7" t="e">
        <f>'11-2019'!#REF!</f>
        <v>#REF!</v>
      </c>
      <c r="C996" s="8" t="e">
        <f>'11-2019'!#REF!</f>
        <v>#REF!</v>
      </c>
      <c r="D996" s="9" t="e">
        <f>'11-2019'!#REF!</f>
        <v>#REF!</v>
      </c>
      <c r="E996" s="9" t="e">
        <f>'11-2019'!#REF!</f>
        <v>#REF!</v>
      </c>
      <c r="F996" s="71" t="e">
        <f t="shared" si="53"/>
        <v>#REF!</v>
      </c>
      <c r="G996" s="37"/>
      <c r="H996" s="38" t="e">
        <f>'11-2019'!#REF!</f>
        <v>#REF!</v>
      </c>
      <c r="I996" s="38" t="e">
        <f>'11-2019'!#REF!</f>
        <v>#REF!</v>
      </c>
      <c r="J996" s="38" t="e">
        <f>'11-2019'!#REF!</f>
        <v>#REF!</v>
      </c>
    </row>
    <row r="997" spans="1:10" s="27" customFormat="1" ht="17.25" hidden="1" x14ac:dyDescent="0.3">
      <c r="A997" s="6" t="e">
        <f>'11-2019'!#REF!</f>
        <v>#REF!</v>
      </c>
      <c r="B997" s="7" t="e">
        <f>'11-2019'!#REF!</f>
        <v>#REF!</v>
      </c>
      <c r="C997" s="8" t="e">
        <f>'11-2019'!#REF!</f>
        <v>#REF!</v>
      </c>
      <c r="D997" s="9" t="e">
        <f>'11-2019'!#REF!</f>
        <v>#REF!</v>
      </c>
      <c r="E997" s="9" t="e">
        <f>'11-2019'!#REF!</f>
        <v>#REF!</v>
      </c>
      <c r="F997" s="71" t="e">
        <f t="shared" si="53"/>
        <v>#REF!</v>
      </c>
      <c r="G997" s="37"/>
      <c r="H997" s="38" t="e">
        <f>'11-2019'!#REF!</f>
        <v>#REF!</v>
      </c>
      <c r="I997" s="38" t="e">
        <f>'11-2019'!#REF!</f>
        <v>#REF!</v>
      </c>
      <c r="J997" s="38" t="e">
        <f>'11-2019'!#REF!</f>
        <v>#REF!</v>
      </c>
    </row>
    <row r="998" spans="1:10" s="27" customFormat="1" ht="17.25" hidden="1" x14ac:dyDescent="0.3">
      <c r="A998" s="6" t="e">
        <f>'11-2019'!#REF!</f>
        <v>#REF!</v>
      </c>
      <c r="B998" s="7" t="e">
        <f>'11-2019'!#REF!</f>
        <v>#REF!</v>
      </c>
      <c r="C998" s="8" t="e">
        <f>'11-2019'!#REF!</f>
        <v>#REF!</v>
      </c>
      <c r="D998" s="9" t="e">
        <f>'11-2019'!#REF!</f>
        <v>#REF!</v>
      </c>
      <c r="E998" s="9" t="e">
        <f>'11-2019'!#REF!</f>
        <v>#REF!</v>
      </c>
      <c r="F998" s="71" t="e">
        <f t="shared" si="53"/>
        <v>#REF!</v>
      </c>
      <c r="G998" s="37"/>
      <c r="H998" s="38" t="e">
        <f>'11-2019'!#REF!</f>
        <v>#REF!</v>
      </c>
      <c r="I998" s="38" t="e">
        <f>'11-2019'!#REF!</f>
        <v>#REF!</v>
      </c>
      <c r="J998" s="38" t="e">
        <f>'11-2019'!#REF!</f>
        <v>#REF!</v>
      </c>
    </row>
    <row r="999" spans="1:10" s="27" customFormat="1" ht="17.25" hidden="1" x14ac:dyDescent="0.3">
      <c r="A999" s="6" t="e">
        <f>'11-2019'!#REF!</f>
        <v>#REF!</v>
      </c>
      <c r="B999" s="7" t="e">
        <f>'11-2019'!#REF!</f>
        <v>#REF!</v>
      </c>
      <c r="C999" s="8" t="e">
        <f>'11-2019'!#REF!</f>
        <v>#REF!</v>
      </c>
      <c r="D999" s="9" t="e">
        <f>'11-2019'!#REF!</f>
        <v>#REF!</v>
      </c>
      <c r="E999" s="9" t="e">
        <f>'11-2019'!#REF!</f>
        <v>#REF!</v>
      </c>
      <c r="F999" s="71" t="e">
        <f t="shared" si="53"/>
        <v>#REF!</v>
      </c>
      <c r="G999" s="37"/>
      <c r="H999" s="38" t="e">
        <f>'11-2019'!#REF!</f>
        <v>#REF!</v>
      </c>
      <c r="I999" s="38" t="e">
        <f>'11-2019'!#REF!</f>
        <v>#REF!</v>
      </c>
      <c r="J999" s="38" t="e">
        <f>'11-2019'!#REF!</f>
        <v>#REF!</v>
      </c>
    </row>
    <row r="1000" spans="1:10" s="27" customFormat="1" ht="17.25" hidden="1" x14ac:dyDescent="0.3">
      <c r="A1000" s="6" t="e">
        <f>'11-2019'!#REF!</f>
        <v>#REF!</v>
      </c>
      <c r="B1000" s="7" t="e">
        <f>'11-2019'!#REF!</f>
        <v>#REF!</v>
      </c>
      <c r="C1000" s="8" t="e">
        <f>'11-2019'!#REF!</f>
        <v>#REF!</v>
      </c>
      <c r="D1000" s="9" t="e">
        <f>'11-2019'!#REF!</f>
        <v>#REF!</v>
      </c>
      <c r="E1000" s="9" t="e">
        <f>'11-2019'!#REF!</f>
        <v>#REF!</v>
      </c>
      <c r="F1000" s="71" t="e">
        <f t="shared" si="53"/>
        <v>#REF!</v>
      </c>
      <c r="G1000" s="37"/>
      <c r="H1000" s="38" t="e">
        <f>'11-2019'!#REF!</f>
        <v>#REF!</v>
      </c>
      <c r="I1000" s="38" t="e">
        <f>'11-2019'!#REF!</f>
        <v>#REF!</v>
      </c>
      <c r="J1000" s="38" t="e">
        <f>'11-2019'!#REF!</f>
        <v>#REF!</v>
      </c>
    </row>
    <row r="1001" spans="1:10" s="27" customFormat="1" ht="17.25" hidden="1" x14ac:dyDescent="0.3">
      <c r="A1001" s="6" t="e">
        <f>'11-2019'!#REF!</f>
        <v>#REF!</v>
      </c>
      <c r="B1001" s="7" t="e">
        <f>'11-2019'!#REF!</f>
        <v>#REF!</v>
      </c>
      <c r="C1001" s="8" t="e">
        <f>'11-2019'!#REF!</f>
        <v>#REF!</v>
      </c>
      <c r="D1001" s="9" t="e">
        <f>'11-2019'!#REF!</f>
        <v>#REF!</v>
      </c>
      <c r="E1001" s="9" t="e">
        <f>'11-2019'!#REF!</f>
        <v>#REF!</v>
      </c>
      <c r="F1001" s="71" t="e">
        <f t="shared" si="53"/>
        <v>#REF!</v>
      </c>
      <c r="G1001" s="37"/>
      <c r="H1001" s="38" t="e">
        <f>'11-2019'!#REF!</f>
        <v>#REF!</v>
      </c>
      <c r="I1001" s="38" t="e">
        <f>'11-2019'!#REF!</f>
        <v>#REF!</v>
      </c>
      <c r="J1001" s="38" t="e">
        <f>'11-2019'!#REF!</f>
        <v>#REF!</v>
      </c>
    </row>
    <row r="1002" spans="1:10" s="27" customFormat="1" ht="17.25" hidden="1" x14ac:dyDescent="0.3">
      <c r="A1002" s="6" t="e">
        <f>'11-2019'!#REF!</f>
        <v>#REF!</v>
      </c>
      <c r="B1002" s="7" t="e">
        <f>'11-2019'!#REF!</f>
        <v>#REF!</v>
      </c>
      <c r="C1002" s="8" t="e">
        <f>'11-2019'!#REF!</f>
        <v>#REF!</v>
      </c>
      <c r="D1002" s="9" t="e">
        <f>'11-2019'!#REF!</f>
        <v>#REF!</v>
      </c>
      <c r="E1002" s="9" t="e">
        <f>'11-2019'!#REF!</f>
        <v>#REF!</v>
      </c>
      <c r="F1002" s="71" t="e">
        <f t="shared" si="53"/>
        <v>#REF!</v>
      </c>
      <c r="G1002" s="37"/>
      <c r="H1002" s="38" t="e">
        <f>'11-2019'!#REF!</f>
        <v>#REF!</v>
      </c>
      <c r="I1002" s="38" t="e">
        <f>'11-2019'!#REF!</f>
        <v>#REF!</v>
      </c>
      <c r="J1002" s="38" t="e">
        <f>'11-2019'!#REF!</f>
        <v>#REF!</v>
      </c>
    </row>
    <row r="1003" spans="1:10" s="27" customFormat="1" ht="17.25" hidden="1" x14ac:dyDescent="0.3">
      <c r="A1003" s="6" t="e">
        <f>'11-2019'!#REF!</f>
        <v>#REF!</v>
      </c>
      <c r="B1003" s="7" t="e">
        <f>'11-2019'!#REF!</f>
        <v>#REF!</v>
      </c>
      <c r="C1003" s="8" t="e">
        <f>'11-2019'!#REF!</f>
        <v>#REF!</v>
      </c>
      <c r="D1003" s="9" t="e">
        <f>'11-2019'!#REF!</f>
        <v>#REF!</v>
      </c>
      <c r="E1003" s="9" t="e">
        <f>'11-2019'!#REF!</f>
        <v>#REF!</v>
      </c>
      <c r="F1003" s="71" t="e">
        <f t="shared" si="53"/>
        <v>#REF!</v>
      </c>
      <c r="G1003" s="37"/>
      <c r="H1003" s="38" t="e">
        <f>'11-2019'!#REF!</f>
        <v>#REF!</v>
      </c>
      <c r="I1003" s="38" t="e">
        <f>'11-2019'!#REF!</f>
        <v>#REF!</v>
      </c>
      <c r="J1003" s="38" t="e">
        <f>'11-2019'!#REF!</f>
        <v>#REF!</v>
      </c>
    </row>
    <row r="1004" spans="1:10" s="27" customFormat="1" ht="17.25" hidden="1" x14ac:dyDescent="0.3">
      <c r="A1004" s="6" t="e">
        <f>'11-2019'!#REF!</f>
        <v>#REF!</v>
      </c>
      <c r="B1004" s="7" t="e">
        <f>'11-2019'!#REF!</f>
        <v>#REF!</v>
      </c>
      <c r="C1004" s="8" t="e">
        <f>'11-2019'!#REF!</f>
        <v>#REF!</v>
      </c>
      <c r="D1004" s="9" t="e">
        <f>'11-2019'!#REF!</f>
        <v>#REF!</v>
      </c>
      <c r="E1004" s="9" t="e">
        <f>'11-2019'!#REF!</f>
        <v>#REF!</v>
      </c>
      <c r="F1004" s="71" t="e">
        <f t="shared" si="53"/>
        <v>#REF!</v>
      </c>
      <c r="G1004" s="37"/>
      <c r="H1004" s="38" t="e">
        <f>'11-2019'!#REF!</f>
        <v>#REF!</v>
      </c>
      <c r="I1004" s="38" t="e">
        <f>'11-2019'!#REF!</f>
        <v>#REF!</v>
      </c>
      <c r="J1004" s="38" t="e">
        <f>'11-2019'!#REF!</f>
        <v>#REF!</v>
      </c>
    </row>
    <row r="1005" spans="1:10" s="27" customFormat="1" ht="17.25" hidden="1" x14ac:dyDescent="0.3">
      <c r="A1005" s="6" t="e">
        <f>'11-2019'!#REF!</f>
        <v>#REF!</v>
      </c>
      <c r="B1005" s="7" t="e">
        <f>'11-2019'!#REF!</f>
        <v>#REF!</v>
      </c>
      <c r="C1005" s="8" t="e">
        <f>'11-2019'!#REF!</f>
        <v>#REF!</v>
      </c>
      <c r="D1005" s="9" t="e">
        <f>'11-2019'!#REF!</f>
        <v>#REF!</v>
      </c>
      <c r="E1005" s="9" t="e">
        <f>'11-2019'!#REF!</f>
        <v>#REF!</v>
      </c>
      <c r="F1005" s="71" t="e">
        <f t="shared" si="53"/>
        <v>#REF!</v>
      </c>
      <c r="G1005" s="37"/>
      <c r="H1005" s="38" t="e">
        <f>'11-2019'!#REF!</f>
        <v>#REF!</v>
      </c>
      <c r="I1005" s="38" t="e">
        <f>'11-2019'!#REF!</f>
        <v>#REF!</v>
      </c>
      <c r="J1005" s="38" t="e">
        <f>'11-2019'!#REF!</f>
        <v>#REF!</v>
      </c>
    </row>
    <row r="1006" spans="1:10" s="27" customFormat="1" ht="17.25" hidden="1" x14ac:dyDescent="0.3">
      <c r="A1006" s="6" t="e">
        <f>'11-2019'!#REF!</f>
        <v>#REF!</v>
      </c>
      <c r="B1006" s="7" t="e">
        <f>'11-2019'!#REF!</f>
        <v>#REF!</v>
      </c>
      <c r="C1006" s="8" t="e">
        <f>'11-2019'!#REF!</f>
        <v>#REF!</v>
      </c>
      <c r="D1006" s="9" t="e">
        <f>'11-2019'!#REF!</f>
        <v>#REF!</v>
      </c>
      <c r="E1006" s="9" t="e">
        <f>'11-2019'!#REF!</f>
        <v>#REF!</v>
      </c>
      <c r="F1006" s="71" t="e">
        <f t="shared" ref="F1006:F1014" si="54">E1006-D1006</f>
        <v>#REF!</v>
      </c>
      <c r="G1006" s="37"/>
      <c r="H1006" s="38" t="e">
        <f>'11-2019'!#REF!</f>
        <v>#REF!</v>
      </c>
      <c r="I1006" s="38" t="e">
        <f>'11-2019'!#REF!</f>
        <v>#REF!</v>
      </c>
      <c r="J1006" s="38" t="e">
        <f>'11-2019'!#REF!</f>
        <v>#REF!</v>
      </c>
    </row>
    <row r="1007" spans="1:10" s="27" customFormat="1" ht="17.25" hidden="1" x14ac:dyDescent="0.3">
      <c r="A1007" s="6" t="e">
        <f>'11-2019'!#REF!</f>
        <v>#REF!</v>
      </c>
      <c r="B1007" s="7" t="e">
        <f>'11-2019'!#REF!</f>
        <v>#REF!</v>
      </c>
      <c r="C1007" s="8" t="e">
        <f>'11-2019'!#REF!</f>
        <v>#REF!</v>
      </c>
      <c r="D1007" s="9" t="e">
        <f>'11-2019'!#REF!</f>
        <v>#REF!</v>
      </c>
      <c r="E1007" s="9" t="e">
        <f>'11-2019'!#REF!</f>
        <v>#REF!</v>
      </c>
      <c r="F1007" s="71" t="e">
        <f t="shared" si="54"/>
        <v>#REF!</v>
      </c>
      <c r="G1007" s="37"/>
      <c r="H1007" s="38" t="e">
        <f>'11-2019'!#REF!</f>
        <v>#REF!</v>
      </c>
      <c r="I1007" s="38" t="e">
        <f>'11-2019'!#REF!</f>
        <v>#REF!</v>
      </c>
      <c r="J1007" s="38" t="e">
        <f>'11-2019'!#REF!</f>
        <v>#REF!</v>
      </c>
    </row>
    <row r="1008" spans="1:10" s="27" customFormat="1" ht="17.25" hidden="1" x14ac:dyDescent="0.3">
      <c r="A1008" s="6" t="e">
        <f>'11-2019'!#REF!</f>
        <v>#REF!</v>
      </c>
      <c r="B1008" s="7" t="e">
        <f>'11-2019'!#REF!</f>
        <v>#REF!</v>
      </c>
      <c r="C1008" s="8" t="e">
        <f>'11-2019'!#REF!</f>
        <v>#REF!</v>
      </c>
      <c r="D1008" s="9" t="e">
        <f>'11-2019'!#REF!</f>
        <v>#REF!</v>
      </c>
      <c r="E1008" s="9" t="e">
        <f>'11-2019'!#REF!</f>
        <v>#REF!</v>
      </c>
      <c r="F1008" s="71" t="e">
        <f t="shared" si="54"/>
        <v>#REF!</v>
      </c>
      <c r="G1008" s="37"/>
      <c r="H1008" s="38" t="e">
        <f>'11-2019'!#REF!</f>
        <v>#REF!</v>
      </c>
      <c r="I1008" s="38" t="e">
        <f>'11-2019'!#REF!</f>
        <v>#REF!</v>
      </c>
      <c r="J1008" s="38" t="e">
        <f>'11-2019'!#REF!</f>
        <v>#REF!</v>
      </c>
    </row>
    <row r="1009" spans="1:10" s="27" customFormat="1" ht="17.25" hidden="1" x14ac:dyDescent="0.3">
      <c r="A1009" s="6" t="e">
        <f>'11-2019'!#REF!</f>
        <v>#REF!</v>
      </c>
      <c r="B1009" s="7" t="e">
        <f>'11-2019'!#REF!</f>
        <v>#REF!</v>
      </c>
      <c r="C1009" s="8" t="e">
        <f>'11-2019'!#REF!</f>
        <v>#REF!</v>
      </c>
      <c r="D1009" s="9" t="e">
        <f>'11-2019'!#REF!</f>
        <v>#REF!</v>
      </c>
      <c r="E1009" s="9" t="e">
        <f>'11-2019'!#REF!</f>
        <v>#REF!</v>
      </c>
      <c r="F1009" s="71" t="e">
        <f t="shared" si="54"/>
        <v>#REF!</v>
      </c>
      <c r="G1009" s="37"/>
      <c r="H1009" s="38" t="e">
        <f>'11-2019'!#REF!</f>
        <v>#REF!</v>
      </c>
      <c r="I1009" s="38" t="e">
        <f>'11-2019'!#REF!</f>
        <v>#REF!</v>
      </c>
      <c r="J1009" s="38" t="e">
        <f>'11-2019'!#REF!</f>
        <v>#REF!</v>
      </c>
    </row>
    <row r="1010" spans="1:10" s="27" customFormat="1" ht="17.25" hidden="1" x14ac:dyDescent="0.3">
      <c r="A1010" s="6" t="e">
        <f>'11-2019'!#REF!</f>
        <v>#REF!</v>
      </c>
      <c r="B1010" s="7" t="e">
        <f>'11-2019'!#REF!</f>
        <v>#REF!</v>
      </c>
      <c r="C1010" s="8" t="e">
        <f>'11-2019'!#REF!</f>
        <v>#REF!</v>
      </c>
      <c r="D1010" s="9" t="e">
        <f>'11-2019'!O1490</f>
        <v>#REF!</v>
      </c>
      <c r="E1010" s="9" t="e">
        <f>'11-2019'!P1490</f>
        <v>#REF!</v>
      </c>
      <c r="F1010" s="71" t="e">
        <f t="shared" si="54"/>
        <v>#REF!</v>
      </c>
      <c r="G1010" s="37"/>
      <c r="H1010" s="38" t="e">
        <f>'11-2019'!#REF!</f>
        <v>#REF!</v>
      </c>
      <c r="I1010" s="38" t="e">
        <f>'11-2019'!#REF!</f>
        <v>#REF!</v>
      </c>
      <c r="J1010" s="38" t="e">
        <f>'11-2019'!#REF!</f>
        <v>#REF!</v>
      </c>
    </row>
    <row r="1011" spans="1:10" s="27" customFormat="1" ht="17.25" hidden="1" x14ac:dyDescent="0.3">
      <c r="A1011" s="6" t="e">
        <f>'11-2019'!#REF!</f>
        <v>#REF!</v>
      </c>
      <c r="B1011" s="7" t="e">
        <f>'11-2019'!#REF!</f>
        <v>#REF!</v>
      </c>
      <c r="C1011" s="8" t="e">
        <f>'11-2019'!#REF!</f>
        <v>#REF!</v>
      </c>
      <c r="D1011" s="9" t="e">
        <f>'11-2019'!O1491</f>
        <v>#REF!</v>
      </c>
      <c r="E1011" s="9" t="e">
        <f>'11-2019'!P1491</f>
        <v>#REF!</v>
      </c>
      <c r="F1011" s="71" t="e">
        <f t="shared" si="54"/>
        <v>#REF!</v>
      </c>
      <c r="G1011" s="37"/>
      <c r="H1011" s="38" t="e">
        <f>'11-2019'!#REF!</f>
        <v>#REF!</v>
      </c>
      <c r="I1011" s="38" t="e">
        <f>'11-2019'!#REF!</f>
        <v>#REF!</v>
      </c>
      <c r="J1011" s="38" t="e">
        <f>'11-2019'!#REF!</f>
        <v>#REF!</v>
      </c>
    </row>
    <row r="1012" spans="1:10" s="27" customFormat="1" ht="17.25" hidden="1" x14ac:dyDescent="0.3">
      <c r="A1012" s="6" t="e">
        <f>'11-2019'!#REF!</f>
        <v>#REF!</v>
      </c>
      <c r="B1012" s="7" t="e">
        <f>'11-2019'!#REF!</f>
        <v>#REF!</v>
      </c>
      <c r="C1012" s="8" t="e">
        <f>'11-2019'!#REF!</f>
        <v>#REF!</v>
      </c>
      <c r="D1012" s="9" t="e">
        <f>'11-2019'!O1492</f>
        <v>#REF!</v>
      </c>
      <c r="E1012" s="9" t="e">
        <f>'11-2019'!P1492</f>
        <v>#REF!</v>
      </c>
      <c r="F1012" s="71" t="e">
        <f t="shared" si="54"/>
        <v>#REF!</v>
      </c>
      <c r="G1012" s="37"/>
      <c r="H1012" s="38" t="e">
        <f>'11-2019'!#REF!</f>
        <v>#REF!</v>
      </c>
      <c r="I1012" s="38" t="e">
        <f>'11-2019'!#REF!</f>
        <v>#REF!</v>
      </c>
      <c r="J1012" s="38" t="e">
        <f>'11-2019'!#REF!</f>
        <v>#REF!</v>
      </c>
    </row>
    <row r="1013" spans="1:10" s="27" customFormat="1" ht="17.25" hidden="1" x14ac:dyDescent="0.3">
      <c r="A1013" s="6" t="e">
        <f>'11-2019'!#REF!</f>
        <v>#REF!</v>
      </c>
      <c r="B1013" s="7" t="e">
        <f>'11-2019'!#REF!</f>
        <v>#REF!</v>
      </c>
      <c r="C1013" s="8" t="e">
        <f>'11-2019'!#REF!</f>
        <v>#REF!</v>
      </c>
      <c r="D1013" s="9" t="e">
        <f>'11-2019'!O1493</f>
        <v>#REF!</v>
      </c>
      <c r="E1013" s="9" t="e">
        <f>'11-2019'!P1493</f>
        <v>#REF!</v>
      </c>
      <c r="F1013" s="71" t="e">
        <f t="shared" si="54"/>
        <v>#REF!</v>
      </c>
      <c r="G1013" s="37"/>
      <c r="H1013" s="38" t="e">
        <f>'11-2019'!#REF!</f>
        <v>#REF!</v>
      </c>
      <c r="I1013" s="38" t="e">
        <f>'11-2019'!#REF!</f>
        <v>#REF!</v>
      </c>
      <c r="J1013" s="38" t="e">
        <f>'11-2019'!#REF!</f>
        <v>#REF!</v>
      </c>
    </row>
    <row r="1014" spans="1:10" s="27" customFormat="1" ht="17.25" hidden="1" x14ac:dyDescent="0.3">
      <c r="A1014" s="6" t="e">
        <f>'11-2019'!#REF!</f>
        <v>#REF!</v>
      </c>
      <c r="B1014" s="7" t="e">
        <f>'11-2019'!#REF!</f>
        <v>#REF!</v>
      </c>
      <c r="C1014" s="8" t="e">
        <f>'11-2019'!#REF!</f>
        <v>#REF!</v>
      </c>
      <c r="D1014" s="9" t="e">
        <f>'11-2019'!O1494</f>
        <v>#REF!</v>
      </c>
      <c r="E1014" s="9" t="e">
        <f>'11-2019'!P1494</f>
        <v>#REF!</v>
      </c>
      <c r="F1014" s="71" t="e">
        <f t="shared" si="54"/>
        <v>#REF!</v>
      </c>
      <c r="G1014" s="37"/>
      <c r="H1014" s="38" t="e">
        <f>'11-2019'!#REF!</f>
        <v>#REF!</v>
      </c>
      <c r="I1014" s="38" t="e">
        <f>'11-2019'!#REF!</f>
        <v>#REF!</v>
      </c>
      <c r="J1014" s="38" t="e">
        <f>'11-2019'!#REF!</f>
        <v>#REF!</v>
      </c>
    </row>
    <row r="1015" spans="1:10" s="37" customFormat="1" ht="17.25" x14ac:dyDescent="0.3">
      <c r="A1015" s="13"/>
      <c r="B1015" s="321" t="str">
        <f>'11-2019'!B1490</f>
        <v>Sơn SPEC: Cửa hàng Bảy Khá tổ 05, ấp Vĩnh Lộc, thị trấn Cái Dầu, huyện Châu Phú, áp dụng từ ngày 13/9/2017</v>
      </c>
      <c r="C1015" s="322"/>
      <c r="D1015" s="322"/>
      <c r="E1015" s="322"/>
      <c r="F1015" s="323"/>
      <c r="H1015" s="40">
        <f>'11-2019'!H1490</f>
        <v>0</v>
      </c>
      <c r="I1015" s="40">
        <f>'11-2019'!I1490</f>
        <v>0</v>
      </c>
      <c r="J1015" s="40">
        <f>'11-2019'!J1490</f>
        <v>0</v>
      </c>
    </row>
    <row r="1016" spans="1:10" s="27" customFormat="1" ht="17.25" hidden="1" x14ac:dyDescent="0.3">
      <c r="A1016" s="6" t="s">
        <v>511</v>
      </c>
      <c r="B1016" s="7" t="str">
        <f>'11-2019'!B1491</f>
        <v>Bột SPEC INT&amp;ÈILLER (bao 40Kg)</v>
      </c>
      <c r="C1016" s="8" t="str">
        <f>'11-2019'!C1491</f>
        <v>đ/kg</v>
      </c>
      <c r="D1016" s="9">
        <f>'11-2019'!O1496</f>
        <v>0</v>
      </c>
      <c r="E1016" s="9">
        <f>'11-2019'!P1496</f>
        <v>0</v>
      </c>
      <c r="F1016" s="71">
        <f>E1016-D1016</f>
        <v>0</v>
      </c>
      <c r="G1016" s="37"/>
      <c r="H1016" s="38">
        <f>'11-2019'!H1491</f>
        <v>0</v>
      </c>
      <c r="I1016" s="38">
        <f>'11-2019'!I1491</f>
        <v>0</v>
      </c>
      <c r="J1016" s="38">
        <f>'11-2019'!J1491</f>
        <v>0</v>
      </c>
    </row>
    <row r="1017" spans="1:10" s="27" customFormat="1" ht="17.25" hidden="1" x14ac:dyDescent="0.3">
      <c r="A1017" s="6">
        <f>'11-2019'!A1492</f>
        <v>2</v>
      </c>
      <c r="B1017" s="7" t="str">
        <f>'11-2019'!B1492</f>
        <v>Sơn ngoại thất chống bám bẩn SPEC HI-ANTISTAIN (01 lít)</v>
      </c>
      <c r="C1017" s="8" t="str">
        <f>'11-2019'!C1492</f>
        <v>đ/kg</v>
      </c>
      <c r="D1017" s="9">
        <f>'11-2019'!O1497</f>
        <v>0</v>
      </c>
      <c r="E1017" s="9">
        <f>'11-2019'!P1497</f>
        <v>0</v>
      </c>
      <c r="F1017" s="71">
        <f t="shared" ref="F1017:F1034" si="55">E1017-D1017</f>
        <v>0</v>
      </c>
      <c r="G1017" s="37"/>
      <c r="H1017" s="38">
        <f>'11-2019'!H1492</f>
        <v>0</v>
      </c>
      <c r="I1017" s="38">
        <f>'11-2019'!I1492</f>
        <v>0</v>
      </c>
      <c r="J1017" s="38">
        <f>'11-2019'!J1492</f>
        <v>0</v>
      </c>
    </row>
    <row r="1018" spans="1:10" s="27" customFormat="1" ht="17.25" hidden="1" x14ac:dyDescent="0.3">
      <c r="A1018" s="6">
        <f>'11-2019'!A1493</f>
        <v>3</v>
      </c>
      <c r="B1018" s="7" t="str">
        <f>'11-2019'!B1493</f>
        <v>Sơn ngoại thất chống bám bẩn SPEC HI-ANTISTAIN  (05 lít)</v>
      </c>
      <c r="C1018" s="8" t="str">
        <f>'11-2019'!C1493</f>
        <v>đ/kg</v>
      </c>
      <c r="D1018" s="9">
        <f>'11-2019'!O1498</f>
        <v>0</v>
      </c>
      <c r="E1018" s="9">
        <f>'11-2019'!P1498</f>
        <v>0</v>
      </c>
      <c r="F1018" s="71">
        <f t="shared" si="55"/>
        <v>0</v>
      </c>
      <c r="G1018" s="37"/>
      <c r="H1018" s="38">
        <f>'11-2019'!H1493</f>
        <v>0</v>
      </c>
      <c r="I1018" s="38">
        <f>'11-2019'!I1493</f>
        <v>0</v>
      </c>
      <c r="J1018" s="38">
        <f>'11-2019'!J1493</f>
        <v>0</v>
      </c>
    </row>
    <row r="1019" spans="1:10" s="27" customFormat="1" ht="17.25" hidden="1" x14ac:dyDescent="0.3">
      <c r="A1019" s="6">
        <f>'11-2019'!A1494</f>
        <v>4</v>
      </c>
      <c r="B1019" s="7" t="str">
        <f>'11-2019'!B1494</f>
        <v>Sơn ngoại thất cao cấp bóng lau chùi hiệu quả SPEC HELOO SATINKOTE  (01 lít)</v>
      </c>
      <c r="C1019" s="8" t="str">
        <f>'11-2019'!C1494</f>
        <v>đ/kg</v>
      </c>
      <c r="D1019" s="9">
        <f>'11-2019'!O1499</f>
        <v>0</v>
      </c>
      <c r="E1019" s="9">
        <f>'11-2019'!P1499</f>
        <v>0</v>
      </c>
      <c r="F1019" s="71">
        <f t="shared" si="55"/>
        <v>0</v>
      </c>
      <c r="G1019" s="37"/>
      <c r="H1019" s="38">
        <f>'11-2019'!H1494</f>
        <v>0</v>
      </c>
      <c r="I1019" s="38">
        <f>'11-2019'!I1494</f>
        <v>0</v>
      </c>
      <c r="J1019" s="38">
        <f>'11-2019'!J1494</f>
        <v>0</v>
      </c>
    </row>
    <row r="1020" spans="1:10" s="27" customFormat="1" ht="17.25" hidden="1" x14ac:dyDescent="0.3">
      <c r="A1020" s="6">
        <f>'11-2019'!A1495</f>
        <v>5</v>
      </c>
      <c r="B1020" s="7" t="str">
        <f>'11-2019'!B1495</f>
        <v>Sơn ngoại thất cao cấp bóng lau chùi hiệu quả SPEC HELOO SATINKOTE  (05 lít)</v>
      </c>
      <c r="C1020" s="8" t="str">
        <f>'11-2019'!C1495</f>
        <v>đ/kg</v>
      </c>
      <c r="D1020" s="9">
        <f>'11-2019'!O1500</f>
        <v>0</v>
      </c>
      <c r="E1020" s="9">
        <f>'11-2019'!P1500</f>
        <v>0</v>
      </c>
      <c r="F1020" s="71">
        <f t="shared" si="55"/>
        <v>0</v>
      </c>
      <c r="G1020" s="37"/>
      <c r="H1020" s="38">
        <f>'11-2019'!H1495</f>
        <v>0</v>
      </c>
      <c r="I1020" s="38">
        <f>'11-2019'!I1495</f>
        <v>0</v>
      </c>
      <c r="J1020" s="38">
        <f>'11-2019'!J1495</f>
        <v>0</v>
      </c>
    </row>
    <row r="1021" spans="1:10" s="27" customFormat="1" ht="17.25" hidden="1" x14ac:dyDescent="0.3">
      <c r="A1021" s="6">
        <f>'11-2019'!A1496</f>
        <v>6</v>
      </c>
      <c r="B1021" s="7" t="str">
        <f>'11-2019'!B1496</f>
        <v>Sơn ngoại thất cao cấp bóng lau chùi hiệu quả SPEC HELOO SATINKOTE  (18 lít)</v>
      </c>
      <c r="C1021" s="8" t="str">
        <f>'11-2019'!C1496</f>
        <v>đ/kg</v>
      </c>
      <c r="D1021" s="9">
        <f>'11-2019'!O1501</f>
        <v>0</v>
      </c>
      <c r="E1021" s="9">
        <f>'11-2019'!P1501</f>
        <v>0</v>
      </c>
      <c r="F1021" s="71">
        <f t="shared" si="55"/>
        <v>0</v>
      </c>
      <c r="G1021" s="37"/>
      <c r="H1021" s="38">
        <f>'11-2019'!H1496</f>
        <v>0</v>
      </c>
      <c r="I1021" s="38">
        <f>'11-2019'!I1496</f>
        <v>0</v>
      </c>
      <c r="J1021" s="38">
        <f>'11-2019'!J1496</f>
        <v>0</v>
      </c>
    </row>
    <row r="1022" spans="1:10" s="27" customFormat="1" ht="32.25" hidden="1" customHeight="1" x14ac:dyDescent="0.3">
      <c r="A1022" s="6">
        <f>'11-2019'!A1497</f>
        <v>7</v>
      </c>
      <c r="B1022" s="7" t="str">
        <f>'11-2019'!B1497</f>
        <v>Sơn nội thất cao cấp bóng lau chùi hiệu quả SPEC HELOO SATINKOTE FOR INT (01 lít)</v>
      </c>
      <c r="C1022" s="8" t="str">
        <f>'11-2019'!C1497</f>
        <v>đ/kg</v>
      </c>
      <c r="D1022" s="9">
        <f>'11-2019'!O1502</f>
        <v>0</v>
      </c>
      <c r="E1022" s="9">
        <f>'11-2019'!P1502</f>
        <v>0</v>
      </c>
      <c r="F1022" s="71">
        <f t="shared" si="55"/>
        <v>0</v>
      </c>
      <c r="G1022" s="37"/>
      <c r="H1022" s="38">
        <f>'11-2019'!H1497</f>
        <v>0</v>
      </c>
      <c r="I1022" s="38">
        <f>'11-2019'!I1497</f>
        <v>0</v>
      </c>
      <c r="J1022" s="38">
        <f>'11-2019'!J1497</f>
        <v>0</v>
      </c>
    </row>
    <row r="1023" spans="1:10" s="27" customFormat="1" ht="32.25" hidden="1" customHeight="1" x14ac:dyDescent="0.3">
      <c r="A1023" s="6">
        <f>'11-2019'!A1498</f>
        <v>8</v>
      </c>
      <c r="B1023" s="7" t="str">
        <f>'11-2019'!B1498</f>
        <v>Sơn nội thất cao cấp bóng lau chùi hiệu quả SPEC HELOO SATINKOTE FOR INT (05 lít)</v>
      </c>
      <c r="C1023" s="8" t="str">
        <f>'11-2019'!C1498</f>
        <v>đ/kg</v>
      </c>
      <c r="D1023" s="9">
        <f>'11-2019'!O1503</f>
        <v>0</v>
      </c>
      <c r="E1023" s="9">
        <f>'11-2019'!P1503</f>
        <v>0</v>
      </c>
      <c r="F1023" s="71">
        <f t="shared" si="55"/>
        <v>0</v>
      </c>
      <c r="G1023" s="37"/>
      <c r="H1023" s="38">
        <f>'11-2019'!H1498</f>
        <v>0</v>
      </c>
      <c r="I1023" s="38">
        <f>'11-2019'!I1498</f>
        <v>0</v>
      </c>
      <c r="J1023" s="38">
        <f>'11-2019'!J1498</f>
        <v>0</v>
      </c>
    </row>
    <row r="1024" spans="1:10" s="27" customFormat="1" ht="32.25" hidden="1" customHeight="1" x14ac:dyDescent="0.3">
      <c r="A1024" s="6">
        <f>'11-2019'!A1499</f>
        <v>9</v>
      </c>
      <c r="B1024" s="7" t="str">
        <f>'11-2019'!B1499</f>
        <v>Sơn nội thất cao cấp bóng lau chùi hiệu quả SPEC HELOO SATINKOTE FOR INT (18 lít)</v>
      </c>
      <c r="C1024" s="8" t="str">
        <f>'11-2019'!C1499</f>
        <v>đ/kg</v>
      </c>
      <c r="D1024" s="9">
        <f>'11-2019'!O1504</f>
        <v>0</v>
      </c>
      <c r="E1024" s="9">
        <f>'11-2019'!P1504</f>
        <v>0</v>
      </c>
      <c r="F1024" s="71">
        <f t="shared" si="55"/>
        <v>0</v>
      </c>
      <c r="G1024" s="37"/>
      <c r="H1024" s="38">
        <f>'11-2019'!H1499</f>
        <v>0</v>
      </c>
      <c r="I1024" s="38">
        <f>'11-2019'!I1499</f>
        <v>0</v>
      </c>
      <c r="J1024" s="38">
        <f>'11-2019'!J1499</f>
        <v>0</v>
      </c>
    </row>
    <row r="1025" spans="1:10" s="27" customFormat="1" ht="17.25" hidden="1" x14ac:dyDescent="0.3">
      <c r="A1025" s="6">
        <f>'11-2019'!A1500</f>
        <v>10</v>
      </c>
      <c r="B1025" s="7" t="str">
        <f>'11-2019'!B1500</f>
        <v>Sơn nội thất dễ lau chùi hiệu quả SPEC HELLO EASY WASH (01 lít)</v>
      </c>
      <c r="C1025" s="8" t="str">
        <f>'11-2019'!C1500</f>
        <v>đ/kg</v>
      </c>
      <c r="D1025" s="9">
        <f>'11-2019'!O1505</f>
        <v>0</v>
      </c>
      <c r="E1025" s="9">
        <f>'11-2019'!P1505</f>
        <v>0</v>
      </c>
      <c r="F1025" s="71">
        <f t="shared" si="55"/>
        <v>0</v>
      </c>
      <c r="G1025" s="37"/>
      <c r="H1025" s="38">
        <f>'11-2019'!H1500</f>
        <v>0</v>
      </c>
      <c r="I1025" s="38">
        <f>'11-2019'!I1500</f>
        <v>0</v>
      </c>
      <c r="J1025" s="38">
        <f>'11-2019'!J1500</f>
        <v>0</v>
      </c>
    </row>
    <row r="1026" spans="1:10" s="27" customFormat="1" ht="17.25" hidden="1" x14ac:dyDescent="0.3">
      <c r="A1026" s="6">
        <f>'11-2019'!A1501</f>
        <v>11</v>
      </c>
      <c r="B1026" s="7" t="str">
        <f>'11-2019'!B1501</f>
        <v>Sơn nội thất dễ lau chùi hiệu quả SPEC HELLO EASY WASH (05 lít)</v>
      </c>
      <c r="C1026" s="8" t="str">
        <f>'11-2019'!C1501</f>
        <v>đ/kg</v>
      </c>
      <c r="D1026" s="9">
        <f>'11-2019'!O1506</f>
        <v>0</v>
      </c>
      <c r="E1026" s="9">
        <f>'11-2019'!P1506</f>
        <v>0</v>
      </c>
      <c r="F1026" s="71">
        <f t="shared" si="55"/>
        <v>0</v>
      </c>
      <c r="G1026" s="37"/>
      <c r="H1026" s="38">
        <f>'11-2019'!H1501</f>
        <v>0</v>
      </c>
      <c r="I1026" s="38">
        <f>'11-2019'!I1501</f>
        <v>0</v>
      </c>
      <c r="J1026" s="38">
        <f>'11-2019'!J1501</f>
        <v>0</v>
      </c>
    </row>
    <row r="1027" spans="1:10" s="27" customFormat="1" ht="17.25" hidden="1" x14ac:dyDescent="0.3">
      <c r="A1027" s="6">
        <f>'11-2019'!A1502</f>
        <v>12</v>
      </c>
      <c r="B1027" s="7" t="str">
        <f>'11-2019'!B1502</f>
        <v>Sơn nội thất dễ lau chùi hiệu quả SPEC HELLO EASY WASH (18 lít)</v>
      </c>
      <c r="C1027" s="8" t="str">
        <f>'11-2019'!C1502</f>
        <v>đ/kg</v>
      </c>
      <c r="D1027" s="9">
        <f>'11-2019'!O1507</f>
        <v>0</v>
      </c>
      <c r="E1027" s="9">
        <f>'11-2019'!P1507</f>
        <v>0</v>
      </c>
      <c r="F1027" s="71">
        <f t="shared" si="55"/>
        <v>0</v>
      </c>
      <c r="G1027" s="37"/>
      <c r="H1027" s="38">
        <f>'11-2019'!H1502</f>
        <v>0</v>
      </c>
      <c r="I1027" s="38">
        <f>'11-2019'!I1502</f>
        <v>0</v>
      </c>
      <c r="J1027" s="38">
        <f>'11-2019'!J1502</f>
        <v>0</v>
      </c>
    </row>
    <row r="1028" spans="1:10" s="27" customFormat="1" ht="17.25" hidden="1" x14ac:dyDescent="0.3">
      <c r="A1028" s="6">
        <f>'11-2019'!A1503</f>
        <v>13</v>
      </c>
      <c r="B1028" s="7" t="str">
        <f>'11-2019'!B1503</f>
        <v>Sơn nội thất SPEC HELLO FAST INT (01 lít)</v>
      </c>
      <c r="C1028" s="8" t="str">
        <f>'11-2019'!C1503</f>
        <v>đ/kg</v>
      </c>
      <c r="D1028" s="9">
        <f>'11-2019'!O1508</f>
        <v>0</v>
      </c>
      <c r="E1028" s="9">
        <f>'11-2019'!P1508</f>
        <v>0</v>
      </c>
      <c r="F1028" s="71">
        <f t="shared" si="55"/>
        <v>0</v>
      </c>
      <c r="G1028" s="37"/>
      <c r="H1028" s="38">
        <f>'11-2019'!H1503</f>
        <v>0</v>
      </c>
      <c r="I1028" s="38">
        <f>'11-2019'!I1503</f>
        <v>0</v>
      </c>
      <c r="J1028" s="38">
        <f>'11-2019'!J1503</f>
        <v>0</v>
      </c>
    </row>
    <row r="1029" spans="1:10" s="27" customFormat="1" ht="17.25" hidden="1" x14ac:dyDescent="0.3">
      <c r="A1029" s="6">
        <f>'11-2019'!A1504</f>
        <v>14</v>
      </c>
      <c r="B1029" s="7" t="str">
        <f>'11-2019'!B1504</f>
        <v>Sơn nội thất SPEC HELLO FAST INT (05 lít)</v>
      </c>
      <c r="C1029" s="8" t="str">
        <f>'11-2019'!C1504</f>
        <v>đ/kg</v>
      </c>
      <c r="D1029" s="9">
        <f>'11-2019'!O1509</f>
        <v>0</v>
      </c>
      <c r="E1029" s="9">
        <f>'11-2019'!P1509</f>
        <v>0</v>
      </c>
      <c r="F1029" s="71">
        <f t="shared" si="55"/>
        <v>0</v>
      </c>
      <c r="G1029" s="37"/>
      <c r="H1029" s="38">
        <f>'11-2019'!H1504</f>
        <v>0</v>
      </c>
      <c r="I1029" s="38">
        <f>'11-2019'!I1504</f>
        <v>0</v>
      </c>
      <c r="J1029" s="38">
        <f>'11-2019'!J1504</f>
        <v>0</v>
      </c>
    </row>
    <row r="1030" spans="1:10" s="27" customFormat="1" ht="17.25" hidden="1" x14ac:dyDescent="0.3">
      <c r="A1030" s="6">
        <f>'11-2019'!A1505</f>
        <v>15</v>
      </c>
      <c r="B1030" s="7" t="str">
        <f>'11-2019'!B1505</f>
        <v>Sơn nội thất SPEC HELLO FAST INT (18 lít)</v>
      </c>
      <c r="C1030" s="8" t="str">
        <f>'11-2019'!C1505</f>
        <v>đ/kg</v>
      </c>
      <c r="D1030" s="9">
        <f>'11-2019'!O1510</f>
        <v>0</v>
      </c>
      <c r="E1030" s="9">
        <f>'11-2019'!P1510</f>
        <v>0</v>
      </c>
      <c r="F1030" s="71">
        <f t="shared" si="55"/>
        <v>0</v>
      </c>
      <c r="G1030" s="37"/>
      <c r="H1030" s="38">
        <f>'11-2019'!H1505</f>
        <v>0</v>
      </c>
      <c r="I1030" s="38">
        <f>'11-2019'!I1505</f>
        <v>0</v>
      </c>
      <c r="J1030" s="38">
        <f>'11-2019'!J1505</f>
        <v>0</v>
      </c>
    </row>
    <row r="1031" spans="1:10" s="27" customFormat="1" ht="17.25" hidden="1" x14ac:dyDescent="0.3">
      <c r="A1031" s="6">
        <f>'11-2019'!A1506</f>
        <v>16</v>
      </c>
      <c r="B1031" s="7" t="str">
        <f>'11-2019'!B1506</f>
        <v>Sơn ngoại thất bóng mờ, lau chùi hiệu quả SPEC HELLO ALL EXTERIOR (01 lít)</v>
      </c>
      <c r="C1031" s="8" t="str">
        <f>'11-2019'!C1506</f>
        <v>đ/kg</v>
      </c>
      <c r="D1031" s="9">
        <f>'11-2019'!O1511</f>
        <v>0</v>
      </c>
      <c r="E1031" s="9">
        <f>'11-2019'!P1511</f>
        <v>0</v>
      </c>
      <c r="F1031" s="71">
        <f t="shared" si="55"/>
        <v>0</v>
      </c>
      <c r="G1031" s="37"/>
      <c r="H1031" s="38">
        <f>'11-2019'!H1506</f>
        <v>0</v>
      </c>
      <c r="I1031" s="38">
        <f>'11-2019'!I1506</f>
        <v>0</v>
      </c>
      <c r="J1031" s="38">
        <f>'11-2019'!J1506</f>
        <v>0</v>
      </c>
    </row>
    <row r="1032" spans="1:10" s="27" customFormat="1" ht="17.25" hidden="1" x14ac:dyDescent="0.3">
      <c r="A1032" s="6">
        <f>'11-2019'!A1507</f>
        <v>17</v>
      </c>
      <c r="B1032" s="7" t="str">
        <f>'11-2019'!B1507</f>
        <v>Sơn ngoại thất bóng mờ, lau chùi hiệu quả SPEC HELLO ALL EXTERIOR (05 lít)</v>
      </c>
      <c r="C1032" s="8" t="str">
        <f>'11-2019'!C1507</f>
        <v>đ/kg</v>
      </c>
      <c r="D1032" s="9">
        <f>'11-2019'!O1512</f>
        <v>0</v>
      </c>
      <c r="E1032" s="9">
        <f>'11-2019'!P1512</f>
        <v>0</v>
      </c>
      <c r="F1032" s="71">
        <f t="shared" si="55"/>
        <v>0</v>
      </c>
      <c r="G1032" s="37"/>
      <c r="H1032" s="38">
        <f>'11-2019'!H1507</f>
        <v>0</v>
      </c>
      <c r="I1032" s="38">
        <f>'11-2019'!I1507</f>
        <v>0</v>
      </c>
      <c r="J1032" s="38">
        <f>'11-2019'!J1507</f>
        <v>0</v>
      </c>
    </row>
    <row r="1033" spans="1:10" s="27" customFormat="1" ht="17.25" hidden="1" x14ac:dyDescent="0.3">
      <c r="A1033" s="6">
        <f>'11-2019'!A1508</f>
        <v>18</v>
      </c>
      <c r="B1033" s="7" t="str">
        <f>'11-2019'!B1508</f>
        <v>Sơn ngoại thất bóng mờ, lau chùi hiệu quả SPEC HELLO ALL EXTERIOR (18 lít)</v>
      </c>
      <c r="C1033" s="8" t="str">
        <f>'11-2019'!C1508</f>
        <v>đ/kg</v>
      </c>
      <c r="D1033" s="9">
        <f>'11-2019'!O1513</f>
        <v>0</v>
      </c>
      <c r="E1033" s="9">
        <f>'11-2019'!P1513</f>
        <v>0</v>
      </c>
      <c r="F1033" s="71">
        <f t="shared" si="55"/>
        <v>0</v>
      </c>
      <c r="G1033" s="37"/>
      <c r="H1033" s="38">
        <f>'11-2019'!H1508</f>
        <v>0</v>
      </c>
      <c r="I1033" s="38">
        <f>'11-2019'!I1508</f>
        <v>0</v>
      </c>
      <c r="J1033" s="38">
        <f>'11-2019'!J1508</f>
        <v>0</v>
      </c>
    </row>
    <row r="1034" spans="1:10" s="27" customFormat="1" ht="17.25" hidden="1" x14ac:dyDescent="0.3">
      <c r="A1034" s="6">
        <f>'11-2019'!A1509</f>
        <v>19</v>
      </c>
      <c r="B1034" s="7" t="str">
        <f>'11-2019'!B1509</f>
        <v>Sơn ngoại thất mờ, lau chùi được SPEC HELLO FAST ERTERIOR (01 lít)</v>
      </c>
      <c r="C1034" s="8" t="str">
        <f>'11-2019'!C1509</f>
        <v>đ/kg</v>
      </c>
      <c r="D1034" s="9">
        <f>'11-2019'!O1514</f>
        <v>0</v>
      </c>
      <c r="E1034" s="9">
        <f>'11-2019'!P1514</f>
        <v>0</v>
      </c>
      <c r="F1034" s="71">
        <f t="shared" si="55"/>
        <v>0</v>
      </c>
      <c r="G1034" s="37"/>
      <c r="H1034" s="38">
        <f>'11-2019'!H1509</f>
        <v>0</v>
      </c>
      <c r="I1034" s="38">
        <f>'11-2019'!I1509</f>
        <v>0</v>
      </c>
      <c r="J1034" s="38">
        <f>'11-2019'!J1509</f>
        <v>0</v>
      </c>
    </row>
    <row r="1035" spans="1:10" s="27" customFormat="1" ht="17.25" hidden="1" x14ac:dyDescent="0.3">
      <c r="A1035" s="6">
        <f>'11-2019'!A1510</f>
        <v>20</v>
      </c>
      <c r="B1035" s="7" t="str">
        <f>'11-2019'!B1510</f>
        <v>Sơn ngoại thất mờ, lau chùi được SPEC HELLO FAST ERTERIOR (05 lít)</v>
      </c>
      <c r="C1035" s="8" t="str">
        <f>'11-2019'!C1510</f>
        <v>đ/kg</v>
      </c>
      <c r="D1035" s="9">
        <f>'11-2019'!O1515</f>
        <v>0</v>
      </c>
      <c r="E1035" s="9">
        <f>'11-2019'!P1515</f>
        <v>0</v>
      </c>
      <c r="F1035" s="71">
        <f t="shared" ref="F1035:F1040" si="56">E1035-D1035</f>
        <v>0</v>
      </c>
      <c r="G1035" s="37"/>
      <c r="H1035" s="38">
        <f>'11-2019'!H1510</f>
        <v>0</v>
      </c>
      <c r="I1035" s="38">
        <f>'11-2019'!I1510</f>
        <v>0</v>
      </c>
      <c r="J1035" s="38">
        <f>'11-2019'!J1510</f>
        <v>0</v>
      </c>
    </row>
    <row r="1036" spans="1:10" s="27" customFormat="1" ht="17.25" hidden="1" x14ac:dyDescent="0.3">
      <c r="A1036" s="6">
        <f>'11-2019'!A1511</f>
        <v>21</v>
      </c>
      <c r="B1036" s="7" t="str">
        <f>'11-2019'!B1511</f>
        <v>Sơn ngoại thất mờ, lau chùi được SPEC HELLO FAST ERTERIOR (18 lít)</v>
      </c>
      <c r="C1036" s="8" t="str">
        <f>'11-2019'!C1511</f>
        <v>đ/kg</v>
      </c>
      <c r="D1036" s="9">
        <f>'11-2019'!O1516</f>
        <v>0</v>
      </c>
      <c r="E1036" s="9">
        <f>'11-2019'!P1516</f>
        <v>0</v>
      </c>
      <c r="F1036" s="71">
        <f t="shared" si="56"/>
        <v>0</v>
      </c>
      <c r="G1036" s="37"/>
      <c r="H1036" s="38">
        <f>'11-2019'!H1511</f>
        <v>0</v>
      </c>
      <c r="I1036" s="38">
        <f>'11-2019'!I1511</f>
        <v>0</v>
      </c>
      <c r="J1036" s="38">
        <f>'11-2019'!J1511</f>
        <v>0</v>
      </c>
    </row>
    <row r="1037" spans="1:10" s="27" customFormat="1" ht="17.25" hidden="1" x14ac:dyDescent="0.3">
      <c r="A1037" s="6">
        <f>'11-2019'!A1512</f>
        <v>22</v>
      </c>
      <c r="B1037" s="7" t="str">
        <f>'11-2019'!B1512</f>
        <v>Chống kiềm cao cấp INT&amp;EXTERIOR  (05 lít)</v>
      </c>
      <c r="C1037" s="8" t="str">
        <f>'11-2019'!C1512</f>
        <v>đ/kg</v>
      </c>
      <c r="D1037" s="9">
        <f>'11-2019'!O1517</f>
        <v>0</v>
      </c>
      <c r="E1037" s="9">
        <f>'11-2019'!P1517</f>
        <v>0</v>
      </c>
      <c r="F1037" s="71">
        <f t="shared" si="56"/>
        <v>0</v>
      </c>
      <c r="G1037" s="37"/>
      <c r="H1037" s="38">
        <f>'11-2019'!H1512</f>
        <v>0</v>
      </c>
      <c r="I1037" s="38">
        <f>'11-2019'!I1512</f>
        <v>0</v>
      </c>
      <c r="J1037" s="38">
        <f>'11-2019'!J1512</f>
        <v>0</v>
      </c>
    </row>
    <row r="1038" spans="1:10" s="27" customFormat="1" ht="17.25" hidden="1" x14ac:dyDescent="0.3">
      <c r="A1038" s="6">
        <f>'11-2019'!A1513</f>
        <v>23</v>
      </c>
      <c r="B1038" s="7" t="str">
        <f>'11-2019'!B1513</f>
        <v>Chống kiềm cao cấp INT&amp;EXTERIOR  (18 lít)</v>
      </c>
      <c r="C1038" s="8" t="str">
        <f>'11-2019'!C1513</f>
        <v>đ/kg</v>
      </c>
      <c r="D1038" s="9">
        <f>'11-2019'!O1518</f>
        <v>0</v>
      </c>
      <c r="E1038" s="9">
        <f>'11-2019'!P1518</f>
        <v>0</v>
      </c>
      <c r="F1038" s="71">
        <f t="shared" si="56"/>
        <v>0</v>
      </c>
      <c r="G1038" s="37"/>
      <c r="H1038" s="38">
        <f>'11-2019'!H1513</f>
        <v>0</v>
      </c>
      <c r="I1038" s="38">
        <f>'11-2019'!I1513</f>
        <v>0</v>
      </c>
      <c r="J1038" s="38">
        <f>'11-2019'!J1513</f>
        <v>0</v>
      </c>
    </row>
    <row r="1039" spans="1:10" s="27" customFormat="1" ht="17.25" hidden="1" x14ac:dyDescent="0.3">
      <c r="A1039" s="6">
        <f>'11-2019'!A1514</f>
        <v>24</v>
      </c>
      <c r="B1039" s="7" t="str">
        <f>'11-2019'!B1514</f>
        <v>Chống kiềm nội thất cao cấp (05 lít)</v>
      </c>
      <c r="C1039" s="8" t="str">
        <f>'11-2019'!C1514</f>
        <v>đ/kg</v>
      </c>
      <c r="D1039" s="9">
        <f>'11-2019'!O1519</f>
        <v>0</v>
      </c>
      <c r="E1039" s="9">
        <f>'11-2019'!P1519</f>
        <v>0</v>
      </c>
      <c r="F1039" s="71">
        <f t="shared" si="56"/>
        <v>0</v>
      </c>
      <c r="G1039" s="37"/>
      <c r="H1039" s="38">
        <f>'11-2019'!H1514</f>
        <v>0</v>
      </c>
      <c r="I1039" s="38">
        <f>'11-2019'!I1514</f>
        <v>0</v>
      </c>
      <c r="J1039" s="38">
        <f>'11-2019'!J1514</f>
        <v>0</v>
      </c>
    </row>
    <row r="1040" spans="1:10" s="27" customFormat="1" ht="17.25" hidden="1" x14ac:dyDescent="0.3">
      <c r="A1040" s="6">
        <f>'11-2019'!A1515</f>
        <v>25</v>
      </c>
      <c r="B1040" s="7" t="str">
        <f>'11-2019'!B1515</f>
        <v>Chống kiềm nội thất cao cấp (18 lít)</v>
      </c>
      <c r="C1040" s="8" t="str">
        <f>'11-2019'!C1515</f>
        <v>đ/kg</v>
      </c>
      <c r="D1040" s="9">
        <f>'11-2019'!O1520</f>
        <v>0</v>
      </c>
      <c r="E1040" s="9">
        <f>'11-2019'!P1520</f>
        <v>0</v>
      </c>
      <c r="F1040" s="71">
        <f t="shared" si="56"/>
        <v>0</v>
      </c>
      <c r="G1040" s="37"/>
      <c r="H1040" s="38">
        <f>'11-2019'!H1515</f>
        <v>0</v>
      </c>
      <c r="I1040" s="38">
        <f>'11-2019'!I1515</f>
        <v>0</v>
      </c>
      <c r="J1040" s="38">
        <f>'11-2019'!J1515</f>
        <v>0</v>
      </c>
    </row>
    <row r="1041" spans="1:10" s="27" customFormat="1" ht="17.25" hidden="1" x14ac:dyDescent="0.3">
      <c r="A1041" s="6">
        <f>'11-2019'!A1516</f>
        <v>26</v>
      </c>
      <c r="B1041" s="7" t="str">
        <f>'11-2019'!B1516</f>
        <v>Sơn lót chống thấm ngược SPEX DAMP SEALER (05 lit)</v>
      </c>
      <c r="C1041" s="8" t="str">
        <f>'11-2019'!C1516</f>
        <v>đ/kg</v>
      </c>
      <c r="D1041" s="9">
        <f>'11-2019'!O1521</f>
        <v>0</v>
      </c>
      <c r="E1041" s="9">
        <f>'11-2019'!P1521</f>
        <v>0</v>
      </c>
      <c r="F1041" s="71">
        <f>E1041-D1041</f>
        <v>0</v>
      </c>
      <c r="G1041" s="37"/>
      <c r="H1041" s="38">
        <f>'11-2019'!H1516</f>
        <v>0</v>
      </c>
      <c r="I1041" s="38">
        <f>'11-2019'!I1516</f>
        <v>0</v>
      </c>
      <c r="J1041" s="38">
        <f>'11-2019'!J1516</f>
        <v>0</v>
      </c>
    </row>
    <row r="1042" spans="1:10" s="27" customFormat="1" ht="17.25" x14ac:dyDescent="0.3">
      <c r="A1042" s="6"/>
      <c r="B1042" s="321" t="str">
        <f>'11-2019'!B1517</f>
        <v>Sơn DURA: Cửa hàng Trung Hưng số 7-8 Nguyễn Thái Học, phường Mỹ Hòa, TP.LX, AG, áp dụng từ ngày 10/10/2017</v>
      </c>
      <c r="C1042" s="322"/>
      <c r="D1042" s="322"/>
      <c r="E1042" s="322"/>
      <c r="F1042" s="323"/>
      <c r="G1042" s="37"/>
      <c r="H1042" s="38">
        <f>'11-2019'!H1517</f>
        <v>0</v>
      </c>
      <c r="I1042" s="38">
        <f>'11-2019'!I1517</f>
        <v>0</v>
      </c>
      <c r="J1042" s="38">
        <f>'11-2019'!J1517</f>
        <v>0</v>
      </c>
    </row>
    <row r="1043" spans="1:10" s="27" customFormat="1" ht="17.25" hidden="1" x14ac:dyDescent="0.3">
      <c r="A1043" s="6">
        <f>'11-2019'!A1518</f>
        <v>1</v>
      </c>
      <c r="B1043" s="7" t="str">
        <f>'11-2019'!B1518</f>
        <v>Sơn nội thất LAVENDER đa dụng (05 lít, 7,5kg)</v>
      </c>
      <c r="C1043" s="8" t="str">
        <f>'11-2019'!C1518</f>
        <v>đ/kg</v>
      </c>
      <c r="D1043" s="9">
        <f>'11-2019'!O1523</f>
        <v>0</v>
      </c>
      <c r="E1043" s="9">
        <f>'11-2019'!P1523</f>
        <v>0</v>
      </c>
      <c r="F1043" s="71">
        <f t="shared" ref="F1043:F1048" si="57">E1043-D1043</f>
        <v>0</v>
      </c>
      <c r="G1043" s="37"/>
      <c r="H1043" s="38">
        <f>'11-2019'!H1518</f>
        <v>0</v>
      </c>
      <c r="I1043" s="38">
        <f>'11-2019'!I1518</f>
        <v>0</v>
      </c>
      <c r="J1043" s="38">
        <f>'11-2019'!J1518</f>
        <v>0</v>
      </c>
    </row>
    <row r="1044" spans="1:10" s="27" customFormat="1" ht="17.25" hidden="1" x14ac:dyDescent="0.3">
      <c r="A1044" s="6">
        <f>'11-2019'!A1519</f>
        <v>2</v>
      </c>
      <c r="B1044" s="7" t="str">
        <f>'11-2019'!B1519</f>
        <v>Sơn nội thất LAVENDER đa dụng (18 lít, 27kg)</v>
      </c>
      <c r="C1044" s="8" t="str">
        <f>'11-2019'!C1519</f>
        <v>đ/kg</v>
      </c>
      <c r="D1044" s="9">
        <f>'11-2019'!O1524</f>
        <v>0</v>
      </c>
      <c r="E1044" s="9">
        <f>'11-2019'!P1524</f>
        <v>0</v>
      </c>
      <c r="F1044" s="71">
        <f t="shared" si="57"/>
        <v>0</v>
      </c>
      <c r="G1044" s="37"/>
      <c r="H1044" s="38">
        <f>'11-2019'!H1519</f>
        <v>0</v>
      </c>
      <c r="I1044" s="38">
        <f>'11-2019'!I1519</f>
        <v>0</v>
      </c>
      <c r="J1044" s="38">
        <f>'11-2019'!J1519</f>
        <v>0</v>
      </c>
    </row>
    <row r="1045" spans="1:10" s="27" customFormat="1" ht="17.25" hidden="1" x14ac:dyDescent="0.3">
      <c r="A1045" s="6">
        <f>'11-2019'!A1520</f>
        <v>3</v>
      </c>
      <c r="B1045" s="7" t="str">
        <f>'11-2019'!B1520</f>
        <v>Sơn nội thất VEGO bóng mờ cổ điển (05 lít, 7,5kg).</v>
      </c>
      <c r="C1045" s="8" t="str">
        <f>'11-2019'!C1520</f>
        <v>đ/kg</v>
      </c>
      <c r="D1045" s="9">
        <f>'11-2019'!O1525</f>
        <v>0</v>
      </c>
      <c r="E1045" s="9">
        <f>'11-2019'!P1525</f>
        <v>0</v>
      </c>
      <c r="F1045" s="71">
        <f t="shared" si="57"/>
        <v>0</v>
      </c>
      <c r="G1045" s="37"/>
      <c r="H1045" s="38">
        <f>'11-2019'!H1520</f>
        <v>0</v>
      </c>
      <c r="I1045" s="38">
        <f>'11-2019'!I1520</f>
        <v>0</v>
      </c>
      <c r="J1045" s="38">
        <f>'11-2019'!J1520</f>
        <v>0</v>
      </c>
    </row>
    <row r="1046" spans="1:10" s="27" customFormat="1" ht="17.25" hidden="1" x14ac:dyDescent="0.3">
      <c r="A1046" s="6">
        <f>'11-2019'!A1521</f>
        <v>4</v>
      </c>
      <c r="B1046" s="7" t="str">
        <f>'11-2019'!B1521</f>
        <v>Sơn nội thất VEGO bóng mờ cổ điển (18 lít, 27kg).</v>
      </c>
      <c r="C1046" s="8" t="str">
        <f>'11-2019'!C1521</f>
        <v>đ/kg</v>
      </c>
      <c r="D1046" s="9">
        <f>'11-2019'!O1526</f>
        <v>0</v>
      </c>
      <c r="E1046" s="9">
        <f>'11-2019'!P1526</f>
        <v>0</v>
      </c>
      <c r="F1046" s="71">
        <f t="shared" si="57"/>
        <v>0</v>
      </c>
      <c r="G1046" s="37"/>
      <c r="H1046" s="38">
        <f>'11-2019'!H1521</f>
        <v>0</v>
      </c>
      <c r="I1046" s="38">
        <f>'11-2019'!I1521</f>
        <v>0</v>
      </c>
      <c r="J1046" s="38">
        <f>'11-2019'!J1521</f>
        <v>0</v>
      </c>
    </row>
    <row r="1047" spans="1:10" s="27" customFormat="1" ht="17.25" hidden="1" x14ac:dyDescent="0.3">
      <c r="A1047" s="6">
        <f>'11-2019'!A1522</f>
        <v>5</v>
      </c>
      <c r="B1047" s="7" t="str">
        <f>'11-2019'!B1522</f>
        <v>Sơn nội thất ZURIK dễ lau chùi (01lít, 1,5 kg)</v>
      </c>
      <c r="C1047" s="8" t="str">
        <f>'11-2019'!C1522</f>
        <v>đ/kg</v>
      </c>
      <c r="D1047" s="9">
        <f>'11-2019'!O1527</f>
        <v>0</v>
      </c>
      <c r="E1047" s="9">
        <f>'11-2019'!P1527</f>
        <v>0</v>
      </c>
      <c r="F1047" s="71">
        <f t="shared" si="57"/>
        <v>0</v>
      </c>
      <c r="G1047" s="37"/>
      <c r="H1047" s="38">
        <f>'11-2019'!H1522</f>
        <v>0</v>
      </c>
      <c r="I1047" s="38">
        <f>'11-2019'!I1522</f>
        <v>0</v>
      </c>
      <c r="J1047" s="38">
        <f>'11-2019'!J1522</f>
        <v>0</v>
      </c>
    </row>
    <row r="1048" spans="1:10" s="27" customFormat="1" ht="17.25" hidden="1" x14ac:dyDescent="0.3">
      <c r="A1048" s="6">
        <f>'11-2019'!A1523</f>
        <v>6</v>
      </c>
      <c r="B1048" s="7" t="str">
        <f>'11-2019'!B1523</f>
        <v>Sơn nội thất ZURIK dễ lau chùi (05lít, 7,5 kg)</v>
      </c>
      <c r="C1048" s="8" t="str">
        <f>'11-2019'!C1523</f>
        <v>đ/kg</v>
      </c>
      <c r="D1048" s="9">
        <f>'11-2019'!O1528</f>
        <v>0</v>
      </c>
      <c r="E1048" s="9">
        <f>'11-2019'!P1528</f>
        <v>0</v>
      </c>
      <c r="F1048" s="71">
        <f t="shared" si="57"/>
        <v>0</v>
      </c>
      <c r="G1048" s="37"/>
      <c r="H1048" s="38">
        <f>'11-2019'!H1523</f>
        <v>0</v>
      </c>
      <c r="I1048" s="38">
        <f>'11-2019'!I1523</f>
        <v>0</v>
      </c>
      <c r="J1048" s="38">
        <f>'11-2019'!J1523</f>
        <v>0</v>
      </c>
    </row>
    <row r="1049" spans="1:10" s="27" customFormat="1" ht="17.25" hidden="1" x14ac:dyDescent="0.3">
      <c r="A1049" s="6">
        <f>'11-2019'!A1524</f>
        <v>7</v>
      </c>
      <c r="B1049" s="7" t="str">
        <f>'11-2019'!B1524</f>
        <v>Sơn nội thất ZURIK dễ lau chùi (18lít, 27 kg)</v>
      </c>
      <c r="C1049" s="8" t="str">
        <f>'11-2019'!C1524</f>
        <v>đ/kg</v>
      </c>
      <c r="D1049" s="9">
        <f>'11-2019'!O1529</f>
        <v>0</v>
      </c>
      <c r="E1049" s="9">
        <f>'11-2019'!P1529</f>
        <v>0</v>
      </c>
      <c r="F1049" s="71">
        <f t="shared" ref="F1049:F1075" si="58">E1049-D1049</f>
        <v>0</v>
      </c>
      <c r="G1049" s="37"/>
      <c r="H1049" s="38">
        <f>'11-2019'!H1524</f>
        <v>0</v>
      </c>
      <c r="I1049" s="38">
        <f>'11-2019'!I1524</f>
        <v>0</v>
      </c>
      <c r="J1049" s="38">
        <f>'11-2019'!J1524</f>
        <v>0</v>
      </c>
    </row>
    <row r="1050" spans="1:10" s="27" customFormat="1" ht="17.25" hidden="1" x14ac:dyDescent="0.3">
      <c r="A1050" s="6">
        <f>'11-2019'!A1525</f>
        <v>8</v>
      </c>
      <c r="B1050" s="7" t="str">
        <f>'11-2019'!B1525</f>
        <v>Sơn nội thất ENRIC STAINLESS INT chống bám bẩn (01 lít, 1,5kg)</v>
      </c>
      <c r="C1050" s="8" t="str">
        <f>'11-2019'!C1525</f>
        <v>đ/kg</v>
      </c>
      <c r="D1050" s="9">
        <f>'11-2019'!O1530</f>
        <v>0</v>
      </c>
      <c r="E1050" s="9">
        <f>'11-2019'!P1530</f>
        <v>0</v>
      </c>
      <c r="F1050" s="71">
        <f t="shared" si="58"/>
        <v>0</v>
      </c>
      <c r="G1050" s="37"/>
      <c r="H1050" s="38">
        <f>'11-2019'!H1525</f>
        <v>0</v>
      </c>
      <c r="I1050" s="38">
        <f>'11-2019'!I1525</f>
        <v>0</v>
      </c>
      <c r="J1050" s="38">
        <f>'11-2019'!J1525</f>
        <v>0</v>
      </c>
    </row>
    <row r="1051" spans="1:10" s="27" customFormat="1" ht="17.25" hidden="1" x14ac:dyDescent="0.3">
      <c r="A1051" s="6">
        <f>'11-2019'!A1526</f>
        <v>9</v>
      </c>
      <c r="B1051" s="7" t="str">
        <f>'11-2019'!B1526</f>
        <v>Sơn nội thất ENRIC STAINLESS INT chống bám bẩn (05 lít, 7,5kg)</v>
      </c>
      <c r="C1051" s="8" t="str">
        <f>'11-2019'!C1526</f>
        <v>đ/kg</v>
      </c>
      <c r="D1051" s="9">
        <f>'11-2019'!O1531</f>
        <v>0</v>
      </c>
      <c r="E1051" s="9">
        <f>'11-2019'!P1531</f>
        <v>0</v>
      </c>
      <c r="F1051" s="71">
        <f t="shared" si="58"/>
        <v>0</v>
      </c>
      <c r="G1051" s="37"/>
      <c r="H1051" s="38">
        <f>'11-2019'!H1526</f>
        <v>0</v>
      </c>
      <c r="I1051" s="38">
        <f>'11-2019'!I1526</f>
        <v>0</v>
      </c>
      <c r="J1051" s="38">
        <f>'11-2019'!J1526</f>
        <v>0</v>
      </c>
    </row>
    <row r="1052" spans="1:10" s="27" customFormat="1" ht="17.25" hidden="1" x14ac:dyDescent="0.3">
      <c r="A1052" s="6">
        <f>'11-2019'!A1527</f>
        <v>10</v>
      </c>
      <c r="B1052" s="7" t="str">
        <f>'11-2019'!B1527</f>
        <v>Sơn nội thất ENRIC STAINLESS INT chống bám bẩn (18 lít, 27kg)</v>
      </c>
      <c r="C1052" s="8" t="str">
        <f>'11-2019'!C1527</f>
        <v>đ/kg</v>
      </c>
      <c r="D1052" s="9">
        <f>'11-2019'!O1532</f>
        <v>0</v>
      </c>
      <c r="E1052" s="9">
        <f>'11-2019'!P1532</f>
        <v>0</v>
      </c>
      <c r="F1052" s="71">
        <f t="shared" si="58"/>
        <v>0</v>
      </c>
      <c r="G1052" s="37"/>
      <c r="H1052" s="38">
        <f>'11-2019'!H1527</f>
        <v>0</v>
      </c>
      <c r="I1052" s="38">
        <f>'11-2019'!I1527</f>
        <v>0</v>
      </c>
      <c r="J1052" s="38">
        <f>'11-2019'!J1527</f>
        <v>0</v>
      </c>
    </row>
    <row r="1053" spans="1:10" s="27" customFormat="1" ht="17.25" hidden="1" x14ac:dyDescent="0.3">
      <c r="A1053" s="6">
        <f>'11-2019'!A1528</f>
        <v>11</v>
      </c>
      <c r="B1053" s="7" t="str">
        <f>'11-2019'!B1528</f>
        <v>Sơn nội thất ENRIC PEARL SILK bóng ngọc trai (01 lít, 1,5kg)</v>
      </c>
      <c r="C1053" s="8" t="str">
        <f>'11-2019'!C1528</f>
        <v>đ/kg</v>
      </c>
      <c r="D1053" s="9">
        <f>'11-2019'!O1533</f>
        <v>0</v>
      </c>
      <c r="E1053" s="9">
        <f>'11-2019'!P1533</f>
        <v>0</v>
      </c>
      <c r="F1053" s="71">
        <f t="shared" si="58"/>
        <v>0</v>
      </c>
      <c r="G1053" s="37"/>
      <c r="H1053" s="38">
        <f>'11-2019'!H1528</f>
        <v>0</v>
      </c>
      <c r="I1053" s="38">
        <f>'11-2019'!I1528</f>
        <v>0</v>
      </c>
      <c r="J1053" s="38">
        <f>'11-2019'!J1528</f>
        <v>0</v>
      </c>
    </row>
    <row r="1054" spans="1:10" s="27" customFormat="1" ht="17.25" hidden="1" x14ac:dyDescent="0.3">
      <c r="A1054" s="6">
        <f>'11-2019'!A1529</f>
        <v>12</v>
      </c>
      <c r="B1054" s="7" t="str">
        <f>'11-2019'!B1529</f>
        <v>Sơn nội thất ENRIC PEARL SILK bóng ngọc trai (05 lít, 7,5kg)</v>
      </c>
      <c r="C1054" s="8" t="str">
        <f>'11-2019'!C1529</f>
        <v>đ/kg</v>
      </c>
      <c r="D1054" s="9">
        <f>'11-2019'!O1534</f>
        <v>0</v>
      </c>
      <c r="E1054" s="9">
        <f>'11-2019'!P1534</f>
        <v>0</v>
      </c>
      <c r="F1054" s="71">
        <f t="shared" si="58"/>
        <v>0</v>
      </c>
      <c r="G1054" s="37"/>
      <c r="H1054" s="38">
        <f>'11-2019'!H1529</f>
        <v>0</v>
      </c>
      <c r="I1054" s="38">
        <f>'11-2019'!I1529</f>
        <v>0</v>
      </c>
      <c r="J1054" s="38">
        <f>'11-2019'!J1529</f>
        <v>0</v>
      </c>
    </row>
    <row r="1055" spans="1:10" s="27" customFormat="1" ht="17.25" hidden="1" x14ac:dyDescent="0.3">
      <c r="A1055" s="6">
        <f>'11-2019'!A1530</f>
        <v>13</v>
      </c>
      <c r="B1055" s="7" t="str">
        <f>'11-2019'!B1530</f>
        <v>Sơn ngoại thất LAVENDER đa dụng (05 lít, 7,5kg)</v>
      </c>
      <c r="C1055" s="8" t="str">
        <f>'11-2019'!C1530</f>
        <v>đ/kg</v>
      </c>
      <c r="D1055" s="9">
        <f>'11-2019'!O1535</f>
        <v>0</v>
      </c>
      <c r="E1055" s="9">
        <f>'11-2019'!P1535</f>
        <v>0</v>
      </c>
      <c r="F1055" s="71">
        <f t="shared" si="58"/>
        <v>0</v>
      </c>
      <c r="G1055" s="37"/>
      <c r="H1055" s="38">
        <f>'11-2019'!H1530</f>
        <v>0</v>
      </c>
      <c r="I1055" s="38">
        <f>'11-2019'!I1530</f>
        <v>0</v>
      </c>
      <c r="J1055" s="38">
        <f>'11-2019'!J1530</f>
        <v>0</v>
      </c>
    </row>
    <row r="1056" spans="1:10" s="27" customFormat="1" ht="17.25" hidden="1" x14ac:dyDescent="0.3">
      <c r="A1056" s="6">
        <f>'11-2019'!A1531</f>
        <v>14</v>
      </c>
      <c r="B1056" s="7" t="str">
        <f>'11-2019'!B1531</f>
        <v>Sơn ngoại thất LAVENDER đa dụng (18 lít, 27kg)</v>
      </c>
      <c r="C1056" s="8" t="str">
        <f>'11-2019'!C1531</f>
        <v>đ/kg</v>
      </c>
      <c r="D1056" s="9">
        <f>'11-2019'!O1536</f>
        <v>0</v>
      </c>
      <c r="E1056" s="9">
        <f>'11-2019'!P1536</f>
        <v>0</v>
      </c>
      <c r="F1056" s="71">
        <f t="shared" si="58"/>
        <v>0</v>
      </c>
      <c r="G1056" s="37"/>
      <c r="H1056" s="38">
        <f>'11-2019'!H1531</f>
        <v>0</v>
      </c>
      <c r="I1056" s="38">
        <f>'11-2019'!I1531</f>
        <v>0</v>
      </c>
      <c r="J1056" s="38">
        <f>'11-2019'!J1531</f>
        <v>0</v>
      </c>
    </row>
    <row r="1057" spans="1:10" s="27" customFormat="1" ht="17.25" hidden="1" x14ac:dyDescent="0.3">
      <c r="A1057" s="6">
        <f>'11-2019'!A1532</f>
        <v>15</v>
      </c>
      <c r="B1057" s="7" t="str">
        <f>'11-2019'!B1532</f>
        <v>Sơn ngoại thất VEGO bóng mờ cổ điển (01 lít, 1,5kg).</v>
      </c>
      <c r="C1057" s="8" t="str">
        <f>'11-2019'!C1532</f>
        <v>đ/kg</v>
      </c>
      <c r="D1057" s="9">
        <f>'11-2019'!O1537</f>
        <v>0</v>
      </c>
      <c r="E1057" s="9">
        <f>'11-2019'!P1537</f>
        <v>0</v>
      </c>
      <c r="F1057" s="71">
        <f t="shared" si="58"/>
        <v>0</v>
      </c>
      <c r="G1057" s="37"/>
      <c r="H1057" s="38">
        <f>'11-2019'!H1532</f>
        <v>0</v>
      </c>
      <c r="I1057" s="38">
        <f>'11-2019'!I1532</f>
        <v>0</v>
      </c>
      <c r="J1057" s="38">
        <f>'11-2019'!J1532</f>
        <v>0</v>
      </c>
    </row>
    <row r="1058" spans="1:10" s="27" customFormat="1" ht="17.25" hidden="1" x14ac:dyDescent="0.3">
      <c r="A1058" s="6">
        <f>'11-2019'!A1533</f>
        <v>16</v>
      </c>
      <c r="B1058" s="7" t="str">
        <f>'11-2019'!B1533</f>
        <v>Sơn ngoại thất VEGO bóng mờ cổ điển (05 lít, 7,5kg).</v>
      </c>
      <c r="C1058" s="8" t="str">
        <f>'11-2019'!C1533</f>
        <v>đ/kg</v>
      </c>
      <c r="D1058" s="9">
        <f>'11-2019'!O1538</f>
        <v>0</v>
      </c>
      <c r="E1058" s="9">
        <f>'11-2019'!P1538</f>
        <v>0</v>
      </c>
      <c r="F1058" s="71">
        <f t="shared" si="58"/>
        <v>0</v>
      </c>
      <c r="G1058" s="37"/>
      <c r="H1058" s="38">
        <f>'11-2019'!H1533</f>
        <v>0</v>
      </c>
      <c r="I1058" s="38">
        <f>'11-2019'!I1533</f>
        <v>0</v>
      </c>
      <c r="J1058" s="38">
        <f>'11-2019'!J1533</f>
        <v>0</v>
      </c>
    </row>
    <row r="1059" spans="1:10" s="27" customFormat="1" ht="17.25" hidden="1" x14ac:dyDescent="0.3">
      <c r="A1059" s="6">
        <f>'11-2019'!A1534</f>
        <v>17</v>
      </c>
      <c r="B1059" s="7" t="str">
        <f>'11-2019'!B1534</f>
        <v>Sơn ngoại thất VEGO bóng mờ cổ điển (18 lít, 27kg).</v>
      </c>
      <c r="C1059" s="8" t="str">
        <f>'11-2019'!C1534</f>
        <v>đ/kg</v>
      </c>
      <c r="D1059" s="9">
        <f>'11-2019'!O1539</f>
        <v>0</v>
      </c>
      <c r="E1059" s="9">
        <f>'11-2019'!P1539</f>
        <v>0</v>
      </c>
      <c r="F1059" s="71">
        <f t="shared" si="58"/>
        <v>0</v>
      </c>
      <c r="G1059" s="37"/>
      <c r="H1059" s="38">
        <f>'11-2019'!H1534</f>
        <v>0</v>
      </c>
      <c r="I1059" s="38">
        <f>'11-2019'!I1534</f>
        <v>0</v>
      </c>
      <c r="J1059" s="38">
        <f>'11-2019'!J1534</f>
        <v>0</v>
      </c>
    </row>
    <row r="1060" spans="1:10" s="27" customFormat="1" ht="17.25" hidden="1" x14ac:dyDescent="0.3">
      <c r="A1060" s="6">
        <f>'11-2019'!A1535</f>
        <v>18</v>
      </c>
      <c r="B1060" s="7" t="str">
        <f>'11-2019'!B1535</f>
        <v>Sơn ngoại thất ZURIK bóng cao cấp (01 lít, 1,5kg)</v>
      </c>
      <c r="C1060" s="8" t="str">
        <f>'11-2019'!C1535</f>
        <v>đ/kg</v>
      </c>
      <c r="D1060" s="9">
        <f>'11-2019'!O1540</f>
        <v>0</v>
      </c>
      <c r="E1060" s="9">
        <f>'11-2019'!P1540</f>
        <v>0</v>
      </c>
      <c r="F1060" s="71">
        <f t="shared" si="58"/>
        <v>0</v>
      </c>
      <c r="G1060" s="37"/>
      <c r="H1060" s="38">
        <f>'11-2019'!H1535</f>
        <v>0</v>
      </c>
      <c r="I1060" s="38">
        <f>'11-2019'!I1535</f>
        <v>0</v>
      </c>
      <c r="J1060" s="38">
        <f>'11-2019'!J1535</f>
        <v>0</v>
      </c>
    </row>
    <row r="1061" spans="1:10" s="27" customFormat="1" ht="17.25" hidden="1" x14ac:dyDescent="0.3">
      <c r="A1061" s="6">
        <f>'11-2019'!A1536</f>
        <v>19</v>
      </c>
      <c r="B1061" s="7" t="str">
        <f>'11-2019'!B1536</f>
        <v>Sơn ngoại thất ZURIK bóng cao cấp (05 lít, 7,5kg)</v>
      </c>
      <c r="C1061" s="8" t="str">
        <f>'11-2019'!C1536</f>
        <v>đ/kg</v>
      </c>
      <c r="D1061" s="9">
        <f>'11-2019'!O1541</f>
        <v>0</v>
      </c>
      <c r="E1061" s="9">
        <f>'11-2019'!P1541</f>
        <v>0</v>
      </c>
      <c r="F1061" s="71">
        <f t="shared" si="58"/>
        <v>0</v>
      </c>
      <c r="G1061" s="37"/>
      <c r="H1061" s="38">
        <f>'11-2019'!H1536</f>
        <v>0</v>
      </c>
      <c r="I1061" s="38">
        <f>'11-2019'!I1536</f>
        <v>0</v>
      </c>
      <c r="J1061" s="38">
        <f>'11-2019'!J1536</f>
        <v>0</v>
      </c>
    </row>
    <row r="1062" spans="1:10" s="27" customFormat="1" ht="17.25" hidden="1" x14ac:dyDescent="0.3">
      <c r="A1062" s="6">
        <f>'11-2019'!A1537</f>
        <v>20</v>
      </c>
      <c r="B1062" s="7" t="str">
        <f>'11-2019'!B1537</f>
        <v>Sơn ngoại thất ZURIK bóng cao cấp (18 lít, 27kg)</v>
      </c>
      <c r="C1062" s="8" t="str">
        <f>'11-2019'!C1537</f>
        <v>đ/kg</v>
      </c>
      <c r="D1062" s="9">
        <f>'11-2019'!O1542</f>
        <v>0</v>
      </c>
      <c r="E1062" s="9">
        <f>'11-2019'!P1542</f>
        <v>0</v>
      </c>
      <c r="F1062" s="71">
        <f t="shared" si="58"/>
        <v>0</v>
      </c>
      <c r="G1062" s="37"/>
      <c r="H1062" s="38">
        <f>'11-2019'!H1537</f>
        <v>0</v>
      </c>
      <c r="I1062" s="38">
        <f>'11-2019'!I1537</f>
        <v>0</v>
      </c>
      <c r="J1062" s="38">
        <f>'11-2019'!J1537</f>
        <v>0</v>
      </c>
    </row>
    <row r="1063" spans="1:10" s="27" customFormat="1" ht="17.25" hidden="1" x14ac:dyDescent="0.3">
      <c r="A1063" s="6">
        <f>'11-2019'!A1538</f>
        <v>21</v>
      </c>
      <c r="B1063" s="7" t="str">
        <f>'11-2019'!B1538</f>
        <v>Sơn ngoại thất ENRIC STAINLESS INT chống bám bẩn (01 lít, 1,5kg)</v>
      </c>
      <c r="C1063" s="8" t="str">
        <f>'11-2019'!C1538</f>
        <v>đ/kg</v>
      </c>
      <c r="D1063" s="9">
        <f>'11-2019'!O1543</f>
        <v>0</v>
      </c>
      <c r="E1063" s="9">
        <f>'11-2019'!P1543</f>
        <v>0</v>
      </c>
      <c r="F1063" s="71">
        <f t="shared" si="58"/>
        <v>0</v>
      </c>
      <c r="G1063" s="37"/>
      <c r="H1063" s="38">
        <f>'11-2019'!H1538</f>
        <v>0</v>
      </c>
      <c r="I1063" s="38">
        <f>'11-2019'!I1538</f>
        <v>0</v>
      </c>
      <c r="J1063" s="38">
        <f>'11-2019'!J1538</f>
        <v>0</v>
      </c>
    </row>
    <row r="1064" spans="1:10" s="27" customFormat="1" ht="17.25" hidden="1" x14ac:dyDescent="0.3">
      <c r="A1064" s="6">
        <f>'11-2019'!A1539</f>
        <v>22</v>
      </c>
      <c r="B1064" s="7" t="str">
        <f>'11-2019'!B1539</f>
        <v>Sơn ngoại thất ENRIC STAINLESS INT chống bám bẩn (05 lít, 7,5kg)</v>
      </c>
      <c r="C1064" s="8" t="str">
        <f>'11-2019'!C1539</f>
        <v>đ/kg</v>
      </c>
      <c r="D1064" s="9">
        <f>'11-2019'!O1544</f>
        <v>0</v>
      </c>
      <c r="E1064" s="9">
        <f>'11-2019'!P1544</f>
        <v>0</v>
      </c>
      <c r="F1064" s="71">
        <f t="shared" si="58"/>
        <v>0</v>
      </c>
      <c r="G1064" s="37"/>
      <c r="H1064" s="38">
        <f>'11-2019'!H1539</f>
        <v>0</v>
      </c>
      <c r="I1064" s="38">
        <f>'11-2019'!I1539</f>
        <v>0</v>
      </c>
      <c r="J1064" s="38">
        <f>'11-2019'!J1539</f>
        <v>0</v>
      </c>
    </row>
    <row r="1065" spans="1:10" s="27" customFormat="1" ht="17.25" hidden="1" x14ac:dyDescent="0.3">
      <c r="A1065" s="6">
        <f>'11-2019'!A1540</f>
        <v>23</v>
      </c>
      <c r="B1065" s="7" t="str">
        <f>'11-2019'!B1540</f>
        <v>Sơn ngoại thất ENRIC SAFE PERFECT hoàn hảo (01 lít, 1,5kg)</v>
      </c>
      <c r="C1065" s="8" t="str">
        <f>'11-2019'!C1540</f>
        <v>đ/kg</v>
      </c>
      <c r="D1065" s="9">
        <f>'11-2019'!O1545</f>
        <v>0</v>
      </c>
      <c r="E1065" s="9">
        <f>'11-2019'!P1545</f>
        <v>0</v>
      </c>
      <c r="F1065" s="71">
        <f t="shared" si="58"/>
        <v>0</v>
      </c>
      <c r="G1065" s="37"/>
      <c r="H1065" s="38">
        <f>'11-2019'!H1540</f>
        <v>0</v>
      </c>
      <c r="I1065" s="38">
        <f>'11-2019'!I1540</f>
        <v>0</v>
      </c>
      <c r="J1065" s="38">
        <f>'11-2019'!J1540</f>
        <v>0</v>
      </c>
    </row>
    <row r="1066" spans="1:10" s="27" customFormat="1" ht="17.25" hidden="1" x14ac:dyDescent="0.3">
      <c r="A1066" s="6">
        <f>'11-2019'!A1541</f>
        <v>24</v>
      </c>
      <c r="B1066" s="7" t="str">
        <f>'11-2019'!B1541</f>
        <v>Sơn ngoại thất ENRIC SAFE PERFECT hoàn hảo (05 lít, 7,5kg)</v>
      </c>
      <c r="C1066" s="8" t="str">
        <f>'11-2019'!C1541</f>
        <v>đ/kg</v>
      </c>
      <c r="D1066" s="9">
        <f>'11-2019'!O1546</f>
        <v>0</v>
      </c>
      <c r="E1066" s="9">
        <f>'11-2019'!P1546</f>
        <v>0</v>
      </c>
      <c r="F1066" s="71">
        <f t="shared" si="58"/>
        <v>0</v>
      </c>
      <c r="G1066" s="37"/>
      <c r="H1066" s="38">
        <f>'11-2019'!H1541</f>
        <v>0</v>
      </c>
      <c r="I1066" s="38">
        <f>'11-2019'!I1541</f>
        <v>0</v>
      </c>
      <c r="J1066" s="38">
        <f>'11-2019'!J1541</f>
        <v>0</v>
      </c>
    </row>
    <row r="1067" spans="1:10" s="27" customFormat="1" ht="17.25" hidden="1" x14ac:dyDescent="0.3">
      <c r="A1067" s="6">
        <f>'11-2019'!A1542</f>
        <v>25</v>
      </c>
      <c r="B1067" s="7" t="str">
        <f>'11-2019'!B1542</f>
        <v>Sơn lót nội thất ENRIC NANO SEALER (05 lít, 7,5kg)</v>
      </c>
      <c r="C1067" s="8" t="str">
        <f>'11-2019'!C1542</f>
        <v>đ/kg</v>
      </c>
      <c r="D1067" s="9">
        <f>'11-2019'!O1547</f>
        <v>0</v>
      </c>
      <c r="E1067" s="9">
        <f>'11-2019'!P1547</f>
        <v>0</v>
      </c>
      <c r="F1067" s="71">
        <f t="shared" si="58"/>
        <v>0</v>
      </c>
      <c r="G1067" s="37"/>
      <c r="H1067" s="38">
        <f>'11-2019'!H1542</f>
        <v>0</v>
      </c>
      <c r="I1067" s="38">
        <f>'11-2019'!I1542</f>
        <v>0</v>
      </c>
      <c r="J1067" s="38">
        <f>'11-2019'!J1542</f>
        <v>0</v>
      </c>
    </row>
    <row r="1068" spans="1:10" s="27" customFormat="1" ht="17.25" hidden="1" x14ac:dyDescent="0.3">
      <c r="A1068" s="6">
        <f>'11-2019'!A1543</f>
        <v>26</v>
      </c>
      <c r="B1068" s="7" t="str">
        <f>'11-2019'!B1543</f>
        <v>Sơn lót nội thất ENRIC NANO SEALER (18 lít, 27kg)</v>
      </c>
      <c r="C1068" s="8" t="str">
        <f>'11-2019'!C1543</f>
        <v>đ/kg</v>
      </c>
      <c r="D1068" s="9">
        <f>'11-2019'!O1548</f>
        <v>0</v>
      </c>
      <c r="E1068" s="9">
        <f>'11-2019'!P1548</f>
        <v>0</v>
      </c>
      <c r="F1068" s="71">
        <f t="shared" si="58"/>
        <v>0</v>
      </c>
      <c r="G1068" s="37"/>
      <c r="H1068" s="38">
        <f>'11-2019'!H1543</f>
        <v>0</v>
      </c>
      <c r="I1068" s="38">
        <f>'11-2019'!I1543</f>
        <v>0</v>
      </c>
      <c r="J1068" s="38">
        <f>'11-2019'!J1543</f>
        <v>0</v>
      </c>
    </row>
    <row r="1069" spans="1:10" s="27" customFormat="1" ht="17.25" hidden="1" x14ac:dyDescent="0.3">
      <c r="A1069" s="6">
        <f>'11-2019'!A1544</f>
        <v>27</v>
      </c>
      <c r="B1069" s="7" t="str">
        <f>'11-2019'!B1544</f>
        <v>Sơn lót ngoại thất ENRIC NANO SEALER (05 lít, 7,5kg)</v>
      </c>
      <c r="C1069" s="8" t="str">
        <f>'11-2019'!C1544</f>
        <v>đ/kg</v>
      </c>
      <c r="D1069" s="9">
        <f>'11-2019'!O1549</f>
        <v>0</v>
      </c>
      <c r="E1069" s="9">
        <f>'11-2019'!P1549</f>
        <v>0</v>
      </c>
      <c r="F1069" s="71">
        <f t="shared" si="58"/>
        <v>0</v>
      </c>
      <c r="G1069" s="37"/>
      <c r="H1069" s="38">
        <f>'11-2019'!H1544</f>
        <v>0</v>
      </c>
      <c r="I1069" s="38">
        <f>'11-2019'!I1544</f>
        <v>0</v>
      </c>
      <c r="J1069" s="38">
        <f>'11-2019'!J1544</f>
        <v>0</v>
      </c>
    </row>
    <row r="1070" spans="1:10" s="27" customFormat="1" ht="17.25" hidden="1" x14ac:dyDescent="0.3">
      <c r="A1070" s="6">
        <f>'11-2019'!A1545</f>
        <v>28</v>
      </c>
      <c r="B1070" s="7" t="str">
        <f>'11-2019'!B1545</f>
        <v>Sơn lót ngoại thất ENRIC NANO SEALER (18 lít, 27kg)</v>
      </c>
      <c r="C1070" s="8" t="str">
        <f>'11-2019'!C1545</f>
        <v>đ/kg</v>
      </c>
      <c r="D1070" s="9">
        <f>'11-2019'!O1550</f>
        <v>0</v>
      </c>
      <c r="E1070" s="9">
        <f>'11-2019'!P1550</f>
        <v>0</v>
      </c>
      <c r="F1070" s="71">
        <f t="shared" si="58"/>
        <v>0</v>
      </c>
      <c r="G1070" s="37"/>
      <c r="H1070" s="38">
        <f>'11-2019'!H1545</f>
        <v>0</v>
      </c>
      <c r="I1070" s="38">
        <f>'11-2019'!I1545</f>
        <v>0</v>
      </c>
      <c r="J1070" s="38">
        <f>'11-2019'!J1545</f>
        <v>0</v>
      </c>
    </row>
    <row r="1071" spans="1:10" s="27" customFormat="1" ht="17.25" hidden="1" x14ac:dyDescent="0.3">
      <c r="A1071" s="6">
        <f>'11-2019'!A1546</f>
        <v>29</v>
      </c>
      <c r="B1071" s="7" t="str">
        <f>'11-2019'!B1546</f>
        <v>Chống thấm ENRIC đa năng (05 lít, 7,5kg)</v>
      </c>
      <c r="C1071" s="8" t="str">
        <f>'11-2019'!C1546</f>
        <v>đ/kg</v>
      </c>
      <c r="D1071" s="9" t="e">
        <f>'11-2019'!#REF!</f>
        <v>#REF!</v>
      </c>
      <c r="E1071" s="9" t="e">
        <f>'11-2019'!#REF!</f>
        <v>#REF!</v>
      </c>
      <c r="F1071" s="71" t="e">
        <f t="shared" si="58"/>
        <v>#REF!</v>
      </c>
      <c r="G1071" s="37"/>
      <c r="H1071" s="38">
        <f>'11-2019'!H1546</f>
        <v>0</v>
      </c>
      <c r="I1071" s="38">
        <f>'11-2019'!I1546</f>
        <v>0</v>
      </c>
      <c r="J1071" s="38">
        <f>'11-2019'!J1546</f>
        <v>0</v>
      </c>
    </row>
    <row r="1072" spans="1:10" s="27" customFormat="1" ht="17.25" hidden="1" x14ac:dyDescent="0.3">
      <c r="A1072" s="6">
        <f>'11-2019'!A1547</f>
        <v>30</v>
      </c>
      <c r="B1072" s="7" t="str">
        <f>'11-2019'!B1547</f>
        <v>Chống thấm ENRIC đa năng (18 lít, 27kg)</v>
      </c>
      <c r="C1072" s="8" t="str">
        <f>'11-2019'!C1547</f>
        <v>đ/kg</v>
      </c>
      <c r="D1072" s="9" t="e">
        <f>'11-2019'!#REF!</f>
        <v>#REF!</v>
      </c>
      <c r="E1072" s="9" t="e">
        <f>'11-2019'!#REF!</f>
        <v>#REF!</v>
      </c>
      <c r="F1072" s="71" t="e">
        <f t="shared" si="58"/>
        <v>#REF!</v>
      </c>
      <c r="G1072" s="37"/>
      <c r="H1072" s="38">
        <f>'11-2019'!H1547</f>
        <v>0</v>
      </c>
      <c r="I1072" s="38">
        <f>'11-2019'!I1547</f>
        <v>0</v>
      </c>
      <c r="J1072" s="38">
        <f>'11-2019'!J1547</f>
        <v>0</v>
      </c>
    </row>
    <row r="1073" spans="1:10" s="27" customFormat="1" ht="17.25" hidden="1" x14ac:dyDescent="0.3">
      <c r="A1073" s="6">
        <f>'11-2019'!A1548</f>
        <v>31</v>
      </c>
      <c r="B1073" s="7" t="str">
        <f>'11-2019'!B1548</f>
        <v>Bột trét tường ZURIK chống bong tróc 40kg</v>
      </c>
      <c r="C1073" s="8" t="str">
        <f>'11-2019'!C1548</f>
        <v>đ/kg</v>
      </c>
      <c r="D1073" s="9" t="e">
        <f>'11-2019'!#REF!</f>
        <v>#REF!</v>
      </c>
      <c r="E1073" s="9" t="e">
        <f>'11-2019'!#REF!</f>
        <v>#REF!</v>
      </c>
      <c r="F1073" s="71" t="e">
        <f t="shared" si="58"/>
        <v>#REF!</v>
      </c>
      <c r="G1073" s="37"/>
      <c r="H1073" s="38">
        <f>'11-2019'!H1548</f>
        <v>0</v>
      </c>
      <c r="I1073" s="38">
        <f>'11-2019'!I1548</f>
        <v>0</v>
      </c>
      <c r="J1073" s="38">
        <f>'11-2019'!J1548</f>
        <v>0</v>
      </c>
    </row>
    <row r="1074" spans="1:10" s="27" customFormat="1" ht="17.25" hidden="1" x14ac:dyDescent="0.3">
      <c r="A1074" s="6">
        <f>'11-2019'!A1549</f>
        <v>32</v>
      </c>
      <c r="B1074" s="7" t="str">
        <f>'11-2019'!B1549</f>
        <v>Bột trét tường ZURIK chống thắm 40kg</v>
      </c>
      <c r="C1074" s="8" t="str">
        <f>'11-2019'!C1549</f>
        <v>đ/kg</v>
      </c>
      <c r="D1074" s="9" t="e">
        <f>'11-2019'!#REF!</f>
        <v>#REF!</v>
      </c>
      <c r="E1074" s="9" t="e">
        <f>'11-2019'!#REF!</f>
        <v>#REF!</v>
      </c>
      <c r="F1074" s="71" t="e">
        <f t="shared" si="58"/>
        <v>#REF!</v>
      </c>
      <c r="G1074" s="37"/>
      <c r="H1074" s="38">
        <f>'11-2019'!H1549</f>
        <v>0</v>
      </c>
      <c r="I1074" s="38">
        <f>'11-2019'!I1549</f>
        <v>0</v>
      </c>
      <c r="J1074" s="38">
        <f>'11-2019'!J1549</f>
        <v>0</v>
      </c>
    </row>
    <row r="1075" spans="1:10" s="27" customFormat="1" ht="17.25" hidden="1" x14ac:dyDescent="0.3">
      <c r="A1075" s="6">
        <f>'11-2019'!A1550</f>
        <v>33</v>
      </c>
      <c r="B1075" s="7" t="str">
        <f>'11-2019'!B1550</f>
        <v>Bột trét tường ZURIK chống thắm tối ưu 40kg</v>
      </c>
      <c r="C1075" s="8" t="str">
        <f>'11-2019'!C1550</f>
        <v>đ/kg</v>
      </c>
      <c r="D1075" s="9" t="e">
        <f>'11-2019'!#REF!</f>
        <v>#REF!</v>
      </c>
      <c r="E1075" s="9" t="e">
        <f>'11-2019'!#REF!</f>
        <v>#REF!</v>
      </c>
      <c r="F1075" s="71" t="e">
        <f t="shared" si="58"/>
        <v>#REF!</v>
      </c>
      <c r="G1075" s="37"/>
      <c r="H1075" s="38">
        <f>'11-2019'!H1550</f>
        <v>0</v>
      </c>
      <c r="I1075" s="38">
        <f>'11-2019'!I1550</f>
        <v>0</v>
      </c>
      <c r="J1075" s="38">
        <f>'11-2019'!J1550</f>
        <v>0</v>
      </c>
    </row>
    <row r="1076" spans="1:10" s="27" customFormat="1" ht="49.5" customHeight="1" x14ac:dyDescent="0.3">
      <c r="A1076" s="6"/>
      <c r="B1076" s="321" t="e">
        <f>'11-2019'!#REF!</f>
        <v>#REF!</v>
      </c>
      <c r="C1076" s="322"/>
      <c r="D1076" s="322"/>
      <c r="E1076" s="322"/>
      <c r="F1076" s="323"/>
      <c r="G1076" s="37"/>
      <c r="H1076" s="38" t="e">
        <f>'11-2019'!#REF!</f>
        <v>#REF!</v>
      </c>
      <c r="I1076" s="38" t="e">
        <f>'11-2019'!#REF!</f>
        <v>#REF!</v>
      </c>
      <c r="J1076" s="38" t="e">
        <f>'11-2019'!#REF!</f>
        <v>#REF!</v>
      </c>
    </row>
    <row r="1077" spans="1:10" s="27" customFormat="1" ht="17.25" hidden="1" x14ac:dyDescent="0.3">
      <c r="A1077" s="6" t="e">
        <f>'11-2019'!#REF!</f>
        <v>#REF!</v>
      </c>
      <c r="B1077" s="7" t="e">
        <f>'11-2019'!#REF!</f>
        <v>#REF!</v>
      </c>
      <c r="C1077" s="8" t="e">
        <f>'11-2019'!#REF!</f>
        <v>#REF!</v>
      </c>
      <c r="D1077" s="9" t="e">
        <f>'11-2019'!O1551</f>
        <v>#REF!</v>
      </c>
      <c r="E1077" s="9" t="e">
        <f>'11-2019'!P1551</f>
        <v>#REF!</v>
      </c>
      <c r="F1077" s="71" t="e">
        <f>E1077-D1077</f>
        <v>#REF!</v>
      </c>
      <c r="G1077" s="37"/>
      <c r="H1077" s="38" t="e">
        <f>'11-2019'!#REF!</f>
        <v>#REF!</v>
      </c>
      <c r="I1077" s="38" t="e">
        <f>'11-2019'!#REF!</f>
        <v>#REF!</v>
      </c>
      <c r="J1077" s="38" t="e">
        <f>'11-2019'!#REF!</f>
        <v>#REF!</v>
      </c>
    </row>
    <row r="1078" spans="1:10" s="27" customFormat="1" ht="17.25" hidden="1" x14ac:dyDescent="0.3">
      <c r="A1078" s="6" t="e">
        <f>'11-2019'!#REF!</f>
        <v>#REF!</v>
      </c>
      <c r="B1078" s="7" t="e">
        <f>'11-2019'!#REF!</f>
        <v>#REF!</v>
      </c>
      <c r="C1078" s="8" t="e">
        <f>'11-2019'!#REF!</f>
        <v>#REF!</v>
      </c>
      <c r="D1078" s="9" t="e">
        <f>'11-2019'!O1552</f>
        <v>#REF!</v>
      </c>
      <c r="E1078" s="9" t="e">
        <f>'11-2019'!P1552</f>
        <v>#REF!</v>
      </c>
      <c r="F1078" s="71" t="e">
        <f>E1078-D1078</f>
        <v>#REF!</v>
      </c>
      <c r="G1078" s="37"/>
      <c r="H1078" s="38" t="e">
        <f>'11-2019'!#REF!</f>
        <v>#REF!</v>
      </c>
      <c r="I1078" s="38" t="e">
        <f>'11-2019'!#REF!</f>
        <v>#REF!</v>
      </c>
      <c r="J1078" s="38" t="e">
        <f>'11-2019'!#REF!</f>
        <v>#REF!</v>
      </c>
    </row>
    <row r="1079" spans="1:10" s="27" customFormat="1" ht="17.25" hidden="1" x14ac:dyDescent="0.3">
      <c r="A1079" s="6" t="e">
        <f>'11-2019'!#REF!</f>
        <v>#REF!</v>
      </c>
      <c r="B1079" s="7" t="e">
        <f>'11-2019'!#REF!</f>
        <v>#REF!</v>
      </c>
      <c r="C1079" s="8" t="e">
        <f>'11-2019'!#REF!</f>
        <v>#REF!</v>
      </c>
      <c r="D1079" s="9" t="e">
        <f>'11-2019'!O1553</f>
        <v>#REF!</v>
      </c>
      <c r="E1079" s="9" t="e">
        <f>'11-2019'!P1553</f>
        <v>#REF!</v>
      </c>
      <c r="F1079" s="71" t="e">
        <f>E1079-D1079</f>
        <v>#REF!</v>
      </c>
      <c r="G1079" s="37"/>
      <c r="H1079" s="38" t="e">
        <f>'11-2019'!#REF!</f>
        <v>#REF!</v>
      </c>
      <c r="I1079" s="38" t="e">
        <f>'11-2019'!#REF!</f>
        <v>#REF!</v>
      </c>
      <c r="J1079" s="38" t="e">
        <f>'11-2019'!#REF!</f>
        <v>#REF!</v>
      </c>
    </row>
    <row r="1080" spans="1:10" s="27" customFormat="1" ht="17.25" hidden="1" x14ac:dyDescent="0.3">
      <c r="A1080" s="6" t="e">
        <f>'11-2019'!#REF!</f>
        <v>#REF!</v>
      </c>
      <c r="B1080" s="7" t="e">
        <f>'11-2019'!#REF!</f>
        <v>#REF!</v>
      </c>
      <c r="C1080" s="8" t="e">
        <f>'11-2019'!#REF!</f>
        <v>#REF!</v>
      </c>
      <c r="D1080" s="9" t="e">
        <f>'11-2019'!O1554</f>
        <v>#REF!</v>
      </c>
      <c r="E1080" s="9" t="e">
        <f>'11-2019'!P1554</f>
        <v>#REF!</v>
      </c>
      <c r="F1080" s="71" t="e">
        <f>E1080-D1080</f>
        <v>#REF!</v>
      </c>
      <c r="G1080" s="37"/>
      <c r="H1080" s="38" t="e">
        <f>'11-2019'!#REF!</f>
        <v>#REF!</v>
      </c>
      <c r="I1080" s="38" t="e">
        <f>'11-2019'!#REF!</f>
        <v>#REF!</v>
      </c>
      <c r="J1080" s="38" t="e">
        <f>'11-2019'!#REF!</f>
        <v>#REF!</v>
      </c>
    </row>
    <row r="1081" spans="1:10" s="27" customFormat="1" ht="17.25" hidden="1" x14ac:dyDescent="0.3">
      <c r="A1081" s="6" t="e">
        <f>'11-2019'!#REF!</f>
        <v>#REF!</v>
      </c>
      <c r="B1081" s="7" t="e">
        <f>'11-2019'!#REF!</f>
        <v>#REF!</v>
      </c>
      <c r="C1081" s="8" t="e">
        <f>'11-2019'!#REF!</f>
        <v>#REF!</v>
      </c>
      <c r="D1081" s="9" t="e">
        <f>'11-2019'!O1555</f>
        <v>#REF!</v>
      </c>
      <c r="E1081" s="9" t="e">
        <f>'11-2019'!P1555</f>
        <v>#REF!</v>
      </c>
      <c r="F1081" s="71" t="e">
        <f>E1081-D1081</f>
        <v>#REF!</v>
      </c>
      <c r="G1081" s="37"/>
      <c r="H1081" s="38" t="e">
        <f>'11-2019'!#REF!</f>
        <v>#REF!</v>
      </c>
      <c r="I1081" s="38" t="e">
        <f>'11-2019'!#REF!</f>
        <v>#REF!</v>
      </c>
      <c r="J1081" s="38" t="e">
        <f>'11-2019'!#REF!</f>
        <v>#REF!</v>
      </c>
    </row>
    <row r="1082" spans="1:10" s="37" customFormat="1" ht="33" customHeight="1" x14ac:dyDescent="0.3">
      <c r="A1082" s="13"/>
      <c r="B1082" s="321" t="str">
        <f>'11-2019'!B1551</f>
        <v>Sơn nước KENNY: Công ty TNHH SX-TM Sơn Phúc (CN 551/162 Lê Văn Khương, P.Hiệp Thành, Quận 12, TP.HCM, áp dụng từ ngày 01/12/2017)</v>
      </c>
      <c r="C1082" s="322"/>
      <c r="D1082" s="322"/>
      <c r="E1082" s="322"/>
      <c r="F1082" s="323"/>
      <c r="H1082" s="40">
        <f>'11-2019'!H1551</f>
        <v>0</v>
      </c>
      <c r="I1082" s="40">
        <f>'11-2019'!I1551</f>
        <v>0</v>
      </c>
      <c r="J1082" s="40">
        <f>'11-2019'!J1551</f>
        <v>0</v>
      </c>
    </row>
    <row r="1083" spans="1:10" s="27" customFormat="1" ht="17.25" hidden="1" x14ac:dyDescent="0.3">
      <c r="A1083" s="6">
        <f>'11-2019'!A1552</f>
        <v>1</v>
      </c>
      <c r="B1083" s="7" t="str">
        <f>'11-2019'!B1552</f>
        <v>Sơn nước nội thất KENNY NICE (sơn kinh tế)</v>
      </c>
      <c r="C1083" s="8" t="str">
        <f>'11-2019'!C1552</f>
        <v>đ/kg</v>
      </c>
      <c r="D1083" s="9">
        <f>'11-2019'!O1557</f>
        <v>23636.363636363636</v>
      </c>
      <c r="E1083" s="9">
        <f>'11-2019'!P1557</f>
        <v>0</v>
      </c>
      <c r="F1083" s="71">
        <f t="shared" ref="F1083:F1092" si="59">E1083-D1083</f>
        <v>-23636.363636363636</v>
      </c>
      <c r="G1083" s="37"/>
      <c r="H1083" s="38">
        <f>'11-2019'!H1552</f>
        <v>0</v>
      </c>
      <c r="I1083" s="38">
        <f>'11-2019'!I1552</f>
        <v>0</v>
      </c>
      <c r="J1083" s="38">
        <f>'11-2019'!J1552</f>
        <v>0</v>
      </c>
    </row>
    <row r="1084" spans="1:10" s="27" customFormat="1" ht="17.25" hidden="1" x14ac:dyDescent="0.3">
      <c r="A1084" s="6">
        <f>'11-2019'!A1553</f>
        <v>2</v>
      </c>
      <c r="B1084" s="7" t="str">
        <f>'11-2019'!B1553</f>
        <v>Sơn nước nội thất KENNY INT (sơn chất lượng cao)</v>
      </c>
      <c r="C1084" s="8" t="str">
        <f>'11-2019'!C1553</f>
        <v>đ/kg</v>
      </c>
      <c r="D1084" s="9">
        <f>'11-2019'!O1558</f>
        <v>29999.999999999996</v>
      </c>
      <c r="E1084" s="9">
        <f>'11-2019'!P1558</f>
        <v>0</v>
      </c>
      <c r="F1084" s="71">
        <f t="shared" si="59"/>
        <v>-29999.999999999996</v>
      </c>
      <c r="G1084" s="37"/>
      <c r="H1084" s="38">
        <f>'11-2019'!H1553</f>
        <v>0</v>
      </c>
      <c r="I1084" s="38">
        <f>'11-2019'!I1553</f>
        <v>0</v>
      </c>
      <c r="J1084" s="38">
        <f>'11-2019'!J1553</f>
        <v>0</v>
      </c>
    </row>
    <row r="1085" spans="1:10" s="27" customFormat="1" ht="17.25" hidden="1" x14ac:dyDescent="0.3">
      <c r="A1085" s="6">
        <f>'11-2019'!A1554</f>
        <v>3</v>
      </c>
      <c r="B1085" s="7" t="str">
        <f>'11-2019'!B1554</f>
        <v>Sơn nước nội thất KENNY SUPER WHITE (Siêu trắng)</v>
      </c>
      <c r="C1085" s="8" t="str">
        <f>'11-2019'!C1554</f>
        <v>đ/kg</v>
      </c>
      <c r="D1085" s="9">
        <f>'11-2019'!O1559</f>
        <v>43636.363636363632</v>
      </c>
      <c r="E1085" s="9">
        <f>'11-2019'!P1559</f>
        <v>0</v>
      </c>
      <c r="F1085" s="71">
        <f t="shared" si="59"/>
        <v>-43636.363636363632</v>
      </c>
      <c r="G1085" s="37"/>
      <c r="H1085" s="38">
        <f>'11-2019'!H1554</f>
        <v>0</v>
      </c>
      <c r="I1085" s="38">
        <f>'11-2019'!I1554</f>
        <v>0</v>
      </c>
      <c r="J1085" s="38">
        <f>'11-2019'!J1554</f>
        <v>0</v>
      </c>
    </row>
    <row r="1086" spans="1:10" s="27" customFormat="1" ht="17.25" hidden="1" x14ac:dyDescent="0.3">
      <c r="A1086" s="6">
        <f>'11-2019'!A1555</f>
        <v>4</v>
      </c>
      <c r="B1086" s="7" t="str">
        <f>'11-2019'!B1555</f>
        <v>Sơn nước nội thất KENNY LIGHT (Cao cấp, lau chùi) màu thường</v>
      </c>
      <c r="C1086" s="8" t="str">
        <f>'11-2019'!C1555</f>
        <v>đ/kg</v>
      </c>
      <c r="D1086" s="9">
        <f>'11-2019'!O1560</f>
        <v>44545.454545454544</v>
      </c>
      <c r="E1086" s="9">
        <f>'11-2019'!P1560</f>
        <v>0</v>
      </c>
      <c r="F1086" s="71">
        <f t="shared" si="59"/>
        <v>-44545.454545454544</v>
      </c>
      <c r="G1086" s="37"/>
      <c r="H1086" s="38">
        <f>'11-2019'!H1555</f>
        <v>0</v>
      </c>
      <c r="I1086" s="38">
        <f>'11-2019'!I1555</f>
        <v>0</v>
      </c>
      <c r="J1086" s="38">
        <f>'11-2019'!J1555</f>
        <v>0</v>
      </c>
    </row>
    <row r="1087" spans="1:10" s="27" customFormat="1" ht="17.25" hidden="1" x14ac:dyDescent="0.3">
      <c r="A1087" s="6">
        <f>'11-2019'!A1556</f>
        <v>5</v>
      </c>
      <c r="B1087" s="7" t="str">
        <f>'11-2019'!B1556</f>
        <v>Sơn nước nội thất KENNY DELUXE 5 TRONG 1 (Bóng mờ, chùi rửa) màu thường.</v>
      </c>
      <c r="C1087" s="8" t="str">
        <f>'11-2019'!C1556</f>
        <v>đ/kg</v>
      </c>
      <c r="D1087" s="9">
        <f>'11-2019'!O1561</f>
        <v>105454.54545454544</v>
      </c>
      <c r="E1087" s="9">
        <f>'11-2019'!P1561</f>
        <v>0</v>
      </c>
      <c r="F1087" s="71">
        <f t="shared" si="59"/>
        <v>-105454.54545454544</v>
      </c>
      <c r="G1087" s="37"/>
      <c r="H1087" s="38">
        <f>'11-2019'!H1556</f>
        <v>0</v>
      </c>
      <c r="I1087" s="38">
        <f>'11-2019'!I1556</f>
        <v>0</v>
      </c>
      <c r="J1087" s="38">
        <f>'11-2019'!J1556</f>
        <v>0</v>
      </c>
    </row>
    <row r="1088" spans="1:10" s="27" customFormat="1" ht="17.25" hidden="1" x14ac:dyDescent="0.3">
      <c r="A1088" s="6">
        <f>'11-2019'!A1557</f>
        <v>6</v>
      </c>
      <c r="B1088" s="7" t="str">
        <f>'11-2019'!B1557</f>
        <v>Sơn nước nội thất KENNY SATIN (Bóng cao cấp, chùi rửa)</v>
      </c>
      <c r="C1088" s="8" t="str">
        <f>'11-2019'!C1557</f>
        <v>đ/kg</v>
      </c>
      <c r="D1088" s="9">
        <f>'11-2019'!O1562</f>
        <v>145454.54545454544</v>
      </c>
      <c r="E1088" s="9">
        <f>'11-2019'!P1562</f>
        <v>0</v>
      </c>
      <c r="F1088" s="71">
        <f t="shared" si="59"/>
        <v>-145454.54545454544</v>
      </c>
      <c r="G1088" s="37"/>
      <c r="H1088" s="38">
        <f>'11-2019'!H1557</f>
        <v>0</v>
      </c>
      <c r="I1088" s="38">
        <f>'11-2019'!I1557</f>
        <v>0</v>
      </c>
      <c r="J1088" s="38">
        <f>'11-2019'!J1557</f>
        <v>0</v>
      </c>
    </row>
    <row r="1089" spans="1:10" s="27" customFormat="1" ht="17.25" hidden="1" x14ac:dyDescent="0.3">
      <c r="A1089" s="6">
        <f>'11-2019'!A1558</f>
        <v>7</v>
      </c>
      <c r="B1089" s="7" t="str">
        <f>'11-2019'!B1558</f>
        <v>Sơn nước ngoại thất KENNY EXT PLUS (kháng kiềm tốt)</v>
      </c>
      <c r="C1089" s="8" t="str">
        <f>'11-2019'!C1558</f>
        <v>đ/kg</v>
      </c>
      <c r="D1089" s="9">
        <f>'11-2019'!O1563</f>
        <v>66363.636363636353</v>
      </c>
      <c r="E1089" s="9">
        <f>'11-2019'!P1563</f>
        <v>0</v>
      </c>
      <c r="F1089" s="71">
        <f t="shared" si="59"/>
        <v>-66363.636363636353</v>
      </c>
      <c r="G1089" s="37"/>
      <c r="H1089" s="38">
        <f>'11-2019'!H1558</f>
        <v>0</v>
      </c>
      <c r="I1089" s="38">
        <f>'11-2019'!I1558</f>
        <v>0</v>
      </c>
      <c r="J1089" s="38">
        <f>'11-2019'!J1558</f>
        <v>0</v>
      </c>
    </row>
    <row r="1090" spans="1:10" s="27" customFormat="1" ht="17.25" hidden="1" x14ac:dyDescent="0.3">
      <c r="A1090" s="6">
        <f>'11-2019'!A1559</f>
        <v>8</v>
      </c>
      <c r="B1090" s="7" t="str">
        <f>'11-2019'!B1559</f>
        <v>Sơn nước ngoại thất KENNY EXTRA (cao cấp, chống thấm) - màu thường</v>
      </c>
      <c r="C1090" s="8" t="str">
        <f>'11-2019'!C1559</f>
        <v>đ/kg</v>
      </c>
      <c r="D1090" s="9">
        <f>'11-2019'!O1564</f>
        <v>126363.63636363635</v>
      </c>
      <c r="E1090" s="9">
        <f>'11-2019'!P1564</f>
        <v>0</v>
      </c>
      <c r="F1090" s="71">
        <f t="shared" si="59"/>
        <v>-126363.63636363635</v>
      </c>
      <c r="G1090" s="37"/>
      <c r="H1090" s="38">
        <f>'11-2019'!H1559</f>
        <v>0</v>
      </c>
      <c r="I1090" s="38">
        <f>'11-2019'!I1559</f>
        <v>0</v>
      </c>
      <c r="J1090" s="38">
        <f>'11-2019'!J1559</f>
        <v>0</v>
      </c>
    </row>
    <row r="1091" spans="1:10" s="27" customFormat="1" ht="17.25" hidden="1" x14ac:dyDescent="0.3">
      <c r="A1091" s="6">
        <f>'11-2019'!A1560</f>
        <v>9</v>
      </c>
      <c r="B1091" s="7" t="str">
        <f>'11-2019'!B1560</f>
        <v>Sơn nước ngoại thất KENNY MAXSHELD (chống nóng, chống thấm) - màu thường</v>
      </c>
      <c r="C1091" s="8" t="str">
        <f>'11-2019'!C1560</f>
        <v>đ/kg</v>
      </c>
      <c r="D1091" s="9">
        <f>'11-2019'!O1565</f>
        <v>149090.90909090909</v>
      </c>
      <c r="E1091" s="9">
        <f>'11-2019'!P1565</f>
        <v>0</v>
      </c>
      <c r="F1091" s="71">
        <f t="shared" si="59"/>
        <v>-149090.90909090909</v>
      </c>
      <c r="G1091" s="37"/>
      <c r="H1091" s="38">
        <f>'11-2019'!H1560</f>
        <v>0</v>
      </c>
      <c r="I1091" s="38">
        <f>'11-2019'!I1560</f>
        <v>0</v>
      </c>
      <c r="J1091" s="38">
        <f>'11-2019'!J1560</f>
        <v>0</v>
      </c>
    </row>
    <row r="1092" spans="1:10" s="27" customFormat="1" ht="17.25" hidden="1" x14ac:dyDescent="0.3">
      <c r="A1092" s="6">
        <f>'11-2019'!A1561</f>
        <v>10</v>
      </c>
      <c r="B1092" s="7" t="str">
        <f>'11-2019'!B1561</f>
        <v>Sơn nước ngoại thất KENNY SHIELD (Bóng cao cấp, chống thấm) - màu thường</v>
      </c>
      <c r="C1092" s="8" t="str">
        <f>'11-2019'!C1561</f>
        <v>đ/kg</v>
      </c>
      <c r="D1092" s="9">
        <f>'11-2019'!O1566</f>
        <v>167272.72727272726</v>
      </c>
      <c r="E1092" s="9">
        <f>'11-2019'!P1566</f>
        <v>0</v>
      </c>
      <c r="F1092" s="71">
        <f t="shared" si="59"/>
        <v>-167272.72727272726</v>
      </c>
      <c r="G1092" s="37"/>
      <c r="H1092" s="38">
        <f>'11-2019'!H1561</f>
        <v>0</v>
      </c>
      <c r="I1092" s="38">
        <f>'11-2019'!I1561</f>
        <v>0</v>
      </c>
      <c r="J1092" s="38">
        <f>'11-2019'!J1561</f>
        <v>0</v>
      </c>
    </row>
    <row r="1093" spans="1:10" s="27" customFormat="1" ht="17.25" hidden="1" x14ac:dyDescent="0.3">
      <c r="A1093" s="6">
        <f>'11-2019'!A1562</f>
        <v>11</v>
      </c>
      <c r="B1093" s="7" t="str">
        <f>'11-2019'!B1562</f>
        <v>Sơn nước ngoại thất KENNY NANOSILK (ngoại thất siêu hạng) - màu thường</v>
      </c>
      <c r="C1093" s="8" t="str">
        <f>'11-2019'!C1562</f>
        <v>đ/kg</v>
      </c>
      <c r="D1093" s="9">
        <f>'11-2019'!O1567</f>
        <v>219999.99999999997</v>
      </c>
      <c r="E1093" s="9">
        <f>'11-2019'!P1567</f>
        <v>0</v>
      </c>
      <c r="F1093" s="71">
        <f t="shared" ref="F1093:F1107" si="60">E1093-D1093</f>
        <v>-219999.99999999997</v>
      </c>
      <c r="G1093" s="37"/>
      <c r="H1093" s="38">
        <f>'11-2019'!H1562</f>
        <v>0</v>
      </c>
      <c r="I1093" s="38">
        <f>'11-2019'!I1562</f>
        <v>0</v>
      </c>
      <c r="J1093" s="38">
        <f>'11-2019'!J1562</f>
        <v>0</v>
      </c>
    </row>
    <row r="1094" spans="1:10" s="27" customFormat="1" ht="17.25" hidden="1" x14ac:dyDescent="0.3">
      <c r="A1094" s="6">
        <f>'11-2019'!A1563</f>
        <v>12</v>
      </c>
      <c r="B1094" s="7" t="str">
        <f>'11-2019'!B1563</f>
        <v>Sơn lót chống kiềm KENNY ANGEL nội thất cao cấp</v>
      </c>
      <c r="C1094" s="8" t="str">
        <f>'11-2019'!C1563</f>
        <v>đ/kg</v>
      </c>
      <c r="D1094" s="9">
        <f>'11-2019'!O1568</f>
        <v>50909.090909090904</v>
      </c>
      <c r="E1094" s="9">
        <f>'11-2019'!P1568</f>
        <v>0</v>
      </c>
      <c r="F1094" s="71">
        <f t="shared" si="60"/>
        <v>-50909.090909090904</v>
      </c>
      <c r="G1094" s="37"/>
      <c r="H1094" s="38">
        <f>'11-2019'!H1563</f>
        <v>0</v>
      </c>
      <c r="I1094" s="38">
        <f>'11-2019'!I1563</f>
        <v>0</v>
      </c>
      <c r="J1094" s="38">
        <f>'11-2019'!J1563</f>
        <v>0</v>
      </c>
    </row>
    <row r="1095" spans="1:10" s="27" customFormat="1" ht="17.25" hidden="1" x14ac:dyDescent="0.3">
      <c r="A1095" s="6">
        <f>'11-2019'!A1564</f>
        <v>13</v>
      </c>
      <c r="B1095" s="7" t="str">
        <f>'11-2019'!B1564</f>
        <v xml:space="preserve">Sơn lót chống kiềm KENNY SEALER ngoại thất chất lượng cao </v>
      </c>
      <c r="C1095" s="8" t="str">
        <f>'11-2019'!C1564</f>
        <v>đ/kg</v>
      </c>
      <c r="D1095" s="9">
        <f>'11-2019'!O1569</f>
        <v>64545.454545454537</v>
      </c>
      <c r="E1095" s="9">
        <f>'11-2019'!P1569</f>
        <v>0</v>
      </c>
      <c r="F1095" s="71">
        <f t="shared" si="60"/>
        <v>-64545.454545454537</v>
      </c>
      <c r="G1095" s="37"/>
      <c r="H1095" s="38">
        <f>'11-2019'!H1564</f>
        <v>0</v>
      </c>
      <c r="I1095" s="38">
        <f>'11-2019'!I1564</f>
        <v>0</v>
      </c>
      <c r="J1095" s="38">
        <f>'11-2019'!J1564</f>
        <v>0</v>
      </c>
    </row>
    <row r="1096" spans="1:10" s="27" customFormat="1" ht="17.25" hidden="1" x14ac:dyDescent="0.3">
      <c r="A1096" s="6">
        <f>'11-2019'!A1565</f>
        <v>14</v>
      </c>
      <c r="B1096" s="7" t="str">
        <f>'11-2019'!B1565</f>
        <v xml:space="preserve">Sơn lót chống kiềm KENNY PRIMER ngoại thất chất lượng cao </v>
      </c>
      <c r="C1096" s="8" t="str">
        <f>'11-2019'!C1565</f>
        <v>đ/kg</v>
      </c>
      <c r="D1096" s="9">
        <f>'11-2019'!O1570</f>
        <v>81818.181818181809</v>
      </c>
      <c r="E1096" s="9">
        <f>'11-2019'!P1570</f>
        <v>0</v>
      </c>
      <c r="F1096" s="71">
        <f t="shared" si="60"/>
        <v>-81818.181818181809</v>
      </c>
      <c r="G1096" s="37"/>
      <c r="H1096" s="38">
        <f>'11-2019'!H1565</f>
        <v>0</v>
      </c>
      <c r="I1096" s="38">
        <f>'11-2019'!I1565</f>
        <v>0</v>
      </c>
      <c r="J1096" s="38">
        <f>'11-2019'!J1565</f>
        <v>0</v>
      </c>
    </row>
    <row r="1097" spans="1:10" s="27" customFormat="1" ht="17.25" hidden="1" x14ac:dyDescent="0.3">
      <c r="A1097" s="6">
        <f>'11-2019'!A1566</f>
        <v>15</v>
      </c>
      <c r="B1097" s="7" t="str">
        <f>'11-2019'!B1566</f>
        <v xml:space="preserve">Sơn lót chống kiềm KENNY NANOSILK 5 trong 1 ngoại thất siêu hạng </v>
      </c>
      <c r="C1097" s="8" t="str">
        <f>'11-2019'!C1566</f>
        <v>đ/kg</v>
      </c>
      <c r="D1097" s="9">
        <f>'11-2019'!O1571</f>
        <v>103636.36363636363</v>
      </c>
      <c r="E1097" s="9">
        <f>'11-2019'!P1571</f>
        <v>0</v>
      </c>
      <c r="F1097" s="71">
        <f t="shared" si="60"/>
        <v>-103636.36363636363</v>
      </c>
      <c r="G1097" s="37"/>
      <c r="H1097" s="38">
        <f>'11-2019'!H1566</f>
        <v>0</v>
      </c>
      <c r="I1097" s="38">
        <f>'11-2019'!I1566</f>
        <v>0</v>
      </c>
      <c r="J1097" s="38">
        <f>'11-2019'!J1566</f>
        <v>0</v>
      </c>
    </row>
    <row r="1098" spans="1:10" s="27" customFormat="1" ht="17.25" hidden="1" x14ac:dyDescent="0.3">
      <c r="A1098" s="6">
        <f>'11-2019'!A1567</f>
        <v>16</v>
      </c>
      <c r="B1098" s="7" t="str">
        <f>'11-2019'!B1567</f>
        <v xml:space="preserve">Sơn chống thấm KENNY RAINKOTE màu đen cao cấp </v>
      </c>
      <c r="C1098" s="8" t="str">
        <f>'11-2019'!C1567</f>
        <v>đ/kg</v>
      </c>
      <c r="D1098" s="9">
        <f>'11-2019'!O1572</f>
        <v>31818.181818181816</v>
      </c>
      <c r="E1098" s="9">
        <f>'11-2019'!P1572</f>
        <v>0</v>
      </c>
      <c r="F1098" s="71">
        <f t="shared" si="60"/>
        <v>-31818.181818181816</v>
      </c>
      <c r="G1098" s="37"/>
      <c r="H1098" s="38">
        <f>'11-2019'!H1567</f>
        <v>0</v>
      </c>
      <c r="I1098" s="38">
        <f>'11-2019'!I1567</f>
        <v>0</v>
      </c>
      <c r="J1098" s="38">
        <f>'11-2019'!J1567</f>
        <v>0</v>
      </c>
    </row>
    <row r="1099" spans="1:10" s="27" customFormat="1" ht="17.25" hidden="1" x14ac:dyDescent="0.3">
      <c r="A1099" s="6">
        <f>'11-2019'!A1568</f>
        <v>17</v>
      </c>
      <c r="B1099" s="7" t="str">
        <f>'11-2019'!B1568</f>
        <v>Sơn chống thấm KENNY LATEX K11A đa năng cao cấp</v>
      </c>
      <c r="C1099" s="8" t="str">
        <f>'11-2019'!C1568</f>
        <v>đ/kg</v>
      </c>
      <c r="D1099" s="9">
        <f>'11-2019'!O1573</f>
        <v>105454.54545454544</v>
      </c>
      <c r="E1099" s="9">
        <f>'11-2019'!P1573</f>
        <v>0</v>
      </c>
      <c r="F1099" s="71">
        <f t="shared" si="60"/>
        <v>-105454.54545454544</v>
      </c>
      <c r="G1099" s="37"/>
      <c r="H1099" s="38">
        <f>'11-2019'!H1568</f>
        <v>0</v>
      </c>
      <c r="I1099" s="38">
        <f>'11-2019'!I1568</f>
        <v>0</v>
      </c>
      <c r="J1099" s="38">
        <f>'11-2019'!J1568</f>
        <v>0</v>
      </c>
    </row>
    <row r="1100" spans="1:10" s="27" customFormat="1" ht="17.25" hidden="1" x14ac:dyDescent="0.3">
      <c r="A1100" s="6">
        <f>'11-2019'!A1569</f>
        <v>18</v>
      </c>
      <c r="B1100" s="7" t="str">
        <f>'11-2019'!B1569</f>
        <v>Sơn chống thấm KENNY LATEX CT11B - Hợp chất pha xi măng, vữa tô.</v>
      </c>
      <c r="C1100" s="8" t="str">
        <f>'11-2019'!C1569</f>
        <v>đ/kg</v>
      </c>
      <c r="D1100" s="9">
        <f>'11-2019'!O1574</f>
        <v>69090.909090909088</v>
      </c>
      <c r="E1100" s="9">
        <f>'11-2019'!P1574</f>
        <v>0</v>
      </c>
      <c r="F1100" s="71">
        <f t="shared" si="60"/>
        <v>-69090.909090909088</v>
      </c>
      <c r="G1100" s="37"/>
      <c r="H1100" s="38">
        <f>'11-2019'!H1569</f>
        <v>0</v>
      </c>
      <c r="I1100" s="38">
        <f>'11-2019'!I1569</f>
        <v>0</v>
      </c>
      <c r="J1100" s="38">
        <f>'11-2019'!J1569</f>
        <v>0</v>
      </c>
    </row>
    <row r="1101" spans="1:10" s="27" customFormat="1" ht="17.25" hidden="1" x14ac:dyDescent="0.3">
      <c r="A1101" s="6">
        <f>'11-2019'!A1570</f>
        <v>19</v>
      </c>
      <c r="B1101" s="7" t="str">
        <f>'11-2019'!B1570</f>
        <v>Bột trét tường nội thất KENNY NICE kinh tế</v>
      </c>
      <c r="C1101" s="8" t="str">
        <f>'11-2019'!C1570</f>
        <v>đ/kg</v>
      </c>
      <c r="D1101" s="9">
        <f>'11-2019'!O1575</f>
        <v>3927.272727272727</v>
      </c>
      <c r="E1101" s="9">
        <f>'11-2019'!P1575</f>
        <v>0</v>
      </c>
      <c r="F1101" s="71">
        <f t="shared" si="60"/>
        <v>-3927.272727272727</v>
      </c>
      <c r="G1101" s="37"/>
      <c r="H1101" s="38">
        <f>'11-2019'!H1570</f>
        <v>0</v>
      </c>
      <c r="I1101" s="38">
        <f>'11-2019'!I1570</f>
        <v>0</v>
      </c>
      <c r="J1101" s="38">
        <f>'11-2019'!J1570</f>
        <v>0</v>
      </c>
    </row>
    <row r="1102" spans="1:10" s="27" customFormat="1" ht="17.25" hidden="1" x14ac:dyDescent="0.3">
      <c r="A1102" s="6">
        <f>'11-2019'!A1571</f>
        <v>20</v>
      </c>
      <c r="B1102" s="7" t="str">
        <f>'11-2019'!B1571</f>
        <v>Bột trét tường nội thất KENNY INT chất lượng cao</v>
      </c>
      <c r="C1102" s="8" t="str">
        <f>'11-2019'!C1571</f>
        <v>đ/kg</v>
      </c>
      <c r="D1102" s="9">
        <f>'11-2019'!O1576</f>
        <v>5745.454545454545</v>
      </c>
      <c r="E1102" s="9">
        <f>'11-2019'!P1576</f>
        <v>0</v>
      </c>
      <c r="F1102" s="71">
        <f t="shared" si="60"/>
        <v>-5745.454545454545</v>
      </c>
      <c r="G1102" s="37"/>
      <c r="H1102" s="38">
        <f>'11-2019'!H1571</f>
        <v>0</v>
      </c>
      <c r="I1102" s="38">
        <f>'11-2019'!I1571</f>
        <v>0</v>
      </c>
      <c r="J1102" s="38">
        <f>'11-2019'!J1571</f>
        <v>0</v>
      </c>
    </row>
    <row r="1103" spans="1:10" s="27" customFormat="1" ht="17.25" hidden="1" x14ac:dyDescent="0.3">
      <c r="A1103" s="6">
        <f>'11-2019'!A1572</f>
        <v>21</v>
      </c>
      <c r="B1103" s="7" t="str">
        <f>'11-2019'!B1572</f>
        <v>Bột trét tường nội thất KENNY LINGT cao cấp</v>
      </c>
      <c r="C1103" s="8" t="str">
        <f>'11-2019'!C1572</f>
        <v>đ/kg</v>
      </c>
      <c r="D1103" s="9">
        <f>'11-2019'!O1577</f>
        <v>6181.8181818181811</v>
      </c>
      <c r="E1103" s="9">
        <f>'11-2019'!P1577</f>
        <v>0</v>
      </c>
      <c r="F1103" s="71">
        <f t="shared" si="60"/>
        <v>-6181.8181818181811</v>
      </c>
      <c r="G1103" s="37"/>
      <c r="H1103" s="38">
        <f>'11-2019'!H1572</f>
        <v>0</v>
      </c>
      <c r="I1103" s="38">
        <f>'11-2019'!I1572</f>
        <v>0</v>
      </c>
      <c r="J1103" s="38">
        <f>'11-2019'!J1572</f>
        <v>0</v>
      </c>
    </row>
    <row r="1104" spans="1:10" s="27" customFormat="1" ht="17.25" hidden="1" x14ac:dyDescent="0.3">
      <c r="A1104" s="6">
        <f>'11-2019'!A1573</f>
        <v>22</v>
      </c>
      <c r="B1104" s="7" t="str">
        <f>'11-2019'!B1573</f>
        <v>Bột trét tường nội thất KENNY DELUXE cao cấp</v>
      </c>
      <c r="C1104" s="8" t="str">
        <f>'11-2019'!C1573</f>
        <v>đ/kg</v>
      </c>
      <c r="D1104" s="9">
        <f>'11-2019'!O1578</f>
        <v>6363.6363636363631</v>
      </c>
      <c r="E1104" s="9">
        <f>'11-2019'!P1578</f>
        <v>0</v>
      </c>
      <c r="F1104" s="71">
        <f t="shared" si="60"/>
        <v>-6363.6363636363631</v>
      </c>
      <c r="G1104" s="37"/>
      <c r="H1104" s="38">
        <f>'11-2019'!H1573</f>
        <v>0</v>
      </c>
      <c r="I1104" s="38">
        <f>'11-2019'!I1573</f>
        <v>0</v>
      </c>
      <c r="J1104" s="38">
        <f>'11-2019'!J1573</f>
        <v>0</v>
      </c>
    </row>
    <row r="1105" spans="1:10" s="27" customFormat="1" ht="17.25" hidden="1" x14ac:dyDescent="0.3">
      <c r="A1105" s="6">
        <f>'11-2019'!A1574</f>
        <v>23</v>
      </c>
      <c r="B1105" s="7" t="str">
        <f>'11-2019'!B1574</f>
        <v>Bột trét tường nội thất KENNY SATIN siêu bền</v>
      </c>
      <c r="C1105" s="8" t="str">
        <f>'11-2019'!C1574</f>
        <v>đ/kg</v>
      </c>
      <c r="D1105" s="9">
        <f>'11-2019'!O1579</f>
        <v>6545.454545454545</v>
      </c>
      <c r="E1105" s="9">
        <f>'11-2019'!P1579</f>
        <v>0</v>
      </c>
      <c r="F1105" s="71">
        <f t="shared" si="60"/>
        <v>-6545.454545454545</v>
      </c>
      <c r="G1105" s="37"/>
      <c r="H1105" s="38">
        <f>'11-2019'!H1574</f>
        <v>0</v>
      </c>
      <c r="I1105" s="38">
        <f>'11-2019'!I1574</f>
        <v>0</v>
      </c>
      <c r="J1105" s="38">
        <f>'11-2019'!J1574</f>
        <v>0</v>
      </c>
    </row>
    <row r="1106" spans="1:10" s="27" customFormat="1" ht="17.25" hidden="1" x14ac:dyDescent="0.3">
      <c r="A1106" s="6">
        <f>'11-2019'!A1575</f>
        <v>24</v>
      </c>
      <c r="B1106" s="7" t="str">
        <f>'11-2019'!B1575</f>
        <v>Bột trét tường ngoại thất KENNY NICE kinh tế</v>
      </c>
      <c r="C1106" s="8" t="str">
        <f>'11-2019'!C1575</f>
        <v>đ/kg</v>
      </c>
      <c r="D1106" s="9">
        <f>'11-2019'!O1580</f>
        <v>4363.6363636363631</v>
      </c>
      <c r="E1106" s="9">
        <f>'11-2019'!P1580</f>
        <v>0</v>
      </c>
      <c r="F1106" s="71">
        <f t="shared" si="60"/>
        <v>-4363.6363636363631</v>
      </c>
      <c r="G1106" s="37"/>
      <c r="H1106" s="38">
        <f>'11-2019'!H1575</f>
        <v>0</v>
      </c>
      <c r="I1106" s="38">
        <f>'11-2019'!I1575</f>
        <v>0</v>
      </c>
      <c r="J1106" s="38">
        <f>'11-2019'!J1575</f>
        <v>0</v>
      </c>
    </row>
    <row r="1107" spans="1:10" s="27" customFormat="1" ht="17.25" hidden="1" x14ac:dyDescent="0.3">
      <c r="A1107" s="6">
        <f>'11-2019'!A1576</f>
        <v>25</v>
      </c>
      <c r="B1107" s="7" t="str">
        <f>'11-2019'!B1576</f>
        <v>Bột trét tường ngoại thất KENNY EXT chất lượng cao</v>
      </c>
      <c r="C1107" s="8" t="str">
        <f>'11-2019'!C1576</f>
        <v>đ/kg</v>
      </c>
      <c r="D1107" s="9">
        <f>'11-2019'!O1581</f>
        <v>6981.8181818181811</v>
      </c>
      <c r="E1107" s="9">
        <f>'11-2019'!P1581</f>
        <v>0</v>
      </c>
      <c r="F1107" s="71">
        <f t="shared" si="60"/>
        <v>-6981.8181818181811</v>
      </c>
      <c r="G1107" s="37"/>
      <c r="H1107" s="38">
        <f>'11-2019'!H1576</f>
        <v>0</v>
      </c>
      <c r="I1107" s="38">
        <f>'11-2019'!I1576</f>
        <v>0</v>
      </c>
      <c r="J1107" s="38">
        <f>'11-2019'!J1576</f>
        <v>0</v>
      </c>
    </row>
    <row r="1108" spans="1:10" s="27" customFormat="1" ht="17.25" hidden="1" x14ac:dyDescent="0.3">
      <c r="A1108" s="6">
        <f>'11-2019'!A1577</f>
        <v>26</v>
      </c>
      <c r="B1108" s="7" t="str">
        <f>'11-2019'!B1577</f>
        <v>Bột trét tường ngoại thất KENNY EXTRA cao cấp</v>
      </c>
      <c r="C1108" s="8" t="str">
        <f>'11-2019'!C1577</f>
        <v>đ/kg</v>
      </c>
      <c r="D1108" s="9">
        <f>'11-2019'!O1582</f>
        <v>7345.454545454545</v>
      </c>
      <c r="E1108" s="9">
        <f>'11-2019'!P1582</f>
        <v>0</v>
      </c>
      <c r="F1108" s="71">
        <f>E1108-D1108</f>
        <v>-7345.454545454545</v>
      </c>
      <c r="G1108" s="37"/>
      <c r="H1108" s="38">
        <f>'11-2019'!H1577</f>
        <v>0</v>
      </c>
      <c r="I1108" s="38">
        <f>'11-2019'!I1577</f>
        <v>0</v>
      </c>
      <c r="J1108" s="38">
        <f>'11-2019'!J1577</f>
        <v>0</v>
      </c>
    </row>
    <row r="1109" spans="1:10" s="27" customFormat="1" ht="17.25" hidden="1" x14ac:dyDescent="0.3">
      <c r="A1109" s="6">
        <f>'11-2019'!A1578</f>
        <v>27</v>
      </c>
      <c r="B1109" s="7" t="str">
        <f>'11-2019'!B1578</f>
        <v>Bột trét tường ngoại thất KENNY MAXSHIELD cao cấp</v>
      </c>
      <c r="C1109" s="8" t="str">
        <f>'11-2019'!C1578</f>
        <v>đ/kg</v>
      </c>
      <c r="D1109" s="9">
        <f>'11-2019'!O1583</f>
        <v>7527.272727272727</v>
      </c>
      <c r="E1109" s="9">
        <f>'11-2019'!P1583</f>
        <v>0</v>
      </c>
      <c r="F1109" s="71">
        <f>E1109-D1109</f>
        <v>-7527.272727272727</v>
      </c>
      <c r="G1109" s="37"/>
      <c r="H1109" s="38">
        <f>'11-2019'!H1578</f>
        <v>0</v>
      </c>
      <c r="I1109" s="38">
        <f>'11-2019'!I1578</f>
        <v>0</v>
      </c>
      <c r="J1109" s="38">
        <f>'11-2019'!J1578</f>
        <v>0</v>
      </c>
    </row>
    <row r="1110" spans="1:10" s="27" customFormat="1" ht="17.25" hidden="1" x14ac:dyDescent="0.3">
      <c r="A1110" s="6">
        <f>'11-2019'!A1579</f>
        <v>28</v>
      </c>
      <c r="B1110" s="7" t="str">
        <f>'11-2019'!B1579</f>
        <v>Bột trét tường ngoại thất KENNY SHIELD siêu bền</v>
      </c>
      <c r="C1110" s="8" t="str">
        <f>'11-2019'!C1579</f>
        <v>đ/kg</v>
      </c>
      <c r="D1110" s="9">
        <f>'11-2019'!O1584</f>
        <v>7709.0909090909081</v>
      </c>
      <c r="E1110" s="9">
        <f>'11-2019'!P1584</f>
        <v>0</v>
      </c>
      <c r="F1110" s="71">
        <f>E1110-D1110</f>
        <v>-7709.0909090909081</v>
      </c>
      <c r="G1110" s="37"/>
      <c r="H1110" s="38">
        <f>'11-2019'!H1579</f>
        <v>0</v>
      </c>
      <c r="I1110" s="38">
        <f>'11-2019'!I1579</f>
        <v>0</v>
      </c>
      <c r="J1110" s="38">
        <f>'11-2019'!J1579</f>
        <v>0</v>
      </c>
    </row>
    <row r="1111" spans="1:10" s="27" customFormat="1" ht="17.25" hidden="1" x14ac:dyDescent="0.3">
      <c r="A1111" s="6">
        <f>'11-2019'!A1580</f>
        <v>29</v>
      </c>
      <c r="B1111" s="7" t="str">
        <f>'11-2019'!B1580</f>
        <v>Bột trét tường ngoại thất KENNY PRO cao cấp</v>
      </c>
      <c r="C1111" s="8" t="str">
        <f>'11-2019'!C1580</f>
        <v>đ/kg</v>
      </c>
      <c r="D1111" s="9">
        <f>'11-2019'!O1585</f>
        <v>8909.0909090909081</v>
      </c>
      <c r="E1111" s="9">
        <f>'11-2019'!P1585</f>
        <v>0</v>
      </c>
      <c r="F1111" s="71">
        <f>E1111-D1111</f>
        <v>-8909.0909090909081</v>
      </c>
      <c r="G1111" s="37"/>
      <c r="H1111" s="38">
        <f>'11-2019'!H1580</f>
        <v>0</v>
      </c>
      <c r="I1111" s="38">
        <f>'11-2019'!I1580</f>
        <v>0</v>
      </c>
      <c r="J1111" s="38">
        <f>'11-2019'!J1580</f>
        <v>0</v>
      </c>
    </row>
    <row r="1112" spans="1:10" s="27" customFormat="1" ht="17.25" hidden="1" x14ac:dyDescent="0.3">
      <c r="A1112" s="6">
        <f>'11-2019'!A1581</f>
        <v>30</v>
      </c>
      <c r="B1112" s="7" t="str">
        <f>'11-2019'!B1581</f>
        <v>Sơn dầu trang trí KENNY - trắng bóng</v>
      </c>
      <c r="C1112" s="8" t="str">
        <f>'11-2019'!C1581</f>
        <v>lít</v>
      </c>
      <c r="D1112" s="9">
        <f>'11-2019'!O1586</f>
        <v>130909.0909090909</v>
      </c>
      <c r="E1112" s="9">
        <f>'11-2019'!P1586</f>
        <v>0</v>
      </c>
      <c r="F1112" s="71">
        <f t="shared" ref="F1112:F1120" si="61">E1112-D1112</f>
        <v>-130909.0909090909</v>
      </c>
      <c r="G1112" s="37"/>
      <c r="H1112" s="38">
        <f>'11-2019'!H1581</f>
        <v>0</v>
      </c>
      <c r="I1112" s="38">
        <f>'11-2019'!I1581</f>
        <v>0</v>
      </c>
      <c r="J1112" s="38">
        <f>'11-2019'!J1581</f>
        <v>0</v>
      </c>
    </row>
    <row r="1113" spans="1:10" s="27" customFormat="1" ht="17.25" hidden="1" x14ac:dyDescent="0.3">
      <c r="A1113" s="6">
        <f>'11-2019'!A1582</f>
        <v>31</v>
      </c>
      <c r="B1113" s="7" t="str">
        <f>'11-2019'!B1582</f>
        <v>Sơn dầu trang trí KENNY - màu bóng</v>
      </c>
      <c r="C1113" s="8" t="str">
        <f>'11-2019'!C1582</f>
        <v>lít</v>
      </c>
      <c r="D1113" s="9">
        <f>'11-2019'!O1587</f>
        <v>119999.99999999999</v>
      </c>
      <c r="E1113" s="9">
        <f>'11-2019'!P1587</f>
        <v>0</v>
      </c>
      <c r="F1113" s="71">
        <f t="shared" si="61"/>
        <v>-119999.99999999999</v>
      </c>
      <c r="G1113" s="37"/>
      <c r="H1113" s="38">
        <f>'11-2019'!H1582</f>
        <v>0</v>
      </c>
      <c r="I1113" s="38">
        <f>'11-2019'!I1582</f>
        <v>0</v>
      </c>
      <c r="J1113" s="38">
        <f>'11-2019'!J1582</f>
        <v>0</v>
      </c>
    </row>
    <row r="1114" spans="1:10" s="27" customFormat="1" ht="17.25" hidden="1" x14ac:dyDescent="0.3">
      <c r="A1114" s="6">
        <f>'11-2019'!A1583</f>
        <v>32</v>
      </c>
      <c r="B1114" s="7" t="str">
        <f>'11-2019'!B1583</f>
        <v>Sơn dầu trang trí KENNY - trắng mờ</v>
      </c>
      <c r="C1114" s="8" t="str">
        <f>'11-2019'!C1583</f>
        <v>lít</v>
      </c>
      <c r="D1114" s="9">
        <f>'11-2019'!O1588</f>
        <v>132727.27272727271</v>
      </c>
      <c r="E1114" s="9">
        <f>'11-2019'!P1588</f>
        <v>0</v>
      </c>
      <c r="F1114" s="71">
        <f t="shared" si="61"/>
        <v>-132727.27272727271</v>
      </c>
      <c r="G1114" s="37"/>
      <c r="H1114" s="38">
        <f>'11-2019'!H1583</f>
        <v>0</v>
      </c>
      <c r="I1114" s="38">
        <f>'11-2019'!I1583</f>
        <v>0</v>
      </c>
      <c r="J1114" s="38">
        <f>'11-2019'!J1583</f>
        <v>0</v>
      </c>
    </row>
    <row r="1115" spans="1:10" s="27" customFormat="1" ht="17.25" hidden="1" x14ac:dyDescent="0.3">
      <c r="A1115" s="6">
        <f>'11-2019'!A1584</f>
        <v>33</v>
      </c>
      <c r="B1115" s="7" t="str">
        <f>'11-2019'!B1584</f>
        <v>Sơn dầu trang trí KENNY - đen mờ</v>
      </c>
      <c r="C1115" s="8" t="str">
        <f>'11-2019'!C1584</f>
        <v>lít</v>
      </c>
      <c r="D1115" s="9">
        <f>'11-2019'!O1589</f>
        <v>127272.72727272726</v>
      </c>
      <c r="E1115" s="9">
        <f>'11-2019'!P1589</f>
        <v>0</v>
      </c>
      <c r="F1115" s="71">
        <f t="shared" si="61"/>
        <v>-127272.72727272726</v>
      </c>
      <c r="G1115" s="37"/>
      <c r="H1115" s="38">
        <f>'11-2019'!H1584</f>
        <v>0</v>
      </c>
      <c r="I1115" s="38">
        <f>'11-2019'!I1584</f>
        <v>0</v>
      </c>
      <c r="J1115" s="38">
        <f>'11-2019'!J1584</f>
        <v>0</v>
      </c>
    </row>
    <row r="1116" spans="1:10" s="27" customFormat="1" ht="17.25" hidden="1" x14ac:dyDescent="0.3">
      <c r="A1116" s="6">
        <f>'11-2019'!A1585</f>
        <v>34</v>
      </c>
      <c r="B1116" s="7" t="str">
        <f>'11-2019'!B1585</f>
        <v>Sơn dầu chống rỉ KENNY màu đỏ</v>
      </c>
      <c r="C1116" s="8" t="str">
        <f>'11-2019'!C1585</f>
        <v>lít</v>
      </c>
      <c r="D1116" s="9" t="e">
        <f>'11-2019'!#REF!</f>
        <v>#REF!</v>
      </c>
      <c r="E1116" s="9" t="e">
        <f>'11-2019'!#REF!</f>
        <v>#REF!</v>
      </c>
      <c r="F1116" s="71" t="e">
        <f t="shared" si="61"/>
        <v>#REF!</v>
      </c>
      <c r="G1116" s="37"/>
      <c r="H1116" s="38">
        <f>'11-2019'!H1585</f>
        <v>0</v>
      </c>
      <c r="I1116" s="38">
        <f>'11-2019'!I1585</f>
        <v>0</v>
      </c>
      <c r="J1116" s="38">
        <f>'11-2019'!J1585</f>
        <v>0</v>
      </c>
    </row>
    <row r="1117" spans="1:10" s="27" customFormat="1" ht="17.25" hidden="1" x14ac:dyDescent="0.3">
      <c r="A1117" s="6">
        <f>'11-2019'!A1586</f>
        <v>35</v>
      </c>
      <c r="B1117" s="7" t="str">
        <f>'11-2019'!B1586</f>
        <v>Sơn dầu chống rỉ KENNY màu xám</v>
      </c>
      <c r="C1117" s="8" t="str">
        <f>'11-2019'!C1586</f>
        <v>lít</v>
      </c>
      <c r="D1117" s="9" t="e">
        <f>'11-2019'!#REF!</f>
        <v>#REF!</v>
      </c>
      <c r="E1117" s="9" t="e">
        <f>'11-2019'!#REF!</f>
        <v>#REF!</v>
      </c>
      <c r="F1117" s="71" t="e">
        <f t="shared" si="61"/>
        <v>#REF!</v>
      </c>
      <c r="G1117" s="37"/>
      <c r="H1117" s="38">
        <f>'11-2019'!H1586</f>
        <v>0</v>
      </c>
      <c r="I1117" s="38">
        <f>'11-2019'!I1586</f>
        <v>0</v>
      </c>
      <c r="J1117" s="38">
        <f>'11-2019'!J1586</f>
        <v>0</v>
      </c>
    </row>
    <row r="1118" spans="1:10" s="27" customFormat="1" ht="17.25" hidden="1" x14ac:dyDescent="0.3">
      <c r="A1118" s="6">
        <f>'11-2019'!A1587</f>
        <v>36</v>
      </c>
      <c r="B1118" s="7" t="str">
        <f>'11-2019'!B1587</f>
        <v>Sơn dầu chống rỉ kim loại mạ kẽm KENNY màu đỏ</v>
      </c>
      <c r="C1118" s="8" t="str">
        <f>'11-2019'!C1587</f>
        <v>lít</v>
      </c>
      <c r="D1118" s="9" t="e">
        <f>'11-2019'!#REF!</f>
        <v>#REF!</v>
      </c>
      <c r="E1118" s="9" t="e">
        <f>'11-2019'!#REF!</f>
        <v>#REF!</v>
      </c>
      <c r="F1118" s="71" t="e">
        <f t="shared" si="61"/>
        <v>#REF!</v>
      </c>
      <c r="G1118" s="37"/>
      <c r="H1118" s="38">
        <f>'11-2019'!H1587</f>
        <v>0</v>
      </c>
      <c r="I1118" s="38">
        <f>'11-2019'!I1587</f>
        <v>0</v>
      </c>
      <c r="J1118" s="38">
        <f>'11-2019'!J1587</f>
        <v>0</v>
      </c>
    </row>
    <row r="1119" spans="1:10" s="27" customFormat="1" ht="17.25" hidden="1" x14ac:dyDescent="0.3">
      <c r="A1119" s="6">
        <f>'11-2019'!A1588</f>
        <v>37</v>
      </c>
      <c r="B1119" s="7" t="str">
        <f>'11-2019'!B1588</f>
        <v>Sơn dầu chống rỉ kim loại mạ kẽm KENNY màu xanh</v>
      </c>
      <c r="C1119" s="8" t="str">
        <f>'11-2019'!C1588</f>
        <v>lít</v>
      </c>
      <c r="D1119" s="9" t="e">
        <f>'11-2019'!#REF!</f>
        <v>#REF!</v>
      </c>
      <c r="E1119" s="9" t="e">
        <f>'11-2019'!#REF!</f>
        <v>#REF!</v>
      </c>
      <c r="F1119" s="71" t="e">
        <f t="shared" si="61"/>
        <v>#REF!</v>
      </c>
      <c r="G1119" s="37"/>
      <c r="H1119" s="38">
        <f>'11-2019'!H1588</f>
        <v>0</v>
      </c>
      <c r="I1119" s="38">
        <f>'11-2019'!I1588</f>
        <v>0</v>
      </c>
      <c r="J1119" s="38">
        <f>'11-2019'!J1588</f>
        <v>0</v>
      </c>
    </row>
    <row r="1120" spans="1:10" s="27" customFormat="1" ht="17.25" hidden="1" x14ac:dyDescent="0.3">
      <c r="A1120" s="6">
        <f>'11-2019'!A1589</f>
        <v>38</v>
      </c>
      <c r="B1120" s="7" t="str">
        <f>'11-2019'!B1589</f>
        <v>Sơn dầu chống rỉ kim loại mạ kẽm KENNY màu trắng</v>
      </c>
      <c r="C1120" s="8" t="str">
        <f>'11-2019'!C1589</f>
        <v>lít</v>
      </c>
      <c r="D1120" s="9" t="e">
        <f>'11-2019'!#REF!</f>
        <v>#REF!</v>
      </c>
      <c r="E1120" s="9" t="e">
        <f>'11-2019'!#REF!</f>
        <v>#REF!</v>
      </c>
      <c r="F1120" s="71" t="e">
        <f t="shared" si="61"/>
        <v>#REF!</v>
      </c>
      <c r="G1120" s="37"/>
      <c r="H1120" s="38">
        <f>'11-2019'!H1589</f>
        <v>0</v>
      </c>
      <c r="I1120" s="38">
        <f>'11-2019'!I1589</f>
        <v>0</v>
      </c>
      <c r="J1120" s="38">
        <f>'11-2019'!J1589</f>
        <v>0</v>
      </c>
    </row>
    <row r="1121" spans="1:10" s="148" customFormat="1" ht="33" customHeight="1" x14ac:dyDescent="0.3">
      <c r="A1121" s="95"/>
      <c r="B1121" s="362" t="e">
        <f>'11-2019'!#REF!</f>
        <v>#REF!</v>
      </c>
      <c r="C1121" s="363"/>
      <c r="D1121" s="363"/>
      <c r="E1121" s="363"/>
      <c r="F1121" s="364"/>
      <c r="H1121" s="151" t="e">
        <f>'11-2019'!#REF!</f>
        <v>#REF!</v>
      </c>
      <c r="I1121" s="151" t="e">
        <f>'11-2019'!#REF!</f>
        <v>#REF!</v>
      </c>
      <c r="J1121" s="151" t="e">
        <f>'11-2019'!#REF!</f>
        <v>#REF!</v>
      </c>
    </row>
    <row r="1122" spans="1:10" s="37" customFormat="1" ht="17.25" hidden="1" x14ac:dyDescent="0.3">
      <c r="A1122" s="13"/>
      <c r="B1122" s="5" t="e">
        <f>'11-2019'!#REF!</f>
        <v>#REF!</v>
      </c>
      <c r="C1122" s="4"/>
      <c r="D1122" s="18"/>
      <c r="E1122" s="18"/>
      <c r="F1122" s="72"/>
      <c r="H1122" s="40" t="e">
        <f>'11-2019'!#REF!</f>
        <v>#REF!</v>
      </c>
      <c r="I1122" s="40" t="e">
        <f>'11-2019'!#REF!</f>
        <v>#REF!</v>
      </c>
      <c r="J1122" s="40" t="e">
        <f>'11-2019'!#REF!</f>
        <v>#REF!</v>
      </c>
    </row>
    <row r="1123" spans="1:10" s="27" customFormat="1" ht="17.25" hidden="1" x14ac:dyDescent="0.3">
      <c r="A1123" s="6" t="e">
        <f>'11-2019'!#REF!</f>
        <v>#REF!</v>
      </c>
      <c r="B1123" s="7" t="e">
        <f>'11-2019'!#REF!</f>
        <v>#REF!</v>
      </c>
      <c r="C1123" s="8" t="e">
        <f>'11-2019'!#REF!</f>
        <v>#REF!</v>
      </c>
      <c r="D1123" s="9" t="e">
        <f>'11-2019'!#REF!</f>
        <v>#REF!</v>
      </c>
      <c r="E1123" s="9" t="e">
        <f>'11-2019'!#REF!</f>
        <v>#REF!</v>
      </c>
      <c r="F1123" s="71" t="e">
        <f>E1123-D1123</f>
        <v>#REF!</v>
      </c>
      <c r="G1123" s="37"/>
      <c r="H1123" s="38" t="e">
        <f>'11-2019'!#REF!</f>
        <v>#REF!</v>
      </c>
      <c r="I1123" s="38" t="e">
        <f>'11-2019'!#REF!</f>
        <v>#REF!</v>
      </c>
      <c r="J1123" s="38" t="e">
        <f>'11-2019'!#REF!</f>
        <v>#REF!</v>
      </c>
    </row>
    <row r="1124" spans="1:10" s="27" customFormat="1" ht="17.25" hidden="1" x14ac:dyDescent="0.3">
      <c r="A1124" s="6" t="e">
        <f>'11-2019'!#REF!</f>
        <v>#REF!</v>
      </c>
      <c r="B1124" s="7" t="e">
        <f>'11-2019'!#REF!</f>
        <v>#REF!</v>
      </c>
      <c r="C1124" s="8" t="e">
        <f>'11-2019'!#REF!</f>
        <v>#REF!</v>
      </c>
      <c r="D1124" s="9" t="e">
        <f>'11-2019'!#REF!</f>
        <v>#REF!</v>
      </c>
      <c r="E1124" s="9" t="e">
        <f>'11-2019'!#REF!</f>
        <v>#REF!</v>
      </c>
      <c r="F1124" s="71" t="e">
        <f>E1124-D1124</f>
        <v>#REF!</v>
      </c>
      <c r="G1124" s="37"/>
      <c r="H1124" s="38" t="e">
        <f>'11-2019'!#REF!</f>
        <v>#REF!</v>
      </c>
      <c r="I1124" s="38" t="e">
        <f>'11-2019'!#REF!</f>
        <v>#REF!</v>
      </c>
      <c r="J1124" s="38" t="e">
        <f>'11-2019'!#REF!</f>
        <v>#REF!</v>
      </c>
    </row>
    <row r="1125" spans="1:10" s="27" customFormat="1" ht="17.25" hidden="1" x14ac:dyDescent="0.3">
      <c r="A1125" s="6" t="e">
        <f>'11-2019'!#REF!</f>
        <v>#REF!</v>
      </c>
      <c r="B1125" s="7" t="e">
        <f>'11-2019'!#REF!</f>
        <v>#REF!</v>
      </c>
      <c r="C1125" s="8" t="e">
        <f>'11-2019'!#REF!</f>
        <v>#REF!</v>
      </c>
      <c r="D1125" s="9" t="e">
        <f>'11-2019'!#REF!</f>
        <v>#REF!</v>
      </c>
      <c r="E1125" s="9" t="e">
        <f>'11-2019'!#REF!</f>
        <v>#REF!</v>
      </c>
      <c r="F1125" s="71" t="e">
        <f>E1125-D1125</f>
        <v>#REF!</v>
      </c>
      <c r="G1125" s="37"/>
      <c r="H1125" s="38" t="e">
        <f>'11-2019'!#REF!</f>
        <v>#REF!</v>
      </c>
      <c r="I1125" s="38" t="e">
        <f>'11-2019'!#REF!</f>
        <v>#REF!</v>
      </c>
      <c r="J1125" s="38" t="e">
        <f>'11-2019'!#REF!</f>
        <v>#REF!</v>
      </c>
    </row>
    <row r="1126" spans="1:10" s="37" customFormat="1" ht="17.25" hidden="1" x14ac:dyDescent="0.3">
      <c r="A1126" s="13"/>
      <c r="B1126" s="5" t="e">
        <f>'11-2019'!#REF!</f>
        <v>#REF!</v>
      </c>
      <c r="C1126" s="4"/>
      <c r="D1126" s="18"/>
      <c r="E1126" s="18"/>
      <c r="F1126" s="72"/>
      <c r="H1126" s="40" t="e">
        <f>'11-2019'!#REF!</f>
        <v>#REF!</v>
      </c>
      <c r="I1126" s="40" t="e">
        <f>'11-2019'!#REF!</f>
        <v>#REF!</v>
      </c>
      <c r="J1126" s="40" t="e">
        <f>'11-2019'!#REF!</f>
        <v>#REF!</v>
      </c>
    </row>
    <row r="1127" spans="1:10" s="27" customFormat="1" ht="17.25" hidden="1" x14ac:dyDescent="0.3">
      <c r="A1127" s="6" t="e">
        <f>'11-2019'!#REF!</f>
        <v>#REF!</v>
      </c>
      <c r="B1127" s="7" t="e">
        <f>'11-2019'!#REF!</f>
        <v>#REF!</v>
      </c>
      <c r="C1127" s="8" t="e">
        <f>'11-2019'!#REF!</f>
        <v>#REF!</v>
      </c>
      <c r="D1127" s="9" t="e">
        <f>'11-2019'!#REF!</f>
        <v>#REF!</v>
      </c>
      <c r="E1127" s="9" t="e">
        <f>'11-2019'!#REF!</f>
        <v>#REF!</v>
      </c>
      <c r="F1127" s="71" t="e">
        <f t="shared" ref="F1127:F1141" si="62">E1127-D1127</f>
        <v>#REF!</v>
      </c>
      <c r="G1127" s="37"/>
      <c r="H1127" s="38" t="e">
        <f>'11-2019'!#REF!</f>
        <v>#REF!</v>
      </c>
      <c r="I1127" s="38" t="e">
        <f>'11-2019'!#REF!</f>
        <v>#REF!</v>
      </c>
      <c r="J1127" s="38" t="e">
        <f>'11-2019'!#REF!</f>
        <v>#REF!</v>
      </c>
    </row>
    <row r="1128" spans="1:10" s="27" customFormat="1" ht="17.25" hidden="1" x14ac:dyDescent="0.3">
      <c r="A1128" s="6" t="e">
        <f>'11-2019'!#REF!</f>
        <v>#REF!</v>
      </c>
      <c r="B1128" s="7" t="e">
        <f>'11-2019'!#REF!</f>
        <v>#REF!</v>
      </c>
      <c r="C1128" s="8" t="e">
        <f>'11-2019'!#REF!</f>
        <v>#REF!</v>
      </c>
      <c r="D1128" s="9" t="e">
        <f>'11-2019'!#REF!</f>
        <v>#REF!</v>
      </c>
      <c r="E1128" s="9" t="e">
        <f>'11-2019'!#REF!</f>
        <v>#REF!</v>
      </c>
      <c r="F1128" s="71" t="e">
        <f t="shared" si="62"/>
        <v>#REF!</v>
      </c>
      <c r="G1128" s="37"/>
      <c r="H1128" s="38" t="e">
        <f>'11-2019'!#REF!</f>
        <v>#REF!</v>
      </c>
      <c r="I1128" s="38" t="e">
        <f>'11-2019'!#REF!</f>
        <v>#REF!</v>
      </c>
      <c r="J1128" s="38" t="e">
        <f>'11-2019'!#REF!</f>
        <v>#REF!</v>
      </c>
    </row>
    <row r="1129" spans="1:10" s="27" customFormat="1" ht="17.25" hidden="1" x14ac:dyDescent="0.3">
      <c r="A1129" s="6" t="e">
        <f>'11-2019'!#REF!</f>
        <v>#REF!</v>
      </c>
      <c r="B1129" s="7" t="e">
        <f>'11-2019'!#REF!</f>
        <v>#REF!</v>
      </c>
      <c r="C1129" s="8" t="e">
        <f>'11-2019'!#REF!</f>
        <v>#REF!</v>
      </c>
      <c r="D1129" s="9" t="e">
        <f>'11-2019'!#REF!</f>
        <v>#REF!</v>
      </c>
      <c r="E1129" s="9" t="e">
        <f>'11-2019'!#REF!</f>
        <v>#REF!</v>
      </c>
      <c r="F1129" s="71" t="e">
        <f t="shared" si="62"/>
        <v>#REF!</v>
      </c>
      <c r="G1129" s="37"/>
      <c r="H1129" s="38" t="e">
        <f>'11-2019'!#REF!</f>
        <v>#REF!</v>
      </c>
      <c r="I1129" s="38" t="e">
        <f>'11-2019'!#REF!</f>
        <v>#REF!</v>
      </c>
      <c r="J1129" s="38" t="e">
        <f>'11-2019'!#REF!</f>
        <v>#REF!</v>
      </c>
    </row>
    <row r="1130" spans="1:10" s="37" customFormat="1" ht="17.25" hidden="1" x14ac:dyDescent="0.3">
      <c r="A1130" s="13"/>
      <c r="B1130" s="5" t="e">
        <f>'11-2019'!#REF!</f>
        <v>#REF!</v>
      </c>
      <c r="C1130" s="4"/>
      <c r="D1130" s="18"/>
      <c r="E1130" s="18"/>
      <c r="F1130" s="72"/>
      <c r="H1130" s="40" t="e">
        <f>'11-2019'!#REF!</f>
        <v>#REF!</v>
      </c>
      <c r="I1130" s="40" t="e">
        <f>'11-2019'!#REF!</f>
        <v>#REF!</v>
      </c>
      <c r="J1130" s="40" t="e">
        <f>'11-2019'!#REF!</f>
        <v>#REF!</v>
      </c>
    </row>
    <row r="1131" spans="1:10" s="27" customFormat="1" ht="17.25" hidden="1" x14ac:dyDescent="0.3">
      <c r="A1131" s="6" t="e">
        <f>'11-2019'!#REF!</f>
        <v>#REF!</v>
      </c>
      <c r="B1131" s="7" t="e">
        <f>'11-2019'!#REF!</f>
        <v>#REF!</v>
      </c>
      <c r="C1131" s="8" t="e">
        <f>'11-2019'!#REF!</f>
        <v>#REF!</v>
      </c>
      <c r="D1131" s="9" t="e">
        <f>'11-2019'!#REF!</f>
        <v>#REF!</v>
      </c>
      <c r="E1131" s="9" t="e">
        <f>'11-2019'!#REF!</f>
        <v>#REF!</v>
      </c>
      <c r="F1131" s="71" t="e">
        <f t="shared" si="62"/>
        <v>#REF!</v>
      </c>
      <c r="G1131" s="37"/>
      <c r="H1131" s="38" t="e">
        <f>'11-2019'!#REF!</f>
        <v>#REF!</v>
      </c>
      <c r="I1131" s="38" t="e">
        <f>'11-2019'!#REF!</f>
        <v>#REF!</v>
      </c>
      <c r="J1131" s="38" t="e">
        <f>'11-2019'!#REF!</f>
        <v>#REF!</v>
      </c>
    </row>
    <row r="1132" spans="1:10" s="27" customFormat="1" ht="17.25" hidden="1" x14ac:dyDescent="0.3">
      <c r="A1132" s="6" t="e">
        <f>'11-2019'!#REF!</f>
        <v>#REF!</v>
      </c>
      <c r="B1132" s="7" t="e">
        <f>'11-2019'!#REF!</f>
        <v>#REF!</v>
      </c>
      <c r="C1132" s="8" t="e">
        <f>'11-2019'!#REF!</f>
        <v>#REF!</v>
      </c>
      <c r="D1132" s="9" t="e">
        <f>'11-2019'!#REF!</f>
        <v>#REF!</v>
      </c>
      <c r="E1132" s="9" t="e">
        <f>'11-2019'!#REF!</f>
        <v>#REF!</v>
      </c>
      <c r="F1132" s="71" t="e">
        <f t="shared" si="62"/>
        <v>#REF!</v>
      </c>
      <c r="G1132" s="37"/>
      <c r="H1132" s="38" t="e">
        <f>'11-2019'!#REF!</f>
        <v>#REF!</v>
      </c>
      <c r="I1132" s="38" t="e">
        <f>'11-2019'!#REF!</f>
        <v>#REF!</v>
      </c>
      <c r="J1132" s="38" t="e">
        <f>'11-2019'!#REF!</f>
        <v>#REF!</v>
      </c>
    </row>
    <row r="1133" spans="1:10" s="27" customFormat="1" ht="17.25" hidden="1" x14ac:dyDescent="0.3">
      <c r="A1133" s="6" t="e">
        <f>'11-2019'!#REF!</f>
        <v>#REF!</v>
      </c>
      <c r="B1133" s="7" t="e">
        <f>'11-2019'!#REF!</f>
        <v>#REF!</v>
      </c>
      <c r="C1133" s="8" t="e">
        <f>'11-2019'!#REF!</f>
        <v>#REF!</v>
      </c>
      <c r="D1133" s="9" t="e">
        <f>'11-2019'!#REF!</f>
        <v>#REF!</v>
      </c>
      <c r="E1133" s="9" t="e">
        <f>'11-2019'!#REF!</f>
        <v>#REF!</v>
      </c>
      <c r="F1133" s="71" t="e">
        <f t="shared" si="62"/>
        <v>#REF!</v>
      </c>
      <c r="G1133" s="37"/>
      <c r="H1133" s="38" t="e">
        <f>'11-2019'!#REF!</f>
        <v>#REF!</v>
      </c>
      <c r="I1133" s="38" t="e">
        <f>'11-2019'!#REF!</f>
        <v>#REF!</v>
      </c>
      <c r="J1133" s="38" t="e">
        <f>'11-2019'!#REF!</f>
        <v>#REF!</v>
      </c>
    </row>
    <row r="1134" spans="1:10" s="27" customFormat="1" ht="17.25" hidden="1" x14ac:dyDescent="0.3">
      <c r="A1134" s="6" t="e">
        <f>'11-2019'!#REF!</f>
        <v>#REF!</v>
      </c>
      <c r="B1134" s="7" t="e">
        <f>'11-2019'!#REF!</f>
        <v>#REF!</v>
      </c>
      <c r="C1134" s="8" t="e">
        <f>'11-2019'!#REF!</f>
        <v>#REF!</v>
      </c>
      <c r="D1134" s="9" t="e">
        <f>'11-2019'!#REF!</f>
        <v>#REF!</v>
      </c>
      <c r="E1134" s="9" t="e">
        <f>'11-2019'!#REF!</f>
        <v>#REF!</v>
      </c>
      <c r="F1134" s="71" t="e">
        <f t="shared" si="62"/>
        <v>#REF!</v>
      </c>
      <c r="G1134" s="37"/>
      <c r="H1134" s="38" t="e">
        <f>'11-2019'!#REF!</f>
        <v>#REF!</v>
      </c>
      <c r="I1134" s="38" t="e">
        <f>'11-2019'!#REF!</f>
        <v>#REF!</v>
      </c>
      <c r="J1134" s="38" t="e">
        <f>'11-2019'!#REF!</f>
        <v>#REF!</v>
      </c>
    </row>
    <row r="1135" spans="1:10" s="27" customFormat="1" ht="17.25" hidden="1" x14ac:dyDescent="0.3">
      <c r="A1135" s="6" t="e">
        <f>'11-2019'!#REF!</f>
        <v>#REF!</v>
      </c>
      <c r="B1135" s="7" t="e">
        <f>'11-2019'!#REF!</f>
        <v>#REF!</v>
      </c>
      <c r="C1135" s="8" t="e">
        <f>'11-2019'!#REF!</f>
        <v>#REF!</v>
      </c>
      <c r="D1135" s="9" t="e">
        <f>'11-2019'!#REF!</f>
        <v>#REF!</v>
      </c>
      <c r="E1135" s="9" t="e">
        <f>'11-2019'!#REF!</f>
        <v>#REF!</v>
      </c>
      <c r="F1135" s="71" t="e">
        <f t="shared" si="62"/>
        <v>#REF!</v>
      </c>
      <c r="G1135" s="37"/>
      <c r="H1135" s="38" t="e">
        <f>'11-2019'!#REF!</f>
        <v>#REF!</v>
      </c>
      <c r="I1135" s="38" t="e">
        <f>'11-2019'!#REF!</f>
        <v>#REF!</v>
      </c>
      <c r="J1135" s="38" t="e">
        <f>'11-2019'!#REF!</f>
        <v>#REF!</v>
      </c>
    </row>
    <row r="1136" spans="1:10" s="37" customFormat="1" ht="17.25" hidden="1" x14ac:dyDescent="0.3">
      <c r="A1136" s="13"/>
      <c r="B1136" s="5" t="e">
        <f>'11-2019'!#REF!</f>
        <v>#REF!</v>
      </c>
      <c r="C1136" s="4"/>
      <c r="D1136" s="18"/>
      <c r="E1136" s="18"/>
      <c r="F1136" s="72"/>
      <c r="H1136" s="40" t="e">
        <f>'11-2019'!#REF!</f>
        <v>#REF!</v>
      </c>
      <c r="I1136" s="40" t="e">
        <f>'11-2019'!#REF!</f>
        <v>#REF!</v>
      </c>
      <c r="J1136" s="40" t="e">
        <f>'11-2019'!#REF!</f>
        <v>#REF!</v>
      </c>
    </row>
    <row r="1137" spans="1:10" s="27" customFormat="1" ht="17.25" hidden="1" x14ac:dyDescent="0.3">
      <c r="A1137" s="6" t="e">
        <f>'11-2019'!#REF!</f>
        <v>#REF!</v>
      </c>
      <c r="B1137" s="7" t="e">
        <f>'11-2019'!#REF!</f>
        <v>#REF!</v>
      </c>
      <c r="C1137" s="8" t="e">
        <f>'11-2019'!#REF!</f>
        <v>#REF!</v>
      </c>
      <c r="D1137" s="9" t="e">
        <f>'11-2019'!#REF!</f>
        <v>#REF!</v>
      </c>
      <c r="E1137" s="9" t="e">
        <f>'11-2019'!#REF!</f>
        <v>#REF!</v>
      </c>
      <c r="F1137" s="71" t="e">
        <f t="shared" si="62"/>
        <v>#REF!</v>
      </c>
      <c r="G1137" s="37"/>
      <c r="H1137" s="38" t="e">
        <f>'11-2019'!#REF!</f>
        <v>#REF!</v>
      </c>
      <c r="I1137" s="38" t="e">
        <f>'11-2019'!#REF!</f>
        <v>#REF!</v>
      </c>
      <c r="J1137" s="38" t="e">
        <f>'11-2019'!#REF!</f>
        <v>#REF!</v>
      </c>
    </row>
    <row r="1138" spans="1:10" s="27" customFormat="1" ht="17.25" hidden="1" x14ac:dyDescent="0.3">
      <c r="A1138" s="6" t="e">
        <f>'11-2019'!#REF!</f>
        <v>#REF!</v>
      </c>
      <c r="B1138" s="7" t="e">
        <f>'11-2019'!#REF!</f>
        <v>#REF!</v>
      </c>
      <c r="C1138" s="8" t="e">
        <f>'11-2019'!#REF!</f>
        <v>#REF!</v>
      </c>
      <c r="D1138" s="9" t="e">
        <f>'11-2019'!#REF!</f>
        <v>#REF!</v>
      </c>
      <c r="E1138" s="9" t="e">
        <f>'11-2019'!#REF!</f>
        <v>#REF!</v>
      </c>
      <c r="F1138" s="71" t="e">
        <f t="shared" si="62"/>
        <v>#REF!</v>
      </c>
      <c r="G1138" s="37"/>
      <c r="H1138" s="38" t="e">
        <f>'11-2019'!#REF!</f>
        <v>#REF!</v>
      </c>
      <c r="I1138" s="38" t="e">
        <f>'11-2019'!#REF!</f>
        <v>#REF!</v>
      </c>
      <c r="J1138" s="38" t="e">
        <f>'11-2019'!#REF!</f>
        <v>#REF!</v>
      </c>
    </row>
    <row r="1139" spans="1:10" s="27" customFormat="1" ht="17.25" hidden="1" x14ac:dyDescent="0.3">
      <c r="A1139" s="6" t="e">
        <f>'11-2019'!#REF!</f>
        <v>#REF!</v>
      </c>
      <c r="B1139" s="7" t="e">
        <f>'11-2019'!#REF!</f>
        <v>#REF!</v>
      </c>
      <c r="C1139" s="8" t="e">
        <f>'11-2019'!#REF!</f>
        <v>#REF!</v>
      </c>
      <c r="D1139" s="9" t="e">
        <f>'11-2019'!#REF!</f>
        <v>#REF!</v>
      </c>
      <c r="E1139" s="9" t="e">
        <f>'11-2019'!#REF!</f>
        <v>#REF!</v>
      </c>
      <c r="F1139" s="71" t="e">
        <f t="shared" si="62"/>
        <v>#REF!</v>
      </c>
      <c r="G1139" s="37"/>
      <c r="H1139" s="38" t="e">
        <f>'11-2019'!#REF!</f>
        <v>#REF!</v>
      </c>
      <c r="I1139" s="38" t="e">
        <f>'11-2019'!#REF!</f>
        <v>#REF!</v>
      </c>
      <c r="J1139" s="38" t="e">
        <f>'11-2019'!#REF!</f>
        <v>#REF!</v>
      </c>
    </row>
    <row r="1140" spans="1:10" s="27" customFormat="1" ht="17.25" hidden="1" x14ac:dyDescent="0.3">
      <c r="A1140" s="6" t="e">
        <f>'11-2019'!#REF!</f>
        <v>#REF!</v>
      </c>
      <c r="B1140" s="7" t="e">
        <f>'11-2019'!#REF!</f>
        <v>#REF!</v>
      </c>
      <c r="C1140" s="8" t="e">
        <f>'11-2019'!#REF!</f>
        <v>#REF!</v>
      </c>
      <c r="D1140" s="9" t="e">
        <f>'11-2019'!#REF!</f>
        <v>#REF!</v>
      </c>
      <c r="E1140" s="9" t="e">
        <f>'11-2019'!#REF!</f>
        <v>#REF!</v>
      </c>
      <c r="F1140" s="71" t="e">
        <f t="shared" si="62"/>
        <v>#REF!</v>
      </c>
      <c r="G1140" s="37"/>
      <c r="H1140" s="38" t="e">
        <f>'11-2019'!#REF!</f>
        <v>#REF!</v>
      </c>
      <c r="I1140" s="38" t="e">
        <f>'11-2019'!#REF!</f>
        <v>#REF!</v>
      </c>
      <c r="J1140" s="38" t="e">
        <f>'11-2019'!#REF!</f>
        <v>#REF!</v>
      </c>
    </row>
    <row r="1141" spans="1:10" s="27" customFormat="1" ht="17.25" hidden="1" x14ac:dyDescent="0.3">
      <c r="A1141" s="6" t="e">
        <f>'11-2019'!#REF!</f>
        <v>#REF!</v>
      </c>
      <c r="B1141" s="7" t="e">
        <f>'11-2019'!#REF!</f>
        <v>#REF!</v>
      </c>
      <c r="C1141" s="8" t="e">
        <f>'11-2019'!#REF!</f>
        <v>#REF!</v>
      </c>
      <c r="D1141" s="9" t="e">
        <f>'11-2019'!#REF!</f>
        <v>#REF!</v>
      </c>
      <c r="E1141" s="9" t="e">
        <f>'11-2019'!#REF!</f>
        <v>#REF!</v>
      </c>
      <c r="F1141" s="71" t="e">
        <f t="shared" si="62"/>
        <v>#REF!</v>
      </c>
      <c r="G1141" s="37"/>
      <c r="H1141" s="38" t="e">
        <f>'11-2019'!#REF!</f>
        <v>#REF!</v>
      </c>
      <c r="I1141" s="38" t="e">
        <f>'11-2019'!#REF!</f>
        <v>#REF!</v>
      </c>
      <c r="J1141" s="38" t="e">
        <f>'11-2019'!#REF!</f>
        <v>#REF!</v>
      </c>
    </row>
    <row r="1142" spans="1:10" s="27" customFormat="1" ht="33" customHeight="1" x14ac:dyDescent="0.3">
      <c r="A1142" s="6"/>
      <c r="B1142" s="321" t="e">
        <f>'11-2019'!#REF!</f>
        <v>#REF!</v>
      </c>
      <c r="C1142" s="322"/>
      <c r="D1142" s="322"/>
      <c r="E1142" s="322"/>
      <c r="F1142" s="323"/>
      <c r="G1142" s="37"/>
      <c r="H1142" s="38" t="e">
        <f>'11-2019'!#REF!</f>
        <v>#REF!</v>
      </c>
      <c r="I1142" s="38" t="e">
        <f>'11-2019'!#REF!</f>
        <v>#REF!</v>
      </c>
      <c r="J1142" s="38" t="e">
        <f>'11-2019'!#REF!</f>
        <v>#REF!</v>
      </c>
    </row>
    <row r="1143" spans="1:10" s="27" customFormat="1" ht="17.25" hidden="1" x14ac:dyDescent="0.3">
      <c r="A1143" s="6" t="e">
        <f>'11-2019'!#REF!</f>
        <v>#REF!</v>
      </c>
      <c r="B1143" s="7" t="e">
        <f>'11-2019'!#REF!</f>
        <v>#REF!</v>
      </c>
      <c r="C1143" s="8" t="e">
        <f>'11-2019'!#REF!</f>
        <v>#REF!</v>
      </c>
      <c r="D1143" s="9" t="e">
        <f>'11-2019'!#REF!</f>
        <v>#REF!</v>
      </c>
      <c r="E1143" s="9" t="e">
        <f>'11-2019'!#REF!</f>
        <v>#REF!</v>
      </c>
      <c r="F1143" s="71" t="e">
        <f t="shared" ref="F1143:F1152" si="63">E1143-D1143</f>
        <v>#REF!</v>
      </c>
      <c r="G1143" s="37"/>
      <c r="H1143" s="38" t="e">
        <f>'11-2019'!#REF!</f>
        <v>#REF!</v>
      </c>
      <c r="I1143" s="38" t="e">
        <f>'11-2019'!#REF!</f>
        <v>#REF!</v>
      </c>
      <c r="J1143" s="38" t="e">
        <f>'11-2019'!#REF!</f>
        <v>#REF!</v>
      </c>
    </row>
    <row r="1144" spans="1:10" s="27" customFormat="1" ht="17.25" hidden="1" x14ac:dyDescent="0.3">
      <c r="A1144" s="6" t="e">
        <f>'11-2019'!#REF!</f>
        <v>#REF!</v>
      </c>
      <c r="B1144" s="7" t="e">
        <f>'11-2019'!#REF!</f>
        <v>#REF!</v>
      </c>
      <c r="C1144" s="8" t="e">
        <f>'11-2019'!#REF!</f>
        <v>#REF!</v>
      </c>
      <c r="D1144" s="9" t="e">
        <f>'11-2019'!#REF!</f>
        <v>#REF!</v>
      </c>
      <c r="E1144" s="9" t="e">
        <f>'11-2019'!#REF!</f>
        <v>#REF!</v>
      </c>
      <c r="F1144" s="71" t="e">
        <f t="shared" si="63"/>
        <v>#REF!</v>
      </c>
      <c r="G1144" s="37"/>
      <c r="H1144" s="38" t="e">
        <f>'11-2019'!#REF!</f>
        <v>#REF!</v>
      </c>
      <c r="I1144" s="38" t="e">
        <f>'11-2019'!#REF!</f>
        <v>#REF!</v>
      </c>
      <c r="J1144" s="38" t="e">
        <f>'11-2019'!#REF!</f>
        <v>#REF!</v>
      </c>
    </row>
    <row r="1145" spans="1:10" s="27" customFormat="1" ht="17.25" hidden="1" x14ac:dyDescent="0.3">
      <c r="A1145" s="6" t="e">
        <f>'11-2019'!#REF!</f>
        <v>#REF!</v>
      </c>
      <c r="B1145" s="7" t="e">
        <f>'11-2019'!#REF!</f>
        <v>#REF!</v>
      </c>
      <c r="C1145" s="8" t="e">
        <f>'11-2019'!#REF!</f>
        <v>#REF!</v>
      </c>
      <c r="D1145" s="9" t="e">
        <f>'11-2019'!#REF!</f>
        <v>#REF!</v>
      </c>
      <c r="E1145" s="9" t="e">
        <f>'11-2019'!#REF!</f>
        <v>#REF!</v>
      </c>
      <c r="F1145" s="71" t="e">
        <f t="shared" si="63"/>
        <v>#REF!</v>
      </c>
      <c r="G1145" s="37"/>
      <c r="H1145" s="38" t="e">
        <f>'11-2019'!#REF!</f>
        <v>#REF!</v>
      </c>
      <c r="I1145" s="38" t="e">
        <f>'11-2019'!#REF!</f>
        <v>#REF!</v>
      </c>
      <c r="J1145" s="38" t="e">
        <f>'11-2019'!#REF!</f>
        <v>#REF!</v>
      </c>
    </row>
    <row r="1146" spans="1:10" s="27" customFormat="1" ht="17.25" hidden="1" x14ac:dyDescent="0.3">
      <c r="A1146" s="6" t="e">
        <f>'11-2019'!#REF!</f>
        <v>#REF!</v>
      </c>
      <c r="B1146" s="7" t="e">
        <f>'11-2019'!#REF!</f>
        <v>#REF!</v>
      </c>
      <c r="C1146" s="8" t="e">
        <f>'11-2019'!#REF!</f>
        <v>#REF!</v>
      </c>
      <c r="D1146" s="9" t="e">
        <f>'11-2019'!#REF!</f>
        <v>#REF!</v>
      </c>
      <c r="E1146" s="9" t="e">
        <f>'11-2019'!#REF!</f>
        <v>#REF!</v>
      </c>
      <c r="F1146" s="71" t="e">
        <f t="shared" si="63"/>
        <v>#REF!</v>
      </c>
      <c r="G1146" s="37"/>
      <c r="H1146" s="38" t="e">
        <f>'11-2019'!#REF!</f>
        <v>#REF!</v>
      </c>
      <c r="I1146" s="38" t="e">
        <f>'11-2019'!#REF!</f>
        <v>#REF!</v>
      </c>
      <c r="J1146" s="38" t="e">
        <f>'11-2019'!#REF!</f>
        <v>#REF!</v>
      </c>
    </row>
    <row r="1147" spans="1:10" s="27" customFormat="1" ht="17.25" hidden="1" x14ac:dyDescent="0.3">
      <c r="A1147" s="6" t="e">
        <f>'11-2019'!#REF!</f>
        <v>#REF!</v>
      </c>
      <c r="B1147" s="7" t="e">
        <f>'11-2019'!#REF!</f>
        <v>#REF!</v>
      </c>
      <c r="C1147" s="8" t="e">
        <f>'11-2019'!#REF!</f>
        <v>#REF!</v>
      </c>
      <c r="D1147" s="9" t="e">
        <f>'11-2019'!#REF!</f>
        <v>#REF!</v>
      </c>
      <c r="E1147" s="9" t="e">
        <f>'11-2019'!#REF!</f>
        <v>#REF!</v>
      </c>
      <c r="F1147" s="71" t="e">
        <f t="shared" si="63"/>
        <v>#REF!</v>
      </c>
      <c r="G1147" s="37"/>
      <c r="H1147" s="38" t="e">
        <f>'11-2019'!#REF!</f>
        <v>#REF!</v>
      </c>
      <c r="I1147" s="38" t="e">
        <f>'11-2019'!#REF!</f>
        <v>#REF!</v>
      </c>
      <c r="J1147" s="38" t="e">
        <f>'11-2019'!#REF!</f>
        <v>#REF!</v>
      </c>
    </row>
    <row r="1148" spans="1:10" s="27" customFormat="1" ht="17.25" hidden="1" x14ac:dyDescent="0.3">
      <c r="A1148" s="6" t="e">
        <f>'11-2019'!#REF!</f>
        <v>#REF!</v>
      </c>
      <c r="B1148" s="7" t="e">
        <f>'11-2019'!#REF!</f>
        <v>#REF!</v>
      </c>
      <c r="C1148" s="8" t="e">
        <f>'11-2019'!#REF!</f>
        <v>#REF!</v>
      </c>
      <c r="D1148" s="9" t="e">
        <f>'11-2019'!#REF!</f>
        <v>#REF!</v>
      </c>
      <c r="E1148" s="9" t="e">
        <f>'11-2019'!#REF!</f>
        <v>#REF!</v>
      </c>
      <c r="F1148" s="71" t="e">
        <f t="shared" si="63"/>
        <v>#REF!</v>
      </c>
      <c r="G1148" s="37"/>
      <c r="H1148" s="38" t="e">
        <f>'11-2019'!#REF!</f>
        <v>#REF!</v>
      </c>
      <c r="I1148" s="38" t="e">
        <f>'11-2019'!#REF!</f>
        <v>#REF!</v>
      </c>
      <c r="J1148" s="38" t="e">
        <f>'11-2019'!#REF!</f>
        <v>#REF!</v>
      </c>
    </row>
    <row r="1149" spans="1:10" s="27" customFormat="1" ht="17.25" hidden="1" x14ac:dyDescent="0.3">
      <c r="A1149" s="6" t="e">
        <f>'11-2019'!#REF!</f>
        <v>#REF!</v>
      </c>
      <c r="B1149" s="7" t="e">
        <f>'11-2019'!#REF!</f>
        <v>#REF!</v>
      </c>
      <c r="C1149" s="8" t="e">
        <f>'11-2019'!#REF!</f>
        <v>#REF!</v>
      </c>
      <c r="D1149" s="9" t="e">
        <f>'11-2019'!#REF!</f>
        <v>#REF!</v>
      </c>
      <c r="E1149" s="9" t="e">
        <f>'11-2019'!#REF!</f>
        <v>#REF!</v>
      </c>
      <c r="F1149" s="71" t="e">
        <f t="shared" si="63"/>
        <v>#REF!</v>
      </c>
      <c r="G1149" s="37"/>
      <c r="H1149" s="38" t="e">
        <f>'11-2019'!#REF!</f>
        <v>#REF!</v>
      </c>
      <c r="I1149" s="38" t="e">
        <f>'11-2019'!#REF!</f>
        <v>#REF!</v>
      </c>
      <c r="J1149" s="38" t="e">
        <f>'11-2019'!#REF!</f>
        <v>#REF!</v>
      </c>
    </row>
    <row r="1150" spans="1:10" s="27" customFormat="1" ht="17.25" hidden="1" x14ac:dyDescent="0.3">
      <c r="A1150" s="6" t="e">
        <f>'11-2019'!#REF!</f>
        <v>#REF!</v>
      </c>
      <c r="B1150" s="7" t="e">
        <f>'11-2019'!#REF!</f>
        <v>#REF!</v>
      </c>
      <c r="C1150" s="8" t="e">
        <f>'11-2019'!#REF!</f>
        <v>#REF!</v>
      </c>
      <c r="D1150" s="9">
        <f>'11-2019'!O1812</f>
        <v>0</v>
      </c>
      <c r="E1150" s="9">
        <f>'11-2019'!P1812</f>
        <v>0</v>
      </c>
      <c r="F1150" s="71">
        <f t="shared" si="63"/>
        <v>0</v>
      </c>
      <c r="G1150" s="37"/>
      <c r="H1150" s="38" t="e">
        <f>'11-2019'!#REF!</f>
        <v>#REF!</v>
      </c>
      <c r="I1150" s="38" t="e">
        <f>'11-2019'!#REF!</f>
        <v>#REF!</v>
      </c>
      <c r="J1150" s="38" t="e">
        <f>'11-2019'!#REF!</f>
        <v>#REF!</v>
      </c>
    </row>
    <row r="1151" spans="1:10" s="27" customFormat="1" ht="17.25" hidden="1" x14ac:dyDescent="0.3">
      <c r="A1151" s="6" t="e">
        <f>'11-2019'!#REF!</f>
        <v>#REF!</v>
      </c>
      <c r="B1151" s="7" t="e">
        <f>'11-2019'!#REF!</f>
        <v>#REF!</v>
      </c>
      <c r="C1151" s="8" t="e">
        <f>'11-2019'!#REF!</f>
        <v>#REF!</v>
      </c>
      <c r="D1151" s="9">
        <f>'11-2019'!O1813</f>
        <v>0</v>
      </c>
      <c r="E1151" s="9">
        <f>'11-2019'!P1813</f>
        <v>0</v>
      </c>
      <c r="F1151" s="9">
        <f t="shared" si="63"/>
        <v>0</v>
      </c>
      <c r="G1151" s="37"/>
      <c r="H1151" s="38" t="e">
        <f>'11-2019'!#REF!</f>
        <v>#REF!</v>
      </c>
      <c r="I1151" s="38" t="e">
        <f>'11-2019'!#REF!</f>
        <v>#REF!</v>
      </c>
      <c r="J1151" s="38" t="e">
        <f>'11-2019'!#REF!</f>
        <v>#REF!</v>
      </c>
    </row>
    <row r="1152" spans="1:10" s="27" customFormat="1" ht="17.25" hidden="1" x14ac:dyDescent="0.3">
      <c r="A1152" s="6" t="e">
        <f>'11-2019'!#REF!</f>
        <v>#REF!</v>
      </c>
      <c r="B1152" s="7" t="e">
        <f>'11-2019'!#REF!</f>
        <v>#REF!</v>
      </c>
      <c r="C1152" s="8" t="e">
        <f>'11-2019'!#REF!</f>
        <v>#REF!</v>
      </c>
      <c r="D1152" s="9">
        <f>'11-2019'!O1814</f>
        <v>0</v>
      </c>
      <c r="E1152" s="9">
        <f>'11-2019'!P1814</f>
        <v>0</v>
      </c>
      <c r="F1152" s="71">
        <f t="shared" si="63"/>
        <v>0</v>
      </c>
      <c r="G1152" s="37"/>
      <c r="H1152" s="38" t="e">
        <f>'11-2019'!#REF!</f>
        <v>#REF!</v>
      </c>
      <c r="I1152" s="38" t="e">
        <f>'11-2019'!#REF!</f>
        <v>#REF!</v>
      </c>
      <c r="J1152" s="38" t="e">
        <f>'11-2019'!#REF!</f>
        <v>#REF!</v>
      </c>
    </row>
    <row r="1153" spans="1:10" s="27" customFormat="1" ht="17.25" hidden="1" x14ac:dyDescent="0.3">
      <c r="A1153" s="6" t="e">
        <f>'11-2019'!#REF!</f>
        <v>#REF!</v>
      </c>
      <c r="B1153" s="7" t="e">
        <f>'11-2019'!#REF!</f>
        <v>#REF!</v>
      </c>
      <c r="C1153" s="8" t="e">
        <f>'11-2019'!#REF!</f>
        <v>#REF!</v>
      </c>
      <c r="D1153" s="9">
        <f>'11-2019'!O1815</f>
        <v>0</v>
      </c>
      <c r="E1153" s="9">
        <f>'11-2019'!P1815</f>
        <v>0</v>
      </c>
      <c r="F1153" s="71">
        <f>E1153-D1153</f>
        <v>0</v>
      </c>
      <c r="G1153" s="37"/>
      <c r="H1153" s="38" t="e">
        <f>'11-2019'!#REF!</f>
        <v>#REF!</v>
      </c>
      <c r="I1153" s="38" t="e">
        <f>'11-2019'!#REF!</f>
        <v>#REF!</v>
      </c>
      <c r="J1153" s="38" t="e">
        <f>'11-2019'!#REF!</f>
        <v>#REF!</v>
      </c>
    </row>
    <row r="1154" spans="1:10" s="37" customFormat="1" ht="17.25" x14ac:dyDescent="0.3">
      <c r="A1154" s="13" t="e">
        <f>'11-2019'!#REF!</f>
        <v>#REF!</v>
      </c>
      <c r="B1154" s="5" t="e">
        <f>'11-2019'!#REF!</f>
        <v>#REF!</v>
      </c>
      <c r="C1154" s="4"/>
      <c r="D1154" s="18"/>
      <c r="E1154" s="18"/>
      <c r="F1154" s="72"/>
      <c r="H1154" s="38" t="e">
        <f>'11-2019'!#REF!</f>
        <v>#REF!</v>
      </c>
      <c r="I1154" s="38" t="e">
        <f>'11-2019'!#REF!</f>
        <v>#REF!</v>
      </c>
      <c r="J1154" s="38" t="e">
        <f>'11-2019'!#REF!</f>
        <v>#REF!</v>
      </c>
    </row>
    <row r="1155" spans="1:10" s="37" customFormat="1" ht="17.25" x14ac:dyDescent="0.3">
      <c r="A1155" s="13"/>
      <c r="B1155" s="321" t="str">
        <f>'11-2019'!B1812</f>
        <v xml:space="preserve"> * Công ty TNHH Hoá nhựa Đệ Nhất Áp dụng cho khu vực phía Nam từ Quảng Bình). Theo bảng giá ngày 02/01/2019</v>
      </c>
      <c r="C1155" s="322"/>
      <c r="D1155" s="322"/>
      <c r="E1155" s="322"/>
      <c r="F1155" s="323"/>
      <c r="H1155" s="38">
        <f>'11-2019'!H1812</f>
        <v>0</v>
      </c>
      <c r="I1155" s="38">
        <f>'11-2019'!I1812</f>
        <v>0</v>
      </c>
      <c r="J1155" s="38">
        <f>'11-2019'!J1812</f>
        <v>0</v>
      </c>
    </row>
    <row r="1156" spans="1:10" s="37" customFormat="1" ht="17.25" x14ac:dyDescent="0.3">
      <c r="A1156" s="13"/>
      <c r="B1156" s="5" t="str">
        <f>'11-2019'!B1813</f>
        <v xml:space="preserve"> - Ống PVC Đệ Nhất ASTM 2241 # BS 3505 và B908:</v>
      </c>
      <c r="C1156" s="4"/>
      <c r="D1156" s="18"/>
      <c r="E1156" s="18"/>
      <c r="F1156" s="72"/>
      <c r="H1156" s="38">
        <f>'11-2019'!H1813</f>
        <v>0</v>
      </c>
      <c r="I1156" s="38">
        <f>'11-2019'!I1813</f>
        <v>0</v>
      </c>
      <c r="J1156" s="38">
        <f>'11-2019'!J1813</f>
        <v>0</v>
      </c>
    </row>
    <row r="1157" spans="1:10" s="27" customFormat="1" ht="17.25" x14ac:dyDescent="0.3">
      <c r="A1157" s="6">
        <f>'11-2019'!A1814</f>
        <v>1</v>
      </c>
      <c r="B1157" s="7" t="str">
        <f>'11-2019'!B1814</f>
        <v xml:space="preserve"> Þ 21    (dày 1,7 mm)</v>
      </c>
      <c r="C1157" s="8" t="str">
        <f>'11-2019'!C1814</f>
        <v>đ/m</v>
      </c>
      <c r="D1157" s="9">
        <f>'11-2019'!O1819</f>
        <v>0</v>
      </c>
      <c r="E1157" s="9">
        <f>'11-2019'!P1819</f>
        <v>0</v>
      </c>
      <c r="F1157" s="71">
        <f t="shared" ref="F1157:F1167" si="64">E1157-D1157</f>
        <v>0</v>
      </c>
      <c r="H1157" s="38">
        <f>'11-2019'!H1814</f>
        <v>0</v>
      </c>
      <c r="I1157" s="38">
        <f>'11-2019'!I1814</f>
        <v>0</v>
      </c>
      <c r="J1157" s="38">
        <f>'11-2019'!J1814</f>
        <v>0</v>
      </c>
    </row>
    <row r="1158" spans="1:10" s="27" customFormat="1" ht="17.25" x14ac:dyDescent="0.3">
      <c r="A1158" s="6">
        <f>'11-2019'!A1815</f>
        <v>2</v>
      </c>
      <c r="B1158" s="7" t="str">
        <f>'11-2019'!B1815</f>
        <v xml:space="preserve"> Þ 27    (dày 1,9 mm)</v>
      </c>
      <c r="C1158" s="8" t="str">
        <f>'11-2019'!C1815</f>
        <v>đ/m</v>
      </c>
      <c r="D1158" s="9">
        <f>'11-2019'!O1820</f>
        <v>0</v>
      </c>
      <c r="E1158" s="9">
        <f>'11-2019'!P1820</f>
        <v>0</v>
      </c>
      <c r="F1158" s="71">
        <f t="shared" si="64"/>
        <v>0</v>
      </c>
      <c r="H1158" s="38">
        <f>'11-2019'!H1815</f>
        <v>0</v>
      </c>
      <c r="I1158" s="38">
        <f>'11-2019'!I1815</f>
        <v>0</v>
      </c>
      <c r="J1158" s="38">
        <f>'11-2019'!J1815</f>
        <v>0</v>
      </c>
    </row>
    <row r="1159" spans="1:10" s="27" customFormat="1" ht="17.25" x14ac:dyDescent="0.3">
      <c r="A1159" s="6">
        <f>'11-2019'!A1816</f>
        <v>3</v>
      </c>
      <c r="B1159" s="7" t="str">
        <f>'11-2019'!B1816</f>
        <v xml:space="preserve"> Þ 34    (dày 2,1 mm)</v>
      </c>
      <c r="C1159" s="8" t="str">
        <f>'11-2019'!C1816</f>
        <v>đ/m</v>
      </c>
      <c r="D1159" s="9">
        <f>'11-2019'!O1821</f>
        <v>0</v>
      </c>
      <c r="E1159" s="9">
        <f>'11-2019'!P1821</f>
        <v>0</v>
      </c>
      <c r="F1159" s="71">
        <f t="shared" si="64"/>
        <v>0</v>
      </c>
      <c r="H1159" s="38">
        <f>'11-2019'!H1816</f>
        <v>0</v>
      </c>
      <c r="I1159" s="38">
        <f>'11-2019'!I1816</f>
        <v>0</v>
      </c>
      <c r="J1159" s="38">
        <f>'11-2019'!J1816</f>
        <v>0</v>
      </c>
    </row>
    <row r="1160" spans="1:10" s="27" customFormat="1" ht="17.25" x14ac:dyDescent="0.3">
      <c r="A1160" s="6">
        <f>'11-2019'!A1817</f>
        <v>4</v>
      </c>
      <c r="B1160" s="7" t="str">
        <f>'11-2019'!B1817</f>
        <v xml:space="preserve"> Þ42    (dày 2,1 mm)</v>
      </c>
      <c r="C1160" s="8" t="str">
        <f>'11-2019'!C1817</f>
        <v>đ/m</v>
      </c>
      <c r="D1160" s="9">
        <f>'11-2019'!O1822</f>
        <v>0</v>
      </c>
      <c r="E1160" s="9">
        <f>'11-2019'!P1822</f>
        <v>0</v>
      </c>
      <c r="F1160" s="71">
        <f t="shared" si="64"/>
        <v>0</v>
      </c>
      <c r="H1160" s="38">
        <f>'11-2019'!H1817</f>
        <v>0</v>
      </c>
      <c r="I1160" s="38">
        <f>'11-2019'!I1817</f>
        <v>0</v>
      </c>
      <c r="J1160" s="38">
        <f>'11-2019'!J1817</f>
        <v>0</v>
      </c>
    </row>
    <row r="1161" spans="1:10" s="27" customFormat="1" ht="17.25" x14ac:dyDescent="0.3">
      <c r="A1161" s="6">
        <f>'11-2019'!A1818</f>
        <v>5</v>
      </c>
      <c r="B1161" s="7" t="str">
        <f>'11-2019'!B1818</f>
        <v xml:space="preserve"> Þ 49    (dày 2,5 mm)</v>
      </c>
      <c r="C1161" s="8" t="str">
        <f>'11-2019'!C1818</f>
        <v>đ/m</v>
      </c>
      <c r="D1161" s="9">
        <f>'11-2019'!O1823</f>
        <v>0</v>
      </c>
      <c r="E1161" s="9">
        <f>'11-2019'!P1823</f>
        <v>0</v>
      </c>
      <c r="F1161" s="71">
        <f t="shared" si="64"/>
        <v>0</v>
      </c>
      <c r="H1161" s="38">
        <f>'11-2019'!H1818</f>
        <v>0</v>
      </c>
      <c r="I1161" s="38">
        <f>'11-2019'!I1818</f>
        <v>0</v>
      </c>
      <c r="J1161" s="38">
        <f>'11-2019'!J1818</f>
        <v>0</v>
      </c>
    </row>
    <row r="1162" spans="1:10" s="27" customFormat="1" ht="17.25" x14ac:dyDescent="0.3">
      <c r="A1162" s="6">
        <f>'11-2019'!A1819</f>
        <v>6</v>
      </c>
      <c r="B1162" s="7" t="str">
        <f>'11-2019'!B1819</f>
        <v xml:space="preserve"> Þ 60    (dày 2,5 mm)</v>
      </c>
      <c r="C1162" s="8" t="str">
        <f>'11-2019'!C1819</f>
        <v>đ/m</v>
      </c>
      <c r="D1162" s="9">
        <f>'11-2019'!O1824</f>
        <v>0</v>
      </c>
      <c r="E1162" s="9">
        <f>'11-2019'!P1824</f>
        <v>0</v>
      </c>
      <c r="F1162" s="71">
        <f t="shared" si="64"/>
        <v>0</v>
      </c>
      <c r="H1162" s="38">
        <f>'11-2019'!H1819</f>
        <v>0</v>
      </c>
      <c r="I1162" s="38">
        <f>'11-2019'!I1819</f>
        <v>0</v>
      </c>
      <c r="J1162" s="38">
        <f>'11-2019'!J1819</f>
        <v>0</v>
      </c>
    </row>
    <row r="1163" spans="1:10" s="27" customFormat="1" ht="17.25" x14ac:dyDescent="0.3">
      <c r="A1163" s="6">
        <f>'11-2019'!A1820</f>
        <v>7</v>
      </c>
      <c r="B1163" s="7" t="str">
        <f>'11-2019'!B1820</f>
        <v xml:space="preserve"> Þ 60    (dày 3,0 mm)</v>
      </c>
      <c r="C1163" s="8" t="str">
        <f>'11-2019'!C1820</f>
        <v>đ/m</v>
      </c>
      <c r="D1163" s="9">
        <f>'11-2019'!O1825</f>
        <v>0</v>
      </c>
      <c r="E1163" s="9">
        <f>'11-2019'!P1825</f>
        <v>0</v>
      </c>
      <c r="F1163" s="71">
        <f t="shared" si="64"/>
        <v>0</v>
      </c>
      <c r="H1163" s="38">
        <f>'11-2019'!H1820</f>
        <v>0</v>
      </c>
      <c r="I1163" s="38">
        <f>'11-2019'!I1820</f>
        <v>0</v>
      </c>
      <c r="J1163" s="38">
        <f>'11-2019'!J1820</f>
        <v>0</v>
      </c>
    </row>
    <row r="1164" spans="1:10" s="27" customFormat="1" ht="17.25" x14ac:dyDescent="0.3">
      <c r="A1164" s="6">
        <f>'11-2019'!A1821</f>
        <v>8</v>
      </c>
      <c r="B1164" s="7" t="str">
        <f>'11-2019'!B1821</f>
        <v xml:space="preserve"> Þ 73    (dày 3,0 mm)</v>
      </c>
      <c r="C1164" s="8" t="str">
        <f>'11-2019'!C1821</f>
        <v>đ/m</v>
      </c>
      <c r="D1164" s="9">
        <f>'11-2019'!O1826</f>
        <v>0</v>
      </c>
      <c r="E1164" s="9">
        <f>'11-2019'!P1826</f>
        <v>0</v>
      </c>
      <c r="F1164" s="71">
        <f t="shared" si="64"/>
        <v>0</v>
      </c>
      <c r="H1164" s="38">
        <f>'11-2019'!H1821</f>
        <v>0</v>
      </c>
      <c r="I1164" s="38">
        <f>'11-2019'!I1821</f>
        <v>0</v>
      </c>
      <c r="J1164" s="38">
        <f>'11-2019'!J1821</f>
        <v>0</v>
      </c>
    </row>
    <row r="1165" spans="1:10" s="27" customFormat="1" ht="17.25" x14ac:dyDescent="0.3">
      <c r="A1165" s="6">
        <f>'11-2019'!A1822</f>
        <v>9</v>
      </c>
      <c r="B1165" s="7" t="str">
        <f>'11-2019'!B1822</f>
        <v xml:space="preserve"> Þ 76    (dày 3,0 mm)</v>
      </c>
      <c r="C1165" s="8" t="str">
        <f>'11-2019'!C1822</f>
        <v>đ/m</v>
      </c>
      <c r="D1165" s="9">
        <f>'11-2019'!O1827</f>
        <v>0</v>
      </c>
      <c r="E1165" s="9">
        <f>'11-2019'!P1827</f>
        <v>0</v>
      </c>
      <c r="F1165" s="71">
        <f t="shared" si="64"/>
        <v>0</v>
      </c>
      <c r="H1165" s="38">
        <f>'11-2019'!H1822</f>
        <v>0</v>
      </c>
      <c r="I1165" s="38">
        <f>'11-2019'!I1822</f>
        <v>0</v>
      </c>
      <c r="J1165" s="38">
        <f>'11-2019'!J1822</f>
        <v>0</v>
      </c>
    </row>
    <row r="1166" spans="1:10" s="27" customFormat="1" ht="17.25" x14ac:dyDescent="0.3">
      <c r="A1166" s="6">
        <f>'11-2019'!A1823</f>
        <v>10</v>
      </c>
      <c r="B1166" s="7" t="str">
        <f>'11-2019'!B1823</f>
        <v xml:space="preserve"> Þ 90   (dày 3,0 mm)</v>
      </c>
      <c r="C1166" s="8" t="str">
        <f>'11-2019'!C1823</f>
        <v>đ/m</v>
      </c>
      <c r="D1166" s="9">
        <f>'11-2019'!O1828</f>
        <v>0</v>
      </c>
      <c r="E1166" s="9">
        <f>'11-2019'!P1828</f>
        <v>0</v>
      </c>
      <c r="F1166" s="71">
        <f t="shared" si="64"/>
        <v>0</v>
      </c>
      <c r="H1166" s="38">
        <f>'11-2019'!H1823</f>
        <v>0</v>
      </c>
      <c r="I1166" s="38">
        <f>'11-2019'!I1823</f>
        <v>0</v>
      </c>
      <c r="J1166" s="38">
        <f>'11-2019'!J1823</f>
        <v>0</v>
      </c>
    </row>
    <row r="1167" spans="1:10" s="27" customFormat="1" ht="17.25" x14ac:dyDescent="0.3">
      <c r="A1167" s="6">
        <f>'11-2019'!A1824</f>
        <v>11</v>
      </c>
      <c r="B1167" s="7" t="str">
        <f>'11-2019'!B1824</f>
        <v xml:space="preserve"> Þ 114  (dày 3,5 mm)</v>
      </c>
      <c r="C1167" s="8" t="str">
        <f>'11-2019'!C1824</f>
        <v>đ/m</v>
      </c>
      <c r="D1167" s="9">
        <f>'11-2019'!O1829</f>
        <v>0</v>
      </c>
      <c r="E1167" s="9">
        <f>'11-2019'!P1829</f>
        <v>0</v>
      </c>
      <c r="F1167" s="71">
        <f t="shared" si="64"/>
        <v>0</v>
      </c>
      <c r="H1167" s="38">
        <f>'11-2019'!H1824</f>
        <v>0</v>
      </c>
      <c r="I1167" s="38">
        <f>'11-2019'!I1824</f>
        <v>0</v>
      </c>
      <c r="J1167" s="38">
        <f>'11-2019'!J1824</f>
        <v>0</v>
      </c>
    </row>
    <row r="1168" spans="1:10" s="27" customFormat="1" ht="17.25" x14ac:dyDescent="0.3">
      <c r="A1168" s="6">
        <f>'11-2019'!A1825</f>
        <v>12</v>
      </c>
      <c r="B1168" s="7" t="str">
        <f>'11-2019'!B1825</f>
        <v xml:space="preserve"> Þ 114  (dày 5,0 mm)</v>
      </c>
      <c r="C1168" s="8" t="str">
        <f>'11-2019'!C1825</f>
        <v>đ/m</v>
      </c>
      <c r="D1168" s="9">
        <f>'11-2019'!O1830</f>
        <v>0</v>
      </c>
      <c r="E1168" s="9">
        <f>'11-2019'!P1830</f>
        <v>0</v>
      </c>
      <c r="F1168" s="71">
        <f>E1168-D1168</f>
        <v>0</v>
      </c>
      <c r="H1168" s="38">
        <f>'11-2019'!H1825</f>
        <v>0</v>
      </c>
      <c r="I1168" s="38">
        <f>'11-2019'!I1825</f>
        <v>0</v>
      </c>
      <c r="J1168" s="38">
        <f>'11-2019'!J1825</f>
        <v>0</v>
      </c>
    </row>
    <row r="1169" spans="1:10" s="27" customFormat="1" ht="17.25" x14ac:dyDescent="0.3">
      <c r="A1169" s="6">
        <f>'11-2019'!A1826</f>
        <v>13</v>
      </c>
      <c r="B1169" s="7" t="str">
        <f>'11-2019'!B1826</f>
        <v xml:space="preserve"> Þ140  (dày 3,5 mm)</v>
      </c>
      <c r="C1169" s="8" t="str">
        <f>'11-2019'!C1826</f>
        <v>đ/m</v>
      </c>
      <c r="D1169" s="9">
        <f>'11-2019'!O1831</f>
        <v>0</v>
      </c>
      <c r="E1169" s="9">
        <f>'11-2019'!P1831</f>
        <v>0</v>
      </c>
      <c r="F1169" s="71">
        <f>E1169-D1169</f>
        <v>0</v>
      </c>
      <c r="H1169" s="38">
        <f>'11-2019'!H1826</f>
        <v>0</v>
      </c>
      <c r="I1169" s="38">
        <f>'11-2019'!I1826</f>
        <v>0</v>
      </c>
      <c r="J1169" s="38">
        <f>'11-2019'!J1826</f>
        <v>0</v>
      </c>
    </row>
    <row r="1170" spans="1:10" s="27" customFormat="1" ht="17.25" x14ac:dyDescent="0.3">
      <c r="A1170" s="6">
        <f>'11-2019'!A1827</f>
        <v>14</v>
      </c>
      <c r="B1170" s="7" t="str">
        <f>'11-2019'!B1827</f>
        <v xml:space="preserve"> Þ 140  (dày 5,0 mm)</v>
      </c>
      <c r="C1170" s="8" t="str">
        <f>'11-2019'!C1827</f>
        <v>đ/m</v>
      </c>
      <c r="D1170" s="9">
        <f>'11-2019'!O1832</f>
        <v>0</v>
      </c>
      <c r="E1170" s="9">
        <f>'11-2019'!P1832</f>
        <v>0</v>
      </c>
      <c r="F1170" s="71">
        <f>E1170-D1170</f>
        <v>0</v>
      </c>
      <c r="H1170" s="38">
        <f>'11-2019'!H1827</f>
        <v>0</v>
      </c>
      <c r="I1170" s="38">
        <f>'11-2019'!I1827</f>
        <v>0</v>
      </c>
      <c r="J1170" s="38">
        <f>'11-2019'!J1827</f>
        <v>0</v>
      </c>
    </row>
    <row r="1171" spans="1:10" s="27" customFormat="1" ht="17.25" x14ac:dyDescent="0.3">
      <c r="A1171" s="6">
        <f>'11-2019'!A1828</f>
        <v>15</v>
      </c>
      <c r="B1171" s="7" t="str">
        <f>'11-2019'!B1828</f>
        <v xml:space="preserve"> Þ 168  (dày 4,5 mm)</v>
      </c>
      <c r="C1171" s="8" t="str">
        <f>'11-2019'!C1828</f>
        <v>đ/m</v>
      </c>
      <c r="D1171" s="9">
        <f>'11-2019'!O1833</f>
        <v>0</v>
      </c>
      <c r="E1171" s="9">
        <f>'11-2019'!P1833</f>
        <v>0</v>
      </c>
      <c r="F1171" s="71">
        <f>E1171-D1171</f>
        <v>0</v>
      </c>
      <c r="H1171" s="38">
        <f>'11-2019'!H1828</f>
        <v>0</v>
      </c>
      <c r="I1171" s="38">
        <f>'11-2019'!I1828</f>
        <v>0</v>
      </c>
      <c r="J1171" s="38">
        <f>'11-2019'!J1828</f>
        <v>0</v>
      </c>
    </row>
    <row r="1172" spans="1:10" s="37" customFormat="1" ht="17.25" x14ac:dyDescent="0.3">
      <c r="A1172" s="13"/>
      <c r="B1172" s="5" t="str">
        <f>'11-2019'!B1829</f>
        <v xml:space="preserve"> - Phụ kiện Đệ Nhất tiêu chuẩn ASTM hệ inch - loại dày:</v>
      </c>
      <c r="C1172" s="4"/>
      <c r="D1172" s="18"/>
      <c r="E1172" s="18"/>
      <c r="F1172" s="72"/>
      <c r="H1172" s="38">
        <f>'11-2019'!H1829</f>
        <v>0</v>
      </c>
      <c r="I1172" s="38">
        <f>'11-2019'!I1829</f>
        <v>0</v>
      </c>
      <c r="J1172" s="38">
        <f>'11-2019'!J1829</f>
        <v>0</v>
      </c>
    </row>
    <row r="1173" spans="1:10" s="27" customFormat="1" ht="17.25" x14ac:dyDescent="0.3">
      <c r="A1173" s="6">
        <f>'11-2019'!A1830</f>
        <v>1</v>
      </c>
      <c r="B1173" s="7" t="str">
        <f>'11-2019'!B1830</f>
        <v xml:space="preserve"> Nối fi 42 (1-1/4")</v>
      </c>
      <c r="C1173" s="8" t="str">
        <f>'11-2019'!C1830</f>
        <v>đ/cái</v>
      </c>
      <c r="D1173" s="9">
        <f>'11-2019'!O1835</f>
        <v>0</v>
      </c>
      <c r="E1173" s="9">
        <f>'11-2019'!P1835</f>
        <v>0</v>
      </c>
      <c r="F1173" s="71">
        <f t="shared" ref="F1173:F1196" si="65">E1173-D1173</f>
        <v>0</v>
      </c>
      <c r="H1173" s="38">
        <f>'11-2019'!H1830</f>
        <v>0</v>
      </c>
      <c r="I1173" s="38">
        <f>'11-2019'!I1830</f>
        <v>0</v>
      </c>
      <c r="J1173" s="38">
        <f>'11-2019'!J1830</f>
        <v>0</v>
      </c>
    </row>
    <row r="1174" spans="1:10" s="27" customFormat="1" ht="17.25" x14ac:dyDescent="0.3">
      <c r="A1174" s="6">
        <f>'11-2019'!A1831</f>
        <v>2</v>
      </c>
      <c r="B1174" s="7" t="str">
        <f>'11-2019'!B1831</f>
        <v xml:space="preserve"> Nối fi 49 (1-1/2")</v>
      </c>
      <c r="C1174" s="8" t="str">
        <f>'11-2019'!C1831</f>
        <v>đ/cái</v>
      </c>
      <c r="D1174" s="9">
        <f>'11-2019'!O1836</f>
        <v>0</v>
      </c>
      <c r="E1174" s="9">
        <f>'11-2019'!P1836</f>
        <v>0</v>
      </c>
      <c r="F1174" s="71">
        <f t="shared" si="65"/>
        <v>0</v>
      </c>
      <c r="H1174" s="38">
        <f>'11-2019'!H1831</f>
        <v>0</v>
      </c>
      <c r="I1174" s="38">
        <f>'11-2019'!I1831</f>
        <v>0</v>
      </c>
      <c r="J1174" s="38">
        <f>'11-2019'!J1831</f>
        <v>0</v>
      </c>
    </row>
    <row r="1175" spans="1:10" s="27" customFormat="1" ht="17.25" x14ac:dyDescent="0.3">
      <c r="A1175" s="6">
        <f>'11-2019'!A1832</f>
        <v>3</v>
      </c>
      <c r="B1175" s="7" t="str">
        <f>'11-2019'!B1832</f>
        <v xml:space="preserve"> Nối fi 60 (2")</v>
      </c>
      <c r="C1175" s="8" t="str">
        <f>'11-2019'!C1832</f>
        <v>đ/cái</v>
      </c>
      <c r="D1175" s="9">
        <f>'11-2019'!O1837</f>
        <v>0</v>
      </c>
      <c r="E1175" s="9">
        <f>'11-2019'!P1837</f>
        <v>0</v>
      </c>
      <c r="F1175" s="71">
        <f t="shared" si="65"/>
        <v>0</v>
      </c>
      <c r="H1175" s="38">
        <f>'11-2019'!H1832</f>
        <v>0</v>
      </c>
      <c r="I1175" s="38">
        <f>'11-2019'!I1832</f>
        <v>0</v>
      </c>
      <c r="J1175" s="38">
        <f>'11-2019'!J1832</f>
        <v>0</v>
      </c>
    </row>
    <row r="1176" spans="1:10" s="27" customFormat="1" ht="17.25" x14ac:dyDescent="0.3">
      <c r="A1176" s="6">
        <f>'11-2019'!A1833</f>
        <v>4</v>
      </c>
      <c r="B1176" s="7" t="str">
        <f>'11-2019'!B1833</f>
        <v xml:space="preserve"> Nối fi 76 (2-1/2")</v>
      </c>
      <c r="C1176" s="8" t="str">
        <f>'11-2019'!C1833</f>
        <v>đ/cái</v>
      </c>
      <c r="D1176" s="9">
        <f>'11-2019'!O1838</f>
        <v>0</v>
      </c>
      <c r="E1176" s="9">
        <f>'11-2019'!P1838</f>
        <v>0</v>
      </c>
      <c r="F1176" s="71">
        <f t="shared" si="65"/>
        <v>0</v>
      </c>
      <c r="H1176" s="38">
        <f>'11-2019'!H1833</f>
        <v>0</v>
      </c>
      <c r="I1176" s="38">
        <f>'11-2019'!I1833</f>
        <v>0</v>
      </c>
      <c r="J1176" s="38">
        <f>'11-2019'!J1833</f>
        <v>0</v>
      </c>
    </row>
    <row r="1177" spans="1:10" s="27" customFormat="1" ht="17.25" x14ac:dyDescent="0.3">
      <c r="A1177" s="6">
        <f>'11-2019'!A1834</f>
        <v>5</v>
      </c>
      <c r="B1177" s="7" t="str">
        <f>'11-2019'!B1834</f>
        <v xml:space="preserve"> Nối fi 90 (3") </v>
      </c>
      <c r="C1177" s="8" t="str">
        <f>'11-2019'!C1834</f>
        <v>đ/cái</v>
      </c>
      <c r="D1177" s="9">
        <f>'11-2019'!O1839</f>
        <v>0</v>
      </c>
      <c r="E1177" s="9">
        <f>'11-2019'!P1839</f>
        <v>0</v>
      </c>
      <c r="F1177" s="71">
        <f t="shared" si="65"/>
        <v>0</v>
      </c>
      <c r="H1177" s="38">
        <f>'11-2019'!H1834</f>
        <v>0</v>
      </c>
      <c r="I1177" s="38">
        <f>'11-2019'!I1834</f>
        <v>0</v>
      </c>
      <c r="J1177" s="38">
        <f>'11-2019'!J1834</f>
        <v>0</v>
      </c>
    </row>
    <row r="1178" spans="1:10" s="27" customFormat="1" ht="17.25" x14ac:dyDescent="0.3">
      <c r="A1178" s="6">
        <f>'11-2019'!A1835</f>
        <v>6</v>
      </c>
      <c r="B1178" s="7" t="str">
        <f>'11-2019'!B1835</f>
        <v xml:space="preserve"> Nối fi 114 (4")</v>
      </c>
      <c r="C1178" s="8" t="str">
        <f>'11-2019'!C1835</f>
        <v>đ/cái</v>
      </c>
      <c r="D1178" s="9">
        <f>'11-2019'!O1840</f>
        <v>0</v>
      </c>
      <c r="E1178" s="9">
        <f>'11-2019'!P1840</f>
        <v>0</v>
      </c>
      <c r="F1178" s="71">
        <f t="shared" si="65"/>
        <v>0</v>
      </c>
      <c r="H1178" s="38">
        <f>'11-2019'!H1835</f>
        <v>0</v>
      </c>
      <c r="I1178" s="38">
        <f>'11-2019'!I1835</f>
        <v>0</v>
      </c>
      <c r="J1178" s="38">
        <f>'11-2019'!J1835</f>
        <v>0</v>
      </c>
    </row>
    <row r="1179" spans="1:10" s="27" customFormat="1" ht="17.25" x14ac:dyDescent="0.3">
      <c r="A1179" s="6">
        <f>'11-2019'!A1836</f>
        <v>7</v>
      </c>
      <c r="B1179" s="7" t="str">
        <f>'11-2019'!B1836</f>
        <v xml:space="preserve"> Nối fi 168 (6")</v>
      </c>
      <c r="C1179" s="8" t="str">
        <f>'11-2019'!C1836</f>
        <v>đ/cái</v>
      </c>
      <c r="D1179" s="9">
        <f>'11-2019'!O1841</f>
        <v>0</v>
      </c>
      <c r="E1179" s="9">
        <f>'11-2019'!P1841</f>
        <v>0</v>
      </c>
      <c r="F1179" s="71">
        <f t="shared" si="65"/>
        <v>0</v>
      </c>
      <c r="H1179" s="38">
        <f>'11-2019'!H1836</f>
        <v>0</v>
      </c>
      <c r="I1179" s="38">
        <f>'11-2019'!I1836</f>
        <v>0</v>
      </c>
      <c r="J1179" s="38">
        <f>'11-2019'!J1836</f>
        <v>0</v>
      </c>
    </row>
    <row r="1180" spans="1:10" s="27" customFormat="1" ht="17.25" x14ac:dyDescent="0.3">
      <c r="A1180" s="6">
        <f>'11-2019'!A1837</f>
        <v>8</v>
      </c>
      <c r="B1180" s="7" t="str">
        <f>'11-2019'!B1837</f>
        <v xml:space="preserve"> Chữ  T fi 21 (1/2") </v>
      </c>
      <c r="C1180" s="8" t="str">
        <f>'11-2019'!C1837</f>
        <v>đ/cái</v>
      </c>
      <c r="D1180" s="9">
        <f>'11-2019'!O1842</f>
        <v>0</v>
      </c>
      <c r="E1180" s="9">
        <f>'11-2019'!P1842</f>
        <v>0</v>
      </c>
      <c r="F1180" s="71">
        <f t="shared" si="65"/>
        <v>0</v>
      </c>
      <c r="H1180" s="38">
        <f>'11-2019'!H1837</f>
        <v>0</v>
      </c>
      <c r="I1180" s="38">
        <f>'11-2019'!I1837</f>
        <v>0</v>
      </c>
      <c r="J1180" s="38">
        <f>'11-2019'!J1837</f>
        <v>0</v>
      </c>
    </row>
    <row r="1181" spans="1:10" s="27" customFormat="1" ht="17.25" x14ac:dyDescent="0.3">
      <c r="A1181" s="6">
        <f>'11-2019'!A1838</f>
        <v>9</v>
      </c>
      <c r="B1181" s="7" t="str">
        <f>'11-2019'!B1838</f>
        <v xml:space="preserve"> Chữ  T fi 27 (3/4") </v>
      </c>
      <c r="C1181" s="8" t="str">
        <f>'11-2019'!C1838</f>
        <v>đ/cái</v>
      </c>
      <c r="D1181" s="9">
        <f>'11-2019'!O1843</f>
        <v>0</v>
      </c>
      <c r="E1181" s="9">
        <f>'11-2019'!P1843</f>
        <v>0</v>
      </c>
      <c r="F1181" s="71">
        <f t="shared" si="65"/>
        <v>0</v>
      </c>
      <c r="H1181" s="38">
        <f>'11-2019'!H1838</f>
        <v>0</v>
      </c>
      <c r="I1181" s="38">
        <f>'11-2019'!I1838</f>
        <v>0</v>
      </c>
      <c r="J1181" s="38">
        <f>'11-2019'!J1838</f>
        <v>0</v>
      </c>
    </row>
    <row r="1182" spans="1:10" s="27" customFormat="1" ht="17.25" x14ac:dyDescent="0.3">
      <c r="A1182" s="6">
        <f>'11-2019'!A1839</f>
        <v>10</v>
      </c>
      <c r="B1182" s="7" t="str">
        <f>'11-2019'!B1839</f>
        <v xml:space="preserve"> Chữ  T fi 34 (1") </v>
      </c>
      <c r="C1182" s="8" t="str">
        <f>'11-2019'!C1839</f>
        <v>đ/cái</v>
      </c>
      <c r="D1182" s="9">
        <f>'11-2019'!O1844</f>
        <v>0</v>
      </c>
      <c r="E1182" s="9">
        <f>'11-2019'!P1844</f>
        <v>0</v>
      </c>
      <c r="F1182" s="71">
        <f t="shared" si="65"/>
        <v>0</v>
      </c>
      <c r="H1182" s="38">
        <f>'11-2019'!H1839</f>
        <v>0</v>
      </c>
      <c r="I1182" s="38">
        <f>'11-2019'!I1839</f>
        <v>0</v>
      </c>
      <c r="J1182" s="38">
        <f>'11-2019'!J1839</f>
        <v>0</v>
      </c>
    </row>
    <row r="1183" spans="1:10" s="27" customFormat="1" ht="17.25" x14ac:dyDescent="0.3">
      <c r="A1183" s="6">
        <f>'11-2019'!A1840</f>
        <v>11</v>
      </c>
      <c r="B1183" s="7" t="str">
        <f>'11-2019'!B1840</f>
        <v xml:space="preserve"> Chữ  T fi 42 (1-1/4") </v>
      </c>
      <c r="C1183" s="8" t="str">
        <f>'11-2019'!C1840</f>
        <v>đ/cái</v>
      </c>
      <c r="D1183" s="9">
        <f>'11-2019'!O1845</f>
        <v>0</v>
      </c>
      <c r="E1183" s="9">
        <f>'11-2019'!P1845</f>
        <v>0</v>
      </c>
      <c r="F1183" s="71">
        <f t="shared" si="65"/>
        <v>0</v>
      </c>
      <c r="H1183" s="38">
        <f>'11-2019'!H1840</f>
        <v>0</v>
      </c>
      <c r="I1183" s="38">
        <f>'11-2019'!I1840</f>
        <v>0</v>
      </c>
      <c r="J1183" s="38">
        <f>'11-2019'!J1840</f>
        <v>0</v>
      </c>
    </row>
    <row r="1184" spans="1:10" s="27" customFormat="1" ht="17.25" x14ac:dyDescent="0.3">
      <c r="A1184" s="6">
        <f>'11-2019'!A1841</f>
        <v>12</v>
      </c>
      <c r="B1184" s="7" t="str">
        <f>'11-2019'!B1841</f>
        <v xml:space="preserve"> Chữ  T fi 49 (1-1/2") </v>
      </c>
      <c r="C1184" s="8" t="str">
        <f>'11-2019'!C1841</f>
        <v>đ/cái</v>
      </c>
      <c r="D1184" s="9">
        <f>'11-2019'!O1846</f>
        <v>0</v>
      </c>
      <c r="E1184" s="9">
        <f>'11-2019'!P1846</f>
        <v>0</v>
      </c>
      <c r="F1184" s="71">
        <f t="shared" si="65"/>
        <v>0</v>
      </c>
      <c r="H1184" s="38">
        <f>'11-2019'!H1841</f>
        <v>0</v>
      </c>
      <c r="I1184" s="38">
        <f>'11-2019'!I1841</f>
        <v>0</v>
      </c>
      <c r="J1184" s="38">
        <f>'11-2019'!J1841</f>
        <v>0</v>
      </c>
    </row>
    <row r="1185" spans="1:10" s="27" customFormat="1" ht="17.25" x14ac:dyDescent="0.3">
      <c r="A1185" s="6">
        <f>'11-2019'!A1842</f>
        <v>13</v>
      </c>
      <c r="B1185" s="7" t="str">
        <f>'11-2019'!B1842</f>
        <v xml:space="preserve"> Chữ  T fi 60 (2") </v>
      </c>
      <c r="C1185" s="8" t="str">
        <f>'11-2019'!C1842</f>
        <v>đ/cái</v>
      </c>
      <c r="D1185" s="9">
        <f>'11-2019'!O1847</f>
        <v>0</v>
      </c>
      <c r="E1185" s="9">
        <f>'11-2019'!P1847</f>
        <v>0</v>
      </c>
      <c r="F1185" s="71">
        <f t="shared" si="65"/>
        <v>0</v>
      </c>
      <c r="H1185" s="38">
        <f>'11-2019'!H1842</f>
        <v>0</v>
      </c>
      <c r="I1185" s="38">
        <f>'11-2019'!I1842</f>
        <v>0</v>
      </c>
      <c r="J1185" s="38">
        <f>'11-2019'!J1842</f>
        <v>0</v>
      </c>
    </row>
    <row r="1186" spans="1:10" s="27" customFormat="1" ht="17.25" x14ac:dyDescent="0.3">
      <c r="A1186" s="6">
        <f>'11-2019'!A1843</f>
        <v>14</v>
      </c>
      <c r="B1186" s="7" t="str">
        <f>'11-2019'!B1843</f>
        <v xml:space="preserve"> Chữ  T fi 76 (2 - 1/2") </v>
      </c>
      <c r="C1186" s="8" t="str">
        <f>'11-2019'!C1843</f>
        <v>đ/cái</v>
      </c>
      <c r="D1186" s="9">
        <f>'11-2019'!O1848</f>
        <v>0</v>
      </c>
      <c r="E1186" s="9">
        <f>'11-2019'!P1848</f>
        <v>0</v>
      </c>
      <c r="F1186" s="71">
        <f t="shared" si="65"/>
        <v>0</v>
      </c>
      <c r="H1186" s="38">
        <f>'11-2019'!H1843</f>
        <v>0</v>
      </c>
      <c r="I1186" s="38">
        <f>'11-2019'!I1843</f>
        <v>0</v>
      </c>
      <c r="J1186" s="38">
        <f>'11-2019'!J1843</f>
        <v>0</v>
      </c>
    </row>
    <row r="1187" spans="1:10" s="27" customFormat="1" ht="17.25" x14ac:dyDescent="0.3">
      <c r="A1187" s="6">
        <f>'11-2019'!A1844</f>
        <v>15</v>
      </c>
      <c r="B1187" s="7" t="str">
        <f>'11-2019'!B1844</f>
        <v xml:space="preserve"> Chữ  T fi 90 (3") </v>
      </c>
      <c r="C1187" s="8" t="str">
        <f>'11-2019'!C1844</f>
        <v>đ/cái</v>
      </c>
      <c r="D1187" s="9">
        <f>'11-2019'!O1849</f>
        <v>0</v>
      </c>
      <c r="E1187" s="9">
        <f>'11-2019'!P1849</f>
        <v>0</v>
      </c>
      <c r="F1187" s="71">
        <f t="shared" si="65"/>
        <v>0</v>
      </c>
      <c r="H1187" s="38">
        <f>'11-2019'!H1844</f>
        <v>0</v>
      </c>
      <c r="I1187" s="38">
        <f>'11-2019'!I1844</f>
        <v>0</v>
      </c>
      <c r="J1187" s="38">
        <f>'11-2019'!J1844</f>
        <v>0</v>
      </c>
    </row>
    <row r="1188" spans="1:10" s="27" customFormat="1" ht="17.25" x14ac:dyDescent="0.3">
      <c r="A1188" s="6">
        <f>'11-2019'!A1845</f>
        <v>16</v>
      </c>
      <c r="B1188" s="7" t="str">
        <f>'11-2019'!B1845</f>
        <v xml:space="preserve"> Chữ  T fi 114 (4") </v>
      </c>
      <c r="C1188" s="8" t="str">
        <f>'11-2019'!C1845</f>
        <v>đ/cái</v>
      </c>
      <c r="D1188" s="9">
        <f>'11-2019'!O1850</f>
        <v>0</v>
      </c>
      <c r="E1188" s="9">
        <f>'11-2019'!P1850</f>
        <v>0</v>
      </c>
      <c r="F1188" s="71">
        <f t="shared" si="65"/>
        <v>0</v>
      </c>
      <c r="H1188" s="38">
        <f>'11-2019'!H1845</f>
        <v>0</v>
      </c>
      <c r="I1188" s="38">
        <f>'11-2019'!I1845</f>
        <v>0</v>
      </c>
      <c r="J1188" s="38">
        <f>'11-2019'!J1845</f>
        <v>0</v>
      </c>
    </row>
    <row r="1189" spans="1:10" s="27" customFormat="1" ht="17.25" x14ac:dyDescent="0.3">
      <c r="A1189" s="6">
        <f>'11-2019'!A1846</f>
        <v>17</v>
      </c>
      <c r="B1189" s="7" t="str">
        <f>'11-2019'!B1846</f>
        <v xml:space="preserve"> Chữ  T fi 168 (6") </v>
      </c>
      <c r="C1189" s="8" t="str">
        <f>'11-2019'!C1846</f>
        <v>đ/cái</v>
      </c>
      <c r="D1189" s="9">
        <f>'11-2019'!O1851</f>
        <v>0</v>
      </c>
      <c r="E1189" s="9">
        <f>'11-2019'!P1851</f>
        <v>0</v>
      </c>
      <c r="F1189" s="71">
        <f t="shared" si="65"/>
        <v>0</v>
      </c>
      <c r="H1189" s="38">
        <f>'11-2019'!H1846</f>
        <v>0</v>
      </c>
      <c r="I1189" s="38">
        <f>'11-2019'!I1846</f>
        <v>0</v>
      </c>
      <c r="J1189" s="38">
        <f>'11-2019'!J1846</f>
        <v>0</v>
      </c>
    </row>
    <row r="1190" spans="1:10" s="27" customFormat="1" ht="17.25" x14ac:dyDescent="0.3">
      <c r="A1190" s="6">
        <f>'11-2019'!A1847</f>
        <v>18</v>
      </c>
      <c r="B1190" s="7" t="str">
        <f>'11-2019'!B1847</f>
        <v xml:space="preserve"> Co 450  fi 42 (1-1/4")</v>
      </c>
      <c r="C1190" s="8" t="str">
        <f>'11-2019'!C1847</f>
        <v>đ/cái</v>
      </c>
      <c r="D1190" s="9">
        <f>'11-2019'!O1852</f>
        <v>0</v>
      </c>
      <c r="E1190" s="9">
        <f>'11-2019'!P1852</f>
        <v>0</v>
      </c>
      <c r="F1190" s="71">
        <f t="shared" si="65"/>
        <v>0</v>
      </c>
      <c r="H1190" s="38">
        <f>'11-2019'!H1847</f>
        <v>0</v>
      </c>
      <c r="I1190" s="38">
        <f>'11-2019'!I1847</f>
        <v>0</v>
      </c>
      <c r="J1190" s="38">
        <f>'11-2019'!J1847</f>
        <v>0</v>
      </c>
    </row>
    <row r="1191" spans="1:10" s="27" customFormat="1" ht="17.25" x14ac:dyDescent="0.3">
      <c r="A1191" s="6">
        <f>'11-2019'!A1848</f>
        <v>19</v>
      </c>
      <c r="B1191" s="7" t="str">
        <f>'11-2019'!B1848</f>
        <v xml:space="preserve"> Co 450  fi 49 (1-1/2")</v>
      </c>
      <c r="C1191" s="8" t="str">
        <f>'11-2019'!C1848</f>
        <v>đ/cái</v>
      </c>
      <c r="D1191" s="9">
        <f>'11-2019'!O1853</f>
        <v>0</v>
      </c>
      <c r="E1191" s="9">
        <f>'11-2019'!P1853</f>
        <v>0</v>
      </c>
      <c r="F1191" s="71">
        <f t="shared" si="65"/>
        <v>0</v>
      </c>
      <c r="H1191" s="38">
        <f>'11-2019'!H1848</f>
        <v>0</v>
      </c>
      <c r="I1191" s="38">
        <f>'11-2019'!I1848</f>
        <v>0</v>
      </c>
      <c r="J1191" s="38">
        <f>'11-2019'!J1848</f>
        <v>0</v>
      </c>
    </row>
    <row r="1192" spans="1:10" s="27" customFormat="1" ht="17.25" x14ac:dyDescent="0.3">
      <c r="A1192" s="6">
        <f>'11-2019'!A1849</f>
        <v>20</v>
      </c>
      <c r="B1192" s="7" t="str">
        <f>'11-2019'!B1849</f>
        <v xml:space="preserve"> Co 450  fi 60 (2") </v>
      </c>
      <c r="C1192" s="8" t="str">
        <f>'11-2019'!C1849</f>
        <v>đ/cái</v>
      </c>
      <c r="D1192" s="9">
        <f>'11-2019'!O1854</f>
        <v>0</v>
      </c>
      <c r="E1192" s="9">
        <f>'11-2019'!P1854</f>
        <v>0</v>
      </c>
      <c r="F1192" s="71">
        <f t="shared" si="65"/>
        <v>0</v>
      </c>
      <c r="H1192" s="38">
        <f>'11-2019'!H1849</f>
        <v>0</v>
      </c>
      <c r="I1192" s="38">
        <f>'11-2019'!I1849</f>
        <v>0</v>
      </c>
      <c r="J1192" s="38">
        <f>'11-2019'!J1849</f>
        <v>0</v>
      </c>
    </row>
    <row r="1193" spans="1:10" s="27" customFormat="1" ht="17.25" x14ac:dyDescent="0.3">
      <c r="A1193" s="6">
        <f>'11-2019'!A1850</f>
        <v>21</v>
      </c>
      <c r="B1193" s="7" t="str">
        <f>'11-2019'!B1850</f>
        <v xml:space="preserve"> Co 450  fi 76 (2-1/2")</v>
      </c>
      <c r="C1193" s="8" t="str">
        <f>'11-2019'!C1850</f>
        <v>đ/cái</v>
      </c>
      <c r="D1193" s="9">
        <f>'11-2019'!O1855</f>
        <v>0</v>
      </c>
      <c r="E1193" s="9">
        <f>'11-2019'!P1855</f>
        <v>0</v>
      </c>
      <c r="F1193" s="71">
        <f t="shared" si="65"/>
        <v>0</v>
      </c>
      <c r="H1193" s="38">
        <f>'11-2019'!H1850</f>
        <v>0</v>
      </c>
      <c r="I1193" s="38">
        <f>'11-2019'!I1850</f>
        <v>0</v>
      </c>
      <c r="J1193" s="38">
        <f>'11-2019'!J1850</f>
        <v>0</v>
      </c>
    </row>
    <row r="1194" spans="1:10" s="27" customFormat="1" ht="17.25" x14ac:dyDescent="0.3">
      <c r="A1194" s="6">
        <f>'11-2019'!A1851</f>
        <v>22</v>
      </c>
      <c r="B1194" s="7" t="str">
        <f>'11-2019'!B1851</f>
        <v xml:space="preserve"> Co 450  fi 90 (3") </v>
      </c>
      <c r="C1194" s="8" t="str">
        <f>'11-2019'!C1851</f>
        <v>đ/cái</v>
      </c>
      <c r="D1194" s="9">
        <f>'11-2019'!O1856</f>
        <v>0</v>
      </c>
      <c r="E1194" s="9">
        <f>'11-2019'!P1856</f>
        <v>0</v>
      </c>
      <c r="F1194" s="71">
        <f t="shared" si="65"/>
        <v>0</v>
      </c>
      <c r="H1194" s="38">
        <f>'11-2019'!H1851</f>
        <v>0</v>
      </c>
      <c r="I1194" s="38">
        <f>'11-2019'!I1851</f>
        <v>0</v>
      </c>
      <c r="J1194" s="38">
        <f>'11-2019'!J1851</f>
        <v>0</v>
      </c>
    </row>
    <row r="1195" spans="1:10" s="27" customFormat="1" ht="17.25" x14ac:dyDescent="0.3">
      <c r="A1195" s="6">
        <f>'11-2019'!A1852</f>
        <v>23</v>
      </c>
      <c r="B1195" s="7" t="str">
        <f>'11-2019'!B1852</f>
        <v xml:space="preserve"> Co 450 fi 114 (4")</v>
      </c>
      <c r="C1195" s="8" t="str">
        <f>'11-2019'!C1852</f>
        <v>đ/cái</v>
      </c>
      <c r="D1195" s="9">
        <f>'11-2019'!O1857</f>
        <v>0</v>
      </c>
      <c r="E1195" s="9">
        <f>'11-2019'!P1857</f>
        <v>0</v>
      </c>
      <c r="F1195" s="71">
        <f t="shared" si="65"/>
        <v>0</v>
      </c>
      <c r="H1195" s="38">
        <f>'11-2019'!H1852</f>
        <v>0</v>
      </c>
      <c r="I1195" s="38">
        <f>'11-2019'!I1852</f>
        <v>0</v>
      </c>
      <c r="J1195" s="38">
        <f>'11-2019'!J1852</f>
        <v>0</v>
      </c>
    </row>
    <row r="1196" spans="1:10" s="27" customFormat="1" ht="17.25" x14ac:dyDescent="0.3">
      <c r="A1196" s="6">
        <f>'11-2019'!A1853</f>
        <v>24</v>
      </c>
      <c r="B1196" s="7" t="str">
        <f>'11-2019'!B1853</f>
        <v xml:space="preserve"> Co 450 fi 168 (6")</v>
      </c>
      <c r="C1196" s="8" t="str">
        <f>'11-2019'!C1853</f>
        <v>đ/cái</v>
      </c>
      <c r="D1196" s="9">
        <f>'11-2019'!O1858</f>
        <v>0</v>
      </c>
      <c r="E1196" s="9">
        <f>'11-2019'!P1858</f>
        <v>0</v>
      </c>
      <c r="F1196" s="71">
        <f t="shared" si="65"/>
        <v>0</v>
      </c>
      <c r="H1196" s="38">
        <f>'11-2019'!H1853</f>
        <v>0</v>
      </c>
      <c r="I1196" s="38">
        <f>'11-2019'!I1853</f>
        <v>0</v>
      </c>
      <c r="J1196" s="38">
        <f>'11-2019'!J1853</f>
        <v>0</v>
      </c>
    </row>
    <row r="1197" spans="1:10" s="37" customFormat="1" ht="17.25" x14ac:dyDescent="0.3">
      <c r="A1197" s="13"/>
      <c r="B1197" s="5" t="str">
        <f>'11-2019'!B1854</f>
        <v xml:space="preserve"> - Phụ kiện Đệ Nhất tiêu chuẩn ISO hệ mét - loại dày:</v>
      </c>
      <c r="C1197" s="4"/>
      <c r="D1197" s="18"/>
      <c r="E1197" s="18"/>
      <c r="F1197" s="72"/>
      <c r="H1197" s="38">
        <f>'11-2019'!H1854</f>
        <v>0</v>
      </c>
      <c r="I1197" s="38">
        <f>'11-2019'!I1854</f>
        <v>0</v>
      </c>
      <c r="J1197" s="38">
        <f>'11-2019'!J1854</f>
        <v>0</v>
      </c>
    </row>
    <row r="1198" spans="1:10" s="27" customFormat="1" ht="17.25" x14ac:dyDescent="0.3">
      <c r="A1198" s="6">
        <f>'11-2019'!A1855</f>
        <v>1</v>
      </c>
      <c r="B1198" s="7" t="str">
        <f>'11-2019'!B1855</f>
        <v xml:space="preserve"> Nối fi 75</v>
      </c>
      <c r="C1198" s="8" t="str">
        <f>'11-2019'!C1855</f>
        <v>đ/cái</v>
      </c>
      <c r="D1198" s="9">
        <f>'11-2019'!O1860</f>
        <v>0</v>
      </c>
      <c r="E1198" s="9">
        <f>'11-2019'!P1860</f>
        <v>0</v>
      </c>
      <c r="F1198" s="71">
        <f t="shared" ref="F1198:F1220" si="66">E1198-D1198</f>
        <v>0</v>
      </c>
      <c r="H1198" s="38">
        <f>'11-2019'!H1855</f>
        <v>0</v>
      </c>
      <c r="I1198" s="38">
        <f>'11-2019'!I1855</f>
        <v>0</v>
      </c>
      <c r="J1198" s="38">
        <f>'11-2019'!J1855</f>
        <v>0</v>
      </c>
    </row>
    <row r="1199" spans="1:10" s="27" customFormat="1" ht="17.25" x14ac:dyDescent="0.3">
      <c r="A1199" s="6">
        <f>'11-2019'!A1856</f>
        <v>2</v>
      </c>
      <c r="B1199" s="7" t="str">
        <f>'11-2019'!B1856</f>
        <v xml:space="preserve"> Nối fi 90</v>
      </c>
      <c r="C1199" s="8" t="str">
        <f>'11-2019'!C1856</f>
        <v>đ/cái</v>
      </c>
      <c r="D1199" s="9">
        <f>'11-2019'!O1861</f>
        <v>0</v>
      </c>
      <c r="E1199" s="9">
        <f>'11-2019'!P1861</f>
        <v>0</v>
      </c>
      <c r="F1199" s="71">
        <f t="shared" si="66"/>
        <v>0</v>
      </c>
      <c r="H1199" s="38">
        <f>'11-2019'!H1856</f>
        <v>0</v>
      </c>
      <c r="I1199" s="38">
        <f>'11-2019'!I1856</f>
        <v>0</v>
      </c>
      <c r="J1199" s="38">
        <f>'11-2019'!J1856</f>
        <v>0</v>
      </c>
    </row>
    <row r="1200" spans="1:10" s="27" customFormat="1" ht="17.25" x14ac:dyDescent="0.3">
      <c r="A1200" s="6">
        <f>'11-2019'!A1857</f>
        <v>3</v>
      </c>
      <c r="B1200" s="7" t="str">
        <f>'11-2019'!B1857</f>
        <v xml:space="preserve"> Nối fi 110</v>
      </c>
      <c r="C1200" s="8" t="str">
        <f>'11-2019'!C1857</f>
        <v>đ/cái</v>
      </c>
      <c r="D1200" s="9">
        <f>'11-2019'!O1862</f>
        <v>0</v>
      </c>
      <c r="E1200" s="9">
        <f>'11-2019'!P1862</f>
        <v>0</v>
      </c>
      <c r="F1200" s="71">
        <f t="shared" si="66"/>
        <v>0</v>
      </c>
      <c r="H1200" s="38">
        <f>'11-2019'!H1857</f>
        <v>0</v>
      </c>
      <c r="I1200" s="38">
        <f>'11-2019'!I1857</f>
        <v>0</v>
      </c>
      <c r="J1200" s="38">
        <f>'11-2019'!J1857</f>
        <v>0</v>
      </c>
    </row>
    <row r="1201" spans="1:10" s="27" customFormat="1" ht="17.25" x14ac:dyDescent="0.3">
      <c r="A1201" s="6">
        <f>'11-2019'!A1858</f>
        <v>4</v>
      </c>
      <c r="B1201" s="7" t="str">
        <f>'11-2019'!B1858</f>
        <v xml:space="preserve"> Nối fi 140  </v>
      </c>
      <c r="C1201" s="8" t="str">
        <f>'11-2019'!C1858</f>
        <v>đ/cái</v>
      </c>
      <c r="D1201" s="9">
        <f>'11-2019'!O1863</f>
        <v>0</v>
      </c>
      <c r="E1201" s="9">
        <f>'11-2019'!P1863</f>
        <v>0</v>
      </c>
      <c r="F1201" s="71">
        <f t="shared" si="66"/>
        <v>0</v>
      </c>
      <c r="H1201" s="38">
        <f>'11-2019'!H1858</f>
        <v>0</v>
      </c>
      <c r="I1201" s="38">
        <f>'11-2019'!I1858</f>
        <v>0</v>
      </c>
      <c r="J1201" s="38">
        <f>'11-2019'!J1858</f>
        <v>0</v>
      </c>
    </row>
    <row r="1202" spans="1:10" s="27" customFormat="1" ht="17.25" x14ac:dyDescent="0.3">
      <c r="A1202" s="6">
        <f>'11-2019'!A1859</f>
        <v>5</v>
      </c>
      <c r="B1202" s="7" t="str">
        <f>'11-2019'!B1859</f>
        <v xml:space="preserve"> Nối fi 160  </v>
      </c>
      <c r="C1202" s="8" t="str">
        <f>'11-2019'!C1859</f>
        <v>đ/cái</v>
      </c>
      <c r="D1202" s="9">
        <f>'11-2019'!O1864</f>
        <v>0</v>
      </c>
      <c r="E1202" s="9">
        <f>'11-2019'!P1864</f>
        <v>0</v>
      </c>
      <c r="F1202" s="71">
        <f t="shared" si="66"/>
        <v>0</v>
      </c>
      <c r="H1202" s="38">
        <f>'11-2019'!H1859</f>
        <v>0</v>
      </c>
      <c r="I1202" s="38">
        <f>'11-2019'!I1859</f>
        <v>0</v>
      </c>
      <c r="J1202" s="38">
        <f>'11-2019'!J1859</f>
        <v>0</v>
      </c>
    </row>
    <row r="1203" spans="1:10" s="27" customFormat="1" ht="17.25" x14ac:dyDescent="0.3">
      <c r="A1203" s="6">
        <f>'11-2019'!A1860</f>
        <v>6</v>
      </c>
      <c r="B1203" s="7" t="str">
        <f>'11-2019'!B1860</f>
        <v xml:space="preserve"> Nối fi 200  </v>
      </c>
      <c r="C1203" s="8" t="str">
        <f>'11-2019'!C1860</f>
        <v>đ/cái</v>
      </c>
      <c r="D1203" s="9">
        <f>'11-2019'!O1865</f>
        <v>0</v>
      </c>
      <c r="E1203" s="9">
        <f>'11-2019'!P1865</f>
        <v>0</v>
      </c>
      <c r="F1203" s="71">
        <f t="shared" si="66"/>
        <v>0</v>
      </c>
      <c r="H1203" s="38">
        <f>'11-2019'!H1860</f>
        <v>0</v>
      </c>
      <c r="I1203" s="38">
        <f>'11-2019'!I1860</f>
        <v>0</v>
      </c>
      <c r="J1203" s="38">
        <f>'11-2019'!J1860</f>
        <v>0</v>
      </c>
    </row>
    <row r="1204" spans="1:10" s="27" customFormat="1" ht="17.25" x14ac:dyDescent="0.3">
      <c r="A1204" s="6">
        <f>'11-2019'!A1861</f>
        <v>7</v>
      </c>
      <c r="B1204" s="7" t="str">
        <f>'11-2019'!B1861</f>
        <v xml:space="preserve"> Chữ T fi 50 </v>
      </c>
      <c r="C1204" s="8" t="str">
        <f>'11-2019'!C1861</f>
        <v>đ/cái</v>
      </c>
      <c r="D1204" s="9">
        <f>'11-2019'!O1866</f>
        <v>0</v>
      </c>
      <c r="E1204" s="9">
        <f>'11-2019'!P1866</f>
        <v>0</v>
      </c>
      <c r="F1204" s="71">
        <f t="shared" si="66"/>
        <v>0</v>
      </c>
      <c r="H1204" s="38">
        <f>'11-2019'!H1861</f>
        <v>0</v>
      </c>
      <c r="I1204" s="38">
        <f>'11-2019'!I1861</f>
        <v>0</v>
      </c>
      <c r="J1204" s="38">
        <f>'11-2019'!J1861</f>
        <v>0</v>
      </c>
    </row>
    <row r="1205" spans="1:10" s="27" customFormat="1" ht="17.25" x14ac:dyDescent="0.3">
      <c r="A1205" s="6">
        <f>'11-2019'!A1862</f>
        <v>8</v>
      </c>
      <c r="B1205" s="7" t="str">
        <f>'11-2019'!B1862</f>
        <v xml:space="preserve"> Chữ T fi 63 </v>
      </c>
      <c r="C1205" s="8" t="str">
        <f>'11-2019'!C1862</f>
        <v>đ/cái</v>
      </c>
      <c r="D1205" s="9">
        <f>'11-2019'!O1867</f>
        <v>0</v>
      </c>
      <c r="E1205" s="9">
        <f>'11-2019'!P1867</f>
        <v>0</v>
      </c>
      <c r="F1205" s="71">
        <f t="shared" si="66"/>
        <v>0</v>
      </c>
      <c r="H1205" s="38">
        <f>'11-2019'!H1862</f>
        <v>0</v>
      </c>
      <c r="I1205" s="38">
        <f>'11-2019'!I1862</f>
        <v>0</v>
      </c>
      <c r="J1205" s="38">
        <f>'11-2019'!J1862</f>
        <v>0</v>
      </c>
    </row>
    <row r="1206" spans="1:10" s="27" customFormat="1" ht="17.25" x14ac:dyDescent="0.3">
      <c r="A1206" s="6">
        <f>'11-2019'!A1863</f>
        <v>9</v>
      </c>
      <c r="B1206" s="7" t="str">
        <f>'11-2019'!B1863</f>
        <v xml:space="preserve"> Chữ T fi 75 </v>
      </c>
      <c r="C1206" s="8" t="str">
        <f>'11-2019'!C1863</f>
        <v>đ/cái</v>
      </c>
      <c r="D1206" s="9">
        <f>'11-2019'!O1868</f>
        <v>0</v>
      </c>
      <c r="E1206" s="9">
        <f>'11-2019'!P1868</f>
        <v>0</v>
      </c>
      <c r="F1206" s="71">
        <f t="shared" si="66"/>
        <v>0</v>
      </c>
      <c r="H1206" s="38">
        <f>'11-2019'!H1863</f>
        <v>0</v>
      </c>
      <c r="I1206" s="38">
        <f>'11-2019'!I1863</f>
        <v>0</v>
      </c>
      <c r="J1206" s="38">
        <f>'11-2019'!J1863</f>
        <v>0</v>
      </c>
    </row>
    <row r="1207" spans="1:10" s="27" customFormat="1" ht="17.25" x14ac:dyDescent="0.3">
      <c r="A1207" s="6">
        <f>'11-2019'!A1864</f>
        <v>10</v>
      </c>
      <c r="B1207" s="7" t="str">
        <f>'11-2019'!B1864</f>
        <v xml:space="preserve"> Chữ T fi 90 </v>
      </c>
      <c r="C1207" s="8" t="str">
        <f>'11-2019'!C1864</f>
        <v>đ/cái</v>
      </c>
      <c r="D1207" s="9">
        <f>'11-2019'!O1869</f>
        <v>0</v>
      </c>
      <c r="E1207" s="9">
        <f>'11-2019'!P1869</f>
        <v>0</v>
      </c>
      <c r="F1207" s="71">
        <f t="shared" si="66"/>
        <v>0</v>
      </c>
      <c r="H1207" s="38">
        <f>'11-2019'!H1864</f>
        <v>0</v>
      </c>
      <c r="I1207" s="38">
        <f>'11-2019'!I1864</f>
        <v>0</v>
      </c>
      <c r="J1207" s="38">
        <f>'11-2019'!J1864</f>
        <v>0</v>
      </c>
    </row>
    <row r="1208" spans="1:10" s="27" customFormat="1" ht="17.25" x14ac:dyDescent="0.3">
      <c r="A1208" s="6">
        <f>'11-2019'!A1865</f>
        <v>11</v>
      </c>
      <c r="B1208" s="7" t="str">
        <f>'11-2019'!B1865</f>
        <v xml:space="preserve"> Chữ T fi 110 </v>
      </c>
      <c r="C1208" s="8" t="str">
        <f>'11-2019'!C1865</f>
        <v>đ/cái</v>
      </c>
      <c r="D1208" s="9">
        <f>'11-2019'!O1870</f>
        <v>0</v>
      </c>
      <c r="E1208" s="9">
        <f>'11-2019'!P1870</f>
        <v>0</v>
      </c>
      <c r="F1208" s="71">
        <f t="shared" si="66"/>
        <v>0</v>
      </c>
      <c r="H1208" s="38">
        <f>'11-2019'!H1865</f>
        <v>0</v>
      </c>
      <c r="I1208" s="38">
        <f>'11-2019'!I1865</f>
        <v>0</v>
      </c>
      <c r="J1208" s="38">
        <f>'11-2019'!J1865</f>
        <v>0</v>
      </c>
    </row>
    <row r="1209" spans="1:10" s="27" customFormat="1" ht="17.25" x14ac:dyDescent="0.3">
      <c r="A1209" s="6">
        <f>'11-2019'!A1866</f>
        <v>12</v>
      </c>
      <c r="B1209" s="7" t="str">
        <f>'11-2019'!B1866</f>
        <v xml:space="preserve"> Chữ T fi 140</v>
      </c>
      <c r="C1209" s="8" t="str">
        <f>'11-2019'!C1866</f>
        <v>đ/cái</v>
      </c>
      <c r="D1209" s="9">
        <f>'11-2019'!O1871</f>
        <v>0</v>
      </c>
      <c r="E1209" s="9">
        <f>'11-2019'!P1871</f>
        <v>0</v>
      </c>
      <c r="F1209" s="71">
        <f t="shared" si="66"/>
        <v>0</v>
      </c>
      <c r="H1209" s="38">
        <f>'11-2019'!H1866</f>
        <v>0</v>
      </c>
      <c r="I1209" s="38">
        <f>'11-2019'!I1866</f>
        <v>0</v>
      </c>
      <c r="J1209" s="38">
        <f>'11-2019'!J1866</f>
        <v>0</v>
      </c>
    </row>
    <row r="1210" spans="1:10" s="27" customFormat="1" ht="17.25" x14ac:dyDescent="0.3">
      <c r="A1210" s="6">
        <f>'11-2019'!A1867</f>
        <v>13</v>
      </c>
      <c r="B1210" s="7" t="str">
        <f>'11-2019'!B1867</f>
        <v xml:space="preserve"> Chữ T fi 160</v>
      </c>
      <c r="C1210" s="8" t="str">
        <f>'11-2019'!C1867</f>
        <v>đ/cái</v>
      </c>
      <c r="D1210" s="9">
        <f>'11-2019'!O1872</f>
        <v>0</v>
      </c>
      <c r="E1210" s="9">
        <f>'11-2019'!P1872</f>
        <v>0</v>
      </c>
      <c r="F1210" s="71">
        <f t="shared" si="66"/>
        <v>0</v>
      </c>
      <c r="H1210" s="38">
        <f>'11-2019'!H1867</f>
        <v>0</v>
      </c>
      <c r="I1210" s="38">
        <f>'11-2019'!I1867</f>
        <v>0</v>
      </c>
      <c r="J1210" s="38">
        <f>'11-2019'!J1867</f>
        <v>0</v>
      </c>
    </row>
    <row r="1211" spans="1:10" s="27" customFormat="1" ht="17.25" x14ac:dyDescent="0.3">
      <c r="A1211" s="6">
        <f>'11-2019'!A1868</f>
        <v>14</v>
      </c>
      <c r="B1211" s="7" t="str">
        <f>'11-2019'!B1868</f>
        <v xml:space="preserve"> Chữ T fi 200</v>
      </c>
      <c r="C1211" s="8" t="str">
        <f>'11-2019'!C1868</f>
        <v>đ/cái</v>
      </c>
      <c r="D1211" s="9">
        <f>'11-2019'!O1873</f>
        <v>0</v>
      </c>
      <c r="E1211" s="9">
        <f>'11-2019'!P1873</f>
        <v>0</v>
      </c>
      <c r="F1211" s="71">
        <f t="shared" si="66"/>
        <v>0</v>
      </c>
      <c r="H1211" s="38">
        <f>'11-2019'!H1868</f>
        <v>0</v>
      </c>
      <c r="I1211" s="38">
        <f>'11-2019'!I1868</f>
        <v>0</v>
      </c>
      <c r="J1211" s="38">
        <f>'11-2019'!J1868</f>
        <v>0</v>
      </c>
    </row>
    <row r="1212" spans="1:10" s="27" customFormat="1" ht="17.25" x14ac:dyDescent="0.3">
      <c r="A1212" s="6">
        <f>'11-2019'!A1869</f>
        <v>15</v>
      </c>
      <c r="B1212" s="7" t="str">
        <f>'11-2019'!B1869</f>
        <v xml:space="preserve"> Co 450  fi 50</v>
      </c>
      <c r="C1212" s="8" t="str">
        <f>'11-2019'!C1869</f>
        <v>đ/cái</v>
      </c>
      <c r="D1212" s="9">
        <f>'11-2019'!O1874</f>
        <v>0</v>
      </c>
      <c r="E1212" s="9">
        <f>'11-2019'!P1874</f>
        <v>0</v>
      </c>
      <c r="F1212" s="71">
        <f t="shared" si="66"/>
        <v>0</v>
      </c>
      <c r="H1212" s="38">
        <f>'11-2019'!H1869</f>
        <v>0</v>
      </c>
      <c r="I1212" s="38">
        <f>'11-2019'!I1869</f>
        <v>0</v>
      </c>
      <c r="J1212" s="38">
        <f>'11-2019'!J1869</f>
        <v>0</v>
      </c>
    </row>
    <row r="1213" spans="1:10" s="27" customFormat="1" ht="17.25" x14ac:dyDescent="0.3">
      <c r="A1213" s="6">
        <f>'11-2019'!A1870</f>
        <v>16</v>
      </c>
      <c r="B1213" s="7" t="str">
        <f>'11-2019'!B1870</f>
        <v xml:space="preserve"> Co 450  fi 63 </v>
      </c>
      <c r="C1213" s="8" t="str">
        <f>'11-2019'!C1870</f>
        <v>đ/cái</v>
      </c>
      <c r="D1213" s="9">
        <f>'11-2019'!O1875</f>
        <v>0</v>
      </c>
      <c r="E1213" s="9">
        <f>'11-2019'!P1875</f>
        <v>0</v>
      </c>
      <c r="F1213" s="71">
        <f t="shared" si="66"/>
        <v>0</v>
      </c>
      <c r="H1213" s="38">
        <f>'11-2019'!H1870</f>
        <v>0</v>
      </c>
      <c r="I1213" s="38">
        <f>'11-2019'!I1870</f>
        <v>0</v>
      </c>
      <c r="J1213" s="38">
        <f>'11-2019'!J1870</f>
        <v>0</v>
      </c>
    </row>
    <row r="1214" spans="1:10" s="27" customFormat="1" ht="17.25" x14ac:dyDescent="0.3">
      <c r="A1214" s="6">
        <f>'11-2019'!A1871</f>
        <v>17</v>
      </c>
      <c r="B1214" s="7" t="str">
        <f>'11-2019'!B1871</f>
        <v xml:space="preserve"> Co 450  fi 75</v>
      </c>
      <c r="C1214" s="8" t="str">
        <f>'11-2019'!C1871</f>
        <v>đ/cái</v>
      </c>
      <c r="D1214" s="9">
        <f>'11-2019'!O1876</f>
        <v>0</v>
      </c>
      <c r="E1214" s="9">
        <f>'11-2019'!P1876</f>
        <v>0</v>
      </c>
      <c r="F1214" s="71">
        <f t="shared" si="66"/>
        <v>0</v>
      </c>
      <c r="H1214" s="38">
        <f>'11-2019'!H1871</f>
        <v>0</v>
      </c>
      <c r="I1214" s="38">
        <f>'11-2019'!I1871</f>
        <v>0</v>
      </c>
      <c r="J1214" s="38">
        <f>'11-2019'!J1871</f>
        <v>0</v>
      </c>
    </row>
    <row r="1215" spans="1:10" s="27" customFormat="1" ht="17.25" x14ac:dyDescent="0.3">
      <c r="A1215" s="6">
        <f>'11-2019'!A1872</f>
        <v>18</v>
      </c>
      <c r="B1215" s="7" t="str">
        <f>'11-2019'!B1872</f>
        <v xml:space="preserve"> Co 450  fi 90 </v>
      </c>
      <c r="C1215" s="8" t="str">
        <f>'11-2019'!C1872</f>
        <v>đ/cái</v>
      </c>
      <c r="D1215" s="9">
        <f>'11-2019'!O1877</f>
        <v>0</v>
      </c>
      <c r="E1215" s="9">
        <f>'11-2019'!P1877</f>
        <v>0</v>
      </c>
      <c r="F1215" s="71">
        <f t="shared" si="66"/>
        <v>0</v>
      </c>
      <c r="H1215" s="38">
        <f>'11-2019'!H1872</f>
        <v>0</v>
      </c>
      <c r="I1215" s="38">
        <f>'11-2019'!I1872</f>
        <v>0</v>
      </c>
      <c r="J1215" s="38">
        <f>'11-2019'!J1872</f>
        <v>0</v>
      </c>
    </row>
    <row r="1216" spans="1:10" s="27" customFormat="1" ht="17.25" x14ac:dyDescent="0.3">
      <c r="A1216" s="6">
        <f>'11-2019'!A1873</f>
        <v>19</v>
      </c>
      <c r="B1216" s="7" t="str">
        <f>'11-2019'!B1873</f>
        <v xml:space="preserve"> Co 450 fi 110 </v>
      </c>
      <c r="C1216" s="8" t="str">
        <f>'11-2019'!C1873</f>
        <v>đ/cái</v>
      </c>
      <c r="D1216" s="9">
        <f>'11-2019'!O1878</f>
        <v>0</v>
      </c>
      <c r="E1216" s="9">
        <f>'11-2019'!P1878</f>
        <v>0</v>
      </c>
      <c r="F1216" s="71">
        <f t="shared" si="66"/>
        <v>0</v>
      </c>
      <c r="H1216" s="38">
        <f>'11-2019'!H1873</f>
        <v>0</v>
      </c>
      <c r="I1216" s="38">
        <f>'11-2019'!I1873</f>
        <v>0</v>
      </c>
      <c r="J1216" s="38">
        <f>'11-2019'!J1873</f>
        <v>0</v>
      </c>
    </row>
    <row r="1217" spans="1:10" s="27" customFormat="1" ht="17.25" x14ac:dyDescent="0.3">
      <c r="A1217" s="6">
        <f>'11-2019'!A1874</f>
        <v>20</v>
      </c>
      <c r="B1217" s="7" t="str">
        <f>'11-2019'!B1874</f>
        <v xml:space="preserve"> Co 450 fi 140 </v>
      </c>
      <c r="C1217" s="8" t="str">
        <f>'11-2019'!C1874</f>
        <v>đ/cái</v>
      </c>
      <c r="D1217" s="9">
        <f>'11-2019'!O1879</f>
        <v>0</v>
      </c>
      <c r="E1217" s="9">
        <f>'11-2019'!P1879</f>
        <v>0</v>
      </c>
      <c r="F1217" s="71">
        <f t="shared" si="66"/>
        <v>0</v>
      </c>
      <c r="H1217" s="38">
        <f>'11-2019'!H1874</f>
        <v>0</v>
      </c>
      <c r="I1217" s="38">
        <f>'11-2019'!I1874</f>
        <v>0</v>
      </c>
      <c r="J1217" s="38">
        <f>'11-2019'!J1874</f>
        <v>0</v>
      </c>
    </row>
    <row r="1218" spans="1:10" s="27" customFormat="1" ht="17.25" x14ac:dyDescent="0.3">
      <c r="A1218" s="6">
        <f>'11-2019'!A1875</f>
        <v>21</v>
      </c>
      <c r="B1218" s="7" t="str">
        <f>'11-2019'!B1875</f>
        <v xml:space="preserve"> Co 450 fi 160 </v>
      </c>
      <c r="C1218" s="8" t="str">
        <f>'11-2019'!C1875</f>
        <v>đ/cái</v>
      </c>
      <c r="D1218" s="9">
        <f>'11-2019'!O1880</f>
        <v>0</v>
      </c>
      <c r="E1218" s="9">
        <f>'11-2019'!P1880</f>
        <v>0</v>
      </c>
      <c r="F1218" s="71">
        <f t="shared" si="66"/>
        <v>0</v>
      </c>
      <c r="H1218" s="38">
        <f>'11-2019'!H1875</f>
        <v>0</v>
      </c>
      <c r="I1218" s="38">
        <f>'11-2019'!I1875</f>
        <v>0</v>
      </c>
      <c r="J1218" s="38">
        <f>'11-2019'!J1875</f>
        <v>0</v>
      </c>
    </row>
    <row r="1219" spans="1:10" s="27" customFormat="1" ht="17.25" x14ac:dyDescent="0.3">
      <c r="A1219" s="6">
        <f>'11-2019'!A1876</f>
        <v>22</v>
      </c>
      <c r="B1219" s="7" t="str">
        <f>'11-2019'!B1876</f>
        <v xml:space="preserve"> Co 450 fi 200</v>
      </c>
      <c r="C1219" s="8" t="str">
        <f>'11-2019'!C1876</f>
        <v>đ/cái</v>
      </c>
      <c r="D1219" s="9">
        <f>'11-2019'!O1881</f>
        <v>0</v>
      </c>
      <c r="E1219" s="9">
        <f>'11-2019'!P1881</f>
        <v>0</v>
      </c>
      <c r="F1219" s="71">
        <f t="shared" si="66"/>
        <v>0</v>
      </c>
      <c r="H1219" s="38">
        <f>'11-2019'!H1876</f>
        <v>0</v>
      </c>
      <c r="I1219" s="38">
        <f>'11-2019'!I1876</f>
        <v>0</v>
      </c>
      <c r="J1219" s="38">
        <f>'11-2019'!J1876</f>
        <v>0</v>
      </c>
    </row>
    <row r="1220" spans="1:10" s="27" customFormat="1" ht="17.25" x14ac:dyDescent="0.3">
      <c r="A1220" s="6">
        <f>'11-2019'!A1877</f>
        <v>23</v>
      </c>
      <c r="B1220" s="7" t="str">
        <f>'11-2019'!B1877</f>
        <v xml:space="preserve"> Keo dán ống Đệ Nhất (loại 1kg)</v>
      </c>
      <c r="C1220" s="8" t="str">
        <f>'11-2019'!C1877</f>
        <v>đ/lon</v>
      </c>
      <c r="D1220" s="9">
        <f>'11-2019'!O1882</f>
        <v>0</v>
      </c>
      <c r="E1220" s="9">
        <f>'11-2019'!P1882</f>
        <v>0</v>
      </c>
      <c r="F1220" s="71">
        <f t="shared" si="66"/>
        <v>0</v>
      </c>
      <c r="H1220" s="38">
        <f>'11-2019'!H1877</f>
        <v>0</v>
      </c>
      <c r="I1220" s="38">
        <f>'11-2019'!I1877</f>
        <v>0</v>
      </c>
      <c r="J1220" s="38">
        <f>'11-2019'!J1877</f>
        <v>0</v>
      </c>
    </row>
    <row r="1221" spans="1:10" s="37" customFormat="1" ht="33" x14ac:dyDescent="0.3">
      <c r="A1221" s="13"/>
      <c r="B1221" s="5" t="str">
        <f>'11-2019'!B1878</f>
        <v>Công ty cổ phần Tập đoàn Hoa Sen - chi nhánh Long Xuyên  (tổ 12, khóm Bình Đức 5, phường Bình Đức, TP.LX, An Giang). Theo báo giá ngày 01/01/2019</v>
      </c>
      <c r="C1221" s="4"/>
      <c r="D1221" s="18"/>
      <c r="E1221" s="18"/>
      <c r="F1221" s="72"/>
      <c r="H1221" s="40">
        <f>'11-2019'!H1878</f>
        <v>0</v>
      </c>
      <c r="I1221" s="40">
        <f>'11-2019'!I1878</f>
        <v>0</v>
      </c>
      <c r="J1221" s="40">
        <f>'11-2019'!J1878</f>
        <v>0</v>
      </c>
    </row>
    <row r="1222" spans="1:10" s="37" customFormat="1" ht="17.25" x14ac:dyDescent="0.3">
      <c r="A1222" s="13"/>
      <c r="B1222" s="5" t="str">
        <f>'11-2019'!B1879</f>
        <v>Ống nhựa uPVC tiêu chuẩn VN6151:2002/ISO 4422:1996</v>
      </c>
      <c r="C1222" s="4"/>
      <c r="D1222" s="18"/>
      <c r="E1222" s="18"/>
      <c r="F1222" s="72"/>
      <c r="H1222" s="40">
        <f>'11-2019'!H1879</f>
        <v>0</v>
      </c>
      <c r="I1222" s="40">
        <f>'11-2019'!I1879</f>
        <v>0</v>
      </c>
      <c r="J1222" s="40">
        <f>'11-2019'!J1879</f>
        <v>0</v>
      </c>
    </row>
    <row r="1223" spans="1:10" s="27" customFormat="1" ht="17.25" x14ac:dyDescent="0.3">
      <c r="A1223" s="6"/>
      <c r="B1223" s="7" t="str">
        <f>'11-2019'!B1880</f>
        <v>Φ21x1.6mm</v>
      </c>
      <c r="C1223" s="8" t="str">
        <f>'11-2019'!C1880</f>
        <v>đ/mét</v>
      </c>
      <c r="D1223" s="9">
        <f>'11-2019'!O1885</f>
        <v>0</v>
      </c>
      <c r="E1223" s="9">
        <f>'11-2019'!P1885</f>
        <v>0</v>
      </c>
      <c r="F1223" s="71">
        <f t="shared" ref="F1223:F1234" si="67">E1223-D1223</f>
        <v>0</v>
      </c>
      <c r="H1223" s="38">
        <f>'11-2019'!H1880</f>
        <v>0</v>
      </c>
      <c r="I1223" s="38">
        <f>'11-2019'!I1880</f>
        <v>6180</v>
      </c>
      <c r="J1223" s="38">
        <f>'11-2019'!J1880</f>
        <v>0</v>
      </c>
    </row>
    <row r="1224" spans="1:10" s="27" customFormat="1" ht="17.25" x14ac:dyDescent="0.3">
      <c r="A1224" s="6"/>
      <c r="B1224" s="7" t="str">
        <f>'11-2019'!B1881</f>
        <v>Φ21x1.8mm</v>
      </c>
      <c r="C1224" s="8" t="str">
        <f>'11-2019'!C1881</f>
        <v>đ/mét</v>
      </c>
      <c r="D1224" s="9">
        <f>'11-2019'!O1886</f>
        <v>0</v>
      </c>
      <c r="E1224" s="9">
        <f>'11-2019'!P1886</f>
        <v>0</v>
      </c>
      <c r="F1224" s="71">
        <f t="shared" si="67"/>
        <v>0</v>
      </c>
      <c r="H1224" s="38">
        <f>'11-2019'!H1881</f>
        <v>0</v>
      </c>
      <c r="I1224" s="38">
        <f>'11-2019'!I1881</f>
        <v>6910</v>
      </c>
      <c r="J1224" s="38">
        <f>'11-2019'!J1881</f>
        <v>0</v>
      </c>
    </row>
    <row r="1225" spans="1:10" s="27" customFormat="1" ht="17.25" x14ac:dyDescent="0.3">
      <c r="A1225" s="6"/>
      <c r="B1225" s="7" t="str">
        <f>'11-2019'!B1882</f>
        <v>Φ21x2.0mm</v>
      </c>
      <c r="C1225" s="8" t="str">
        <f>'11-2019'!C1882</f>
        <v>đ/mét</v>
      </c>
      <c r="D1225" s="9">
        <f>'11-2019'!O1887</f>
        <v>0</v>
      </c>
      <c r="E1225" s="9">
        <f>'11-2019'!P1887</f>
        <v>0</v>
      </c>
      <c r="F1225" s="71">
        <f t="shared" si="67"/>
        <v>0</v>
      </c>
      <c r="H1225" s="38">
        <f>'11-2019'!H1882</f>
        <v>0</v>
      </c>
      <c r="I1225" s="38">
        <f>'11-2019'!I1882</f>
        <v>7450</v>
      </c>
      <c r="J1225" s="38">
        <f>'11-2019'!J1882</f>
        <v>0</v>
      </c>
    </row>
    <row r="1226" spans="1:10" s="27" customFormat="1" ht="17.25" x14ac:dyDescent="0.3">
      <c r="A1226" s="6"/>
      <c r="B1226" s="7" t="str">
        <f>'11-2019'!B1883</f>
        <v>Φ21x3.0mm</v>
      </c>
      <c r="C1226" s="8" t="str">
        <f>'11-2019'!C1883</f>
        <v>đ/mét</v>
      </c>
      <c r="D1226" s="9">
        <f>'11-2019'!O1888</f>
        <v>0</v>
      </c>
      <c r="E1226" s="9">
        <f>'11-2019'!P1888</f>
        <v>0</v>
      </c>
      <c r="F1226" s="71">
        <f t="shared" si="67"/>
        <v>0</v>
      </c>
      <c r="H1226" s="38">
        <f>'11-2019'!H1883</f>
        <v>0</v>
      </c>
      <c r="I1226" s="38">
        <f>'11-2019'!I1883</f>
        <v>10500</v>
      </c>
      <c r="J1226" s="38">
        <f>'11-2019'!J1883</f>
        <v>0</v>
      </c>
    </row>
    <row r="1227" spans="1:10" s="27" customFormat="1" ht="17.25" x14ac:dyDescent="0.3">
      <c r="A1227" s="6"/>
      <c r="B1227" s="7" t="str">
        <f>'11-2019'!B1884</f>
        <v>Φ27x1.8mm</v>
      </c>
      <c r="C1227" s="8" t="str">
        <f>'11-2019'!C1884</f>
        <v>đ/mét</v>
      </c>
      <c r="D1227" s="9">
        <f>'11-2019'!O1889</f>
        <v>0</v>
      </c>
      <c r="E1227" s="9">
        <f>'11-2019'!P1889</f>
        <v>0</v>
      </c>
      <c r="F1227" s="71">
        <f t="shared" si="67"/>
        <v>0</v>
      </c>
      <c r="H1227" s="38">
        <f>'11-2019'!H1884</f>
        <v>0</v>
      </c>
      <c r="I1227" s="38">
        <f>'11-2019'!I1884</f>
        <v>8770</v>
      </c>
      <c r="J1227" s="38">
        <f>'11-2019'!J1884</f>
        <v>0</v>
      </c>
    </row>
    <row r="1228" spans="1:10" s="27" customFormat="1" ht="17.25" x14ac:dyDescent="0.3">
      <c r="A1228" s="6"/>
      <c r="B1228" s="7" t="str">
        <f>'11-2019'!B1885</f>
        <v>Φ27x2.0mm</v>
      </c>
      <c r="C1228" s="8" t="str">
        <f>'11-2019'!C1885</f>
        <v>đ/mét</v>
      </c>
      <c r="D1228" s="9">
        <f>'11-2019'!O1890</f>
        <v>0</v>
      </c>
      <c r="E1228" s="9">
        <f>'11-2019'!P1890</f>
        <v>0</v>
      </c>
      <c r="F1228" s="71">
        <f t="shared" si="67"/>
        <v>0</v>
      </c>
      <c r="H1228" s="38">
        <f>'11-2019'!H1885</f>
        <v>0</v>
      </c>
      <c r="I1228" s="38">
        <f>'11-2019'!I1885</f>
        <v>9550</v>
      </c>
      <c r="J1228" s="38">
        <f>'11-2019'!J1885</f>
        <v>0</v>
      </c>
    </row>
    <row r="1229" spans="1:10" s="27" customFormat="1" ht="17.25" x14ac:dyDescent="0.3">
      <c r="A1229" s="6"/>
      <c r="B1229" s="7" t="str">
        <f>'11-2019'!B1886</f>
        <v>Φ27x3.0mm</v>
      </c>
      <c r="C1229" s="8" t="str">
        <f>'11-2019'!C1886</f>
        <v>đ/mét</v>
      </c>
      <c r="D1229" s="9">
        <f>'11-2019'!O1891</f>
        <v>0</v>
      </c>
      <c r="E1229" s="9">
        <f>'11-2019'!P1891</f>
        <v>0</v>
      </c>
      <c r="F1229" s="71">
        <f t="shared" si="67"/>
        <v>0</v>
      </c>
      <c r="H1229" s="38">
        <f>'11-2019'!H1886</f>
        <v>0</v>
      </c>
      <c r="I1229" s="38">
        <f>'11-2019'!I1886</f>
        <v>13730</v>
      </c>
      <c r="J1229" s="38">
        <f>'11-2019'!J1886</f>
        <v>0</v>
      </c>
    </row>
    <row r="1230" spans="1:10" s="27" customFormat="1" ht="17.25" x14ac:dyDescent="0.3">
      <c r="A1230" s="6"/>
      <c r="B1230" s="7" t="str">
        <f>'11-2019'!B1887</f>
        <v>Φ34x2.0mm</v>
      </c>
      <c r="C1230" s="8" t="str">
        <f>'11-2019'!C1887</f>
        <v>đ/mét</v>
      </c>
      <c r="D1230" s="9">
        <f>'11-2019'!O1892</f>
        <v>0</v>
      </c>
      <c r="E1230" s="9">
        <f>'11-2019'!P1892</f>
        <v>0</v>
      </c>
      <c r="F1230" s="71">
        <f t="shared" si="67"/>
        <v>0</v>
      </c>
      <c r="H1230" s="38">
        <f>'11-2019'!H1887</f>
        <v>0</v>
      </c>
      <c r="I1230" s="38">
        <f>'11-2019'!I1887</f>
        <v>12270</v>
      </c>
      <c r="J1230" s="38">
        <f>'11-2019'!J1887</f>
        <v>0</v>
      </c>
    </row>
    <row r="1231" spans="1:10" s="27" customFormat="1" ht="17.25" x14ac:dyDescent="0.3">
      <c r="A1231" s="6"/>
      <c r="B1231" s="7" t="str">
        <f>'11-2019'!B1888</f>
        <v>Φ34x3.0mm</v>
      </c>
      <c r="C1231" s="8" t="str">
        <f>'11-2019'!C1888</f>
        <v>đ/mét</v>
      </c>
      <c r="D1231" s="9">
        <f>'11-2019'!O1893</f>
        <v>0</v>
      </c>
      <c r="E1231" s="9">
        <f>'11-2019'!P1893</f>
        <v>0</v>
      </c>
      <c r="F1231" s="71">
        <f t="shared" si="67"/>
        <v>0</v>
      </c>
      <c r="H1231" s="38">
        <f>'11-2019'!H1888</f>
        <v>0</v>
      </c>
      <c r="I1231" s="38">
        <f>'11-2019'!I1888</f>
        <v>17550</v>
      </c>
      <c r="J1231" s="38">
        <f>'11-2019'!J1888</f>
        <v>0</v>
      </c>
    </row>
    <row r="1232" spans="1:10" s="27" customFormat="1" ht="17.25" x14ac:dyDescent="0.3">
      <c r="A1232" s="6"/>
      <c r="B1232" s="7" t="str">
        <f>'11-2019'!B1889</f>
        <v>Φ42x2.1mm</v>
      </c>
      <c r="C1232" s="8" t="str">
        <f>'11-2019'!C1889</f>
        <v>đ/mét</v>
      </c>
      <c r="D1232" s="9">
        <f>'11-2019'!O1894</f>
        <v>0</v>
      </c>
      <c r="E1232" s="9">
        <f>'11-2019'!P1894</f>
        <v>0</v>
      </c>
      <c r="F1232" s="71">
        <f t="shared" si="67"/>
        <v>0</v>
      </c>
      <c r="H1232" s="38">
        <f>'11-2019'!H1889</f>
        <v>0</v>
      </c>
      <c r="I1232" s="38">
        <f>'11-2019'!I1889</f>
        <v>16360</v>
      </c>
      <c r="J1232" s="38">
        <f>'11-2019'!J1889</f>
        <v>0</v>
      </c>
    </row>
    <row r="1233" spans="1:10" s="27" customFormat="1" ht="17.25" x14ac:dyDescent="0.3">
      <c r="A1233" s="6"/>
      <c r="B1233" s="7" t="str">
        <f>'11-2019'!B1890</f>
        <v>Φ42x3.0mm</v>
      </c>
      <c r="C1233" s="8" t="str">
        <f>'11-2019'!C1890</f>
        <v>đ/mét</v>
      </c>
      <c r="D1233" s="9">
        <f>'11-2019'!O1895</f>
        <v>0</v>
      </c>
      <c r="E1233" s="9">
        <f>'11-2019'!P1895</f>
        <v>0</v>
      </c>
      <c r="F1233" s="71">
        <f t="shared" si="67"/>
        <v>0</v>
      </c>
      <c r="H1233" s="38">
        <f>'11-2019'!H1890</f>
        <v>0</v>
      </c>
      <c r="I1233" s="38">
        <f>'11-2019'!I1890</f>
        <v>22500</v>
      </c>
      <c r="J1233" s="38">
        <f>'11-2019'!J1890</f>
        <v>0</v>
      </c>
    </row>
    <row r="1234" spans="1:10" s="27" customFormat="1" ht="17.25" x14ac:dyDescent="0.3">
      <c r="A1234" s="6"/>
      <c r="B1234" s="7" t="str">
        <f>'11-2019'!B1891</f>
        <v>Φ49x2.4mm</v>
      </c>
      <c r="C1234" s="8" t="str">
        <f>'11-2019'!C1891</f>
        <v>đ/mét</v>
      </c>
      <c r="D1234" s="9">
        <f>'11-2019'!O1896</f>
        <v>0</v>
      </c>
      <c r="E1234" s="9">
        <f>'11-2019'!P1896</f>
        <v>0</v>
      </c>
      <c r="F1234" s="71">
        <f t="shared" si="67"/>
        <v>0</v>
      </c>
      <c r="H1234" s="38">
        <f>'11-2019'!H1891</f>
        <v>0</v>
      </c>
      <c r="I1234" s="38">
        <f>'11-2019'!I1891</f>
        <v>21360</v>
      </c>
      <c r="J1234" s="38">
        <f>'11-2019'!J1891</f>
        <v>0</v>
      </c>
    </row>
    <row r="1235" spans="1:10" s="27" customFormat="1" ht="17.25" x14ac:dyDescent="0.3">
      <c r="A1235" s="6"/>
      <c r="B1235" s="7" t="str">
        <f>'11-2019'!B1892</f>
        <v>Φ49x3.0mm</v>
      </c>
      <c r="C1235" s="8" t="str">
        <f>'11-2019'!C1892</f>
        <v>đ/mét</v>
      </c>
      <c r="D1235" s="9">
        <f>'11-2019'!O1897</f>
        <v>0</v>
      </c>
      <c r="E1235" s="9">
        <f>'11-2019'!P1897</f>
        <v>0</v>
      </c>
      <c r="F1235" s="71">
        <f t="shared" ref="F1235:F1298" si="68">E1235-D1235</f>
        <v>0</v>
      </c>
      <c r="H1235" s="38">
        <f>'11-2019'!H1892</f>
        <v>0</v>
      </c>
      <c r="I1235" s="38">
        <f>'11-2019'!I1892</f>
        <v>26180</v>
      </c>
      <c r="J1235" s="38">
        <f>'11-2019'!J1892</f>
        <v>0</v>
      </c>
    </row>
    <row r="1236" spans="1:10" s="27" customFormat="1" ht="17.25" x14ac:dyDescent="0.3">
      <c r="A1236" s="6"/>
      <c r="B1236" s="7" t="str">
        <f>'11-2019'!B1893</f>
        <v>Φ60x1.8mm</v>
      </c>
      <c r="C1236" s="8" t="str">
        <f>'11-2019'!C1893</f>
        <v>đ/mét</v>
      </c>
      <c r="D1236" s="9">
        <f>'11-2019'!O1898</f>
        <v>0</v>
      </c>
      <c r="E1236" s="9">
        <f>'11-2019'!P1898</f>
        <v>0</v>
      </c>
      <c r="F1236" s="71">
        <f t="shared" si="68"/>
        <v>0</v>
      </c>
      <c r="H1236" s="38">
        <f>'11-2019'!H1893</f>
        <v>0</v>
      </c>
      <c r="I1236" s="38">
        <f>'11-2019'!I1893</f>
        <v>20360</v>
      </c>
      <c r="J1236" s="38">
        <f>'11-2019'!J1893</f>
        <v>0</v>
      </c>
    </row>
    <row r="1237" spans="1:10" s="27" customFormat="1" ht="17.25" x14ac:dyDescent="0.3">
      <c r="A1237" s="6"/>
      <c r="B1237" s="7" t="str">
        <f>'11-2019'!B1894</f>
        <v>Φ60x2.0mm</v>
      </c>
      <c r="C1237" s="8" t="str">
        <f>'11-2019'!C1894</f>
        <v>đ/mét</v>
      </c>
      <c r="D1237" s="9">
        <f>'11-2019'!O1899</f>
        <v>0</v>
      </c>
      <c r="E1237" s="9">
        <f>'11-2019'!P1899</f>
        <v>0</v>
      </c>
      <c r="F1237" s="71">
        <f t="shared" si="68"/>
        <v>0</v>
      </c>
      <c r="H1237" s="38">
        <f>'11-2019'!H1894</f>
        <v>0</v>
      </c>
      <c r="I1237" s="38">
        <f>'11-2019'!I1894</f>
        <v>22550</v>
      </c>
      <c r="J1237" s="38">
        <f>'11-2019'!J1894</f>
        <v>0</v>
      </c>
    </row>
    <row r="1238" spans="1:10" s="27" customFormat="1" ht="17.25" x14ac:dyDescent="0.3">
      <c r="A1238" s="6"/>
      <c r="B1238" s="7" t="str">
        <f>'11-2019'!B1895</f>
        <v>Φ60x2.5mm</v>
      </c>
      <c r="C1238" s="8" t="str">
        <f>'11-2019'!C1895</f>
        <v>đ/mét</v>
      </c>
      <c r="D1238" s="9">
        <f>'11-2019'!O1900</f>
        <v>0</v>
      </c>
      <c r="E1238" s="9">
        <f>'11-2019'!P1900</f>
        <v>0</v>
      </c>
      <c r="F1238" s="71">
        <f t="shared" si="68"/>
        <v>0</v>
      </c>
      <c r="H1238" s="38">
        <f>'11-2019'!H1895</f>
        <v>0</v>
      </c>
      <c r="I1238" s="38">
        <f>'11-2019'!I1895</f>
        <v>27270</v>
      </c>
      <c r="J1238" s="38">
        <f>'11-2019'!J1895</f>
        <v>0</v>
      </c>
    </row>
    <row r="1239" spans="1:10" s="27" customFormat="1" ht="17.25" x14ac:dyDescent="0.3">
      <c r="A1239" s="6"/>
      <c r="B1239" s="7" t="str">
        <f>'11-2019'!B1896</f>
        <v>Φ60x2.8mm</v>
      </c>
      <c r="C1239" s="8" t="str">
        <f>'11-2019'!C1896</f>
        <v>đ/mét</v>
      </c>
      <c r="D1239" s="9">
        <f>'11-2019'!O1901</f>
        <v>0</v>
      </c>
      <c r="E1239" s="9">
        <f>'11-2019'!P1901</f>
        <v>0</v>
      </c>
      <c r="F1239" s="71">
        <f t="shared" si="68"/>
        <v>0</v>
      </c>
      <c r="H1239" s="38">
        <f>'11-2019'!H1896</f>
        <v>0</v>
      </c>
      <c r="I1239" s="38">
        <f>'11-2019'!I1896</f>
        <v>31090</v>
      </c>
      <c r="J1239" s="38">
        <f>'11-2019'!J1896</f>
        <v>0</v>
      </c>
    </row>
    <row r="1240" spans="1:10" s="27" customFormat="1" ht="17.25" x14ac:dyDescent="0.3">
      <c r="A1240" s="6"/>
      <c r="B1240" s="7" t="str">
        <f>'11-2019'!B1897</f>
        <v>Φ60x3.0mm</v>
      </c>
      <c r="C1240" s="8" t="str">
        <f>'11-2019'!C1897</f>
        <v>đ/mét</v>
      </c>
      <c r="D1240" s="9">
        <f>'11-2019'!O1902</f>
        <v>0</v>
      </c>
      <c r="E1240" s="9">
        <f>'11-2019'!P1902</f>
        <v>0</v>
      </c>
      <c r="F1240" s="71">
        <f t="shared" si="68"/>
        <v>0</v>
      </c>
      <c r="H1240" s="38">
        <f>'11-2019'!H1897</f>
        <v>0</v>
      </c>
      <c r="I1240" s="38">
        <f>'11-2019'!I1897</f>
        <v>32910</v>
      </c>
      <c r="J1240" s="38">
        <f>'11-2019'!J1897</f>
        <v>0</v>
      </c>
    </row>
    <row r="1241" spans="1:10" s="27" customFormat="1" ht="17.25" x14ac:dyDescent="0.3">
      <c r="A1241" s="6"/>
      <c r="B1241" s="7" t="str">
        <f>'11-2019'!B1898</f>
        <v>Φ60x3.5mm</v>
      </c>
      <c r="C1241" s="8" t="str">
        <f>'11-2019'!C1898</f>
        <v>đ/mét</v>
      </c>
      <c r="D1241" s="9">
        <f>'11-2019'!O1903</f>
        <v>0</v>
      </c>
      <c r="E1241" s="9">
        <f>'11-2019'!P1903</f>
        <v>0</v>
      </c>
      <c r="F1241" s="71">
        <f t="shared" si="68"/>
        <v>0</v>
      </c>
      <c r="H1241" s="38">
        <f>'11-2019'!H1898</f>
        <v>0</v>
      </c>
      <c r="I1241" s="38">
        <f>'11-2019'!I1898</f>
        <v>38360</v>
      </c>
      <c r="J1241" s="38">
        <f>'11-2019'!J1898</f>
        <v>0</v>
      </c>
    </row>
    <row r="1242" spans="1:10" s="27" customFormat="1" ht="17.25" x14ac:dyDescent="0.3">
      <c r="A1242" s="6"/>
      <c r="B1242" s="7" t="str">
        <f>'11-2019'!B1899</f>
        <v>Φ63x1.9mm</v>
      </c>
      <c r="C1242" s="8" t="str">
        <f>'11-2019'!C1899</f>
        <v>đ/mét</v>
      </c>
      <c r="D1242" s="9">
        <f>'11-2019'!O1904</f>
        <v>0</v>
      </c>
      <c r="E1242" s="9">
        <f>'11-2019'!P1904</f>
        <v>0</v>
      </c>
      <c r="F1242" s="71">
        <f t="shared" si="68"/>
        <v>0</v>
      </c>
      <c r="H1242" s="38">
        <f>'11-2019'!H1899</f>
        <v>0</v>
      </c>
      <c r="I1242" s="38">
        <f>'11-2019'!I1899</f>
        <v>24730</v>
      </c>
      <c r="J1242" s="38">
        <f>'11-2019'!J1899</f>
        <v>0</v>
      </c>
    </row>
    <row r="1243" spans="1:10" s="27" customFormat="1" ht="17.25" x14ac:dyDescent="0.3">
      <c r="A1243" s="6"/>
      <c r="B1243" s="7" t="str">
        <f>'11-2019'!B1900</f>
        <v>Φ63x3.0mm</v>
      </c>
      <c r="C1243" s="8" t="str">
        <f>'11-2019'!C1900</f>
        <v>đ/mét</v>
      </c>
      <c r="D1243" s="9">
        <f>'11-2019'!O1905</f>
        <v>0</v>
      </c>
      <c r="E1243" s="9">
        <f>'11-2019'!P1905</f>
        <v>0</v>
      </c>
      <c r="F1243" s="71">
        <f t="shared" si="68"/>
        <v>0</v>
      </c>
      <c r="H1243" s="38">
        <f>'11-2019'!H1900</f>
        <v>0</v>
      </c>
      <c r="I1243" s="38">
        <f>'11-2019'!I1900</f>
        <v>37730</v>
      </c>
      <c r="J1243" s="38">
        <f>'11-2019'!J1900</f>
        <v>0</v>
      </c>
    </row>
    <row r="1244" spans="1:10" s="27" customFormat="1" ht="17.25" x14ac:dyDescent="0.3">
      <c r="A1244" s="6"/>
      <c r="B1244" s="7" t="str">
        <f>'11-2019'!B1901</f>
        <v>Φ75x2.2mm</v>
      </c>
      <c r="C1244" s="8" t="str">
        <f>'11-2019'!C1901</f>
        <v>đ/mét</v>
      </c>
      <c r="D1244" s="9">
        <f>'11-2019'!O1906</f>
        <v>0</v>
      </c>
      <c r="E1244" s="9">
        <f>'11-2019'!P1906</f>
        <v>0</v>
      </c>
      <c r="F1244" s="71">
        <f t="shared" si="68"/>
        <v>0</v>
      </c>
      <c r="H1244" s="38">
        <f>'11-2019'!H1901</f>
        <v>0</v>
      </c>
      <c r="I1244" s="38">
        <f>'11-2019'!I1901</f>
        <v>34450</v>
      </c>
      <c r="J1244" s="38">
        <f>'11-2019'!J1901</f>
        <v>0</v>
      </c>
    </row>
    <row r="1245" spans="1:10" s="27" customFormat="1" ht="17.25" x14ac:dyDescent="0.3">
      <c r="A1245" s="6"/>
      <c r="B1245" s="7" t="str">
        <f>'11-2019'!B1902</f>
        <v>Φ75x3.0mm</v>
      </c>
      <c r="C1245" s="8" t="str">
        <f>'11-2019'!C1902</f>
        <v>đ/mét</v>
      </c>
      <c r="D1245" s="9">
        <f>'11-2019'!O1907</f>
        <v>0</v>
      </c>
      <c r="E1245" s="9">
        <f>'11-2019'!P1907</f>
        <v>0</v>
      </c>
      <c r="F1245" s="71">
        <f t="shared" si="68"/>
        <v>0</v>
      </c>
      <c r="H1245" s="38">
        <f>'11-2019'!H1902</f>
        <v>0</v>
      </c>
      <c r="I1245" s="38">
        <f>'11-2019'!I1902</f>
        <v>42000</v>
      </c>
      <c r="J1245" s="38">
        <f>'11-2019'!J1902</f>
        <v>0</v>
      </c>
    </row>
    <row r="1246" spans="1:10" s="27" customFormat="1" ht="17.25" x14ac:dyDescent="0.3">
      <c r="A1246" s="6"/>
      <c r="B1246" s="7" t="str">
        <f>'11-2019'!B1903</f>
        <v>Φ75x3.6mm</v>
      </c>
      <c r="C1246" s="8" t="str">
        <f>'11-2019'!C1903</f>
        <v>đ/mét</v>
      </c>
      <c r="D1246" s="9">
        <f>'11-2019'!O1908</f>
        <v>0</v>
      </c>
      <c r="E1246" s="9">
        <f>'11-2019'!P1908</f>
        <v>0</v>
      </c>
      <c r="F1246" s="71">
        <f t="shared" si="68"/>
        <v>0</v>
      </c>
      <c r="H1246" s="38">
        <f>'11-2019'!H1903</f>
        <v>0</v>
      </c>
      <c r="I1246" s="38">
        <f>'11-2019'!I1903</f>
        <v>54090</v>
      </c>
      <c r="J1246" s="38">
        <f>'11-2019'!J1903</f>
        <v>0</v>
      </c>
    </row>
    <row r="1247" spans="1:10" s="27" customFormat="1" ht="17.25" x14ac:dyDescent="0.3">
      <c r="A1247" s="6"/>
      <c r="B1247" s="7" t="str">
        <f>'11-2019'!B1904</f>
        <v>Φ76x2.5mm</v>
      </c>
      <c r="C1247" s="8" t="str">
        <f>'11-2019'!C1904</f>
        <v>đ/mét</v>
      </c>
      <c r="D1247" s="9">
        <f>'11-2019'!O1909</f>
        <v>0</v>
      </c>
      <c r="E1247" s="9">
        <f>'11-2019'!P1909</f>
        <v>0</v>
      </c>
      <c r="F1247" s="71">
        <f t="shared" si="68"/>
        <v>0</v>
      </c>
      <c r="H1247" s="38">
        <f>'11-2019'!H1904</f>
        <v>0</v>
      </c>
      <c r="I1247" s="38">
        <f>'11-2019'!I1904</f>
        <v>37270</v>
      </c>
      <c r="J1247" s="38">
        <f>'11-2019'!J1904</f>
        <v>0</v>
      </c>
    </row>
    <row r="1248" spans="1:10" s="27" customFormat="1" ht="17.25" x14ac:dyDescent="0.3">
      <c r="A1248" s="6"/>
      <c r="B1248" s="7" t="str">
        <f>'11-2019'!B1905</f>
        <v>Φ76x3.0mm</v>
      </c>
      <c r="C1248" s="8" t="str">
        <f>'11-2019'!C1905</f>
        <v>đ/mét</v>
      </c>
      <c r="D1248" s="9">
        <f>'11-2019'!O1910</f>
        <v>0</v>
      </c>
      <c r="E1248" s="9">
        <f>'11-2019'!P1910</f>
        <v>0</v>
      </c>
      <c r="F1248" s="71">
        <f t="shared" si="68"/>
        <v>0</v>
      </c>
      <c r="H1248" s="38">
        <f>'11-2019'!H1905</f>
        <v>0</v>
      </c>
      <c r="I1248" s="38">
        <f>'11-2019'!I1905</f>
        <v>41000</v>
      </c>
      <c r="J1248" s="38">
        <f>'11-2019'!J1905</f>
        <v>0</v>
      </c>
    </row>
    <row r="1249" spans="1:10" s="27" customFormat="1" ht="17.25" x14ac:dyDescent="0.3">
      <c r="A1249" s="6"/>
      <c r="B1249" s="7" t="str">
        <f>'11-2019'!B1906</f>
        <v>Φ90x2.6mm</v>
      </c>
      <c r="C1249" s="8" t="str">
        <f>'11-2019'!C1906</f>
        <v>đ/mét</v>
      </c>
      <c r="D1249" s="9">
        <f>'11-2019'!O1911</f>
        <v>0</v>
      </c>
      <c r="E1249" s="9">
        <f>'11-2019'!P1911</f>
        <v>0</v>
      </c>
      <c r="F1249" s="71">
        <f t="shared" si="68"/>
        <v>0</v>
      </c>
      <c r="H1249" s="38">
        <f>'11-2019'!H1906</f>
        <v>0</v>
      </c>
      <c r="I1249" s="38">
        <f>'11-2019'!I1906</f>
        <v>43450</v>
      </c>
      <c r="J1249" s="38">
        <f>'11-2019'!J1906</f>
        <v>0</v>
      </c>
    </row>
    <row r="1250" spans="1:10" s="27" customFormat="1" ht="17.25" x14ac:dyDescent="0.3">
      <c r="A1250" s="6"/>
      <c r="B1250" s="7" t="str">
        <f>'11-2019'!B1907</f>
        <v>Φ90x2.9mm</v>
      </c>
      <c r="C1250" s="8" t="str">
        <f>'11-2019'!C1907</f>
        <v>đ/mét</v>
      </c>
      <c r="D1250" s="9">
        <f>'11-2019'!O1912</f>
        <v>0</v>
      </c>
      <c r="E1250" s="9">
        <f>'11-2019'!P1912</f>
        <v>0</v>
      </c>
      <c r="F1250" s="71">
        <f t="shared" si="68"/>
        <v>0</v>
      </c>
      <c r="H1250" s="38">
        <f>'11-2019'!H1907</f>
        <v>0</v>
      </c>
      <c r="I1250" s="38">
        <f>'11-2019'!I1907</f>
        <v>48770</v>
      </c>
      <c r="J1250" s="38">
        <f>'11-2019'!J1907</f>
        <v>0</v>
      </c>
    </row>
    <row r="1251" spans="1:10" s="27" customFormat="1" ht="17.25" x14ac:dyDescent="0.3">
      <c r="A1251" s="6"/>
      <c r="B1251" s="7" t="str">
        <f>'11-2019'!B1908</f>
        <v>Φ90x3.0mm</v>
      </c>
      <c r="C1251" s="8" t="str">
        <f>'11-2019'!C1908</f>
        <v>đ/mét</v>
      </c>
      <c r="D1251" s="9">
        <f>'11-2019'!O1913</f>
        <v>0</v>
      </c>
      <c r="E1251" s="9">
        <f>'11-2019'!P1913</f>
        <v>0</v>
      </c>
      <c r="F1251" s="71">
        <f t="shared" si="68"/>
        <v>0</v>
      </c>
      <c r="H1251" s="38">
        <f>'11-2019'!H1908</f>
        <v>0</v>
      </c>
      <c r="I1251" s="38">
        <f>'11-2019'!I1908</f>
        <v>49270</v>
      </c>
      <c r="J1251" s="38">
        <f>'11-2019'!J1908</f>
        <v>0</v>
      </c>
    </row>
    <row r="1252" spans="1:10" s="27" customFormat="1" ht="17.25" x14ac:dyDescent="0.3">
      <c r="A1252" s="6"/>
      <c r="B1252" s="7" t="str">
        <f>'11-2019'!B1909</f>
        <v>Φ90x3.5mm</v>
      </c>
      <c r="C1252" s="8" t="str">
        <f>'11-2019'!C1909</f>
        <v>đ/mét</v>
      </c>
      <c r="D1252" s="9">
        <f>'11-2019'!O1914</f>
        <v>0</v>
      </c>
      <c r="E1252" s="9">
        <f>'11-2019'!P1914</f>
        <v>0</v>
      </c>
      <c r="F1252" s="71">
        <f t="shared" si="68"/>
        <v>0</v>
      </c>
      <c r="H1252" s="38">
        <f>'11-2019'!H1909</f>
        <v>0</v>
      </c>
      <c r="I1252" s="38">
        <f>'11-2019'!I1909</f>
        <v>57450</v>
      </c>
      <c r="J1252" s="38">
        <f>'11-2019'!J1909</f>
        <v>0</v>
      </c>
    </row>
    <row r="1253" spans="1:10" s="27" customFormat="1" ht="17.25" x14ac:dyDescent="0.3">
      <c r="A1253" s="6"/>
      <c r="B1253" s="7" t="str">
        <f>'11-2019'!B1910</f>
        <v>Φ90x3.8mm</v>
      </c>
      <c r="C1253" s="8" t="str">
        <f>'11-2019'!C1910</f>
        <v>đ/mét</v>
      </c>
      <c r="D1253" s="9">
        <f>'11-2019'!O1915</f>
        <v>0</v>
      </c>
      <c r="E1253" s="9">
        <f>'11-2019'!P1915</f>
        <v>0</v>
      </c>
      <c r="F1253" s="71">
        <f t="shared" si="68"/>
        <v>0</v>
      </c>
      <c r="H1253" s="38">
        <f>'11-2019'!H1910</f>
        <v>0</v>
      </c>
      <c r="I1253" s="38">
        <f>'11-2019'!I1910</f>
        <v>63180</v>
      </c>
      <c r="J1253" s="38">
        <f>'11-2019'!J1910</f>
        <v>0</v>
      </c>
    </row>
    <row r="1254" spans="1:10" s="27" customFormat="1" ht="17.25" x14ac:dyDescent="0.3">
      <c r="A1254" s="6"/>
      <c r="B1254" s="7" t="str">
        <f>'11-2019'!B1911</f>
        <v>Φ90x5.0mm</v>
      </c>
      <c r="C1254" s="8" t="str">
        <f>'11-2019'!C1911</f>
        <v>đ/mét</v>
      </c>
      <c r="D1254" s="9">
        <f>'11-2019'!O1916</f>
        <v>0</v>
      </c>
      <c r="E1254" s="9">
        <f>'11-2019'!P1916</f>
        <v>0</v>
      </c>
      <c r="F1254" s="71">
        <f t="shared" si="68"/>
        <v>0</v>
      </c>
      <c r="H1254" s="38">
        <f>'11-2019'!H1911</f>
        <v>0</v>
      </c>
      <c r="I1254" s="38">
        <f>'11-2019'!I1911</f>
        <v>81360</v>
      </c>
      <c r="J1254" s="38">
        <f>'11-2019'!J1911</f>
        <v>0</v>
      </c>
    </row>
    <row r="1255" spans="1:10" s="27" customFormat="1" ht="17.25" x14ac:dyDescent="0.3">
      <c r="A1255" s="6"/>
      <c r="B1255" s="7" t="str">
        <f>'11-2019'!B1912</f>
        <v>Φ110x3.2mm</v>
      </c>
      <c r="C1255" s="8" t="str">
        <f>'11-2019'!C1912</f>
        <v>đ/mét</v>
      </c>
      <c r="D1255" s="9">
        <f>'11-2019'!O1917</f>
        <v>0</v>
      </c>
      <c r="E1255" s="9">
        <f>'11-2019'!P1917</f>
        <v>0</v>
      </c>
      <c r="F1255" s="71">
        <f t="shared" si="68"/>
        <v>0</v>
      </c>
      <c r="H1255" s="38">
        <f>'11-2019'!H1912</f>
        <v>0</v>
      </c>
      <c r="I1255" s="38">
        <f>'11-2019'!I1912</f>
        <v>72090</v>
      </c>
      <c r="J1255" s="38">
        <f>'11-2019'!J1912</f>
        <v>0</v>
      </c>
    </row>
    <row r="1256" spans="1:10" s="27" customFormat="1" ht="17.25" x14ac:dyDescent="0.3">
      <c r="A1256" s="6"/>
      <c r="B1256" s="7" t="str">
        <f>'11-2019'!B1913</f>
        <v>Φ110x4.2mm</v>
      </c>
      <c r="C1256" s="8" t="str">
        <f>'11-2019'!C1913</f>
        <v>đ/mét</v>
      </c>
      <c r="D1256" s="9">
        <f>'11-2019'!O1918</f>
        <v>0</v>
      </c>
      <c r="E1256" s="9">
        <f>'11-2019'!P1918</f>
        <v>0</v>
      </c>
      <c r="F1256" s="71">
        <f t="shared" si="68"/>
        <v>0</v>
      </c>
      <c r="H1256" s="38">
        <f>'11-2019'!H1913</f>
        <v>0</v>
      </c>
      <c r="I1256" s="38">
        <f>'11-2019'!I1913</f>
        <v>92090</v>
      </c>
      <c r="J1256" s="38">
        <f>'11-2019'!J1913</f>
        <v>0</v>
      </c>
    </row>
    <row r="1257" spans="1:10" s="27" customFormat="1" ht="17.25" x14ac:dyDescent="0.3">
      <c r="A1257" s="6"/>
      <c r="B1257" s="7" t="str">
        <f>'11-2019'!B1914</f>
        <v>Φ110x5.0mm</v>
      </c>
      <c r="C1257" s="8" t="str">
        <f>'11-2019'!C1914</f>
        <v>đ/mét</v>
      </c>
      <c r="D1257" s="9">
        <f>'11-2019'!O1919</f>
        <v>0</v>
      </c>
      <c r="E1257" s="9">
        <f>'11-2019'!P1919</f>
        <v>0</v>
      </c>
      <c r="F1257" s="71">
        <f t="shared" si="68"/>
        <v>0</v>
      </c>
      <c r="H1257" s="38">
        <f>'11-2019'!H1914</f>
        <v>0</v>
      </c>
      <c r="I1257" s="38">
        <f>'11-2019'!I1914</f>
        <v>102180</v>
      </c>
      <c r="J1257" s="38">
        <f>'11-2019'!J1914</f>
        <v>0</v>
      </c>
    </row>
    <row r="1258" spans="1:10" s="27" customFormat="1" ht="17.25" x14ac:dyDescent="0.3">
      <c r="A1258" s="6"/>
      <c r="B1258" s="7" t="str">
        <f>'11-2019'!B1915</f>
        <v>Φ114x3.2mm</v>
      </c>
      <c r="C1258" s="8" t="str">
        <f>'11-2019'!C1915</f>
        <v>đ/mét</v>
      </c>
      <c r="D1258" s="9">
        <f>'11-2019'!O1920</f>
        <v>0</v>
      </c>
      <c r="E1258" s="9">
        <f>'11-2019'!P1920</f>
        <v>0</v>
      </c>
      <c r="F1258" s="71">
        <f t="shared" si="68"/>
        <v>0</v>
      </c>
      <c r="H1258" s="38">
        <f>'11-2019'!H1915</f>
        <v>0</v>
      </c>
      <c r="I1258" s="38">
        <f>'11-2019'!I1915</f>
        <v>68770</v>
      </c>
      <c r="J1258" s="38">
        <f>'11-2019'!J1915</f>
        <v>0</v>
      </c>
    </row>
    <row r="1259" spans="1:10" s="27" customFormat="1" ht="17.25" x14ac:dyDescent="0.3">
      <c r="A1259" s="6"/>
      <c r="B1259" s="7" t="str">
        <f>'11-2019'!B1916</f>
        <v>Φ114x3.5mm</v>
      </c>
      <c r="C1259" s="8" t="str">
        <f>'11-2019'!C1916</f>
        <v>đ/mét</v>
      </c>
      <c r="D1259" s="9">
        <f>'11-2019'!O1921</f>
        <v>0</v>
      </c>
      <c r="E1259" s="9">
        <f>'11-2019'!P1921</f>
        <v>0</v>
      </c>
      <c r="F1259" s="71">
        <f t="shared" si="68"/>
        <v>0</v>
      </c>
      <c r="H1259" s="38">
        <f>'11-2019'!H1916</f>
        <v>0</v>
      </c>
      <c r="I1259" s="38">
        <f>'11-2019'!I1916</f>
        <v>71450</v>
      </c>
      <c r="J1259" s="38">
        <f>'11-2019'!J1916</f>
        <v>0</v>
      </c>
    </row>
    <row r="1260" spans="1:10" s="27" customFormat="1" ht="17.25" x14ac:dyDescent="0.3">
      <c r="A1260" s="6"/>
      <c r="B1260" s="7" t="str">
        <f>'11-2019'!B1917</f>
        <v>Φ114x4.0mm</v>
      </c>
      <c r="C1260" s="8" t="str">
        <f>'11-2019'!C1917</f>
        <v>đ/mét</v>
      </c>
      <c r="D1260" s="9">
        <f>'11-2019'!O1922</f>
        <v>0</v>
      </c>
      <c r="E1260" s="9">
        <f>'11-2019'!P1922</f>
        <v>0</v>
      </c>
      <c r="F1260" s="71">
        <f t="shared" si="68"/>
        <v>0</v>
      </c>
      <c r="H1260" s="38">
        <f>'11-2019'!H1917</f>
        <v>0</v>
      </c>
      <c r="I1260" s="38">
        <f>'11-2019'!I1917</f>
        <v>85730</v>
      </c>
      <c r="J1260" s="38">
        <f>'11-2019'!J1917</f>
        <v>0</v>
      </c>
    </row>
    <row r="1261" spans="1:10" s="27" customFormat="1" ht="17.25" x14ac:dyDescent="0.3">
      <c r="A1261" s="6"/>
      <c r="B1261" s="7" t="str">
        <f>'11-2019'!B1918</f>
        <v>Φ114x5.0mm</v>
      </c>
      <c r="C1261" s="8" t="str">
        <f>'11-2019'!C1918</f>
        <v>đ/mét</v>
      </c>
      <c r="D1261" s="9">
        <f>'11-2019'!O1923</f>
        <v>0</v>
      </c>
      <c r="E1261" s="9">
        <f>'11-2019'!P1923</f>
        <v>0</v>
      </c>
      <c r="F1261" s="71">
        <f t="shared" si="68"/>
        <v>0</v>
      </c>
      <c r="H1261" s="38">
        <f>'11-2019'!H1918</f>
        <v>0</v>
      </c>
      <c r="I1261" s="38">
        <f>'11-2019'!I1918</f>
        <v>105640</v>
      </c>
      <c r="J1261" s="38">
        <f>'11-2019'!J1918</f>
        <v>0</v>
      </c>
    </row>
    <row r="1262" spans="1:10" s="27" customFormat="1" ht="17.25" x14ac:dyDescent="0.3">
      <c r="A1262" s="6"/>
      <c r="B1262" s="7" t="str">
        <f>'11-2019'!B1919</f>
        <v>Φ125x4.0mm</v>
      </c>
      <c r="C1262" s="8" t="str">
        <f>'11-2019'!C1919</f>
        <v>đ/mét</v>
      </c>
      <c r="D1262" s="9">
        <f>'11-2019'!O1924</f>
        <v>0</v>
      </c>
      <c r="E1262" s="9">
        <f>'11-2019'!P1924</f>
        <v>0</v>
      </c>
      <c r="F1262" s="71">
        <f t="shared" si="68"/>
        <v>0</v>
      </c>
      <c r="H1262" s="38">
        <f>'11-2019'!H1919</f>
        <v>0</v>
      </c>
      <c r="I1262" s="38">
        <f>'11-2019'!I1919</f>
        <v>98730</v>
      </c>
      <c r="J1262" s="38">
        <f>'11-2019'!J1919</f>
        <v>0</v>
      </c>
    </row>
    <row r="1263" spans="1:10" s="27" customFormat="1" ht="17.25" x14ac:dyDescent="0.3">
      <c r="A1263" s="6"/>
      <c r="B1263" s="7" t="str">
        <f>'11-2019'!B1920</f>
        <v>Φ125x4.8mm</v>
      </c>
      <c r="C1263" s="8" t="str">
        <f>'11-2019'!C1920</f>
        <v>đ/mét</v>
      </c>
      <c r="D1263" s="9">
        <f>'11-2019'!O1925</f>
        <v>0</v>
      </c>
      <c r="E1263" s="9">
        <f>'11-2019'!P1925</f>
        <v>0</v>
      </c>
      <c r="F1263" s="71">
        <f t="shared" si="68"/>
        <v>0</v>
      </c>
      <c r="H1263" s="38">
        <f>'11-2019'!H1920</f>
        <v>0</v>
      </c>
      <c r="I1263" s="38">
        <f>'11-2019'!I1920</f>
        <v>117730</v>
      </c>
      <c r="J1263" s="38">
        <f>'11-2019'!J1920</f>
        <v>0</v>
      </c>
    </row>
    <row r="1264" spans="1:10" s="27" customFormat="1" ht="17.25" x14ac:dyDescent="0.3">
      <c r="A1264" s="6"/>
      <c r="B1264" s="7" t="str">
        <f>'11-2019'!B1921</f>
        <v>Φ125x6.0mm</v>
      </c>
      <c r="C1264" s="8" t="str">
        <f>'11-2019'!C1921</f>
        <v>đ/mét</v>
      </c>
      <c r="D1264" s="9">
        <f>'11-2019'!O1926</f>
        <v>0</v>
      </c>
      <c r="E1264" s="9">
        <f>'11-2019'!P1926</f>
        <v>0</v>
      </c>
      <c r="F1264" s="71">
        <f t="shared" si="68"/>
        <v>0</v>
      </c>
      <c r="H1264" s="38">
        <f>'11-2019'!H1921</f>
        <v>0</v>
      </c>
      <c r="I1264" s="38">
        <f>'11-2019'!I1921</f>
        <v>145640</v>
      </c>
      <c r="J1264" s="38">
        <f>'11-2019'!J1921</f>
        <v>0</v>
      </c>
    </row>
    <row r="1265" spans="1:10" s="27" customFormat="1" ht="17.25" x14ac:dyDescent="0.3">
      <c r="A1265" s="6"/>
      <c r="B1265" s="7" t="str">
        <f>'11-2019'!B1922</f>
        <v>Φ130x4.0mm</v>
      </c>
      <c r="C1265" s="8" t="str">
        <f>'11-2019'!C1922</f>
        <v>đ/mét</v>
      </c>
      <c r="D1265" s="9">
        <f>'11-2019'!O1927</f>
        <v>0</v>
      </c>
      <c r="E1265" s="9">
        <f>'11-2019'!P1927</f>
        <v>0</v>
      </c>
      <c r="F1265" s="71">
        <f t="shared" si="68"/>
        <v>0</v>
      </c>
      <c r="H1265" s="38">
        <f>'11-2019'!H1922</f>
        <v>0</v>
      </c>
      <c r="I1265" s="38">
        <f>'11-2019'!I1922</f>
        <v>93450</v>
      </c>
      <c r="J1265" s="38">
        <f>'11-2019'!J1922</f>
        <v>0</v>
      </c>
    </row>
    <row r="1266" spans="1:10" s="27" customFormat="1" ht="17.25" x14ac:dyDescent="0.3">
      <c r="A1266" s="6"/>
      <c r="B1266" s="7" t="str">
        <f>'11-2019'!B1923</f>
        <v>Φ130x4.5mm</v>
      </c>
      <c r="C1266" s="8" t="str">
        <f>'11-2019'!C1923</f>
        <v>đ/mét</v>
      </c>
      <c r="D1266" s="9">
        <f>'11-2019'!O1928</f>
        <v>0</v>
      </c>
      <c r="E1266" s="9">
        <f>'11-2019'!P1928</f>
        <v>0</v>
      </c>
      <c r="F1266" s="71">
        <f t="shared" si="68"/>
        <v>0</v>
      </c>
      <c r="H1266" s="38">
        <f>'11-2019'!H1923</f>
        <v>0</v>
      </c>
      <c r="I1266" s="38">
        <f>'11-2019'!I1923</f>
        <v>106000</v>
      </c>
      <c r="J1266" s="38">
        <f>'11-2019'!J1923</f>
        <v>0</v>
      </c>
    </row>
    <row r="1267" spans="1:10" s="27" customFormat="1" ht="17.25" x14ac:dyDescent="0.3">
      <c r="A1267" s="6"/>
      <c r="B1267" s="7" t="str">
        <f>'11-2019'!B1924</f>
        <v>Φ130x5.0mm</v>
      </c>
      <c r="C1267" s="8" t="str">
        <f>'11-2019'!C1924</f>
        <v>đ/mét</v>
      </c>
      <c r="D1267" s="9">
        <f>'11-2019'!O1929</f>
        <v>0</v>
      </c>
      <c r="E1267" s="9">
        <f>'11-2019'!P1929</f>
        <v>0</v>
      </c>
      <c r="F1267" s="71">
        <f t="shared" si="68"/>
        <v>0</v>
      </c>
      <c r="H1267" s="38">
        <f>'11-2019'!H1924</f>
        <v>0</v>
      </c>
      <c r="I1267" s="38">
        <f>'11-2019'!I1924</f>
        <v>117360</v>
      </c>
      <c r="J1267" s="38">
        <f>'11-2019'!J1924</f>
        <v>0</v>
      </c>
    </row>
    <row r="1268" spans="1:10" s="27" customFormat="1" ht="17.25" x14ac:dyDescent="0.3">
      <c r="A1268" s="6"/>
      <c r="B1268" s="7" t="str">
        <f>'11-2019'!B1925</f>
        <v>Φ140x4.0mm</v>
      </c>
      <c r="C1268" s="8" t="str">
        <f>'11-2019'!C1925</f>
        <v>đ/mét</v>
      </c>
      <c r="D1268" s="9">
        <f>'11-2019'!O1930</f>
        <v>0</v>
      </c>
      <c r="E1268" s="9">
        <f>'11-2019'!P1930</f>
        <v>0</v>
      </c>
      <c r="F1268" s="71">
        <f t="shared" si="68"/>
        <v>0</v>
      </c>
      <c r="H1268" s="38">
        <f>'11-2019'!H1925</f>
        <v>0</v>
      </c>
      <c r="I1268" s="38">
        <f>'11-2019'!I1925</f>
        <v>110820</v>
      </c>
      <c r="J1268" s="38">
        <f>'11-2019'!J1925</f>
        <v>0</v>
      </c>
    </row>
    <row r="1269" spans="1:10" s="27" customFormat="1" ht="17.25" x14ac:dyDescent="0.3">
      <c r="A1269" s="6"/>
      <c r="B1269" s="7" t="str">
        <f>'11-2019'!B1926</f>
        <v>Φ140x4.3mm</v>
      </c>
      <c r="C1269" s="8" t="str">
        <f>'11-2019'!C1926</f>
        <v>đ/mét</v>
      </c>
      <c r="D1269" s="9">
        <f>'11-2019'!O1931</f>
        <v>0</v>
      </c>
      <c r="E1269" s="9">
        <f>'11-2019'!P1931</f>
        <v>0</v>
      </c>
      <c r="F1269" s="71">
        <f t="shared" si="68"/>
        <v>0</v>
      </c>
      <c r="H1269" s="38">
        <f>'11-2019'!H1926</f>
        <v>0</v>
      </c>
      <c r="I1269" s="38">
        <f>'11-2019'!I1926</f>
        <v>118910</v>
      </c>
      <c r="J1269" s="38">
        <f>'11-2019'!J1926</f>
        <v>0</v>
      </c>
    </row>
    <row r="1270" spans="1:10" s="27" customFormat="1" ht="17.25" x14ac:dyDescent="0.3">
      <c r="A1270" s="6"/>
      <c r="B1270" s="7" t="str">
        <f>'11-2019'!B1927</f>
        <v>Φ140x5.0mm</v>
      </c>
      <c r="C1270" s="8" t="str">
        <f>'11-2019'!C1927</f>
        <v>đ/mét</v>
      </c>
      <c r="D1270" s="9">
        <f>'11-2019'!O1932</f>
        <v>0</v>
      </c>
      <c r="E1270" s="9">
        <f>'11-2019'!P1932</f>
        <v>0</v>
      </c>
      <c r="F1270" s="71">
        <f t="shared" si="68"/>
        <v>0</v>
      </c>
      <c r="H1270" s="38">
        <f>'11-2019'!H1927</f>
        <v>0</v>
      </c>
      <c r="I1270" s="38">
        <f>'11-2019'!I1927</f>
        <v>137550</v>
      </c>
      <c r="J1270" s="38">
        <f>'11-2019'!J1927</f>
        <v>0</v>
      </c>
    </row>
    <row r="1271" spans="1:10" s="27" customFormat="1" ht="17.25" x14ac:dyDescent="0.3">
      <c r="A1271" s="6"/>
      <c r="B1271" s="7" t="str">
        <f>'11-2019'!B1928</f>
        <v>Φ140x5.4mm</v>
      </c>
      <c r="C1271" s="8" t="str">
        <f>'11-2019'!C1928</f>
        <v>đ/mét</v>
      </c>
      <c r="D1271" s="9">
        <f>'11-2019'!O1933</f>
        <v>0</v>
      </c>
      <c r="E1271" s="9">
        <f>'11-2019'!P1933</f>
        <v>0</v>
      </c>
      <c r="F1271" s="71">
        <f t="shared" si="68"/>
        <v>0</v>
      </c>
      <c r="H1271" s="38">
        <f>'11-2019'!H1928</f>
        <v>0</v>
      </c>
      <c r="I1271" s="38">
        <f>'11-2019'!I1928</f>
        <v>148090</v>
      </c>
      <c r="J1271" s="38">
        <f>'11-2019'!J1928</f>
        <v>0</v>
      </c>
    </row>
    <row r="1272" spans="1:10" s="27" customFormat="1" ht="17.25" x14ac:dyDescent="0.3">
      <c r="A1272" s="6"/>
      <c r="B1272" s="7" t="str">
        <f>'11-2019'!B1929</f>
        <v>Φ140x6.7mm</v>
      </c>
      <c r="C1272" s="8" t="str">
        <f>'11-2019'!C1929</f>
        <v>đ/mét</v>
      </c>
      <c r="D1272" s="9">
        <f>'11-2019'!O1934</f>
        <v>0</v>
      </c>
      <c r="E1272" s="9">
        <f>'11-2019'!P1934</f>
        <v>0</v>
      </c>
      <c r="F1272" s="71">
        <f t="shared" si="68"/>
        <v>0</v>
      </c>
      <c r="H1272" s="38">
        <f>'11-2019'!H1929</f>
        <v>0</v>
      </c>
      <c r="I1272" s="38">
        <f>'11-2019'!I1929</f>
        <v>183090</v>
      </c>
      <c r="J1272" s="38">
        <f>'11-2019'!J1929</f>
        <v>0</v>
      </c>
    </row>
    <row r="1273" spans="1:10" s="27" customFormat="1" ht="17.25" x14ac:dyDescent="0.3">
      <c r="A1273" s="6"/>
      <c r="B1273" s="7" t="str">
        <f>'11-2019'!B1930</f>
        <v>Φ160x4.7mm</v>
      </c>
      <c r="C1273" s="8" t="str">
        <f>'11-2019'!C1930</f>
        <v>đ/mét</v>
      </c>
      <c r="D1273" s="9">
        <f>'11-2019'!O1935</f>
        <v>0</v>
      </c>
      <c r="E1273" s="9">
        <f>'11-2019'!P1935</f>
        <v>0</v>
      </c>
      <c r="F1273" s="71">
        <f t="shared" si="68"/>
        <v>0</v>
      </c>
      <c r="H1273" s="38">
        <f>'11-2019'!H1930</f>
        <v>0</v>
      </c>
      <c r="I1273" s="38">
        <f>'11-2019'!I1930</f>
        <v>151090</v>
      </c>
      <c r="J1273" s="38">
        <f>'11-2019'!J1930</f>
        <v>0</v>
      </c>
    </row>
    <row r="1274" spans="1:10" s="27" customFormat="1" ht="17.25" x14ac:dyDescent="0.3">
      <c r="A1274" s="6"/>
      <c r="B1274" s="7" t="str">
        <f>'11-2019'!B1931</f>
        <v>Φ160x7.7mm</v>
      </c>
      <c r="C1274" s="8" t="str">
        <f>'11-2019'!C1931</f>
        <v>đ/mét</v>
      </c>
      <c r="D1274" s="9">
        <f>'11-2019'!O1936</f>
        <v>0</v>
      </c>
      <c r="E1274" s="9">
        <f>'11-2019'!P1936</f>
        <v>0</v>
      </c>
      <c r="F1274" s="71">
        <f t="shared" si="68"/>
        <v>0</v>
      </c>
      <c r="H1274" s="38">
        <f>'11-2019'!H1931</f>
        <v>0</v>
      </c>
      <c r="I1274" s="38">
        <f>'11-2019'!I1931</f>
        <v>240000</v>
      </c>
      <c r="J1274" s="38">
        <f>'11-2019'!J1931</f>
        <v>0</v>
      </c>
    </row>
    <row r="1275" spans="1:10" s="27" customFormat="1" ht="17.25" x14ac:dyDescent="0.3">
      <c r="A1275" s="6"/>
      <c r="B1275" s="7" t="str">
        <f>'11-2019'!B1932</f>
        <v>Φ168x4.5mm</v>
      </c>
      <c r="C1275" s="8" t="str">
        <f>'11-2019'!C1932</f>
        <v>đ/mét</v>
      </c>
      <c r="D1275" s="9">
        <f>'11-2019'!O1937</f>
        <v>0</v>
      </c>
      <c r="E1275" s="9">
        <f>'11-2019'!P1937</f>
        <v>0</v>
      </c>
      <c r="F1275" s="71">
        <f t="shared" si="68"/>
        <v>0</v>
      </c>
      <c r="H1275" s="38">
        <f>'11-2019'!H1932</f>
        <v>0</v>
      </c>
      <c r="I1275" s="38">
        <f>'11-2019'!I1932</f>
        <v>149360</v>
      </c>
      <c r="J1275" s="38">
        <f>'11-2019'!J1932</f>
        <v>0</v>
      </c>
    </row>
    <row r="1276" spans="1:10" s="27" customFormat="1" ht="17.25" x14ac:dyDescent="0.3">
      <c r="A1276" s="6"/>
      <c r="B1276" s="7" t="str">
        <f>'11-2019'!B1933</f>
        <v>Φ168x5.0mm</v>
      </c>
      <c r="C1276" s="8" t="str">
        <f>'11-2019'!C1933</f>
        <v>đ/mét</v>
      </c>
      <c r="D1276" s="9">
        <f>'11-2019'!O1938</f>
        <v>0</v>
      </c>
      <c r="E1276" s="9">
        <f>'11-2019'!P1938</f>
        <v>0</v>
      </c>
      <c r="F1276" s="71">
        <f t="shared" si="68"/>
        <v>0</v>
      </c>
      <c r="H1276" s="38">
        <f>'11-2019'!H1933</f>
        <v>0</v>
      </c>
      <c r="I1276" s="38">
        <f>'11-2019'!I1933</f>
        <v>166360</v>
      </c>
      <c r="J1276" s="38">
        <f>'11-2019'!J1933</f>
        <v>0</v>
      </c>
    </row>
    <row r="1277" spans="1:10" s="27" customFormat="1" ht="17.25" x14ac:dyDescent="0.3">
      <c r="A1277" s="6"/>
      <c r="B1277" s="7" t="str">
        <f>'11-2019'!B1934</f>
        <v>Φ168x7.0mm</v>
      </c>
      <c r="C1277" s="8" t="str">
        <f>'11-2019'!C1934</f>
        <v>đ/mét</v>
      </c>
      <c r="D1277" s="9">
        <f>'11-2019'!O1939</f>
        <v>0</v>
      </c>
      <c r="E1277" s="9">
        <f>'11-2019'!P1939</f>
        <v>0</v>
      </c>
      <c r="F1277" s="71">
        <f t="shared" si="68"/>
        <v>0</v>
      </c>
      <c r="H1277" s="38">
        <f>'11-2019'!H1934</f>
        <v>0</v>
      </c>
      <c r="I1277" s="38">
        <f>'11-2019'!I1934</f>
        <v>218640</v>
      </c>
      <c r="J1277" s="38">
        <f>'11-2019'!J1934</f>
        <v>0</v>
      </c>
    </row>
    <row r="1278" spans="1:10" s="27" customFormat="1" ht="17.25" x14ac:dyDescent="0.3">
      <c r="A1278" s="6"/>
      <c r="B1278" s="7" t="str">
        <f>'11-2019'!B1935</f>
        <v>Φ168x7.3mm</v>
      </c>
      <c r="C1278" s="8" t="str">
        <f>'11-2019'!C1935</f>
        <v>đ/mét</v>
      </c>
      <c r="D1278" s="9">
        <f>'11-2019'!O1940</f>
        <v>0</v>
      </c>
      <c r="E1278" s="9">
        <f>'11-2019'!P1940</f>
        <v>0</v>
      </c>
      <c r="F1278" s="71">
        <f t="shared" si="68"/>
        <v>0</v>
      </c>
      <c r="H1278" s="38">
        <f>'11-2019'!H1935</f>
        <v>0</v>
      </c>
      <c r="I1278" s="38">
        <f>'11-2019'!I1935</f>
        <v>226820</v>
      </c>
      <c r="J1278" s="38">
        <f>'11-2019'!J1935</f>
        <v>0</v>
      </c>
    </row>
    <row r="1279" spans="1:10" s="27" customFormat="1" ht="17.25" x14ac:dyDescent="0.3">
      <c r="A1279" s="6"/>
      <c r="B1279" s="7" t="str">
        <f>'11-2019'!B1936</f>
        <v>Φ200x5.9mm</v>
      </c>
      <c r="C1279" s="8" t="str">
        <f>'11-2019'!C1936</f>
        <v>đ/mét</v>
      </c>
      <c r="D1279" s="9">
        <f>'11-2019'!O1941</f>
        <v>0</v>
      </c>
      <c r="E1279" s="9">
        <f>'11-2019'!P1941</f>
        <v>0</v>
      </c>
      <c r="F1279" s="71">
        <f t="shared" si="68"/>
        <v>0</v>
      </c>
      <c r="H1279" s="38">
        <f>'11-2019'!H1936</f>
        <v>0</v>
      </c>
      <c r="I1279" s="38">
        <f>'11-2019'!I1936</f>
        <v>234180</v>
      </c>
      <c r="J1279" s="38">
        <f>'11-2019'!J1936</f>
        <v>0</v>
      </c>
    </row>
    <row r="1280" spans="1:10" s="27" customFormat="1" ht="17.25" x14ac:dyDescent="0.3">
      <c r="A1280" s="6"/>
      <c r="B1280" s="7" t="str">
        <f>'11-2019'!B1937</f>
        <v>Φ200x6.2mm</v>
      </c>
      <c r="C1280" s="8" t="str">
        <f>'11-2019'!C1937</f>
        <v>đ/mét</v>
      </c>
      <c r="D1280" s="9">
        <f>'11-2019'!O1942</f>
        <v>0</v>
      </c>
      <c r="E1280" s="9">
        <f>'11-2019'!P1942</f>
        <v>0</v>
      </c>
      <c r="F1280" s="71">
        <f t="shared" si="68"/>
        <v>0</v>
      </c>
      <c r="H1280" s="38">
        <f>'11-2019'!H1937</f>
        <v>0</v>
      </c>
      <c r="I1280" s="38">
        <f>'11-2019'!I1937</f>
        <v>245180</v>
      </c>
      <c r="J1280" s="38">
        <f>'11-2019'!J1937</f>
        <v>0</v>
      </c>
    </row>
    <row r="1281" spans="1:10" s="27" customFormat="1" ht="17.25" x14ac:dyDescent="0.3">
      <c r="A1281" s="6"/>
      <c r="B1281" s="7" t="str">
        <f>'11-2019'!B1938</f>
        <v>Φ200x9.6mm</v>
      </c>
      <c r="C1281" s="8" t="str">
        <f>'11-2019'!C1938</f>
        <v>đ/mét</v>
      </c>
      <c r="D1281" s="9">
        <f>'11-2019'!O1943</f>
        <v>0</v>
      </c>
      <c r="E1281" s="9">
        <f>'11-2019'!P1943</f>
        <v>0</v>
      </c>
      <c r="F1281" s="71">
        <f t="shared" si="68"/>
        <v>0</v>
      </c>
      <c r="H1281" s="38">
        <f>'11-2019'!H1938</f>
        <v>0</v>
      </c>
      <c r="I1281" s="38">
        <f>'11-2019'!I1938</f>
        <v>372550</v>
      </c>
      <c r="J1281" s="38">
        <f>'11-2019'!J1938</f>
        <v>0</v>
      </c>
    </row>
    <row r="1282" spans="1:10" s="27" customFormat="1" ht="17.25" x14ac:dyDescent="0.3">
      <c r="A1282" s="6"/>
      <c r="B1282" s="7" t="str">
        <f>'11-2019'!B1939</f>
        <v>Φ220x5.9mm</v>
      </c>
      <c r="C1282" s="8" t="str">
        <f>'11-2019'!C1939</f>
        <v>đ/mét</v>
      </c>
      <c r="D1282" s="9">
        <f>'11-2019'!O1944</f>
        <v>0</v>
      </c>
      <c r="E1282" s="9">
        <f>'11-2019'!P1944</f>
        <v>0</v>
      </c>
      <c r="F1282" s="71">
        <f t="shared" si="68"/>
        <v>0</v>
      </c>
      <c r="H1282" s="38">
        <f>'11-2019'!H1939</f>
        <v>0</v>
      </c>
      <c r="I1282" s="38">
        <f>'11-2019'!I1939</f>
        <v>256180</v>
      </c>
      <c r="J1282" s="38">
        <f>'11-2019'!J1939</f>
        <v>0</v>
      </c>
    </row>
    <row r="1283" spans="1:10" s="27" customFormat="1" ht="17.25" x14ac:dyDescent="0.3">
      <c r="A1283" s="6"/>
      <c r="B1283" s="7" t="str">
        <f>'11-2019'!B1940</f>
        <v>Φ220x6.5mm</v>
      </c>
      <c r="C1283" s="8" t="str">
        <f>'11-2019'!C1940</f>
        <v>đ/mét</v>
      </c>
      <c r="D1283" s="9">
        <f>'11-2019'!O1945</f>
        <v>0</v>
      </c>
      <c r="E1283" s="9">
        <f>'11-2019'!P1945</f>
        <v>0</v>
      </c>
      <c r="F1283" s="71">
        <f t="shared" si="68"/>
        <v>0</v>
      </c>
      <c r="H1283" s="38">
        <f>'11-2019'!H1940</f>
        <v>0</v>
      </c>
      <c r="I1283" s="38">
        <f>'11-2019'!I1940</f>
        <v>281360</v>
      </c>
      <c r="J1283" s="38">
        <f>'11-2019'!J1940</f>
        <v>0</v>
      </c>
    </row>
    <row r="1284" spans="1:10" s="27" customFormat="1" ht="17.25" x14ac:dyDescent="0.3">
      <c r="A1284" s="6"/>
      <c r="B1284" s="7" t="str">
        <f>'11-2019'!B1941</f>
        <v>Φ220x8.7mm</v>
      </c>
      <c r="C1284" s="8" t="str">
        <f>'11-2019'!C1941</f>
        <v>đ/mét</v>
      </c>
      <c r="D1284" s="9">
        <f>'11-2019'!O1946</f>
        <v>0</v>
      </c>
      <c r="E1284" s="9">
        <f>'11-2019'!P1946</f>
        <v>0</v>
      </c>
      <c r="F1284" s="71">
        <f t="shared" si="68"/>
        <v>0</v>
      </c>
      <c r="H1284" s="38">
        <f>'11-2019'!H1941</f>
        <v>0</v>
      </c>
      <c r="I1284" s="38">
        <f>'11-2019'!I1941</f>
        <v>352730</v>
      </c>
      <c r="J1284" s="38">
        <f>'11-2019'!J1941</f>
        <v>0</v>
      </c>
    </row>
    <row r="1285" spans="1:10" s="27" customFormat="1" ht="17.25" x14ac:dyDescent="0.3">
      <c r="A1285" s="6"/>
      <c r="B1285" s="7" t="str">
        <f>'11-2019'!B1942</f>
        <v>Φ225x6.6mm</v>
      </c>
      <c r="C1285" s="8" t="str">
        <f>'11-2019'!C1942</f>
        <v>đ/mét</v>
      </c>
      <c r="D1285" s="9">
        <f>'11-2019'!O1947</f>
        <v>0</v>
      </c>
      <c r="E1285" s="9">
        <f>'11-2019'!P1947</f>
        <v>0</v>
      </c>
      <c r="F1285" s="71">
        <f t="shared" si="68"/>
        <v>0</v>
      </c>
      <c r="H1285" s="38">
        <f>'11-2019'!H1942</f>
        <v>0</v>
      </c>
      <c r="I1285" s="38">
        <f>'11-2019'!I1942</f>
        <v>295730</v>
      </c>
      <c r="J1285" s="38">
        <f>'11-2019'!J1942</f>
        <v>0</v>
      </c>
    </row>
    <row r="1286" spans="1:10" s="27" customFormat="1" ht="17.25" x14ac:dyDescent="0.3">
      <c r="A1286" s="6"/>
      <c r="B1286" s="7" t="str">
        <f>'11-2019'!B1943</f>
        <v>Φ225x8.6mm</v>
      </c>
      <c r="C1286" s="8" t="str">
        <f>'11-2019'!C1943</f>
        <v>đ/mét</v>
      </c>
      <c r="D1286" s="9">
        <f>'11-2019'!O1948</f>
        <v>0</v>
      </c>
      <c r="E1286" s="9">
        <f>'11-2019'!P1948</f>
        <v>0</v>
      </c>
      <c r="F1286" s="71">
        <f t="shared" si="68"/>
        <v>0</v>
      </c>
      <c r="H1286" s="38">
        <f>'11-2019'!H1943</f>
        <v>0</v>
      </c>
      <c r="I1286" s="38">
        <f>'11-2019'!I1943</f>
        <v>381450</v>
      </c>
      <c r="J1286" s="38">
        <f>'11-2019'!J1943</f>
        <v>0</v>
      </c>
    </row>
    <row r="1287" spans="1:10" s="27" customFormat="1" ht="17.25" x14ac:dyDescent="0.3">
      <c r="A1287" s="6"/>
      <c r="B1287" s="7" t="str">
        <f>'11-2019'!B1944</f>
        <v>Φ225x10.8mm</v>
      </c>
      <c r="C1287" s="8" t="str">
        <f>'11-2019'!C1944</f>
        <v>đ/mét</v>
      </c>
      <c r="D1287" s="9">
        <f>'11-2019'!O1949</f>
        <v>0</v>
      </c>
      <c r="E1287" s="9">
        <f>'11-2019'!P1949</f>
        <v>0</v>
      </c>
      <c r="F1287" s="71">
        <f t="shared" si="68"/>
        <v>0</v>
      </c>
      <c r="H1287" s="38">
        <f>'11-2019'!H1944</f>
        <v>0</v>
      </c>
      <c r="I1287" s="38">
        <f>'11-2019'!I1944</f>
        <v>470450</v>
      </c>
      <c r="J1287" s="38">
        <f>'11-2019'!J1944</f>
        <v>0</v>
      </c>
    </row>
    <row r="1288" spans="1:10" s="27" customFormat="1" ht="17.25" x14ac:dyDescent="0.3">
      <c r="A1288" s="6"/>
      <c r="B1288" s="7" t="str">
        <f>'11-2019'!B1945</f>
        <v>Φ225x13.4mm</v>
      </c>
      <c r="C1288" s="8" t="str">
        <f>'11-2019'!C1945</f>
        <v>đ/mét</v>
      </c>
      <c r="D1288" s="9">
        <f>'11-2019'!O1950</f>
        <v>0</v>
      </c>
      <c r="E1288" s="9">
        <f>'11-2019'!P1950</f>
        <v>0</v>
      </c>
      <c r="F1288" s="71">
        <f t="shared" si="68"/>
        <v>0</v>
      </c>
      <c r="H1288" s="38">
        <f>'11-2019'!H1945</f>
        <v>0</v>
      </c>
      <c r="I1288" s="38">
        <f>'11-2019'!I1945</f>
        <v>578820</v>
      </c>
      <c r="J1288" s="38">
        <f>'11-2019'!J1945</f>
        <v>0</v>
      </c>
    </row>
    <row r="1289" spans="1:10" s="27" customFormat="1" ht="17.25" x14ac:dyDescent="0.3">
      <c r="A1289" s="6"/>
      <c r="B1289" s="7" t="str">
        <f>'11-2019'!B1946</f>
        <v>Φ250x7.3mm</v>
      </c>
      <c r="C1289" s="8" t="str">
        <f>'11-2019'!C1946</f>
        <v>đ/mét</v>
      </c>
      <c r="D1289" s="9">
        <f>'11-2019'!O1951</f>
        <v>0</v>
      </c>
      <c r="E1289" s="9">
        <f>'11-2019'!P1951</f>
        <v>0</v>
      </c>
      <c r="F1289" s="71">
        <f t="shared" si="68"/>
        <v>0</v>
      </c>
      <c r="H1289" s="38">
        <f>'11-2019'!H1946</f>
        <v>0</v>
      </c>
      <c r="I1289" s="38">
        <f>'11-2019'!I1946</f>
        <v>363640</v>
      </c>
      <c r="J1289" s="38">
        <f>'11-2019'!J1946</f>
        <v>0</v>
      </c>
    </row>
    <row r="1290" spans="1:10" s="27" customFormat="1" ht="17.25" x14ac:dyDescent="0.3">
      <c r="A1290" s="6"/>
      <c r="B1290" s="7" t="str">
        <f>'11-2019'!B1947</f>
        <v>Φ250x7.7mm</v>
      </c>
      <c r="C1290" s="8" t="str">
        <f>'11-2019'!C1947</f>
        <v>đ/mét</v>
      </c>
      <c r="D1290" s="9">
        <f>'11-2019'!O1952</f>
        <v>0</v>
      </c>
      <c r="E1290" s="9">
        <f>'11-2019'!P1952</f>
        <v>0</v>
      </c>
      <c r="F1290" s="71">
        <f t="shared" si="68"/>
        <v>0</v>
      </c>
      <c r="H1290" s="38">
        <f>'11-2019'!H1947</f>
        <v>0</v>
      </c>
      <c r="I1290" s="38">
        <f>'11-2019'!I1947</f>
        <v>380640</v>
      </c>
      <c r="J1290" s="38">
        <f>'11-2019'!J1947</f>
        <v>0</v>
      </c>
    </row>
    <row r="1291" spans="1:10" s="27" customFormat="1" ht="17.25" x14ac:dyDescent="0.3">
      <c r="A1291" s="6"/>
      <c r="B1291" s="7" t="str">
        <f>'11-2019'!B1948</f>
        <v>Φ250x9.6mm</v>
      </c>
      <c r="C1291" s="8" t="str">
        <f>'11-2019'!C1948</f>
        <v>đ/mét</v>
      </c>
      <c r="D1291" s="9">
        <f>'11-2019'!O1953</f>
        <v>0</v>
      </c>
      <c r="E1291" s="9">
        <f>'11-2019'!P1953</f>
        <v>0</v>
      </c>
      <c r="F1291" s="71">
        <f t="shared" si="68"/>
        <v>0</v>
      </c>
      <c r="H1291" s="38">
        <f>'11-2019'!H1948</f>
        <v>0</v>
      </c>
      <c r="I1291" s="38">
        <f>'11-2019'!I1948</f>
        <v>472640</v>
      </c>
      <c r="J1291" s="38">
        <f>'11-2019'!J1948</f>
        <v>0</v>
      </c>
    </row>
    <row r="1292" spans="1:10" s="27" customFormat="1" ht="17.25" x14ac:dyDescent="0.3">
      <c r="A1292" s="6"/>
      <c r="B1292" s="7" t="str">
        <f>'11-2019'!B1949</f>
        <v>Φ250x11.9mm</v>
      </c>
      <c r="C1292" s="8" t="str">
        <f>'11-2019'!C1949</f>
        <v>đ/mét</v>
      </c>
      <c r="D1292" s="9">
        <f>'11-2019'!O1954</f>
        <v>0</v>
      </c>
      <c r="E1292" s="9">
        <f>'11-2019'!P1954</f>
        <v>0</v>
      </c>
      <c r="F1292" s="71">
        <f t="shared" si="68"/>
        <v>0</v>
      </c>
      <c r="H1292" s="38">
        <f>'11-2019'!H1949</f>
        <v>0</v>
      </c>
      <c r="I1292" s="38">
        <f>'11-2019'!I1949</f>
        <v>576360</v>
      </c>
      <c r="J1292" s="38">
        <f>'11-2019'!J1949</f>
        <v>0</v>
      </c>
    </row>
    <row r="1293" spans="1:10" s="27" customFormat="1" ht="17.25" x14ac:dyDescent="0.3">
      <c r="A1293" s="6"/>
      <c r="B1293" s="7" t="str">
        <f>'11-2019'!B1950</f>
        <v>Φ280x8.2mm</v>
      </c>
      <c r="C1293" s="8" t="str">
        <f>'11-2019'!C1950</f>
        <v>đ/mét</v>
      </c>
      <c r="D1293" s="9">
        <f>'11-2019'!O1955</f>
        <v>0</v>
      </c>
      <c r="E1293" s="9">
        <f>'11-2019'!P1955</f>
        <v>0</v>
      </c>
      <c r="F1293" s="71">
        <f t="shared" si="68"/>
        <v>0</v>
      </c>
      <c r="H1293" s="38">
        <f>'11-2019'!H1950</f>
        <v>0</v>
      </c>
      <c r="I1293" s="38">
        <f>'11-2019'!I1950</f>
        <v>456730</v>
      </c>
      <c r="J1293" s="38">
        <f>'11-2019'!J1950</f>
        <v>0</v>
      </c>
    </row>
    <row r="1294" spans="1:10" s="27" customFormat="1" ht="17.25" x14ac:dyDescent="0.3">
      <c r="A1294" s="6"/>
      <c r="B1294" s="7" t="str">
        <f>'11-2019'!B1951</f>
        <v>Φ280x8.6mm</v>
      </c>
      <c r="C1294" s="8" t="str">
        <f>'11-2019'!C1951</f>
        <v>đ/mét</v>
      </c>
      <c r="D1294" s="9">
        <f>'11-2019'!O1956</f>
        <v>0</v>
      </c>
      <c r="E1294" s="9">
        <f>'11-2019'!P1956</f>
        <v>0</v>
      </c>
      <c r="F1294" s="71">
        <f t="shared" si="68"/>
        <v>0</v>
      </c>
      <c r="H1294" s="38">
        <f>'11-2019'!H1951</f>
        <v>0</v>
      </c>
      <c r="I1294" s="38">
        <f>'11-2019'!I1951</f>
        <v>476820</v>
      </c>
      <c r="J1294" s="38">
        <f>'11-2019'!J1951</f>
        <v>0</v>
      </c>
    </row>
    <row r="1295" spans="1:10" s="27" customFormat="1" ht="17.25" x14ac:dyDescent="0.3">
      <c r="A1295" s="6"/>
      <c r="B1295" s="7" t="str">
        <f>'11-2019'!B1952</f>
        <v>Φ280x10.7mm</v>
      </c>
      <c r="C1295" s="8" t="str">
        <f>'11-2019'!C1952</f>
        <v>đ/mét</v>
      </c>
      <c r="D1295" s="9">
        <f>'11-2019'!O1957</f>
        <v>0</v>
      </c>
      <c r="E1295" s="9">
        <f>'11-2019'!P1957</f>
        <v>0</v>
      </c>
      <c r="F1295" s="71">
        <f t="shared" si="68"/>
        <v>0</v>
      </c>
      <c r="H1295" s="38">
        <f>'11-2019'!H1952</f>
        <v>0</v>
      </c>
      <c r="I1295" s="38">
        <f>'11-2019'!I1952</f>
        <v>590450</v>
      </c>
      <c r="J1295" s="38">
        <f>'11-2019'!J1952</f>
        <v>0</v>
      </c>
    </row>
    <row r="1296" spans="1:10" s="27" customFormat="1" ht="17.25" x14ac:dyDescent="0.3">
      <c r="A1296" s="6"/>
      <c r="B1296" s="7" t="str">
        <f>'11-2019'!B1953</f>
        <v>Φ280x13.4mm</v>
      </c>
      <c r="C1296" s="8" t="str">
        <f>'11-2019'!C1953</f>
        <v>đ/mét</v>
      </c>
      <c r="D1296" s="9">
        <f>'11-2019'!O1958</f>
        <v>0</v>
      </c>
      <c r="E1296" s="9">
        <f>'11-2019'!P1958</f>
        <v>0</v>
      </c>
      <c r="F1296" s="71">
        <f t="shared" si="68"/>
        <v>0</v>
      </c>
      <c r="H1296" s="38">
        <f>'11-2019'!H1953</f>
        <v>0</v>
      </c>
      <c r="I1296" s="38">
        <f>'11-2019'!I1953</f>
        <v>726180</v>
      </c>
      <c r="J1296" s="38">
        <f>'11-2019'!J1953</f>
        <v>0</v>
      </c>
    </row>
    <row r="1297" spans="1:10" s="27" customFormat="1" ht="17.25" x14ac:dyDescent="0.3">
      <c r="A1297" s="6"/>
      <c r="B1297" s="7" t="str">
        <f>'11-2019'!B1954</f>
        <v>Φ315x9.2mm</v>
      </c>
      <c r="C1297" s="8" t="str">
        <f>'11-2019'!C1954</f>
        <v>đ/mét</v>
      </c>
      <c r="D1297" s="9">
        <f>'11-2019'!O1959</f>
        <v>0</v>
      </c>
      <c r="E1297" s="9">
        <f>'11-2019'!P1959</f>
        <v>0</v>
      </c>
      <c r="F1297" s="71">
        <f t="shared" si="68"/>
        <v>0</v>
      </c>
      <c r="H1297" s="38">
        <f>'11-2019'!H1954</f>
        <v>0</v>
      </c>
      <c r="I1297" s="38">
        <f>'11-2019'!I1954</f>
        <v>575360</v>
      </c>
      <c r="J1297" s="38">
        <f>'11-2019'!J1954</f>
        <v>0</v>
      </c>
    </row>
    <row r="1298" spans="1:10" s="27" customFormat="1" ht="17.25" x14ac:dyDescent="0.3">
      <c r="A1298" s="6"/>
      <c r="B1298" s="7" t="str">
        <f>'11-2019'!B1955</f>
        <v>Φ315x12.1mm</v>
      </c>
      <c r="C1298" s="8" t="str">
        <f>'11-2019'!C1955</f>
        <v>đ/mét</v>
      </c>
      <c r="D1298" s="9">
        <f>'11-2019'!O1960</f>
        <v>0</v>
      </c>
      <c r="E1298" s="9">
        <f>'11-2019'!P1960</f>
        <v>0</v>
      </c>
      <c r="F1298" s="71">
        <f t="shared" si="68"/>
        <v>0</v>
      </c>
      <c r="H1298" s="38">
        <f>'11-2019'!H1955</f>
        <v>0</v>
      </c>
      <c r="I1298" s="38">
        <f>'11-2019'!I1955</f>
        <v>745360</v>
      </c>
      <c r="J1298" s="38">
        <f>'11-2019'!J1955</f>
        <v>0</v>
      </c>
    </row>
    <row r="1299" spans="1:10" s="27" customFormat="1" ht="17.25" x14ac:dyDescent="0.3">
      <c r="A1299" s="6"/>
      <c r="B1299" s="7" t="str">
        <f>'11-2019'!B1956</f>
        <v>Φ315x15.0mm</v>
      </c>
      <c r="C1299" s="8" t="str">
        <f>'11-2019'!C1956</f>
        <v>đ/mét</v>
      </c>
      <c r="D1299" s="9">
        <f>'11-2019'!O1961</f>
        <v>0</v>
      </c>
      <c r="E1299" s="9">
        <f>'11-2019'!P1961</f>
        <v>0</v>
      </c>
      <c r="F1299" s="71">
        <f>E1299-D1299</f>
        <v>0</v>
      </c>
      <c r="H1299" s="38">
        <f>'11-2019'!H1956</f>
        <v>0</v>
      </c>
      <c r="I1299" s="38">
        <f>'11-2019'!I1956</f>
        <v>912450</v>
      </c>
      <c r="J1299" s="38">
        <f>'11-2019'!J1956</f>
        <v>0</v>
      </c>
    </row>
    <row r="1300" spans="1:10" s="27" customFormat="1" ht="17.25" x14ac:dyDescent="0.3">
      <c r="A1300" s="6"/>
      <c r="B1300" s="7" t="str">
        <f>'11-2019'!B1957</f>
        <v>Φ315x18.7mm</v>
      </c>
      <c r="C1300" s="8" t="str">
        <f>'11-2019'!C1957</f>
        <v>đ/mét</v>
      </c>
      <c r="D1300" s="9">
        <f>'11-2019'!O1962</f>
        <v>0</v>
      </c>
      <c r="E1300" s="9">
        <f>'11-2019'!P1962</f>
        <v>0</v>
      </c>
      <c r="F1300" s="71">
        <f>E1300-D1300</f>
        <v>0</v>
      </c>
      <c r="H1300" s="38">
        <f>'11-2019'!H1957</f>
        <v>0</v>
      </c>
      <c r="I1300" s="38">
        <f>'11-2019'!I1957</f>
        <v>1032450</v>
      </c>
      <c r="J1300" s="38">
        <f>'11-2019'!J1957</f>
        <v>0</v>
      </c>
    </row>
    <row r="1301" spans="1:10" s="27" customFormat="1" ht="17.25" x14ac:dyDescent="0.3">
      <c r="A1301" s="6"/>
      <c r="B1301" s="7" t="str">
        <f>'11-2019'!B1958</f>
        <v>Φ355x8.7mm</v>
      </c>
      <c r="C1301" s="8" t="str">
        <f>'11-2019'!C1958</f>
        <v>đ/mét</v>
      </c>
      <c r="D1301" s="9">
        <f>'11-2019'!O1963</f>
        <v>0</v>
      </c>
      <c r="E1301" s="9">
        <f>'11-2019'!P1963</f>
        <v>0</v>
      </c>
      <c r="F1301" s="71">
        <f>E1301-D1301</f>
        <v>0</v>
      </c>
      <c r="H1301" s="38">
        <f>'11-2019'!H1958</f>
        <v>0</v>
      </c>
      <c r="I1301" s="38">
        <f>'11-2019'!I1958</f>
        <v>625180</v>
      </c>
      <c r="J1301" s="38">
        <f>'11-2019'!J1958</f>
        <v>0</v>
      </c>
    </row>
    <row r="1302" spans="1:10" s="27" customFormat="1" ht="17.25" x14ac:dyDescent="0.3">
      <c r="A1302" s="6"/>
      <c r="B1302" s="7" t="str">
        <f>'11-2019'!B1959</f>
        <v>Φ355x10.4mm</v>
      </c>
      <c r="C1302" s="8" t="str">
        <f>'11-2019'!C1959</f>
        <v>đ/mét</v>
      </c>
      <c r="D1302" s="9">
        <f>'11-2019'!O1964</f>
        <v>0</v>
      </c>
      <c r="E1302" s="9">
        <f>'11-2019'!P1964</f>
        <v>0</v>
      </c>
      <c r="F1302" s="71">
        <f t="shared" ref="F1302:F1365" si="69">E1302-D1302</f>
        <v>0</v>
      </c>
      <c r="H1302" s="38">
        <f>'11-2019'!H1959</f>
        <v>0</v>
      </c>
      <c r="I1302" s="38">
        <f>'11-2019'!I1959</f>
        <v>743730</v>
      </c>
      <c r="J1302" s="38">
        <f>'11-2019'!J1959</f>
        <v>0</v>
      </c>
    </row>
    <row r="1303" spans="1:10" s="27" customFormat="1" ht="17.25" x14ac:dyDescent="0.3">
      <c r="A1303" s="6"/>
      <c r="B1303" s="7" t="str">
        <f>'11-2019'!B1960</f>
        <v>Φ355x10.9mm</v>
      </c>
      <c r="C1303" s="8" t="str">
        <f>'11-2019'!C1960</f>
        <v>đ/mét</v>
      </c>
      <c r="D1303" s="9">
        <f>'11-2019'!O1965</f>
        <v>0</v>
      </c>
      <c r="E1303" s="9">
        <f>'11-2019'!P1965</f>
        <v>0</v>
      </c>
      <c r="F1303" s="71">
        <f t="shared" si="69"/>
        <v>0</v>
      </c>
      <c r="H1303" s="38">
        <f>'11-2019'!H1960</f>
        <v>0</v>
      </c>
      <c r="I1303" s="38">
        <f>'11-2019'!I1960</f>
        <v>766180</v>
      </c>
      <c r="J1303" s="38">
        <f>'11-2019'!J1960</f>
        <v>0</v>
      </c>
    </row>
    <row r="1304" spans="1:10" s="27" customFormat="1" ht="17.25" x14ac:dyDescent="0.3">
      <c r="A1304" s="6"/>
      <c r="B1304" s="7" t="str">
        <f>'11-2019'!B1961</f>
        <v>Φ400x11.7mm</v>
      </c>
      <c r="C1304" s="8" t="str">
        <f>'11-2019'!C1961</f>
        <v>đ/mét</v>
      </c>
      <c r="D1304" s="9">
        <f>'11-2019'!O1966</f>
        <v>0</v>
      </c>
      <c r="E1304" s="9">
        <f>'11-2019'!P1966</f>
        <v>0</v>
      </c>
      <c r="F1304" s="71">
        <f t="shared" si="69"/>
        <v>0</v>
      </c>
      <c r="H1304" s="38">
        <f>'11-2019'!H1961</f>
        <v>0</v>
      </c>
      <c r="I1304" s="38">
        <f>'11-2019'!I1961</f>
        <v>924090</v>
      </c>
      <c r="J1304" s="38">
        <f>'11-2019'!J1961</f>
        <v>0</v>
      </c>
    </row>
    <row r="1305" spans="1:10" s="27" customFormat="1" ht="17.25" x14ac:dyDescent="0.3">
      <c r="A1305" s="6"/>
      <c r="B1305" s="7" t="str">
        <f>'11-2019'!B1962</f>
        <v>Φ400x12.3mm</v>
      </c>
      <c r="C1305" s="8" t="str">
        <f>'11-2019'!C1962</f>
        <v>đ/mét</v>
      </c>
      <c r="D1305" s="9">
        <f>'11-2019'!O1967</f>
        <v>0</v>
      </c>
      <c r="E1305" s="9">
        <f>'11-2019'!P1967</f>
        <v>0</v>
      </c>
      <c r="F1305" s="71">
        <f t="shared" si="69"/>
        <v>0</v>
      </c>
      <c r="H1305" s="38">
        <f>'11-2019'!H1962</f>
        <v>0</v>
      </c>
      <c r="I1305" s="38">
        <f>'11-2019'!I1962</f>
        <v>973820</v>
      </c>
      <c r="J1305" s="38">
        <f>'11-2019'!J1962</f>
        <v>0</v>
      </c>
    </row>
    <row r="1306" spans="1:10" s="27" customFormat="1" ht="17.25" x14ac:dyDescent="0.3">
      <c r="A1306" s="6"/>
      <c r="B1306" s="7" t="str">
        <f>'11-2019'!B1963</f>
        <v>Φ400x15.3mm</v>
      </c>
      <c r="C1306" s="8" t="str">
        <f>'11-2019'!C1963</f>
        <v>đ/mét</v>
      </c>
      <c r="D1306" s="9">
        <f>'11-2019'!O1968</f>
        <v>0</v>
      </c>
      <c r="E1306" s="9">
        <f>'11-2019'!P1968</f>
        <v>0</v>
      </c>
      <c r="F1306" s="71">
        <f t="shared" si="69"/>
        <v>0</v>
      </c>
      <c r="H1306" s="38">
        <f>'11-2019'!H1963</f>
        <v>0</v>
      </c>
      <c r="I1306" s="38">
        <f>'11-2019'!I1963</f>
        <v>1202000</v>
      </c>
      <c r="J1306" s="38">
        <f>'11-2019'!J1963</f>
        <v>0</v>
      </c>
    </row>
    <row r="1307" spans="1:10" s="27" customFormat="1" ht="17.25" x14ac:dyDescent="0.3">
      <c r="A1307" s="6"/>
      <c r="B1307" s="7" t="str">
        <f>'11-2019'!B1964</f>
        <v>Φ400x19.1mm</v>
      </c>
      <c r="C1307" s="8" t="str">
        <f>'11-2019'!C1964</f>
        <v>đ/mét</v>
      </c>
      <c r="D1307" s="9">
        <f>'11-2019'!O1969</f>
        <v>0</v>
      </c>
      <c r="E1307" s="9">
        <f>'11-2019'!P1969</f>
        <v>0</v>
      </c>
      <c r="F1307" s="71">
        <f t="shared" si="69"/>
        <v>0</v>
      </c>
      <c r="H1307" s="38">
        <f>'11-2019'!H1964</f>
        <v>0</v>
      </c>
      <c r="I1307" s="38">
        <f>'11-2019'!I1964</f>
        <v>1481820</v>
      </c>
      <c r="J1307" s="38">
        <f>'11-2019'!J1964</f>
        <v>0</v>
      </c>
    </row>
    <row r="1308" spans="1:10" s="27" customFormat="1" ht="17.25" x14ac:dyDescent="0.3">
      <c r="A1308" s="6"/>
      <c r="B1308" s="7" t="str">
        <f>'11-2019'!B1965</f>
        <v>Φ450x13.2mm</v>
      </c>
      <c r="C1308" s="8" t="str">
        <f>'11-2019'!C1965</f>
        <v>đ/mét</v>
      </c>
      <c r="D1308" s="9">
        <f>'11-2019'!O1970</f>
        <v>0</v>
      </c>
      <c r="E1308" s="9">
        <f>'11-2019'!P1970</f>
        <v>0</v>
      </c>
      <c r="F1308" s="71">
        <f t="shared" si="69"/>
        <v>0</v>
      </c>
      <c r="H1308" s="38">
        <f>'11-2019'!H1965</f>
        <v>0</v>
      </c>
      <c r="I1308" s="38">
        <f>'11-2019'!I1965</f>
        <v>1164270</v>
      </c>
      <c r="J1308" s="38">
        <f>'11-2019'!J1965</f>
        <v>0</v>
      </c>
    </row>
    <row r="1309" spans="1:10" s="27" customFormat="1" ht="17.25" x14ac:dyDescent="0.3">
      <c r="A1309" s="6"/>
      <c r="B1309" s="7" t="str">
        <f>'11-2019'!B1966</f>
        <v>Φ450x13.8mm</v>
      </c>
      <c r="C1309" s="8" t="str">
        <f>'11-2019'!C1966</f>
        <v>đ/mét</v>
      </c>
      <c r="D1309" s="9">
        <f>'11-2019'!O1971</f>
        <v>0</v>
      </c>
      <c r="E1309" s="9">
        <f>'11-2019'!P1971</f>
        <v>0</v>
      </c>
      <c r="F1309" s="71">
        <f t="shared" si="69"/>
        <v>0</v>
      </c>
      <c r="H1309" s="38">
        <f>'11-2019'!H1966</f>
        <v>0</v>
      </c>
      <c r="I1309" s="38">
        <f>'11-2019'!I1966</f>
        <v>1267000</v>
      </c>
      <c r="J1309" s="38">
        <f>'11-2019'!J1966</f>
        <v>0</v>
      </c>
    </row>
    <row r="1310" spans="1:10" s="27" customFormat="1" ht="17.25" x14ac:dyDescent="0.3">
      <c r="A1310" s="6"/>
      <c r="B1310" s="7" t="str">
        <f>'11-2019'!B1967</f>
        <v>Φ450x17.2mm</v>
      </c>
      <c r="C1310" s="8" t="str">
        <f>'11-2019'!C1967</f>
        <v>đ/mét</v>
      </c>
      <c r="D1310" s="9">
        <f>'11-2019'!O1972</f>
        <v>0</v>
      </c>
      <c r="E1310" s="9">
        <f>'11-2019'!P1972</f>
        <v>0</v>
      </c>
      <c r="F1310" s="71">
        <f t="shared" si="69"/>
        <v>0</v>
      </c>
      <c r="H1310" s="38">
        <f>'11-2019'!H1967</f>
        <v>0</v>
      </c>
      <c r="I1310" s="38">
        <f>'11-2019'!I1967</f>
        <v>1523730</v>
      </c>
      <c r="J1310" s="38">
        <f>'11-2019'!J1967</f>
        <v>0</v>
      </c>
    </row>
    <row r="1311" spans="1:10" s="27" customFormat="1" ht="17.25" x14ac:dyDescent="0.3">
      <c r="A1311" s="6"/>
      <c r="B1311" s="7" t="str">
        <f>'11-2019'!B1968</f>
        <v>Φ450x21.5mm</v>
      </c>
      <c r="C1311" s="8" t="str">
        <f>'11-2019'!C1968</f>
        <v>đ/mét</v>
      </c>
      <c r="D1311" s="9">
        <f>'11-2019'!O1973</f>
        <v>0</v>
      </c>
      <c r="E1311" s="9">
        <f>'11-2019'!P1973</f>
        <v>0</v>
      </c>
      <c r="F1311" s="71">
        <f t="shared" si="69"/>
        <v>0</v>
      </c>
      <c r="H1311" s="38">
        <f>'11-2019'!H1968</f>
        <v>0</v>
      </c>
      <c r="I1311" s="38">
        <f>'11-2019'!I1968</f>
        <v>1936680</v>
      </c>
      <c r="J1311" s="38">
        <f>'11-2019'!J1968</f>
        <v>0</v>
      </c>
    </row>
    <row r="1312" spans="1:10" s="27" customFormat="1" ht="17.25" x14ac:dyDescent="0.3">
      <c r="A1312" s="6"/>
      <c r="B1312" s="7" t="str">
        <f>'11-2019'!B1969</f>
        <v>Φ500x15.3mm</v>
      </c>
      <c r="C1312" s="8" t="str">
        <f>'11-2019'!C1969</f>
        <v>đ/mét</v>
      </c>
      <c r="D1312" s="9">
        <f>'11-2019'!O1974</f>
        <v>0</v>
      </c>
      <c r="E1312" s="9">
        <f>'11-2019'!P1974</f>
        <v>0</v>
      </c>
      <c r="F1312" s="71">
        <f t="shared" si="69"/>
        <v>0</v>
      </c>
      <c r="H1312" s="38">
        <f>'11-2019'!H1969</f>
        <v>0</v>
      </c>
      <c r="I1312" s="38">
        <f>'11-2019'!I1969</f>
        <v>1559500</v>
      </c>
      <c r="J1312" s="38">
        <f>'11-2019'!J1969</f>
        <v>0</v>
      </c>
    </row>
    <row r="1313" spans="1:10" s="27" customFormat="1" ht="17.25" x14ac:dyDescent="0.3">
      <c r="A1313" s="6"/>
      <c r="B1313" s="7" t="str">
        <f>'11-2019'!B1970</f>
        <v>Φ500x19.1mm</v>
      </c>
      <c r="C1313" s="8" t="str">
        <f>'11-2019'!C1970</f>
        <v>đ/mét</v>
      </c>
      <c r="D1313" s="9">
        <f>'11-2019'!O1975</f>
        <v>0</v>
      </c>
      <c r="E1313" s="9">
        <f>'11-2019'!P1975</f>
        <v>0</v>
      </c>
      <c r="F1313" s="71">
        <f t="shared" si="69"/>
        <v>0</v>
      </c>
      <c r="H1313" s="38">
        <f>'11-2019'!H1970</f>
        <v>0</v>
      </c>
      <c r="I1313" s="38">
        <f>'11-2019'!I1970</f>
        <v>1880000</v>
      </c>
      <c r="J1313" s="38">
        <f>'11-2019'!J1970</f>
        <v>0</v>
      </c>
    </row>
    <row r="1314" spans="1:10" s="27" customFormat="1" ht="17.25" x14ac:dyDescent="0.3">
      <c r="A1314" s="6"/>
      <c r="B1314" s="7" t="str">
        <f>'11-2019'!B1971</f>
        <v>Φ560x17.2mm</v>
      </c>
      <c r="C1314" s="8" t="str">
        <f>'11-2019'!C1971</f>
        <v>đ/mét</v>
      </c>
      <c r="D1314" s="9">
        <f>'11-2019'!O1976</f>
        <v>0</v>
      </c>
      <c r="E1314" s="9">
        <f>'11-2019'!P1976</f>
        <v>0</v>
      </c>
      <c r="F1314" s="71">
        <f t="shared" si="69"/>
        <v>0</v>
      </c>
      <c r="H1314" s="38">
        <f>'11-2019'!H1971</f>
        <v>0</v>
      </c>
      <c r="I1314" s="38">
        <f>'11-2019'!I1971</f>
        <v>1963590</v>
      </c>
      <c r="J1314" s="38">
        <f>'11-2019'!J1971</f>
        <v>0</v>
      </c>
    </row>
    <row r="1315" spans="1:10" s="27" customFormat="1" ht="17.25" x14ac:dyDescent="0.3">
      <c r="A1315" s="6"/>
      <c r="B1315" s="7" t="str">
        <f>'11-2019'!B1972</f>
        <v>Φ560x21.4mm</v>
      </c>
      <c r="C1315" s="8" t="str">
        <f>'11-2019'!C1972</f>
        <v>đ/mét</v>
      </c>
      <c r="D1315" s="9">
        <f>'11-2019'!O1977</f>
        <v>0</v>
      </c>
      <c r="E1315" s="9">
        <f>'11-2019'!P1977</f>
        <v>0</v>
      </c>
      <c r="F1315" s="71">
        <f t="shared" si="69"/>
        <v>0</v>
      </c>
      <c r="H1315" s="38">
        <f>'11-2019'!H1972</f>
        <v>0</v>
      </c>
      <c r="I1315" s="38">
        <f>'11-2019'!I1972</f>
        <v>2359360</v>
      </c>
      <c r="J1315" s="38">
        <f>'11-2019'!J1972</f>
        <v>0</v>
      </c>
    </row>
    <row r="1316" spans="1:10" s="27" customFormat="1" ht="17.25" x14ac:dyDescent="0.3">
      <c r="A1316" s="6"/>
      <c r="B1316" s="7" t="str">
        <f>'11-2019'!B1973</f>
        <v>Φ630x18.4mm</v>
      </c>
      <c r="C1316" s="8" t="str">
        <f>'11-2019'!C1973</f>
        <v>đ/mét</v>
      </c>
      <c r="D1316" s="9">
        <f>'11-2019'!O1978</f>
        <v>0</v>
      </c>
      <c r="E1316" s="9">
        <f>'11-2019'!P1978</f>
        <v>0</v>
      </c>
      <c r="F1316" s="71">
        <f t="shared" si="69"/>
        <v>0</v>
      </c>
      <c r="H1316" s="38">
        <f>'11-2019'!H1973</f>
        <v>0</v>
      </c>
      <c r="I1316" s="38">
        <f>'11-2019'!I1973</f>
        <v>2303640</v>
      </c>
      <c r="J1316" s="38">
        <f>'11-2019'!J1973</f>
        <v>0</v>
      </c>
    </row>
    <row r="1317" spans="1:10" s="27" customFormat="1" ht="17.25" x14ac:dyDescent="0.3">
      <c r="A1317" s="6"/>
      <c r="B1317" s="7" t="str">
        <f>'11-2019'!B1974</f>
        <v>Φ630x19.3mm</v>
      </c>
      <c r="C1317" s="8" t="str">
        <f>'11-2019'!C1974</f>
        <v>đ/mét</v>
      </c>
      <c r="D1317" s="9">
        <f>'11-2019'!O1979</f>
        <v>0</v>
      </c>
      <c r="E1317" s="9">
        <f>'11-2019'!P1979</f>
        <v>0</v>
      </c>
      <c r="F1317" s="71">
        <f t="shared" si="69"/>
        <v>0</v>
      </c>
      <c r="H1317" s="38">
        <f>'11-2019'!H1974</f>
        <v>0</v>
      </c>
      <c r="I1317" s="38">
        <f>'11-2019'!I1974</f>
        <v>2478090</v>
      </c>
      <c r="J1317" s="38">
        <f>'11-2019'!J1974</f>
        <v>0</v>
      </c>
    </row>
    <row r="1318" spans="1:10" s="27" customFormat="1" ht="17.25" x14ac:dyDescent="0.3">
      <c r="A1318" s="6"/>
      <c r="B1318" s="7" t="str">
        <f>'11-2019'!B1975</f>
        <v>Φ630x24.1mm</v>
      </c>
      <c r="C1318" s="8" t="str">
        <f>'11-2019'!C1975</f>
        <v>đ/mét</v>
      </c>
      <c r="D1318" s="9">
        <f>'11-2019'!O1980</f>
        <v>0</v>
      </c>
      <c r="E1318" s="9">
        <f>'11-2019'!P1980</f>
        <v>0</v>
      </c>
      <c r="F1318" s="71">
        <f t="shared" si="69"/>
        <v>0</v>
      </c>
      <c r="H1318" s="38">
        <f>'11-2019'!H1975</f>
        <v>0</v>
      </c>
      <c r="I1318" s="38">
        <f>'11-2019'!I1975</f>
        <v>2989180</v>
      </c>
      <c r="J1318" s="38">
        <f>'11-2019'!J1975</f>
        <v>0</v>
      </c>
    </row>
    <row r="1319" spans="1:10" s="27" customFormat="1" ht="17.25" x14ac:dyDescent="0.3">
      <c r="A1319" s="6"/>
      <c r="B1319" s="5" t="str">
        <f>'11-2019'!B1976</f>
        <v>Ống nhựa HDPE Hoa Sen sản xuất theo tiêu chuẩn ISO 4427: 2007</v>
      </c>
      <c r="C1319" s="8" t="str">
        <f>'11-2019'!C1976</f>
        <v>đ/mét</v>
      </c>
      <c r="D1319" s="9">
        <f>'11-2019'!O1981</f>
        <v>0</v>
      </c>
      <c r="E1319" s="9">
        <f>'11-2019'!P1981</f>
        <v>0</v>
      </c>
      <c r="F1319" s="71">
        <f t="shared" si="69"/>
        <v>0</v>
      </c>
      <c r="H1319" s="38">
        <f>'11-2019'!H1976</f>
        <v>0</v>
      </c>
      <c r="I1319" s="38">
        <f>'11-2019'!I1976</f>
        <v>0</v>
      </c>
      <c r="J1319" s="38">
        <f>'11-2019'!J1976</f>
        <v>0</v>
      </c>
    </row>
    <row r="1320" spans="1:10" s="27" customFormat="1" ht="17.25" x14ac:dyDescent="0.3">
      <c r="A1320" s="6"/>
      <c r="B1320" s="7" t="str">
        <f>'11-2019'!B1977</f>
        <v>Φ16x2.0mm</v>
      </c>
      <c r="C1320" s="8" t="str">
        <f>'11-2019'!C1977</f>
        <v>đ/mét</v>
      </c>
      <c r="D1320" s="9">
        <f>'11-2019'!O1982</f>
        <v>0</v>
      </c>
      <c r="E1320" s="9">
        <f>'11-2019'!P1982</f>
        <v>0</v>
      </c>
      <c r="F1320" s="71">
        <f t="shared" si="69"/>
        <v>0</v>
      </c>
      <c r="H1320" s="38">
        <f>'11-2019'!H1977</f>
        <v>0</v>
      </c>
      <c r="I1320" s="38">
        <f>'11-2019'!I1977</f>
        <v>6100</v>
      </c>
      <c r="J1320" s="38">
        <f>'11-2019'!J1977</f>
        <v>0</v>
      </c>
    </row>
    <row r="1321" spans="1:10" s="27" customFormat="1" ht="17.25" x14ac:dyDescent="0.3">
      <c r="A1321" s="6"/>
      <c r="B1321" s="7" t="str">
        <f>'11-2019'!B1978</f>
        <v>Φ20x2.0mm</v>
      </c>
      <c r="C1321" s="8" t="str">
        <f>'11-2019'!C1978</f>
        <v>đ/mét</v>
      </c>
      <c r="D1321" s="9">
        <f>'11-2019'!O1983</f>
        <v>0</v>
      </c>
      <c r="E1321" s="9">
        <f>'11-2019'!P1983</f>
        <v>0</v>
      </c>
      <c r="F1321" s="71">
        <f t="shared" si="69"/>
        <v>0</v>
      </c>
      <c r="H1321" s="38">
        <f>'11-2019'!H1978</f>
        <v>0</v>
      </c>
      <c r="I1321" s="38">
        <f>'11-2019'!I1978</f>
        <v>8100</v>
      </c>
      <c r="J1321" s="38">
        <f>'11-2019'!J1978</f>
        <v>0</v>
      </c>
    </row>
    <row r="1322" spans="1:10" s="27" customFormat="1" ht="17.25" x14ac:dyDescent="0.3">
      <c r="A1322" s="6"/>
      <c r="B1322" s="7" t="str">
        <f>'11-2019'!B1979</f>
        <v>Φ20x2.3mm</v>
      </c>
      <c r="C1322" s="8" t="str">
        <f>'11-2019'!C1979</f>
        <v>đ/mét</v>
      </c>
      <c r="D1322" s="9">
        <f>'11-2019'!O1984</f>
        <v>0</v>
      </c>
      <c r="E1322" s="9">
        <f>'11-2019'!P1984</f>
        <v>0</v>
      </c>
      <c r="F1322" s="71">
        <f t="shared" si="69"/>
        <v>0</v>
      </c>
      <c r="H1322" s="38">
        <f>'11-2019'!H1979</f>
        <v>0</v>
      </c>
      <c r="I1322" s="38">
        <f>'11-2019'!I1979</f>
        <v>9400</v>
      </c>
      <c r="J1322" s="38">
        <f>'11-2019'!J1979</f>
        <v>0</v>
      </c>
    </row>
    <row r="1323" spans="1:10" s="27" customFormat="1" ht="17.25" x14ac:dyDescent="0.3">
      <c r="A1323" s="6"/>
      <c r="B1323" s="7" t="str">
        <f>'11-2019'!B1980</f>
        <v>Φ20x3mm</v>
      </c>
      <c r="C1323" s="8" t="str">
        <f>'11-2019'!C1980</f>
        <v>đ/mét</v>
      </c>
      <c r="D1323" s="9">
        <f>'11-2019'!O1985</f>
        <v>0</v>
      </c>
      <c r="E1323" s="9">
        <f>'11-2019'!P1985</f>
        <v>0</v>
      </c>
      <c r="F1323" s="71">
        <f t="shared" si="69"/>
        <v>0</v>
      </c>
      <c r="H1323" s="38">
        <f>'11-2019'!H1980</f>
        <v>0</v>
      </c>
      <c r="I1323" s="38">
        <f>'11-2019'!I1980</f>
        <v>10400</v>
      </c>
      <c r="J1323" s="38">
        <f>'11-2019'!J1980</f>
        <v>0</v>
      </c>
    </row>
    <row r="1324" spans="1:10" s="27" customFormat="1" ht="17.25" x14ac:dyDescent="0.3">
      <c r="A1324" s="6"/>
      <c r="B1324" s="7" t="str">
        <f>'11-2019'!B1981</f>
        <v>Φ25x2.0mm</v>
      </c>
      <c r="C1324" s="8" t="str">
        <f>'11-2019'!C1981</f>
        <v>đ/mét</v>
      </c>
      <c r="D1324" s="9">
        <f>'11-2019'!O1986</f>
        <v>0</v>
      </c>
      <c r="E1324" s="9">
        <f>'11-2019'!P1986</f>
        <v>0</v>
      </c>
      <c r="F1324" s="71">
        <f t="shared" si="69"/>
        <v>0</v>
      </c>
      <c r="H1324" s="38">
        <f>'11-2019'!H1981</f>
        <v>0</v>
      </c>
      <c r="I1324" s="38">
        <f>'11-2019'!I1981</f>
        <v>10200</v>
      </c>
      <c r="J1324" s="38">
        <f>'11-2019'!J1981</f>
        <v>0</v>
      </c>
    </row>
    <row r="1325" spans="1:10" s="27" customFormat="1" ht="17.25" x14ac:dyDescent="0.3">
      <c r="A1325" s="6"/>
      <c r="B1325" s="7" t="str">
        <f>'11-2019'!B1982</f>
        <v>Φ25x2.3mm</v>
      </c>
      <c r="C1325" s="8" t="str">
        <f>'11-2019'!C1982</f>
        <v>đ/mét</v>
      </c>
      <c r="D1325" s="9">
        <f>'11-2019'!O1987</f>
        <v>0</v>
      </c>
      <c r="E1325" s="9">
        <f>'11-2019'!P1987</f>
        <v>0</v>
      </c>
      <c r="F1325" s="71">
        <f t="shared" si="69"/>
        <v>0</v>
      </c>
      <c r="H1325" s="38">
        <f>'11-2019'!H1982</f>
        <v>0</v>
      </c>
      <c r="I1325" s="38">
        <f>'11-2019'!I1982</f>
        <v>12000</v>
      </c>
      <c r="J1325" s="38">
        <f>'11-2019'!J1982</f>
        <v>0</v>
      </c>
    </row>
    <row r="1326" spans="1:10" s="27" customFormat="1" ht="17.25" x14ac:dyDescent="0.3">
      <c r="A1326" s="6"/>
      <c r="B1326" s="7" t="str">
        <f>'11-2019'!B1983</f>
        <v>Φ25x3.0mm</v>
      </c>
      <c r="C1326" s="8" t="str">
        <f>'11-2019'!C1983</f>
        <v>đ/mét</v>
      </c>
      <c r="D1326" s="9">
        <f>'11-2019'!O1988</f>
        <v>0</v>
      </c>
      <c r="E1326" s="9">
        <f>'11-2019'!P1988</f>
        <v>0</v>
      </c>
      <c r="F1326" s="71">
        <f t="shared" si="69"/>
        <v>0</v>
      </c>
      <c r="H1326" s="38">
        <f>'11-2019'!H1983</f>
        <v>0</v>
      </c>
      <c r="I1326" s="38">
        <f>'11-2019'!I1983</f>
        <v>14900</v>
      </c>
      <c r="J1326" s="38">
        <f>'11-2019'!J1983</f>
        <v>0</v>
      </c>
    </row>
    <row r="1327" spans="1:10" s="27" customFormat="1" ht="17.25" x14ac:dyDescent="0.3">
      <c r="A1327" s="6"/>
      <c r="B1327" s="7" t="str">
        <f>'11-2019'!B1984</f>
        <v>Φ32x2.0mm</v>
      </c>
      <c r="C1327" s="8" t="str">
        <f>'11-2019'!C1984</f>
        <v>đ/mét</v>
      </c>
      <c r="D1327" s="9">
        <f>'11-2019'!O1989</f>
        <v>0</v>
      </c>
      <c r="E1327" s="9">
        <f>'11-2019'!P1989</f>
        <v>0</v>
      </c>
      <c r="F1327" s="71">
        <f t="shared" si="69"/>
        <v>0</v>
      </c>
      <c r="H1327" s="38">
        <f>'11-2019'!H1984</f>
        <v>0</v>
      </c>
      <c r="I1327" s="38">
        <f>'11-2019'!I1984</f>
        <v>13600</v>
      </c>
      <c r="J1327" s="38">
        <f>'11-2019'!J1984</f>
        <v>0</v>
      </c>
    </row>
    <row r="1328" spans="1:10" s="27" customFormat="1" ht="17.25" x14ac:dyDescent="0.3">
      <c r="A1328" s="6"/>
      <c r="B1328" s="7" t="str">
        <f>'11-2019'!B1985</f>
        <v>Φ32x2.4mm</v>
      </c>
      <c r="C1328" s="8" t="str">
        <f>'11-2019'!C1985</f>
        <v>đ/mét</v>
      </c>
      <c r="D1328" s="9">
        <f>'11-2019'!O1990</f>
        <v>0</v>
      </c>
      <c r="E1328" s="9">
        <f>'11-2019'!P1990</f>
        <v>0</v>
      </c>
      <c r="F1328" s="71">
        <f t="shared" si="69"/>
        <v>0</v>
      </c>
      <c r="H1328" s="38">
        <f>'11-2019'!H1985</f>
        <v>0</v>
      </c>
      <c r="I1328" s="38">
        <f>'11-2019'!I1985</f>
        <v>16800</v>
      </c>
      <c r="J1328" s="38">
        <f>'11-2019'!J1985</f>
        <v>0</v>
      </c>
    </row>
    <row r="1329" spans="1:10" s="27" customFormat="1" ht="17.25" x14ac:dyDescent="0.3">
      <c r="A1329" s="6"/>
      <c r="B1329" s="7" t="str">
        <f>'11-2019'!B1986</f>
        <v>Φ32x3.0mm</v>
      </c>
      <c r="C1329" s="8" t="str">
        <f>'11-2019'!C1986</f>
        <v>đ/mét</v>
      </c>
      <c r="D1329" s="9">
        <f>'11-2019'!O1991</f>
        <v>0</v>
      </c>
      <c r="E1329" s="9">
        <f>'11-2019'!P1991</f>
        <v>0</v>
      </c>
      <c r="F1329" s="71">
        <f t="shared" si="69"/>
        <v>0</v>
      </c>
      <c r="H1329" s="38">
        <f>'11-2019'!H1986</f>
        <v>0</v>
      </c>
      <c r="I1329" s="38">
        <f>'11-2019'!I1986</f>
        <v>19600</v>
      </c>
      <c r="J1329" s="38">
        <f>'11-2019'!J1986</f>
        <v>0</v>
      </c>
    </row>
    <row r="1330" spans="1:10" s="27" customFormat="1" ht="17.25" x14ac:dyDescent="0.3">
      <c r="A1330" s="6"/>
      <c r="B1330" s="7" t="str">
        <f>'11-2019'!B1987</f>
        <v>Φ32x3.6mm</v>
      </c>
      <c r="C1330" s="8" t="str">
        <f>'11-2019'!C1987</f>
        <v>đ/mét</v>
      </c>
      <c r="D1330" s="9">
        <f>'11-2019'!O1992</f>
        <v>0</v>
      </c>
      <c r="E1330" s="9">
        <f>'11-2019'!P1992</f>
        <v>0</v>
      </c>
      <c r="F1330" s="71">
        <f t="shared" si="69"/>
        <v>0</v>
      </c>
      <c r="H1330" s="38">
        <f>'11-2019'!H1987</f>
        <v>0</v>
      </c>
      <c r="I1330" s="38">
        <f>'11-2019'!I1987</f>
        <v>23000</v>
      </c>
      <c r="J1330" s="38">
        <f>'11-2019'!J1987</f>
        <v>0</v>
      </c>
    </row>
    <row r="1331" spans="1:10" s="27" customFormat="1" ht="17.25" x14ac:dyDescent="0.3">
      <c r="A1331" s="6"/>
      <c r="B1331" s="7" t="str">
        <f>'11-2019'!B1988</f>
        <v>Φ40x2.0mm</v>
      </c>
      <c r="C1331" s="8" t="str">
        <f>'11-2019'!C1988</f>
        <v>đ/mét</v>
      </c>
      <c r="D1331" s="9">
        <f>'11-2019'!O1993</f>
        <v>0</v>
      </c>
      <c r="E1331" s="9">
        <f>'11-2019'!P1993</f>
        <v>0</v>
      </c>
      <c r="F1331" s="71">
        <f t="shared" si="69"/>
        <v>0</v>
      </c>
      <c r="H1331" s="38">
        <f>'11-2019'!H1988</f>
        <v>0</v>
      </c>
      <c r="I1331" s="38">
        <f>'11-2019'!I1988</f>
        <v>17200</v>
      </c>
      <c r="J1331" s="38">
        <f>'11-2019'!J1988</f>
        <v>0</v>
      </c>
    </row>
    <row r="1332" spans="1:10" s="27" customFormat="1" ht="17.25" x14ac:dyDescent="0.3">
      <c r="A1332" s="6"/>
      <c r="B1332" s="7" t="str">
        <f>'11-2019'!B1989</f>
        <v>Φ40x2.4mm</v>
      </c>
      <c r="C1332" s="8" t="str">
        <f>'11-2019'!C1989</f>
        <v>đ/mét</v>
      </c>
      <c r="D1332" s="9">
        <f>'11-2019'!O1994</f>
        <v>0</v>
      </c>
      <c r="E1332" s="9">
        <f>'11-2019'!P1994</f>
        <v>0</v>
      </c>
      <c r="F1332" s="71">
        <f t="shared" si="69"/>
        <v>0</v>
      </c>
      <c r="H1332" s="38">
        <f>'11-2019'!H1989</f>
        <v>0</v>
      </c>
      <c r="I1332" s="38">
        <f>'11-2019'!I1989</f>
        <v>20800</v>
      </c>
      <c r="J1332" s="38">
        <f>'11-2019'!J1989</f>
        <v>0</v>
      </c>
    </row>
    <row r="1333" spans="1:10" s="27" customFormat="1" ht="17.25" x14ac:dyDescent="0.3">
      <c r="A1333" s="6"/>
      <c r="B1333" s="7" t="str">
        <f>'11-2019'!B1990</f>
        <v>Φ40x3.0mm</v>
      </c>
      <c r="C1333" s="8" t="str">
        <f>'11-2019'!C1990</f>
        <v>đ/mét</v>
      </c>
      <c r="D1333" s="9">
        <f>'11-2019'!O1995</f>
        <v>0</v>
      </c>
      <c r="E1333" s="9">
        <f>'11-2019'!P1995</f>
        <v>0</v>
      </c>
      <c r="F1333" s="71">
        <f t="shared" si="69"/>
        <v>0</v>
      </c>
      <c r="H1333" s="38">
        <f>'11-2019'!H1990</f>
        <v>0</v>
      </c>
      <c r="I1333" s="38">
        <f>'11-2019'!I1990</f>
        <v>25200</v>
      </c>
      <c r="J1333" s="38">
        <f>'11-2019'!J1990</f>
        <v>0</v>
      </c>
    </row>
    <row r="1334" spans="1:10" s="27" customFormat="1" ht="17.25" x14ac:dyDescent="0.3">
      <c r="A1334" s="6"/>
      <c r="B1334" s="7" t="str">
        <f>'11-2019'!B1991</f>
        <v>Φ40x3.7mm</v>
      </c>
      <c r="C1334" s="8" t="str">
        <f>'11-2019'!C1991</f>
        <v>đ/mét</v>
      </c>
      <c r="D1334" s="9">
        <f>'11-2019'!O1996</f>
        <v>0</v>
      </c>
      <c r="E1334" s="9">
        <f>'11-2019'!P1996</f>
        <v>0</v>
      </c>
      <c r="F1334" s="71">
        <f t="shared" si="69"/>
        <v>0</v>
      </c>
      <c r="H1334" s="38">
        <f>'11-2019'!H1991</f>
        <v>0</v>
      </c>
      <c r="I1334" s="38">
        <f>'11-2019'!I1991</f>
        <v>30300</v>
      </c>
      <c r="J1334" s="38">
        <f>'11-2019'!J1991</f>
        <v>0</v>
      </c>
    </row>
    <row r="1335" spans="1:10" s="27" customFormat="1" ht="17.25" x14ac:dyDescent="0.3">
      <c r="A1335" s="6"/>
      <c r="B1335" s="7" t="str">
        <f>'11-2019'!B1992</f>
        <v>Φ40x4.5mm</v>
      </c>
      <c r="C1335" s="8" t="str">
        <f>'11-2019'!C1992</f>
        <v>đ/mét</v>
      </c>
      <c r="D1335" s="9">
        <f>'11-2019'!O1997</f>
        <v>0</v>
      </c>
      <c r="E1335" s="9">
        <f>'11-2019'!P1997</f>
        <v>0</v>
      </c>
      <c r="F1335" s="71">
        <f t="shared" si="69"/>
        <v>0</v>
      </c>
      <c r="H1335" s="38">
        <f>'11-2019'!H1992</f>
        <v>0</v>
      </c>
      <c r="I1335" s="38">
        <f>'11-2019'!I1992</f>
        <v>35900</v>
      </c>
      <c r="J1335" s="38">
        <f>'11-2019'!J1992</f>
        <v>0</v>
      </c>
    </row>
    <row r="1336" spans="1:10" s="27" customFormat="1" ht="17.25" x14ac:dyDescent="0.3">
      <c r="A1336" s="6"/>
      <c r="B1336" s="7" t="str">
        <f>'11-2019'!B1993</f>
        <v>Φ50x2.0mm</v>
      </c>
      <c r="C1336" s="8" t="str">
        <f>'11-2019'!C1993</f>
        <v>đ/mét</v>
      </c>
      <c r="D1336" s="9">
        <f>'11-2019'!O1998</f>
        <v>0</v>
      </c>
      <c r="E1336" s="9">
        <f>'11-2019'!P1998</f>
        <v>0</v>
      </c>
      <c r="F1336" s="71">
        <f t="shared" si="69"/>
        <v>0</v>
      </c>
      <c r="H1336" s="38">
        <f>'11-2019'!H1993</f>
        <v>0</v>
      </c>
      <c r="I1336" s="38">
        <f>'11-2019'!I1993</f>
        <v>21300</v>
      </c>
      <c r="J1336" s="38">
        <f>'11-2019'!J1993</f>
        <v>0</v>
      </c>
    </row>
    <row r="1337" spans="1:10" s="27" customFormat="1" ht="17.25" x14ac:dyDescent="0.3">
      <c r="A1337" s="6"/>
      <c r="B1337" s="7" t="str">
        <f>'11-2019'!B1994</f>
        <v>Φ50x2.4mm</v>
      </c>
      <c r="C1337" s="8" t="str">
        <f>'11-2019'!C1994</f>
        <v>đ/mét</v>
      </c>
      <c r="D1337" s="9">
        <f>'11-2019'!O1999</f>
        <v>0</v>
      </c>
      <c r="E1337" s="9">
        <f>'11-2019'!P1999</f>
        <v>0</v>
      </c>
      <c r="F1337" s="71">
        <f t="shared" si="69"/>
        <v>0</v>
      </c>
      <c r="H1337" s="38">
        <f>'11-2019'!H1994</f>
        <v>0</v>
      </c>
      <c r="I1337" s="38">
        <f>'11-2019'!I1994</f>
        <v>26700</v>
      </c>
      <c r="J1337" s="38">
        <f>'11-2019'!J1994</f>
        <v>0</v>
      </c>
    </row>
    <row r="1338" spans="1:10" s="27" customFormat="1" ht="17.25" x14ac:dyDescent="0.3">
      <c r="A1338" s="6"/>
      <c r="B1338" s="7" t="str">
        <f>'11-2019'!B1995</f>
        <v>Φ50x3.0mm</v>
      </c>
      <c r="C1338" s="8" t="str">
        <f>'11-2019'!C1995</f>
        <v>đ/mét</v>
      </c>
      <c r="D1338" s="9">
        <f>'11-2019'!O2000</f>
        <v>0</v>
      </c>
      <c r="E1338" s="9">
        <f>'11-2019'!P2000</f>
        <v>0</v>
      </c>
      <c r="F1338" s="71">
        <f t="shared" si="69"/>
        <v>0</v>
      </c>
      <c r="H1338" s="38">
        <f>'11-2019'!H1995</f>
        <v>0</v>
      </c>
      <c r="I1338" s="38">
        <f>'11-2019'!I1995</f>
        <v>32100</v>
      </c>
      <c r="J1338" s="38">
        <f>'11-2019'!J1995</f>
        <v>0</v>
      </c>
    </row>
    <row r="1339" spans="1:10" s="27" customFormat="1" ht="17.25" x14ac:dyDescent="0.3">
      <c r="A1339" s="6"/>
      <c r="B1339" s="7" t="str">
        <f>'11-2019'!B1996</f>
        <v>Φ50x3.7mm</v>
      </c>
      <c r="C1339" s="8" t="str">
        <f>'11-2019'!C1996</f>
        <v>đ/mét</v>
      </c>
      <c r="D1339" s="9">
        <f>'11-2019'!O2001</f>
        <v>0</v>
      </c>
      <c r="E1339" s="9">
        <f>'11-2019'!P2001</f>
        <v>0</v>
      </c>
      <c r="F1339" s="71">
        <f t="shared" si="69"/>
        <v>0</v>
      </c>
      <c r="H1339" s="38">
        <f>'11-2019'!H1996</f>
        <v>0</v>
      </c>
      <c r="I1339" s="38">
        <f>'11-2019'!I1996</f>
        <v>38600</v>
      </c>
      <c r="J1339" s="38">
        <f>'11-2019'!J1996</f>
        <v>0</v>
      </c>
    </row>
    <row r="1340" spans="1:10" s="27" customFormat="1" ht="17.25" x14ac:dyDescent="0.3">
      <c r="A1340" s="6"/>
      <c r="B1340" s="7" t="str">
        <f>'11-2019'!B1997</f>
        <v>Φ50x4.6mm</v>
      </c>
      <c r="C1340" s="8" t="str">
        <f>'11-2019'!C1997</f>
        <v>đ/mét</v>
      </c>
      <c r="D1340" s="9">
        <f>'11-2019'!O2002</f>
        <v>0</v>
      </c>
      <c r="E1340" s="9">
        <f>'11-2019'!P2002</f>
        <v>0</v>
      </c>
      <c r="F1340" s="71">
        <f t="shared" si="69"/>
        <v>0</v>
      </c>
      <c r="H1340" s="38">
        <f>'11-2019'!H1997</f>
        <v>0</v>
      </c>
      <c r="I1340" s="38">
        <f>'11-2019'!I1997</f>
        <v>46800</v>
      </c>
      <c r="J1340" s="38">
        <f>'11-2019'!J1997</f>
        <v>0</v>
      </c>
    </row>
    <row r="1341" spans="1:10" s="27" customFormat="1" ht="17.25" x14ac:dyDescent="0.3">
      <c r="A1341" s="6"/>
      <c r="B1341" s="7" t="str">
        <f>'11-2019'!B1998</f>
        <v>Φ50x5.6mm</v>
      </c>
      <c r="C1341" s="8" t="str">
        <f>'11-2019'!C1998</f>
        <v>đ/mét</v>
      </c>
      <c r="D1341" s="9">
        <f>'11-2019'!O2003</f>
        <v>0</v>
      </c>
      <c r="E1341" s="9">
        <f>'11-2019'!P2003</f>
        <v>0</v>
      </c>
      <c r="F1341" s="71">
        <f t="shared" si="69"/>
        <v>0</v>
      </c>
      <c r="H1341" s="38">
        <f>'11-2019'!H1998</f>
        <v>0</v>
      </c>
      <c r="I1341" s="38">
        <f>'11-2019'!I1998</f>
        <v>55600</v>
      </c>
      <c r="J1341" s="38">
        <f>'11-2019'!J1998</f>
        <v>0</v>
      </c>
    </row>
    <row r="1342" spans="1:10" s="27" customFormat="1" ht="17.25" x14ac:dyDescent="0.3">
      <c r="A1342" s="6"/>
      <c r="B1342" s="7" t="str">
        <f>'11-2019'!B1999</f>
        <v>Φ63x2.5mm</v>
      </c>
      <c r="C1342" s="8" t="str">
        <f>'11-2019'!C1999</f>
        <v>đ/mét</v>
      </c>
      <c r="D1342" s="9">
        <f>'11-2019'!O2004</f>
        <v>0</v>
      </c>
      <c r="E1342" s="9">
        <f>'11-2019'!P2004</f>
        <v>0</v>
      </c>
      <c r="F1342" s="71">
        <f t="shared" si="69"/>
        <v>0</v>
      </c>
      <c r="H1342" s="38">
        <f>'11-2019'!H1999</f>
        <v>0</v>
      </c>
      <c r="I1342" s="38">
        <f>'11-2019'!I1999</f>
        <v>33800</v>
      </c>
      <c r="J1342" s="38">
        <f>'11-2019'!J1999</f>
        <v>0</v>
      </c>
    </row>
    <row r="1343" spans="1:10" s="27" customFormat="1" ht="17.25" x14ac:dyDescent="0.3">
      <c r="A1343" s="6"/>
      <c r="B1343" s="7" t="str">
        <f>'11-2019'!B2000</f>
        <v>Φ63x3.0mm</v>
      </c>
      <c r="C1343" s="8" t="str">
        <f>'11-2019'!C2000</f>
        <v>đ/mét</v>
      </c>
      <c r="D1343" s="9">
        <f>'11-2019'!O2005</f>
        <v>0</v>
      </c>
      <c r="E1343" s="9">
        <f>'11-2019'!P2005</f>
        <v>0</v>
      </c>
      <c r="F1343" s="71">
        <f t="shared" si="69"/>
        <v>0</v>
      </c>
      <c r="H1343" s="38">
        <f>'11-2019'!H2000</f>
        <v>0</v>
      </c>
      <c r="I1343" s="38">
        <f>'11-2019'!I2000</f>
        <v>41700</v>
      </c>
      <c r="J1343" s="38">
        <f>'11-2019'!J2000</f>
        <v>0</v>
      </c>
    </row>
    <row r="1344" spans="1:10" s="27" customFormat="1" ht="17.25" x14ac:dyDescent="0.3">
      <c r="A1344" s="6"/>
      <c r="B1344" s="7" t="str">
        <f>'11-2019'!B2001</f>
        <v>Φ63x3.8mm</v>
      </c>
      <c r="C1344" s="8" t="str">
        <f>'11-2019'!C2001</f>
        <v>đ/mét</v>
      </c>
      <c r="D1344" s="9">
        <f>'11-2019'!O2006</f>
        <v>0</v>
      </c>
      <c r="E1344" s="9">
        <f>'11-2019'!P2006</f>
        <v>0</v>
      </c>
      <c r="F1344" s="71">
        <f t="shared" si="69"/>
        <v>0</v>
      </c>
      <c r="H1344" s="38">
        <f>'11-2019'!H2001</f>
        <v>0</v>
      </c>
      <c r="I1344" s="38">
        <f>'11-2019'!I2001</f>
        <v>51200</v>
      </c>
      <c r="J1344" s="38">
        <f>'11-2019'!J2001</f>
        <v>0</v>
      </c>
    </row>
    <row r="1345" spans="1:10" s="27" customFormat="1" ht="17.25" x14ac:dyDescent="0.3">
      <c r="A1345" s="6"/>
      <c r="B1345" s="7" t="str">
        <f>'11-2019'!B2002</f>
        <v>Φ63x4.7mm</v>
      </c>
      <c r="C1345" s="8" t="str">
        <f>'11-2019'!C2002</f>
        <v>đ/mét</v>
      </c>
      <c r="D1345" s="9">
        <f>'11-2019'!O2007</f>
        <v>0</v>
      </c>
      <c r="E1345" s="9">
        <f>'11-2019'!P2007</f>
        <v>0</v>
      </c>
      <c r="F1345" s="71">
        <f t="shared" si="69"/>
        <v>0</v>
      </c>
      <c r="H1345" s="38">
        <f>'11-2019'!H2002</f>
        <v>0</v>
      </c>
      <c r="I1345" s="38">
        <f>'11-2019'!I2002</f>
        <v>61500</v>
      </c>
      <c r="J1345" s="38">
        <f>'11-2019'!J2002</f>
        <v>0</v>
      </c>
    </row>
    <row r="1346" spans="1:10" s="27" customFormat="1" ht="17.25" x14ac:dyDescent="0.3">
      <c r="A1346" s="6"/>
      <c r="B1346" s="7" t="str">
        <f>'11-2019'!B2003</f>
        <v>Φ63x5.8mm</v>
      </c>
      <c r="C1346" s="8" t="str">
        <f>'11-2019'!C2003</f>
        <v>đ/mét</v>
      </c>
      <c r="D1346" s="9">
        <f>'11-2019'!O2008</f>
        <v>0</v>
      </c>
      <c r="E1346" s="9">
        <f>'11-2019'!P2008</f>
        <v>0</v>
      </c>
      <c r="F1346" s="71">
        <f t="shared" si="69"/>
        <v>0</v>
      </c>
      <c r="H1346" s="38">
        <f>'11-2019'!H2003</f>
        <v>0</v>
      </c>
      <c r="I1346" s="38">
        <f>'11-2019'!I2003</f>
        <v>74200</v>
      </c>
      <c r="J1346" s="38">
        <f>'11-2019'!J2003</f>
        <v>0</v>
      </c>
    </row>
    <row r="1347" spans="1:10" s="27" customFormat="1" ht="17.25" x14ac:dyDescent="0.3">
      <c r="A1347" s="6"/>
      <c r="B1347" s="7" t="str">
        <f>'11-2019'!B2004</f>
        <v>Φ63x7.1mm</v>
      </c>
      <c r="C1347" s="8" t="str">
        <f>'11-2019'!C2004</f>
        <v>đ/mét</v>
      </c>
      <c r="D1347" s="9">
        <f>'11-2019'!O2009</f>
        <v>0</v>
      </c>
      <c r="E1347" s="9">
        <f>'11-2019'!P2009</f>
        <v>0</v>
      </c>
      <c r="F1347" s="71">
        <f t="shared" si="69"/>
        <v>0</v>
      </c>
      <c r="H1347" s="38">
        <f>'11-2019'!H2004</f>
        <v>0</v>
      </c>
      <c r="I1347" s="38">
        <f>'11-2019'!I2004</f>
        <v>88700</v>
      </c>
      <c r="J1347" s="38">
        <f>'11-2019'!J2004</f>
        <v>0</v>
      </c>
    </row>
    <row r="1348" spans="1:10" s="27" customFormat="1" ht="17.25" x14ac:dyDescent="0.3">
      <c r="A1348" s="6"/>
      <c r="B1348" s="7" t="str">
        <f>'11-2019'!B2005</f>
        <v>Φ75x2.9mm</v>
      </c>
      <c r="C1348" s="8" t="str">
        <f>'11-2019'!C2005</f>
        <v>đ/mét</v>
      </c>
      <c r="D1348" s="9">
        <f>'11-2019'!O2010</f>
        <v>0</v>
      </c>
      <c r="E1348" s="9">
        <f>'11-2019'!P2010</f>
        <v>0</v>
      </c>
      <c r="F1348" s="71">
        <f t="shared" si="69"/>
        <v>0</v>
      </c>
      <c r="H1348" s="38">
        <f>'11-2019'!H2005</f>
        <v>0</v>
      </c>
      <c r="I1348" s="38">
        <f>'11-2019'!I2005</f>
        <v>46000</v>
      </c>
      <c r="J1348" s="38">
        <f>'11-2019'!J2005</f>
        <v>0</v>
      </c>
    </row>
    <row r="1349" spans="1:10" s="27" customFormat="1" ht="17.25" x14ac:dyDescent="0.3">
      <c r="A1349" s="6"/>
      <c r="B1349" s="7" t="str">
        <f>'11-2019'!B2006</f>
        <v>Φ75x3.6mm</v>
      </c>
      <c r="C1349" s="8" t="str">
        <f>'11-2019'!C2006</f>
        <v>đ/mét</v>
      </c>
      <c r="D1349" s="9">
        <f>'11-2019'!O2011</f>
        <v>0</v>
      </c>
      <c r="E1349" s="9">
        <f>'11-2019'!P2011</f>
        <v>0</v>
      </c>
      <c r="F1349" s="71">
        <f t="shared" si="69"/>
        <v>0</v>
      </c>
      <c r="H1349" s="38">
        <f>'11-2019'!H2006</f>
        <v>0</v>
      </c>
      <c r="I1349" s="38">
        <f>'11-2019'!I2006</f>
        <v>59200</v>
      </c>
      <c r="J1349" s="38">
        <f>'11-2019'!J2006</f>
        <v>0</v>
      </c>
    </row>
    <row r="1350" spans="1:10" s="27" customFormat="1" ht="17.25" x14ac:dyDescent="0.3">
      <c r="A1350" s="6"/>
      <c r="B1350" s="7" t="str">
        <f>'11-2019'!B2007</f>
        <v>Φ75x4.5mm</v>
      </c>
      <c r="C1350" s="8" t="str">
        <f>'11-2019'!C2007</f>
        <v>đ/mét</v>
      </c>
      <c r="D1350" s="9">
        <f>'11-2019'!O2012</f>
        <v>0</v>
      </c>
      <c r="E1350" s="9">
        <f>'11-2019'!P2012</f>
        <v>0</v>
      </c>
      <c r="F1350" s="71">
        <f t="shared" si="69"/>
        <v>0</v>
      </c>
      <c r="H1350" s="38">
        <f>'11-2019'!H2007</f>
        <v>0</v>
      </c>
      <c r="I1350" s="38">
        <f>'11-2019'!I2007</f>
        <v>71400</v>
      </c>
      <c r="J1350" s="38">
        <f>'11-2019'!J2007</f>
        <v>0</v>
      </c>
    </row>
    <row r="1351" spans="1:10" s="27" customFormat="1" ht="17.25" x14ac:dyDescent="0.3">
      <c r="A1351" s="6"/>
      <c r="B1351" s="7" t="str">
        <f>'11-2019'!B2008</f>
        <v>Φ75x5.6mm</v>
      </c>
      <c r="C1351" s="8" t="str">
        <f>'11-2019'!C2008</f>
        <v>đ/mét</v>
      </c>
      <c r="D1351" s="9">
        <f>'11-2019'!O2013</f>
        <v>0</v>
      </c>
      <c r="E1351" s="9">
        <f>'11-2019'!P2013</f>
        <v>0</v>
      </c>
      <c r="F1351" s="71">
        <f t="shared" si="69"/>
        <v>0</v>
      </c>
      <c r="H1351" s="38">
        <f>'11-2019'!H2008</f>
        <v>0</v>
      </c>
      <c r="I1351" s="38">
        <f>'11-2019'!I2008</f>
        <v>87200</v>
      </c>
      <c r="J1351" s="38">
        <f>'11-2019'!J2008</f>
        <v>0</v>
      </c>
    </row>
    <row r="1352" spans="1:10" s="27" customFormat="1" ht="17.25" x14ac:dyDescent="0.3">
      <c r="A1352" s="6"/>
      <c r="B1352" s="7" t="str">
        <f>'11-2019'!B2009</f>
        <v>Φ75x6.8mm</v>
      </c>
      <c r="C1352" s="8" t="str">
        <f>'11-2019'!C2009</f>
        <v>đ/mét</v>
      </c>
      <c r="D1352" s="9">
        <f>'11-2019'!O2014</f>
        <v>0</v>
      </c>
      <c r="E1352" s="9">
        <f>'11-2019'!P2014</f>
        <v>0</v>
      </c>
      <c r="F1352" s="71">
        <f t="shared" si="69"/>
        <v>0</v>
      </c>
      <c r="H1352" s="38">
        <f>'11-2019'!H2009</f>
        <v>0</v>
      </c>
      <c r="I1352" s="38">
        <f>'11-2019'!I2009</f>
        <v>103500</v>
      </c>
      <c r="J1352" s="38">
        <f>'11-2019'!J2009</f>
        <v>0</v>
      </c>
    </row>
    <row r="1353" spans="1:10" s="27" customFormat="1" ht="17.25" x14ac:dyDescent="0.3">
      <c r="A1353" s="6"/>
      <c r="B1353" s="7" t="str">
        <f>'11-2019'!B2010</f>
        <v>Φ75x8.4mm</v>
      </c>
      <c r="C1353" s="8" t="str">
        <f>'11-2019'!C2010</f>
        <v>đ/mét</v>
      </c>
      <c r="D1353" s="9">
        <f>'11-2019'!O2015</f>
        <v>0</v>
      </c>
      <c r="E1353" s="9">
        <f>'11-2019'!P2015</f>
        <v>0</v>
      </c>
      <c r="F1353" s="71">
        <f t="shared" si="69"/>
        <v>0</v>
      </c>
      <c r="H1353" s="38">
        <f>'11-2019'!H2010</f>
        <v>0</v>
      </c>
      <c r="I1353" s="38">
        <f>'11-2019'!I2010</f>
        <v>124700</v>
      </c>
      <c r="J1353" s="38">
        <f>'11-2019'!J2010</f>
        <v>0</v>
      </c>
    </row>
    <row r="1354" spans="1:10" s="27" customFormat="1" ht="17.25" x14ac:dyDescent="0.3">
      <c r="A1354" s="6"/>
      <c r="B1354" s="7" t="str">
        <f>'11-2019'!B2011</f>
        <v>Φ90x3.5mm</v>
      </c>
      <c r="C1354" s="8" t="str">
        <f>'11-2019'!C2011</f>
        <v>đ/mét</v>
      </c>
      <c r="D1354" s="9">
        <f>'11-2019'!O2016</f>
        <v>0</v>
      </c>
      <c r="E1354" s="9">
        <f>'11-2019'!P2016</f>
        <v>0</v>
      </c>
      <c r="F1354" s="71">
        <f t="shared" si="69"/>
        <v>0</v>
      </c>
      <c r="H1354" s="38">
        <f>'11-2019'!H2011</f>
        <v>0</v>
      </c>
      <c r="I1354" s="38">
        <f>'11-2019'!I2011</f>
        <v>66900</v>
      </c>
      <c r="J1354" s="38">
        <f>'11-2019'!J2011</f>
        <v>0</v>
      </c>
    </row>
    <row r="1355" spans="1:10" s="27" customFormat="1" ht="17.25" x14ac:dyDescent="0.3">
      <c r="A1355" s="6"/>
      <c r="B1355" s="7" t="str">
        <f>'11-2019'!B2012</f>
        <v>Φ90x4.3mm</v>
      </c>
      <c r="C1355" s="8" t="str">
        <f>'11-2019'!C2012</f>
        <v>đ/mét</v>
      </c>
      <c r="D1355" s="9">
        <f>'11-2019'!O2017</f>
        <v>0</v>
      </c>
      <c r="E1355" s="9">
        <f>'11-2019'!P2017</f>
        <v>0</v>
      </c>
      <c r="F1355" s="71">
        <f t="shared" si="69"/>
        <v>0</v>
      </c>
      <c r="H1355" s="38">
        <f>'11-2019'!H2012</f>
        <v>0</v>
      </c>
      <c r="I1355" s="38">
        <f>'11-2019'!I2012</f>
        <v>83300</v>
      </c>
      <c r="J1355" s="38">
        <f>'11-2019'!J2012</f>
        <v>0</v>
      </c>
    </row>
    <row r="1356" spans="1:10" s="27" customFormat="1" ht="17.25" x14ac:dyDescent="0.3">
      <c r="A1356" s="6"/>
      <c r="B1356" s="7" t="str">
        <f>'11-2019'!B2013</f>
        <v>Φ90x5.4mm</v>
      </c>
      <c r="C1356" s="8" t="str">
        <f>'11-2019'!C2013</f>
        <v>đ/mét</v>
      </c>
      <c r="D1356" s="9">
        <f>'11-2019'!O2018</f>
        <v>0</v>
      </c>
      <c r="E1356" s="9">
        <f>'11-2019'!P2018</f>
        <v>0</v>
      </c>
      <c r="F1356" s="71">
        <f t="shared" si="69"/>
        <v>0</v>
      </c>
      <c r="H1356" s="38">
        <f>'11-2019'!H2013</f>
        <v>0</v>
      </c>
      <c r="I1356" s="38">
        <f>'11-2019'!I2013</f>
        <v>102800</v>
      </c>
      <c r="J1356" s="38">
        <f>'11-2019'!J2013</f>
        <v>0</v>
      </c>
    </row>
    <row r="1357" spans="1:10" s="27" customFormat="1" ht="17.25" x14ac:dyDescent="0.3">
      <c r="A1357" s="6"/>
      <c r="B1357" s="7" t="str">
        <f>'11-2019'!B2014</f>
        <v>Φ90x6.7mm</v>
      </c>
      <c r="C1357" s="8" t="str">
        <f>'11-2019'!C2014</f>
        <v>đ/mét</v>
      </c>
      <c r="D1357" s="9">
        <f>'11-2019'!O2019</f>
        <v>0</v>
      </c>
      <c r="E1357" s="9">
        <f>'11-2019'!P2019</f>
        <v>0</v>
      </c>
      <c r="F1357" s="71">
        <f t="shared" si="69"/>
        <v>0</v>
      </c>
      <c r="H1357" s="38">
        <f>'11-2019'!H2014</f>
        <v>0</v>
      </c>
      <c r="I1357" s="38">
        <f>'11-2019'!I2014</f>
        <v>124700</v>
      </c>
      <c r="J1357" s="38">
        <f>'11-2019'!J2014</f>
        <v>0</v>
      </c>
    </row>
    <row r="1358" spans="1:10" s="27" customFormat="1" ht="17.25" x14ac:dyDescent="0.3">
      <c r="A1358" s="6"/>
      <c r="B1358" s="7" t="str">
        <f>'11-2019'!B2015</f>
        <v>Φ90x8.2mm</v>
      </c>
      <c r="C1358" s="8" t="str">
        <f>'11-2019'!C2015</f>
        <v>đ/mét</v>
      </c>
      <c r="D1358" s="9">
        <f>'11-2019'!O2020</f>
        <v>0</v>
      </c>
      <c r="E1358" s="9">
        <f>'11-2019'!P2020</f>
        <v>0</v>
      </c>
      <c r="F1358" s="71">
        <f t="shared" si="69"/>
        <v>0</v>
      </c>
      <c r="H1358" s="38">
        <f>'11-2019'!H2015</f>
        <v>0</v>
      </c>
      <c r="I1358" s="38">
        <f>'11-2019'!I2015</f>
        <v>149900</v>
      </c>
      <c r="J1358" s="38">
        <f>'11-2019'!J2015</f>
        <v>0</v>
      </c>
    </row>
    <row r="1359" spans="1:10" s="27" customFormat="1" ht="17.25" x14ac:dyDescent="0.3">
      <c r="A1359" s="6"/>
      <c r="B1359" s="7" t="str">
        <f>'11-2019'!B2016</f>
        <v>Φ90x10.1mm</v>
      </c>
      <c r="C1359" s="8" t="str">
        <f>'11-2019'!C2016</f>
        <v>đ/mét</v>
      </c>
      <c r="D1359" s="9">
        <f>'11-2019'!O2021</f>
        <v>0</v>
      </c>
      <c r="E1359" s="9">
        <f>'11-2019'!P2021</f>
        <v>0</v>
      </c>
      <c r="F1359" s="71">
        <f t="shared" si="69"/>
        <v>0</v>
      </c>
      <c r="H1359" s="38">
        <f>'11-2019'!H2016</f>
        <v>0</v>
      </c>
      <c r="I1359" s="38">
        <f>'11-2019'!I2016</f>
        <v>179800</v>
      </c>
      <c r="J1359" s="38">
        <f>'11-2019'!J2016</f>
        <v>0</v>
      </c>
    </row>
    <row r="1360" spans="1:10" s="27" customFormat="1" ht="17.25" x14ac:dyDescent="0.3">
      <c r="A1360" s="6"/>
      <c r="B1360" s="7" t="str">
        <f>'11-2019'!B2017</f>
        <v>Φ110x4.2mm</v>
      </c>
      <c r="C1360" s="8" t="str">
        <f>'11-2019'!C2017</f>
        <v>đ/mét</v>
      </c>
      <c r="D1360" s="9">
        <f>'11-2019'!O2022</f>
        <v>0</v>
      </c>
      <c r="E1360" s="9">
        <f>'11-2019'!P2022</f>
        <v>0</v>
      </c>
      <c r="F1360" s="71">
        <f t="shared" si="69"/>
        <v>0</v>
      </c>
      <c r="H1360" s="38">
        <f>'11-2019'!H2017</f>
        <v>0</v>
      </c>
      <c r="I1360" s="38">
        <f>'11-2019'!I2017</f>
        <v>100100</v>
      </c>
      <c r="J1360" s="38">
        <f>'11-2019'!J2017</f>
        <v>0</v>
      </c>
    </row>
    <row r="1361" spans="1:10" s="27" customFormat="1" ht="17.25" x14ac:dyDescent="0.3">
      <c r="A1361" s="6"/>
      <c r="B1361" s="7" t="str">
        <f>'11-2019'!B2018</f>
        <v>Φ110x5.3mm</v>
      </c>
      <c r="C1361" s="8" t="str">
        <f>'11-2019'!C2018</f>
        <v>đ/mét</v>
      </c>
      <c r="D1361" s="9">
        <f>'11-2019'!O2023</f>
        <v>0</v>
      </c>
      <c r="E1361" s="9">
        <f>'11-2019'!P2023</f>
        <v>0</v>
      </c>
      <c r="F1361" s="71">
        <f t="shared" si="69"/>
        <v>0</v>
      </c>
      <c r="H1361" s="38">
        <f>'11-2019'!H2018</f>
        <v>0</v>
      </c>
      <c r="I1361" s="38">
        <f>'11-2019'!I2018</f>
        <v>125000</v>
      </c>
      <c r="J1361" s="38">
        <f>'11-2019'!J2018</f>
        <v>0</v>
      </c>
    </row>
    <row r="1362" spans="1:10" s="27" customFormat="1" ht="17.25" x14ac:dyDescent="0.3">
      <c r="A1362" s="6"/>
      <c r="B1362" s="7" t="str">
        <f>'11-2019'!B2019</f>
        <v>Φ110x6.6mm</v>
      </c>
      <c r="C1362" s="8" t="str">
        <f>'11-2019'!C2019</f>
        <v>đ/mét</v>
      </c>
      <c r="D1362" s="9">
        <f>'11-2019'!O2024</f>
        <v>0</v>
      </c>
      <c r="E1362" s="9">
        <f>'11-2019'!P2024</f>
        <v>0</v>
      </c>
      <c r="F1362" s="71">
        <f t="shared" si="69"/>
        <v>0</v>
      </c>
      <c r="H1362" s="38">
        <f>'11-2019'!H2019</f>
        <v>0</v>
      </c>
      <c r="I1362" s="38">
        <f>'11-2019'!I2019</f>
        <v>152800</v>
      </c>
      <c r="J1362" s="38">
        <f>'11-2019'!J2019</f>
        <v>0</v>
      </c>
    </row>
    <row r="1363" spans="1:10" s="27" customFormat="1" ht="17.25" x14ac:dyDescent="0.3">
      <c r="A1363" s="6"/>
      <c r="B1363" s="7" t="str">
        <f>'11-2019'!B2020</f>
        <v>Φ110x8.1mm</v>
      </c>
      <c r="C1363" s="8" t="str">
        <f>'11-2019'!C2020</f>
        <v>đ/mét</v>
      </c>
      <c r="D1363" s="9">
        <f>'11-2019'!O2025</f>
        <v>0</v>
      </c>
      <c r="E1363" s="9">
        <f>'11-2019'!P2025</f>
        <v>0</v>
      </c>
      <c r="F1363" s="71">
        <f t="shared" si="69"/>
        <v>0</v>
      </c>
      <c r="H1363" s="38">
        <f>'11-2019'!H2020</f>
        <v>0</v>
      </c>
      <c r="I1363" s="38">
        <f>'11-2019'!I2020</f>
        <v>184800</v>
      </c>
      <c r="J1363" s="38">
        <f>'11-2019'!J2020</f>
        <v>0</v>
      </c>
    </row>
    <row r="1364" spans="1:10" s="27" customFormat="1" ht="17.25" x14ac:dyDescent="0.3">
      <c r="A1364" s="6"/>
      <c r="B1364" s="7" t="str">
        <f>'11-2019'!B2021</f>
        <v>Φ110x10.0mm</v>
      </c>
      <c r="C1364" s="8" t="str">
        <f>'11-2019'!C2021</f>
        <v>đ/mét</v>
      </c>
      <c r="D1364" s="9">
        <f>'11-2019'!O2026</f>
        <v>0</v>
      </c>
      <c r="E1364" s="9">
        <f>'11-2019'!P2026</f>
        <v>0</v>
      </c>
      <c r="F1364" s="71">
        <f t="shared" si="69"/>
        <v>0</v>
      </c>
      <c r="H1364" s="38">
        <f>'11-2019'!H2021</f>
        <v>0</v>
      </c>
      <c r="I1364" s="38">
        <f>'11-2019'!I2021</f>
        <v>222400</v>
      </c>
      <c r="J1364" s="38">
        <f>'11-2019'!J2021</f>
        <v>0</v>
      </c>
    </row>
    <row r="1365" spans="1:10" s="27" customFormat="1" ht="17.25" x14ac:dyDescent="0.3">
      <c r="A1365" s="6"/>
      <c r="B1365" s="7" t="str">
        <f>'11-2019'!B2022</f>
        <v>Φ110x12.3mm</v>
      </c>
      <c r="C1365" s="8" t="str">
        <f>'11-2019'!C2022</f>
        <v>đ/mét</v>
      </c>
      <c r="D1365" s="9">
        <f>'11-2019'!O2027</f>
        <v>0</v>
      </c>
      <c r="E1365" s="9">
        <f>'11-2019'!P2027</f>
        <v>0</v>
      </c>
      <c r="F1365" s="71">
        <f t="shared" si="69"/>
        <v>0</v>
      </c>
      <c r="H1365" s="38">
        <f>'11-2019'!H2022</f>
        <v>0</v>
      </c>
      <c r="I1365" s="38">
        <f>'11-2019'!I2022</f>
        <v>268400</v>
      </c>
      <c r="J1365" s="38">
        <f>'11-2019'!J2022</f>
        <v>0</v>
      </c>
    </row>
    <row r="1366" spans="1:10" s="27" customFormat="1" ht="17.25" x14ac:dyDescent="0.3">
      <c r="A1366" s="6"/>
      <c r="B1366" s="7" t="str">
        <f>'11-2019'!B2023</f>
        <v>Φ125x4.8mm</v>
      </c>
      <c r="C1366" s="8" t="str">
        <f>'11-2019'!C2023</f>
        <v>đ/mét</v>
      </c>
      <c r="D1366" s="9">
        <f>'11-2019'!O2028</f>
        <v>0</v>
      </c>
      <c r="E1366" s="9">
        <f>'11-2019'!P2028</f>
        <v>0</v>
      </c>
      <c r="F1366" s="71">
        <f t="shared" ref="F1366:F1424" si="70">E1366-D1366</f>
        <v>0</v>
      </c>
      <c r="H1366" s="38">
        <f>'11-2019'!H2023</f>
        <v>0</v>
      </c>
      <c r="I1366" s="38">
        <f>'11-2019'!I2023</f>
        <v>129200</v>
      </c>
      <c r="J1366" s="38">
        <f>'11-2019'!J2023</f>
        <v>0</v>
      </c>
    </row>
    <row r="1367" spans="1:10" s="27" customFormat="1" ht="17.25" x14ac:dyDescent="0.3">
      <c r="A1367" s="6"/>
      <c r="B1367" s="7" t="str">
        <f>'11-2019'!B2024</f>
        <v>Φ125x6.0mm</v>
      </c>
      <c r="C1367" s="8" t="str">
        <f>'11-2019'!C2024</f>
        <v>đ/mét</v>
      </c>
      <c r="D1367" s="9">
        <f>'11-2019'!O2029</f>
        <v>0</v>
      </c>
      <c r="E1367" s="9">
        <f>'11-2019'!P2029</f>
        <v>0</v>
      </c>
      <c r="F1367" s="71">
        <f t="shared" si="70"/>
        <v>0</v>
      </c>
      <c r="H1367" s="38">
        <f>'11-2019'!H2024</f>
        <v>0</v>
      </c>
      <c r="I1367" s="38">
        <f>'11-2019'!I2024</f>
        <v>159800</v>
      </c>
      <c r="J1367" s="38">
        <f>'11-2019'!J2024</f>
        <v>0</v>
      </c>
    </row>
    <row r="1368" spans="1:10" s="27" customFormat="1" ht="17.25" x14ac:dyDescent="0.3">
      <c r="A1368" s="6"/>
      <c r="B1368" s="7" t="str">
        <f>'11-2019'!B2025</f>
        <v>Φ125x7.4mm</v>
      </c>
      <c r="C1368" s="8" t="str">
        <f>'11-2019'!C2025</f>
        <v>đ/mét</v>
      </c>
      <c r="D1368" s="9">
        <f>'11-2019'!O2030</f>
        <v>0</v>
      </c>
      <c r="E1368" s="9">
        <f>'11-2019'!P2030</f>
        <v>0</v>
      </c>
      <c r="F1368" s="71">
        <f t="shared" si="70"/>
        <v>0</v>
      </c>
      <c r="H1368" s="38">
        <f>'11-2019'!H2025</f>
        <v>0</v>
      </c>
      <c r="I1368" s="38">
        <f>'11-2019'!I2025</f>
        <v>194900</v>
      </c>
      <c r="J1368" s="38">
        <f>'11-2019'!J2025</f>
        <v>0</v>
      </c>
    </row>
    <row r="1369" spans="1:10" s="27" customFormat="1" ht="17.25" x14ac:dyDescent="0.3">
      <c r="A1369" s="6"/>
      <c r="B1369" s="7" t="str">
        <f>'11-2019'!B2026</f>
        <v>Φ125x9.2mm</v>
      </c>
      <c r="C1369" s="8" t="str">
        <f>'11-2019'!C2026</f>
        <v>đ/mét</v>
      </c>
      <c r="D1369" s="9">
        <f>'11-2019'!O2031</f>
        <v>0</v>
      </c>
      <c r="E1369" s="9">
        <f>'11-2019'!P2031</f>
        <v>0</v>
      </c>
      <c r="F1369" s="71">
        <f t="shared" si="70"/>
        <v>0</v>
      </c>
      <c r="H1369" s="38">
        <f>'11-2019'!H2026</f>
        <v>0</v>
      </c>
      <c r="I1369" s="38">
        <f>'11-2019'!I2026</f>
        <v>238100</v>
      </c>
      <c r="J1369" s="38">
        <f>'11-2019'!J2026</f>
        <v>0</v>
      </c>
    </row>
    <row r="1370" spans="1:10" s="27" customFormat="1" ht="17.25" x14ac:dyDescent="0.3">
      <c r="A1370" s="6"/>
      <c r="B1370" s="7" t="str">
        <f>'11-2019'!B2027</f>
        <v>Φ125x11.4mm</v>
      </c>
      <c r="C1370" s="8" t="str">
        <f>'11-2019'!C2027</f>
        <v>đ/mét</v>
      </c>
      <c r="D1370" s="9">
        <f>'11-2019'!O2032</f>
        <v>0</v>
      </c>
      <c r="E1370" s="9">
        <f>'11-2019'!P2032</f>
        <v>0</v>
      </c>
      <c r="F1370" s="71">
        <f t="shared" si="70"/>
        <v>0</v>
      </c>
      <c r="H1370" s="38">
        <f>'11-2019'!H2027</f>
        <v>0</v>
      </c>
      <c r="I1370" s="38">
        <f>'11-2019'!I2027</f>
        <v>288400</v>
      </c>
      <c r="J1370" s="38">
        <f>'11-2019'!J2027</f>
        <v>0</v>
      </c>
    </row>
    <row r="1371" spans="1:10" s="27" customFormat="1" ht="17.25" x14ac:dyDescent="0.3">
      <c r="A1371" s="6"/>
      <c r="B1371" s="7" t="str">
        <f>'11-2019'!B2028</f>
        <v>Φ125x14mm</v>
      </c>
      <c r="C1371" s="8" t="str">
        <f>'11-2019'!C2028</f>
        <v>đ/mét</v>
      </c>
      <c r="D1371" s="9">
        <f>'11-2019'!O2033</f>
        <v>0</v>
      </c>
      <c r="E1371" s="9">
        <f>'11-2019'!P2033</f>
        <v>0</v>
      </c>
      <c r="F1371" s="71">
        <f t="shared" si="70"/>
        <v>0</v>
      </c>
      <c r="H1371" s="38">
        <f>'11-2019'!H2028</f>
        <v>0</v>
      </c>
      <c r="I1371" s="38">
        <f>'11-2019'!I2028</f>
        <v>338200</v>
      </c>
      <c r="J1371" s="38">
        <f>'11-2019'!J2028</f>
        <v>0</v>
      </c>
    </row>
    <row r="1372" spans="1:10" s="27" customFormat="1" ht="17.25" x14ac:dyDescent="0.3">
      <c r="A1372" s="6"/>
      <c r="B1372" s="7" t="str">
        <f>'11-2019'!B2029</f>
        <v>Φ140x5.4mm</v>
      </c>
      <c r="C1372" s="8" t="str">
        <f>'11-2019'!C2029</f>
        <v>đ/mét</v>
      </c>
      <c r="D1372" s="9">
        <f>'11-2019'!O2034</f>
        <v>0</v>
      </c>
      <c r="E1372" s="9">
        <f>'11-2019'!P2034</f>
        <v>0</v>
      </c>
      <c r="F1372" s="71">
        <f t="shared" si="70"/>
        <v>0</v>
      </c>
      <c r="H1372" s="38">
        <f>'11-2019'!H2029</f>
        <v>0</v>
      </c>
      <c r="I1372" s="38">
        <f>'11-2019'!I2029</f>
        <v>162800</v>
      </c>
      <c r="J1372" s="38">
        <f>'11-2019'!J2029</f>
        <v>0</v>
      </c>
    </row>
    <row r="1373" spans="1:10" s="27" customFormat="1" ht="17.25" x14ac:dyDescent="0.3">
      <c r="A1373" s="6"/>
      <c r="B1373" s="7" t="str">
        <f>'11-2019'!B2030</f>
        <v>Φ140x6.7mm</v>
      </c>
      <c r="C1373" s="8" t="str">
        <f>'11-2019'!C2030</f>
        <v>đ/mét</v>
      </c>
      <c r="D1373" s="9">
        <f>'11-2019'!O2035</f>
        <v>0</v>
      </c>
      <c r="E1373" s="9">
        <f>'11-2019'!P2035</f>
        <v>0</v>
      </c>
      <c r="F1373" s="71">
        <f t="shared" si="70"/>
        <v>0</v>
      </c>
      <c r="H1373" s="38">
        <f>'11-2019'!H2030</f>
        <v>0</v>
      </c>
      <c r="I1373" s="38">
        <f>'11-2019'!I2030</f>
        <v>200000</v>
      </c>
      <c r="J1373" s="38">
        <f>'11-2019'!J2030</f>
        <v>0</v>
      </c>
    </row>
    <row r="1374" spans="1:10" s="27" customFormat="1" ht="17.25" x14ac:dyDescent="0.3">
      <c r="A1374" s="6"/>
      <c r="B1374" s="7" t="str">
        <f>'11-2019'!B2031</f>
        <v>Φ140x8.3mm</v>
      </c>
      <c r="C1374" s="8" t="str">
        <f>'11-2019'!C2031</f>
        <v>đ/mét</v>
      </c>
      <c r="D1374" s="9">
        <f>'11-2019'!O2036</f>
        <v>0</v>
      </c>
      <c r="E1374" s="9">
        <f>'11-2019'!P2036</f>
        <v>0</v>
      </c>
      <c r="F1374" s="71">
        <f t="shared" si="70"/>
        <v>0</v>
      </c>
      <c r="H1374" s="38">
        <f>'11-2019'!H2031</f>
        <v>0</v>
      </c>
      <c r="I1374" s="38">
        <f>'11-2019'!I2031</f>
        <v>244700</v>
      </c>
      <c r="J1374" s="38">
        <f>'11-2019'!J2031</f>
        <v>0</v>
      </c>
    </row>
    <row r="1375" spans="1:10" s="27" customFormat="1" ht="17.25" x14ac:dyDescent="0.3">
      <c r="A1375" s="6"/>
      <c r="B1375" s="7" t="str">
        <f>'11-2019'!B2032</f>
        <v>Φ140x10.3mm</v>
      </c>
      <c r="C1375" s="8" t="str">
        <f>'11-2019'!C2032</f>
        <v>đ/mét</v>
      </c>
      <c r="D1375" s="9">
        <f>'11-2019'!O2037</f>
        <v>0</v>
      </c>
      <c r="E1375" s="9">
        <f>'11-2019'!P2037</f>
        <v>0</v>
      </c>
      <c r="F1375" s="71">
        <f t="shared" si="70"/>
        <v>0</v>
      </c>
      <c r="H1375" s="38">
        <f>'11-2019'!H2032</f>
        <v>0</v>
      </c>
      <c r="I1375" s="38">
        <f>'11-2019'!I2032</f>
        <v>298200</v>
      </c>
      <c r="J1375" s="38">
        <f>'11-2019'!J2032</f>
        <v>0</v>
      </c>
    </row>
    <row r="1376" spans="1:10" s="27" customFormat="1" ht="17.25" x14ac:dyDescent="0.3">
      <c r="A1376" s="6"/>
      <c r="B1376" s="7" t="str">
        <f>'11-2019'!B2033</f>
        <v>Φ140x12.7mm</v>
      </c>
      <c r="C1376" s="8" t="str">
        <f>'11-2019'!C2033</f>
        <v>đ/mét</v>
      </c>
      <c r="D1376" s="9">
        <f>'11-2019'!O2038</f>
        <v>0</v>
      </c>
      <c r="E1376" s="9">
        <f>'11-2019'!P2038</f>
        <v>0</v>
      </c>
      <c r="F1376" s="71">
        <f t="shared" si="70"/>
        <v>0</v>
      </c>
      <c r="H1376" s="38">
        <f>'11-2019'!H2033</f>
        <v>0</v>
      </c>
      <c r="I1376" s="38">
        <f>'11-2019'!I2033</f>
        <v>359400</v>
      </c>
      <c r="J1376" s="38">
        <f>'11-2019'!J2033</f>
        <v>0</v>
      </c>
    </row>
    <row r="1377" spans="1:10" s="27" customFormat="1" ht="17.25" x14ac:dyDescent="0.3">
      <c r="A1377" s="6"/>
      <c r="B1377" s="7" t="str">
        <f>'11-2019'!B2034</f>
        <v>Φ140x15.7mm</v>
      </c>
      <c r="C1377" s="8" t="str">
        <f>'11-2019'!C2034</f>
        <v>đ/mét</v>
      </c>
      <c r="D1377" s="9">
        <f>'11-2019'!O2039</f>
        <v>0</v>
      </c>
      <c r="E1377" s="9">
        <f>'11-2019'!P2039</f>
        <v>0</v>
      </c>
      <c r="F1377" s="71">
        <f t="shared" si="70"/>
        <v>0</v>
      </c>
      <c r="H1377" s="38">
        <f>'11-2019'!H2034</f>
        <v>0</v>
      </c>
      <c r="I1377" s="38">
        <f>'11-2019'!I2034</f>
        <v>435500</v>
      </c>
      <c r="J1377" s="38">
        <f>'11-2019'!J2034</f>
        <v>0</v>
      </c>
    </row>
    <row r="1378" spans="1:10" s="27" customFormat="1" ht="17.25" x14ac:dyDescent="0.3">
      <c r="A1378" s="6"/>
      <c r="B1378" s="7" t="str">
        <f>'11-2019'!B2035</f>
        <v>Φ160x6.2mm</v>
      </c>
      <c r="C1378" s="8" t="str">
        <f>'11-2019'!C2035</f>
        <v>đ/mét</v>
      </c>
      <c r="D1378" s="9">
        <f>'11-2019'!O2040</f>
        <v>0</v>
      </c>
      <c r="E1378" s="9">
        <f>'11-2019'!P2040</f>
        <v>0</v>
      </c>
      <c r="F1378" s="71">
        <f t="shared" si="70"/>
        <v>0</v>
      </c>
      <c r="H1378" s="38">
        <f>'11-2019'!H2035</f>
        <v>0</v>
      </c>
      <c r="I1378" s="38">
        <f>'11-2019'!I2035</f>
        <v>214000</v>
      </c>
      <c r="J1378" s="38">
        <f>'11-2019'!J2035</f>
        <v>0</v>
      </c>
    </row>
    <row r="1379" spans="1:10" s="27" customFormat="1" ht="17.25" x14ac:dyDescent="0.3">
      <c r="A1379" s="6"/>
      <c r="B1379" s="7" t="str">
        <f>'11-2019'!B2036</f>
        <v>Φ160x7.7mm</v>
      </c>
      <c r="C1379" s="8" t="str">
        <f>'11-2019'!C2036</f>
        <v>đ/mét</v>
      </c>
      <c r="D1379" s="9">
        <f>'11-2019'!O2041</f>
        <v>0</v>
      </c>
      <c r="E1379" s="9">
        <f>'11-2019'!P2041</f>
        <v>0</v>
      </c>
      <c r="F1379" s="71">
        <f t="shared" si="70"/>
        <v>0</v>
      </c>
      <c r="H1379" s="38">
        <f>'11-2019'!H2036</f>
        <v>0</v>
      </c>
      <c r="I1379" s="38">
        <f>'11-2019'!I2036</f>
        <v>262200</v>
      </c>
      <c r="J1379" s="38">
        <f>'11-2019'!J2036</f>
        <v>0</v>
      </c>
    </row>
    <row r="1380" spans="1:10" s="27" customFormat="1" ht="17.25" x14ac:dyDescent="0.3">
      <c r="A1380" s="6"/>
      <c r="B1380" s="7" t="str">
        <f>'11-2019'!B2037</f>
        <v>Φ160x9.5mm</v>
      </c>
      <c r="C1380" s="8" t="str">
        <f>'11-2019'!C2037</f>
        <v>đ/mét</v>
      </c>
      <c r="D1380" s="9">
        <f>'11-2019'!O2042</f>
        <v>0</v>
      </c>
      <c r="E1380" s="9">
        <f>'11-2019'!P2042</f>
        <v>0</v>
      </c>
      <c r="F1380" s="71">
        <f t="shared" si="70"/>
        <v>0</v>
      </c>
      <c r="H1380" s="38">
        <f>'11-2019'!H2037</f>
        <v>0</v>
      </c>
      <c r="I1380" s="38">
        <f>'11-2019'!I2037</f>
        <v>319400</v>
      </c>
      <c r="J1380" s="38">
        <f>'11-2019'!J2037</f>
        <v>0</v>
      </c>
    </row>
    <row r="1381" spans="1:10" s="27" customFormat="1" ht="17.25" x14ac:dyDescent="0.3">
      <c r="A1381" s="6"/>
      <c r="B1381" s="7" t="str">
        <f>'11-2019'!B2038</f>
        <v>Φ160x11.8mm</v>
      </c>
      <c r="C1381" s="8" t="str">
        <f>'11-2019'!C2038</f>
        <v>đ/mét</v>
      </c>
      <c r="D1381" s="9">
        <f>'11-2019'!O2043</f>
        <v>0</v>
      </c>
      <c r="E1381" s="9">
        <f>'11-2019'!P2043</f>
        <v>0</v>
      </c>
      <c r="F1381" s="71">
        <f t="shared" si="70"/>
        <v>0</v>
      </c>
      <c r="H1381" s="38">
        <f>'11-2019'!H2038</f>
        <v>0</v>
      </c>
      <c r="I1381" s="38">
        <f>'11-2019'!I2038</f>
        <v>389200</v>
      </c>
      <c r="J1381" s="38">
        <f>'11-2019'!J2038</f>
        <v>0</v>
      </c>
    </row>
    <row r="1382" spans="1:10" s="27" customFormat="1" ht="17.25" x14ac:dyDescent="0.3">
      <c r="A1382" s="6"/>
      <c r="B1382" s="7" t="str">
        <f>'11-2019'!B2039</f>
        <v>Φ160x14.6mm</v>
      </c>
      <c r="C1382" s="8" t="str">
        <f>'11-2019'!C2039</f>
        <v>đ/mét</v>
      </c>
      <c r="D1382" s="9">
        <f>'11-2019'!O2044</f>
        <v>0</v>
      </c>
      <c r="E1382" s="9">
        <f>'11-2019'!P2044</f>
        <v>0</v>
      </c>
      <c r="F1382" s="71">
        <f t="shared" si="70"/>
        <v>0</v>
      </c>
      <c r="H1382" s="38">
        <f>'11-2019'!H2039</f>
        <v>0</v>
      </c>
      <c r="I1382" s="38">
        <f>'11-2019'!I2039</f>
        <v>471800</v>
      </c>
      <c r="J1382" s="38">
        <f>'11-2019'!J2039</f>
        <v>0</v>
      </c>
    </row>
    <row r="1383" spans="1:10" s="27" customFormat="1" ht="17.25" x14ac:dyDescent="0.3">
      <c r="A1383" s="6"/>
      <c r="B1383" s="7" t="str">
        <f>'11-2019'!B2040</f>
        <v>Φ160x17.9mm</v>
      </c>
      <c r="C1383" s="8" t="str">
        <f>'11-2019'!C2040</f>
        <v>đ/mét</v>
      </c>
      <c r="D1383" s="9">
        <f>'11-2019'!O2045</f>
        <v>0</v>
      </c>
      <c r="E1383" s="9">
        <f>'11-2019'!P2045</f>
        <v>0</v>
      </c>
      <c r="F1383" s="71">
        <f t="shared" si="70"/>
        <v>0</v>
      </c>
      <c r="H1383" s="38">
        <f>'11-2019'!H2040</f>
        <v>0</v>
      </c>
      <c r="I1383" s="38">
        <f>'11-2019'!I2040</f>
        <v>567600</v>
      </c>
      <c r="J1383" s="38">
        <f>'11-2019'!J2040</f>
        <v>0</v>
      </c>
    </row>
    <row r="1384" spans="1:10" s="27" customFormat="1" ht="17.25" x14ac:dyDescent="0.3">
      <c r="A1384" s="6"/>
      <c r="B1384" s="7" t="str">
        <f>'11-2019'!B2041</f>
        <v>Φ180x6.9mm</v>
      </c>
      <c r="C1384" s="8" t="str">
        <f>'11-2019'!C2041</f>
        <v>đ/mét</v>
      </c>
      <c r="D1384" s="9">
        <f>'11-2019'!O2046</f>
        <v>0</v>
      </c>
      <c r="E1384" s="9">
        <f>'11-2019'!P2046</f>
        <v>0</v>
      </c>
      <c r="F1384" s="71">
        <f t="shared" si="70"/>
        <v>0</v>
      </c>
      <c r="H1384" s="38">
        <f>'11-2019'!H2041</f>
        <v>0</v>
      </c>
      <c r="I1384" s="38">
        <f>'11-2019'!I2041</f>
        <v>267100</v>
      </c>
      <c r="J1384" s="38">
        <f>'11-2019'!J2041</f>
        <v>0</v>
      </c>
    </row>
    <row r="1385" spans="1:10" s="27" customFormat="1" ht="17.25" x14ac:dyDescent="0.3">
      <c r="A1385" s="6"/>
      <c r="B1385" s="7" t="str">
        <f>'11-2019'!B2042</f>
        <v>Φ180x8.6mm</v>
      </c>
      <c r="C1385" s="8" t="str">
        <f>'11-2019'!C2042</f>
        <v>đ/mét</v>
      </c>
      <c r="D1385" s="9">
        <f>'11-2019'!O2047</f>
        <v>0</v>
      </c>
      <c r="E1385" s="9">
        <f>'11-2019'!P2047</f>
        <v>0</v>
      </c>
      <c r="F1385" s="71">
        <f t="shared" si="70"/>
        <v>0</v>
      </c>
      <c r="H1385" s="38">
        <f>'11-2019'!H2042</f>
        <v>0</v>
      </c>
      <c r="I1385" s="38">
        <f>'11-2019'!I2042</f>
        <v>329600</v>
      </c>
      <c r="J1385" s="38">
        <f>'11-2019'!J2042</f>
        <v>0</v>
      </c>
    </row>
    <row r="1386" spans="1:10" s="27" customFormat="1" ht="17.25" x14ac:dyDescent="0.3">
      <c r="A1386" s="6"/>
      <c r="B1386" s="7" t="str">
        <f>'11-2019'!B2043</f>
        <v>Φ180x10.7mm</v>
      </c>
      <c r="C1386" s="8" t="str">
        <f>'11-2019'!C2043</f>
        <v>đ/mét</v>
      </c>
      <c r="D1386" s="9">
        <f>'11-2019'!O2048</f>
        <v>0</v>
      </c>
      <c r="E1386" s="9">
        <f>'11-2019'!P2048</f>
        <v>0</v>
      </c>
      <c r="F1386" s="71">
        <f t="shared" si="70"/>
        <v>0</v>
      </c>
      <c r="H1386" s="38">
        <f>'11-2019'!H2043</f>
        <v>0</v>
      </c>
      <c r="I1386" s="38">
        <f>'11-2019'!I2043</f>
        <v>404000</v>
      </c>
      <c r="J1386" s="38">
        <f>'11-2019'!J2043</f>
        <v>0</v>
      </c>
    </row>
    <row r="1387" spans="1:10" s="27" customFormat="1" ht="17.25" x14ac:dyDescent="0.3">
      <c r="A1387" s="6"/>
      <c r="B1387" s="7" t="str">
        <f>'11-2019'!B2044</f>
        <v>Φ180x13.3mm</v>
      </c>
      <c r="C1387" s="8" t="str">
        <f>'11-2019'!C2044</f>
        <v>đ/mét</v>
      </c>
      <c r="D1387" s="9">
        <f>'11-2019'!O2049</f>
        <v>0</v>
      </c>
      <c r="E1387" s="9">
        <f>'11-2019'!P2049</f>
        <v>0</v>
      </c>
      <c r="F1387" s="71">
        <f t="shared" si="70"/>
        <v>0</v>
      </c>
      <c r="H1387" s="38">
        <f>'11-2019'!H2044</f>
        <v>0</v>
      </c>
      <c r="I1387" s="38">
        <f>'11-2019'!I2044</f>
        <v>494000</v>
      </c>
      <c r="J1387" s="38">
        <f>'11-2019'!J2044</f>
        <v>0</v>
      </c>
    </row>
    <row r="1388" spans="1:10" s="27" customFormat="1" ht="17.25" x14ac:dyDescent="0.3">
      <c r="A1388" s="6"/>
      <c r="B1388" s="7" t="str">
        <f>'11-2019'!B2045</f>
        <v>Φ180x16.4mm</v>
      </c>
      <c r="C1388" s="8" t="str">
        <f>'11-2019'!C2045</f>
        <v>đ/mét</v>
      </c>
      <c r="D1388" s="9">
        <f>'11-2019'!O2050</f>
        <v>0</v>
      </c>
      <c r="E1388" s="9">
        <f>'11-2019'!P2050</f>
        <v>0</v>
      </c>
      <c r="F1388" s="71">
        <f t="shared" si="70"/>
        <v>0</v>
      </c>
      <c r="H1388" s="38">
        <f>'11-2019'!H2045</f>
        <v>0</v>
      </c>
      <c r="I1388" s="38">
        <f>'11-2019'!I2045</f>
        <v>596300</v>
      </c>
      <c r="J1388" s="38">
        <f>'11-2019'!J2045</f>
        <v>0</v>
      </c>
    </row>
    <row r="1389" spans="1:10" s="27" customFormat="1" ht="17.25" x14ac:dyDescent="0.3">
      <c r="A1389" s="6"/>
      <c r="B1389" s="7" t="str">
        <f>'11-2019'!B2046</f>
        <v>Φ180x20.1mm</v>
      </c>
      <c r="C1389" s="8" t="str">
        <f>'11-2019'!C2046</f>
        <v>đ/mét</v>
      </c>
      <c r="D1389" s="9">
        <f>'11-2019'!O2051</f>
        <v>0</v>
      </c>
      <c r="E1389" s="9">
        <f>'11-2019'!P2051</f>
        <v>0</v>
      </c>
      <c r="F1389" s="71">
        <f t="shared" si="70"/>
        <v>0</v>
      </c>
      <c r="H1389" s="38">
        <f>'11-2019'!H2046</f>
        <v>0</v>
      </c>
      <c r="I1389" s="38">
        <f>'11-2019'!I2046</f>
        <v>697500</v>
      </c>
      <c r="J1389" s="38">
        <f>'11-2019'!J2046</f>
        <v>0</v>
      </c>
    </row>
    <row r="1390" spans="1:10" s="27" customFormat="1" ht="17.25" x14ac:dyDescent="0.3">
      <c r="A1390" s="6"/>
      <c r="B1390" s="7" t="str">
        <f>'11-2019'!B2047</f>
        <v>Φ200x7.7mm</v>
      </c>
      <c r="C1390" s="8" t="str">
        <f>'11-2019'!C2047</f>
        <v>đ/mét</v>
      </c>
      <c r="D1390" s="9">
        <f>'11-2019'!O2052</f>
        <v>0</v>
      </c>
      <c r="E1390" s="9">
        <f>'11-2019'!P2052</f>
        <v>0</v>
      </c>
      <c r="F1390" s="71">
        <f t="shared" si="70"/>
        <v>0</v>
      </c>
      <c r="H1390" s="38">
        <f>'11-2019'!H2047</f>
        <v>0</v>
      </c>
      <c r="I1390" s="38">
        <f>'11-2019'!I2047</f>
        <v>331000</v>
      </c>
      <c r="J1390" s="38">
        <f>'11-2019'!J2047</f>
        <v>0</v>
      </c>
    </row>
    <row r="1391" spans="1:10" s="27" customFormat="1" ht="17.25" x14ac:dyDescent="0.3">
      <c r="A1391" s="6"/>
      <c r="B1391" s="7" t="str">
        <f>'11-2019'!B2048</f>
        <v>Φ200x9.6mm</v>
      </c>
      <c r="C1391" s="8" t="str">
        <f>'11-2019'!C2048</f>
        <v>đ/mét</v>
      </c>
      <c r="D1391" s="9">
        <f>'11-2019'!O2053</f>
        <v>0</v>
      </c>
      <c r="E1391" s="9">
        <f>'11-2019'!P2053</f>
        <v>0</v>
      </c>
      <c r="F1391" s="71">
        <f t="shared" si="70"/>
        <v>0</v>
      </c>
      <c r="H1391" s="38">
        <f>'11-2019'!H2048</f>
        <v>0</v>
      </c>
      <c r="I1391" s="38">
        <f>'11-2019'!I2048</f>
        <v>408300</v>
      </c>
      <c r="J1391" s="38">
        <f>'11-2019'!J2048</f>
        <v>0</v>
      </c>
    </row>
    <row r="1392" spans="1:10" s="27" customFormat="1" ht="17.25" x14ac:dyDescent="0.3">
      <c r="A1392" s="6"/>
      <c r="B1392" s="7" t="str">
        <f>'11-2019'!B2049</f>
        <v>Φ200x11.9mm</v>
      </c>
      <c r="C1392" s="8" t="str">
        <f>'11-2019'!C2049</f>
        <v>đ/mét</v>
      </c>
      <c r="D1392" s="9">
        <f>'11-2019'!O2054</f>
        <v>0</v>
      </c>
      <c r="E1392" s="9">
        <f>'11-2019'!P2054</f>
        <v>0</v>
      </c>
      <c r="F1392" s="71">
        <f t="shared" si="70"/>
        <v>0</v>
      </c>
      <c r="H1392" s="38">
        <f>'11-2019'!H2049</f>
        <v>0</v>
      </c>
      <c r="I1392" s="38">
        <f>'11-2019'!I2049</f>
        <v>498400</v>
      </c>
      <c r="J1392" s="38">
        <f>'11-2019'!J2049</f>
        <v>0</v>
      </c>
    </row>
    <row r="1393" spans="1:10" s="27" customFormat="1" ht="17.25" x14ac:dyDescent="0.3">
      <c r="A1393" s="6"/>
      <c r="B1393" s="7" t="str">
        <f>'11-2019'!B2050</f>
        <v>Φ200x14.7mm</v>
      </c>
      <c r="C1393" s="8" t="str">
        <f>'11-2019'!C2050</f>
        <v>đ/mét</v>
      </c>
      <c r="D1393" s="9">
        <f>'11-2019'!O2055</f>
        <v>0</v>
      </c>
      <c r="E1393" s="9">
        <f>'11-2019'!P2055</f>
        <v>0</v>
      </c>
      <c r="F1393" s="71">
        <f t="shared" si="70"/>
        <v>0</v>
      </c>
      <c r="H1393" s="38">
        <f>'11-2019'!H2050</f>
        <v>0</v>
      </c>
      <c r="I1393" s="38">
        <f>'11-2019'!I2050</f>
        <v>605900</v>
      </c>
      <c r="J1393" s="38">
        <f>'11-2019'!J2050</f>
        <v>0</v>
      </c>
    </row>
    <row r="1394" spans="1:10" s="27" customFormat="1" ht="17.25" x14ac:dyDescent="0.3">
      <c r="A1394" s="6"/>
      <c r="B1394" s="7" t="str">
        <f>'11-2019'!B2051</f>
        <v>Φ200x18.2mm</v>
      </c>
      <c r="C1394" s="8" t="str">
        <f>'11-2019'!C2051</f>
        <v>đ/mét</v>
      </c>
      <c r="D1394" s="9">
        <f>'11-2019'!O2056</f>
        <v>0</v>
      </c>
      <c r="E1394" s="9">
        <f>'11-2019'!P2056</f>
        <v>0</v>
      </c>
      <c r="F1394" s="71">
        <f t="shared" si="70"/>
        <v>0</v>
      </c>
      <c r="H1394" s="38">
        <f>'11-2019'!H2051</f>
        <v>0</v>
      </c>
      <c r="I1394" s="38">
        <f>'11-2019'!I2051</f>
        <v>735400</v>
      </c>
      <c r="J1394" s="38">
        <f>'11-2019'!J2051</f>
        <v>0</v>
      </c>
    </row>
    <row r="1395" spans="1:10" s="27" customFormat="1" ht="17.25" x14ac:dyDescent="0.3">
      <c r="A1395" s="6"/>
      <c r="B1395" s="7" t="str">
        <f>'11-2019'!B2052</f>
        <v>Φ200x22.4mm</v>
      </c>
      <c r="C1395" s="8" t="str">
        <f>'11-2019'!C2052</f>
        <v>đ/mét</v>
      </c>
      <c r="D1395" s="9">
        <f>'11-2019'!O2057</f>
        <v>0</v>
      </c>
      <c r="E1395" s="9">
        <f>'11-2019'!P2057</f>
        <v>0</v>
      </c>
      <c r="F1395" s="71">
        <f t="shared" si="70"/>
        <v>0</v>
      </c>
      <c r="H1395" s="38">
        <f>'11-2019'!H2052</f>
        <v>0</v>
      </c>
      <c r="I1395" s="38">
        <f>'11-2019'!I2052</f>
        <v>867600</v>
      </c>
      <c r="J1395" s="38">
        <f>'11-2019'!J2052</f>
        <v>0</v>
      </c>
    </row>
    <row r="1396" spans="1:10" s="27" customFormat="1" ht="17.25" x14ac:dyDescent="0.3">
      <c r="A1396" s="6"/>
      <c r="B1396" s="7" t="str">
        <f>'11-2019'!B2053</f>
        <v>Φ225x8.6mm</v>
      </c>
      <c r="C1396" s="8" t="str">
        <f>'11-2019'!C2053</f>
        <v>đ/mét</v>
      </c>
      <c r="D1396" s="9">
        <f>'11-2019'!O2058</f>
        <v>0</v>
      </c>
      <c r="E1396" s="9">
        <f>'11-2019'!P2058</f>
        <v>0</v>
      </c>
      <c r="F1396" s="71">
        <f t="shared" si="70"/>
        <v>0</v>
      </c>
      <c r="H1396" s="38">
        <f>'11-2019'!H2053</f>
        <v>0</v>
      </c>
      <c r="I1396" s="38">
        <f>'11-2019'!I2053</f>
        <v>415100</v>
      </c>
      <c r="J1396" s="38">
        <f>'11-2019'!J2053</f>
        <v>0</v>
      </c>
    </row>
    <row r="1397" spans="1:10" s="27" customFormat="1" ht="17.25" x14ac:dyDescent="0.3">
      <c r="A1397" s="6"/>
      <c r="B1397" s="7" t="str">
        <f>'11-2019'!B2054</f>
        <v>Φ225x10.8mm</v>
      </c>
      <c r="C1397" s="8" t="str">
        <f>'11-2019'!C2054</f>
        <v>đ/mét</v>
      </c>
      <c r="D1397" s="9">
        <f>'11-2019'!O2059</f>
        <v>0</v>
      </c>
      <c r="E1397" s="9">
        <f>'11-2019'!P2059</f>
        <v>0</v>
      </c>
      <c r="F1397" s="71">
        <f t="shared" si="70"/>
        <v>0</v>
      </c>
      <c r="H1397" s="38">
        <f>'11-2019'!H2054</f>
        <v>0</v>
      </c>
      <c r="I1397" s="38">
        <f>'11-2019'!I2054</f>
        <v>516000</v>
      </c>
      <c r="J1397" s="38">
        <f>'11-2019'!J2054</f>
        <v>0</v>
      </c>
    </row>
    <row r="1398" spans="1:10" s="27" customFormat="1" ht="17.25" x14ac:dyDescent="0.3">
      <c r="A1398" s="6"/>
      <c r="B1398" s="7" t="str">
        <f>'11-2019'!B2055</f>
        <v>Φ225x13.4mm</v>
      </c>
      <c r="C1398" s="8" t="str">
        <f>'11-2019'!C2055</f>
        <v>đ/mét</v>
      </c>
      <c r="D1398" s="9">
        <f>'11-2019'!O2060</f>
        <v>0</v>
      </c>
      <c r="E1398" s="9">
        <f>'11-2019'!P2060</f>
        <v>0</v>
      </c>
      <c r="F1398" s="71">
        <f t="shared" si="70"/>
        <v>0</v>
      </c>
      <c r="H1398" s="38">
        <f>'11-2019'!H2055</f>
        <v>0</v>
      </c>
      <c r="I1398" s="38">
        <f>'11-2019'!I2055</f>
        <v>628800</v>
      </c>
      <c r="J1398" s="38">
        <f>'11-2019'!J2055</f>
        <v>0</v>
      </c>
    </row>
    <row r="1399" spans="1:10" s="27" customFormat="1" ht="17.25" x14ac:dyDescent="0.3">
      <c r="A1399" s="6"/>
      <c r="B1399" s="7" t="str">
        <f>'11-2019'!B2056</f>
        <v>Φ225x16.6mm</v>
      </c>
      <c r="C1399" s="8" t="str">
        <f>'11-2019'!C2056</f>
        <v>đ/mét</v>
      </c>
      <c r="D1399" s="9">
        <f>'11-2019'!O2061</f>
        <v>0</v>
      </c>
      <c r="E1399" s="9">
        <f>'11-2019'!P2061</f>
        <v>0</v>
      </c>
      <c r="F1399" s="71">
        <f t="shared" si="70"/>
        <v>0</v>
      </c>
      <c r="H1399" s="38">
        <f>'11-2019'!H2056</f>
        <v>0</v>
      </c>
      <c r="I1399" s="38">
        <f>'11-2019'!I2056</f>
        <v>769400</v>
      </c>
      <c r="J1399" s="38">
        <f>'11-2019'!J2056</f>
        <v>0</v>
      </c>
    </row>
    <row r="1400" spans="1:10" s="27" customFormat="1" ht="17.25" x14ac:dyDescent="0.3">
      <c r="A1400" s="6"/>
      <c r="B1400" s="7" t="str">
        <f>'11-2019'!B2057</f>
        <v>Φ225x20.5mm</v>
      </c>
      <c r="C1400" s="8" t="str">
        <f>'11-2019'!C2057</f>
        <v>đ/mét</v>
      </c>
      <c r="D1400" s="9">
        <f>'11-2019'!O2062</f>
        <v>0</v>
      </c>
      <c r="E1400" s="9">
        <f>'11-2019'!P2062</f>
        <v>0</v>
      </c>
      <c r="F1400" s="71">
        <f t="shared" si="70"/>
        <v>0</v>
      </c>
      <c r="H1400" s="38">
        <f>'11-2019'!H2057</f>
        <v>0</v>
      </c>
      <c r="I1400" s="38">
        <f>'11-2019'!I2057</f>
        <v>930800</v>
      </c>
      <c r="J1400" s="38">
        <f>'11-2019'!J2057</f>
        <v>0</v>
      </c>
    </row>
    <row r="1401" spans="1:10" s="27" customFormat="1" ht="17.25" x14ac:dyDescent="0.3">
      <c r="A1401" s="6"/>
      <c r="B1401" s="7" t="str">
        <f>'11-2019'!B2058</f>
        <v>Φ225x25.2mm</v>
      </c>
      <c r="C1401" s="8" t="str">
        <f>'11-2019'!C2058</f>
        <v>đ/mét</v>
      </c>
      <c r="D1401" s="9">
        <f>'11-2019'!O2063</f>
        <v>0</v>
      </c>
      <c r="E1401" s="9">
        <f>'11-2019'!P2063</f>
        <v>0</v>
      </c>
      <c r="F1401" s="71">
        <f t="shared" si="70"/>
        <v>0</v>
      </c>
      <c r="H1401" s="38">
        <f>'11-2019'!H2058</f>
        <v>0</v>
      </c>
      <c r="I1401" s="38">
        <f>'11-2019'!I2058</f>
        <v>1073200</v>
      </c>
      <c r="J1401" s="38">
        <f>'11-2019'!J2058</f>
        <v>0</v>
      </c>
    </row>
    <row r="1402" spans="1:10" s="27" customFormat="1" ht="17.25" x14ac:dyDescent="0.3">
      <c r="A1402" s="6"/>
      <c r="B1402" s="7" t="str">
        <f>'11-2019'!B2059</f>
        <v>Φ250x9.6mm</v>
      </c>
      <c r="C1402" s="8" t="str">
        <f>'11-2019'!C2059</f>
        <v>đ/mét</v>
      </c>
      <c r="D1402" s="9">
        <f>'11-2019'!O2064</f>
        <v>0</v>
      </c>
      <c r="E1402" s="9">
        <f>'11-2019'!P2064</f>
        <v>0</v>
      </c>
      <c r="F1402" s="71">
        <f t="shared" si="70"/>
        <v>0</v>
      </c>
      <c r="H1402" s="38">
        <f>'11-2019'!H2059</f>
        <v>0</v>
      </c>
      <c r="I1402" s="38">
        <f>'11-2019'!I2059</f>
        <v>524700</v>
      </c>
      <c r="J1402" s="38">
        <f>'11-2019'!J2059</f>
        <v>0</v>
      </c>
    </row>
    <row r="1403" spans="1:10" s="27" customFormat="1" ht="17.25" x14ac:dyDescent="0.3">
      <c r="A1403" s="6"/>
      <c r="B1403" s="7" t="str">
        <f>'11-2019'!B2060</f>
        <v>Φ250x11.9mm</v>
      </c>
      <c r="C1403" s="8" t="str">
        <f>'11-2019'!C2060</f>
        <v>đ/mét</v>
      </c>
      <c r="D1403" s="9">
        <f>'11-2019'!O2065</f>
        <v>0</v>
      </c>
      <c r="E1403" s="9">
        <f>'11-2019'!P2065</f>
        <v>0</v>
      </c>
      <c r="F1403" s="71">
        <f t="shared" si="70"/>
        <v>0</v>
      </c>
      <c r="H1403" s="38">
        <f>'11-2019'!H2060</f>
        <v>0</v>
      </c>
      <c r="I1403" s="38">
        <f>'11-2019'!I2060</f>
        <v>631500</v>
      </c>
      <c r="J1403" s="38">
        <f>'11-2019'!J2060</f>
        <v>0</v>
      </c>
    </row>
    <row r="1404" spans="1:10" s="27" customFormat="1" ht="17.25" x14ac:dyDescent="0.3">
      <c r="A1404" s="6"/>
      <c r="B1404" s="7" t="str">
        <f>'11-2019'!B2061</f>
        <v>Φ250x14.8mm</v>
      </c>
      <c r="C1404" s="8" t="str">
        <f>'11-2019'!C2061</f>
        <v>đ/mét</v>
      </c>
      <c r="D1404" s="9">
        <f>'11-2019'!O2066</f>
        <v>0</v>
      </c>
      <c r="E1404" s="9">
        <f>'11-2019'!P2066</f>
        <v>0</v>
      </c>
      <c r="F1404" s="71">
        <f t="shared" si="70"/>
        <v>0</v>
      </c>
      <c r="H1404" s="38">
        <f>'11-2019'!H2061</f>
        <v>0</v>
      </c>
      <c r="I1404" s="38">
        <f>'11-2019'!I2061</f>
        <v>774800</v>
      </c>
      <c r="J1404" s="38">
        <f>'11-2019'!J2061</f>
        <v>0</v>
      </c>
    </row>
    <row r="1405" spans="1:10" s="27" customFormat="1" ht="17.25" x14ac:dyDescent="0.3">
      <c r="A1405" s="6"/>
      <c r="B1405" s="7" t="str">
        <f>'11-2019'!B2062</f>
        <v>Φ250x18.4mm</v>
      </c>
      <c r="C1405" s="8" t="str">
        <f>'11-2019'!C2062</f>
        <v>đ/mét</v>
      </c>
      <c r="D1405" s="9">
        <f>'11-2019'!O2067</f>
        <v>0</v>
      </c>
      <c r="E1405" s="9">
        <f>'11-2019'!P2067</f>
        <v>0</v>
      </c>
      <c r="F1405" s="71">
        <f t="shared" si="70"/>
        <v>0</v>
      </c>
      <c r="H1405" s="38">
        <f>'11-2019'!H2062</f>
        <v>0</v>
      </c>
      <c r="I1405" s="38">
        <f>'11-2019'!I2062</f>
        <v>947700</v>
      </c>
      <c r="J1405" s="38">
        <f>'11-2019'!J2062</f>
        <v>0</v>
      </c>
    </row>
    <row r="1406" spans="1:10" s="27" customFormat="1" ht="17.25" x14ac:dyDescent="0.3">
      <c r="A1406" s="6"/>
      <c r="B1406" s="7" t="str">
        <f>'11-2019'!B2063</f>
        <v>Φ250x22.7mm</v>
      </c>
      <c r="C1406" s="8" t="str">
        <f>'11-2019'!C2063</f>
        <v>đ/mét</v>
      </c>
      <c r="D1406" s="9">
        <f>'11-2019'!O2068</f>
        <v>0</v>
      </c>
      <c r="E1406" s="9">
        <f>'11-2019'!P2068</f>
        <v>0</v>
      </c>
      <c r="F1406" s="71">
        <f t="shared" si="70"/>
        <v>0</v>
      </c>
      <c r="H1406" s="38">
        <f>'11-2019'!H2063</f>
        <v>0</v>
      </c>
      <c r="I1406" s="38">
        <f>'11-2019'!I2063</f>
        <v>1144800</v>
      </c>
      <c r="J1406" s="38">
        <f>'11-2019'!J2063</f>
        <v>0</v>
      </c>
    </row>
    <row r="1407" spans="1:10" s="27" customFormat="1" ht="17.25" x14ac:dyDescent="0.3">
      <c r="A1407" s="6"/>
      <c r="B1407" s="7" t="str">
        <f>'11-2019'!B2064</f>
        <v>Φ250x27.9mm</v>
      </c>
      <c r="C1407" s="8" t="str">
        <f>'11-2019'!C2064</f>
        <v>đ/mét</v>
      </c>
      <c r="D1407" s="9">
        <f>'11-2019'!O2069</f>
        <v>0</v>
      </c>
      <c r="E1407" s="9">
        <f>'11-2019'!P2069</f>
        <v>0</v>
      </c>
      <c r="F1407" s="71">
        <f t="shared" si="70"/>
        <v>0</v>
      </c>
      <c r="H1407" s="38">
        <f>'11-2019'!H2064</f>
        <v>0</v>
      </c>
      <c r="I1407" s="38">
        <f>'11-2019'!I2064</f>
        <v>1325700</v>
      </c>
      <c r="J1407" s="38">
        <f>'11-2019'!J2064</f>
        <v>0</v>
      </c>
    </row>
    <row r="1408" spans="1:10" s="27" customFormat="1" ht="17.25" x14ac:dyDescent="0.3">
      <c r="A1408" s="6"/>
      <c r="B1408" s="7" t="str">
        <f>'11-2019'!B2065</f>
        <v>Φ280x10.7mm</v>
      </c>
      <c r="C1408" s="8" t="str">
        <f>'11-2019'!C2065</f>
        <v>đ/mét</v>
      </c>
      <c r="D1408" s="9">
        <f>'11-2019'!O2070</f>
        <v>0</v>
      </c>
      <c r="E1408" s="9">
        <f>'11-2019'!P2070</f>
        <v>0</v>
      </c>
      <c r="F1408" s="71">
        <f t="shared" si="70"/>
        <v>0</v>
      </c>
      <c r="H1408" s="38">
        <f>'11-2019'!H2065</f>
        <v>0</v>
      </c>
      <c r="I1408" s="38">
        <f>'11-2019'!I2065</f>
        <v>643000</v>
      </c>
      <c r="J1408" s="38">
        <f>'11-2019'!J2065</f>
        <v>0</v>
      </c>
    </row>
    <row r="1409" spans="1:10" s="27" customFormat="1" ht="17.25" x14ac:dyDescent="0.3">
      <c r="A1409" s="6"/>
      <c r="B1409" s="7" t="str">
        <f>'11-2019'!B2066</f>
        <v>Φ280x13.4mm</v>
      </c>
      <c r="C1409" s="8" t="str">
        <f>'11-2019'!C2066</f>
        <v>đ/mét</v>
      </c>
      <c r="D1409" s="9">
        <f>'11-2019'!O2071</f>
        <v>0</v>
      </c>
      <c r="E1409" s="9">
        <f>'11-2019'!P2071</f>
        <v>0</v>
      </c>
      <c r="F1409" s="71">
        <f t="shared" si="70"/>
        <v>0</v>
      </c>
      <c r="H1409" s="38">
        <f>'11-2019'!H2066</f>
        <v>0</v>
      </c>
      <c r="I1409" s="38">
        <f>'11-2019'!I2066</f>
        <v>797100</v>
      </c>
      <c r="J1409" s="38">
        <f>'11-2019'!J2066</f>
        <v>0</v>
      </c>
    </row>
    <row r="1410" spans="1:10" s="27" customFormat="1" ht="17.25" x14ac:dyDescent="0.3">
      <c r="A1410" s="6"/>
      <c r="B1410" s="7" t="str">
        <f>'11-2019'!B2067</f>
        <v>Φ280x16.6mm</v>
      </c>
      <c r="C1410" s="8" t="str">
        <f>'11-2019'!C2067</f>
        <v>đ/mét</v>
      </c>
      <c r="D1410" s="9">
        <f>'11-2019'!O2072</f>
        <v>0</v>
      </c>
      <c r="E1410" s="9">
        <f>'11-2019'!P2072</f>
        <v>0</v>
      </c>
      <c r="F1410" s="71">
        <f t="shared" si="70"/>
        <v>0</v>
      </c>
      <c r="H1410" s="38">
        <f>'11-2019'!H2067</f>
        <v>0</v>
      </c>
      <c r="I1410" s="38">
        <f>'11-2019'!I2067</f>
        <v>968200</v>
      </c>
      <c r="J1410" s="38">
        <f>'11-2019'!J2067</f>
        <v>0</v>
      </c>
    </row>
    <row r="1411" spans="1:10" s="27" customFormat="1" ht="17.25" x14ac:dyDescent="0.3">
      <c r="A1411" s="6"/>
      <c r="B1411" s="7" t="str">
        <f>'11-2019'!B2068</f>
        <v>Φ280x20.6mm</v>
      </c>
      <c r="C1411" s="8" t="str">
        <f>'11-2019'!C2068</f>
        <v>đ/mét</v>
      </c>
      <c r="D1411" s="9">
        <f>'11-2019'!O2073</f>
        <v>0</v>
      </c>
      <c r="E1411" s="9">
        <f>'11-2019'!P2073</f>
        <v>0</v>
      </c>
      <c r="F1411" s="71">
        <f t="shared" si="70"/>
        <v>0</v>
      </c>
      <c r="H1411" s="38">
        <f>'11-2019'!H2068</f>
        <v>0</v>
      </c>
      <c r="I1411" s="38">
        <f>'11-2019'!I2068</f>
        <v>1187600</v>
      </c>
      <c r="J1411" s="38">
        <f>'11-2019'!J2068</f>
        <v>0</v>
      </c>
    </row>
    <row r="1412" spans="1:10" s="27" customFormat="1" ht="17.25" x14ac:dyDescent="0.3">
      <c r="A1412" s="6"/>
      <c r="B1412" s="7" t="str">
        <f>'11-2019'!B2069</f>
        <v>Φ280x25.4mm</v>
      </c>
      <c r="C1412" s="8" t="str">
        <f>'11-2019'!C2069</f>
        <v>đ/mét</v>
      </c>
      <c r="D1412" s="9">
        <f>'11-2019'!O2074</f>
        <v>0</v>
      </c>
      <c r="E1412" s="9">
        <f>'11-2019'!P2074</f>
        <v>0</v>
      </c>
      <c r="F1412" s="71">
        <f t="shared" si="70"/>
        <v>0</v>
      </c>
      <c r="H1412" s="38">
        <f>'11-2019'!H2069</f>
        <v>0</v>
      </c>
      <c r="I1412" s="38">
        <f>'11-2019'!I2069</f>
        <v>1435200</v>
      </c>
      <c r="J1412" s="38">
        <f>'11-2019'!J2069</f>
        <v>0</v>
      </c>
    </row>
    <row r="1413" spans="1:10" s="27" customFormat="1" ht="17.25" x14ac:dyDescent="0.3">
      <c r="A1413" s="6"/>
      <c r="B1413" s="7" t="str">
        <f>'11-2019'!B2070</f>
        <v>Φ280x31.3mm</v>
      </c>
      <c r="C1413" s="8" t="str">
        <f>'11-2019'!C2070</f>
        <v>đ/mét</v>
      </c>
      <c r="D1413" s="9">
        <f>'11-2019'!O2075</f>
        <v>0</v>
      </c>
      <c r="E1413" s="9">
        <f>'11-2019'!P2075</f>
        <v>0</v>
      </c>
      <c r="F1413" s="71">
        <f t="shared" si="70"/>
        <v>0</v>
      </c>
      <c r="H1413" s="38">
        <f>'11-2019'!H2070</f>
        <v>0</v>
      </c>
      <c r="I1413" s="38">
        <f>'11-2019'!I2070</f>
        <v>1660800</v>
      </c>
      <c r="J1413" s="38">
        <f>'11-2019'!J2070</f>
        <v>0</v>
      </c>
    </row>
    <row r="1414" spans="1:10" s="27" customFormat="1" ht="17.25" x14ac:dyDescent="0.3">
      <c r="A1414" s="6"/>
      <c r="B1414" s="7" t="str">
        <f>'11-2019'!B2071</f>
        <v>Φ315x7.7mm</v>
      </c>
      <c r="C1414" s="8" t="str">
        <f>'11-2019'!C2071</f>
        <v>đ/mét</v>
      </c>
      <c r="D1414" s="9">
        <f>'11-2019'!O2076</f>
        <v>0</v>
      </c>
      <c r="E1414" s="9">
        <f>'11-2019'!P2076</f>
        <v>0</v>
      </c>
      <c r="F1414" s="71">
        <f t="shared" si="70"/>
        <v>0</v>
      </c>
      <c r="H1414" s="38">
        <f>'11-2019'!H2071</f>
        <v>0</v>
      </c>
      <c r="I1414" s="38">
        <f>'11-2019'!I2071</f>
        <v>502800</v>
      </c>
      <c r="J1414" s="38">
        <f>'11-2019'!J2071</f>
        <v>0</v>
      </c>
    </row>
    <row r="1415" spans="1:10" s="27" customFormat="1" ht="17.25" x14ac:dyDescent="0.3">
      <c r="A1415" s="6"/>
      <c r="B1415" s="7" t="str">
        <f>'11-2019'!B2072</f>
        <v>Φ315x12.1mm</v>
      </c>
      <c r="C1415" s="8" t="str">
        <f>'11-2019'!C2072</f>
        <v>đ/mét</v>
      </c>
      <c r="D1415" s="9">
        <f>'11-2019'!O2077</f>
        <v>0</v>
      </c>
      <c r="E1415" s="9">
        <f>'11-2019'!P2077</f>
        <v>0</v>
      </c>
      <c r="F1415" s="71">
        <f t="shared" si="70"/>
        <v>0</v>
      </c>
      <c r="H1415" s="38">
        <f>'11-2019'!H2072</f>
        <v>0</v>
      </c>
      <c r="I1415" s="38">
        <f>'11-2019'!I2072</f>
        <v>816900</v>
      </c>
      <c r="J1415" s="38">
        <f>'11-2019'!J2072</f>
        <v>0</v>
      </c>
    </row>
    <row r="1416" spans="1:10" s="27" customFormat="1" ht="17.25" x14ac:dyDescent="0.3">
      <c r="A1416" s="6"/>
      <c r="B1416" s="7" t="str">
        <f>'11-2019'!B2073</f>
        <v>Φ315x15mm</v>
      </c>
      <c r="C1416" s="8" t="str">
        <f>'11-2019'!C2073</f>
        <v>đ/mét</v>
      </c>
      <c r="D1416" s="9">
        <f>'11-2019'!O2078</f>
        <v>0</v>
      </c>
      <c r="E1416" s="9">
        <f>'11-2019'!P2078</f>
        <v>0</v>
      </c>
      <c r="F1416" s="71">
        <f t="shared" si="70"/>
        <v>0</v>
      </c>
      <c r="H1416" s="38">
        <f>'11-2019'!H2073</f>
        <v>0</v>
      </c>
      <c r="I1416" s="38">
        <f>'11-2019'!I2073</f>
        <v>1001700</v>
      </c>
      <c r="J1416" s="38">
        <f>'11-2019'!J2073</f>
        <v>0</v>
      </c>
    </row>
    <row r="1417" spans="1:10" s="27" customFormat="1" ht="17.25" x14ac:dyDescent="0.3">
      <c r="A1417" s="6"/>
      <c r="B1417" s="7" t="str">
        <f>'11-2019'!B2074</f>
        <v>Φ315x18.7mm</v>
      </c>
      <c r="C1417" s="8" t="str">
        <f>'11-2019'!C2074</f>
        <v>đ/mét</v>
      </c>
      <c r="D1417" s="9">
        <f>'11-2019'!O2079</f>
        <v>0</v>
      </c>
      <c r="E1417" s="9">
        <f>'11-2019'!P2079</f>
        <v>0</v>
      </c>
      <c r="F1417" s="71">
        <f t="shared" si="70"/>
        <v>0</v>
      </c>
      <c r="H1417" s="38">
        <f>'11-2019'!H2074</f>
        <v>0</v>
      </c>
      <c r="I1417" s="38">
        <f>'11-2019'!I2074</f>
        <v>1232600</v>
      </c>
      <c r="J1417" s="38">
        <f>'11-2019'!J2074</f>
        <v>0</v>
      </c>
    </row>
    <row r="1418" spans="1:10" s="27" customFormat="1" ht="17.25" x14ac:dyDescent="0.3">
      <c r="A1418" s="6"/>
      <c r="B1418" s="7" t="str">
        <f>'11-2019'!B2075</f>
        <v>Φ315x23.2mm</v>
      </c>
      <c r="C1418" s="8" t="str">
        <f>'11-2019'!C2075</f>
        <v>đ/mét</v>
      </c>
      <c r="D1418" s="9">
        <f>'11-2019'!O2080</f>
        <v>0</v>
      </c>
      <c r="E1418" s="9">
        <f>'11-2019'!P2080</f>
        <v>0</v>
      </c>
      <c r="F1418" s="71">
        <f t="shared" si="70"/>
        <v>0</v>
      </c>
      <c r="H1418" s="38">
        <f>'11-2019'!H2075</f>
        <v>0</v>
      </c>
      <c r="I1418" s="38">
        <f>'11-2019'!I2075</f>
        <v>1505100</v>
      </c>
      <c r="J1418" s="38">
        <f>'11-2019'!J2075</f>
        <v>0</v>
      </c>
    </row>
    <row r="1419" spans="1:10" s="27" customFormat="1" ht="17.25" x14ac:dyDescent="0.3">
      <c r="A1419" s="6"/>
      <c r="B1419" s="7" t="str">
        <f>'11-2019'!B2076</f>
        <v>Φ315x28.6mm</v>
      </c>
      <c r="C1419" s="8" t="str">
        <f>'11-2019'!C2076</f>
        <v>đ/mét</v>
      </c>
      <c r="D1419" s="9">
        <f>'11-2019'!O2081</f>
        <v>0</v>
      </c>
      <c r="E1419" s="9">
        <f>'11-2019'!P2081</f>
        <v>0</v>
      </c>
      <c r="F1419" s="71">
        <f t="shared" si="70"/>
        <v>0</v>
      </c>
      <c r="H1419" s="38">
        <f>'11-2019'!H2076</f>
        <v>0</v>
      </c>
      <c r="I1419" s="38">
        <f>'11-2019'!I2076</f>
        <v>1816700</v>
      </c>
      <c r="J1419" s="38">
        <f>'11-2019'!J2076</f>
        <v>0</v>
      </c>
    </row>
    <row r="1420" spans="1:10" s="27" customFormat="1" ht="17.25" x14ac:dyDescent="0.3">
      <c r="A1420" s="6"/>
      <c r="B1420" s="7" t="str">
        <f>'11-2019'!B2077</f>
        <v>Φ315x35.2mm</v>
      </c>
      <c r="C1420" s="8" t="str">
        <f>'11-2019'!C2077</f>
        <v>đ/mét</v>
      </c>
      <c r="D1420" s="9">
        <f>'11-2019'!O2082</f>
        <v>0</v>
      </c>
      <c r="E1420" s="9">
        <f>'11-2019'!P2082</f>
        <v>0</v>
      </c>
      <c r="F1420" s="71">
        <f t="shared" si="70"/>
        <v>0</v>
      </c>
      <c r="H1420" s="38">
        <f>'11-2019'!H2077</f>
        <v>0</v>
      </c>
      <c r="I1420" s="38">
        <f>'11-2019'!I2077</f>
        <v>2112800</v>
      </c>
      <c r="J1420" s="38">
        <f>'11-2019'!J2077</f>
        <v>0</v>
      </c>
    </row>
    <row r="1421" spans="1:10" s="27" customFormat="1" ht="17.25" x14ac:dyDescent="0.3">
      <c r="A1421" s="6"/>
      <c r="B1421" s="7" t="str">
        <f>'11-2019'!B2078</f>
        <v>Φ315x8.7mm</v>
      </c>
      <c r="C1421" s="8" t="str">
        <f>'11-2019'!C2078</f>
        <v>đ/mét</v>
      </c>
      <c r="D1421" s="9">
        <f>'11-2019'!O2083</f>
        <v>0</v>
      </c>
      <c r="E1421" s="9">
        <f>'11-2019'!P2083</f>
        <v>0</v>
      </c>
      <c r="F1421" s="71">
        <f t="shared" si="70"/>
        <v>0</v>
      </c>
      <c r="H1421" s="38">
        <f>'11-2019'!H2078</f>
        <v>0</v>
      </c>
      <c r="I1421" s="38">
        <f>'11-2019'!I2078</f>
        <v>639700</v>
      </c>
      <c r="J1421" s="38">
        <f>'11-2019'!J2078</f>
        <v>0</v>
      </c>
    </row>
    <row r="1422" spans="1:10" s="27" customFormat="1" ht="17.25" x14ac:dyDescent="0.3">
      <c r="A1422" s="6"/>
      <c r="B1422" s="7" t="str">
        <f>'11-2019'!B2079</f>
        <v>Φ355x13.6mm</v>
      </c>
      <c r="C1422" s="8" t="str">
        <f>'11-2019'!C2079</f>
        <v>đ/mét</v>
      </c>
      <c r="D1422" s="9">
        <f>'11-2019'!O2084</f>
        <v>0</v>
      </c>
      <c r="E1422" s="9">
        <f>'11-2019'!P2084</f>
        <v>0</v>
      </c>
      <c r="F1422" s="71">
        <f t="shared" si="70"/>
        <v>0</v>
      </c>
      <c r="H1422" s="38">
        <f>'11-2019'!H2079</f>
        <v>0</v>
      </c>
      <c r="I1422" s="38">
        <f>'11-2019'!I2079</f>
        <v>1035000</v>
      </c>
      <c r="J1422" s="38">
        <f>'11-2019'!J2079</f>
        <v>0</v>
      </c>
    </row>
    <row r="1423" spans="1:10" s="27" customFormat="1" ht="17.25" x14ac:dyDescent="0.3">
      <c r="A1423" s="6"/>
      <c r="B1423" s="7" t="str">
        <f>'11-2019'!B2080</f>
        <v>Φ355x16.9mm</v>
      </c>
      <c r="C1423" s="8" t="str">
        <f>'11-2019'!C2080</f>
        <v>đ/mét</v>
      </c>
      <c r="D1423" s="9">
        <f>'11-2019'!O2085</f>
        <v>0</v>
      </c>
      <c r="E1423" s="9">
        <f>'11-2019'!P2085</f>
        <v>0</v>
      </c>
      <c r="F1423" s="71">
        <f t="shared" si="70"/>
        <v>0</v>
      </c>
      <c r="H1423" s="38">
        <f>'11-2019'!H2080</f>
        <v>0</v>
      </c>
      <c r="I1423" s="38">
        <f>'11-2019'!I2080</f>
        <v>1271800</v>
      </c>
      <c r="J1423" s="38">
        <f>'11-2019'!J2080</f>
        <v>0</v>
      </c>
    </row>
    <row r="1424" spans="1:10" s="27" customFormat="1" ht="17.25" x14ac:dyDescent="0.3">
      <c r="A1424" s="6"/>
      <c r="B1424" s="7" t="str">
        <f>'11-2019'!B2081</f>
        <v>Φ355x21.1mm</v>
      </c>
      <c r="C1424" s="8" t="str">
        <f>'11-2019'!C2081</f>
        <v>đ/mét</v>
      </c>
      <c r="D1424" s="9">
        <f>'11-2019'!O2086</f>
        <v>0</v>
      </c>
      <c r="E1424" s="9">
        <f>'11-2019'!P2086</f>
        <v>0</v>
      </c>
      <c r="F1424" s="71">
        <f t="shared" si="70"/>
        <v>0</v>
      </c>
      <c r="H1424" s="38">
        <f>'11-2019'!H2081</f>
        <v>0</v>
      </c>
      <c r="I1424" s="38">
        <f>'11-2019'!I2081</f>
        <v>1568600</v>
      </c>
      <c r="J1424" s="38">
        <f>'11-2019'!J2081</f>
        <v>0</v>
      </c>
    </row>
    <row r="1425" spans="1:10" s="27" customFormat="1" ht="17.25" x14ac:dyDescent="0.3">
      <c r="A1425" s="6"/>
      <c r="B1425" s="7" t="str">
        <f>'11-2019'!B2082</f>
        <v>Φ355x26.1mm</v>
      </c>
      <c r="C1425" s="8" t="str">
        <f>'11-2019'!C2082</f>
        <v>đ/mét</v>
      </c>
      <c r="D1425" s="9">
        <f>'11-2019'!O2087</f>
        <v>0</v>
      </c>
      <c r="E1425" s="9">
        <f>'11-2019'!P2087</f>
        <v>0</v>
      </c>
      <c r="F1425" s="71">
        <f t="shared" ref="F1425:F1431" si="71">E1425-D1425</f>
        <v>0</v>
      </c>
      <c r="H1425" s="38">
        <f>'11-2019'!H2082</f>
        <v>0</v>
      </c>
      <c r="I1425" s="38">
        <f>'11-2019'!I2082</f>
        <v>1908000</v>
      </c>
      <c r="J1425" s="38">
        <f>'11-2019'!J2082</f>
        <v>0</v>
      </c>
    </row>
    <row r="1426" spans="1:10" s="27" customFormat="1" ht="17.25" x14ac:dyDescent="0.3">
      <c r="A1426" s="6"/>
      <c r="B1426" s="7" t="str">
        <f>'11-2019'!B2083</f>
        <v>Φ355x32.2mm</v>
      </c>
      <c r="C1426" s="8" t="str">
        <f>'11-2019'!C2083</f>
        <v>đ/mét</v>
      </c>
      <c r="D1426" s="9">
        <f>'11-2019'!O2088</f>
        <v>0</v>
      </c>
      <c r="E1426" s="9">
        <f>'11-2019'!P2088</f>
        <v>0</v>
      </c>
      <c r="F1426" s="71">
        <f t="shared" si="71"/>
        <v>0</v>
      </c>
      <c r="H1426" s="38">
        <f>'11-2019'!H2083</f>
        <v>0</v>
      </c>
      <c r="I1426" s="38">
        <f>'11-2019'!I2083</f>
        <v>2306100</v>
      </c>
      <c r="J1426" s="38">
        <f>'11-2019'!J2083</f>
        <v>0</v>
      </c>
    </row>
    <row r="1427" spans="1:10" s="27" customFormat="1" ht="17.25" x14ac:dyDescent="0.3">
      <c r="A1427" s="6"/>
      <c r="B1427" s="7" t="str">
        <f>'11-2019'!B2084</f>
        <v>Φ355x39.7mm</v>
      </c>
      <c r="C1427" s="8" t="str">
        <f>'11-2019'!C2084</f>
        <v>đ/mét</v>
      </c>
      <c r="D1427" s="9">
        <f>'11-2019'!O2089</f>
        <v>0</v>
      </c>
      <c r="E1427" s="9">
        <f>'11-2019'!P2089</f>
        <v>0</v>
      </c>
      <c r="F1427" s="71">
        <f t="shared" si="71"/>
        <v>0</v>
      </c>
      <c r="H1427" s="38">
        <f>'11-2019'!H2084</f>
        <v>0</v>
      </c>
      <c r="I1427" s="38">
        <f>'11-2019'!I2084</f>
        <v>2682000</v>
      </c>
      <c r="J1427" s="38">
        <f>'11-2019'!J2084</f>
        <v>0</v>
      </c>
    </row>
    <row r="1428" spans="1:10" s="27" customFormat="1" ht="17.25" x14ac:dyDescent="0.3">
      <c r="A1428" s="6"/>
      <c r="B1428" s="7" t="str">
        <f>'11-2019'!B2085</f>
        <v>Φ400x9.8mm</v>
      </c>
      <c r="C1428" s="8" t="str">
        <f>'11-2019'!C2085</f>
        <v>đ/mét</v>
      </c>
      <c r="D1428" s="9">
        <f>'11-2019'!O2090</f>
        <v>0</v>
      </c>
      <c r="E1428" s="9">
        <f>'11-2019'!P2090</f>
        <v>0</v>
      </c>
      <c r="F1428" s="71">
        <f t="shared" si="71"/>
        <v>0</v>
      </c>
      <c r="H1428" s="38">
        <f>'11-2019'!H2085</f>
        <v>0</v>
      </c>
      <c r="I1428" s="38">
        <f>'11-2019'!I2085</f>
        <v>810800</v>
      </c>
      <c r="J1428" s="38">
        <f>'11-2019'!J2085</f>
        <v>0</v>
      </c>
    </row>
    <row r="1429" spans="1:10" s="27" customFormat="1" ht="17.25" x14ac:dyDescent="0.3">
      <c r="A1429" s="6"/>
      <c r="B1429" s="7" t="str">
        <f>'11-2019'!B2086</f>
        <v>Φ400x15.3mm</v>
      </c>
      <c r="C1429" s="8" t="str">
        <f>'11-2019'!C2086</f>
        <v>đ/mét</v>
      </c>
      <c r="D1429" s="9">
        <f>'11-2019'!O2091</f>
        <v>0</v>
      </c>
      <c r="E1429" s="9">
        <f>'11-2019'!P2091</f>
        <v>0</v>
      </c>
      <c r="F1429" s="71">
        <f t="shared" si="71"/>
        <v>0</v>
      </c>
      <c r="H1429" s="38">
        <f>'11-2019'!H2086</f>
        <v>0</v>
      </c>
      <c r="I1429" s="38">
        <f>'11-2019'!I2086</f>
        <v>1313600</v>
      </c>
      <c r="J1429" s="38">
        <f>'11-2019'!J2086</f>
        <v>0</v>
      </c>
    </row>
    <row r="1430" spans="1:10" s="27" customFormat="1" ht="17.25" x14ac:dyDescent="0.3">
      <c r="A1430" s="6"/>
      <c r="B1430" s="7" t="str">
        <f>'11-2019'!B2087</f>
        <v>Φ400x19.1mm</v>
      </c>
      <c r="C1430" s="8" t="str">
        <f>'11-2019'!C2087</f>
        <v>đ/mét</v>
      </c>
      <c r="D1430" s="9">
        <f>'11-2019'!O2092</f>
        <v>0</v>
      </c>
      <c r="E1430" s="9">
        <f>'11-2019'!P2092</f>
        <v>0</v>
      </c>
      <c r="F1430" s="71">
        <f t="shared" si="71"/>
        <v>0</v>
      </c>
      <c r="H1430" s="38">
        <f>'11-2019'!H2087</f>
        <v>0</v>
      </c>
      <c r="I1430" s="38">
        <f>'11-2019'!I2087</f>
        <v>1621700</v>
      </c>
      <c r="J1430" s="38">
        <f>'11-2019'!J2087</f>
        <v>0</v>
      </c>
    </row>
    <row r="1431" spans="1:10" s="27" customFormat="1" ht="17.25" x14ac:dyDescent="0.3">
      <c r="A1431" s="6"/>
      <c r="B1431" s="7" t="str">
        <f>'11-2019'!B2088</f>
        <v>Φ400x23.7mm</v>
      </c>
      <c r="C1431" s="8" t="str">
        <f>'11-2019'!C2088</f>
        <v>đ/mét</v>
      </c>
      <c r="D1431" s="9">
        <f>'11-2019'!O2093</f>
        <v>0</v>
      </c>
      <c r="E1431" s="9">
        <f>'11-2019'!P2093</f>
        <v>0</v>
      </c>
      <c r="F1431" s="71">
        <f t="shared" si="71"/>
        <v>0</v>
      </c>
      <c r="H1431" s="38">
        <f>'11-2019'!H2088</f>
        <v>0</v>
      </c>
      <c r="I1431" s="38">
        <f>'11-2019'!I2088</f>
        <v>1982600</v>
      </c>
      <c r="J1431" s="38">
        <f>'11-2019'!J2088</f>
        <v>0</v>
      </c>
    </row>
    <row r="1432" spans="1:10" s="27" customFormat="1" ht="17.25" x14ac:dyDescent="0.3">
      <c r="A1432" s="6"/>
      <c r="B1432" s="7" t="str">
        <f>'11-2019'!B2089</f>
        <v>Φ400x29.4mm</v>
      </c>
      <c r="C1432" s="8" t="str">
        <f>'11-2019'!C2089</f>
        <v>đ/mét</v>
      </c>
      <c r="D1432" s="9">
        <f>'11-2019'!O2094</f>
        <v>0</v>
      </c>
      <c r="E1432" s="9">
        <f>'11-2019'!P2094</f>
        <v>0</v>
      </c>
      <c r="F1432" s="71">
        <f t="shared" ref="F1432:F1446" si="72">E1432-D1432</f>
        <v>0</v>
      </c>
      <c r="H1432" s="38">
        <f>'11-2019'!H2089</f>
        <v>0</v>
      </c>
      <c r="I1432" s="38">
        <f>'11-2019'!I2089</f>
        <v>2419800</v>
      </c>
      <c r="J1432" s="38">
        <f>'11-2019'!J2089</f>
        <v>0</v>
      </c>
    </row>
    <row r="1433" spans="1:10" s="27" customFormat="1" ht="17.25" x14ac:dyDescent="0.3">
      <c r="A1433" s="6"/>
      <c r="B1433" s="7" t="str">
        <f>'11-2019'!B2090</f>
        <v>Φ400x36.3mm</v>
      </c>
      <c r="C1433" s="8" t="str">
        <f>'11-2019'!C2090</f>
        <v>đ/mét</v>
      </c>
      <c r="D1433" s="9">
        <f>'11-2019'!O2095</f>
        <v>0</v>
      </c>
      <c r="E1433" s="9">
        <f>'11-2019'!P2095</f>
        <v>0</v>
      </c>
      <c r="F1433" s="71">
        <f t="shared" si="72"/>
        <v>0</v>
      </c>
      <c r="H1433" s="38">
        <f>'11-2019'!H2090</f>
        <v>0</v>
      </c>
      <c r="I1433" s="38">
        <f>'11-2019'!I2090</f>
        <v>2927900</v>
      </c>
      <c r="J1433" s="38">
        <f>'11-2019'!J2090</f>
        <v>0</v>
      </c>
    </row>
    <row r="1434" spans="1:10" s="27" customFormat="1" ht="17.25" x14ac:dyDescent="0.3">
      <c r="A1434" s="6"/>
      <c r="B1434" s="7" t="str">
        <f>'11-2019'!B2091</f>
        <v>Φ400x44.7mm</v>
      </c>
      <c r="C1434" s="8" t="str">
        <f>'11-2019'!C2091</f>
        <v>đ/mét</v>
      </c>
      <c r="D1434" s="9">
        <f>'11-2019'!O2096</f>
        <v>0</v>
      </c>
      <c r="E1434" s="9">
        <f>'11-2019'!P2096</f>
        <v>0</v>
      </c>
      <c r="F1434" s="71">
        <f t="shared" si="72"/>
        <v>0</v>
      </c>
      <c r="H1434" s="38">
        <f>'11-2019'!H2091</f>
        <v>0</v>
      </c>
      <c r="I1434" s="38">
        <f>'11-2019'!I2091</f>
        <v>3412000</v>
      </c>
      <c r="J1434" s="38">
        <f>'11-2019'!J2091</f>
        <v>0</v>
      </c>
    </row>
    <row r="1435" spans="1:10" s="27" customFormat="1" ht="17.25" x14ac:dyDescent="0.3">
      <c r="A1435" s="6"/>
      <c r="B1435" s="7" t="str">
        <f>'11-2019'!B2092</f>
        <v>Φ450x11mm</v>
      </c>
      <c r="C1435" s="8" t="str">
        <f>'11-2019'!C2092</f>
        <v>đ/mét</v>
      </c>
      <c r="D1435" s="9">
        <f>'11-2019'!O2097</f>
        <v>0</v>
      </c>
      <c r="E1435" s="9">
        <f>'11-2019'!P2097</f>
        <v>0</v>
      </c>
      <c r="F1435" s="71">
        <f t="shared" si="72"/>
        <v>0</v>
      </c>
      <c r="H1435" s="38">
        <f>'11-2019'!H2092</f>
        <v>0</v>
      </c>
      <c r="I1435" s="38">
        <f>'11-2019'!I2092</f>
        <v>1022000</v>
      </c>
      <c r="J1435" s="38">
        <f>'11-2019'!J2092</f>
        <v>0</v>
      </c>
    </row>
    <row r="1436" spans="1:10" s="27" customFormat="1" ht="17.25" x14ac:dyDescent="0.3">
      <c r="A1436" s="6"/>
      <c r="B1436" s="7" t="str">
        <f>'11-2019'!B2093</f>
        <v>Φ450x17.2mm</v>
      </c>
      <c r="C1436" s="8" t="str">
        <f>'11-2019'!C2093</f>
        <v>đ/mét</v>
      </c>
      <c r="D1436" s="9">
        <f>'11-2019'!O2098</f>
        <v>0</v>
      </c>
      <c r="E1436" s="9">
        <f>'11-2019'!P2098</f>
        <v>0</v>
      </c>
      <c r="F1436" s="71">
        <f t="shared" si="72"/>
        <v>0</v>
      </c>
      <c r="H1436" s="38">
        <f>'11-2019'!H2093</f>
        <v>0</v>
      </c>
      <c r="I1436" s="38">
        <f>'11-2019'!I2093</f>
        <v>1661300</v>
      </c>
      <c r="J1436" s="38">
        <f>'11-2019'!J2093</f>
        <v>0</v>
      </c>
    </row>
    <row r="1437" spans="1:10" s="27" customFormat="1" ht="17.25" x14ac:dyDescent="0.3">
      <c r="A1437" s="6"/>
      <c r="B1437" s="7" t="str">
        <f>'11-2019'!B2094</f>
        <v>Φ450x21.5mm</v>
      </c>
      <c r="C1437" s="8" t="str">
        <f>'11-2019'!C2094</f>
        <v>đ/mét</v>
      </c>
      <c r="D1437" s="9">
        <f>'11-2019'!O2099</f>
        <v>0</v>
      </c>
      <c r="E1437" s="9">
        <f>'11-2019'!P2099</f>
        <v>0</v>
      </c>
      <c r="F1437" s="71">
        <f t="shared" si="72"/>
        <v>0</v>
      </c>
      <c r="H1437" s="38">
        <f>'11-2019'!H2094</f>
        <v>0</v>
      </c>
      <c r="I1437" s="38">
        <f>'11-2019'!I2094</f>
        <v>2050800</v>
      </c>
      <c r="J1437" s="38">
        <f>'11-2019'!J2094</f>
        <v>0</v>
      </c>
    </row>
    <row r="1438" spans="1:10" s="27" customFormat="1" ht="17.25" x14ac:dyDescent="0.3">
      <c r="A1438" s="6"/>
      <c r="B1438" s="7" t="str">
        <f>'11-2019'!B2095</f>
        <v>Φ450x26.7mm</v>
      </c>
      <c r="C1438" s="8" t="str">
        <f>'11-2019'!C2095</f>
        <v>đ/mét</v>
      </c>
      <c r="D1438" s="9">
        <f>'11-2019'!O2100</f>
        <v>0</v>
      </c>
      <c r="E1438" s="9">
        <f>'11-2019'!P2100</f>
        <v>0</v>
      </c>
      <c r="F1438" s="71">
        <f t="shared" si="72"/>
        <v>0</v>
      </c>
      <c r="H1438" s="38">
        <f>'11-2019'!H2095</f>
        <v>0</v>
      </c>
      <c r="I1438" s="38">
        <f>'11-2019'!I2095</f>
        <v>2511900</v>
      </c>
      <c r="J1438" s="38">
        <f>'11-2019'!J2095</f>
        <v>0</v>
      </c>
    </row>
    <row r="1439" spans="1:10" s="27" customFormat="1" ht="17.25" x14ac:dyDescent="0.3">
      <c r="A1439" s="6"/>
      <c r="B1439" s="7" t="str">
        <f>'11-2019'!B2096</f>
        <v>Φ450x33.1mm</v>
      </c>
      <c r="C1439" s="8" t="str">
        <f>'11-2019'!C2096</f>
        <v>đ/mét</v>
      </c>
      <c r="D1439" s="9">
        <f>'11-2019'!O2101</f>
        <v>0</v>
      </c>
      <c r="E1439" s="9">
        <f>'11-2019'!P2101</f>
        <v>0</v>
      </c>
      <c r="F1439" s="71">
        <f t="shared" si="72"/>
        <v>0</v>
      </c>
      <c r="H1439" s="38">
        <f>'11-2019'!H2096</f>
        <v>0</v>
      </c>
      <c r="I1439" s="38">
        <f>'11-2019'!I2096</f>
        <v>3065200</v>
      </c>
      <c r="J1439" s="38">
        <f>'11-2019'!J2096</f>
        <v>0</v>
      </c>
    </row>
    <row r="1440" spans="1:10" s="27" customFormat="1" ht="17.25" x14ac:dyDescent="0.3">
      <c r="A1440" s="6"/>
      <c r="B1440" s="7" t="str">
        <f>'11-2019'!B2097</f>
        <v>Φ450x40.9mm</v>
      </c>
      <c r="C1440" s="8" t="str">
        <f>'11-2019'!C2097</f>
        <v>đ/mét</v>
      </c>
      <c r="D1440" s="9">
        <f>'11-2019'!O2102</f>
        <v>0</v>
      </c>
      <c r="E1440" s="9">
        <f>'11-2019'!P2102</f>
        <v>0</v>
      </c>
      <c r="F1440" s="71">
        <f t="shared" si="72"/>
        <v>0</v>
      </c>
      <c r="H1440" s="38">
        <f>'11-2019'!H2097</f>
        <v>0</v>
      </c>
      <c r="I1440" s="38">
        <f>'11-2019'!I2097</f>
        <v>3707700</v>
      </c>
      <c r="J1440" s="38">
        <f>'11-2019'!J2097</f>
        <v>0</v>
      </c>
    </row>
    <row r="1441" spans="1:10" s="27" customFormat="1" ht="17.25" x14ac:dyDescent="0.3">
      <c r="A1441" s="6"/>
      <c r="B1441" s="7" t="str">
        <f>'11-2019'!B2098</f>
        <v>Φ450x50.3mm</v>
      </c>
      <c r="C1441" s="8" t="str">
        <f>'11-2019'!C2098</f>
        <v>đ/mét</v>
      </c>
      <c r="D1441" s="9">
        <f>'11-2019'!O2103</f>
        <v>0</v>
      </c>
      <c r="E1441" s="9">
        <f>'11-2019'!P2103</f>
        <v>0</v>
      </c>
      <c r="F1441" s="71">
        <f t="shared" si="72"/>
        <v>0</v>
      </c>
      <c r="H1441" s="38">
        <f>'11-2019'!H2098</f>
        <v>0</v>
      </c>
      <c r="I1441" s="38">
        <f>'11-2019'!I2098</f>
        <v>4311000</v>
      </c>
      <c r="J1441" s="38">
        <f>'11-2019'!J2098</f>
        <v>0</v>
      </c>
    </row>
    <row r="1442" spans="1:10" s="27" customFormat="1" ht="17.25" x14ac:dyDescent="0.3">
      <c r="A1442" s="6"/>
      <c r="B1442" s="7" t="str">
        <f>'11-2019'!B2099</f>
        <v>Φ500x12.3mm</v>
      </c>
      <c r="C1442" s="8" t="str">
        <f>'11-2019'!C2099</f>
        <v>đ/mét</v>
      </c>
      <c r="D1442" s="9">
        <f>'11-2019'!O2104</f>
        <v>0</v>
      </c>
      <c r="E1442" s="9">
        <f>'11-2019'!P2104</f>
        <v>0</v>
      </c>
      <c r="F1442" s="71">
        <f t="shared" si="72"/>
        <v>0</v>
      </c>
      <c r="H1442" s="38">
        <f>'11-2019'!H2099</f>
        <v>0</v>
      </c>
      <c r="I1442" s="38">
        <f>'11-2019'!I2099</f>
        <v>1363400</v>
      </c>
      <c r="J1442" s="38">
        <f>'11-2019'!J2099</f>
        <v>0</v>
      </c>
    </row>
    <row r="1443" spans="1:10" s="27" customFormat="1" ht="17.25" x14ac:dyDescent="0.3">
      <c r="A1443" s="6"/>
      <c r="B1443" s="7" t="str">
        <f>'11-2019'!B2100</f>
        <v>Φ500x19.1mm</v>
      </c>
      <c r="C1443" s="8" t="str">
        <f>'11-2019'!C2100</f>
        <v>đ/mét</v>
      </c>
      <c r="D1443" s="9">
        <f>'11-2019'!O2105</f>
        <v>0</v>
      </c>
      <c r="E1443" s="9">
        <f>'11-2019'!P2105</f>
        <v>0</v>
      </c>
      <c r="F1443" s="71">
        <f t="shared" si="72"/>
        <v>0</v>
      </c>
      <c r="H1443" s="38">
        <f>'11-2019'!H2100</f>
        <v>0</v>
      </c>
      <c r="I1443" s="38">
        <f>'11-2019'!I2100</f>
        <v>2119600</v>
      </c>
      <c r="J1443" s="38">
        <f>'11-2019'!J2100</f>
        <v>0</v>
      </c>
    </row>
    <row r="1444" spans="1:10" s="27" customFormat="1" ht="17.25" x14ac:dyDescent="0.3">
      <c r="A1444" s="6"/>
      <c r="B1444" s="7" t="str">
        <f>'11-2019'!B2101</f>
        <v>Φ500x23.9mm</v>
      </c>
      <c r="C1444" s="8" t="str">
        <f>'11-2019'!C2101</f>
        <v>đ/mét</v>
      </c>
      <c r="D1444" s="9">
        <f>'11-2019'!O2106</f>
        <v>0</v>
      </c>
      <c r="E1444" s="9">
        <f>'11-2019'!P2106</f>
        <v>0</v>
      </c>
      <c r="F1444" s="71">
        <f t="shared" si="72"/>
        <v>0</v>
      </c>
      <c r="H1444" s="38">
        <f>'11-2019'!H2101</f>
        <v>0</v>
      </c>
      <c r="I1444" s="38">
        <f>'11-2019'!I2101</f>
        <v>2617600</v>
      </c>
      <c r="J1444" s="38">
        <f>'11-2019'!J2101</f>
        <v>0</v>
      </c>
    </row>
    <row r="1445" spans="1:10" s="27" customFormat="1" ht="17.25" x14ac:dyDescent="0.3">
      <c r="A1445" s="6"/>
      <c r="B1445" s="7" t="str">
        <f>'11-2019'!B2102</f>
        <v>Φ500x29.7mm</v>
      </c>
      <c r="C1445" s="8" t="str">
        <f>'11-2019'!C2102</f>
        <v>đ/mét</v>
      </c>
      <c r="D1445" s="9">
        <f>'11-2019'!O2107</f>
        <v>0</v>
      </c>
      <c r="E1445" s="9">
        <f>'11-2019'!P2107</f>
        <v>0</v>
      </c>
      <c r="F1445" s="71">
        <f t="shared" si="72"/>
        <v>0</v>
      </c>
      <c r="H1445" s="38">
        <f>'11-2019'!H2102</f>
        <v>0</v>
      </c>
      <c r="I1445" s="38">
        <f>'11-2019'!I2102</f>
        <v>3210600</v>
      </c>
      <c r="J1445" s="38">
        <f>'11-2019'!J2102</f>
        <v>0</v>
      </c>
    </row>
    <row r="1446" spans="1:10" s="27" customFormat="1" ht="17.25" x14ac:dyDescent="0.3">
      <c r="A1446" s="6"/>
      <c r="B1446" s="7" t="str">
        <f>'11-2019'!B2103</f>
        <v>Φ500x36.8mm</v>
      </c>
      <c r="C1446" s="8" t="str">
        <f>'11-2019'!C2103</f>
        <v>đ/mét</v>
      </c>
      <c r="D1446" s="9">
        <f>'11-2019'!O2108</f>
        <v>0</v>
      </c>
      <c r="E1446" s="9">
        <f>'11-2019'!P2108</f>
        <v>0</v>
      </c>
      <c r="F1446" s="71">
        <f t="shared" si="72"/>
        <v>0</v>
      </c>
      <c r="H1446" s="38">
        <f>'11-2019'!H2103</f>
        <v>0</v>
      </c>
      <c r="I1446" s="38">
        <f>'11-2019'!I2103</f>
        <v>3912600</v>
      </c>
      <c r="J1446" s="38">
        <f>'11-2019'!J2103</f>
        <v>0</v>
      </c>
    </row>
    <row r="1447" spans="1:10" s="27" customFormat="1" ht="17.25" x14ac:dyDescent="0.3">
      <c r="A1447" s="6"/>
      <c r="B1447" s="7" t="str">
        <f>'11-2019'!B2104</f>
        <v>Φ500x45.4mm</v>
      </c>
      <c r="C1447" s="8" t="str">
        <f>'11-2019'!C2104</f>
        <v>đ/mét</v>
      </c>
      <c r="D1447" s="9">
        <f>'11-2019'!O2109</f>
        <v>0</v>
      </c>
      <c r="E1447" s="9">
        <f>'11-2019'!P2109</f>
        <v>0</v>
      </c>
      <c r="F1447" s="71">
        <f t="shared" ref="F1447:F1463" si="73">E1447-D1447</f>
        <v>0</v>
      </c>
      <c r="H1447" s="38">
        <f>'11-2019'!H2104</f>
        <v>0</v>
      </c>
      <c r="I1447" s="38">
        <f>'11-2019'!I2104</f>
        <v>4732600</v>
      </c>
      <c r="J1447" s="38">
        <f>'11-2019'!J2104</f>
        <v>0</v>
      </c>
    </row>
    <row r="1448" spans="1:10" s="27" customFormat="1" ht="17.25" x14ac:dyDescent="0.3">
      <c r="A1448" s="6"/>
      <c r="B1448" s="7" t="str">
        <f>'11-2019'!B2105</f>
        <v>Φ500x55.8mm</v>
      </c>
      <c r="C1448" s="8" t="str">
        <f>'11-2019'!C2105</f>
        <v>đ/mét</v>
      </c>
      <c r="D1448" s="9">
        <f>'11-2019'!O2110</f>
        <v>0</v>
      </c>
      <c r="E1448" s="9">
        <f>'11-2019'!P2110</f>
        <v>0</v>
      </c>
      <c r="F1448" s="71">
        <f t="shared" si="73"/>
        <v>0</v>
      </c>
      <c r="H1448" s="38">
        <f>'11-2019'!H2105</f>
        <v>0</v>
      </c>
      <c r="I1448" s="38">
        <f>'11-2019'!I2105</f>
        <v>5322600</v>
      </c>
      <c r="J1448" s="38">
        <f>'11-2019'!J2105</f>
        <v>0</v>
      </c>
    </row>
    <row r="1449" spans="1:10" s="27" customFormat="1" ht="17.25" x14ac:dyDescent="0.3">
      <c r="A1449" s="6"/>
      <c r="B1449" s="7" t="str">
        <f>'11-2019'!B2106</f>
        <v>Φ560x13.7mm</v>
      </c>
      <c r="C1449" s="8" t="str">
        <f>'11-2019'!C2106</f>
        <v>đ/mét</v>
      </c>
      <c r="D1449" s="9">
        <f>'11-2019'!O2111</f>
        <v>0</v>
      </c>
      <c r="E1449" s="9">
        <f>'11-2019'!P2111</f>
        <v>0</v>
      </c>
      <c r="F1449" s="71">
        <f t="shared" si="73"/>
        <v>0</v>
      </c>
      <c r="H1449" s="38">
        <f>'11-2019'!H2106</f>
        <v>0</v>
      </c>
      <c r="I1449" s="38">
        <f>'11-2019'!I2106</f>
        <v>1704200</v>
      </c>
      <c r="J1449" s="38">
        <f>'11-2019'!J2106</f>
        <v>0</v>
      </c>
    </row>
    <row r="1450" spans="1:10" s="27" customFormat="1" ht="17.25" x14ac:dyDescent="0.3">
      <c r="A1450" s="6"/>
      <c r="B1450" s="7" t="str">
        <f>'11-2019'!B2107</f>
        <v>Φ560x21.4mm</v>
      </c>
      <c r="C1450" s="8" t="str">
        <f>'11-2019'!C2107</f>
        <v>đ/mét</v>
      </c>
      <c r="D1450" s="9">
        <f>'11-2019'!O2112</f>
        <v>0</v>
      </c>
      <c r="E1450" s="9">
        <f>'11-2019'!P2112</f>
        <v>0</v>
      </c>
      <c r="F1450" s="71">
        <f t="shared" si="73"/>
        <v>0</v>
      </c>
      <c r="H1450" s="38">
        <f>'11-2019'!H2107</f>
        <v>0</v>
      </c>
      <c r="I1450" s="38">
        <f>'11-2019'!I2107</f>
        <v>2815800</v>
      </c>
      <c r="J1450" s="38">
        <f>'11-2019'!J2107</f>
        <v>0</v>
      </c>
    </row>
    <row r="1451" spans="1:10" s="27" customFormat="1" ht="17.25" x14ac:dyDescent="0.3">
      <c r="A1451" s="6"/>
      <c r="B1451" s="7" t="str">
        <f>'11-2019'!B2108</f>
        <v>Φ560x26.7mm</v>
      </c>
      <c r="C1451" s="8" t="str">
        <f>'11-2019'!C2108</f>
        <v>đ/mét</v>
      </c>
      <c r="D1451" s="9">
        <f>'11-2019'!O2113</f>
        <v>0</v>
      </c>
      <c r="E1451" s="9">
        <f>'11-2019'!P2113</f>
        <v>0</v>
      </c>
      <c r="F1451" s="71">
        <f t="shared" si="73"/>
        <v>0</v>
      </c>
      <c r="H1451" s="38">
        <f>'11-2019'!H2108</f>
        <v>0</v>
      </c>
      <c r="I1451" s="38">
        <f>'11-2019'!I2108</f>
        <v>3478500</v>
      </c>
      <c r="J1451" s="38">
        <f>'11-2019'!J2108</f>
        <v>0</v>
      </c>
    </row>
    <row r="1452" spans="1:10" s="27" customFormat="1" ht="17.25" x14ac:dyDescent="0.3">
      <c r="A1452" s="6"/>
      <c r="B1452" s="7" t="str">
        <f>'11-2019'!B2109</f>
        <v>Φ560x33.2mm</v>
      </c>
      <c r="C1452" s="8" t="str">
        <f>'11-2019'!C2109</f>
        <v>đ/mét</v>
      </c>
      <c r="D1452" s="9">
        <f>'11-2019'!O2114</f>
        <v>0</v>
      </c>
      <c r="E1452" s="9">
        <f>'11-2019'!P2114</f>
        <v>0</v>
      </c>
      <c r="F1452" s="71">
        <f t="shared" si="73"/>
        <v>0</v>
      </c>
      <c r="H1452" s="38">
        <f>'11-2019'!H2109</f>
        <v>0</v>
      </c>
      <c r="I1452" s="38">
        <f>'11-2019'!I2109</f>
        <v>4270500</v>
      </c>
      <c r="J1452" s="38">
        <f>'11-2019'!J2109</f>
        <v>0</v>
      </c>
    </row>
    <row r="1453" spans="1:10" s="27" customFormat="1" ht="17.25" x14ac:dyDescent="0.3">
      <c r="A1453" s="6"/>
      <c r="B1453" s="7" t="str">
        <f>'11-2019'!B2110</f>
        <v>Φ560x41.2mm</v>
      </c>
      <c r="C1453" s="8" t="str">
        <f>'11-2019'!C2110</f>
        <v>đ/mét</v>
      </c>
      <c r="D1453" s="9">
        <f>'11-2019'!O2115</f>
        <v>0</v>
      </c>
      <c r="E1453" s="9">
        <f>'11-2019'!P2115</f>
        <v>0</v>
      </c>
      <c r="F1453" s="71">
        <f t="shared" si="73"/>
        <v>0</v>
      </c>
      <c r="H1453" s="38">
        <f>'11-2019'!H2110</f>
        <v>0</v>
      </c>
      <c r="I1453" s="38">
        <f>'11-2019'!I2110</f>
        <v>5212100</v>
      </c>
      <c r="J1453" s="38">
        <f>'11-2019'!J2110</f>
        <v>0</v>
      </c>
    </row>
    <row r="1454" spans="1:10" s="27" customFormat="1" ht="17.25" x14ac:dyDescent="0.3">
      <c r="A1454" s="6"/>
      <c r="B1454" s="7" t="str">
        <f>'11-2019'!B2111</f>
        <v>Φ560x50.8mm</v>
      </c>
      <c r="C1454" s="8" t="str">
        <f>'11-2019'!C2111</f>
        <v>đ/mét</v>
      </c>
      <c r="D1454" s="9">
        <f>'11-2019'!O2116</f>
        <v>0</v>
      </c>
      <c r="E1454" s="9">
        <f>'11-2019'!P2116</f>
        <v>0</v>
      </c>
      <c r="F1454" s="71">
        <f t="shared" si="73"/>
        <v>0</v>
      </c>
      <c r="H1454" s="38">
        <f>'11-2019'!H2111</f>
        <v>0</v>
      </c>
      <c r="I1454" s="38">
        <f>'11-2019'!I2111</f>
        <v>6295100</v>
      </c>
      <c r="J1454" s="38">
        <f>'11-2019'!J2111</f>
        <v>0</v>
      </c>
    </row>
    <row r="1455" spans="1:10" s="27" customFormat="1" ht="17.25" x14ac:dyDescent="0.3">
      <c r="A1455" s="6"/>
      <c r="B1455" s="7" t="str">
        <f>'11-2019'!B2112</f>
        <v>Φ630x15.4mm</v>
      </c>
      <c r="C1455" s="8" t="str">
        <f>'11-2019'!C2112</f>
        <v>đ/mét</v>
      </c>
      <c r="D1455" s="9">
        <f>'11-2019'!O2117</f>
        <v>0</v>
      </c>
      <c r="E1455" s="9">
        <f>'11-2019'!P2117</f>
        <v>0</v>
      </c>
      <c r="F1455" s="71">
        <f t="shared" si="73"/>
        <v>0</v>
      </c>
      <c r="H1455" s="38">
        <f>'11-2019'!H2112</f>
        <v>0</v>
      </c>
      <c r="I1455" s="38">
        <f>'11-2019'!I2112</f>
        <v>2151600</v>
      </c>
      <c r="J1455" s="38">
        <f>'11-2019'!J2112</f>
        <v>0</v>
      </c>
    </row>
    <row r="1456" spans="1:10" s="27" customFormat="1" ht="17.25" x14ac:dyDescent="0.3">
      <c r="A1456" s="6"/>
      <c r="B1456" s="7" t="str">
        <f>'11-2019'!B2113</f>
        <v>Φ630x19.3mm</v>
      </c>
      <c r="C1456" s="8" t="str">
        <f>'11-2019'!C2113</f>
        <v>đ/mét</v>
      </c>
      <c r="D1456" s="9">
        <f>'11-2019'!O2118</f>
        <v>0</v>
      </c>
      <c r="E1456" s="9">
        <f>'11-2019'!P2118</f>
        <v>0</v>
      </c>
      <c r="F1456" s="71">
        <f t="shared" si="73"/>
        <v>0</v>
      </c>
      <c r="H1456" s="38">
        <f>'11-2019'!H2113</f>
        <v>0</v>
      </c>
      <c r="I1456" s="38">
        <f>'11-2019'!I2113</f>
        <v>2716600</v>
      </c>
      <c r="J1456" s="38">
        <f>'11-2019'!J2113</f>
        <v>0</v>
      </c>
    </row>
    <row r="1457" spans="1:10" s="27" customFormat="1" ht="17.25" x14ac:dyDescent="0.3">
      <c r="A1457" s="6"/>
      <c r="B1457" s="7" t="str">
        <f>'11-2019'!B2114</f>
        <v>Φ630x24.1mm</v>
      </c>
      <c r="C1457" s="8" t="str">
        <f>'11-2019'!C2114</f>
        <v>đ/mét</v>
      </c>
      <c r="D1457" s="9">
        <f>'11-2019'!O2119</f>
        <v>0</v>
      </c>
      <c r="E1457" s="9">
        <f>'11-2019'!P2119</f>
        <v>0</v>
      </c>
      <c r="F1457" s="71">
        <f t="shared" si="73"/>
        <v>0</v>
      </c>
      <c r="H1457" s="38">
        <f>'11-2019'!H2114</f>
        <v>0</v>
      </c>
      <c r="I1457" s="38">
        <f>'11-2019'!I2114</f>
        <v>3562500</v>
      </c>
      <c r="J1457" s="38">
        <f>'11-2019'!J2114</f>
        <v>0</v>
      </c>
    </row>
    <row r="1458" spans="1:10" s="27" customFormat="1" ht="17.25" x14ac:dyDescent="0.3">
      <c r="A1458" s="6"/>
      <c r="B1458" s="7" t="str">
        <f>'11-2019'!B2115</f>
        <v>Φ630x30.0mm</v>
      </c>
      <c r="C1458" s="8" t="str">
        <f>'11-2019'!C2115</f>
        <v>đ/mét</v>
      </c>
      <c r="D1458" s="9">
        <f>'11-2019'!O2120</f>
        <v>0</v>
      </c>
      <c r="E1458" s="9">
        <f>'11-2019'!P2120</f>
        <v>0</v>
      </c>
      <c r="F1458" s="71">
        <f t="shared" si="73"/>
        <v>0</v>
      </c>
      <c r="H1458" s="38">
        <f>'11-2019'!H2115</f>
        <v>0</v>
      </c>
      <c r="I1458" s="38">
        <f>'11-2019'!I2115</f>
        <v>4394200</v>
      </c>
      <c r="J1458" s="38">
        <f>'11-2019'!J2115</f>
        <v>0</v>
      </c>
    </row>
    <row r="1459" spans="1:10" s="27" customFormat="1" ht="17.25" x14ac:dyDescent="0.3">
      <c r="A1459" s="6"/>
      <c r="B1459" s="7" t="str">
        <f>'11-2019'!B2116</f>
        <v>Φ630x37.4mm</v>
      </c>
      <c r="C1459" s="8" t="str">
        <f>'11-2019'!C2116</f>
        <v>đ/mét</v>
      </c>
      <c r="D1459" s="9">
        <f>'11-2019'!O2121</f>
        <v>0</v>
      </c>
      <c r="E1459" s="9">
        <f>'11-2019'!P2121</f>
        <v>0</v>
      </c>
      <c r="F1459" s="71">
        <f t="shared" si="73"/>
        <v>0</v>
      </c>
      <c r="H1459" s="38">
        <f>'11-2019'!H2116</f>
        <v>0</v>
      </c>
      <c r="I1459" s="38">
        <f>'11-2019'!I2116</f>
        <v>5408900</v>
      </c>
      <c r="J1459" s="38">
        <f>'11-2019'!J2116</f>
        <v>0</v>
      </c>
    </row>
    <row r="1460" spans="1:10" s="27" customFormat="1" ht="17.25" x14ac:dyDescent="0.3">
      <c r="A1460" s="6"/>
      <c r="B1460" s="7" t="str">
        <f>'11-2019'!B2117</f>
        <v>Φ630x46.3mm</v>
      </c>
      <c r="C1460" s="8" t="str">
        <f>'11-2019'!C2117</f>
        <v>đ/mét</v>
      </c>
      <c r="D1460" s="9">
        <f>'11-2019'!O2122</f>
        <v>0</v>
      </c>
      <c r="E1460" s="9">
        <f>'11-2019'!P2122</f>
        <v>0</v>
      </c>
      <c r="F1460" s="71">
        <f t="shared" si="73"/>
        <v>0</v>
      </c>
      <c r="H1460" s="38">
        <f>'11-2019'!H2117</f>
        <v>0</v>
      </c>
      <c r="I1460" s="38">
        <f>'11-2019'!I2117</f>
        <v>6587900</v>
      </c>
      <c r="J1460" s="38">
        <f>'11-2019'!J2117</f>
        <v>0</v>
      </c>
    </row>
    <row r="1461" spans="1:10" s="27" customFormat="1" ht="17.25" x14ac:dyDescent="0.3">
      <c r="A1461" s="6"/>
      <c r="B1461" s="7" t="str">
        <f>'11-2019'!B2118</f>
        <v>Φ630x57.2mm</v>
      </c>
      <c r="C1461" s="8" t="str">
        <f>'11-2019'!C2118</f>
        <v>đ/mét</v>
      </c>
      <c r="D1461" s="9">
        <f>'11-2019'!O2123</f>
        <v>0</v>
      </c>
      <c r="E1461" s="9">
        <f>'11-2019'!P2123</f>
        <v>0</v>
      </c>
      <c r="F1461" s="71">
        <f t="shared" si="73"/>
        <v>0</v>
      </c>
      <c r="H1461" s="38">
        <f>'11-2019'!H2118</f>
        <v>0</v>
      </c>
      <c r="I1461" s="38">
        <f>'11-2019'!I2118</f>
        <v>7986000</v>
      </c>
      <c r="J1461" s="38">
        <f>'11-2019'!J2118</f>
        <v>0</v>
      </c>
    </row>
    <row r="1462" spans="1:10" s="27" customFormat="1" ht="17.25" x14ac:dyDescent="0.3">
      <c r="A1462" s="6"/>
      <c r="B1462" s="7" t="str">
        <f>'11-2019'!B2119</f>
        <v>ΦỐng nhựa PPR Hoa Sen sản xuất theo tiêu chuẩn DIN 8077:2008 &amp; DIN 8078:2008mm</v>
      </c>
      <c r="C1462" s="8">
        <f>'11-2019'!C2119</f>
        <v>0</v>
      </c>
      <c r="D1462" s="9">
        <f>'11-2019'!O2124</f>
        <v>0</v>
      </c>
      <c r="E1462" s="9">
        <f>'11-2019'!P2124</f>
        <v>0</v>
      </c>
      <c r="F1462" s="71">
        <f t="shared" si="73"/>
        <v>0</v>
      </c>
      <c r="H1462" s="38">
        <f>'11-2019'!H2119</f>
        <v>0</v>
      </c>
      <c r="I1462" s="38">
        <f>'11-2019'!I2119</f>
        <v>0</v>
      </c>
      <c r="J1462" s="38">
        <f>'11-2019'!J2119</f>
        <v>0</v>
      </c>
    </row>
    <row r="1463" spans="1:10" s="27" customFormat="1" ht="17.25" x14ac:dyDescent="0.3">
      <c r="A1463" s="6"/>
      <c r="B1463" s="7" t="str">
        <f>'11-2019'!B2120</f>
        <v>Φ20x1.9mm</v>
      </c>
      <c r="C1463" s="8" t="str">
        <f>'11-2019'!C2120</f>
        <v>đ/mét</v>
      </c>
      <c r="D1463" s="9">
        <f>'11-2019'!O2125</f>
        <v>0</v>
      </c>
      <c r="E1463" s="9">
        <f>'11-2019'!P2125</f>
        <v>0</v>
      </c>
      <c r="F1463" s="71">
        <f t="shared" si="73"/>
        <v>0</v>
      </c>
      <c r="H1463" s="38">
        <f>'11-2019'!H2120</f>
        <v>0</v>
      </c>
      <c r="I1463" s="38">
        <f>'11-2019'!I2120</f>
        <v>17300</v>
      </c>
      <c r="J1463" s="38">
        <f>'11-2019'!J2120</f>
        <v>0</v>
      </c>
    </row>
    <row r="1464" spans="1:10" s="27" customFormat="1" ht="17.25" x14ac:dyDescent="0.3">
      <c r="A1464" s="6"/>
      <c r="B1464" s="7" t="str">
        <f>'11-2019'!B2121</f>
        <v>Φ20x2.3mm</v>
      </c>
      <c r="C1464" s="8" t="str">
        <f>'11-2019'!C2121</f>
        <v>đ/mét</v>
      </c>
      <c r="D1464" s="9">
        <f>'11-2019'!O2126</f>
        <v>0</v>
      </c>
      <c r="E1464" s="9">
        <f>'11-2019'!P2126</f>
        <v>0</v>
      </c>
      <c r="F1464" s="71">
        <f t="shared" ref="F1464:F1481" si="74">E1464-D1464</f>
        <v>0</v>
      </c>
      <c r="H1464" s="38">
        <f>'11-2019'!H2121</f>
        <v>0</v>
      </c>
      <c r="I1464" s="38">
        <f>'11-2019'!I2121</f>
        <v>21300</v>
      </c>
      <c r="J1464" s="38">
        <f>'11-2019'!J2121</f>
        <v>0</v>
      </c>
    </row>
    <row r="1465" spans="1:10" s="27" customFormat="1" ht="17.25" x14ac:dyDescent="0.3">
      <c r="A1465" s="6"/>
      <c r="B1465" s="7" t="str">
        <f>'11-2019'!B2122</f>
        <v>Φ20x2.8mm</v>
      </c>
      <c r="C1465" s="8" t="str">
        <f>'11-2019'!C2122</f>
        <v>đ/mét</v>
      </c>
      <c r="D1465" s="9">
        <f>'11-2019'!O2127</f>
        <v>0</v>
      </c>
      <c r="E1465" s="9">
        <f>'11-2019'!P2127</f>
        <v>0</v>
      </c>
      <c r="F1465" s="71">
        <f t="shared" si="74"/>
        <v>0</v>
      </c>
      <c r="H1465" s="38">
        <f>'11-2019'!H2122</f>
        <v>0</v>
      </c>
      <c r="I1465" s="38">
        <f>'11-2019'!I2122</f>
        <v>23700</v>
      </c>
      <c r="J1465" s="38">
        <f>'11-2019'!J2122</f>
        <v>0</v>
      </c>
    </row>
    <row r="1466" spans="1:10" s="27" customFormat="1" ht="17.25" x14ac:dyDescent="0.3">
      <c r="A1466" s="6"/>
      <c r="B1466" s="7" t="str">
        <f>'11-2019'!B2123</f>
        <v>Φ20x3.4mm</v>
      </c>
      <c r="C1466" s="8" t="str">
        <f>'11-2019'!C2123</f>
        <v>đ/mét</v>
      </c>
      <c r="D1466" s="9">
        <f>'11-2019'!O2128</f>
        <v>0</v>
      </c>
      <c r="E1466" s="9">
        <f>'11-2019'!P2128</f>
        <v>0</v>
      </c>
      <c r="F1466" s="71">
        <f t="shared" si="74"/>
        <v>0</v>
      </c>
      <c r="H1466" s="38">
        <f>'11-2019'!H2123</f>
        <v>0</v>
      </c>
      <c r="I1466" s="38">
        <f>'11-2019'!I2123</f>
        <v>26300</v>
      </c>
      <c r="J1466" s="38">
        <f>'11-2019'!J2123</f>
        <v>0</v>
      </c>
    </row>
    <row r="1467" spans="1:10" s="27" customFormat="1" ht="17.25" x14ac:dyDescent="0.3">
      <c r="A1467" s="6"/>
      <c r="B1467" s="7" t="str">
        <f>'11-2019'!B2124</f>
        <v>Φ20x4.1mm</v>
      </c>
      <c r="C1467" s="8" t="str">
        <f>'11-2019'!C2124</f>
        <v>đ/mét</v>
      </c>
      <c r="D1467" s="9">
        <f>'11-2019'!O2129</f>
        <v>0</v>
      </c>
      <c r="E1467" s="9">
        <f>'11-2019'!P2129</f>
        <v>0</v>
      </c>
      <c r="F1467" s="71">
        <f t="shared" si="74"/>
        <v>0</v>
      </c>
      <c r="H1467" s="38">
        <f>'11-2019'!H2124</f>
        <v>0</v>
      </c>
      <c r="I1467" s="38">
        <f>'11-2019'!I2124</f>
        <v>29100</v>
      </c>
      <c r="J1467" s="38">
        <f>'11-2019'!J2124</f>
        <v>0</v>
      </c>
    </row>
    <row r="1468" spans="1:10" s="27" customFormat="1" ht="17.25" x14ac:dyDescent="0.3">
      <c r="A1468" s="6"/>
      <c r="B1468" s="7" t="str">
        <f>'11-2019'!B2125</f>
        <v>Φ25x2.3mm</v>
      </c>
      <c r="C1468" s="8" t="str">
        <f>'11-2019'!C2125</f>
        <v>đ/mét</v>
      </c>
      <c r="D1468" s="9">
        <f>'11-2019'!O2130</f>
        <v>0</v>
      </c>
      <c r="E1468" s="9">
        <f>'11-2019'!P2130</f>
        <v>0</v>
      </c>
      <c r="F1468" s="71">
        <f t="shared" si="74"/>
        <v>0</v>
      </c>
      <c r="H1468" s="38">
        <f>'11-2019'!H2125</f>
        <v>0</v>
      </c>
      <c r="I1468" s="38">
        <f>'11-2019'!I2125</f>
        <v>27000</v>
      </c>
      <c r="J1468" s="38">
        <f>'11-2019'!J2125</f>
        <v>0</v>
      </c>
    </row>
    <row r="1469" spans="1:10" s="27" customFormat="1" ht="17.25" x14ac:dyDescent="0.3">
      <c r="A1469" s="6"/>
      <c r="B1469" s="7" t="str">
        <f>'11-2019'!B2126</f>
        <v>Φ25x2.8mm</v>
      </c>
      <c r="C1469" s="8" t="str">
        <f>'11-2019'!C2126</f>
        <v>đ/mét</v>
      </c>
      <c r="D1469" s="9">
        <f>'11-2019'!O2131</f>
        <v>0</v>
      </c>
      <c r="E1469" s="9">
        <f>'11-2019'!P2131</f>
        <v>0</v>
      </c>
      <c r="F1469" s="71">
        <f t="shared" si="74"/>
        <v>0</v>
      </c>
      <c r="H1469" s="38">
        <f>'11-2019'!H2126</f>
        <v>0</v>
      </c>
      <c r="I1469" s="38">
        <f>'11-2019'!I2126</f>
        <v>38000</v>
      </c>
      <c r="J1469" s="38">
        <f>'11-2019'!J2126</f>
        <v>0</v>
      </c>
    </row>
    <row r="1470" spans="1:10" s="27" customFormat="1" ht="17.25" x14ac:dyDescent="0.3">
      <c r="A1470" s="6"/>
      <c r="B1470" s="7" t="str">
        <f>'11-2019'!B2127</f>
        <v>Φ25x3.5mm</v>
      </c>
      <c r="C1470" s="8" t="str">
        <f>'11-2019'!C2127</f>
        <v>đ/mét</v>
      </c>
      <c r="D1470" s="9">
        <f>'11-2019'!O2132</f>
        <v>0</v>
      </c>
      <c r="E1470" s="9">
        <f>'11-2019'!P2132</f>
        <v>0</v>
      </c>
      <c r="F1470" s="71">
        <f t="shared" si="74"/>
        <v>0</v>
      </c>
      <c r="H1470" s="38">
        <f>'11-2019'!H2127</f>
        <v>0</v>
      </c>
      <c r="I1470" s="38">
        <f>'11-2019'!I2127</f>
        <v>43700</v>
      </c>
      <c r="J1470" s="38">
        <f>'11-2019'!J2127</f>
        <v>0</v>
      </c>
    </row>
    <row r="1471" spans="1:10" s="27" customFormat="1" ht="17.25" x14ac:dyDescent="0.3">
      <c r="A1471" s="6"/>
      <c r="B1471" s="7" t="str">
        <f>'11-2019'!B2128</f>
        <v>Φ25x4.2mm</v>
      </c>
      <c r="C1471" s="8" t="str">
        <f>'11-2019'!C2128</f>
        <v>đ/mét</v>
      </c>
      <c r="D1471" s="9">
        <f>'11-2019'!O2133</f>
        <v>0</v>
      </c>
      <c r="E1471" s="9">
        <f>'11-2019'!P2133</f>
        <v>0</v>
      </c>
      <c r="F1471" s="71">
        <f t="shared" si="74"/>
        <v>0</v>
      </c>
      <c r="H1471" s="38">
        <f>'11-2019'!H2128</f>
        <v>0</v>
      </c>
      <c r="I1471" s="38">
        <f>'11-2019'!I2128</f>
        <v>46100</v>
      </c>
      <c r="J1471" s="38">
        <f>'11-2019'!J2128</f>
        <v>0</v>
      </c>
    </row>
    <row r="1472" spans="1:10" s="27" customFormat="1" ht="17.25" x14ac:dyDescent="0.3">
      <c r="A1472" s="6"/>
      <c r="B1472" s="7" t="str">
        <f>'11-2019'!B2129</f>
        <v>Φ25x5.1mm</v>
      </c>
      <c r="C1472" s="8" t="str">
        <f>'11-2019'!C2129</f>
        <v>đ/mét</v>
      </c>
      <c r="D1472" s="9">
        <f>'11-2019'!O2134</f>
        <v>0</v>
      </c>
      <c r="E1472" s="9">
        <f>'11-2019'!P2134</f>
        <v>0</v>
      </c>
      <c r="F1472" s="71">
        <f t="shared" si="74"/>
        <v>0</v>
      </c>
      <c r="H1472" s="38">
        <f>'11-2019'!H2129</f>
        <v>0</v>
      </c>
      <c r="I1472" s="38">
        <f>'11-2019'!I2129</f>
        <v>48200</v>
      </c>
      <c r="J1472" s="38">
        <f>'11-2019'!J2129</f>
        <v>0</v>
      </c>
    </row>
    <row r="1473" spans="1:10" s="27" customFormat="1" ht="17.25" x14ac:dyDescent="0.3">
      <c r="A1473" s="6"/>
      <c r="B1473" s="7" t="str">
        <f>'11-2019'!B2130</f>
        <v>Φ32x2.9mm</v>
      </c>
      <c r="C1473" s="8" t="str">
        <f>'11-2019'!C2130</f>
        <v>đ/mét</v>
      </c>
      <c r="D1473" s="9">
        <f>'11-2019'!O2135</f>
        <v>0</v>
      </c>
      <c r="E1473" s="9">
        <f>'11-2019'!P2135</f>
        <v>0</v>
      </c>
      <c r="F1473" s="71">
        <f t="shared" si="74"/>
        <v>0</v>
      </c>
      <c r="H1473" s="38">
        <f>'11-2019'!H2130</f>
        <v>0</v>
      </c>
      <c r="I1473" s="38">
        <f>'11-2019'!I2130</f>
        <v>49200</v>
      </c>
      <c r="J1473" s="38">
        <f>'11-2019'!J2130</f>
        <v>0</v>
      </c>
    </row>
    <row r="1474" spans="1:10" s="27" customFormat="1" ht="17.25" x14ac:dyDescent="0.3">
      <c r="A1474" s="6"/>
      <c r="B1474" s="7" t="str">
        <f>'11-2019'!B2131</f>
        <v>Φ32x3.6mm</v>
      </c>
      <c r="C1474" s="8" t="str">
        <f>'11-2019'!C2131</f>
        <v>đ/mét</v>
      </c>
      <c r="D1474" s="9">
        <f>'11-2019'!O2136</f>
        <v>0</v>
      </c>
      <c r="E1474" s="9">
        <f>'11-2019'!P2136</f>
        <v>0</v>
      </c>
      <c r="F1474" s="71">
        <f t="shared" si="74"/>
        <v>0</v>
      </c>
      <c r="H1474" s="38">
        <f>'11-2019'!H2131</f>
        <v>0</v>
      </c>
      <c r="I1474" s="38">
        <f>'11-2019'!I2131</f>
        <v>51000</v>
      </c>
      <c r="J1474" s="38">
        <f>'11-2019'!J2131</f>
        <v>0</v>
      </c>
    </row>
    <row r="1475" spans="1:10" s="27" customFormat="1" ht="17.25" x14ac:dyDescent="0.3">
      <c r="A1475" s="6"/>
      <c r="B1475" s="7" t="str">
        <f>'11-2019'!B2132</f>
        <v>Φ32x4.4mm</v>
      </c>
      <c r="C1475" s="8" t="str">
        <f>'11-2019'!C2132</f>
        <v>đ/mét</v>
      </c>
      <c r="D1475" s="9">
        <f>'11-2019'!O2137</f>
        <v>0</v>
      </c>
      <c r="E1475" s="9">
        <f>'11-2019'!P2137</f>
        <v>0</v>
      </c>
      <c r="F1475" s="71">
        <f t="shared" si="74"/>
        <v>0</v>
      </c>
      <c r="H1475" s="38">
        <f>'11-2019'!H2132</f>
        <v>0</v>
      </c>
      <c r="I1475" s="38">
        <f>'11-2019'!I2132</f>
        <v>59100</v>
      </c>
      <c r="J1475" s="38">
        <f>'11-2019'!J2132</f>
        <v>0</v>
      </c>
    </row>
    <row r="1476" spans="1:10" s="27" customFormat="1" ht="17.25" x14ac:dyDescent="0.3">
      <c r="A1476" s="6"/>
      <c r="B1476" s="7" t="str">
        <f>'11-2019'!B2133</f>
        <v>Φ32x5.4mm</v>
      </c>
      <c r="C1476" s="8" t="str">
        <f>'11-2019'!C2133</f>
        <v>đ/mét</v>
      </c>
      <c r="D1476" s="9">
        <f>'11-2019'!O2138</f>
        <v>0</v>
      </c>
      <c r="E1476" s="9">
        <f>'11-2019'!P2138</f>
        <v>0</v>
      </c>
      <c r="F1476" s="71">
        <f t="shared" si="74"/>
        <v>0</v>
      </c>
      <c r="H1476" s="38">
        <f>'11-2019'!H2133</f>
        <v>0</v>
      </c>
      <c r="I1476" s="38">
        <f>'11-2019'!I2133</f>
        <v>67900</v>
      </c>
      <c r="J1476" s="38">
        <f>'11-2019'!J2133</f>
        <v>0</v>
      </c>
    </row>
    <row r="1477" spans="1:10" s="27" customFormat="1" ht="17.25" x14ac:dyDescent="0.3">
      <c r="A1477" s="6"/>
      <c r="B1477" s="7" t="str">
        <f>'11-2019'!B2134</f>
        <v>Φ32x6.5mm</v>
      </c>
      <c r="C1477" s="8" t="str">
        <f>'11-2019'!C2134</f>
        <v>đ/mét</v>
      </c>
      <c r="D1477" s="9">
        <f>'11-2019'!O2139</f>
        <v>0</v>
      </c>
      <c r="E1477" s="9">
        <f>'11-2019'!P2139</f>
        <v>0</v>
      </c>
      <c r="F1477" s="71">
        <f t="shared" si="74"/>
        <v>0</v>
      </c>
      <c r="H1477" s="38">
        <f>'11-2019'!H2134</f>
        <v>0</v>
      </c>
      <c r="I1477" s="38">
        <f>'11-2019'!I2134</f>
        <v>74600</v>
      </c>
      <c r="J1477" s="38">
        <f>'11-2019'!J2134</f>
        <v>0</v>
      </c>
    </row>
    <row r="1478" spans="1:10" s="27" customFormat="1" ht="17.25" x14ac:dyDescent="0.3">
      <c r="A1478" s="6"/>
      <c r="B1478" s="7" t="str">
        <f>'11-2019'!B2135</f>
        <v>Φ40x3.7mm</v>
      </c>
      <c r="C1478" s="8" t="str">
        <f>'11-2019'!C2135</f>
        <v>đ/mét</v>
      </c>
      <c r="D1478" s="9">
        <f>'11-2019'!O2140</f>
        <v>0</v>
      </c>
      <c r="E1478" s="9">
        <f>'11-2019'!P2140</f>
        <v>0</v>
      </c>
      <c r="F1478" s="71">
        <f t="shared" si="74"/>
        <v>0</v>
      </c>
      <c r="H1478" s="38">
        <f>'11-2019'!H2135</f>
        <v>0</v>
      </c>
      <c r="I1478" s="38">
        <f>'11-2019'!I2135</f>
        <v>66000</v>
      </c>
      <c r="J1478" s="38">
        <f>'11-2019'!J2135</f>
        <v>0</v>
      </c>
    </row>
    <row r="1479" spans="1:10" s="27" customFormat="1" ht="17.25" x14ac:dyDescent="0.3">
      <c r="A1479" s="6"/>
      <c r="B1479" s="7" t="str">
        <f>'11-2019'!B2136</f>
        <v>Φ40x4.5mm</v>
      </c>
      <c r="C1479" s="8" t="str">
        <f>'11-2019'!C2136</f>
        <v>đ/mét</v>
      </c>
      <c r="D1479" s="9">
        <f>'11-2019'!O2141</f>
        <v>0</v>
      </c>
      <c r="E1479" s="9">
        <f>'11-2019'!P2141</f>
        <v>0</v>
      </c>
      <c r="F1479" s="71">
        <f t="shared" si="74"/>
        <v>0</v>
      </c>
      <c r="H1479" s="38">
        <f>'11-2019'!H2136</f>
        <v>0</v>
      </c>
      <c r="I1479" s="38">
        <f>'11-2019'!I2136</f>
        <v>77000</v>
      </c>
      <c r="J1479" s="38">
        <f>'11-2019'!J2136</f>
        <v>0</v>
      </c>
    </row>
    <row r="1480" spans="1:10" s="27" customFormat="1" ht="17.25" x14ac:dyDescent="0.3">
      <c r="A1480" s="6"/>
      <c r="B1480" s="7" t="str">
        <f>'11-2019'!B2137</f>
        <v>Φ40x5.5mm</v>
      </c>
      <c r="C1480" s="8" t="str">
        <f>'11-2019'!C2137</f>
        <v>đ/mét</v>
      </c>
      <c r="D1480" s="9">
        <f>'11-2019'!O2142</f>
        <v>0</v>
      </c>
      <c r="E1480" s="9">
        <f>'11-2019'!P2142</f>
        <v>0</v>
      </c>
      <c r="F1480" s="71">
        <f t="shared" si="74"/>
        <v>0</v>
      </c>
      <c r="H1480" s="38">
        <f>'11-2019'!H2137</f>
        <v>0</v>
      </c>
      <c r="I1480" s="38">
        <f>'11-2019'!I2137</f>
        <v>80000</v>
      </c>
      <c r="J1480" s="38">
        <f>'11-2019'!J2137</f>
        <v>0</v>
      </c>
    </row>
    <row r="1481" spans="1:10" s="27" customFormat="1" ht="17.25" x14ac:dyDescent="0.3">
      <c r="A1481" s="6"/>
      <c r="B1481" s="7" t="str">
        <f>'11-2019'!B2138</f>
        <v>Φ40x6.7mm</v>
      </c>
      <c r="C1481" s="8" t="str">
        <f>'11-2019'!C2138</f>
        <v>đ/mét</v>
      </c>
      <c r="D1481" s="9">
        <f>'11-2019'!O2143</f>
        <v>0</v>
      </c>
      <c r="E1481" s="9">
        <f>'11-2019'!P2143</f>
        <v>0</v>
      </c>
      <c r="F1481" s="71">
        <f t="shared" si="74"/>
        <v>0</v>
      </c>
      <c r="H1481" s="38">
        <f>'11-2019'!H2138</f>
        <v>0</v>
      </c>
      <c r="I1481" s="38">
        <f>'11-2019'!I2138</f>
        <v>105000</v>
      </c>
      <c r="J1481" s="38">
        <f>'11-2019'!J2138</f>
        <v>0</v>
      </c>
    </row>
    <row r="1482" spans="1:10" s="27" customFormat="1" ht="17.25" x14ac:dyDescent="0.3">
      <c r="A1482" s="6"/>
      <c r="B1482" s="7" t="str">
        <f>'11-2019'!B2139</f>
        <v>Φ40x8.1mm</v>
      </c>
      <c r="C1482" s="8" t="str">
        <f>'11-2019'!C2139</f>
        <v>đ/mét</v>
      </c>
      <c r="D1482" s="9">
        <f>'11-2019'!O2144</f>
        <v>0</v>
      </c>
      <c r="E1482" s="9">
        <f>'11-2019'!P2144</f>
        <v>0</v>
      </c>
      <c r="F1482" s="71">
        <f t="shared" ref="F1482:F1498" si="75">E1482-D1482</f>
        <v>0</v>
      </c>
      <c r="H1482" s="38">
        <f>'11-2019'!H2139</f>
        <v>0</v>
      </c>
      <c r="I1482" s="38">
        <f>'11-2019'!I2139</f>
        <v>114000</v>
      </c>
      <c r="J1482" s="38">
        <f>'11-2019'!J2139</f>
        <v>0</v>
      </c>
    </row>
    <row r="1483" spans="1:10" s="27" customFormat="1" ht="17.25" x14ac:dyDescent="0.3">
      <c r="A1483" s="6"/>
      <c r="B1483" s="7" t="str">
        <f>'11-2019'!B2140</f>
        <v>Φ50x4.6mm</v>
      </c>
      <c r="C1483" s="8" t="str">
        <f>'11-2019'!C2140</f>
        <v>đ/mét</v>
      </c>
      <c r="D1483" s="9">
        <f>'11-2019'!O2145</f>
        <v>0</v>
      </c>
      <c r="E1483" s="9">
        <f>'11-2019'!P2145</f>
        <v>0</v>
      </c>
      <c r="F1483" s="71">
        <f t="shared" si="75"/>
        <v>0</v>
      </c>
      <c r="H1483" s="38">
        <f>'11-2019'!H2140</f>
        <v>0</v>
      </c>
      <c r="I1483" s="38">
        <f>'11-2019'!I2140</f>
        <v>96700</v>
      </c>
      <c r="J1483" s="38">
        <f>'11-2019'!J2140</f>
        <v>0</v>
      </c>
    </row>
    <row r="1484" spans="1:10" s="27" customFormat="1" ht="17.25" x14ac:dyDescent="0.3">
      <c r="A1484" s="6"/>
      <c r="B1484" s="7" t="str">
        <f>'11-2019'!B2141</f>
        <v>Φ50x5.6mm</v>
      </c>
      <c r="C1484" s="8" t="str">
        <f>'11-2019'!C2141</f>
        <v>đ/mét</v>
      </c>
      <c r="D1484" s="9">
        <f>'11-2019'!O2146</f>
        <v>0</v>
      </c>
      <c r="E1484" s="9">
        <f>'11-2019'!P2146</f>
        <v>0</v>
      </c>
      <c r="F1484" s="71">
        <f t="shared" si="75"/>
        <v>0</v>
      </c>
      <c r="H1484" s="38">
        <f>'11-2019'!H2141</f>
        <v>0</v>
      </c>
      <c r="I1484" s="38">
        <f>'11-2019'!I2141</f>
        <v>123000</v>
      </c>
      <c r="J1484" s="38">
        <f>'11-2019'!J2141</f>
        <v>0</v>
      </c>
    </row>
    <row r="1485" spans="1:10" s="27" customFormat="1" ht="17.25" x14ac:dyDescent="0.3">
      <c r="A1485" s="6"/>
      <c r="B1485" s="7" t="str">
        <f>'11-2019'!B2142</f>
        <v>Φ50x6.9mm</v>
      </c>
      <c r="C1485" s="8" t="str">
        <f>'11-2019'!C2142</f>
        <v>đ/mét</v>
      </c>
      <c r="D1485" s="9">
        <f>'11-2019'!O2147</f>
        <v>0</v>
      </c>
      <c r="E1485" s="9">
        <f>'11-2019'!P2147</f>
        <v>0</v>
      </c>
      <c r="F1485" s="71">
        <f t="shared" si="75"/>
        <v>0</v>
      </c>
      <c r="H1485" s="38">
        <f>'11-2019'!H2142</f>
        <v>0</v>
      </c>
      <c r="I1485" s="38">
        <f>'11-2019'!I2142</f>
        <v>127300</v>
      </c>
      <c r="J1485" s="38">
        <f>'11-2019'!J2142</f>
        <v>0</v>
      </c>
    </row>
    <row r="1486" spans="1:10" s="27" customFormat="1" ht="17.25" x14ac:dyDescent="0.3">
      <c r="A1486" s="6"/>
      <c r="B1486" s="7" t="str">
        <f>'11-2019'!B2143</f>
        <v>Φ50x8.3mm</v>
      </c>
      <c r="C1486" s="8" t="str">
        <f>'11-2019'!C2143</f>
        <v>đ/mét</v>
      </c>
      <c r="D1486" s="9">
        <f>'11-2019'!O2148</f>
        <v>0</v>
      </c>
      <c r="E1486" s="9">
        <f>'11-2019'!P2148</f>
        <v>0</v>
      </c>
      <c r="F1486" s="71">
        <f t="shared" si="75"/>
        <v>0</v>
      </c>
      <c r="H1486" s="38">
        <f>'11-2019'!H2143</f>
        <v>0</v>
      </c>
      <c r="I1486" s="38">
        <f>'11-2019'!I2143</f>
        <v>163200</v>
      </c>
      <c r="J1486" s="38">
        <f>'11-2019'!J2143</f>
        <v>0</v>
      </c>
    </row>
    <row r="1487" spans="1:10" s="27" customFormat="1" ht="17.25" x14ac:dyDescent="0.3">
      <c r="A1487" s="6"/>
      <c r="B1487" s="7" t="str">
        <f>'11-2019'!B2144</f>
        <v>Φ50x10.1mm</v>
      </c>
      <c r="C1487" s="8" t="str">
        <f>'11-2019'!C2144</f>
        <v>đ/mét</v>
      </c>
      <c r="D1487" s="9">
        <f>'11-2019'!O2149</f>
        <v>0</v>
      </c>
      <c r="E1487" s="9">
        <f>'11-2019'!P2149</f>
        <v>0</v>
      </c>
      <c r="F1487" s="71">
        <f t="shared" si="75"/>
        <v>0</v>
      </c>
      <c r="H1487" s="38">
        <f>'11-2019'!H2144</f>
        <v>0</v>
      </c>
      <c r="I1487" s="38">
        <f>'11-2019'!I2144</f>
        <v>181900</v>
      </c>
      <c r="J1487" s="38">
        <f>'11-2019'!J2144</f>
        <v>0</v>
      </c>
    </row>
    <row r="1488" spans="1:10" s="27" customFormat="1" ht="17.25" x14ac:dyDescent="0.3">
      <c r="A1488" s="6"/>
      <c r="B1488" s="7" t="str">
        <f>'11-2019'!B2145</f>
        <v>Φ63x5.8mm</v>
      </c>
      <c r="C1488" s="8" t="str">
        <f>'11-2019'!C2145</f>
        <v>đ/mét</v>
      </c>
      <c r="D1488" s="9">
        <f>'11-2019'!O2150</f>
        <v>0</v>
      </c>
      <c r="E1488" s="9">
        <f>'11-2019'!P2150</f>
        <v>0</v>
      </c>
      <c r="F1488" s="71">
        <f t="shared" si="75"/>
        <v>0</v>
      </c>
      <c r="H1488" s="38">
        <f>'11-2019'!H2145</f>
        <v>0</v>
      </c>
      <c r="I1488" s="38">
        <f>'11-2019'!I2145</f>
        <v>153700</v>
      </c>
      <c r="J1488" s="38">
        <f>'11-2019'!J2145</f>
        <v>0</v>
      </c>
    </row>
    <row r="1489" spans="1:10" s="27" customFormat="1" ht="17.25" x14ac:dyDescent="0.3">
      <c r="A1489" s="6"/>
      <c r="B1489" s="7" t="str">
        <f>'11-2019'!B2146</f>
        <v>Φ63x7.1mm</v>
      </c>
      <c r="C1489" s="8" t="str">
        <f>'11-2019'!C2146</f>
        <v>đ/mét</v>
      </c>
      <c r="D1489" s="9">
        <f>'11-2019'!O2151</f>
        <v>0</v>
      </c>
      <c r="E1489" s="9">
        <f>'11-2019'!P2151</f>
        <v>0</v>
      </c>
      <c r="F1489" s="71">
        <f t="shared" si="75"/>
        <v>0</v>
      </c>
      <c r="H1489" s="38">
        <f>'11-2019'!H2146</f>
        <v>0</v>
      </c>
      <c r="I1489" s="38">
        <f>'11-2019'!I2146</f>
        <v>193000</v>
      </c>
      <c r="J1489" s="38">
        <f>'11-2019'!J2146</f>
        <v>0</v>
      </c>
    </row>
    <row r="1490" spans="1:10" s="27" customFormat="1" ht="17.25" x14ac:dyDescent="0.3">
      <c r="A1490" s="6"/>
      <c r="B1490" s="7" t="str">
        <f>'11-2019'!B2147</f>
        <v>Φ63x8.6mm</v>
      </c>
      <c r="C1490" s="8" t="str">
        <f>'11-2019'!C2147</f>
        <v>đ/mét</v>
      </c>
      <c r="D1490" s="9">
        <f>'11-2019'!O2152</f>
        <v>0</v>
      </c>
      <c r="E1490" s="9">
        <f>'11-2019'!P2152</f>
        <v>0</v>
      </c>
      <c r="F1490" s="71">
        <f t="shared" si="75"/>
        <v>0</v>
      </c>
      <c r="H1490" s="38">
        <f>'11-2019'!H2147</f>
        <v>0</v>
      </c>
      <c r="I1490" s="38">
        <f>'11-2019'!I2147</f>
        <v>200000</v>
      </c>
      <c r="J1490" s="38">
        <f>'11-2019'!J2147</f>
        <v>0</v>
      </c>
    </row>
    <row r="1491" spans="1:10" s="27" customFormat="1" ht="17.25" x14ac:dyDescent="0.3">
      <c r="A1491" s="6"/>
      <c r="B1491" s="7" t="str">
        <f>'11-2019'!B2148</f>
        <v>Φ63x10.5mm</v>
      </c>
      <c r="C1491" s="8" t="str">
        <f>'11-2019'!C2148</f>
        <v>đ/mét</v>
      </c>
      <c r="D1491" s="9">
        <f>'11-2019'!O2153</f>
        <v>0</v>
      </c>
      <c r="E1491" s="9">
        <f>'11-2019'!P2153</f>
        <v>0</v>
      </c>
      <c r="F1491" s="71">
        <f t="shared" si="75"/>
        <v>0</v>
      </c>
      <c r="H1491" s="38">
        <f>'11-2019'!H2148</f>
        <v>0</v>
      </c>
      <c r="I1491" s="38">
        <f>'11-2019'!I2148</f>
        <v>257300</v>
      </c>
      <c r="J1491" s="38">
        <f>'11-2019'!J2148</f>
        <v>0</v>
      </c>
    </row>
    <row r="1492" spans="1:10" s="27" customFormat="1" ht="17.25" x14ac:dyDescent="0.3">
      <c r="A1492" s="6"/>
      <c r="B1492" s="7" t="str">
        <f>'11-2019'!B2149</f>
        <v>Φ63x12.7mm</v>
      </c>
      <c r="C1492" s="8" t="str">
        <f>'11-2019'!C2149</f>
        <v>đ/mét</v>
      </c>
      <c r="D1492" s="9">
        <f>'11-2019'!O2154</f>
        <v>0</v>
      </c>
      <c r="E1492" s="9">
        <f>'11-2019'!P2154</f>
        <v>0</v>
      </c>
      <c r="F1492" s="71">
        <f t="shared" si="75"/>
        <v>0</v>
      </c>
      <c r="H1492" s="38">
        <f>'11-2019'!H2149</f>
        <v>0</v>
      </c>
      <c r="I1492" s="38">
        <f>'11-2019'!I2149</f>
        <v>286400</v>
      </c>
      <c r="J1492" s="38">
        <f>'11-2019'!J2149</f>
        <v>0</v>
      </c>
    </row>
    <row r="1493" spans="1:10" s="27" customFormat="1" ht="17.25" x14ac:dyDescent="0.3">
      <c r="A1493" s="6"/>
      <c r="B1493" s="7" t="str">
        <f>'11-2019'!B2150</f>
        <v>Φ75x6.8mm</v>
      </c>
      <c r="C1493" s="8" t="str">
        <f>'11-2019'!C2150</f>
        <v>đ/mét</v>
      </c>
      <c r="D1493" s="9">
        <f>'11-2019'!O2155</f>
        <v>0</v>
      </c>
      <c r="E1493" s="9">
        <f>'11-2019'!P2155</f>
        <v>0</v>
      </c>
      <c r="F1493" s="71">
        <f t="shared" si="75"/>
        <v>0</v>
      </c>
      <c r="H1493" s="38">
        <f>'11-2019'!H2150</f>
        <v>0</v>
      </c>
      <c r="I1493" s="38">
        <f>'11-2019'!I2150</f>
        <v>213700</v>
      </c>
      <c r="J1493" s="38">
        <f>'11-2019'!J2150</f>
        <v>0</v>
      </c>
    </row>
    <row r="1494" spans="1:10" s="27" customFormat="1" ht="17.25" x14ac:dyDescent="0.3">
      <c r="A1494" s="6"/>
      <c r="B1494" s="7" t="str">
        <f>'11-2019'!B2151</f>
        <v>Φ75x8.4mm</v>
      </c>
      <c r="C1494" s="8" t="str">
        <f>'11-2019'!C2151</f>
        <v>đ/mét</v>
      </c>
      <c r="D1494" s="9">
        <f>'11-2019'!O2156</f>
        <v>0</v>
      </c>
      <c r="E1494" s="9">
        <f>'11-2019'!P2156</f>
        <v>0</v>
      </c>
      <c r="F1494" s="71">
        <f t="shared" si="75"/>
        <v>0</v>
      </c>
      <c r="H1494" s="38">
        <f>'11-2019'!H2151</f>
        <v>0</v>
      </c>
      <c r="I1494" s="38">
        <f>'11-2019'!I2151</f>
        <v>221180</v>
      </c>
      <c r="J1494" s="38">
        <f>'11-2019'!J2151</f>
        <v>0</v>
      </c>
    </row>
    <row r="1495" spans="1:10" s="27" customFormat="1" ht="17.25" x14ac:dyDescent="0.3">
      <c r="A1495" s="6"/>
      <c r="B1495" s="7" t="str">
        <f>'11-2019'!B2152</f>
        <v>Φ75x10.3mm</v>
      </c>
      <c r="C1495" s="8" t="str">
        <f>'11-2019'!C2152</f>
        <v>đ/mét</v>
      </c>
      <c r="D1495" s="9">
        <f>'11-2019'!O2157</f>
        <v>0</v>
      </c>
      <c r="E1495" s="9">
        <f>'11-2019'!P2157</f>
        <v>0</v>
      </c>
      <c r="F1495" s="71">
        <f t="shared" si="75"/>
        <v>0</v>
      </c>
      <c r="H1495" s="38">
        <f>'11-2019'!H2152</f>
        <v>0</v>
      </c>
      <c r="I1495" s="38">
        <f>'11-2019'!I2152</f>
        <v>272800</v>
      </c>
      <c r="J1495" s="38">
        <f>'11-2019'!J2152</f>
        <v>0</v>
      </c>
    </row>
    <row r="1496" spans="1:10" s="27" customFormat="1" ht="17.25" x14ac:dyDescent="0.3">
      <c r="A1496" s="6"/>
      <c r="B1496" s="7" t="str">
        <f>'11-2019'!B2153</f>
        <v>Φ75x12.5mm</v>
      </c>
      <c r="C1496" s="8" t="str">
        <f>'11-2019'!C2153</f>
        <v>đ/mét</v>
      </c>
      <c r="D1496" s="9">
        <f>'11-2019'!O2158</f>
        <v>0</v>
      </c>
      <c r="E1496" s="9">
        <f>'11-2019'!P2158</f>
        <v>0</v>
      </c>
      <c r="F1496" s="71">
        <f t="shared" si="75"/>
        <v>0</v>
      </c>
      <c r="H1496" s="38">
        <f>'11-2019'!H2153</f>
        <v>0</v>
      </c>
      <c r="I1496" s="38">
        <f>'11-2019'!I2153</f>
        <v>356400</v>
      </c>
      <c r="J1496" s="38">
        <f>'11-2019'!J2153</f>
        <v>0</v>
      </c>
    </row>
    <row r="1497" spans="1:10" s="27" customFormat="1" ht="17.25" x14ac:dyDescent="0.3">
      <c r="A1497" s="6"/>
      <c r="B1497" s="7" t="str">
        <f>'11-2019'!B2154</f>
        <v>Φ75x15.1mm</v>
      </c>
      <c r="C1497" s="8" t="str">
        <f>'11-2019'!C2154</f>
        <v>đ/mét</v>
      </c>
      <c r="D1497" s="9">
        <f>'11-2019'!O2159</f>
        <v>0</v>
      </c>
      <c r="E1497" s="9">
        <f>'11-2019'!P2159</f>
        <v>0</v>
      </c>
      <c r="F1497" s="71">
        <f t="shared" si="75"/>
        <v>0</v>
      </c>
      <c r="H1497" s="38">
        <f>'11-2019'!H2154</f>
        <v>0</v>
      </c>
      <c r="I1497" s="38">
        <f>'11-2019'!I2154</f>
        <v>404600</v>
      </c>
      <c r="J1497" s="38">
        <f>'11-2019'!J2154</f>
        <v>0</v>
      </c>
    </row>
    <row r="1498" spans="1:10" s="27" customFormat="1" ht="17.25" x14ac:dyDescent="0.3">
      <c r="A1498" s="6"/>
      <c r="B1498" s="7" t="str">
        <f>'11-2019'!B2155</f>
        <v>Φ90x8.2mm</v>
      </c>
      <c r="C1498" s="8" t="str">
        <f>'11-2019'!C2155</f>
        <v>đ/mét</v>
      </c>
      <c r="D1498" s="9">
        <f>'11-2019'!O2160</f>
        <v>0</v>
      </c>
      <c r="E1498" s="9">
        <f>'11-2019'!P2160</f>
        <v>0</v>
      </c>
      <c r="F1498" s="71">
        <f t="shared" si="75"/>
        <v>0</v>
      </c>
      <c r="H1498" s="38">
        <f>'11-2019'!H2155</f>
        <v>0</v>
      </c>
      <c r="I1498" s="38">
        <f>'11-2019'!I2155</f>
        <v>311900</v>
      </c>
      <c r="J1498" s="38">
        <f>'11-2019'!J2155</f>
        <v>0</v>
      </c>
    </row>
    <row r="1499" spans="1:10" s="27" customFormat="1" ht="17.25" x14ac:dyDescent="0.3">
      <c r="A1499" s="6"/>
      <c r="B1499" s="7" t="str">
        <f>'11-2019'!B2156</f>
        <v>Φ90x10.1mm</v>
      </c>
      <c r="C1499" s="8" t="str">
        <f>'11-2019'!C2156</f>
        <v>đ/mét</v>
      </c>
      <c r="D1499" s="9">
        <f>'11-2019'!O2161</f>
        <v>0</v>
      </c>
      <c r="E1499" s="9">
        <f>'11-2019'!P2161</f>
        <v>0</v>
      </c>
      <c r="F1499" s="71">
        <f t="shared" ref="F1499:F1508" si="76">E1499-D1499</f>
        <v>0</v>
      </c>
      <c r="H1499" s="38">
        <f>'11-2019'!H2156</f>
        <v>0</v>
      </c>
      <c r="I1499" s="38">
        <f>'11-2019'!I2156</f>
        <v>317270</v>
      </c>
      <c r="J1499" s="38">
        <f>'11-2019'!J2156</f>
        <v>0</v>
      </c>
    </row>
    <row r="1500" spans="1:10" s="27" customFormat="1" ht="17.25" x14ac:dyDescent="0.3">
      <c r="A1500" s="6"/>
      <c r="B1500" s="7" t="str">
        <f>'11-2019'!B2157</f>
        <v>Φ90x12.3mm</v>
      </c>
      <c r="C1500" s="8" t="str">
        <f>'11-2019'!C2157</f>
        <v>đ/mét</v>
      </c>
      <c r="D1500" s="9">
        <f>'11-2019'!O2162</f>
        <v>0</v>
      </c>
      <c r="E1500" s="9">
        <f>'11-2019'!P2162</f>
        <v>0</v>
      </c>
      <c r="F1500" s="71">
        <f t="shared" si="76"/>
        <v>0</v>
      </c>
      <c r="H1500" s="38">
        <f>'11-2019'!H2157</f>
        <v>0</v>
      </c>
      <c r="I1500" s="38">
        <f>'11-2019'!I2157</f>
        <v>381900</v>
      </c>
      <c r="J1500" s="38">
        <f>'11-2019'!J2157</f>
        <v>0</v>
      </c>
    </row>
    <row r="1501" spans="1:10" s="27" customFormat="1" ht="17.25" x14ac:dyDescent="0.3">
      <c r="A1501" s="6"/>
      <c r="B1501" s="7" t="str">
        <f>'11-2019'!B2158</f>
        <v>Φ90x15mm</v>
      </c>
      <c r="C1501" s="8" t="str">
        <f>'11-2019'!C2158</f>
        <v>đ/mét</v>
      </c>
      <c r="D1501" s="9">
        <f>'11-2019'!O2163</f>
        <v>0</v>
      </c>
      <c r="E1501" s="9">
        <f>'11-2019'!P2163</f>
        <v>0</v>
      </c>
      <c r="F1501" s="71">
        <f t="shared" si="76"/>
        <v>0</v>
      </c>
      <c r="H1501" s="38">
        <f>'11-2019'!H2158</f>
        <v>0</v>
      </c>
      <c r="I1501" s="38">
        <f>'11-2019'!I2158</f>
        <v>532800</v>
      </c>
      <c r="J1501" s="38">
        <f>'11-2019'!J2158</f>
        <v>0</v>
      </c>
    </row>
    <row r="1502" spans="1:10" s="27" customFormat="1" ht="17.25" x14ac:dyDescent="0.3">
      <c r="A1502" s="6"/>
      <c r="B1502" s="7" t="str">
        <f>'11-2019'!B2159</f>
        <v>Φ90x18.1mm</v>
      </c>
      <c r="C1502" s="8" t="str">
        <f>'11-2019'!C2159</f>
        <v>đ/mét</v>
      </c>
      <c r="D1502" s="9">
        <f>'11-2019'!O2164</f>
        <v>0</v>
      </c>
      <c r="E1502" s="9">
        <f>'11-2019'!P2164</f>
        <v>0</v>
      </c>
      <c r="F1502" s="71">
        <f t="shared" si="76"/>
        <v>0</v>
      </c>
      <c r="H1502" s="38">
        <f>'11-2019'!H2159</f>
        <v>0</v>
      </c>
      <c r="I1502" s="38">
        <f>'11-2019'!I2159</f>
        <v>581900</v>
      </c>
      <c r="J1502" s="38">
        <f>'11-2019'!J2159</f>
        <v>0</v>
      </c>
    </row>
    <row r="1503" spans="1:10" s="27" customFormat="1" ht="17.25" x14ac:dyDescent="0.3">
      <c r="A1503" s="6"/>
      <c r="B1503" s="7" t="str">
        <f>'11-2019'!B2160</f>
        <v>Φ110x10mm</v>
      </c>
      <c r="C1503" s="8" t="str">
        <f>'11-2019'!C2160</f>
        <v>đ/mét</v>
      </c>
      <c r="D1503" s="9">
        <f>'11-2019'!O2165</f>
        <v>0</v>
      </c>
      <c r="E1503" s="9">
        <f>'11-2019'!P2165</f>
        <v>0</v>
      </c>
      <c r="F1503" s="71">
        <f t="shared" si="76"/>
        <v>0</v>
      </c>
      <c r="H1503" s="38">
        <f>'11-2019'!H2160</f>
        <v>0</v>
      </c>
      <c r="I1503" s="38">
        <f>'11-2019'!I2160</f>
        <v>499100</v>
      </c>
      <c r="J1503" s="38">
        <f>'11-2019'!J2160</f>
        <v>0</v>
      </c>
    </row>
    <row r="1504" spans="1:10" s="27" customFormat="1" ht="17.25" x14ac:dyDescent="0.3">
      <c r="A1504" s="6"/>
      <c r="B1504" s="7" t="str">
        <f>'11-2019'!B2161</f>
        <v>Φ110x12.3mm</v>
      </c>
      <c r="C1504" s="8" t="str">
        <f>'11-2019'!C2161</f>
        <v>đ/mét</v>
      </c>
      <c r="D1504" s="9">
        <f>'11-2019'!O2166</f>
        <v>0</v>
      </c>
      <c r="E1504" s="9">
        <f>'11-2019'!P2166</f>
        <v>0</v>
      </c>
      <c r="F1504" s="71">
        <f t="shared" si="76"/>
        <v>0</v>
      </c>
      <c r="H1504" s="38">
        <f>'11-2019'!H2161</f>
        <v>0</v>
      </c>
      <c r="I1504" s="38">
        <f>'11-2019'!I2161</f>
        <v>542000</v>
      </c>
      <c r="J1504" s="38">
        <f>'11-2019'!J2161</f>
        <v>0</v>
      </c>
    </row>
    <row r="1505" spans="1:10" s="27" customFormat="1" ht="17.25" x14ac:dyDescent="0.3">
      <c r="A1505" s="6"/>
      <c r="B1505" s="7" t="str">
        <f>'11-2019'!B2162</f>
        <v>Φ110x15.1mm</v>
      </c>
      <c r="C1505" s="8" t="str">
        <f>'11-2019'!C2162</f>
        <v>đ/mét</v>
      </c>
      <c r="D1505" s="9">
        <f>'11-2019'!O2167</f>
        <v>0</v>
      </c>
      <c r="E1505" s="9">
        <f>'11-2019'!P2167</f>
        <v>0</v>
      </c>
      <c r="F1505" s="71">
        <f t="shared" si="76"/>
        <v>0</v>
      </c>
      <c r="H1505" s="38">
        <f>'11-2019'!H2162</f>
        <v>0</v>
      </c>
      <c r="I1505" s="38">
        <f>'11-2019'!I2162</f>
        <v>581900</v>
      </c>
      <c r="J1505" s="38">
        <f>'11-2019'!J2162</f>
        <v>0</v>
      </c>
    </row>
    <row r="1506" spans="1:10" s="27" customFormat="1" ht="17.25" x14ac:dyDescent="0.3">
      <c r="A1506" s="6"/>
      <c r="B1506" s="7" t="str">
        <f>'11-2019'!B2163</f>
        <v>Φ110x18.3mm</v>
      </c>
      <c r="C1506" s="8" t="str">
        <f>'11-2019'!C2163</f>
        <v>đ/mét</v>
      </c>
      <c r="D1506" s="9">
        <f>'11-2019'!O2168</f>
        <v>0</v>
      </c>
      <c r="E1506" s="9">
        <f>'11-2019'!P2168</f>
        <v>0</v>
      </c>
      <c r="F1506" s="71">
        <f t="shared" si="76"/>
        <v>0</v>
      </c>
      <c r="H1506" s="38">
        <f>'11-2019'!H2163</f>
        <v>0</v>
      </c>
      <c r="I1506" s="38">
        <f>'11-2019'!I2163</f>
        <v>750000</v>
      </c>
      <c r="J1506" s="38">
        <f>'11-2019'!J2163</f>
        <v>0</v>
      </c>
    </row>
    <row r="1507" spans="1:10" s="27" customFormat="1" ht="17.25" x14ac:dyDescent="0.3">
      <c r="A1507" s="6"/>
      <c r="B1507" s="7" t="str">
        <f>'11-2019'!B2164</f>
        <v>Φ110x22.1mm</v>
      </c>
      <c r="C1507" s="8" t="str">
        <f>'11-2019'!C2164</f>
        <v>đ/mét</v>
      </c>
      <c r="D1507" s="9">
        <f>'11-2019'!O2169</f>
        <v>0</v>
      </c>
      <c r="E1507" s="9">
        <f>'11-2019'!P2169</f>
        <v>0</v>
      </c>
      <c r="F1507" s="71">
        <f t="shared" si="76"/>
        <v>0</v>
      </c>
      <c r="H1507" s="38">
        <f>'11-2019'!H2164</f>
        <v>0</v>
      </c>
      <c r="I1507" s="38">
        <f>'11-2019'!I2164</f>
        <v>863700</v>
      </c>
      <c r="J1507" s="38">
        <f>'11-2019'!J2164</f>
        <v>0</v>
      </c>
    </row>
    <row r="1508" spans="1:10" s="27" customFormat="1" ht="17.25" x14ac:dyDescent="0.3">
      <c r="A1508" s="6"/>
      <c r="B1508" s="7" t="str">
        <f>'11-2019'!B2165</f>
        <v>Φ125x11.4mm</v>
      </c>
      <c r="C1508" s="8" t="str">
        <f>'11-2019'!C2165</f>
        <v>đ/mét</v>
      </c>
      <c r="D1508" s="9">
        <f>'11-2019'!O2170</f>
        <v>0</v>
      </c>
      <c r="E1508" s="9">
        <f>'11-2019'!P2170</f>
        <v>0</v>
      </c>
      <c r="F1508" s="71">
        <f t="shared" si="76"/>
        <v>0</v>
      </c>
      <c r="H1508" s="38">
        <f>'11-2019'!H2165</f>
        <v>0</v>
      </c>
      <c r="I1508" s="38">
        <f>'11-2019'!I2165</f>
        <v>618200</v>
      </c>
      <c r="J1508" s="38">
        <f>'11-2019'!J2165</f>
        <v>0</v>
      </c>
    </row>
    <row r="1509" spans="1:10" s="27" customFormat="1" ht="17.25" x14ac:dyDescent="0.3">
      <c r="A1509" s="6"/>
      <c r="B1509" s="7" t="str">
        <f>'11-2019'!B2166</f>
        <v>Φ125x17.1mm</v>
      </c>
      <c r="C1509" s="8" t="str">
        <f>'11-2019'!C2166</f>
        <v>đ/mét</v>
      </c>
      <c r="D1509" s="9">
        <f>'11-2019'!O2171</f>
        <v>0</v>
      </c>
      <c r="E1509" s="9">
        <f>'11-2019'!P2171</f>
        <v>0</v>
      </c>
      <c r="F1509" s="71">
        <f t="shared" ref="F1509:F1519" si="77">E1509-D1509</f>
        <v>0</v>
      </c>
      <c r="H1509" s="38">
        <f>'11-2019'!H2166</f>
        <v>0</v>
      </c>
      <c r="I1509" s="38">
        <f>'11-2019'!I2166</f>
        <v>754600</v>
      </c>
      <c r="J1509" s="38">
        <f>'11-2019'!J2166</f>
        <v>0</v>
      </c>
    </row>
    <row r="1510" spans="1:10" s="27" customFormat="1" ht="17.25" x14ac:dyDescent="0.3">
      <c r="A1510" s="6"/>
      <c r="B1510" s="7" t="str">
        <f>'11-2019'!B2167</f>
        <v>Φ125x20.8mm</v>
      </c>
      <c r="C1510" s="8" t="str">
        <f>'11-2019'!C2167</f>
        <v>đ/mét</v>
      </c>
      <c r="D1510" s="9">
        <f>'11-2019'!O2172</f>
        <v>0</v>
      </c>
      <c r="E1510" s="9">
        <f>'11-2019'!P2172</f>
        <v>0</v>
      </c>
      <c r="F1510" s="71">
        <f t="shared" si="77"/>
        <v>0</v>
      </c>
      <c r="H1510" s="38">
        <f>'11-2019'!H2167</f>
        <v>0</v>
      </c>
      <c r="I1510" s="38">
        <f>'11-2019'!I2167</f>
        <v>1009100</v>
      </c>
      <c r="J1510" s="38">
        <f>'11-2019'!J2167</f>
        <v>0</v>
      </c>
    </row>
    <row r="1511" spans="1:10" s="27" customFormat="1" ht="17.25" x14ac:dyDescent="0.3">
      <c r="A1511" s="6"/>
      <c r="B1511" s="7" t="str">
        <f>'11-2019'!B2168</f>
        <v>Φ125x25.1mm</v>
      </c>
      <c r="C1511" s="8" t="str">
        <f>'11-2019'!C2168</f>
        <v>đ/mét</v>
      </c>
      <c r="D1511" s="9">
        <f>'11-2019'!O2173</f>
        <v>0</v>
      </c>
      <c r="E1511" s="9">
        <f>'11-2019'!P2173</f>
        <v>0</v>
      </c>
      <c r="F1511" s="71">
        <f t="shared" si="77"/>
        <v>0</v>
      </c>
      <c r="H1511" s="38">
        <f>'11-2019'!H2168</f>
        <v>0</v>
      </c>
      <c r="I1511" s="38">
        <f>'11-2019'!I2168</f>
        <v>1159100</v>
      </c>
      <c r="J1511" s="38">
        <f>'11-2019'!J2168</f>
        <v>0</v>
      </c>
    </row>
    <row r="1512" spans="1:10" s="27" customFormat="1" ht="17.25" x14ac:dyDescent="0.3">
      <c r="A1512" s="6"/>
      <c r="B1512" s="7" t="str">
        <f>'11-2019'!B2169</f>
        <v>Φ140x12.7mm</v>
      </c>
      <c r="C1512" s="8" t="str">
        <f>'11-2019'!C2169</f>
        <v>đ/mét</v>
      </c>
      <c r="D1512" s="9">
        <f>'11-2019'!O2174</f>
        <v>0</v>
      </c>
      <c r="E1512" s="9">
        <f>'11-2019'!P2174</f>
        <v>0</v>
      </c>
      <c r="F1512" s="71">
        <f t="shared" si="77"/>
        <v>0</v>
      </c>
      <c r="H1512" s="38">
        <f>'11-2019'!H2169</f>
        <v>0</v>
      </c>
      <c r="I1512" s="38">
        <f>'11-2019'!I2169</f>
        <v>762800</v>
      </c>
      <c r="J1512" s="38">
        <f>'11-2019'!J2169</f>
        <v>0</v>
      </c>
    </row>
    <row r="1513" spans="1:10" s="27" customFormat="1" ht="17.25" x14ac:dyDescent="0.3">
      <c r="A1513" s="6"/>
      <c r="B1513" s="7" t="str">
        <f>'11-2019'!B2170</f>
        <v>Φ140x19.2mm</v>
      </c>
      <c r="C1513" s="8" t="str">
        <f>'11-2019'!C2170</f>
        <v>đ/mét</v>
      </c>
      <c r="D1513" s="9">
        <f>'11-2019'!O2175</f>
        <v>0</v>
      </c>
      <c r="E1513" s="9">
        <f>'11-2019'!P2175</f>
        <v>0</v>
      </c>
      <c r="F1513" s="71">
        <f t="shared" si="77"/>
        <v>0</v>
      </c>
      <c r="H1513" s="38">
        <f>'11-2019'!H2170</f>
        <v>0</v>
      </c>
      <c r="I1513" s="38">
        <f>'11-2019'!I2170</f>
        <v>918200</v>
      </c>
      <c r="J1513" s="38">
        <f>'11-2019'!J2170</f>
        <v>0</v>
      </c>
    </row>
    <row r="1514" spans="1:10" s="27" customFormat="1" ht="17.25" x14ac:dyDescent="0.3">
      <c r="A1514" s="6"/>
      <c r="B1514" s="7" t="str">
        <f>'11-2019'!B2171</f>
        <v>Φ140x23.3mm</v>
      </c>
      <c r="C1514" s="8" t="str">
        <f>'11-2019'!C2171</f>
        <v>đ/mét</v>
      </c>
      <c r="D1514" s="9">
        <f>'11-2019'!O2176</f>
        <v>0</v>
      </c>
      <c r="E1514" s="9">
        <f>'11-2019'!P2176</f>
        <v>0</v>
      </c>
      <c r="F1514" s="71">
        <f t="shared" si="77"/>
        <v>0</v>
      </c>
      <c r="H1514" s="38">
        <f>'11-2019'!H2171</f>
        <v>0</v>
      </c>
      <c r="I1514" s="38">
        <f>'11-2019'!I2171</f>
        <v>1281900</v>
      </c>
      <c r="J1514" s="38">
        <f>'11-2019'!J2171</f>
        <v>0</v>
      </c>
    </row>
    <row r="1515" spans="1:10" s="27" customFormat="1" ht="17.25" x14ac:dyDescent="0.3">
      <c r="A1515" s="6"/>
      <c r="B1515" s="7" t="str">
        <f>'11-2019'!B2172</f>
        <v>Φ140x28.1mm</v>
      </c>
      <c r="C1515" s="8" t="str">
        <f>'11-2019'!C2172</f>
        <v>đ/mét</v>
      </c>
      <c r="D1515" s="9">
        <f>'11-2019'!O2177</f>
        <v>0</v>
      </c>
      <c r="E1515" s="9">
        <f>'11-2019'!P2177</f>
        <v>0</v>
      </c>
      <c r="F1515" s="71">
        <f t="shared" si="77"/>
        <v>0</v>
      </c>
      <c r="H1515" s="38">
        <f>'11-2019'!H2172</f>
        <v>0</v>
      </c>
      <c r="I1515" s="38">
        <f>'11-2019'!I2172</f>
        <v>1527300</v>
      </c>
      <c r="J1515" s="38">
        <f>'11-2019'!J2172</f>
        <v>0</v>
      </c>
    </row>
    <row r="1516" spans="1:10" s="27" customFormat="1" ht="17.25" x14ac:dyDescent="0.3">
      <c r="A1516" s="6"/>
      <c r="B1516" s="7" t="str">
        <f>'11-2019'!B2173</f>
        <v>Φ160x14.6mm</v>
      </c>
      <c r="C1516" s="8" t="str">
        <f>'11-2019'!C2173</f>
        <v>đ/mét</v>
      </c>
      <c r="D1516" s="9">
        <f>'11-2019'!O2178</f>
        <v>0</v>
      </c>
      <c r="E1516" s="9">
        <f>'11-2019'!P2178</f>
        <v>0</v>
      </c>
      <c r="F1516" s="71">
        <f t="shared" si="77"/>
        <v>0</v>
      </c>
      <c r="H1516" s="38">
        <f>'11-2019'!H2173</f>
        <v>0</v>
      </c>
      <c r="I1516" s="38">
        <f>'11-2019'!I2173</f>
        <v>1041000</v>
      </c>
      <c r="J1516" s="38">
        <f>'11-2019'!J2173</f>
        <v>0</v>
      </c>
    </row>
    <row r="1517" spans="1:10" s="27" customFormat="1" ht="17.25" x14ac:dyDescent="0.3">
      <c r="A1517" s="6"/>
      <c r="B1517" s="7" t="str">
        <f>'11-2019'!B2174</f>
        <v>Φ160x21.9mm</v>
      </c>
      <c r="C1517" s="8" t="str">
        <f>'11-2019'!C2174</f>
        <v>đ/mét</v>
      </c>
      <c r="D1517" s="9">
        <f>'11-2019'!O2179</f>
        <v>0</v>
      </c>
      <c r="E1517" s="9">
        <f>'11-2019'!P2179</f>
        <v>0</v>
      </c>
      <c r="F1517" s="71">
        <f t="shared" si="77"/>
        <v>0</v>
      </c>
      <c r="H1517" s="38">
        <f>'11-2019'!H2174</f>
        <v>0</v>
      </c>
      <c r="I1517" s="38">
        <f>'11-2019'!I2174</f>
        <v>1272800</v>
      </c>
      <c r="J1517" s="38">
        <f>'11-2019'!J2174</f>
        <v>0</v>
      </c>
    </row>
    <row r="1518" spans="1:10" s="27" customFormat="1" ht="17.25" x14ac:dyDescent="0.3">
      <c r="A1518" s="6"/>
      <c r="B1518" s="7" t="str">
        <f>'11-2019'!B2175</f>
        <v>Φ160x26.6mm</v>
      </c>
      <c r="C1518" s="8" t="str">
        <f>'11-2019'!C2175</f>
        <v>đ/mét</v>
      </c>
      <c r="D1518" s="9">
        <f>'11-2019'!O2180</f>
        <v>0</v>
      </c>
      <c r="E1518" s="9">
        <f>'11-2019'!P2180</f>
        <v>0</v>
      </c>
      <c r="F1518" s="71">
        <f t="shared" si="77"/>
        <v>0</v>
      </c>
      <c r="H1518" s="38">
        <f>'11-2019'!H2175</f>
        <v>0</v>
      </c>
      <c r="I1518" s="38">
        <f>'11-2019'!I2175</f>
        <v>1704600</v>
      </c>
      <c r="J1518" s="38">
        <f>'11-2019'!J2175</f>
        <v>0</v>
      </c>
    </row>
    <row r="1519" spans="1:10" s="27" customFormat="1" ht="17.25" x14ac:dyDescent="0.3">
      <c r="A1519" s="6"/>
      <c r="B1519" s="7" t="str">
        <f>'11-2019'!B2176</f>
        <v>Φ160x32.1mm</v>
      </c>
      <c r="C1519" s="8" t="str">
        <f>'11-2019'!C2176</f>
        <v>đ/mét</v>
      </c>
      <c r="D1519" s="9">
        <f>'11-2019'!O2181</f>
        <v>0</v>
      </c>
      <c r="E1519" s="9">
        <f>'11-2019'!P2181</f>
        <v>0</v>
      </c>
      <c r="F1519" s="71">
        <f t="shared" si="77"/>
        <v>0</v>
      </c>
      <c r="H1519" s="38">
        <f>'11-2019'!H2176</f>
        <v>0</v>
      </c>
      <c r="I1519" s="38">
        <f>'11-2019'!I2176</f>
        <v>1978200</v>
      </c>
      <c r="J1519" s="38">
        <f>'11-2019'!J2176</f>
        <v>0</v>
      </c>
    </row>
    <row r="1520" spans="1:10" s="37" customFormat="1" ht="17.25" x14ac:dyDescent="0.3">
      <c r="A1520" s="13"/>
      <c r="B1520" s="321" t="str">
        <f>'11-2019'!B2177</f>
        <v>* Công ty Cổ phần Nhựa Bình Minh (Phía Nam: 240 Hậu Giang, P.9, Q.6, Tp.HCM). Theo văn bản đến bảng giá ngày 16/4/2019</v>
      </c>
      <c r="C1520" s="322"/>
      <c r="D1520" s="322"/>
      <c r="E1520" s="322"/>
      <c r="F1520" s="323"/>
      <c r="H1520" s="38">
        <f>'11-2019'!H2177</f>
        <v>0</v>
      </c>
      <c r="I1520" s="38">
        <f>'11-2019'!I2177</f>
        <v>0</v>
      </c>
      <c r="J1520" s="38">
        <f>'11-2019'!J2177</f>
        <v>0</v>
      </c>
    </row>
    <row r="1521" spans="1:10" s="37" customFormat="1" ht="17.25" hidden="1" x14ac:dyDescent="0.3">
      <c r="A1521" s="13"/>
      <c r="B1521" s="5" t="str">
        <f>'11-2019'!B2178</f>
        <v xml:space="preserve"> - Ống uPVC - Ống gân Bình Minh: Tiêu chuẩn BS 3505:1968 (hệ Inch)</v>
      </c>
      <c r="C1521" s="4"/>
      <c r="D1521" s="18"/>
      <c r="E1521" s="18"/>
      <c r="F1521" s="72"/>
      <c r="H1521" s="38">
        <f>'11-2019'!H2178</f>
        <v>0</v>
      </c>
      <c r="I1521" s="38">
        <f>'11-2019'!I2178</f>
        <v>0</v>
      </c>
      <c r="J1521" s="38">
        <f>'11-2019'!J2178</f>
        <v>0</v>
      </c>
    </row>
    <row r="1522" spans="1:10" s="27" customFormat="1" ht="17.25" hidden="1" x14ac:dyDescent="0.3">
      <c r="A1522" s="6">
        <f>'11-2019'!A2179</f>
        <v>1</v>
      </c>
      <c r="B1522" s="7" t="str">
        <f>'11-2019'!B2179</f>
        <v xml:space="preserve">  Þ 21    (dày 1,6 mm) PN 15 bar</v>
      </c>
      <c r="C1522" s="8" t="str">
        <f>'11-2019'!C2179</f>
        <v>đ/m</v>
      </c>
      <c r="D1522" s="9">
        <f>'11-2019'!O2184</f>
        <v>0</v>
      </c>
      <c r="E1522" s="9">
        <f>'11-2019'!P2184</f>
        <v>0</v>
      </c>
      <c r="F1522" s="71">
        <f t="shared" ref="F1522:F1530" si="78">E1522-D1522</f>
        <v>0</v>
      </c>
      <c r="H1522" s="38">
        <f>'11-2019'!H2179</f>
        <v>0</v>
      </c>
      <c r="I1522" s="38">
        <f>'11-2019'!I2179</f>
        <v>0</v>
      </c>
      <c r="J1522" s="38">
        <f>'11-2019'!J2179</f>
        <v>0</v>
      </c>
    </row>
    <row r="1523" spans="1:10" s="27" customFormat="1" ht="17.25" hidden="1" x14ac:dyDescent="0.3">
      <c r="A1523" s="6">
        <f>'11-2019'!A2180</f>
        <v>2</v>
      </c>
      <c r="B1523" s="7" t="str">
        <f>'11-2019'!B2180</f>
        <v xml:space="preserve">  Þ 27    (dày 1,8 mm) PN 12 bar</v>
      </c>
      <c r="C1523" s="8" t="str">
        <f>'11-2019'!C2180</f>
        <v>đ/m</v>
      </c>
      <c r="D1523" s="9">
        <f>'11-2019'!O2185</f>
        <v>0</v>
      </c>
      <c r="E1523" s="9">
        <f>'11-2019'!P2185</f>
        <v>0</v>
      </c>
      <c r="F1523" s="71">
        <f t="shared" si="78"/>
        <v>0</v>
      </c>
      <c r="H1523" s="38">
        <f>'11-2019'!H2180</f>
        <v>0</v>
      </c>
      <c r="I1523" s="38">
        <f>'11-2019'!I2180</f>
        <v>0</v>
      </c>
      <c r="J1523" s="38">
        <f>'11-2019'!J2180</f>
        <v>0</v>
      </c>
    </row>
    <row r="1524" spans="1:10" s="27" customFormat="1" ht="17.25" hidden="1" x14ac:dyDescent="0.3">
      <c r="A1524" s="6">
        <f>'11-2019'!A2181</f>
        <v>3</v>
      </c>
      <c r="B1524" s="7" t="str">
        <f>'11-2019'!B2181</f>
        <v xml:space="preserve">  Þ 34    (dày 2,0 mm) PN 12 bar</v>
      </c>
      <c r="C1524" s="8" t="str">
        <f>'11-2019'!C2181</f>
        <v>đ/m</v>
      </c>
      <c r="D1524" s="9">
        <f>'11-2019'!O2186</f>
        <v>0</v>
      </c>
      <c r="E1524" s="9">
        <f>'11-2019'!P2186</f>
        <v>0</v>
      </c>
      <c r="F1524" s="71">
        <f t="shared" si="78"/>
        <v>0</v>
      </c>
      <c r="H1524" s="38">
        <f>'11-2019'!H2181</f>
        <v>0</v>
      </c>
      <c r="I1524" s="38">
        <f>'11-2019'!I2181</f>
        <v>0</v>
      </c>
      <c r="J1524" s="38">
        <f>'11-2019'!J2181</f>
        <v>0</v>
      </c>
    </row>
    <row r="1525" spans="1:10" s="27" customFormat="1" ht="17.25" hidden="1" x14ac:dyDescent="0.3">
      <c r="A1525" s="6">
        <f>'11-2019'!A2182</f>
        <v>4</v>
      </c>
      <c r="B1525" s="7" t="str">
        <f>'11-2019'!B2182</f>
        <v xml:space="preserve">  Þ 42    (dày 2,1 mm) PN 9 bar</v>
      </c>
      <c r="C1525" s="8" t="str">
        <f>'11-2019'!C2182</f>
        <v>đ/m</v>
      </c>
      <c r="D1525" s="9">
        <f>'11-2019'!O2187</f>
        <v>0</v>
      </c>
      <c r="E1525" s="9">
        <f>'11-2019'!P2187</f>
        <v>0</v>
      </c>
      <c r="F1525" s="71">
        <f t="shared" si="78"/>
        <v>0</v>
      </c>
      <c r="H1525" s="38">
        <f>'11-2019'!H2182</f>
        <v>0</v>
      </c>
      <c r="I1525" s="38">
        <f>'11-2019'!I2182</f>
        <v>0</v>
      </c>
      <c r="J1525" s="38">
        <f>'11-2019'!J2182</f>
        <v>0</v>
      </c>
    </row>
    <row r="1526" spans="1:10" s="27" customFormat="1" ht="17.25" hidden="1" x14ac:dyDescent="0.3">
      <c r="A1526" s="6">
        <f>'11-2019'!A2183</f>
        <v>5</v>
      </c>
      <c r="B1526" s="7" t="str">
        <f>'11-2019'!B2183</f>
        <v xml:space="preserve">  Þ 49    (dày 2,4 mm) PN 9 bar</v>
      </c>
      <c r="C1526" s="8" t="str">
        <f>'11-2019'!C2183</f>
        <v>đ/m</v>
      </c>
      <c r="D1526" s="9">
        <f>'11-2019'!O2188</f>
        <v>0</v>
      </c>
      <c r="E1526" s="9">
        <f>'11-2019'!P2188</f>
        <v>0</v>
      </c>
      <c r="F1526" s="71">
        <f t="shared" si="78"/>
        <v>0</v>
      </c>
      <c r="H1526" s="38">
        <f>'11-2019'!H2183</f>
        <v>0</v>
      </c>
      <c r="I1526" s="38">
        <f>'11-2019'!I2183</f>
        <v>0</v>
      </c>
      <c r="J1526" s="38">
        <f>'11-2019'!J2183</f>
        <v>0</v>
      </c>
    </row>
    <row r="1527" spans="1:10" s="27" customFormat="1" ht="17.25" hidden="1" x14ac:dyDescent="0.3">
      <c r="A1527" s="6">
        <f>'11-2019'!A2184</f>
        <v>6</v>
      </c>
      <c r="B1527" s="7" t="str">
        <f>'11-2019'!B2184</f>
        <v xml:space="preserve">  Þ 60    (dày 2,0 mm) PN 6 bar</v>
      </c>
      <c r="C1527" s="8" t="str">
        <f>'11-2019'!C2184</f>
        <v>đ/m</v>
      </c>
      <c r="D1527" s="9">
        <f>'11-2019'!O2189</f>
        <v>0</v>
      </c>
      <c r="E1527" s="9">
        <f>'11-2019'!P2189</f>
        <v>0</v>
      </c>
      <c r="F1527" s="71">
        <f t="shared" si="78"/>
        <v>0</v>
      </c>
      <c r="H1527" s="38">
        <f>'11-2019'!H2184</f>
        <v>0</v>
      </c>
      <c r="I1527" s="38">
        <f>'11-2019'!I2184</f>
        <v>0</v>
      </c>
      <c r="J1527" s="38">
        <f>'11-2019'!J2184</f>
        <v>0</v>
      </c>
    </row>
    <row r="1528" spans="1:10" s="27" customFormat="1" ht="17.25" hidden="1" x14ac:dyDescent="0.3">
      <c r="A1528" s="6">
        <f>'11-2019'!A2185</f>
        <v>7</v>
      </c>
      <c r="B1528" s="7" t="str">
        <f>'11-2019'!B2185</f>
        <v xml:space="preserve">  Þ 90    (dày 2,9 mm) PN 6 bar</v>
      </c>
      <c r="C1528" s="8" t="str">
        <f>'11-2019'!C2185</f>
        <v>đ/m</v>
      </c>
      <c r="D1528" s="9">
        <f>'11-2019'!O2190</f>
        <v>0</v>
      </c>
      <c r="E1528" s="9">
        <f>'11-2019'!P2190</f>
        <v>0</v>
      </c>
      <c r="F1528" s="71">
        <f t="shared" si="78"/>
        <v>0</v>
      </c>
      <c r="H1528" s="38">
        <f>'11-2019'!H2185</f>
        <v>0</v>
      </c>
      <c r="I1528" s="38">
        <f>'11-2019'!I2185</f>
        <v>0</v>
      </c>
      <c r="J1528" s="38">
        <f>'11-2019'!J2185</f>
        <v>0</v>
      </c>
    </row>
    <row r="1529" spans="1:10" s="27" customFormat="1" ht="17.25" hidden="1" x14ac:dyDescent="0.3">
      <c r="A1529" s="6">
        <f>'11-2019'!A2186</f>
        <v>8</v>
      </c>
      <c r="B1529" s="7" t="str">
        <f>'11-2019'!B2186</f>
        <v xml:space="preserve">  Þ 114  (dày 3,8 mm) PN 6 bar</v>
      </c>
      <c r="C1529" s="8" t="str">
        <f>'11-2019'!C2186</f>
        <v>đ/m</v>
      </c>
      <c r="D1529" s="9">
        <f>'11-2019'!O2191</f>
        <v>0</v>
      </c>
      <c r="E1529" s="9">
        <f>'11-2019'!P2191</f>
        <v>0</v>
      </c>
      <c r="F1529" s="71">
        <f t="shared" si="78"/>
        <v>0</v>
      </c>
      <c r="H1529" s="38">
        <f>'11-2019'!H2186</f>
        <v>0</v>
      </c>
      <c r="I1529" s="38">
        <f>'11-2019'!I2186</f>
        <v>0</v>
      </c>
      <c r="J1529" s="38">
        <f>'11-2019'!J2186</f>
        <v>0</v>
      </c>
    </row>
    <row r="1530" spans="1:10" s="27" customFormat="1" ht="17.25" hidden="1" x14ac:dyDescent="0.3">
      <c r="A1530" s="6">
        <f>'11-2019'!A2187</f>
        <v>9</v>
      </c>
      <c r="B1530" s="7" t="str">
        <f>'11-2019'!B2187</f>
        <v xml:space="preserve">  Þ 114  (dày 4,9 mm) PN 9 bar</v>
      </c>
      <c r="C1530" s="8" t="str">
        <f>'11-2019'!C2187</f>
        <v>đ/m</v>
      </c>
      <c r="D1530" s="9">
        <f>'11-2019'!O2192</f>
        <v>0</v>
      </c>
      <c r="E1530" s="9">
        <f>'11-2019'!P2192</f>
        <v>0</v>
      </c>
      <c r="F1530" s="71">
        <f t="shared" si="78"/>
        <v>0</v>
      </c>
      <c r="H1530" s="38">
        <f>'11-2019'!H2187</f>
        <v>0</v>
      </c>
      <c r="I1530" s="38">
        <f>'11-2019'!I2187</f>
        <v>0</v>
      </c>
      <c r="J1530" s="38">
        <f>'11-2019'!J2187</f>
        <v>0</v>
      </c>
    </row>
    <row r="1531" spans="1:10" s="27" customFormat="1" ht="17.25" hidden="1" x14ac:dyDescent="0.3">
      <c r="A1531" s="6">
        <f>'11-2019'!A2188</f>
        <v>10</v>
      </c>
      <c r="B1531" s="7" t="str">
        <f>'11-2019'!B2188</f>
        <v xml:space="preserve">  Þ 168  (dày 4,3 mm) PN 3 bar</v>
      </c>
      <c r="C1531" s="8" t="str">
        <f>'11-2019'!C2188</f>
        <v>đ/m</v>
      </c>
      <c r="D1531" s="9">
        <f>'11-2019'!O2193</f>
        <v>0</v>
      </c>
      <c r="E1531" s="9">
        <f>'11-2019'!P2193</f>
        <v>0</v>
      </c>
      <c r="F1531" s="71">
        <f t="shared" ref="F1531:F1594" si="79">E1531-D1531</f>
        <v>0</v>
      </c>
      <c r="H1531" s="38">
        <f>'11-2019'!H2188</f>
        <v>0</v>
      </c>
      <c r="I1531" s="38">
        <f>'11-2019'!I2188</f>
        <v>0</v>
      </c>
      <c r="J1531" s="38">
        <f>'11-2019'!J2188</f>
        <v>0</v>
      </c>
    </row>
    <row r="1532" spans="1:10" s="27" customFormat="1" ht="17.25" hidden="1" x14ac:dyDescent="0.3">
      <c r="A1532" s="6">
        <f>'11-2019'!A2189</f>
        <v>11</v>
      </c>
      <c r="B1532" s="7" t="str">
        <f>'11-2019'!B2189</f>
        <v xml:space="preserve">  Þ 220  (dày 5,1 mm) PN 3bar</v>
      </c>
      <c r="C1532" s="8" t="str">
        <f>'11-2019'!C2189</f>
        <v>đ/m</v>
      </c>
      <c r="D1532" s="9">
        <f>'11-2019'!O2194</f>
        <v>0</v>
      </c>
      <c r="E1532" s="9">
        <f>'11-2019'!P2194</f>
        <v>0</v>
      </c>
      <c r="F1532" s="71">
        <f t="shared" si="79"/>
        <v>0</v>
      </c>
      <c r="H1532" s="38">
        <f>'11-2019'!H2189</f>
        <v>0</v>
      </c>
      <c r="I1532" s="38">
        <f>'11-2019'!I2189</f>
        <v>0</v>
      </c>
      <c r="J1532" s="38">
        <f>'11-2019'!J2189</f>
        <v>0</v>
      </c>
    </row>
    <row r="1533" spans="1:10" s="37" customFormat="1" ht="17.25" hidden="1" x14ac:dyDescent="0.3">
      <c r="A1533" s="13"/>
      <c r="B1533" s="5" t="str">
        <f>'11-2019'!B2190</f>
        <v xml:space="preserve"> - Ống uPVC Bình Minh: TCVN 6151:1996 - ISO 4422: 1990 (hệ mét)</v>
      </c>
      <c r="C1533" s="4"/>
      <c r="D1533" s="18"/>
      <c r="E1533" s="18"/>
      <c r="F1533" s="72"/>
      <c r="H1533" s="38">
        <f>'11-2019'!H2190</f>
        <v>0</v>
      </c>
      <c r="I1533" s="38">
        <f>'11-2019'!I2190</f>
        <v>0</v>
      </c>
      <c r="J1533" s="38">
        <f>'11-2019'!J2190</f>
        <v>0</v>
      </c>
    </row>
    <row r="1534" spans="1:10" s="27" customFormat="1" ht="17.25" hidden="1" x14ac:dyDescent="0.3">
      <c r="A1534" s="6">
        <f>'11-2019'!A2191</f>
        <v>1</v>
      </c>
      <c r="B1534" s="7" t="str">
        <f>'11-2019'!B2191</f>
        <v xml:space="preserve">  fi  63 x 1,6mm PN 5 bar</v>
      </c>
      <c r="C1534" s="8" t="str">
        <f>'11-2019'!C2191</f>
        <v>đ/m</v>
      </c>
      <c r="D1534" s="9">
        <f>'11-2019'!O2196</f>
        <v>0</v>
      </c>
      <c r="E1534" s="9">
        <f>'11-2019'!P2196</f>
        <v>0</v>
      </c>
      <c r="F1534" s="71">
        <f t="shared" si="79"/>
        <v>0</v>
      </c>
      <c r="H1534" s="38">
        <f>'11-2019'!H2191</f>
        <v>0</v>
      </c>
      <c r="I1534" s="38">
        <f>'11-2019'!I2191</f>
        <v>0</v>
      </c>
      <c r="J1534" s="38">
        <f>'11-2019'!J2191</f>
        <v>0</v>
      </c>
    </row>
    <row r="1535" spans="1:10" s="27" customFormat="1" ht="17.25" hidden="1" x14ac:dyDescent="0.3">
      <c r="A1535" s="6">
        <f>'11-2019'!A2192</f>
        <v>2</v>
      </c>
      <c r="B1535" s="7" t="str">
        <f>'11-2019'!B2192</f>
        <v xml:space="preserve">  fi  63 x 1,9mm PN 6 bar</v>
      </c>
      <c r="C1535" s="8" t="str">
        <f>'11-2019'!C2192</f>
        <v>đ/m</v>
      </c>
      <c r="D1535" s="9">
        <f>'11-2019'!O2197</f>
        <v>0</v>
      </c>
      <c r="E1535" s="9">
        <f>'11-2019'!P2197</f>
        <v>0</v>
      </c>
      <c r="F1535" s="71">
        <f t="shared" si="79"/>
        <v>0</v>
      </c>
      <c r="H1535" s="38">
        <f>'11-2019'!H2192</f>
        <v>0</v>
      </c>
      <c r="I1535" s="38">
        <f>'11-2019'!I2192</f>
        <v>0</v>
      </c>
      <c r="J1535" s="38">
        <f>'11-2019'!J2192</f>
        <v>0</v>
      </c>
    </row>
    <row r="1536" spans="1:10" s="27" customFormat="1" ht="17.25" hidden="1" x14ac:dyDescent="0.3">
      <c r="A1536" s="6">
        <f>'11-2019'!A2193</f>
        <v>3</v>
      </c>
      <c r="B1536" s="7" t="str">
        <f>'11-2019'!B2193</f>
        <v xml:space="preserve">  Þ 75 x 2,2mm PN 6 bar</v>
      </c>
      <c r="C1536" s="8" t="str">
        <f>'11-2019'!C2193</f>
        <v>đ/m</v>
      </c>
      <c r="D1536" s="9">
        <f>'11-2019'!O2198</f>
        <v>0</v>
      </c>
      <c r="E1536" s="9">
        <f>'11-2019'!P2198</f>
        <v>0</v>
      </c>
      <c r="F1536" s="71">
        <f t="shared" si="79"/>
        <v>0</v>
      </c>
      <c r="H1536" s="38">
        <f>'11-2019'!H2193</f>
        <v>0</v>
      </c>
      <c r="I1536" s="38">
        <f>'11-2019'!I2193</f>
        <v>0</v>
      </c>
      <c r="J1536" s="38">
        <f>'11-2019'!J2193</f>
        <v>0</v>
      </c>
    </row>
    <row r="1537" spans="1:10" s="27" customFormat="1" ht="17.25" hidden="1" x14ac:dyDescent="0.3">
      <c r="A1537" s="6">
        <f>'11-2019'!A2194</f>
        <v>4</v>
      </c>
      <c r="B1537" s="7" t="str">
        <f>'11-2019'!B2194</f>
        <v xml:space="preserve">  Þ  90 x 2,7mm PN 6 bar</v>
      </c>
      <c r="C1537" s="8" t="str">
        <f>'11-2019'!C2194</f>
        <v>đ/m</v>
      </c>
      <c r="D1537" s="9">
        <f>'11-2019'!O2199</f>
        <v>0</v>
      </c>
      <c r="E1537" s="9">
        <f>'11-2019'!P2199</f>
        <v>0</v>
      </c>
      <c r="F1537" s="71">
        <f t="shared" si="79"/>
        <v>0</v>
      </c>
      <c r="H1537" s="38">
        <f>'11-2019'!H2194</f>
        <v>0</v>
      </c>
      <c r="I1537" s="38">
        <f>'11-2019'!I2194</f>
        <v>0</v>
      </c>
      <c r="J1537" s="38">
        <f>'11-2019'!J2194</f>
        <v>0</v>
      </c>
    </row>
    <row r="1538" spans="1:10" s="27" customFormat="1" ht="17.25" hidden="1" x14ac:dyDescent="0.3">
      <c r="A1538" s="6">
        <f>'11-2019'!A2195</f>
        <v>5</v>
      </c>
      <c r="B1538" s="7" t="str">
        <f>'11-2019'!B2195</f>
        <v xml:space="preserve">  Þ  110 x 3,2mm PN 6 bar</v>
      </c>
      <c r="C1538" s="8" t="str">
        <f>'11-2019'!C2195</f>
        <v>đ/m</v>
      </c>
      <c r="D1538" s="9">
        <f>'11-2019'!O2200</f>
        <v>0</v>
      </c>
      <c r="E1538" s="9">
        <f>'11-2019'!P2200</f>
        <v>0</v>
      </c>
      <c r="F1538" s="71">
        <f t="shared" si="79"/>
        <v>0</v>
      </c>
      <c r="H1538" s="38">
        <f>'11-2019'!H2195</f>
        <v>0</v>
      </c>
      <c r="I1538" s="38">
        <f>'11-2019'!I2195</f>
        <v>0</v>
      </c>
      <c r="J1538" s="38">
        <f>'11-2019'!J2195</f>
        <v>0</v>
      </c>
    </row>
    <row r="1539" spans="1:10" s="27" customFormat="1" ht="17.25" hidden="1" x14ac:dyDescent="0.3">
      <c r="A1539" s="6">
        <f>'11-2019'!A2196</f>
        <v>6</v>
      </c>
      <c r="B1539" s="7" t="str">
        <f>'11-2019'!B2196</f>
        <v xml:space="preserve">  Þ 140 x 4,1mm PN 6 bar</v>
      </c>
      <c r="C1539" s="8" t="str">
        <f>'11-2019'!C2196</f>
        <v>đ/m</v>
      </c>
      <c r="D1539" s="9">
        <f>'11-2019'!O2201</f>
        <v>0</v>
      </c>
      <c r="E1539" s="9">
        <f>'11-2019'!P2201</f>
        <v>0</v>
      </c>
      <c r="F1539" s="71">
        <f t="shared" si="79"/>
        <v>0</v>
      </c>
      <c r="H1539" s="38">
        <f>'11-2019'!H2196</f>
        <v>0</v>
      </c>
      <c r="I1539" s="38">
        <f>'11-2019'!I2196</f>
        <v>0</v>
      </c>
      <c r="J1539" s="38">
        <f>'11-2019'!J2196</f>
        <v>0</v>
      </c>
    </row>
    <row r="1540" spans="1:10" s="27" customFormat="1" ht="17.25" hidden="1" x14ac:dyDescent="0.3">
      <c r="A1540" s="6">
        <f>'11-2019'!A2197</f>
        <v>7</v>
      </c>
      <c r="B1540" s="7" t="str">
        <f>'11-2019'!B2197</f>
        <v xml:space="preserve">  Þ  160 x 4mm PN 4 bar</v>
      </c>
      <c r="C1540" s="8" t="str">
        <f>'11-2019'!C2197</f>
        <v>đ/m</v>
      </c>
      <c r="D1540" s="9">
        <f>'11-2019'!O2202</f>
        <v>0</v>
      </c>
      <c r="E1540" s="9">
        <f>'11-2019'!P2202</f>
        <v>0</v>
      </c>
      <c r="F1540" s="71">
        <f t="shared" si="79"/>
        <v>0</v>
      </c>
      <c r="H1540" s="38">
        <f>'11-2019'!H2197</f>
        <v>0</v>
      </c>
      <c r="I1540" s="38">
        <f>'11-2019'!I2197</f>
        <v>0</v>
      </c>
      <c r="J1540" s="38">
        <f>'11-2019'!J2197</f>
        <v>0</v>
      </c>
    </row>
    <row r="1541" spans="1:10" s="27" customFormat="1" ht="17.25" hidden="1" x14ac:dyDescent="0.3">
      <c r="A1541" s="6">
        <f>'11-2019'!A2198</f>
        <v>8</v>
      </c>
      <c r="B1541" s="7" t="str">
        <f>'11-2019'!B2198</f>
        <v xml:space="preserve">  Þ 160 x 7,7mm PN 10 bar</v>
      </c>
      <c r="C1541" s="8" t="str">
        <f>'11-2019'!C2198</f>
        <v>đ/m</v>
      </c>
      <c r="D1541" s="9">
        <f>'11-2019'!O2203</f>
        <v>0</v>
      </c>
      <c r="E1541" s="9">
        <f>'11-2019'!P2203</f>
        <v>0</v>
      </c>
      <c r="F1541" s="71">
        <f t="shared" si="79"/>
        <v>0</v>
      </c>
      <c r="H1541" s="38">
        <f>'11-2019'!H2198</f>
        <v>0</v>
      </c>
      <c r="I1541" s="38">
        <f>'11-2019'!I2198</f>
        <v>0</v>
      </c>
      <c r="J1541" s="38">
        <f>'11-2019'!J2198</f>
        <v>0</v>
      </c>
    </row>
    <row r="1542" spans="1:10" s="27" customFormat="1" ht="17.25" hidden="1" x14ac:dyDescent="0.3">
      <c r="A1542" s="6">
        <f>'11-2019'!A2199</f>
        <v>9</v>
      </c>
      <c r="B1542" s="7" t="str">
        <f>'11-2019'!B2199</f>
        <v xml:space="preserve">  Þ 200 x 5,9mm PN 6 bar</v>
      </c>
      <c r="C1542" s="8" t="str">
        <f>'11-2019'!C2199</f>
        <v>đ/m</v>
      </c>
      <c r="D1542" s="9">
        <f>'11-2019'!O2204</f>
        <v>0</v>
      </c>
      <c r="E1542" s="9">
        <f>'11-2019'!P2204</f>
        <v>0</v>
      </c>
      <c r="F1542" s="71">
        <f t="shared" si="79"/>
        <v>0</v>
      </c>
      <c r="H1542" s="38">
        <f>'11-2019'!H2199</f>
        <v>0</v>
      </c>
      <c r="I1542" s="38">
        <f>'11-2019'!I2199</f>
        <v>0</v>
      </c>
      <c r="J1542" s="38">
        <f>'11-2019'!J2199</f>
        <v>0</v>
      </c>
    </row>
    <row r="1543" spans="1:10" s="37" customFormat="1" ht="17.25" hidden="1" x14ac:dyDescent="0.3">
      <c r="A1543" s="13"/>
      <c r="B1543" s="5" t="str">
        <f>'11-2019'!B2200</f>
        <v xml:space="preserve"> - Ống uPVC Bình Minh: Tiêu chuẩn AS 1477:1996 CIOD (nối với ống gang)</v>
      </c>
      <c r="C1543" s="4"/>
      <c r="D1543" s="18"/>
      <c r="E1543" s="18"/>
      <c r="F1543" s="72"/>
      <c r="H1543" s="38">
        <f>'11-2019'!H2200</f>
        <v>0</v>
      </c>
      <c r="I1543" s="38">
        <f>'11-2019'!I2200</f>
        <v>0</v>
      </c>
      <c r="J1543" s="38">
        <f>'11-2019'!J2200</f>
        <v>0</v>
      </c>
    </row>
    <row r="1544" spans="1:10" s="27" customFormat="1" ht="17.25" hidden="1" x14ac:dyDescent="0.3">
      <c r="A1544" s="6">
        <f>'11-2019'!A2201</f>
        <v>1</v>
      </c>
      <c r="B1544" s="7" t="str">
        <f>'11-2019'!B2201</f>
        <v xml:space="preserve">  Þ 100 x 6,7mm PN 12 bar</v>
      </c>
      <c r="C1544" s="8" t="str">
        <f>'11-2019'!C2201</f>
        <v>đ/m</v>
      </c>
      <c r="D1544" s="9">
        <f>'11-2019'!O2206</f>
        <v>0</v>
      </c>
      <c r="E1544" s="9">
        <f>'11-2019'!P2206</f>
        <v>0</v>
      </c>
      <c r="F1544" s="71">
        <f t="shared" si="79"/>
        <v>0</v>
      </c>
      <c r="H1544" s="38">
        <f>'11-2019'!H2201</f>
        <v>0</v>
      </c>
      <c r="I1544" s="38">
        <f>'11-2019'!I2201</f>
        <v>0</v>
      </c>
      <c r="J1544" s="38">
        <f>'11-2019'!J2201</f>
        <v>0</v>
      </c>
    </row>
    <row r="1545" spans="1:10" s="27" customFormat="1" ht="17.25" hidden="1" x14ac:dyDescent="0.3">
      <c r="A1545" s="6">
        <f>'11-2019'!A2202</f>
        <v>2</v>
      </c>
      <c r="B1545" s="7" t="str">
        <f>'11-2019'!B2202</f>
        <v xml:space="preserve">  Þ 150 x 9,7mm PN 12 bar</v>
      </c>
      <c r="C1545" s="8" t="str">
        <f>'11-2019'!C2202</f>
        <v>đ/m</v>
      </c>
      <c r="D1545" s="9">
        <f>'11-2019'!O2207</f>
        <v>0</v>
      </c>
      <c r="E1545" s="9">
        <f>'11-2019'!P2207</f>
        <v>0</v>
      </c>
      <c r="F1545" s="71">
        <f t="shared" si="79"/>
        <v>0</v>
      </c>
      <c r="H1545" s="38">
        <f>'11-2019'!H2202</f>
        <v>0</v>
      </c>
      <c r="I1545" s="38">
        <f>'11-2019'!I2202</f>
        <v>0</v>
      </c>
      <c r="J1545" s="38">
        <f>'11-2019'!J2202</f>
        <v>0</v>
      </c>
    </row>
    <row r="1546" spans="1:10" s="37" customFormat="1" ht="17.25" hidden="1" x14ac:dyDescent="0.3">
      <c r="A1546" s="13"/>
      <c r="B1546" s="5" t="str">
        <f>'11-2019'!B2203</f>
        <v xml:space="preserve"> - Ống uPVC Bình Minh: Tiêu chuẩn CIOD ISO 2531 (nối với ống gang). </v>
      </c>
      <c r="C1546" s="4"/>
      <c r="D1546" s="18"/>
      <c r="E1546" s="18"/>
      <c r="F1546" s="72"/>
      <c r="H1546" s="38">
        <f>'11-2019'!H2203</f>
        <v>0</v>
      </c>
      <c r="I1546" s="38">
        <f>'11-2019'!I2203</f>
        <v>0</v>
      </c>
      <c r="J1546" s="38">
        <f>'11-2019'!J2203</f>
        <v>0</v>
      </c>
    </row>
    <row r="1547" spans="1:10" s="27" customFormat="1" ht="17.25" hidden="1" x14ac:dyDescent="0.3">
      <c r="A1547" s="6">
        <f>'11-2019'!A2204</f>
        <v>1</v>
      </c>
      <c r="B1547" s="7" t="str">
        <f>'11-2019'!B2204</f>
        <v xml:space="preserve">  Þ 200 x 9,7mm PN 10 bar</v>
      </c>
      <c r="C1547" s="8" t="str">
        <f>'11-2019'!C2204</f>
        <v>đ/m</v>
      </c>
      <c r="D1547" s="9">
        <f>'11-2019'!O2209</f>
        <v>0</v>
      </c>
      <c r="E1547" s="9">
        <f>'11-2019'!P2209</f>
        <v>0</v>
      </c>
      <c r="F1547" s="71">
        <f t="shared" si="79"/>
        <v>0</v>
      </c>
      <c r="H1547" s="38">
        <f>'11-2019'!H2204</f>
        <v>0</v>
      </c>
      <c r="I1547" s="38">
        <f>'11-2019'!I2204</f>
        <v>0</v>
      </c>
      <c r="J1547" s="38">
        <f>'11-2019'!J2204</f>
        <v>0</v>
      </c>
    </row>
    <row r="1548" spans="1:10" s="27" customFormat="1" ht="17.25" hidden="1" x14ac:dyDescent="0.3">
      <c r="A1548" s="6">
        <f>'11-2019'!A2205</f>
        <v>2</v>
      </c>
      <c r="B1548" s="7" t="str">
        <f>'11-2019'!B2205</f>
        <v xml:space="preserve">  Þ 200 x 11,4mm PN 12,5 bar</v>
      </c>
      <c r="C1548" s="8" t="str">
        <f>'11-2019'!C2205</f>
        <v>đ/m</v>
      </c>
      <c r="D1548" s="9">
        <f>'11-2019'!O2210</f>
        <v>0</v>
      </c>
      <c r="E1548" s="9">
        <f>'11-2019'!P2210</f>
        <v>0</v>
      </c>
      <c r="F1548" s="71">
        <f t="shared" si="79"/>
        <v>0</v>
      </c>
      <c r="H1548" s="38">
        <f>'11-2019'!H2205</f>
        <v>0</v>
      </c>
      <c r="I1548" s="38">
        <f>'11-2019'!I2205</f>
        <v>0</v>
      </c>
      <c r="J1548" s="38">
        <f>'11-2019'!J2205</f>
        <v>0</v>
      </c>
    </row>
    <row r="1549" spans="1:10" s="37" customFormat="1" ht="17.25" hidden="1" x14ac:dyDescent="0.3">
      <c r="A1549" s="13"/>
      <c r="B1549" s="5" t="str">
        <f>'11-2019'!B2206</f>
        <v xml:space="preserve"> - Phụ tùng cho Ống - Keo dán Bình Minh.</v>
      </c>
      <c r="C1549" s="4"/>
      <c r="D1549" s="18"/>
      <c r="E1549" s="18"/>
      <c r="F1549" s="72"/>
      <c r="H1549" s="38">
        <f>'11-2019'!H2206</f>
        <v>0</v>
      </c>
      <c r="I1549" s="38">
        <f>'11-2019'!I2206</f>
        <v>0</v>
      </c>
      <c r="J1549" s="38">
        <f>'11-2019'!J2206</f>
        <v>0</v>
      </c>
    </row>
    <row r="1550" spans="1:10" s="27" customFormat="1" ht="17.25" hidden="1" x14ac:dyDescent="0.3">
      <c r="A1550" s="6">
        <f>'11-2019'!A2207</f>
        <v>1</v>
      </c>
      <c r="B1550" s="7" t="str">
        <f>'11-2019'!B2207</f>
        <v xml:space="preserve"> Nối trơn  21  dày</v>
      </c>
      <c r="C1550" s="8" t="str">
        <f>'11-2019'!C2207</f>
        <v>đ/cái</v>
      </c>
      <c r="D1550" s="9">
        <f>'11-2019'!O2212</f>
        <v>0</v>
      </c>
      <c r="E1550" s="9">
        <f>'11-2019'!P2212</f>
        <v>0</v>
      </c>
      <c r="F1550" s="71">
        <f t="shared" si="79"/>
        <v>0</v>
      </c>
      <c r="H1550" s="38">
        <f>'11-2019'!H2207</f>
        <v>0</v>
      </c>
      <c r="I1550" s="38">
        <f>'11-2019'!I2207</f>
        <v>0</v>
      </c>
      <c r="J1550" s="38">
        <f>'11-2019'!J2207</f>
        <v>0</v>
      </c>
    </row>
    <row r="1551" spans="1:10" s="27" customFormat="1" ht="17.25" hidden="1" x14ac:dyDescent="0.3">
      <c r="A1551" s="6">
        <f>'11-2019'!A2208</f>
        <v>2</v>
      </c>
      <c r="B1551" s="7" t="str">
        <f>'11-2019'!B2208</f>
        <v xml:space="preserve"> Nối trơn  27  dày</v>
      </c>
      <c r="C1551" s="8" t="str">
        <f>'11-2019'!C2208</f>
        <v>đ/cái</v>
      </c>
      <c r="D1551" s="9">
        <f>'11-2019'!O2213</f>
        <v>0</v>
      </c>
      <c r="E1551" s="9">
        <f>'11-2019'!P2213</f>
        <v>0</v>
      </c>
      <c r="F1551" s="71">
        <f t="shared" si="79"/>
        <v>0</v>
      </c>
      <c r="H1551" s="38">
        <f>'11-2019'!H2208</f>
        <v>0</v>
      </c>
      <c r="I1551" s="38">
        <f>'11-2019'!I2208</f>
        <v>0</v>
      </c>
      <c r="J1551" s="38">
        <f>'11-2019'!J2208</f>
        <v>0</v>
      </c>
    </row>
    <row r="1552" spans="1:10" s="27" customFormat="1" ht="17.25" hidden="1" x14ac:dyDescent="0.3">
      <c r="A1552" s="6">
        <f>'11-2019'!A2209</f>
        <v>3</v>
      </c>
      <c r="B1552" s="7" t="str">
        <f>'11-2019'!B2209</f>
        <v xml:space="preserve"> Nối trơn  34  dày</v>
      </c>
      <c r="C1552" s="8" t="str">
        <f>'11-2019'!C2209</f>
        <v>đ/cái</v>
      </c>
      <c r="D1552" s="9">
        <f>'11-2019'!O2214</f>
        <v>0</v>
      </c>
      <c r="E1552" s="9">
        <f>'11-2019'!P2214</f>
        <v>0</v>
      </c>
      <c r="F1552" s="71">
        <f t="shared" si="79"/>
        <v>0</v>
      </c>
      <c r="H1552" s="38">
        <f>'11-2019'!H2209</f>
        <v>0</v>
      </c>
      <c r="I1552" s="38">
        <f>'11-2019'!I2209</f>
        <v>0</v>
      </c>
      <c r="J1552" s="38">
        <f>'11-2019'!J2209</f>
        <v>0</v>
      </c>
    </row>
    <row r="1553" spans="1:10" s="27" customFormat="1" ht="17.25" hidden="1" x14ac:dyDescent="0.3">
      <c r="A1553" s="6">
        <f>'11-2019'!A2210</f>
        <v>4</v>
      </c>
      <c r="B1553" s="7" t="str">
        <f>'11-2019'!B2210</f>
        <v xml:space="preserve"> Nối trơn  42  dày</v>
      </c>
      <c r="C1553" s="8" t="str">
        <f>'11-2019'!C2210</f>
        <v>đ/cái</v>
      </c>
      <c r="D1553" s="9">
        <f>'11-2019'!O2215</f>
        <v>0</v>
      </c>
      <c r="E1553" s="9">
        <f>'11-2019'!P2215</f>
        <v>0</v>
      </c>
      <c r="F1553" s="71">
        <f t="shared" si="79"/>
        <v>0</v>
      </c>
      <c r="H1553" s="38">
        <f>'11-2019'!H2210</f>
        <v>0</v>
      </c>
      <c r="I1553" s="38">
        <f>'11-2019'!I2210</f>
        <v>0</v>
      </c>
      <c r="J1553" s="38">
        <f>'11-2019'!J2210</f>
        <v>0</v>
      </c>
    </row>
    <row r="1554" spans="1:10" s="27" customFormat="1" ht="17.25" hidden="1" x14ac:dyDescent="0.3">
      <c r="A1554" s="6">
        <f>'11-2019'!A2211</f>
        <v>5</v>
      </c>
      <c r="B1554" s="7" t="str">
        <f>'11-2019'!B2211</f>
        <v xml:space="preserve"> Nối trơn  49  dày</v>
      </c>
      <c r="C1554" s="8" t="str">
        <f>'11-2019'!C2211</f>
        <v>đ/cái</v>
      </c>
      <c r="D1554" s="9">
        <f>'11-2019'!O2216</f>
        <v>0</v>
      </c>
      <c r="E1554" s="9">
        <f>'11-2019'!P2216</f>
        <v>0</v>
      </c>
      <c r="F1554" s="71">
        <f t="shared" si="79"/>
        <v>0</v>
      </c>
      <c r="H1554" s="38">
        <f>'11-2019'!H2211</f>
        <v>0</v>
      </c>
      <c r="I1554" s="38">
        <f>'11-2019'!I2211</f>
        <v>0</v>
      </c>
      <c r="J1554" s="38">
        <f>'11-2019'!J2211</f>
        <v>0</v>
      </c>
    </row>
    <row r="1555" spans="1:10" s="27" customFormat="1" ht="17.25" hidden="1" x14ac:dyDescent="0.3">
      <c r="A1555" s="6">
        <f>'11-2019'!A2212</f>
        <v>6</v>
      </c>
      <c r="B1555" s="7" t="str">
        <f>'11-2019'!B2212</f>
        <v xml:space="preserve"> Nối trơn  60  dày</v>
      </c>
      <c r="C1555" s="8" t="str">
        <f>'11-2019'!C2212</f>
        <v>đ/cái</v>
      </c>
      <c r="D1555" s="9">
        <f>'11-2019'!O2217</f>
        <v>0</v>
      </c>
      <c r="E1555" s="9">
        <f>'11-2019'!P2217</f>
        <v>0</v>
      </c>
      <c r="F1555" s="71">
        <f t="shared" si="79"/>
        <v>0</v>
      </c>
      <c r="H1555" s="38">
        <f>'11-2019'!H2212</f>
        <v>0</v>
      </c>
      <c r="I1555" s="38">
        <f>'11-2019'!I2212</f>
        <v>0</v>
      </c>
      <c r="J1555" s="38">
        <f>'11-2019'!J2212</f>
        <v>0</v>
      </c>
    </row>
    <row r="1556" spans="1:10" s="27" customFormat="1" ht="17.25" hidden="1" x14ac:dyDescent="0.3">
      <c r="A1556" s="6">
        <f>'11-2019'!A2213</f>
        <v>7</v>
      </c>
      <c r="B1556" s="7" t="str">
        <f>'11-2019'!B2213</f>
        <v xml:space="preserve"> Nối trơn  75D TC </v>
      </c>
      <c r="C1556" s="8" t="str">
        <f>'11-2019'!C2213</f>
        <v>đ/cái</v>
      </c>
      <c r="D1556" s="9">
        <f>'11-2019'!O2218</f>
        <v>0</v>
      </c>
      <c r="E1556" s="9">
        <f>'11-2019'!P2218</f>
        <v>0</v>
      </c>
      <c r="F1556" s="71">
        <f t="shared" si="79"/>
        <v>0</v>
      </c>
      <c r="H1556" s="38">
        <f>'11-2019'!H2213</f>
        <v>0</v>
      </c>
      <c r="I1556" s="38">
        <f>'11-2019'!I2213</f>
        <v>0</v>
      </c>
      <c r="J1556" s="38">
        <f>'11-2019'!J2213</f>
        <v>0</v>
      </c>
    </row>
    <row r="1557" spans="1:10" s="27" customFormat="1" ht="17.25" hidden="1" x14ac:dyDescent="0.3">
      <c r="A1557" s="6">
        <f>'11-2019'!A2214</f>
        <v>8</v>
      </c>
      <c r="B1557" s="7" t="str">
        <f>'11-2019'!B2214</f>
        <v xml:space="preserve"> Nối trơn  90  dày</v>
      </c>
      <c r="C1557" s="8" t="str">
        <f>'11-2019'!C2214</f>
        <v>đ/cái</v>
      </c>
      <c r="D1557" s="9">
        <f>'11-2019'!O2219</f>
        <v>0</v>
      </c>
      <c r="E1557" s="9">
        <f>'11-2019'!P2219</f>
        <v>0</v>
      </c>
      <c r="F1557" s="71">
        <f t="shared" si="79"/>
        <v>0</v>
      </c>
      <c r="H1557" s="38">
        <f>'11-2019'!H2214</f>
        <v>0</v>
      </c>
      <c r="I1557" s="38">
        <f>'11-2019'!I2214</f>
        <v>0</v>
      </c>
      <c r="J1557" s="38">
        <f>'11-2019'!J2214</f>
        <v>0</v>
      </c>
    </row>
    <row r="1558" spans="1:10" s="27" customFormat="1" ht="17.25" hidden="1" x14ac:dyDescent="0.3">
      <c r="A1558" s="6">
        <f>'11-2019'!A2215</f>
        <v>9</v>
      </c>
      <c r="B1558" s="7" t="str">
        <f>'11-2019'!B2215</f>
        <v xml:space="preserve"> Nối trơn  110 dày</v>
      </c>
      <c r="C1558" s="8" t="str">
        <f>'11-2019'!C2215</f>
        <v>đ/cái</v>
      </c>
      <c r="D1558" s="9">
        <f>'11-2019'!O2220</f>
        <v>0</v>
      </c>
      <c r="E1558" s="9">
        <f>'11-2019'!P2220</f>
        <v>0</v>
      </c>
      <c r="F1558" s="71">
        <f t="shared" si="79"/>
        <v>0</v>
      </c>
      <c r="H1558" s="38">
        <f>'11-2019'!H2215</f>
        <v>0</v>
      </c>
      <c r="I1558" s="38">
        <f>'11-2019'!I2215</f>
        <v>0</v>
      </c>
      <c r="J1558" s="38">
        <f>'11-2019'!J2215</f>
        <v>0</v>
      </c>
    </row>
    <row r="1559" spans="1:10" s="27" customFormat="1" ht="17.25" hidden="1" x14ac:dyDescent="0.3">
      <c r="A1559" s="6">
        <f>'11-2019'!A2216</f>
        <v>10</v>
      </c>
      <c r="B1559" s="7" t="str">
        <f>'11-2019'!B2216</f>
        <v xml:space="preserve"> Nối trơn  114 dày</v>
      </c>
      <c r="C1559" s="8" t="str">
        <f>'11-2019'!C2216</f>
        <v>đ/cái</v>
      </c>
      <c r="D1559" s="9">
        <f>'11-2019'!O2221</f>
        <v>0</v>
      </c>
      <c r="E1559" s="9">
        <f>'11-2019'!P2221</f>
        <v>0</v>
      </c>
      <c r="F1559" s="71">
        <f t="shared" si="79"/>
        <v>0</v>
      </c>
      <c r="H1559" s="38">
        <f>'11-2019'!H2216</f>
        <v>0</v>
      </c>
      <c r="I1559" s="38">
        <f>'11-2019'!I2216</f>
        <v>0</v>
      </c>
      <c r="J1559" s="38">
        <f>'11-2019'!J2216</f>
        <v>0</v>
      </c>
    </row>
    <row r="1560" spans="1:10" s="27" customFormat="1" ht="17.25" hidden="1" x14ac:dyDescent="0.3">
      <c r="A1560" s="6">
        <f>'11-2019'!A2217</f>
        <v>11</v>
      </c>
      <c r="B1560" s="7" t="str">
        <f>'11-2019'!B2217</f>
        <v xml:space="preserve"> Nối trơn  140 TC </v>
      </c>
      <c r="C1560" s="8" t="str">
        <f>'11-2019'!C2217</f>
        <v>đ/cái</v>
      </c>
      <c r="D1560" s="9">
        <f>'11-2019'!O2222</f>
        <v>0</v>
      </c>
      <c r="E1560" s="9">
        <f>'11-2019'!P2222</f>
        <v>0</v>
      </c>
      <c r="F1560" s="71">
        <f t="shared" si="79"/>
        <v>0</v>
      </c>
      <c r="H1560" s="38">
        <f>'11-2019'!H2217</f>
        <v>0</v>
      </c>
      <c r="I1560" s="38">
        <f>'11-2019'!I2217</f>
        <v>0</v>
      </c>
      <c r="J1560" s="38">
        <f>'11-2019'!J2217</f>
        <v>0</v>
      </c>
    </row>
    <row r="1561" spans="1:10" s="27" customFormat="1" ht="17.25" hidden="1" x14ac:dyDescent="0.3">
      <c r="A1561" s="6">
        <f>'11-2019'!A2218</f>
        <v>12</v>
      </c>
      <c r="B1561" s="7" t="str">
        <f>'11-2019'!B2218</f>
        <v xml:space="preserve"> Nối trơn  160 TC </v>
      </c>
      <c r="C1561" s="8" t="str">
        <f>'11-2019'!C2218</f>
        <v>đ/cái</v>
      </c>
      <c r="D1561" s="9">
        <f>'11-2019'!O2223</f>
        <v>0</v>
      </c>
      <c r="E1561" s="9">
        <f>'11-2019'!P2223</f>
        <v>0</v>
      </c>
      <c r="F1561" s="71">
        <f t="shared" si="79"/>
        <v>0</v>
      </c>
      <c r="H1561" s="38">
        <f>'11-2019'!H2218</f>
        <v>0</v>
      </c>
      <c r="I1561" s="38">
        <f>'11-2019'!I2218</f>
        <v>0</v>
      </c>
      <c r="J1561" s="38">
        <f>'11-2019'!J2218</f>
        <v>0</v>
      </c>
    </row>
    <row r="1562" spans="1:10" s="27" customFormat="1" ht="17.25" hidden="1" x14ac:dyDescent="0.3">
      <c r="A1562" s="6">
        <f>'11-2019'!A2219</f>
        <v>13</v>
      </c>
      <c r="B1562" s="7" t="str">
        <f>'11-2019'!B2219</f>
        <v xml:space="preserve"> Nối trơn  168 TC </v>
      </c>
      <c r="C1562" s="8" t="str">
        <f>'11-2019'!C2219</f>
        <v>đ/cái</v>
      </c>
      <c r="D1562" s="9">
        <f>'11-2019'!O2224</f>
        <v>0</v>
      </c>
      <c r="E1562" s="9">
        <f>'11-2019'!P2224</f>
        <v>0</v>
      </c>
      <c r="F1562" s="71">
        <f t="shared" si="79"/>
        <v>0</v>
      </c>
      <c r="H1562" s="38">
        <f>'11-2019'!H2219</f>
        <v>0</v>
      </c>
      <c r="I1562" s="38">
        <f>'11-2019'!I2219</f>
        <v>0</v>
      </c>
      <c r="J1562" s="38">
        <f>'11-2019'!J2219</f>
        <v>0</v>
      </c>
    </row>
    <row r="1563" spans="1:10" s="27" customFormat="1" ht="17.25" hidden="1" x14ac:dyDescent="0.3">
      <c r="A1563" s="6">
        <f>'11-2019'!A2220</f>
        <v>14</v>
      </c>
      <c r="B1563" s="7" t="str">
        <f>'11-2019'!B2220</f>
        <v xml:space="preserve"> Co 450 21 dày</v>
      </c>
      <c r="C1563" s="8" t="str">
        <f>'11-2019'!C2220</f>
        <v>đ/cái</v>
      </c>
      <c r="D1563" s="9">
        <f>'11-2019'!O2225</f>
        <v>0</v>
      </c>
      <c r="E1563" s="9">
        <f>'11-2019'!P2225</f>
        <v>0</v>
      </c>
      <c r="F1563" s="71">
        <f t="shared" si="79"/>
        <v>0</v>
      </c>
      <c r="H1563" s="38">
        <f>'11-2019'!H2220</f>
        <v>0</v>
      </c>
      <c r="I1563" s="38">
        <f>'11-2019'!I2220</f>
        <v>0</v>
      </c>
      <c r="J1563" s="38">
        <f>'11-2019'!J2220</f>
        <v>0</v>
      </c>
    </row>
    <row r="1564" spans="1:10" s="27" customFormat="1" ht="17.25" hidden="1" x14ac:dyDescent="0.3">
      <c r="A1564" s="6">
        <f>'11-2019'!A2221</f>
        <v>15</v>
      </c>
      <c r="B1564" s="7" t="str">
        <f>'11-2019'!B2221</f>
        <v xml:space="preserve"> Co 450 27 dày</v>
      </c>
      <c r="C1564" s="8" t="str">
        <f>'11-2019'!C2221</f>
        <v>đ/cái</v>
      </c>
      <c r="D1564" s="9">
        <f>'11-2019'!O2226</f>
        <v>0</v>
      </c>
      <c r="E1564" s="9">
        <f>'11-2019'!P2226</f>
        <v>0</v>
      </c>
      <c r="F1564" s="71">
        <f t="shared" si="79"/>
        <v>0</v>
      </c>
      <c r="H1564" s="38">
        <f>'11-2019'!H2221</f>
        <v>0</v>
      </c>
      <c r="I1564" s="38">
        <f>'11-2019'!I2221</f>
        <v>0</v>
      </c>
      <c r="J1564" s="38">
        <f>'11-2019'!J2221</f>
        <v>0</v>
      </c>
    </row>
    <row r="1565" spans="1:10" s="27" customFormat="1" ht="17.25" hidden="1" x14ac:dyDescent="0.3">
      <c r="A1565" s="6">
        <f>'11-2019'!A2222</f>
        <v>16</v>
      </c>
      <c r="B1565" s="7" t="str">
        <f>'11-2019'!B2222</f>
        <v xml:space="preserve"> Co 450 34 dày</v>
      </c>
      <c r="C1565" s="8" t="str">
        <f>'11-2019'!C2222</f>
        <v>đ/cái</v>
      </c>
      <c r="D1565" s="9">
        <f>'11-2019'!O2227</f>
        <v>0</v>
      </c>
      <c r="E1565" s="9">
        <f>'11-2019'!P2227</f>
        <v>0</v>
      </c>
      <c r="F1565" s="71">
        <f t="shared" si="79"/>
        <v>0</v>
      </c>
      <c r="H1565" s="38">
        <f>'11-2019'!H2222</f>
        <v>0</v>
      </c>
      <c r="I1565" s="38">
        <f>'11-2019'!I2222</f>
        <v>0</v>
      </c>
      <c r="J1565" s="38">
        <f>'11-2019'!J2222</f>
        <v>0</v>
      </c>
    </row>
    <row r="1566" spans="1:10" s="27" customFormat="1" ht="17.25" hidden="1" x14ac:dyDescent="0.3">
      <c r="A1566" s="6">
        <f>'11-2019'!A2223</f>
        <v>17</v>
      </c>
      <c r="B1566" s="7" t="str">
        <f>'11-2019'!B2223</f>
        <v xml:space="preserve"> Co 450 42 dày</v>
      </c>
      <c r="C1566" s="8" t="str">
        <f>'11-2019'!C2223</f>
        <v>đ/cái</v>
      </c>
      <c r="D1566" s="9">
        <f>'11-2019'!O2228</f>
        <v>0</v>
      </c>
      <c r="E1566" s="9">
        <f>'11-2019'!P2228</f>
        <v>0</v>
      </c>
      <c r="F1566" s="71">
        <f t="shared" si="79"/>
        <v>0</v>
      </c>
      <c r="H1566" s="38">
        <f>'11-2019'!H2223</f>
        <v>0</v>
      </c>
      <c r="I1566" s="38">
        <f>'11-2019'!I2223</f>
        <v>0</v>
      </c>
      <c r="J1566" s="38">
        <f>'11-2019'!J2223</f>
        <v>0</v>
      </c>
    </row>
    <row r="1567" spans="1:10" s="27" customFormat="1" ht="17.25" hidden="1" x14ac:dyDescent="0.3">
      <c r="A1567" s="6">
        <f>'11-2019'!A2224</f>
        <v>18</v>
      </c>
      <c r="B1567" s="7" t="str">
        <f>'11-2019'!B2224</f>
        <v xml:space="preserve"> Co 450 49 dày</v>
      </c>
      <c r="C1567" s="8" t="str">
        <f>'11-2019'!C2224</f>
        <v>đ/cái</v>
      </c>
      <c r="D1567" s="9">
        <f>'11-2019'!O2229</f>
        <v>0</v>
      </c>
      <c r="E1567" s="9">
        <f>'11-2019'!P2229</f>
        <v>0</v>
      </c>
      <c r="F1567" s="71">
        <f t="shared" si="79"/>
        <v>0</v>
      </c>
      <c r="H1567" s="38">
        <f>'11-2019'!H2224</f>
        <v>0</v>
      </c>
      <c r="I1567" s="38">
        <f>'11-2019'!I2224</f>
        <v>0</v>
      </c>
      <c r="J1567" s="38">
        <f>'11-2019'!J2224</f>
        <v>0</v>
      </c>
    </row>
    <row r="1568" spans="1:10" s="27" customFormat="1" ht="17.25" hidden="1" x14ac:dyDescent="0.3">
      <c r="A1568" s="6">
        <f>'11-2019'!A2225</f>
        <v>19</v>
      </c>
      <c r="B1568" s="7" t="str">
        <f>'11-2019'!B2225</f>
        <v xml:space="preserve"> Co 450 60 dày</v>
      </c>
      <c r="C1568" s="8" t="str">
        <f>'11-2019'!C2225</f>
        <v>đ/cái</v>
      </c>
      <c r="D1568" s="9">
        <f>'11-2019'!O2230</f>
        <v>0</v>
      </c>
      <c r="E1568" s="9">
        <f>'11-2019'!P2230</f>
        <v>0</v>
      </c>
      <c r="F1568" s="71">
        <f t="shared" si="79"/>
        <v>0</v>
      </c>
      <c r="H1568" s="38">
        <f>'11-2019'!H2225</f>
        <v>0</v>
      </c>
      <c r="I1568" s="38">
        <f>'11-2019'!I2225</f>
        <v>0</v>
      </c>
      <c r="J1568" s="38">
        <f>'11-2019'!J2225</f>
        <v>0</v>
      </c>
    </row>
    <row r="1569" spans="1:10" s="27" customFormat="1" ht="17.25" hidden="1" x14ac:dyDescent="0.3">
      <c r="A1569" s="6">
        <f>'11-2019'!A2226</f>
        <v>20</v>
      </c>
      <c r="B1569" s="7" t="str">
        <f>'11-2019'!B2226</f>
        <v xml:space="preserve"> Co 450 75 TC</v>
      </c>
      <c r="C1569" s="8" t="str">
        <f>'11-2019'!C2226</f>
        <v>đ/cái</v>
      </c>
      <c r="D1569" s="9">
        <f>'11-2019'!O2231</f>
        <v>0</v>
      </c>
      <c r="E1569" s="9">
        <f>'11-2019'!P2231</f>
        <v>0</v>
      </c>
      <c r="F1569" s="71">
        <f t="shared" si="79"/>
        <v>0</v>
      </c>
      <c r="H1569" s="38">
        <f>'11-2019'!H2226</f>
        <v>0</v>
      </c>
      <c r="I1569" s="38">
        <f>'11-2019'!I2226</f>
        <v>0</v>
      </c>
      <c r="J1569" s="38">
        <f>'11-2019'!J2226</f>
        <v>0</v>
      </c>
    </row>
    <row r="1570" spans="1:10" s="27" customFormat="1" ht="17.25" hidden="1" x14ac:dyDescent="0.3">
      <c r="A1570" s="6">
        <f>'11-2019'!A2227</f>
        <v>21</v>
      </c>
      <c r="B1570" s="7" t="str">
        <f>'11-2019'!B2227</f>
        <v xml:space="preserve"> Co 450 90 dày</v>
      </c>
      <c r="C1570" s="8" t="str">
        <f>'11-2019'!C2227</f>
        <v>đ/cái</v>
      </c>
      <c r="D1570" s="9">
        <f>'11-2019'!O2232</f>
        <v>0</v>
      </c>
      <c r="E1570" s="9">
        <f>'11-2019'!P2232</f>
        <v>0</v>
      </c>
      <c r="F1570" s="71">
        <f t="shared" si="79"/>
        <v>0</v>
      </c>
      <c r="H1570" s="38">
        <f>'11-2019'!H2227</f>
        <v>0</v>
      </c>
      <c r="I1570" s="38">
        <f>'11-2019'!I2227</f>
        <v>0</v>
      </c>
      <c r="J1570" s="38">
        <f>'11-2019'!J2227</f>
        <v>0</v>
      </c>
    </row>
    <row r="1571" spans="1:10" s="27" customFormat="1" ht="17.25" hidden="1" x14ac:dyDescent="0.3">
      <c r="A1571" s="6">
        <f>'11-2019'!A2228</f>
        <v>22</v>
      </c>
      <c r="B1571" s="7" t="str">
        <f>'11-2019'!B2228</f>
        <v xml:space="preserve"> Co 450 110 dày</v>
      </c>
      <c r="C1571" s="8" t="str">
        <f>'11-2019'!C2228</f>
        <v>đ/cái</v>
      </c>
      <c r="D1571" s="9">
        <f>'11-2019'!O2233</f>
        <v>0</v>
      </c>
      <c r="E1571" s="9">
        <f>'11-2019'!P2233</f>
        <v>0</v>
      </c>
      <c r="F1571" s="71">
        <f t="shared" si="79"/>
        <v>0</v>
      </c>
      <c r="H1571" s="38">
        <f>'11-2019'!H2228</f>
        <v>0</v>
      </c>
      <c r="I1571" s="38">
        <f>'11-2019'!I2228</f>
        <v>0</v>
      </c>
      <c r="J1571" s="38">
        <f>'11-2019'!J2228</f>
        <v>0</v>
      </c>
    </row>
    <row r="1572" spans="1:10" s="27" customFormat="1" ht="17.25" hidden="1" x14ac:dyDescent="0.3">
      <c r="A1572" s="6">
        <f>'11-2019'!A2229</f>
        <v>23</v>
      </c>
      <c r="B1572" s="7" t="str">
        <f>'11-2019'!B2229</f>
        <v xml:space="preserve"> Co 450 114 dày</v>
      </c>
      <c r="C1572" s="8" t="str">
        <f>'11-2019'!C2229</f>
        <v>đ/cái</v>
      </c>
      <c r="D1572" s="9">
        <f>'11-2019'!O2234</f>
        <v>0</v>
      </c>
      <c r="E1572" s="9">
        <f>'11-2019'!P2234</f>
        <v>0</v>
      </c>
      <c r="F1572" s="71">
        <f t="shared" si="79"/>
        <v>0</v>
      </c>
      <c r="H1572" s="38">
        <f>'11-2019'!H2229</f>
        <v>0</v>
      </c>
      <c r="I1572" s="38">
        <f>'11-2019'!I2229</f>
        <v>0</v>
      </c>
      <c r="J1572" s="38">
        <f>'11-2019'!J2229</f>
        <v>0</v>
      </c>
    </row>
    <row r="1573" spans="1:10" s="27" customFormat="1" ht="17.25" hidden="1" x14ac:dyDescent="0.3">
      <c r="A1573" s="6">
        <f>'11-2019'!A2230</f>
        <v>24</v>
      </c>
      <c r="B1573" s="7" t="str">
        <f>'11-2019'!B2230</f>
        <v xml:space="preserve"> Co 450 140 dày</v>
      </c>
      <c r="C1573" s="8" t="str">
        <f>'11-2019'!C2230</f>
        <v>đ/cái</v>
      </c>
      <c r="D1573" s="9">
        <f>'11-2019'!O2235</f>
        <v>0</v>
      </c>
      <c r="E1573" s="9">
        <f>'11-2019'!P2235</f>
        <v>0</v>
      </c>
      <c r="F1573" s="71">
        <f t="shared" si="79"/>
        <v>0</v>
      </c>
      <c r="H1573" s="38">
        <f>'11-2019'!H2230</f>
        <v>0</v>
      </c>
      <c r="I1573" s="38">
        <f>'11-2019'!I2230</f>
        <v>0</v>
      </c>
      <c r="J1573" s="38">
        <f>'11-2019'!J2230</f>
        <v>0</v>
      </c>
    </row>
    <row r="1574" spans="1:10" s="27" customFormat="1" ht="17.25" hidden="1" x14ac:dyDescent="0.3">
      <c r="A1574" s="6">
        <f>'11-2019'!A2231</f>
        <v>25</v>
      </c>
      <c r="B1574" s="7" t="str">
        <f>'11-2019'!B2231</f>
        <v xml:space="preserve"> Co 450 168  TC</v>
      </c>
      <c r="C1574" s="8" t="str">
        <f>'11-2019'!C2231</f>
        <v>đ/cái</v>
      </c>
      <c r="D1574" s="9">
        <f>'11-2019'!O2236</f>
        <v>0</v>
      </c>
      <c r="E1574" s="9">
        <f>'11-2019'!P2236</f>
        <v>0</v>
      </c>
      <c r="F1574" s="71">
        <f t="shared" si="79"/>
        <v>0</v>
      </c>
      <c r="H1574" s="38">
        <f>'11-2019'!H2231</f>
        <v>0</v>
      </c>
      <c r="I1574" s="38">
        <f>'11-2019'!I2231</f>
        <v>0</v>
      </c>
      <c r="J1574" s="38">
        <f>'11-2019'!J2231</f>
        <v>0</v>
      </c>
    </row>
    <row r="1575" spans="1:10" s="27" customFormat="1" ht="17.25" hidden="1" x14ac:dyDescent="0.3">
      <c r="A1575" s="6">
        <f>'11-2019'!A2232</f>
        <v>26</v>
      </c>
      <c r="B1575" s="7" t="str">
        <f>'11-2019'!B2232</f>
        <v xml:space="preserve"> Chữ  T fi 21 dày</v>
      </c>
      <c r="C1575" s="8" t="str">
        <f>'11-2019'!C2232</f>
        <v>đ/cái</v>
      </c>
      <c r="D1575" s="9">
        <f>'11-2019'!O2237</f>
        <v>0</v>
      </c>
      <c r="E1575" s="9">
        <f>'11-2019'!P2237</f>
        <v>0</v>
      </c>
      <c r="F1575" s="71">
        <f t="shared" si="79"/>
        <v>0</v>
      </c>
      <c r="H1575" s="38">
        <f>'11-2019'!H2232</f>
        <v>0</v>
      </c>
      <c r="I1575" s="38">
        <f>'11-2019'!I2232</f>
        <v>0</v>
      </c>
      <c r="J1575" s="38">
        <f>'11-2019'!J2232</f>
        <v>0</v>
      </c>
    </row>
    <row r="1576" spans="1:10" s="27" customFormat="1" ht="17.25" hidden="1" x14ac:dyDescent="0.3">
      <c r="A1576" s="6">
        <f>'11-2019'!A2233</f>
        <v>27</v>
      </c>
      <c r="B1576" s="7" t="str">
        <f>'11-2019'!B2233</f>
        <v xml:space="preserve"> Chữ  T fi 27 dày</v>
      </c>
      <c r="C1576" s="8" t="str">
        <f>'11-2019'!C2233</f>
        <v>đ/cái</v>
      </c>
      <c r="D1576" s="9">
        <f>'11-2019'!O2238</f>
        <v>0</v>
      </c>
      <c r="E1576" s="9">
        <f>'11-2019'!P2238</f>
        <v>0</v>
      </c>
      <c r="F1576" s="71">
        <f t="shared" si="79"/>
        <v>0</v>
      </c>
      <c r="H1576" s="38">
        <f>'11-2019'!H2233</f>
        <v>0</v>
      </c>
      <c r="I1576" s="38">
        <f>'11-2019'!I2233</f>
        <v>0</v>
      </c>
      <c r="J1576" s="38">
        <f>'11-2019'!J2233</f>
        <v>0</v>
      </c>
    </row>
    <row r="1577" spans="1:10" s="27" customFormat="1" ht="17.25" hidden="1" x14ac:dyDescent="0.3">
      <c r="A1577" s="6">
        <f>'11-2019'!A2234</f>
        <v>28</v>
      </c>
      <c r="B1577" s="7" t="str">
        <f>'11-2019'!B2234</f>
        <v xml:space="preserve"> Chữ  T fi 34 dày</v>
      </c>
      <c r="C1577" s="8" t="str">
        <f>'11-2019'!C2234</f>
        <v>đ/cái</v>
      </c>
      <c r="D1577" s="9">
        <f>'11-2019'!O2239</f>
        <v>0</v>
      </c>
      <c r="E1577" s="9">
        <f>'11-2019'!P2239</f>
        <v>0</v>
      </c>
      <c r="F1577" s="71">
        <f t="shared" si="79"/>
        <v>0</v>
      </c>
      <c r="H1577" s="38">
        <f>'11-2019'!H2234</f>
        <v>0</v>
      </c>
      <c r="I1577" s="38">
        <f>'11-2019'!I2234</f>
        <v>0</v>
      </c>
      <c r="J1577" s="38">
        <f>'11-2019'!J2234</f>
        <v>0</v>
      </c>
    </row>
    <row r="1578" spans="1:10" s="27" customFormat="1" ht="17.25" hidden="1" x14ac:dyDescent="0.3">
      <c r="A1578" s="6">
        <f>'11-2019'!A2235</f>
        <v>29</v>
      </c>
      <c r="B1578" s="7" t="str">
        <f>'11-2019'!B2235</f>
        <v xml:space="preserve"> Chữ  T fi 42 dày</v>
      </c>
      <c r="C1578" s="8" t="str">
        <f>'11-2019'!C2235</f>
        <v>đ/cái</v>
      </c>
      <c r="D1578" s="9">
        <f>'11-2019'!O2240</f>
        <v>0</v>
      </c>
      <c r="E1578" s="9">
        <f>'11-2019'!P2240</f>
        <v>0</v>
      </c>
      <c r="F1578" s="71">
        <f t="shared" si="79"/>
        <v>0</v>
      </c>
      <c r="H1578" s="38">
        <f>'11-2019'!H2235</f>
        <v>0</v>
      </c>
      <c r="I1578" s="38">
        <f>'11-2019'!I2235</f>
        <v>0</v>
      </c>
      <c r="J1578" s="38">
        <f>'11-2019'!J2235</f>
        <v>0</v>
      </c>
    </row>
    <row r="1579" spans="1:10" s="27" customFormat="1" ht="17.25" hidden="1" x14ac:dyDescent="0.3">
      <c r="A1579" s="6">
        <f>'11-2019'!A2236</f>
        <v>30</v>
      </c>
      <c r="B1579" s="7" t="str">
        <f>'11-2019'!B2236</f>
        <v xml:space="preserve"> Chữ  T fi 49 dày</v>
      </c>
      <c r="C1579" s="8" t="str">
        <f>'11-2019'!C2236</f>
        <v>đ/cái</v>
      </c>
      <c r="D1579" s="9">
        <f>'11-2019'!O2241</f>
        <v>0</v>
      </c>
      <c r="E1579" s="9">
        <f>'11-2019'!P2241</f>
        <v>0</v>
      </c>
      <c r="F1579" s="71">
        <f t="shared" si="79"/>
        <v>0</v>
      </c>
      <c r="H1579" s="38">
        <f>'11-2019'!H2236</f>
        <v>0</v>
      </c>
      <c r="I1579" s="38">
        <f>'11-2019'!I2236</f>
        <v>0</v>
      </c>
      <c r="J1579" s="38">
        <f>'11-2019'!J2236</f>
        <v>0</v>
      </c>
    </row>
    <row r="1580" spans="1:10" s="27" customFormat="1" ht="17.25" hidden="1" x14ac:dyDescent="0.3">
      <c r="A1580" s="6">
        <f>'11-2019'!A2237</f>
        <v>31</v>
      </c>
      <c r="B1580" s="7" t="str">
        <f>'11-2019'!B2237</f>
        <v xml:space="preserve"> Chữ  T fi 60 dày</v>
      </c>
      <c r="C1580" s="8" t="str">
        <f>'11-2019'!C2237</f>
        <v>đ/cái</v>
      </c>
      <c r="D1580" s="9">
        <f>'11-2019'!O2242</f>
        <v>0</v>
      </c>
      <c r="E1580" s="9">
        <f>'11-2019'!P2242</f>
        <v>0</v>
      </c>
      <c r="F1580" s="71">
        <f t="shared" si="79"/>
        <v>0</v>
      </c>
      <c r="H1580" s="38">
        <f>'11-2019'!H2237</f>
        <v>0</v>
      </c>
      <c r="I1580" s="38">
        <f>'11-2019'!I2237</f>
        <v>0</v>
      </c>
      <c r="J1580" s="38">
        <f>'11-2019'!J2237</f>
        <v>0</v>
      </c>
    </row>
    <row r="1581" spans="1:10" s="27" customFormat="1" ht="17.25" hidden="1" x14ac:dyDescent="0.3">
      <c r="A1581" s="6">
        <f>'11-2019'!A2238</f>
        <v>32</v>
      </c>
      <c r="B1581" s="7" t="str">
        <f>'11-2019'!B2238</f>
        <v xml:space="preserve"> Chữ  T fi 75 dày</v>
      </c>
      <c r="C1581" s="8" t="str">
        <f>'11-2019'!C2238</f>
        <v>đ/cái</v>
      </c>
      <c r="D1581" s="9">
        <f>'11-2019'!O2243</f>
        <v>0</v>
      </c>
      <c r="E1581" s="9">
        <f>'11-2019'!P2243</f>
        <v>0</v>
      </c>
      <c r="F1581" s="71">
        <f t="shared" si="79"/>
        <v>0</v>
      </c>
      <c r="H1581" s="38">
        <f>'11-2019'!H2238</f>
        <v>0</v>
      </c>
      <c r="I1581" s="38">
        <f>'11-2019'!I2238</f>
        <v>0</v>
      </c>
      <c r="J1581" s="38">
        <f>'11-2019'!J2238</f>
        <v>0</v>
      </c>
    </row>
    <row r="1582" spans="1:10" s="27" customFormat="1" ht="17.25" hidden="1" x14ac:dyDescent="0.3">
      <c r="A1582" s="6">
        <f>'11-2019'!A2239</f>
        <v>33</v>
      </c>
      <c r="B1582" s="7" t="str">
        <f>'11-2019'!B2239</f>
        <v xml:space="preserve"> Chữ  T fi 90 dày</v>
      </c>
      <c r="C1582" s="8" t="str">
        <f>'11-2019'!C2239</f>
        <v>đ/cái</v>
      </c>
      <c r="D1582" s="9">
        <f>'11-2019'!O2244</f>
        <v>0</v>
      </c>
      <c r="E1582" s="9">
        <f>'11-2019'!P2244</f>
        <v>0</v>
      </c>
      <c r="F1582" s="71">
        <f t="shared" si="79"/>
        <v>0</v>
      </c>
      <c r="H1582" s="38">
        <f>'11-2019'!H2239</f>
        <v>0</v>
      </c>
      <c r="I1582" s="38">
        <f>'11-2019'!I2239</f>
        <v>0</v>
      </c>
      <c r="J1582" s="38">
        <f>'11-2019'!J2239</f>
        <v>0</v>
      </c>
    </row>
    <row r="1583" spans="1:10" s="27" customFormat="1" ht="17.25" hidden="1" x14ac:dyDescent="0.3">
      <c r="A1583" s="6">
        <f>'11-2019'!A2240</f>
        <v>34</v>
      </c>
      <c r="B1583" s="7" t="str">
        <f>'11-2019'!B2240</f>
        <v xml:space="preserve"> Chữ  T fi 110 dày</v>
      </c>
      <c r="C1583" s="8" t="str">
        <f>'11-2019'!C2240</f>
        <v>đ/cái</v>
      </c>
      <c r="D1583" s="9">
        <f>'11-2019'!O2245</f>
        <v>0</v>
      </c>
      <c r="E1583" s="9">
        <f>'11-2019'!P2245</f>
        <v>0</v>
      </c>
      <c r="F1583" s="71">
        <f t="shared" si="79"/>
        <v>0</v>
      </c>
      <c r="H1583" s="38">
        <f>'11-2019'!H2240</f>
        <v>0</v>
      </c>
      <c r="I1583" s="38">
        <f>'11-2019'!I2240</f>
        <v>0</v>
      </c>
      <c r="J1583" s="38">
        <f>'11-2019'!J2240</f>
        <v>0</v>
      </c>
    </row>
    <row r="1584" spans="1:10" s="27" customFormat="1" ht="17.25" hidden="1" x14ac:dyDescent="0.3">
      <c r="A1584" s="6">
        <f>'11-2019'!A2241</f>
        <v>35</v>
      </c>
      <c r="B1584" s="7" t="str">
        <f>'11-2019'!B2241</f>
        <v xml:space="preserve"> Chữ  T fi 114 dày</v>
      </c>
      <c r="C1584" s="8" t="str">
        <f>'11-2019'!C2241</f>
        <v>đ/cái</v>
      </c>
      <c r="D1584" s="9">
        <f>'11-2019'!O2246</f>
        <v>0</v>
      </c>
      <c r="E1584" s="9">
        <f>'11-2019'!P2246</f>
        <v>0</v>
      </c>
      <c r="F1584" s="71">
        <f t="shared" si="79"/>
        <v>0</v>
      </c>
      <c r="H1584" s="38">
        <f>'11-2019'!H2241</f>
        <v>0</v>
      </c>
      <c r="I1584" s="38">
        <f>'11-2019'!I2241</f>
        <v>0</v>
      </c>
      <c r="J1584" s="38">
        <f>'11-2019'!J2241</f>
        <v>0</v>
      </c>
    </row>
    <row r="1585" spans="1:10" s="27" customFormat="1" ht="17.25" hidden="1" x14ac:dyDescent="0.3">
      <c r="A1585" s="6">
        <f>'11-2019'!A2242</f>
        <v>36</v>
      </c>
      <c r="B1585" s="7" t="str">
        <f>'11-2019'!B2242</f>
        <v xml:space="preserve"> Chữ  T fi 140 dày</v>
      </c>
      <c r="C1585" s="8" t="str">
        <f>'11-2019'!C2242</f>
        <v>đ/cái</v>
      </c>
      <c r="D1585" s="9">
        <f>'11-2019'!O2247</f>
        <v>0</v>
      </c>
      <c r="E1585" s="9">
        <f>'11-2019'!P2247</f>
        <v>0</v>
      </c>
      <c r="F1585" s="71">
        <f t="shared" si="79"/>
        <v>0</v>
      </c>
      <c r="H1585" s="38">
        <f>'11-2019'!H2242</f>
        <v>0</v>
      </c>
      <c r="I1585" s="38">
        <f>'11-2019'!I2242</f>
        <v>0</v>
      </c>
      <c r="J1585" s="38">
        <f>'11-2019'!J2242</f>
        <v>0</v>
      </c>
    </row>
    <row r="1586" spans="1:10" s="27" customFormat="1" ht="17.25" hidden="1" x14ac:dyDescent="0.3">
      <c r="A1586" s="6">
        <f>'11-2019'!A2243</f>
        <v>37</v>
      </c>
      <c r="B1586" s="7" t="str">
        <f>'11-2019'!B2243</f>
        <v xml:space="preserve"> Keo dán ống Bình Minh (loại 1kg)</v>
      </c>
      <c r="C1586" s="8" t="str">
        <f>'11-2019'!C2243</f>
        <v>đ/lon</v>
      </c>
      <c r="D1586" s="9">
        <f>'11-2019'!O2248</f>
        <v>0</v>
      </c>
      <c r="E1586" s="9">
        <f>'11-2019'!P2248</f>
        <v>0</v>
      </c>
      <c r="F1586" s="71">
        <f t="shared" si="79"/>
        <v>0</v>
      </c>
      <c r="H1586" s="38">
        <f>'11-2019'!H2243</f>
        <v>0</v>
      </c>
      <c r="I1586" s="38">
        <f>'11-2019'!I2243</f>
        <v>0</v>
      </c>
      <c r="J1586" s="38">
        <f>'11-2019'!J2243</f>
        <v>0</v>
      </c>
    </row>
    <row r="1587" spans="1:10" s="27" customFormat="1" ht="17.25" hidden="1" x14ac:dyDescent="0.3">
      <c r="A1587" s="6">
        <f>'11-2019'!A2244</f>
        <v>38</v>
      </c>
      <c r="B1587" s="7" t="str">
        <f>'11-2019'!B2244</f>
        <v xml:space="preserve"> Que hàn nhựa</v>
      </c>
      <c r="C1587" s="8" t="str">
        <f>'11-2019'!C2244</f>
        <v>đ/kg</v>
      </c>
      <c r="D1587" s="9">
        <f>'11-2019'!O2249</f>
        <v>0</v>
      </c>
      <c r="E1587" s="9">
        <f>'11-2019'!P2249</f>
        <v>0</v>
      </c>
      <c r="F1587" s="71">
        <f t="shared" si="79"/>
        <v>0</v>
      </c>
      <c r="H1587" s="38">
        <f>'11-2019'!H2244</f>
        <v>0</v>
      </c>
      <c r="I1587" s="38">
        <f>'11-2019'!I2244</f>
        <v>0</v>
      </c>
      <c r="J1587" s="38">
        <f>'11-2019'!J2244</f>
        <v>0</v>
      </c>
    </row>
    <row r="1588" spans="1:10" s="37" customFormat="1" ht="17.25" hidden="1" x14ac:dyDescent="0.3">
      <c r="A1588" s="13"/>
      <c r="B1588" s="321" t="str">
        <f>'11-2019'!B2245</f>
        <v xml:space="preserve"> - Ống HDPE Bình Minh: (tiêu chuẩn/Standard ISO 4427-2:2007).</v>
      </c>
      <c r="C1588" s="322"/>
      <c r="D1588" s="322"/>
      <c r="E1588" s="322"/>
      <c r="F1588" s="323"/>
      <c r="H1588" s="38">
        <f>'11-2019'!H2245</f>
        <v>0</v>
      </c>
      <c r="I1588" s="38">
        <f>'11-2019'!I2245</f>
        <v>0</v>
      </c>
      <c r="J1588" s="38">
        <f>'11-2019'!J2245</f>
        <v>0</v>
      </c>
    </row>
    <row r="1589" spans="1:10" s="27" customFormat="1" ht="17.25" hidden="1" x14ac:dyDescent="0.3">
      <c r="A1589" s="6">
        <f>'11-2019'!A2246</f>
        <v>1</v>
      </c>
      <c r="B1589" s="7" t="str">
        <f>'11-2019'!B2246</f>
        <v xml:space="preserve"> D180 x 10,7mm  PN 10 bar</v>
      </c>
      <c r="C1589" s="8" t="str">
        <f>'11-2019'!C2246</f>
        <v>đ/m</v>
      </c>
      <c r="D1589" s="9">
        <f>'11-2019'!O2251</f>
        <v>0</v>
      </c>
      <c r="E1589" s="9">
        <f>'11-2019'!P2251</f>
        <v>0</v>
      </c>
      <c r="F1589" s="71">
        <f t="shared" si="79"/>
        <v>0</v>
      </c>
      <c r="H1589" s="38">
        <f>'11-2019'!H2246</f>
        <v>0</v>
      </c>
      <c r="I1589" s="38">
        <f>'11-2019'!I2246</f>
        <v>0</v>
      </c>
      <c r="J1589" s="38">
        <f>'11-2019'!J2246</f>
        <v>0</v>
      </c>
    </row>
    <row r="1590" spans="1:10" s="27" customFormat="1" ht="17.25" hidden="1" x14ac:dyDescent="0.3">
      <c r="A1590" s="6">
        <f>'11-2019'!A2247</f>
        <v>2</v>
      </c>
      <c r="B1590" s="7" t="str">
        <f>'11-2019'!B2247</f>
        <v xml:space="preserve"> D180 x 13,3mm  PN 12,5 bar</v>
      </c>
      <c r="C1590" s="8" t="str">
        <f>'11-2019'!C2247</f>
        <v>đ/m</v>
      </c>
      <c r="D1590" s="9">
        <f>'11-2019'!O2252</f>
        <v>0</v>
      </c>
      <c r="E1590" s="9">
        <f>'11-2019'!P2252</f>
        <v>0</v>
      </c>
      <c r="F1590" s="71">
        <f t="shared" si="79"/>
        <v>0</v>
      </c>
      <c r="H1590" s="38">
        <f>'11-2019'!H2247</f>
        <v>0</v>
      </c>
      <c r="I1590" s="38">
        <f>'11-2019'!I2247</f>
        <v>0</v>
      </c>
      <c r="J1590" s="38">
        <f>'11-2019'!J2247</f>
        <v>0</v>
      </c>
    </row>
    <row r="1591" spans="1:10" s="27" customFormat="1" ht="17.25" hidden="1" x14ac:dyDescent="0.3">
      <c r="A1591" s="6">
        <f>'11-2019'!A2248</f>
        <v>3</v>
      </c>
      <c r="B1591" s="7" t="str">
        <f>'11-2019'!B2248</f>
        <v xml:space="preserve"> D180 x 16,4m  PN 16 bar</v>
      </c>
      <c r="C1591" s="8" t="str">
        <f>'11-2019'!C2248</f>
        <v>đ/m</v>
      </c>
      <c r="D1591" s="9">
        <f>'11-2019'!O2253</f>
        <v>0</v>
      </c>
      <c r="E1591" s="9">
        <f>'11-2019'!P2253</f>
        <v>0</v>
      </c>
      <c r="F1591" s="71">
        <f t="shared" si="79"/>
        <v>0</v>
      </c>
      <c r="H1591" s="38">
        <f>'11-2019'!H2248</f>
        <v>0</v>
      </c>
      <c r="I1591" s="38">
        <f>'11-2019'!I2248</f>
        <v>0</v>
      </c>
      <c r="J1591" s="38">
        <f>'11-2019'!J2248</f>
        <v>0</v>
      </c>
    </row>
    <row r="1592" spans="1:10" s="27" customFormat="1" ht="17.25" hidden="1" x14ac:dyDescent="0.3">
      <c r="A1592" s="6">
        <f>'11-2019'!A2249</f>
        <v>4</v>
      </c>
      <c r="B1592" s="7" t="str">
        <f>'11-2019'!B2249</f>
        <v xml:space="preserve"> D200 x 11,9mm  PN 10 bar</v>
      </c>
      <c r="C1592" s="8" t="str">
        <f>'11-2019'!C2249</f>
        <v>đ/m</v>
      </c>
      <c r="D1592" s="9">
        <f>'11-2019'!O2254</f>
        <v>0</v>
      </c>
      <c r="E1592" s="9">
        <f>'11-2019'!P2254</f>
        <v>0</v>
      </c>
      <c r="F1592" s="71">
        <f t="shared" si="79"/>
        <v>0</v>
      </c>
      <c r="H1592" s="38">
        <f>'11-2019'!H2249</f>
        <v>0</v>
      </c>
      <c r="I1592" s="38">
        <f>'11-2019'!I2249</f>
        <v>0</v>
      </c>
      <c r="J1592" s="38">
        <f>'11-2019'!J2249</f>
        <v>0</v>
      </c>
    </row>
    <row r="1593" spans="1:10" s="27" customFormat="1" ht="17.25" hidden="1" x14ac:dyDescent="0.3">
      <c r="A1593" s="6">
        <f>'11-2019'!A2250</f>
        <v>5</v>
      </c>
      <c r="B1593" s="7" t="str">
        <f>'11-2019'!B2250</f>
        <v xml:space="preserve"> D200 x 14,7mm  PN 12,5 bar</v>
      </c>
      <c r="C1593" s="8" t="str">
        <f>'11-2019'!C2250</f>
        <v>đ/m</v>
      </c>
      <c r="D1593" s="9">
        <f>'11-2019'!O2255</f>
        <v>0</v>
      </c>
      <c r="E1593" s="9">
        <f>'11-2019'!P2255</f>
        <v>0</v>
      </c>
      <c r="F1593" s="71">
        <f t="shared" si="79"/>
        <v>0</v>
      </c>
      <c r="H1593" s="38">
        <f>'11-2019'!H2250</f>
        <v>0</v>
      </c>
      <c r="I1593" s="38">
        <f>'11-2019'!I2250</f>
        <v>0</v>
      </c>
      <c r="J1593" s="38">
        <f>'11-2019'!J2250</f>
        <v>0</v>
      </c>
    </row>
    <row r="1594" spans="1:10" s="27" customFormat="1" ht="17.25" hidden="1" x14ac:dyDescent="0.3">
      <c r="A1594" s="6">
        <f>'11-2019'!A2251</f>
        <v>6</v>
      </c>
      <c r="B1594" s="7" t="str">
        <f>'11-2019'!B2251</f>
        <v xml:space="preserve"> D200 x 18,2m  PN 16 bar</v>
      </c>
      <c r="C1594" s="8" t="str">
        <f>'11-2019'!C2251</f>
        <v>đ/m</v>
      </c>
      <c r="D1594" s="9">
        <f>'11-2019'!O2256</f>
        <v>0</v>
      </c>
      <c r="E1594" s="9">
        <f>'11-2019'!P2256</f>
        <v>0</v>
      </c>
      <c r="F1594" s="71">
        <f t="shared" si="79"/>
        <v>0</v>
      </c>
      <c r="H1594" s="38">
        <f>'11-2019'!H2251</f>
        <v>0</v>
      </c>
      <c r="I1594" s="38">
        <f>'11-2019'!I2251</f>
        <v>0</v>
      </c>
      <c r="J1594" s="38">
        <f>'11-2019'!J2251</f>
        <v>0</v>
      </c>
    </row>
    <row r="1595" spans="1:10" s="27" customFormat="1" ht="17.25" hidden="1" x14ac:dyDescent="0.3">
      <c r="A1595" s="6">
        <f>'11-2019'!A2252</f>
        <v>7</v>
      </c>
      <c r="B1595" s="7" t="str">
        <f>'11-2019'!B2252</f>
        <v xml:space="preserve"> D225 x 13,4mm  PN 10 bar</v>
      </c>
      <c r="C1595" s="8" t="str">
        <f>'11-2019'!C2252</f>
        <v>đ/m</v>
      </c>
      <c r="D1595" s="9">
        <f>'11-2019'!O2257</f>
        <v>0</v>
      </c>
      <c r="E1595" s="9">
        <f>'11-2019'!P2257</f>
        <v>0</v>
      </c>
      <c r="F1595" s="71">
        <f t="shared" ref="F1595:F1658" si="80">E1595-D1595</f>
        <v>0</v>
      </c>
      <c r="H1595" s="38">
        <f>'11-2019'!H2252</f>
        <v>0</v>
      </c>
      <c r="I1595" s="38">
        <f>'11-2019'!I2252</f>
        <v>0</v>
      </c>
      <c r="J1595" s="38">
        <f>'11-2019'!J2252</f>
        <v>0</v>
      </c>
    </row>
    <row r="1596" spans="1:10" s="27" customFormat="1" ht="17.25" hidden="1" x14ac:dyDescent="0.3">
      <c r="A1596" s="6">
        <f>'11-2019'!A2253</f>
        <v>8</v>
      </c>
      <c r="B1596" s="7" t="str">
        <f>'11-2019'!B2253</f>
        <v xml:space="preserve"> D225 x 16,6mm  PN 12,5 bar</v>
      </c>
      <c r="C1596" s="8" t="str">
        <f>'11-2019'!C2253</f>
        <v>đ/m</v>
      </c>
      <c r="D1596" s="9">
        <f>'11-2019'!O2258</f>
        <v>0</v>
      </c>
      <c r="E1596" s="9">
        <f>'11-2019'!P2258</f>
        <v>0</v>
      </c>
      <c r="F1596" s="71">
        <f t="shared" si="80"/>
        <v>0</v>
      </c>
      <c r="H1596" s="38">
        <f>'11-2019'!H2253</f>
        <v>0</v>
      </c>
      <c r="I1596" s="38">
        <f>'11-2019'!I2253</f>
        <v>0</v>
      </c>
      <c r="J1596" s="38">
        <f>'11-2019'!J2253</f>
        <v>0</v>
      </c>
    </row>
    <row r="1597" spans="1:10" s="27" customFormat="1" ht="17.25" hidden="1" x14ac:dyDescent="0.3">
      <c r="A1597" s="6">
        <f>'11-2019'!A2254</f>
        <v>9</v>
      </c>
      <c r="B1597" s="7" t="str">
        <f>'11-2019'!B2254</f>
        <v xml:space="preserve"> D225 x 20,5m  PN 16 bar</v>
      </c>
      <c r="C1597" s="8" t="str">
        <f>'11-2019'!C2254</f>
        <v>đ/m</v>
      </c>
      <c r="D1597" s="9">
        <f>'11-2019'!O2259</f>
        <v>0</v>
      </c>
      <c r="E1597" s="9">
        <f>'11-2019'!P2259</f>
        <v>0</v>
      </c>
      <c r="F1597" s="71">
        <f t="shared" si="80"/>
        <v>0</v>
      </c>
      <c r="H1597" s="38">
        <f>'11-2019'!H2254</f>
        <v>0</v>
      </c>
      <c r="I1597" s="38">
        <f>'11-2019'!I2254</f>
        <v>0</v>
      </c>
      <c r="J1597" s="38">
        <f>'11-2019'!J2254</f>
        <v>0</v>
      </c>
    </row>
    <row r="1598" spans="1:10" s="27" customFormat="1" ht="17.25" hidden="1" x14ac:dyDescent="0.3">
      <c r="A1598" s="6">
        <f>'11-2019'!A2255</f>
        <v>10</v>
      </c>
      <c r="B1598" s="7" t="str">
        <f>'11-2019'!B2255</f>
        <v xml:space="preserve"> D250 x 14,8mm  PN 10 bar</v>
      </c>
      <c r="C1598" s="8" t="str">
        <f>'11-2019'!C2255</f>
        <v>đ/m</v>
      </c>
      <c r="D1598" s="9">
        <f>'11-2019'!O2260</f>
        <v>0</v>
      </c>
      <c r="E1598" s="9">
        <f>'11-2019'!P2260</f>
        <v>0</v>
      </c>
      <c r="F1598" s="71">
        <f t="shared" si="80"/>
        <v>0</v>
      </c>
      <c r="H1598" s="38">
        <f>'11-2019'!H2255</f>
        <v>0</v>
      </c>
      <c r="I1598" s="38">
        <f>'11-2019'!I2255</f>
        <v>0</v>
      </c>
      <c r="J1598" s="38">
        <f>'11-2019'!J2255</f>
        <v>0</v>
      </c>
    </row>
    <row r="1599" spans="1:10" s="27" customFormat="1" ht="17.25" hidden="1" x14ac:dyDescent="0.3">
      <c r="A1599" s="6">
        <f>'11-2019'!A2256</f>
        <v>11</v>
      </c>
      <c r="B1599" s="7" t="str">
        <f>'11-2019'!B2256</f>
        <v xml:space="preserve"> D250 x 18,4mm  PN 12,5 bar</v>
      </c>
      <c r="C1599" s="8" t="str">
        <f>'11-2019'!C2256</f>
        <v>đ/m</v>
      </c>
      <c r="D1599" s="9">
        <f>'11-2019'!O2261</f>
        <v>0</v>
      </c>
      <c r="E1599" s="9">
        <f>'11-2019'!P2261</f>
        <v>0</v>
      </c>
      <c r="F1599" s="71">
        <f t="shared" si="80"/>
        <v>0</v>
      </c>
      <c r="H1599" s="38">
        <f>'11-2019'!H2256</f>
        <v>0</v>
      </c>
      <c r="I1599" s="38">
        <f>'11-2019'!I2256</f>
        <v>0</v>
      </c>
      <c r="J1599" s="38">
        <f>'11-2019'!J2256</f>
        <v>0</v>
      </c>
    </row>
    <row r="1600" spans="1:10" s="27" customFormat="1" ht="17.25" hidden="1" x14ac:dyDescent="0.3">
      <c r="A1600" s="6">
        <f>'11-2019'!A2257</f>
        <v>12</v>
      </c>
      <c r="B1600" s="7" t="str">
        <f>'11-2019'!B2257</f>
        <v xml:space="preserve"> D250 x 22,7m  PN 16 bar</v>
      </c>
      <c r="C1600" s="8" t="str">
        <f>'11-2019'!C2257</f>
        <v>đ/m</v>
      </c>
      <c r="D1600" s="9">
        <f>'11-2019'!O2262</f>
        <v>0</v>
      </c>
      <c r="E1600" s="9">
        <f>'11-2019'!P2262</f>
        <v>0</v>
      </c>
      <c r="F1600" s="71">
        <f t="shared" si="80"/>
        <v>0</v>
      </c>
      <c r="H1600" s="38">
        <f>'11-2019'!H2257</f>
        <v>0</v>
      </c>
      <c r="I1600" s="38">
        <f>'11-2019'!I2257</f>
        <v>0</v>
      </c>
      <c r="J1600" s="38">
        <f>'11-2019'!J2257</f>
        <v>0</v>
      </c>
    </row>
    <row r="1601" spans="1:10" s="27" customFormat="1" ht="17.25" hidden="1" x14ac:dyDescent="0.3">
      <c r="A1601" s="6">
        <f>'11-2019'!A2258</f>
        <v>13</v>
      </c>
      <c r="B1601" s="7" t="str">
        <f>'11-2019'!B2258</f>
        <v xml:space="preserve"> D280 x 16,6mm  PN 10 bar</v>
      </c>
      <c r="C1601" s="8" t="str">
        <f>'11-2019'!C2258</f>
        <v>đ/m</v>
      </c>
      <c r="D1601" s="9">
        <f>'11-2019'!O2263</f>
        <v>0</v>
      </c>
      <c r="E1601" s="9">
        <f>'11-2019'!P2263</f>
        <v>0</v>
      </c>
      <c r="F1601" s="71">
        <f t="shared" si="80"/>
        <v>0</v>
      </c>
      <c r="H1601" s="38">
        <f>'11-2019'!H2258</f>
        <v>0</v>
      </c>
      <c r="I1601" s="38">
        <f>'11-2019'!I2258</f>
        <v>0</v>
      </c>
      <c r="J1601" s="38">
        <f>'11-2019'!J2258</f>
        <v>0</v>
      </c>
    </row>
    <row r="1602" spans="1:10" s="27" customFormat="1" ht="17.25" hidden="1" x14ac:dyDescent="0.3">
      <c r="A1602" s="6">
        <f>'11-2019'!A2259</f>
        <v>14</v>
      </c>
      <c r="B1602" s="7" t="str">
        <f>'11-2019'!B2259</f>
        <v xml:space="preserve"> D280 x 20,6mm  PN 12,5 bar</v>
      </c>
      <c r="C1602" s="8" t="str">
        <f>'11-2019'!C2259</f>
        <v>đ/m</v>
      </c>
      <c r="D1602" s="9">
        <f>'11-2019'!O2264</f>
        <v>0</v>
      </c>
      <c r="E1602" s="9">
        <f>'11-2019'!P2264</f>
        <v>0</v>
      </c>
      <c r="F1602" s="71">
        <f t="shared" si="80"/>
        <v>0</v>
      </c>
      <c r="H1602" s="38">
        <f>'11-2019'!H2259</f>
        <v>0</v>
      </c>
      <c r="I1602" s="38">
        <f>'11-2019'!I2259</f>
        <v>0</v>
      </c>
      <c r="J1602" s="38">
        <f>'11-2019'!J2259</f>
        <v>0</v>
      </c>
    </row>
    <row r="1603" spans="1:10" s="27" customFormat="1" ht="17.25" hidden="1" x14ac:dyDescent="0.3">
      <c r="A1603" s="6">
        <f>'11-2019'!A2260</f>
        <v>15</v>
      </c>
      <c r="B1603" s="7" t="str">
        <f>'11-2019'!B2260</f>
        <v xml:space="preserve"> D280 x 25,4m  PN 16 bar</v>
      </c>
      <c r="C1603" s="8" t="str">
        <f>'11-2019'!C2260</f>
        <v>đ/m</v>
      </c>
      <c r="D1603" s="9">
        <f>'11-2019'!O2265</f>
        <v>0</v>
      </c>
      <c r="E1603" s="9">
        <f>'11-2019'!P2265</f>
        <v>0</v>
      </c>
      <c r="F1603" s="71">
        <f t="shared" si="80"/>
        <v>0</v>
      </c>
      <c r="H1603" s="38">
        <f>'11-2019'!H2260</f>
        <v>0</v>
      </c>
      <c r="I1603" s="38">
        <f>'11-2019'!I2260</f>
        <v>0</v>
      </c>
      <c r="J1603" s="38">
        <f>'11-2019'!J2260</f>
        <v>0</v>
      </c>
    </row>
    <row r="1604" spans="1:10" s="27" customFormat="1" ht="17.25" hidden="1" x14ac:dyDescent="0.3">
      <c r="A1604" s="6">
        <f>'11-2019'!A2261</f>
        <v>16</v>
      </c>
      <c r="B1604" s="7" t="str">
        <f>'11-2019'!B2261</f>
        <v xml:space="preserve"> D315 x 18,7mm  PN 10 bar</v>
      </c>
      <c r="C1604" s="8" t="str">
        <f>'11-2019'!C2261</f>
        <v>đ/m</v>
      </c>
      <c r="D1604" s="9">
        <f>'11-2019'!O2266</f>
        <v>0</v>
      </c>
      <c r="E1604" s="9">
        <f>'11-2019'!P2266</f>
        <v>0</v>
      </c>
      <c r="F1604" s="71">
        <f t="shared" si="80"/>
        <v>0</v>
      </c>
      <c r="H1604" s="38">
        <f>'11-2019'!H2261</f>
        <v>0</v>
      </c>
      <c r="I1604" s="38">
        <f>'11-2019'!I2261</f>
        <v>0</v>
      </c>
      <c r="J1604" s="38">
        <f>'11-2019'!J2261</f>
        <v>0</v>
      </c>
    </row>
    <row r="1605" spans="1:10" s="27" customFormat="1" ht="17.25" hidden="1" x14ac:dyDescent="0.3">
      <c r="A1605" s="6">
        <f>'11-2019'!A2262</f>
        <v>17</v>
      </c>
      <c r="B1605" s="7" t="str">
        <f>'11-2019'!B2262</f>
        <v xml:space="preserve"> D315 x 23,2mm  PN 12,5 bar</v>
      </c>
      <c r="C1605" s="8" t="str">
        <f>'11-2019'!C2262</f>
        <v>đ/m</v>
      </c>
      <c r="D1605" s="9">
        <f>'11-2019'!O2267</f>
        <v>0</v>
      </c>
      <c r="E1605" s="9">
        <f>'11-2019'!P2267</f>
        <v>0</v>
      </c>
      <c r="F1605" s="71">
        <f t="shared" si="80"/>
        <v>0</v>
      </c>
      <c r="H1605" s="38">
        <f>'11-2019'!H2262</f>
        <v>0</v>
      </c>
      <c r="I1605" s="38">
        <f>'11-2019'!I2262</f>
        <v>0</v>
      </c>
      <c r="J1605" s="38">
        <f>'11-2019'!J2262</f>
        <v>0</v>
      </c>
    </row>
    <row r="1606" spans="1:10" s="27" customFormat="1" ht="17.25" hidden="1" x14ac:dyDescent="0.3">
      <c r="A1606" s="6">
        <f>'11-2019'!A2263</f>
        <v>18</v>
      </c>
      <c r="B1606" s="7" t="str">
        <f>'11-2019'!B2263</f>
        <v xml:space="preserve"> D315 x 28,6m  PN 16 bar</v>
      </c>
      <c r="C1606" s="8" t="str">
        <f>'11-2019'!C2263</f>
        <v>đ/m</v>
      </c>
      <c r="D1606" s="9">
        <f>'11-2019'!O2268</f>
        <v>0</v>
      </c>
      <c r="E1606" s="9">
        <f>'11-2019'!P2268</f>
        <v>0</v>
      </c>
      <c r="F1606" s="71">
        <f t="shared" si="80"/>
        <v>0</v>
      </c>
      <c r="H1606" s="38">
        <f>'11-2019'!H2263</f>
        <v>0</v>
      </c>
      <c r="I1606" s="38">
        <f>'11-2019'!I2263</f>
        <v>0</v>
      </c>
      <c r="J1606" s="38">
        <f>'11-2019'!J2263</f>
        <v>0</v>
      </c>
    </row>
    <row r="1607" spans="1:10" s="37" customFormat="1" ht="17.25" hidden="1" x14ac:dyDescent="0.3">
      <c r="A1607" s="13"/>
      <c r="B1607" s="5" t="str">
        <f>'11-2019'!B2264</f>
        <v xml:space="preserve"> - Ống PP-R Bình Minh</v>
      </c>
      <c r="C1607" s="4"/>
      <c r="D1607" s="18"/>
      <c r="E1607" s="18"/>
      <c r="F1607" s="72"/>
      <c r="H1607" s="38">
        <f>'11-2019'!H2264</f>
        <v>0</v>
      </c>
      <c r="I1607" s="38">
        <f>'11-2019'!I2264</f>
        <v>0</v>
      </c>
      <c r="J1607" s="38">
        <f>'11-2019'!J2264</f>
        <v>0</v>
      </c>
    </row>
    <row r="1608" spans="1:10" s="27" customFormat="1" ht="17.25" hidden="1" x14ac:dyDescent="0.3">
      <c r="A1608" s="6">
        <f>'11-2019'!A2265</f>
        <v>1</v>
      </c>
      <c r="B1608" s="7" t="str">
        <f>'11-2019'!B2265</f>
        <v xml:space="preserve"> Þ 20 x 1,9mm   10 bar</v>
      </c>
      <c r="C1608" s="8" t="str">
        <f>'11-2019'!C2265</f>
        <v>đ/m</v>
      </c>
      <c r="D1608" s="9">
        <f>'11-2019'!O2270</f>
        <v>0</v>
      </c>
      <c r="E1608" s="9">
        <f>'11-2019'!P2270</f>
        <v>0</v>
      </c>
      <c r="F1608" s="71">
        <f t="shared" si="80"/>
        <v>0</v>
      </c>
      <c r="H1608" s="38">
        <f>'11-2019'!H2265</f>
        <v>0</v>
      </c>
      <c r="I1608" s="38">
        <f>'11-2019'!I2265</f>
        <v>0</v>
      </c>
      <c r="J1608" s="38">
        <f>'11-2019'!J2265</f>
        <v>0</v>
      </c>
    </row>
    <row r="1609" spans="1:10" s="27" customFormat="1" ht="17.25" hidden="1" x14ac:dyDescent="0.3">
      <c r="A1609" s="6">
        <f>'11-2019'!A2266</f>
        <v>2</v>
      </c>
      <c r="B1609" s="7" t="str">
        <f>'11-2019'!B2266</f>
        <v xml:space="preserve"> Þ 32 x 2,9mm  10 bar</v>
      </c>
      <c r="C1609" s="8" t="str">
        <f>'11-2019'!C2266</f>
        <v>đ/m</v>
      </c>
      <c r="D1609" s="9">
        <f>'11-2019'!O2271</f>
        <v>0</v>
      </c>
      <c r="E1609" s="9">
        <f>'11-2019'!P2271</f>
        <v>0</v>
      </c>
      <c r="F1609" s="71">
        <f t="shared" si="80"/>
        <v>0</v>
      </c>
      <c r="H1609" s="38">
        <f>'11-2019'!H2266</f>
        <v>0</v>
      </c>
      <c r="I1609" s="38">
        <f>'11-2019'!I2266</f>
        <v>0</v>
      </c>
      <c r="J1609" s="38">
        <f>'11-2019'!J2266</f>
        <v>0</v>
      </c>
    </row>
    <row r="1610" spans="1:10" s="27" customFormat="1" ht="17.25" hidden="1" x14ac:dyDescent="0.3">
      <c r="A1610" s="6">
        <f>'11-2019'!A2267</f>
        <v>3</v>
      </c>
      <c r="B1610" s="7" t="str">
        <f>'11-2019'!B2267</f>
        <v xml:space="preserve"> Þ 40 x 3,7mm  10 bar</v>
      </c>
      <c r="C1610" s="8" t="str">
        <f>'11-2019'!C2267</f>
        <v>đ/m</v>
      </c>
      <c r="D1610" s="9" t="e">
        <f>'11-2019'!#REF!</f>
        <v>#REF!</v>
      </c>
      <c r="E1610" s="9" t="e">
        <f>'11-2019'!#REF!</f>
        <v>#REF!</v>
      </c>
      <c r="F1610" s="71" t="e">
        <f t="shared" si="80"/>
        <v>#REF!</v>
      </c>
      <c r="H1610" s="38">
        <f>'11-2019'!H2267</f>
        <v>0</v>
      </c>
      <c r="I1610" s="38">
        <f>'11-2019'!I2267</f>
        <v>0</v>
      </c>
      <c r="J1610" s="38">
        <f>'11-2019'!J2267</f>
        <v>0</v>
      </c>
    </row>
    <row r="1611" spans="1:10" s="27" customFormat="1" ht="17.25" hidden="1" x14ac:dyDescent="0.3">
      <c r="A1611" s="6">
        <f>'11-2019'!A2268</f>
        <v>4</v>
      </c>
      <c r="B1611" s="7" t="str">
        <f>'11-2019'!B2268</f>
        <v xml:space="preserve"> Þ 63 x 5,8mm  10 bar</v>
      </c>
      <c r="C1611" s="8" t="str">
        <f>'11-2019'!C2268</f>
        <v>đ/m</v>
      </c>
      <c r="D1611" s="9" t="e">
        <f>'11-2019'!#REF!</f>
        <v>#REF!</v>
      </c>
      <c r="E1611" s="9" t="e">
        <f>'11-2019'!#REF!</f>
        <v>#REF!</v>
      </c>
      <c r="F1611" s="71" t="e">
        <f t="shared" si="80"/>
        <v>#REF!</v>
      </c>
      <c r="H1611" s="38">
        <f>'11-2019'!H2268</f>
        <v>0</v>
      </c>
      <c r="I1611" s="38">
        <f>'11-2019'!I2268</f>
        <v>0</v>
      </c>
      <c r="J1611" s="38">
        <f>'11-2019'!J2268</f>
        <v>0</v>
      </c>
    </row>
    <row r="1612" spans="1:10" s="27" customFormat="1" ht="17.25" hidden="1" x14ac:dyDescent="0.3">
      <c r="A1612" s="6">
        <f>'11-2019'!A2269</f>
        <v>5</v>
      </c>
      <c r="B1612" s="7" t="str">
        <f>'11-2019'!B2269</f>
        <v xml:space="preserve"> Þ 75 x 6,8mm  10 bar</v>
      </c>
      <c r="C1612" s="8" t="str">
        <f>'11-2019'!C2269</f>
        <v>đ/m</v>
      </c>
      <c r="D1612" s="9" t="e">
        <f>'11-2019'!#REF!</f>
        <v>#REF!</v>
      </c>
      <c r="E1612" s="9" t="e">
        <f>'11-2019'!#REF!</f>
        <v>#REF!</v>
      </c>
      <c r="F1612" s="71" t="e">
        <f t="shared" si="80"/>
        <v>#REF!</v>
      </c>
      <c r="H1612" s="38">
        <f>'11-2019'!H2269</f>
        <v>0</v>
      </c>
      <c r="I1612" s="38">
        <f>'11-2019'!I2269</f>
        <v>0</v>
      </c>
      <c r="J1612" s="38">
        <f>'11-2019'!J2269</f>
        <v>0</v>
      </c>
    </row>
    <row r="1613" spans="1:10" s="27" customFormat="1" ht="17.25" hidden="1" x14ac:dyDescent="0.3">
      <c r="A1613" s="6">
        <f>'11-2019'!A2270</f>
        <v>6</v>
      </c>
      <c r="B1613" s="7" t="str">
        <f>'11-2019'!B2270</f>
        <v xml:space="preserve"> Þ 90 x 8,2mm  10 bar</v>
      </c>
      <c r="C1613" s="8" t="str">
        <f>'11-2019'!C2270</f>
        <v>đ/m</v>
      </c>
      <c r="D1613" s="9" t="e">
        <f>'11-2019'!#REF!</f>
        <v>#REF!</v>
      </c>
      <c r="E1613" s="9" t="e">
        <f>'11-2019'!#REF!</f>
        <v>#REF!</v>
      </c>
      <c r="F1613" s="71" t="e">
        <f t="shared" si="80"/>
        <v>#REF!</v>
      </c>
      <c r="H1613" s="38">
        <f>'11-2019'!H2270</f>
        <v>0</v>
      </c>
      <c r="I1613" s="38">
        <f>'11-2019'!I2270</f>
        <v>0</v>
      </c>
      <c r="J1613" s="38">
        <f>'11-2019'!J2270</f>
        <v>0</v>
      </c>
    </row>
    <row r="1614" spans="1:10" s="27" customFormat="1" ht="17.25" hidden="1" x14ac:dyDescent="0.3">
      <c r="A1614" s="6">
        <f>'11-2019'!A2271</f>
        <v>7</v>
      </c>
      <c r="B1614" s="7" t="str">
        <f>'11-2019'!B2271</f>
        <v xml:space="preserve"> Þ 160 x 14,6mm  10 bar</v>
      </c>
      <c r="C1614" s="8" t="str">
        <f>'11-2019'!C2271</f>
        <v>đ/m</v>
      </c>
      <c r="D1614" s="9" t="e">
        <f>'11-2019'!#REF!</f>
        <v>#REF!</v>
      </c>
      <c r="E1614" s="9" t="e">
        <f>'11-2019'!#REF!</f>
        <v>#REF!</v>
      </c>
      <c r="F1614" s="71" t="e">
        <f t="shared" si="80"/>
        <v>#REF!</v>
      </c>
      <c r="H1614" s="38">
        <f>'11-2019'!H2271</f>
        <v>0</v>
      </c>
      <c r="I1614" s="38">
        <f>'11-2019'!I2271</f>
        <v>0</v>
      </c>
      <c r="J1614" s="38">
        <f>'11-2019'!J2271</f>
        <v>0</v>
      </c>
    </row>
    <row r="1615" spans="1:10" s="37" customFormat="1" ht="17.25" hidden="1" x14ac:dyDescent="0.3">
      <c r="A1615" s="13"/>
      <c r="B1615" s="321" t="e">
        <f>'11-2019'!#REF!</f>
        <v>#REF!</v>
      </c>
      <c r="C1615" s="322"/>
      <c r="D1615" s="322"/>
      <c r="E1615" s="322"/>
      <c r="F1615" s="323"/>
      <c r="H1615" s="38" t="e">
        <f>'11-2019'!#REF!</f>
        <v>#REF!</v>
      </c>
      <c r="I1615" s="38" t="e">
        <f>'11-2019'!#REF!</f>
        <v>#REF!</v>
      </c>
      <c r="J1615" s="38" t="e">
        <f>'11-2019'!#REF!</f>
        <v>#REF!</v>
      </c>
    </row>
    <row r="1616" spans="1:10" s="37" customFormat="1" ht="17.25" hidden="1" x14ac:dyDescent="0.3">
      <c r="A1616" s="13"/>
      <c r="B1616" s="5" t="e">
        <f>'11-2019'!#REF!</f>
        <v>#REF!</v>
      </c>
      <c r="C1616" s="4"/>
      <c r="D1616" s="18"/>
      <c r="E1616" s="18"/>
      <c r="F1616" s="72"/>
      <c r="H1616" s="38" t="e">
        <f>'11-2019'!#REF!</f>
        <v>#REF!</v>
      </c>
      <c r="I1616" s="38" t="e">
        <f>'11-2019'!#REF!</f>
        <v>#REF!</v>
      </c>
      <c r="J1616" s="38" t="e">
        <f>'11-2019'!#REF!</f>
        <v>#REF!</v>
      </c>
    </row>
    <row r="1617" spans="1:10" s="27" customFormat="1" ht="17.25" hidden="1" x14ac:dyDescent="0.3">
      <c r="A1617" s="6" t="e">
        <f>'11-2019'!#REF!</f>
        <v>#REF!</v>
      </c>
      <c r="B1617" s="7" t="e">
        <f>'11-2019'!#REF!</f>
        <v>#REF!</v>
      </c>
      <c r="C1617" s="8" t="e">
        <f>'11-2019'!#REF!</f>
        <v>#REF!</v>
      </c>
      <c r="D1617" s="9" t="e">
        <f>'11-2019'!#REF!</f>
        <v>#REF!</v>
      </c>
      <c r="E1617" s="9" t="e">
        <f>'11-2019'!#REF!</f>
        <v>#REF!</v>
      </c>
      <c r="F1617" s="71" t="e">
        <f t="shared" si="80"/>
        <v>#REF!</v>
      </c>
      <c r="H1617" s="38" t="e">
        <f>'11-2019'!#REF!</f>
        <v>#REF!</v>
      </c>
      <c r="I1617" s="38" t="e">
        <f>'11-2019'!#REF!</f>
        <v>#REF!</v>
      </c>
      <c r="J1617" s="38" t="e">
        <f>'11-2019'!#REF!</f>
        <v>#REF!</v>
      </c>
    </row>
    <row r="1618" spans="1:10" s="27" customFormat="1" ht="17.25" hidden="1" x14ac:dyDescent="0.3">
      <c r="A1618" s="6" t="e">
        <f>'11-2019'!#REF!</f>
        <v>#REF!</v>
      </c>
      <c r="B1618" s="7" t="e">
        <f>'11-2019'!#REF!</f>
        <v>#REF!</v>
      </c>
      <c r="C1618" s="8" t="e">
        <f>'11-2019'!#REF!</f>
        <v>#REF!</v>
      </c>
      <c r="D1618" s="9" t="e">
        <f>'11-2019'!#REF!</f>
        <v>#REF!</v>
      </c>
      <c r="E1618" s="9" t="e">
        <f>'11-2019'!#REF!</f>
        <v>#REF!</v>
      </c>
      <c r="F1618" s="71" t="e">
        <f t="shared" si="80"/>
        <v>#REF!</v>
      </c>
      <c r="H1618" s="38" t="e">
        <f>'11-2019'!#REF!</f>
        <v>#REF!</v>
      </c>
      <c r="I1618" s="38" t="e">
        <f>'11-2019'!#REF!</f>
        <v>#REF!</v>
      </c>
      <c r="J1618" s="38" t="e">
        <f>'11-2019'!#REF!</f>
        <v>#REF!</v>
      </c>
    </row>
    <row r="1619" spans="1:10" s="27" customFormat="1" ht="17.25" hidden="1" x14ac:dyDescent="0.3">
      <c r="A1619" s="6" t="e">
        <f>'11-2019'!#REF!</f>
        <v>#REF!</v>
      </c>
      <c r="B1619" s="7" t="e">
        <f>'11-2019'!#REF!</f>
        <v>#REF!</v>
      </c>
      <c r="C1619" s="8" t="e">
        <f>'11-2019'!#REF!</f>
        <v>#REF!</v>
      </c>
      <c r="D1619" s="9" t="e">
        <f>'11-2019'!#REF!</f>
        <v>#REF!</v>
      </c>
      <c r="E1619" s="9" t="e">
        <f>'11-2019'!#REF!</f>
        <v>#REF!</v>
      </c>
      <c r="F1619" s="71" t="e">
        <f t="shared" si="80"/>
        <v>#REF!</v>
      </c>
      <c r="H1619" s="38" t="e">
        <f>'11-2019'!#REF!</f>
        <v>#REF!</v>
      </c>
      <c r="I1619" s="38" t="e">
        <f>'11-2019'!#REF!</f>
        <v>#REF!</v>
      </c>
      <c r="J1619" s="38" t="e">
        <f>'11-2019'!#REF!</f>
        <v>#REF!</v>
      </c>
    </row>
    <row r="1620" spans="1:10" s="27" customFormat="1" ht="17.25" hidden="1" x14ac:dyDescent="0.3">
      <c r="A1620" s="6" t="e">
        <f>'11-2019'!#REF!</f>
        <v>#REF!</v>
      </c>
      <c r="B1620" s="7" t="e">
        <f>'11-2019'!#REF!</f>
        <v>#REF!</v>
      </c>
      <c r="C1620" s="8" t="e">
        <f>'11-2019'!#REF!</f>
        <v>#REF!</v>
      </c>
      <c r="D1620" s="9" t="e">
        <f>'11-2019'!#REF!</f>
        <v>#REF!</v>
      </c>
      <c r="E1620" s="9" t="e">
        <f>'11-2019'!#REF!</f>
        <v>#REF!</v>
      </c>
      <c r="F1620" s="71" t="e">
        <f t="shared" si="80"/>
        <v>#REF!</v>
      </c>
      <c r="H1620" s="38" t="e">
        <f>'11-2019'!#REF!</f>
        <v>#REF!</v>
      </c>
      <c r="I1620" s="38" t="e">
        <f>'11-2019'!#REF!</f>
        <v>#REF!</v>
      </c>
      <c r="J1620" s="38" t="e">
        <f>'11-2019'!#REF!</f>
        <v>#REF!</v>
      </c>
    </row>
    <row r="1621" spans="1:10" s="27" customFormat="1" ht="17.25" hidden="1" x14ac:dyDescent="0.3">
      <c r="A1621" s="6" t="e">
        <f>'11-2019'!#REF!</f>
        <v>#REF!</v>
      </c>
      <c r="B1621" s="7" t="e">
        <f>'11-2019'!#REF!</f>
        <v>#REF!</v>
      </c>
      <c r="C1621" s="8" t="e">
        <f>'11-2019'!#REF!</f>
        <v>#REF!</v>
      </c>
      <c r="D1621" s="9" t="e">
        <f>'11-2019'!#REF!</f>
        <v>#REF!</v>
      </c>
      <c r="E1621" s="9" t="e">
        <f>'11-2019'!#REF!</f>
        <v>#REF!</v>
      </c>
      <c r="F1621" s="71" t="e">
        <f t="shared" si="80"/>
        <v>#REF!</v>
      </c>
      <c r="H1621" s="38" t="e">
        <f>'11-2019'!#REF!</f>
        <v>#REF!</v>
      </c>
      <c r="I1621" s="38" t="e">
        <f>'11-2019'!#REF!</f>
        <v>#REF!</v>
      </c>
      <c r="J1621" s="38" t="e">
        <f>'11-2019'!#REF!</f>
        <v>#REF!</v>
      </c>
    </row>
    <row r="1622" spans="1:10" s="27" customFormat="1" ht="17.25" hidden="1" x14ac:dyDescent="0.3">
      <c r="A1622" s="6" t="e">
        <f>'11-2019'!#REF!</f>
        <v>#REF!</v>
      </c>
      <c r="B1622" s="7" t="e">
        <f>'11-2019'!#REF!</f>
        <v>#REF!</v>
      </c>
      <c r="C1622" s="8" t="e">
        <f>'11-2019'!#REF!</f>
        <v>#REF!</v>
      </c>
      <c r="D1622" s="9" t="e">
        <f>'11-2019'!#REF!</f>
        <v>#REF!</v>
      </c>
      <c r="E1622" s="9" t="e">
        <f>'11-2019'!#REF!</f>
        <v>#REF!</v>
      </c>
      <c r="F1622" s="71" t="e">
        <f t="shared" si="80"/>
        <v>#REF!</v>
      </c>
      <c r="H1622" s="38" t="e">
        <f>'11-2019'!#REF!</f>
        <v>#REF!</v>
      </c>
      <c r="I1622" s="38" t="e">
        <f>'11-2019'!#REF!</f>
        <v>#REF!</v>
      </c>
      <c r="J1622" s="38" t="e">
        <f>'11-2019'!#REF!</f>
        <v>#REF!</v>
      </c>
    </row>
    <row r="1623" spans="1:10" s="27" customFormat="1" ht="17.25" hidden="1" x14ac:dyDescent="0.3">
      <c r="A1623" s="6" t="e">
        <f>'11-2019'!#REF!</f>
        <v>#REF!</v>
      </c>
      <c r="B1623" s="7" t="e">
        <f>'11-2019'!#REF!</f>
        <v>#REF!</v>
      </c>
      <c r="C1623" s="8" t="e">
        <f>'11-2019'!#REF!</f>
        <v>#REF!</v>
      </c>
      <c r="D1623" s="9" t="e">
        <f>'11-2019'!#REF!</f>
        <v>#REF!</v>
      </c>
      <c r="E1623" s="9" t="e">
        <f>'11-2019'!#REF!</f>
        <v>#REF!</v>
      </c>
      <c r="F1623" s="71" t="e">
        <f t="shared" si="80"/>
        <v>#REF!</v>
      </c>
      <c r="H1623" s="38" t="e">
        <f>'11-2019'!#REF!</f>
        <v>#REF!</v>
      </c>
      <c r="I1623" s="38" t="e">
        <f>'11-2019'!#REF!</f>
        <v>#REF!</v>
      </c>
      <c r="J1623" s="38" t="e">
        <f>'11-2019'!#REF!</f>
        <v>#REF!</v>
      </c>
    </row>
    <row r="1624" spans="1:10" s="27" customFormat="1" ht="17.25" hidden="1" x14ac:dyDescent="0.3">
      <c r="A1624" s="6" t="e">
        <f>'11-2019'!#REF!</f>
        <v>#REF!</v>
      </c>
      <c r="B1624" s="7" t="e">
        <f>'11-2019'!#REF!</f>
        <v>#REF!</v>
      </c>
      <c r="C1624" s="8" t="e">
        <f>'11-2019'!#REF!</f>
        <v>#REF!</v>
      </c>
      <c r="D1624" s="9" t="e">
        <f>'11-2019'!#REF!</f>
        <v>#REF!</v>
      </c>
      <c r="E1624" s="9" t="e">
        <f>'11-2019'!#REF!</f>
        <v>#REF!</v>
      </c>
      <c r="F1624" s="71" t="e">
        <f t="shared" si="80"/>
        <v>#REF!</v>
      </c>
      <c r="H1624" s="38" t="e">
        <f>'11-2019'!#REF!</f>
        <v>#REF!</v>
      </c>
      <c r="I1624" s="38" t="e">
        <f>'11-2019'!#REF!</f>
        <v>#REF!</v>
      </c>
      <c r="J1624" s="38" t="e">
        <f>'11-2019'!#REF!</f>
        <v>#REF!</v>
      </c>
    </row>
    <row r="1625" spans="1:10" s="27" customFormat="1" ht="17.25" hidden="1" x14ac:dyDescent="0.3">
      <c r="A1625" s="6" t="e">
        <f>'11-2019'!#REF!</f>
        <v>#REF!</v>
      </c>
      <c r="B1625" s="7" t="e">
        <f>'11-2019'!#REF!</f>
        <v>#REF!</v>
      </c>
      <c r="C1625" s="8" t="e">
        <f>'11-2019'!#REF!</f>
        <v>#REF!</v>
      </c>
      <c r="D1625" s="9" t="e">
        <f>'11-2019'!#REF!</f>
        <v>#REF!</v>
      </c>
      <c r="E1625" s="9" t="e">
        <f>'11-2019'!#REF!</f>
        <v>#REF!</v>
      </c>
      <c r="F1625" s="71" t="e">
        <f t="shared" si="80"/>
        <v>#REF!</v>
      </c>
      <c r="H1625" s="38" t="e">
        <f>'11-2019'!#REF!</f>
        <v>#REF!</v>
      </c>
      <c r="I1625" s="38" t="e">
        <f>'11-2019'!#REF!</f>
        <v>#REF!</v>
      </c>
      <c r="J1625" s="38" t="e">
        <f>'11-2019'!#REF!</f>
        <v>#REF!</v>
      </c>
    </row>
    <row r="1626" spans="1:10" s="27" customFormat="1" ht="17.25" hidden="1" x14ac:dyDescent="0.3">
      <c r="A1626" s="6" t="e">
        <f>'11-2019'!#REF!</f>
        <v>#REF!</v>
      </c>
      <c r="B1626" s="7" t="e">
        <f>'11-2019'!#REF!</f>
        <v>#REF!</v>
      </c>
      <c r="C1626" s="8" t="e">
        <f>'11-2019'!#REF!</f>
        <v>#REF!</v>
      </c>
      <c r="D1626" s="9" t="e">
        <f>'11-2019'!#REF!</f>
        <v>#REF!</v>
      </c>
      <c r="E1626" s="9" t="e">
        <f>'11-2019'!#REF!</f>
        <v>#REF!</v>
      </c>
      <c r="F1626" s="71" t="e">
        <f t="shared" si="80"/>
        <v>#REF!</v>
      </c>
      <c r="H1626" s="38" t="e">
        <f>'11-2019'!#REF!</f>
        <v>#REF!</v>
      </c>
      <c r="I1626" s="38" t="e">
        <f>'11-2019'!#REF!</f>
        <v>#REF!</v>
      </c>
      <c r="J1626" s="38" t="e">
        <f>'11-2019'!#REF!</f>
        <v>#REF!</v>
      </c>
    </row>
    <row r="1627" spans="1:10" s="27" customFormat="1" ht="17.25" hidden="1" x14ac:dyDescent="0.3">
      <c r="A1627" s="6" t="e">
        <f>'11-2019'!#REF!</f>
        <v>#REF!</v>
      </c>
      <c r="B1627" s="7" t="e">
        <f>'11-2019'!#REF!</f>
        <v>#REF!</v>
      </c>
      <c r="C1627" s="8" t="e">
        <f>'11-2019'!#REF!</f>
        <v>#REF!</v>
      </c>
      <c r="D1627" s="9" t="e">
        <f>'11-2019'!#REF!</f>
        <v>#REF!</v>
      </c>
      <c r="E1627" s="9" t="e">
        <f>'11-2019'!#REF!</f>
        <v>#REF!</v>
      </c>
      <c r="F1627" s="71" t="e">
        <f t="shared" si="80"/>
        <v>#REF!</v>
      </c>
      <c r="H1627" s="38" t="e">
        <f>'11-2019'!#REF!</f>
        <v>#REF!</v>
      </c>
      <c r="I1627" s="38" t="e">
        <f>'11-2019'!#REF!</f>
        <v>#REF!</v>
      </c>
      <c r="J1627" s="38" t="e">
        <f>'11-2019'!#REF!</f>
        <v>#REF!</v>
      </c>
    </row>
    <row r="1628" spans="1:10" s="27" customFormat="1" ht="17.25" hidden="1" x14ac:dyDescent="0.3">
      <c r="A1628" s="6" t="e">
        <f>'11-2019'!#REF!</f>
        <v>#REF!</v>
      </c>
      <c r="B1628" s="7" t="e">
        <f>'11-2019'!#REF!</f>
        <v>#REF!</v>
      </c>
      <c r="C1628" s="8" t="e">
        <f>'11-2019'!#REF!</f>
        <v>#REF!</v>
      </c>
      <c r="D1628" s="9" t="e">
        <f>'11-2019'!#REF!</f>
        <v>#REF!</v>
      </c>
      <c r="E1628" s="9" t="e">
        <f>'11-2019'!#REF!</f>
        <v>#REF!</v>
      </c>
      <c r="F1628" s="71" t="e">
        <f t="shared" si="80"/>
        <v>#REF!</v>
      </c>
      <c r="H1628" s="38" t="e">
        <f>'11-2019'!#REF!</f>
        <v>#REF!</v>
      </c>
      <c r="I1628" s="38" t="e">
        <f>'11-2019'!#REF!</f>
        <v>#REF!</v>
      </c>
      <c r="J1628" s="38" t="e">
        <f>'11-2019'!#REF!</f>
        <v>#REF!</v>
      </c>
    </row>
    <row r="1629" spans="1:10" s="27" customFormat="1" ht="17.25" hidden="1" x14ac:dyDescent="0.3">
      <c r="A1629" s="6" t="e">
        <f>'11-2019'!#REF!</f>
        <v>#REF!</v>
      </c>
      <c r="B1629" s="7" t="e">
        <f>'11-2019'!#REF!</f>
        <v>#REF!</v>
      </c>
      <c r="C1629" s="8" t="e">
        <f>'11-2019'!#REF!</f>
        <v>#REF!</v>
      </c>
      <c r="D1629" s="9" t="e">
        <f>'11-2019'!#REF!</f>
        <v>#REF!</v>
      </c>
      <c r="E1629" s="9" t="e">
        <f>'11-2019'!#REF!</f>
        <v>#REF!</v>
      </c>
      <c r="F1629" s="71" t="e">
        <f t="shared" si="80"/>
        <v>#REF!</v>
      </c>
      <c r="H1629" s="38" t="e">
        <f>'11-2019'!#REF!</f>
        <v>#REF!</v>
      </c>
      <c r="I1629" s="38" t="e">
        <f>'11-2019'!#REF!</f>
        <v>#REF!</v>
      </c>
      <c r="J1629" s="38" t="e">
        <f>'11-2019'!#REF!</f>
        <v>#REF!</v>
      </c>
    </row>
    <row r="1630" spans="1:10" s="27" customFormat="1" ht="17.25" hidden="1" x14ac:dyDescent="0.3">
      <c r="A1630" s="6" t="e">
        <f>'11-2019'!#REF!</f>
        <v>#REF!</v>
      </c>
      <c r="B1630" s="7" t="e">
        <f>'11-2019'!#REF!</f>
        <v>#REF!</v>
      </c>
      <c r="C1630" s="8" t="e">
        <f>'11-2019'!#REF!</f>
        <v>#REF!</v>
      </c>
      <c r="D1630" s="9" t="e">
        <f>'11-2019'!#REF!</f>
        <v>#REF!</v>
      </c>
      <c r="E1630" s="9" t="e">
        <f>'11-2019'!#REF!</f>
        <v>#REF!</v>
      </c>
      <c r="F1630" s="71" t="e">
        <f t="shared" si="80"/>
        <v>#REF!</v>
      </c>
      <c r="H1630" s="38" t="e">
        <f>'11-2019'!#REF!</f>
        <v>#REF!</v>
      </c>
      <c r="I1630" s="38" t="e">
        <f>'11-2019'!#REF!</f>
        <v>#REF!</v>
      </c>
      <c r="J1630" s="38" t="e">
        <f>'11-2019'!#REF!</f>
        <v>#REF!</v>
      </c>
    </row>
    <row r="1631" spans="1:10" s="37" customFormat="1" ht="17.25" hidden="1" x14ac:dyDescent="0.3">
      <c r="A1631" s="13"/>
      <c r="B1631" s="321" t="e">
        <f>'11-2019'!#REF!</f>
        <v>#REF!</v>
      </c>
      <c r="C1631" s="322"/>
      <c r="D1631" s="322"/>
      <c r="E1631" s="322"/>
      <c r="F1631" s="323"/>
      <c r="H1631" s="38" t="e">
        <f>'11-2019'!#REF!</f>
        <v>#REF!</v>
      </c>
      <c r="I1631" s="38" t="e">
        <f>'11-2019'!#REF!</f>
        <v>#REF!</v>
      </c>
      <c r="J1631" s="38" t="e">
        <f>'11-2019'!#REF!</f>
        <v>#REF!</v>
      </c>
    </row>
    <row r="1632" spans="1:10" s="27" customFormat="1" ht="17.25" hidden="1" x14ac:dyDescent="0.3">
      <c r="A1632" s="6" t="e">
        <f>'11-2019'!#REF!</f>
        <v>#REF!</v>
      </c>
      <c r="B1632" s="7" t="e">
        <f>'11-2019'!#REF!</f>
        <v>#REF!</v>
      </c>
      <c r="C1632" s="8" t="e">
        <f>'11-2019'!#REF!</f>
        <v>#REF!</v>
      </c>
      <c r="D1632" s="9" t="e">
        <f>'11-2019'!#REF!</f>
        <v>#REF!</v>
      </c>
      <c r="E1632" s="9" t="e">
        <f>'11-2019'!#REF!</f>
        <v>#REF!</v>
      </c>
      <c r="F1632" s="71" t="e">
        <f t="shared" si="80"/>
        <v>#REF!</v>
      </c>
      <c r="H1632" s="38" t="e">
        <f>'11-2019'!#REF!</f>
        <v>#REF!</v>
      </c>
      <c r="I1632" s="38" t="e">
        <f>'11-2019'!#REF!</f>
        <v>#REF!</v>
      </c>
      <c r="J1632" s="38" t="e">
        <f>'11-2019'!#REF!</f>
        <v>#REF!</v>
      </c>
    </row>
    <row r="1633" spans="1:10" s="27" customFormat="1" ht="17.25" hidden="1" x14ac:dyDescent="0.3">
      <c r="A1633" s="6" t="e">
        <f>'11-2019'!#REF!</f>
        <v>#REF!</v>
      </c>
      <c r="B1633" s="7" t="e">
        <f>'11-2019'!#REF!</f>
        <v>#REF!</v>
      </c>
      <c r="C1633" s="8" t="e">
        <f>'11-2019'!#REF!</f>
        <v>#REF!</v>
      </c>
      <c r="D1633" s="9" t="e">
        <f>'11-2019'!#REF!</f>
        <v>#REF!</v>
      </c>
      <c r="E1633" s="9" t="e">
        <f>'11-2019'!#REF!</f>
        <v>#REF!</v>
      </c>
      <c r="F1633" s="71" t="e">
        <f t="shared" si="80"/>
        <v>#REF!</v>
      </c>
      <c r="H1633" s="38" t="e">
        <f>'11-2019'!#REF!</f>
        <v>#REF!</v>
      </c>
      <c r="I1633" s="38" t="e">
        <f>'11-2019'!#REF!</f>
        <v>#REF!</v>
      </c>
      <c r="J1633" s="38" t="e">
        <f>'11-2019'!#REF!</f>
        <v>#REF!</v>
      </c>
    </row>
    <row r="1634" spans="1:10" s="27" customFormat="1" ht="17.25" hidden="1" x14ac:dyDescent="0.3">
      <c r="A1634" s="6" t="e">
        <f>'11-2019'!#REF!</f>
        <v>#REF!</v>
      </c>
      <c r="B1634" s="7" t="e">
        <f>'11-2019'!#REF!</f>
        <v>#REF!</v>
      </c>
      <c r="C1634" s="8" t="e">
        <f>'11-2019'!#REF!</f>
        <v>#REF!</v>
      </c>
      <c r="D1634" s="9" t="e">
        <f>'11-2019'!#REF!</f>
        <v>#REF!</v>
      </c>
      <c r="E1634" s="9" t="e">
        <f>'11-2019'!#REF!</f>
        <v>#REF!</v>
      </c>
      <c r="F1634" s="71" t="e">
        <f t="shared" si="80"/>
        <v>#REF!</v>
      </c>
      <c r="H1634" s="38" t="e">
        <f>'11-2019'!#REF!</f>
        <v>#REF!</v>
      </c>
      <c r="I1634" s="38" t="e">
        <f>'11-2019'!#REF!</f>
        <v>#REF!</v>
      </c>
      <c r="J1634" s="38" t="e">
        <f>'11-2019'!#REF!</f>
        <v>#REF!</v>
      </c>
    </row>
    <row r="1635" spans="1:10" s="27" customFormat="1" ht="17.25" hidden="1" x14ac:dyDescent="0.3">
      <c r="A1635" s="6" t="e">
        <f>'11-2019'!#REF!</f>
        <v>#REF!</v>
      </c>
      <c r="B1635" s="7" t="e">
        <f>'11-2019'!#REF!</f>
        <v>#REF!</v>
      </c>
      <c r="C1635" s="8" t="e">
        <f>'11-2019'!#REF!</f>
        <v>#REF!</v>
      </c>
      <c r="D1635" s="9" t="e">
        <f>'11-2019'!#REF!</f>
        <v>#REF!</v>
      </c>
      <c r="E1635" s="9" t="e">
        <f>'11-2019'!#REF!</f>
        <v>#REF!</v>
      </c>
      <c r="F1635" s="71" t="e">
        <f t="shared" si="80"/>
        <v>#REF!</v>
      </c>
      <c r="H1635" s="38" t="e">
        <f>'11-2019'!#REF!</f>
        <v>#REF!</v>
      </c>
      <c r="I1635" s="38" t="e">
        <f>'11-2019'!#REF!</f>
        <v>#REF!</v>
      </c>
      <c r="J1635" s="38" t="e">
        <f>'11-2019'!#REF!</f>
        <v>#REF!</v>
      </c>
    </row>
    <row r="1636" spans="1:10" s="27" customFormat="1" ht="17.25" hidden="1" x14ac:dyDescent="0.3">
      <c r="A1636" s="6" t="e">
        <f>'11-2019'!#REF!</f>
        <v>#REF!</v>
      </c>
      <c r="B1636" s="7" t="e">
        <f>'11-2019'!#REF!</f>
        <v>#REF!</v>
      </c>
      <c r="C1636" s="8" t="e">
        <f>'11-2019'!#REF!</f>
        <v>#REF!</v>
      </c>
      <c r="D1636" s="9" t="e">
        <f>'11-2019'!#REF!</f>
        <v>#REF!</v>
      </c>
      <c r="E1636" s="9" t="e">
        <f>'11-2019'!#REF!</f>
        <v>#REF!</v>
      </c>
      <c r="F1636" s="71" t="e">
        <f t="shared" si="80"/>
        <v>#REF!</v>
      </c>
      <c r="H1636" s="38" t="e">
        <f>'11-2019'!#REF!</f>
        <v>#REF!</v>
      </c>
      <c r="I1636" s="38" t="e">
        <f>'11-2019'!#REF!</f>
        <v>#REF!</v>
      </c>
      <c r="J1636" s="38" t="e">
        <f>'11-2019'!#REF!</f>
        <v>#REF!</v>
      </c>
    </row>
    <row r="1637" spans="1:10" s="37" customFormat="1" ht="17.25" hidden="1" x14ac:dyDescent="0.3">
      <c r="A1637" s="13"/>
      <c r="B1637" s="321" t="e">
        <f>'11-2019'!#REF!</f>
        <v>#REF!</v>
      </c>
      <c r="C1637" s="322"/>
      <c r="D1637" s="322"/>
      <c r="E1637" s="322"/>
      <c r="F1637" s="323"/>
      <c r="H1637" s="38" t="e">
        <f>'11-2019'!#REF!</f>
        <v>#REF!</v>
      </c>
      <c r="I1637" s="38" t="e">
        <f>'11-2019'!#REF!</f>
        <v>#REF!</v>
      </c>
      <c r="J1637" s="38" t="e">
        <f>'11-2019'!#REF!</f>
        <v>#REF!</v>
      </c>
    </row>
    <row r="1638" spans="1:10" s="27" customFormat="1" ht="17.25" hidden="1" x14ac:dyDescent="0.3">
      <c r="A1638" s="6" t="e">
        <f>'11-2019'!#REF!</f>
        <v>#REF!</v>
      </c>
      <c r="B1638" s="7" t="e">
        <f>'11-2019'!#REF!</f>
        <v>#REF!</v>
      </c>
      <c r="C1638" s="8" t="e">
        <f>'11-2019'!#REF!</f>
        <v>#REF!</v>
      </c>
      <c r="D1638" s="9" t="e">
        <f>'11-2019'!#REF!</f>
        <v>#REF!</v>
      </c>
      <c r="E1638" s="9" t="e">
        <f>'11-2019'!#REF!</f>
        <v>#REF!</v>
      </c>
      <c r="F1638" s="71" t="e">
        <f t="shared" si="80"/>
        <v>#REF!</v>
      </c>
      <c r="H1638" s="38" t="e">
        <f>'11-2019'!#REF!</f>
        <v>#REF!</v>
      </c>
      <c r="I1638" s="38" t="e">
        <f>'11-2019'!#REF!</f>
        <v>#REF!</v>
      </c>
      <c r="J1638" s="38" t="e">
        <f>'11-2019'!#REF!</f>
        <v>#REF!</v>
      </c>
    </row>
    <row r="1639" spans="1:10" s="27" customFormat="1" ht="17.25" hidden="1" x14ac:dyDescent="0.3">
      <c r="A1639" s="6" t="e">
        <f>'11-2019'!#REF!</f>
        <v>#REF!</v>
      </c>
      <c r="B1639" s="7" t="e">
        <f>'11-2019'!#REF!</f>
        <v>#REF!</v>
      </c>
      <c r="C1639" s="8" t="e">
        <f>'11-2019'!#REF!</f>
        <v>#REF!</v>
      </c>
      <c r="D1639" s="9" t="e">
        <f>'11-2019'!#REF!</f>
        <v>#REF!</v>
      </c>
      <c r="E1639" s="9" t="e">
        <f>'11-2019'!#REF!</f>
        <v>#REF!</v>
      </c>
      <c r="F1639" s="71" t="e">
        <f t="shared" si="80"/>
        <v>#REF!</v>
      </c>
      <c r="H1639" s="38" t="e">
        <f>'11-2019'!#REF!</f>
        <v>#REF!</v>
      </c>
      <c r="I1639" s="38" t="e">
        <f>'11-2019'!#REF!</f>
        <v>#REF!</v>
      </c>
      <c r="J1639" s="38" t="e">
        <f>'11-2019'!#REF!</f>
        <v>#REF!</v>
      </c>
    </row>
    <row r="1640" spans="1:10" s="27" customFormat="1" ht="17.25" hidden="1" x14ac:dyDescent="0.3">
      <c r="A1640" s="6" t="e">
        <f>'11-2019'!#REF!</f>
        <v>#REF!</v>
      </c>
      <c r="B1640" s="7" t="e">
        <f>'11-2019'!#REF!</f>
        <v>#REF!</v>
      </c>
      <c r="C1640" s="8" t="e">
        <f>'11-2019'!#REF!</f>
        <v>#REF!</v>
      </c>
      <c r="D1640" s="9" t="e">
        <f>'11-2019'!#REF!</f>
        <v>#REF!</v>
      </c>
      <c r="E1640" s="9" t="e">
        <f>'11-2019'!#REF!</f>
        <v>#REF!</v>
      </c>
      <c r="F1640" s="71" t="e">
        <f t="shared" si="80"/>
        <v>#REF!</v>
      </c>
      <c r="H1640" s="38" t="e">
        <f>'11-2019'!#REF!</f>
        <v>#REF!</v>
      </c>
      <c r="I1640" s="38" t="e">
        <f>'11-2019'!#REF!</f>
        <v>#REF!</v>
      </c>
      <c r="J1640" s="38" t="e">
        <f>'11-2019'!#REF!</f>
        <v>#REF!</v>
      </c>
    </row>
    <row r="1641" spans="1:10" s="37" customFormat="1" ht="17.25" hidden="1" x14ac:dyDescent="0.3">
      <c r="A1641" s="13"/>
      <c r="B1641" s="5" t="e">
        <f>'11-2019'!#REF!</f>
        <v>#REF!</v>
      </c>
      <c r="C1641" s="4"/>
      <c r="D1641" s="18"/>
      <c r="E1641" s="18"/>
      <c r="F1641" s="72"/>
      <c r="H1641" s="38" t="e">
        <f>'11-2019'!#REF!</f>
        <v>#REF!</v>
      </c>
      <c r="I1641" s="38" t="e">
        <f>'11-2019'!#REF!</f>
        <v>#REF!</v>
      </c>
      <c r="J1641" s="38" t="e">
        <f>'11-2019'!#REF!</f>
        <v>#REF!</v>
      </c>
    </row>
    <row r="1642" spans="1:10" s="27" customFormat="1" ht="17.25" hidden="1" x14ac:dyDescent="0.3">
      <c r="A1642" s="6" t="e">
        <f>'11-2019'!#REF!</f>
        <v>#REF!</v>
      </c>
      <c r="B1642" s="7" t="e">
        <f>'11-2019'!#REF!</f>
        <v>#REF!</v>
      </c>
      <c r="C1642" s="8" t="e">
        <f>'11-2019'!#REF!</f>
        <v>#REF!</v>
      </c>
      <c r="D1642" s="9" t="e">
        <f>'11-2019'!#REF!</f>
        <v>#REF!</v>
      </c>
      <c r="E1642" s="9" t="e">
        <f>'11-2019'!#REF!</f>
        <v>#REF!</v>
      </c>
      <c r="F1642" s="71" t="e">
        <f t="shared" si="80"/>
        <v>#REF!</v>
      </c>
      <c r="H1642" s="38" t="e">
        <f>'11-2019'!#REF!</f>
        <v>#REF!</v>
      </c>
      <c r="I1642" s="38" t="e">
        <f>'11-2019'!#REF!</f>
        <v>#REF!</v>
      </c>
      <c r="J1642" s="38" t="e">
        <f>'11-2019'!#REF!</f>
        <v>#REF!</v>
      </c>
    </row>
    <row r="1643" spans="1:10" s="27" customFormat="1" ht="17.25" hidden="1" x14ac:dyDescent="0.3">
      <c r="A1643" s="6" t="e">
        <f>'11-2019'!#REF!</f>
        <v>#REF!</v>
      </c>
      <c r="B1643" s="7" t="e">
        <f>'11-2019'!#REF!</f>
        <v>#REF!</v>
      </c>
      <c r="C1643" s="8" t="e">
        <f>'11-2019'!#REF!</f>
        <v>#REF!</v>
      </c>
      <c r="D1643" s="9" t="e">
        <f>'11-2019'!#REF!</f>
        <v>#REF!</v>
      </c>
      <c r="E1643" s="9" t="e">
        <f>'11-2019'!#REF!</f>
        <v>#REF!</v>
      </c>
      <c r="F1643" s="71" t="e">
        <f t="shared" si="80"/>
        <v>#REF!</v>
      </c>
      <c r="H1643" s="38" t="e">
        <f>'11-2019'!#REF!</f>
        <v>#REF!</v>
      </c>
      <c r="I1643" s="38" t="e">
        <f>'11-2019'!#REF!</f>
        <v>#REF!</v>
      </c>
      <c r="J1643" s="38" t="e">
        <f>'11-2019'!#REF!</f>
        <v>#REF!</v>
      </c>
    </row>
    <row r="1644" spans="1:10" s="27" customFormat="1" ht="17.25" hidden="1" x14ac:dyDescent="0.3">
      <c r="A1644" s="6" t="e">
        <f>'11-2019'!#REF!</f>
        <v>#REF!</v>
      </c>
      <c r="B1644" s="7" t="e">
        <f>'11-2019'!#REF!</f>
        <v>#REF!</v>
      </c>
      <c r="C1644" s="8" t="e">
        <f>'11-2019'!#REF!</f>
        <v>#REF!</v>
      </c>
      <c r="D1644" s="9" t="e">
        <f>'11-2019'!#REF!</f>
        <v>#REF!</v>
      </c>
      <c r="E1644" s="9" t="e">
        <f>'11-2019'!#REF!</f>
        <v>#REF!</v>
      </c>
      <c r="F1644" s="71" t="e">
        <f t="shared" si="80"/>
        <v>#REF!</v>
      </c>
      <c r="H1644" s="38" t="e">
        <f>'11-2019'!#REF!</f>
        <v>#REF!</v>
      </c>
      <c r="I1644" s="38" t="e">
        <f>'11-2019'!#REF!</f>
        <v>#REF!</v>
      </c>
      <c r="J1644" s="38" t="e">
        <f>'11-2019'!#REF!</f>
        <v>#REF!</v>
      </c>
    </row>
    <row r="1645" spans="1:10" s="37" customFormat="1" ht="17.25" hidden="1" x14ac:dyDescent="0.3">
      <c r="A1645" s="13"/>
      <c r="B1645" s="5" t="e">
        <f>'11-2019'!#REF!</f>
        <v>#REF!</v>
      </c>
      <c r="C1645" s="4"/>
      <c r="D1645" s="18"/>
      <c r="E1645" s="18"/>
      <c r="F1645" s="72"/>
      <c r="H1645" s="38" t="e">
        <f>'11-2019'!#REF!</f>
        <v>#REF!</v>
      </c>
      <c r="I1645" s="38" t="e">
        <f>'11-2019'!#REF!</f>
        <v>#REF!</v>
      </c>
      <c r="J1645" s="38" t="e">
        <f>'11-2019'!#REF!</f>
        <v>#REF!</v>
      </c>
    </row>
    <row r="1646" spans="1:10" s="27" customFormat="1" ht="17.25" hidden="1" x14ac:dyDescent="0.3">
      <c r="A1646" s="6" t="e">
        <f>'11-2019'!#REF!</f>
        <v>#REF!</v>
      </c>
      <c r="B1646" s="7" t="e">
        <f>'11-2019'!#REF!</f>
        <v>#REF!</v>
      </c>
      <c r="C1646" s="8" t="e">
        <f>'11-2019'!#REF!</f>
        <v>#REF!</v>
      </c>
      <c r="D1646" s="9" t="e">
        <f>'11-2019'!#REF!</f>
        <v>#REF!</v>
      </c>
      <c r="E1646" s="9" t="e">
        <f>'11-2019'!#REF!</f>
        <v>#REF!</v>
      </c>
      <c r="F1646" s="71" t="e">
        <f t="shared" si="80"/>
        <v>#REF!</v>
      </c>
      <c r="H1646" s="38" t="e">
        <f>'11-2019'!#REF!</f>
        <v>#REF!</v>
      </c>
      <c r="I1646" s="38" t="e">
        <f>'11-2019'!#REF!</f>
        <v>#REF!</v>
      </c>
      <c r="J1646" s="38" t="e">
        <f>'11-2019'!#REF!</f>
        <v>#REF!</v>
      </c>
    </row>
    <row r="1647" spans="1:10" s="27" customFormat="1" ht="17.25" hidden="1" x14ac:dyDescent="0.3">
      <c r="A1647" s="6" t="e">
        <f>'11-2019'!#REF!</f>
        <v>#REF!</v>
      </c>
      <c r="B1647" s="7" t="e">
        <f>'11-2019'!#REF!</f>
        <v>#REF!</v>
      </c>
      <c r="C1647" s="8" t="e">
        <f>'11-2019'!#REF!</f>
        <v>#REF!</v>
      </c>
      <c r="D1647" s="9" t="e">
        <f>'11-2019'!#REF!</f>
        <v>#REF!</v>
      </c>
      <c r="E1647" s="9" t="e">
        <f>'11-2019'!#REF!</f>
        <v>#REF!</v>
      </c>
      <c r="F1647" s="71" t="e">
        <f t="shared" si="80"/>
        <v>#REF!</v>
      </c>
      <c r="H1647" s="38" t="e">
        <f>'11-2019'!#REF!</f>
        <v>#REF!</v>
      </c>
      <c r="I1647" s="38" t="e">
        <f>'11-2019'!#REF!</f>
        <v>#REF!</v>
      </c>
      <c r="J1647" s="38" t="e">
        <f>'11-2019'!#REF!</f>
        <v>#REF!</v>
      </c>
    </row>
    <row r="1648" spans="1:10" s="27" customFormat="1" ht="17.25" hidden="1" x14ac:dyDescent="0.3">
      <c r="A1648" s="6" t="e">
        <f>'11-2019'!#REF!</f>
        <v>#REF!</v>
      </c>
      <c r="B1648" s="7" t="e">
        <f>'11-2019'!#REF!</f>
        <v>#REF!</v>
      </c>
      <c r="C1648" s="8" t="e">
        <f>'11-2019'!#REF!</f>
        <v>#REF!</v>
      </c>
      <c r="D1648" s="9" t="e">
        <f>'11-2019'!#REF!</f>
        <v>#REF!</v>
      </c>
      <c r="E1648" s="9" t="e">
        <f>'11-2019'!#REF!</f>
        <v>#REF!</v>
      </c>
      <c r="F1648" s="71" t="e">
        <f t="shared" si="80"/>
        <v>#REF!</v>
      </c>
      <c r="H1648" s="38" t="e">
        <f>'11-2019'!#REF!</f>
        <v>#REF!</v>
      </c>
      <c r="I1648" s="38" t="e">
        <f>'11-2019'!#REF!</f>
        <v>#REF!</v>
      </c>
      <c r="J1648" s="38" t="e">
        <f>'11-2019'!#REF!</f>
        <v>#REF!</v>
      </c>
    </row>
    <row r="1649" spans="1:14" s="27" customFormat="1" ht="17.25" hidden="1" x14ac:dyDescent="0.3">
      <c r="A1649" s="6" t="e">
        <f>'11-2019'!#REF!</f>
        <v>#REF!</v>
      </c>
      <c r="B1649" s="7" t="e">
        <f>'11-2019'!#REF!</f>
        <v>#REF!</v>
      </c>
      <c r="C1649" s="8" t="e">
        <f>'11-2019'!#REF!</f>
        <v>#REF!</v>
      </c>
      <c r="D1649" s="9" t="e">
        <f>'11-2019'!#REF!</f>
        <v>#REF!</v>
      </c>
      <c r="E1649" s="9" t="e">
        <f>'11-2019'!#REF!</f>
        <v>#REF!</v>
      </c>
      <c r="F1649" s="71" t="e">
        <f t="shared" si="80"/>
        <v>#REF!</v>
      </c>
      <c r="H1649" s="38" t="e">
        <f>'11-2019'!#REF!</f>
        <v>#REF!</v>
      </c>
      <c r="I1649" s="38" t="e">
        <f>'11-2019'!#REF!</f>
        <v>#REF!</v>
      </c>
      <c r="J1649" s="38" t="e">
        <f>'11-2019'!#REF!</f>
        <v>#REF!</v>
      </c>
    </row>
    <row r="1650" spans="1:14" s="27" customFormat="1" ht="17.25" hidden="1" x14ac:dyDescent="0.3">
      <c r="A1650" s="6" t="e">
        <f>'11-2019'!#REF!</f>
        <v>#REF!</v>
      </c>
      <c r="B1650" s="7" t="e">
        <f>'11-2019'!#REF!</f>
        <v>#REF!</v>
      </c>
      <c r="C1650" s="8" t="e">
        <f>'11-2019'!#REF!</f>
        <v>#REF!</v>
      </c>
      <c r="D1650" s="9" t="e">
        <f>'11-2019'!#REF!</f>
        <v>#REF!</v>
      </c>
      <c r="E1650" s="9" t="e">
        <f>'11-2019'!#REF!</f>
        <v>#REF!</v>
      </c>
      <c r="F1650" s="71" t="e">
        <f t="shared" si="80"/>
        <v>#REF!</v>
      </c>
      <c r="H1650" s="38" t="e">
        <f>'11-2019'!#REF!</f>
        <v>#REF!</v>
      </c>
      <c r="I1650" s="38" t="e">
        <f>'11-2019'!#REF!</f>
        <v>#REF!</v>
      </c>
      <c r="J1650" s="38" t="e">
        <f>'11-2019'!#REF!</f>
        <v>#REF!</v>
      </c>
    </row>
    <row r="1651" spans="1:14" s="27" customFormat="1" ht="17.25" hidden="1" x14ac:dyDescent="0.3">
      <c r="A1651" s="6" t="e">
        <f>'11-2019'!#REF!</f>
        <v>#REF!</v>
      </c>
      <c r="B1651" s="7" t="e">
        <f>'11-2019'!#REF!</f>
        <v>#REF!</v>
      </c>
      <c r="C1651" s="8" t="e">
        <f>'11-2019'!#REF!</f>
        <v>#REF!</v>
      </c>
      <c r="D1651" s="9" t="e">
        <f>'11-2019'!#REF!</f>
        <v>#REF!</v>
      </c>
      <c r="E1651" s="9" t="e">
        <f>'11-2019'!#REF!</f>
        <v>#REF!</v>
      </c>
      <c r="F1651" s="71" t="e">
        <f t="shared" si="80"/>
        <v>#REF!</v>
      </c>
      <c r="H1651" s="38" t="e">
        <f>'11-2019'!#REF!</f>
        <v>#REF!</v>
      </c>
      <c r="I1651" s="38" t="e">
        <f>'11-2019'!#REF!</f>
        <v>#REF!</v>
      </c>
      <c r="J1651" s="38" t="e">
        <f>'11-2019'!#REF!</f>
        <v>#REF!</v>
      </c>
    </row>
    <row r="1652" spans="1:14" s="27" customFormat="1" ht="17.25" hidden="1" x14ac:dyDescent="0.3">
      <c r="A1652" s="6" t="e">
        <f>'11-2019'!#REF!</f>
        <v>#REF!</v>
      </c>
      <c r="B1652" s="7" t="e">
        <f>'11-2019'!#REF!</f>
        <v>#REF!</v>
      </c>
      <c r="C1652" s="8" t="e">
        <f>'11-2019'!#REF!</f>
        <v>#REF!</v>
      </c>
      <c r="D1652" s="9" t="e">
        <f>'11-2019'!#REF!</f>
        <v>#REF!</v>
      </c>
      <c r="E1652" s="9" t="e">
        <f>'11-2019'!#REF!</f>
        <v>#REF!</v>
      </c>
      <c r="F1652" s="71" t="e">
        <f t="shared" si="80"/>
        <v>#REF!</v>
      </c>
      <c r="H1652" s="38" t="e">
        <f>'11-2019'!#REF!</f>
        <v>#REF!</v>
      </c>
      <c r="I1652" s="38" t="e">
        <f>'11-2019'!#REF!</f>
        <v>#REF!</v>
      </c>
      <c r="J1652" s="38" t="e">
        <f>'11-2019'!#REF!</f>
        <v>#REF!</v>
      </c>
    </row>
    <row r="1653" spans="1:14" s="27" customFormat="1" ht="17.25" hidden="1" x14ac:dyDescent="0.3">
      <c r="A1653" s="6" t="e">
        <f>'11-2019'!#REF!</f>
        <v>#REF!</v>
      </c>
      <c r="B1653" s="7" t="e">
        <f>'11-2019'!#REF!</f>
        <v>#REF!</v>
      </c>
      <c r="C1653" s="8" t="e">
        <f>'11-2019'!#REF!</f>
        <v>#REF!</v>
      </c>
      <c r="D1653" s="9" t="e">
        <f>'11-2019'!#REF!</f>
        <v>#REF!</v>
      </c>
      <c r="E1653" s="9" t="e">
        <f>'11-2019'!#REF!</f>
        <v>#REF!</v>
      </c>
      <c r="F1653" s="71" t="e">
        <f t="shared" si="80"/>
        <v>#REF!</v>
      </c>
      <c r="H1653" s="38" t="e">
        <f>'11-2019'!#REF!</f>
        <v>#REF!</v>
      </c>
      <c r="I1653" s="38" t="e">
        <f>'11-2019'!#REF!</f>
        <v>#REF!</v>
      </c>
      <c r="J1653" s="38" t="e">
        <f>'11-2019'!#REF!</f>
        <v>#REF!</v>
      </c>
    </row>
    <row r="1654" spans="1:14" s="27" customFormat="1" ht="17.25" hidden="1" x14ac:dyDescent="0.3">
      <c r="A1654" s="6" t="e">
        <f>'11-2019'!#REF!</f>
        <v>#REF!</v>
      </c>
      <c r="B1654" s="7" t="e">
        <f>'11-2019'!#REF!</f>
        <v>#REF!</v>
      </c>
      <c r="C1654" s="8" t="e">
        <f>'11-2019'!#REF!</f>
        <v>#REF!</v>
      </c>
      <c r="D1654" s="9" t="e">
        <f>'11-2019'!#REF!</f>
        <v>#REF!</v>
      </c>
      <c r="E1654" s="9" t="e">
        <f>'11-2019'!#REF!</f>
        <v>#REF!</v>
      </c>
      <c r="F1654" s="71" t="e">
        <f t="shared" si="80"/>
        <v>#REF!</v>
      </c>
      <c r="H1654" s="38" t="e">
        <f>'11-2019'!#REF!</f>
        <v>#REF!</v>
      </c>
      <c r="I1654" s="38" t="e">
        <f>'11-2019'!#REF!</f>
        <v>#REF!</v>
      </c>
      <c r="J1654" s="38" t="e">
        <f>'11-2019'!#REF!</f>
        <v>#REF!</v>
      </c>
    </row>
    <row r="1655" spans="1:14" s="27" customFormat="1" ht="17.25" hidden="1" x14ac:dyDescent="0.3">
      <c r="A1655" s="6" t="e">
        <f>'11-2019'!#REF!</f>
        <v>#REF!</v>
      </c>
      <c r="B1655" s="7" t="e">
        <f>'11-2019'!#REF!</f>
        <v>#REF!</v>
      </c>
      <c r="C1655" s="8" t="e">
        <f>'11-2019'!#REF!</f>
        <v>#REF!</v>
      </c>
      <c r="D1655" s="9" t="e">
        <f>'11-2019'!#REF!</f>
        <v>#REF!</v>
      </c>
      <c r="E1655" s="9" t="e">
        <f>'11-2019'!#REF!</f>
        <v>#REF!</v>
      </c>
      <c r="F1655" s="71" t="e">
        <f t="shared" si="80"/>
        <v>#REF!</v>
      </c>
      <c r="H1655" s="38" t="e">
        <f>'11-2019'!#REF!</f>
        <v>#REF!</v>
      </c>
      <c r="I1655" s="38" t="e">
        <f>'11-2019'!#REF!</f>
        <v>#REF!</v>
      </c>
      <c r="J1655" s="38" t="e">
        <f>'11-2019'!#REF!</f>
        <v>#REF!</v>
      </c>
    </row>
    <row r="1656" spans="1:14" s="27" customFormat="1" ht="17.25" hidden="1" x14ac:dyDescent="0.3">
      <c r="A1656" s="6" t="e">
        <f>'11-2019'!#REF!</f>
        <v>#REF!</v>
      </c>
      <c r="B1656" s="7" t="e">
        <f>'11-2019'!#REF!</f>
        <v>#REF!</v>
      </c>
      <c r="C1656" s="8" t="e">
        <f>'11-2019'!#REF!</f>
        <v>#REF!</v>
      </c>
      <c r="D1656" s="9" t="e">
        <f>'11-2019'!#REF!</f>
        <v>#REF!</v>
      </c>
      <c r="E1656" s="9" t="e">
        <f>'11-2019'!#REF!</f>
        <v>#REF!</v>
      </c>
      <c r="F1656" s="71" t="e">
        <f t="shared" si="80"/>
        <v>#REF!</v>
      </c>
      <c r="H1656" s="38" t="e">
        <f>'11-2019'!#REF!</f>
        <v>#REF!</v>
      </c>
      <c r="I1656" s="38" t="e">
        <f>'11-2019'!#REF!</f>
        <v>#REF!</v>
      </c>
      <c r="J1656" s="38" t="e">
        <f>'11-2019'!#REF!</f>
        <v>#REF!</v>
      </c>
    </row>
    <row r="1657" spans="1:14" s="27" customFormat="1" ht="17.25" hidden="1" x14ac:dyDescent="0.3">
      <c r="A1657" s="6" t="e">
        <f>'11-2019'!#REF!</f>
        <v>#REF!</v>
      </c>
      <c r="B1657" s="7" t="e">
        <f>'11-2019'!#REF!</f>
        <v>#REF!</v>
      </c>
      <c r="C1657" s="8" t="e">
        <f>'11-2019'!#REF!</f>
        <v>#REF!</v>
      </c>
      <c r="D1657" s="9" t="e">
        <f>'11-2019'!#REF!</f>
        <v>#REF!</v>
      </c>
      <c r="E1657" s="9" t="e">
        <f>'11-2019'!#REF!</f>
        <v>#REF!</v>
      </c>
      <c r="F1657" s="71" t="e">
        <f t="shared" si="80"/>
        <v>#REF!</v>
      </c>
      <c r="H1657" s="38" t="e">
        <f>'11-2019'!#REF!</f>
        <v>#REF!</v>
      </c>
      <c r="I1657" s="38" t="e">
        <f>'11-2019'!#REF!</f>
        <v>#REF!</v>
      </c>
      <c r="J1657" s="38" t="e">
        <f>'11-2019'!#REF!</f>
        <v>#REF!</v>
      </c>
    </row>
    <row r="1658" spans="1:14" s="27" customFormat="1" ht="17.25" hidden="1" x14ac:dyDescent="0.3">
      <c r="A1658" s="6" t="e">
        <f>'11-2019'!#REF!</f>
        <v>#REF!</v>
      </c>
      <c r="B1658" s="7" t="e">
        <f>'11-2019'!#REF!</f>
        <v>#REF!</v>
      </c>
      <c r="C1658" s="8" t="e">
        <f>'11-2019'!#REF!</f>
        <v>#REF!</v>
      </c>
      <c r="D1658" s="9" t="e">
        <f>'11-2019'!#REF!</f>
        <v>#REF!</v>
      </c>
      <c r="E1658" s="9" t="e">
        <f>'11-2019'!#REF!</f>
        <v>#REF!</v>
      </c>
      <c r="F1658" s="71" t="e">
        <f t="shared" si="80"/>
        <v>#REF!</v>
      </c>
      <c r="H1658" s="38" t="e">
        <f>'11-2019'!#REF!</f>
        <v>#REF!</v>
      </c>
      <c r="I1658" s="38" t="e">
        <f>'11-2019'!#REF!</f>
        <v>#REF!</v>
      </c>
      <c r="J1658" s="38" t="e">
        <f>'11-2019'!#REF!</f>
        <v>#REF!</v>
      </c>
    </row>
    <row r="1659" spans="1:14" s="27" customFormat="1" ht="17.25" hidden="1" x14ac:dyDescent="0.3">
      <c r="A1659" s="6" t="e">
        <f>'11-2019'!#REF!</f>
        <v>#REF!</v>
      </c>
      <c r="B1659" s="7" t="e">
        <f>'11-2019'!#REF!</f>
        <v>#REF!</v>
      </c>
      <c r="C1659" s="8" t="e">
        <f>'11-2019'!#REF!</f>
        <v>#REF!</v>
      </c>
      <c r="D1659" s="9" t="e">
        <f>'11-2019'!#REF!</f>
        <v>#REF!</v>
      </c>
      <c r="E1659" s="9" t="e">
        <f>'11-2019'!#REF!</f>
        <v>#REF!</v>
      </c>
      <c r="F1659" s="71" t="e">
        <f t="shared" ref="F1659:F1723" si="81">E1659-D1659</f>
        <v>#REF!</v>
      </c>
      <c r="H1659" s="38" t="e">
        <f>'11-2019'!#REF!</f>
        <v>#REF!</v>
      </c>
      <c r="I1659" s="38" t="e">
        <f>'11-2019'!#REF!</f>
        <v>#REF!</v>
      </c>
      <c r="J1659" s="38" t="e">
        <f>'11-2019'!#REF!</f>
        <v>#REF!</v>
      </c>
    </row>
    <row r="1660" spans="1:14" s="27" customFormat="1" ht="17.25" x14ac:dyDescent="0.3">
      <c r="A1660" s="6"/>
      <c r="B1660" s="334" t="s">
        <v>747</v>
      </c>
      <c r="C1660" s="335"/>
      <c r="D1660" s="335"/>
      <c r="E1660" s="335"/>
      <c r="F1660" s="335"/>
      <c r="G1660" s="335"/>
      <c r="H1660" s="335"/>
      <c r="I1660" s="335"/>
      <c r="J1660" s="335"/>
      <c r="K1660" s="335"/>
      <c r="L1660" s="335"/>
      <c r="M1660" s="335"/>
      <c r="N1660" s="336"/>
    </row>
    <row r="1661" spans="1:14" s="37" customFormat="1" ht="33" customHeight="1" x14ac:dyDescent="0.3">
      <c r="A1661" s="13"/>
      <c r="B1661" s="321" t="e">
        <f>'11-2019'!#REF!</f>
        <v>#REF!</v>
      </c>
      <c r="C1661" s="322"/>
      <c r="D1661" s="322"/>
      <c r="E1661" s="322"/>
      <c r="F1661" s="323"/>
      <c r="H1661" s="38" t="e">
        <f>'11-2019'!#REF!</f>
        <v>#REF!</v>
      </c>
      <c r="I1661" s="38" t="e">
        <f>'11-2019'!#REF!</f>
        <v>#REF!</v>
      </c>
      <c r="J1661" s="38" t="e">
        <f>'11-2019'!#REF!</f>
        <v>#REF!</v>
      </c>
    </row>
    <row r="1662" spans="1:14" s="37" customFormat="1" ht="17.25" hidden="1" x14ac:dyDescent="0.3">
      <c r="A1662" s="13"/>
      <c r="B1662" s="5" t="e">
        <f>'11-2019'!#REF!</f>
        <v>#REF!</v>
      </c>
      <c r="C1662" s="4"/>
      <c r="D1662" s="18"/>
      <c r="E1662" s="18"/>
      <c r="F1662" s="72"/>
      <c r="H1662" s="38" t="e">
        <f>'11-2019'!#REF!</f>
        <v>#REF!</v>
      </c>
      <c r="I1662" s="38" t="e">
        <f>'11-2019'!#REF!</f>
        <v>#REF!</v>
      </c>
      <c r="J1662" s="38" t="e">
        <f>'11-2019'!#REF!</f>
        <v>#REF!</v>
      </c>
    </row>
    <row r="1663" spans="1:14" s="27" customFormat="1" ht="17.25" hidden="1" x14ac:dyDescent="0.3">
      <c r="A1663" s="6" t="e">
        <f>'11-2019'!#REF!</f>
        <v>#REF!</v>
      </c>
      <c r="B1663" s="7" t="e">
        <f>'11-2019'!#REF!</f>
        <v>#REF!</v>
      </c>
      <c r="C1663" s="8" t="e">
        <f>'11-2019'!#REF!</f>
        <v>#REF!</v>
      </c>
      <c r="D1663" s="9" t="e">
        <f>'11-2019'!#REF!</f>
        <v>#REF!</v>
      </c>
      <c r="E1663" s="9" t="e">
        <f>'11-2019'!#REF!</f>
        <v>#REF!</v>
      </c>
      <c r="F1663" s="71" t="e">
        <f t="shared" si="81"/>
        <v>#REF!</v>
      </c>
      <c r="H1663" s="38" t="e">
        <f>'11-2019'!#REF!</f>
        <v>#REF!</v>
      </c>
      <c r="I1663" s="38" t="e">
        <f>'11-2019'!#REF!</f>
        <v>#REF!</v>
      </c>
      <c r="J1663" s="38" t="e">
        <f>'11-2019'!#REF!</f>
        <v>#REF!</v>
      </c>
    </row>
    <row r="1664" spans="1:14" s="27" customFormat="1" ht="17.25" hidden="1" x14ac:dyDescent="0.3">
      <c r="A1664" s="6" t="e">
        <f>'11-2019'!#REF!</f>
        <v>#REF!</v>
      </c>
      <c r="B1664" s="7" t="e">
        <f>'11-2019'!#REF!</f>
        <v>#REF!</v>
      </c>
      <c r="C1664" s="8" t="e">
        <f>'11-2019'!#REF!</f>
        <v>#REF!</v>
      </c>
      <c r="D1664" s="9" t="e">
        <f>'11-2019'!#REF!</f>
        <v>#REF!</v>
      </c>
      <c r="E1664" s="9" t="e">
        <f>'11-2019'!#REF!</f>
        <v>#REF!</v>
      </c>
      <c r="F1664" s="71" t="e">
        <f t="shared" si="81"/>
        <v>#REF!</v>
      </c>
      <c r="H1664" s="38" t="e">
        <f>'11-2019'!#REF!</f>
        <v>#REF!</v>
      </c>
      <c r="I1664" s="38" t="e">
        <f>'11-2019'!#REF!</f>
        <v>#REF!</v>
      </c>
      <c r="J1664" s="38" t="e">
        <f>'11-2019'!#REF!</f>
        <v>#REF!</v>
      </c>
    </row>
    <row r="1665" spans="1:10" s="27" customFormat="1" ht="17.25" hidden="1" x14ac:dyDescent="0.3">
      <c r="A1665" s="6" t="e">
        <f>'11-2019'!#REF!</f>
        <v>#REF!</v>
      </c>
      <c r="B1665" s="7" t="e">
        <f>'11-2019'!#REF!</f>
        <v>#REF!</v>
      </c>
      <c r="C1665" s="8" t="e">
        <f>'11-2019'!#REF!</f>
        <v>#REF!</v>
      </c>
      <c r="D1665" s="9" t="e">
        <f>'11-2019'!#REF!</f>
        <v>#REF!</v>
      </c>
      <c r="E1665" s="9" t="e">
        <f>'11-2019'!#REF!</f>
        <v>#REF!</v>
      </c>
      <c r="F1665" s="71" t="e">
        <f t="shared" si="81"/>
        <v>#REF!</v>
      </c>
      <c r="H1665" s="38" t="e">
        <f>'11-2019'!#REF!</f>
        <v>#REF!</v>
      </c>
      <c r="I1665" s="38" t="e">
        <f>'11-2019'!#REF!</f>
        <v>#REF!</v>
      </c>
      <c r="J1665" s="38" t="e">
        <f>'11-2019'!#REF!</f>
        <v>#REF!</v>
      </c>
    </row>
    <row r="1666" spans="1:10" s="27" customFormat="1" ht="17.25" hidden="1" x14ac:dyDescent="0.3">
      <c r="A1666" s="6" t="e">
        <f>'11-2019'!#REF!</f>
        <v>#REF!</v>
      </c>
      <c r="B1666" s="7" t="e">
        <f>'11-2019'!#REF!</f>
        <v>#REF!</v>
      </c>
      <c r="C1666" s="8" t="e">
        <f>'11-2019'!#REF!</f>
        <v>#REF!</v>
      </c>
      <c r="D1666" s="9" t="e">
        <f>'11-2019'!#REF!</f>
        <v>#REF!</v>
      </c>
      <c r="E1666" s="9" t="e">
        <f>'11-2019'!#REF!</f>
        <v>#REF!</v>
      </c>
      <c r="F1666" s="71" t="e">
        <f t="shared" si="81"/>
        <v>#REF!</v>
      </c>
      <c r="H1666" s="38" t="e">
        <f>'11-2019'!#REF!</f>
        <v>#REF!</v>
      </c>
      <c r="I1666" s="38" t="e">
        <f>'11-2019'!#REF!</f>
        <v>#REF!</v>
      </c>
      <c r="J1666" s="38" t="e">
        <f>'11-2019'!#REF!</f>
        <v>#REF!</v>
      </c>
    </row>
    <row r="1667" spans="1:10" s="27" customFormat="1" ht="17.25" hidden="1" x14ac:dyDescent="0.3">
      <c r="A1667" s="6" t="e">
        <f>'11-2019'!#REF!</f>
        <v>#REF!</v>
      </c>
      <c r="B1667" s="7" t="e">
        <f>'11-2019'!#REF!</f>
        <v>#REF!</v>
      </c>
      <c r="C1667" s="8" t="e">
        <f>'11-2019'!#REF!</f>
        <v>#REF!</v>
      </c>
      <c r="D1667" s="9" t="e">
        <f>'11-2019'!#REF!</f>
        <v>#REF!</v>
      </c>
      <c r="E1667" s="9" t="e">
        <f>'11-2019'!#REF!</f>
        <v>#REF!</v>
      </c>
      <c r="F1667" s="71" t="e">
        <f t="shared" si="81"/>
        <v>#REF!</v>
      </c>
      <c r="H1667" s="38" t="e">
        <f>'11-2019'!#REF!</f>
        <v>#REF!</v>
      </c>
      <c r="I1667" s="38" t="e">
        <f>'11-2019'!#REF!</f>
        <v>#REF!</v>
      </c>
      <c r="J1667" s="38" t="e">
        <f>'11-2019'!#REF!</f>
        <v>#REF!</v>
      </c>
    </row>
    <row r="1668" spans="1:10" s="27" customFormat="1" ht="17.25" hidden="1" x14ac:dyDescent="0.3">
      <c r="A1668" s="6" t="e">
        <f>'11-2019'!#REF!</f>
        <v>#REF!</v>
      </c>
      <c r="B1668" s="7" t="e">
        <f>'11-2019'!#REF!</f>
        <v>#REF!</v>
      </c>
      <c r="C1668" s="8" t="e">
        <f>'11-2019'!#REF!</f>
        <v>#REF!</v>
      </c>
      <c r="D1668" s="9" t="e">
        <f>'11-2019'!#REF!</f>
        <v>#REF!</v>
      </c>
      <c r="E1668" s="9" t="e">
        <f>'11-2019'!#REF!</f>
        <v>#REF!</v>
      </c>
      <c r="F1668" s="71" t="e">
        <f t="shared" si="81"/>
        <v>#REF!</v>
      </c>
      <c r="H1668" s="38" t="e">
        <f>'11-2019'!#REF!</f>
        <v>#REF!</v>
      </c>
      <c r="I1668" s="38" t="e">
        <f>'11-2019'!#REF!</f>
        <v>#REF!</v>
      </c>
      <c r="J1668" s="38" t="e">
        <f>'11-2019'!#REF!</f>
        <v>#REF!</v>
      </c>
    </row>
    <row r="1669" spans="1:10" s="27" customFormat="1" ht="17.25" hidden="1" x14ac:dyDescent="0.3">
      <c r="A1669" s="6" t="e">
        <f>'11-2019'!#REF!</f>
        <v>#REF!</v>
      </c>
      <c r="B1669" s="7" t="e">
        <f>'11-2019'!#REF!</f>
        <v>#REF!</v>
      </c>
      <c r="C1669" s="8" t="e">
        <f>'11-2019'!#REF!</f>
        <v>#REF!</v>
      </c>
      <c r="D1669" s="9" t="e">
        <f>'11-2019'!#REF!</f>
        <v>#REF!</v>
      </c>
      <c r="E1669" s="9" t="e">
        <f>'11-2019'!#REF!</f>
        <v>#REF!</v>
      </c>
      <c r="F1669" s="71" t="e">
        <f t="shared" si="81"/>
        <v>#REF!</v>
      </c>
      <c r="H1669" s="38" t="e">
        <f>'11-2019'!#REF!</f>
        <v>#REF!</v>
      </c>
      <c r="I1669" s="38" t="e">
        <f>'11-2019'!#REF!</f>
        <v>#REF!</v>
      </c>
      <c r="J1669" s="38" t="e">
        <f>'11-2019'!#REF!</f>
        <v>#REF!</v>
      </c>
    </row>
    <row r="1670" spans="1:10" s="27" customFormat="1" ht="17.25" hidden="1" x14ac:dyDescent="0.3">
      <c r="A1670" s="6" t="e">
        <f>'11-2019'!#REF!</f>
        <v>#REF!</v>
      </c>
      <c r="B1670" s="7" t="e">
        <f>'11-2019'!#REF!</f>
        <v>#REF!</v>
      </c>
      <c r="C1670" s="8" t="e">
        <f>'11-2019'!#REF!</f>
        <v>#REF!</v>
      </c>
      <c r="D1670" s="9" t="e">
        <f>'11-2019'!#REF!</f>
        <v>#REF!</v>
      </c>
      <c r="E1670" s="9" t="e">
        <f>'11-2019'!#REF!</f>
        <v>#REF!</v>
      </c>
      <c r="F1670" s="71" t="e">
        <f t="shared" si="81"/>
        <v>#REF!</v>
      </c>
      <c r="H1670" s="38" t="e">
        <f>'11-2019'!#REF!</f>
        <v>#REF!</v>
      </c>
      <c r="I1670" s="38" t="e">
        <f>'11-2019'!#REF!</f>
        <v>#REF!</v>
      </c>
      <c r="J1670" s="38" t="e">
        <f>'11-2019'!#REF!</f>
        <v>#REF!</v>
      </c>
    </row>
    <row r="1671" spans="1:10" s="27" customFormat="1" ht="17.25" hidden="1" x14ac:dyDescent="0.3">
      <c r="A1671" s="6" t="e">
        <f>'11-2019'!#REF!</f>
        <v>#REF!</v>
      </c>
      <c r="B1671" s="7" t="e">
        <f>'11-2019'!#REF!</f>
        <v>#REF!</v>
      </c>
      <c r="C1671" s="8" t="e">
        <f>'11-2019'!#REF!</f>
        <v>#REF!</v>
      </c>
      <c r="D1671" s="9" t="e">
        <f>'11-2019'!#REF!</f>
        <v>#REF!</v>
      </c>
      <c r="E1671" s="9" t="e">
        <f>'11-2019'!#REF!</f>
        <v>#REF!</v>
      </c>
      <c r="F1671" s="71" t="e">
        <f t="shared" si="81"/>
        <v>#REF!</v>
      </c>
      <c r="H1671" s="38" t="e">
        <f>'11-2019'!#REF!</f>
        <v>#REF!</v>
      </c>
      <c r="I1671" s="38" t="e">
        <f>'11-2019'!#REF!</f>
        <v>#REF!</v>
      </c>
      <c r="J1671" s="38" t="e">
        <f>'11-2019'!#REF!</f>
        <v>#REF!</v>
      </c>
    </row>
    <row r="1672" spans="1:10" s="27" customFormat="1" ht="17.25" hidden="1" x14ac:dyDescent="0.3">
      <c r="A1672" s="6" t="e">
        <f>'11-2019'!#REF!</f>
        <v>#REF!</v>
      </c>
      <c r="B1672" s="7" t="e">
        <f>'11-2019'!#REF!</f>
        <v>#REF!</v>
      </c>
      <c r="C1672" s="8" t="e">
        <f>'11-2019'!#REF!</f>
        <v>#REF!</v>
      </c>
      <c r="D1672" s="9" t="e">
        <f>'11-2019'!#REF!</f>
        <v>#REF!</v>
      </c>
      <c r="E1672" s="9" t="e">
        <f>'11-2019'!#REF!</f>
        <v>#REF!</v>
      </c>
      <c r="F1672" s="71" t="e">
        <f t="shared" si="81"/>
        <v>#REF!</v>
      </c>
      <c r="H1672" s="38" t="e">
        <f>'11-2019'!#REF!</f>
        <v>#REF!</v>
      </c>
      <c r="I1672" s="38" t="e">
        <f>'11-2019'!#REF!</f>
        <v>#REF!</v>
      </c>
      <c r="J1672" s="38" t="e">
        <f>'11-2019'!#REF!</f>
        <v>#REF!</v>
      </c>
    </row>
    <row r="1673" spans="1:10" s="27" customFormat="1" ht="17.25" hidden="1" x14ac:dyDescent="0.3">
      <c r="A1673" s="6" t="e">
        <f>'11-2019'!#REF!</f>
        <v>#REF!</v>
      </c>
      <c r="B1673" s="7" t="e">
        <f>'11-2019'!#REF!</f>
        <v>#REF!</v>
      </c>
      <c r="C1673" s="8" t="e">
        <f>'11-2019'!#REF!</f>
        <v>#REF!</v>
      </c>
      <c r="D1673" s="9" t="e">
        <f>'11-2019'!#REF!</f>
        <v>#REF!</v>
      </c>
      <c r="E1673" s="9" t="e">
        <f>'11-2019'!#REF!</f>
        <v>#REF!</v>
      </c>
      <c r="F1673" s="71" t="e">
        <f t="shared" si="81"/>
        <v>#REF!</v>
      </c>
      <c r="H1673" s="38" t="e">
        <f>'11-2019'!#REF!</f>
        <v>#REF!</v>
      </c>
      <c r="I1673" s="38" t="e">
        <f>'11-2019'!#REF!</f>
        <v>#REF!</v>
      </c>
      <c r="J1673" s="38" t="e">
        <f>'11-2019'!#REF!</f>
        <v>#REF!</v>
      </c>
    </row>
    <row r="1674" spans="1:10" s="27" customFormat="1" ht="17.25" hidden="1" x14ac:dyDescent="0.3">
      <c r="A1674" s="6" t="e">
        <f>'11-2019'!#REF!</f>
        <v>#REF!</v>
      </c>
      <c r="B1674" s="7" t="e">
        <f>'11-2019'!#REF!</f>
        <v>#REF!</v>
      </c>
      <c r="C1674" s="8" t="e">
        <f>'11-2019'!#REF!</f>
        <v>#REF!</v>
      </c>
      <c r="D1674" s="9" t="e">
        <f>'11-2019'!#REF!</f>
        <v>#REF!</v>
      </c>
      <c r="E1674" s="9" t="e">
        <f>'11-2019'!#REF!</f>
        <v>#REF!</v>
      </c>
      <c r="F1674" s="71" t="e">
        <f t="shared" si="81"/>
        <v>#REF!</v>
      </c>
      <c r="H1674" s="38" t="e">
        <f>'11-2019'!#REF!</f>
        <v>#REF!</v>
      </c>
      <c r="I1674" s="38" t="e">
        <f>'11-2019'!#REF!</f>
        <v>#REF!</v>
      </c>
      <c r="J1674" s="38" t="e">
        <f>'11-2019'!#REF!</f>
        <v>#REF!</v>
      </c>
    </row>
    <row r="1675" spans="1:10" s="27" customFormat="1" ht="17.25" hidden="1" x14ac:dyDescent="0.3">
      <c r="A1675" s="6" t="e">
        <f>'11-2019'!#REF!</f>
        <v>#REF!</v>
      </c>
      <c r="B1675" s="7" t="e">
        <f>'11-2019'!#REF!</f>
        <v>#REF!</v>
      </c>
      <c r="C1675" s="8" t="e">
        <f>'11-2019'!#REF!</f>
        <v>#REF!</v>
      </c>
      <c r="D1675" s="9" t="e">
        <f>'11-2019'!#REF!</f>
        <v>#REF!</v>
      </c>
      <c r="E1675" s="9" t="e">
        <f>'11-2019'!#REF!</f>
        <v>#REF!</v>
      </c>
      <c r="F1675" s="71" t="e">
        <f t="shared" si="81"/>
        <v>#REF!</v>
      </c>
      <c r="H1675" s="38" t="e">
        <f>'11-2019'!#REF!</f>
        <v>#REF!</v>
      </c>
      <c r="I1675" s="38" t="e">
        <f>'11-2019'!#REF!</f>
        <v>#REF!</v>
      </c>
      <c r="J1675" s="38" t="e">
        <f>'11-2019'!#REF!</f>
        <v>#REF!</v>
      </c>
    </row>
    <row r="1676" spans="1:10" s="37" customFormat="1" ht="17.25" hidden="1" x14ac:dyDescent="0.3">
      <c r="A1676" s="13"/>
      <c r="B1676" s="5" t="e">
        <f>'11-2019'!#REF!</f>
        <v>#REF!</v>
      </c>
      <c r="C1676" s="4"/>
      <c r="D1676" s="18"/>
      <c r="E1676" s="18"/>
      <c r="F1676" s="72"/>
      <c r="H1676" s="38" t="e">
        <f>'11-2019'!#REF!</f>
        <v>#REF!</v>
      </c>
      <c r="I1676" s="38" t="e">
        <f>'11-2019'!#REF!</f>
        <v>#REF!</v>
      </c>
      <c r="J1676" s="38" t="e">
        <f>'11-2019'!#REF!</f>
        <v>#REF!</v>
      </c>
    </row>
    <row r="1677" spans="1:10" s="27" customFormat="1" ht="17.25" hidden="1" x14ac:dyDescent="0.3">
      <c r="A1677" s="6" t="e">
        <f>'11-2019'!#REF!</f>
        <v>#REF!</v>
      </c>
      <c r="B1677" s="7" t="e">
        <f>'11-2019'!#REF!</f>
        <v>#REF!</v>
      </c>
      <c r="C1677" s="8" t="e">
        <f>'11-2019'!#REF!</f>
        <v>#REF!</v>
      </c>
      <c r="D1677" s="9" t="e">
        <f>'11-2019'!#REF!</f>
        <v>#REF!</v>
      </c>
      <c r="E1677" s="9" t="e">
        <f>'11-2019'!#REF!</f>
        <v>#REF!</v>
      </c>
      <c r="F1677" s="71" t="e">
        <f t="shared" si="81"/>
        <v>#REF!</v>
      </c>
      <c r="H1677" s="38" t="e">
        <f>'11-2019'!#REF!</f>
        <v>#REF!</v>
      </c>
      <c r="I1677" s="38" t="e">
        <f>'11-2019'!#REF!</f>
        <v>#REF!</v>
      </c>
      <c r="J1677" s="38" t="e">
        <f>'11-2019'!#REF!</f>
        <v>#REF!</v>
      </c>
    </row>
    <row r="1678" spans="1:10" s="27" customFormat="1" ht="17.25" hidden="1" x14ac:dyDescent="0.3">
      <c r="A1678" s="6" t="e">
        <f>'11-2019'!#REF!</f>
        <v>#REF!</v>
      </c>
      <c r="B1678" s="7" t="e">
        <f>'11-2019'!#REF!</f>
        <v>#REF!</v>
      </c>
      <c r="C1678" s="8" t="e">
        <f>'11-2019'!#REF!</f>
        <v>#REF!</v>
      </c>
      <c r="D1678" s="9" t="e">
        <f>'11-2019'!#REF!</f>
        <v>#REF!</v>
      </c>
      <c r="E1678" s="9" t="e">
        <f>'11-2019'!#REF!</f>
        <v>#REF!</v>
      </c>
      <c r="F1678" s="71" t="e">
        <f t="shared" si="81"/>
        <v>#REF!</v>
      </c>
      <c r="H1678" s="38" t="e">
        <f>'11-2019'!#REF!</f>
        <v>#REF!</v>
      </c>
      <c r="I1678" s="38" t="e">
        <f>'11-2019'!#REF!</f>
        <v>#REF!</v>
      </c>
      <c r="J1678" s="38" t="e">
        <f>'11-2019'!#REF!</f>
        <v>#REF!</v>
      </c>
    </row>
    <row r="1679" spans="1:10" s="27" customFormat="1" ht="17.25" hidden="1" x14ac:dyDescent="0.3">
      <c r="A1679" s="6" t="e">
        <f>'11-2019'!#REF!</f>
        <v>#REF!</v>
      </c>
      <c r="B1679" s="7" t="e">
        <f>'11-2019'!#REF!</f>
        <v>#REF!</v>
      </c>
      <c r="C1679" s="8" t="e">
        <f>'11-2019'!#REF!</f>
        <v>#REF!</v>
      </c>
      <c r="D1679" s="9" t="e">
        <f>'11-2019'!#REF!</f>
        <v>#REF!</v>
      </c>
      <c r="E1679" s="9" t="e">
        <f>'11-2019'!#REF!</f>
        <v>#REF!</v>
      </c>
      <c r="F1679" s="71" t="e">
        <f t="shared" si="81"/>
        <v>#REF!</v>
      </c>
      <c r="H1679" s="38" t="e">
        <f>'11-2019'!#REF!</f>
        <v>#REF!</v>
      </c>
      <c r="I1679" s="38" t="e">
        <f>'11-2019'!#REF!</f>
        <v>#REF!</v>
      </c>
      <c r="J1679" s="38" t="e">
        <f>'11-2019'!#REF!</f>
        <v>#REF!</v>
      </c>
    </row>
    <row r="1680" spans="1:10" s="27" customFormat="1" ht="17.25" hidden="1" x14ac:dyDescent="0.3">
      <c r="A1680" s="6" t="e">
        <f>'11-2019'!#REF!</f>
        <v>#REF!</v>
      </c>
      <c r="B1680" s="7" t="e">
        <f>'11-2019'!#REF!</f>
        <v>#REF!</v>
      </c>
      <c r="C1680" s="8" t="e">
        <f>'11-2019'!#REF!</f>
        <v>#REF!</v>
      </c>
      <c r="D1680" s="9" t="e">
        <f>'11-2019'!#REF!</f>
        <v>#REF!</v>
      </c>
      <c r="E1680" s="9" t="e">
        <f>'11-2019'!#REF!</f>
        <v>#REF!</v>
      </c>
      <c r="F1680" s="71" t="e">
        <f t="shared" si="81"/>
        <v>#REF!</v>
      </c>
      <c r="H1680" s="38" t="e">
        <f>'11-2019'!#REF!</f>
        <v>#REF!</v>
      </c>
      <c r="I1680" s="38" t="e">
        <f>'11-2019'!#REF!</f>
        <v>#REF!</v>
      </c>
      <c r="J1680" s="38" t="e">
        <f>'11-2019'!#REF!</f>
        <v>#REF!</v>
      </c>
    </row>
    <row r="1681" spans="1:10" s="27" customFormat="1" ht="17.25" hidden="1" x14ac:dyDescent="0.3">
      <c r="A1681" s="6" t="e">
        <f>'11-2019'!#REF!</f>
        <v>#REF!</v>
      </c>
      <c r="B1681" s="7" t="e">
        <f>'11-2019'!#REF!</f>
        <v>#REF!</v>
      </c>
      <c r="C1681" s="8" t="e">
        <f>'11-2019'!#REF!</f>
        <v>#REF!</v>
      </c>
      <c r="D1681" s="9" t="e">
        <f>'11-2019'!#REF!</f>
        <v>#REF!</v>
      </c>
      <c r="E1681" s="9" t="e">
        <f>'11-2019'!#REF!</f>
        <v>#REF!</v>
      </c>
      <c r="F1681" s="71" t="e">
        <f t="shared" si="81"/>
        <v>#REF!</v>
      </c>
      <c r="H1681" s="38" t="e">
        <f>'11-2019'!#REF!</f>
        <v>#REF!</v>
      </c>
      <c r="I1681" s="38" t="e">
        <f>'11-2019'!#REF!</f>
        <v>#REF!</v>
      </c>
      <c r="J1681" s="38" t="e">
        <f>'11-2019'!#REF!</f>
        <v>#REF!</v>
      </c>
    </row>
    <row r="1682" spans="1:10" s="27" customFormat="1" ht="17.25" hidden="1" x14ac:dyDescent="0.3">
      <c r="A1682" s="6" t="e">
        <f>'11-2019'!#REF!</f>
        <v>#REF!</v>
      </c>
      <c r="B1682" s="7" t="e">
        <f>'11-2019'!#REF!</f>
        <v>#REF!</v>
      </c>
      <c r="C1682" s="8" t="e">
        <f>'11-2019'!#REF!</f>
        <v>#REF!</v>
      </c>
      <c r="D1682" s="9" t="e">
        <f>'11-2019'!#REF!</f>
        <v>#REF!</v>
      </c>
      <c r="E1682" s="9" t="e">
        <f>'11-2019'!#REF!</f>
        <v>#REF!</v>
      </c>
      <c r="F1682" s="71" t="e">
        <f t="shared" si="81"/>
        <v>#REF!</v>
      </c>
      <c r="H1682" s="38" t="e">
        <f>'11-2019'!#REF!</f>
        <v>#REF!</v>
      </c>
      <c r="I1682" s="38" t="e">
        <f>'11-2019'!#REF!</f>
        <v>#REF!</v>
      </c>
      <c r="J1682" s="38" t="e">
        <f>'11-2019'!#REF!</f>
        <v>#REF!</v>
      </c>
    </row>
    <row r="1683" spans="1:10" s="27" customFormat="1" ht="17.25" hidden="1" x14ac:dyDescent="0.3">
      <c r="A1683" s="6" t="e">
        <f>'11-2019'!#REF!</f>
        <v>#REF!</v>
      </c>
      <c r="B1683" s="7" t="e">
        <f>'11-2019'!#REF!</f>
        <v>#REF!</v>
      </c>
      <c r="C1683" s="8" t="e">
        <f>'11-2019'!#REF!</f>
        <v>#REF!</v>
      </c>
      <c r="D1683" s="9" t="e">
        <f>'11-2019'!#REF!</f>
        <v>#REF!</v>
      </c>
      <c r="E1683" s="9" t="e">
        <f>'11-2019'!#REF!</f>
        <v>#REF!</v>
      </c>
      <c r="F1683" s="71" t="e">
        <f t="shared" si="81"/>
        <v>#REF!</v>
      </c>
      <c r="H1683" s="38" t="e">
        <f>'11-2019'!#REF!</f>
        <v>#REF!</v>
      </c>
      <c r="I1683" s="38" t="e">
        <f>'11-2019'!#REF!</f>
        <v>#REF!</v>
      </c>
      <c r="J1683" s="38" t="e">
        <f>'11-2019'!#REF!</f>
        <v>#REF!</v>
      </c>
    </row>
    <row r="1684" spans="1:10" s="27" customFormat="1" ht="17.25" hidden="1" x14ac:dyDescent="0.3">
      <c r="A1684" s="6" t="e">
        <f>'11-2019'!#REF!</f>
        <v>#REF!</v>
      </c>
      <c r="B1684" s="7" t="e">
        <f>'11-2019'!#REF!</f>
        <v>#REF!</v>
      </c>
      <c r="C1684" s="8" t="e">
        <f>'11-2019'!#REF!</f>
        <v>#REF!</v>
      </c>
      <c r="D1684" s="9" t="e">
        <f>'11-2019'!#REF!</f>
        <v>#REF!</v>
      </c>
      <c r="E1684" s="9" t="e">
        <f>'11-2019'!#REF!</f>
        <v>#REF!</v>
      </c>
      <c r="F1684" s="71" t="e">
        <f t="shared" si="81"/>
        <v>#REF!</v>
      </c>
      <c r="H1684" s="38" t="e">
        <f>'11-2019'!#REF!</f>
        <v>#REF!</v>
      </c>
      <c r="I1684" s="38" t="e">
        <f>'11-2019'!#REF!</f>
        <v>#REF!</v>
      </c>
      <c r="J1684" s="38" t="e">
        <f>'11-2019'!#REF!</f>
        <v>#REF!</v>
      </c>
    </row>
    <row r="1685" spans="1:10" s="27" customFormat="1" ht="17.25" hidden="1" x14ac:dyDescent="0.3">
      <c r="A1685" s="6" t="e">
        <f>'11-2019'!#REF!</f>
        <v>#REF!</v>
      </c>
      <c r="B1685" s="7" t="e">
        <f>'11-2019'!#REF!</f>
        <v>#REF!</v>
      </c>
      <c r="C1685" s="8" t="e">
        <f>'11-2019'!#REF!</f>
        <v>#REF!</v>
      </c>
      <c r="D1685" s="9" t="e">
        <f>'11-2019'!#REF!</f>
        <v>#REF!</v>
      </c>
      <c r="E1685" s="9" t="e">
        <f>'11-2019'!#REF!</f>
        <v>#REF!</v>
      </c>
      <c r="F1685" s="71" t="e">
        <f t="shared" si="81"/>
        <v>#REF!</v>
      </c>
      <c r="H1685" s="38" t="e">
        <f>'11-2019'!#REF!</f>
        <v>#REF!</v>
      </c>
      <c r="I1685" s="38" t="e">
        <f>'11-2019'!#REF!</f>
        <v>#REF!</v>
      </c>
      <c r="J1685" s="38" t="e">
        <f>'11-2019'!#REF!</f>
        <v>#REF!</v>
      </c>
    </row>
    <row r="1686" spans="1:10" s="27" customFormat="1" ht="17.25" hidden="1" x14ac:dyDescent="0.3">
      <c r="A1686" s="6" t="e">
        <f>'11-2019'!#REF!</f>
        <v>#REF!</v>
      </c>
      <c r="B1686" s="7" t="e">
        <f>'11-2019'!#REF!</f>
        <v>#REF!</v>
      </c>
      <c r="C1686" s="8" t="e">
        <f>'11-2019'!#REF!</f>
        <v>#REF!</v>
      </c>
      <c r="D1686" s="9" t="e">
        <f>'11-2019'!#REF!</f>
        <v>#REF!</v>
      </c>
      <c r="E1686" s="9" t="e">
        <f>'11-2019'!#REF!</f>
        <v>#REF!</v>
      </c>
      <c r="F1686" s="71" t="e">
        <f t="shared" si="81"/>
        <v>#REF!</v>
      </c>
      <c r="H1686" s="38" t="e">
        <f>'11-2019'!#REF!</f>
        <v>#REF!</v>
      </c>
      <c r="I1686" s="38" t="e">
        <f>'11-2019'!#REF!</f>
        <v>#REF!</v>
      </c>
      <c r="J1686" s="38" t="e">
        <f>'11-2019'!#REF!</f>
        <v>#REF!</v>
      </c>
    </row>
    <row r="1687" spans="1:10" s="27" customFormat="1" ht="17.25" hidden="1" x14ac:dyDescent="0.3">
      <c r="A1687" s="6" t="e">
        <f>'11-2019'!#REF!</f>
        <v>#REF!</v>
      </c>
      <c r="B1687" s="7" t="e">
        <f>'11-2019'!#REF!</f>
        <v>#REF!</v>
      </c>
      <c r="C1687" s="8" t="e">
        <f>'11-2019'!#REF!</f>
        <v>#REF!</v>
      </c>
      <c r="D1687" s="9" t="e">
        <f>'11-2019'!#REF!</f>
        <v>#REF!</v>
      </c>
      <c r="E1687" s="9" t="e">
        <f>'11-2019'!#REF!</f>
        <v>#REF!</v>
      </c>
      <c r="F1687" s="71" t="e">
        <f t="shared" si="81"/>
        <v>#REF!</v>
      </c>
      <c r="H1687" s="38" t="e">
        <f>'11-2019'!#REF!</f>
        <v>#REF!</v>
      </c>
      <c r="I1687" s="38" t="e">
        <f>'11-2019'!#REF!</f>
        <v>#REF!</v>
      </c>
      <c r="J1687" s="38" t="e">
        <f>'11-2019'!#REF!</f>
        <v>#REF!</v>
      </c>
    </row>
    <row r="1688" spans="1:10" s="27" customFormat="1" ht="17.25" hidden="1" x14ac:dyDescent="0.3">
      <c r="A1688" s="6" t="e">
        <f>'11-2019'!#REF!</f>
        <v>#REF!</v>
      </c>
      <c r="B1688" s="7" t="e">
        <f>'11-2019'!#REF!</f>
        <v>#REF!</v>
      </c>
      <c r="C1688" s="8" t="e">
        <f>'11-2019'!#REF!</f>
        <v>#REF!</v>
      </c>
      <c r="D1688" s="9" t="e">
        <f>'11-2019'!#REF!</f>
        <v>#REF!</v>
      </c>
      <c r="E1688" s="9" t="e">
        <f>'11-2019'!#REF!</f>
        <v>#REF!</v>
      </c>
      <c r="F1688" s="71" t="e">
        <f t="shared" si="81"/>
        <v>#REF!</v>
      </c>
      <c r="H1688" s="38" t="e">
        <f>'11-2019'!#REF!</f>
        <v>#REF!</v>
      </c>
      <c r="I1688" s="38" t="e">
        <f>'11-2019'!#REF!</f>
        <v>#REF!</v>
      </c>
      <c r="J1688" s="38" t="e">
        <f>'11-2019'!#REF!</f>
        <v>#REF!</v>
      </c>
    </row>
    <row r="1689" spans="1:10" s="27" customFormat="1" ht="17.25" hidden="1" x14ac:dyDescent="0.3">
      <c r="A1689" s="6" t="e">
        <f>'11-2019'!#REF!</f>
        <v>#REF!</v>
      </c>
      <c r="B1689" s="7" t="e">
        <f>'11-2019'!#REF!</f>
        <v>#REF!</v>
      </c>
      <c r="C1689" s="8" t="e">
        <f>'11-2019'!#REF!</f>
        <v>#REF!</v>
      </c>
      <c r="D1689" s="9" t="e">
        <f>'11-2019'!#REF!</f>
        <v>#REF!</v>
      </c>
      <c r="E1689" s="9" t="e">
        <f>'11-2019'!#REF!</f>
        <v>#REF!</v>
      </c>
      <c r="F1689" s="71" t="e">
        <f t="shared" si="81"/>
        <v>#REF!</v>
      </c>
      <c r="H1689" s="38" t="e">
        <f>'11-2019'!#REF!</f>
        <v>#REF!</v>
      </c>
      <c r="I1689" s="38" t="e">
        <f>'11-2019'!#REF!</f>
        <v>#REF!</v>
      </c>
      <c r="J1689" s="38" t="e">
        <f>'11-2019'!#REF!</f>
        <v>#REF!</v>
      </c>
    </row>
    <row r="1690" spans="1:10" s="27" customFormat="1" ht="17.25" hidden="1" x14ac:dyDescent="0.3">
      <c r="A1690" s="6" t="e">
        <f>'11-2019'!#REF!</f>
        <v>#REF!</v>
      </c>
      <c r="B1690" s="7" t="e">
        <f>'11-2019'!#REF!</f>
        <v>#REF!</v>
      </c>
      <c r="C1690" s="8" t="e">
        <f>'11-2019'!#REF!</f>
        <v>#REF!</v>
      </c>
      <c r="D1690" s="9" t="e">
        <f>'11-2019'!#REF!</f>
        <v>#REF!</v>
      </c>
      <c r="E1690" s="9" t="e">
        <f>'11-2019'!#REF!</f>
        <v>#REF!</v>
      </c>
      <c r="F1690" s="71" t="e">
        <f t="shared" si="81"/>
        <v>#REF!</v>
      </c>
      <c r="H1690" s="38" t="e">
        <f>'11-2019'!#REF!</f>
        <v>#REF!</v>
      </c>
      <c r="I1690" s="38" t="e">
        <f>'11-2019'!#REF!</f>
        <v>#REF!</v>
      </c>
      <c r="J1690" s="38" t="e">
        <f>'11-2019'!#REF!</f>
        <v>#REF!</v>
      </c>
    </row>
    <row r="1691" spans="1:10" s="27" customFormat="1" ht="17.25" hidden="1" x14ac:dyDescent="0.3">
      <c r="A1691" s="6" t="e">
        <f>'11-2019'!#REF!</f>
        <v>#REF!</v>
      </c>
      <c r="B1691" s="7" t="e">
        <f>'11-2019'!#REF!</f>
        <v>#REF!</v>
      </c>
      <c r="C1691" s="8" t="e">
        <f>'11-2019'!#REF!</f>
        <v>#REF!</v>
      </c>
      <c r="D1691" s="9" t="e">
        <f>'11-2019'!#REF!</f>
        <v>#REF!</v>
      </c>
      <c r="E1691" s="9" t="e">
        <f>'11-2019'!#REF!</f>
        <v>#REF!</v>
      </c>
      <c r="F1691" s="71" t="e">
        <f t="shared" si="81"/>
        <v>#REF!</v>
      </c>
      <c r="H1691" s="38" t="e">
        <f>'11-2019'!#REF!</f>
        <v>#REF!</v>
      </c>
      <c r="I1691" s="38" t="e">
        <f>'11-2019'!#REF!</f>
        <v>#REF!</v>
      </c>
      <c r="J1691" s="38" t="e">
        <f>'11-2019'!#REF!</f>
        <v>#REF!</v>
      </c>
    </row>
    <row r="1692" spans="1:10" s="27" customFormat="1" ht="17.25" hidden="1" x14ac:dyDescent="0.3">
      <c r="A1692" s="6" t="e">
        <f>'11-2019'!#REF!</f>
        <v>#REF!</v>
      </c>
      <c r="B1692" s="7" t="e">
        <f>'11-2019'!#REF!</f>
        <v>#REF!</v>
      </c>
      <c r="C1692" s="8" t="e">
        <f>'11-2019'!#REF!</f>
        <v>#REF!</v>
      </c>
      <c r="D1692" s="9" t="e">
        <f>'11-2019'!#REF!</f>
        <v>#REF!</v>
      </c>
      <c r="E1692" s="9" t="e">
        <f>'11-2019'!#REF!</f>
        <v>#REF!</v>
      </c>
      <c r="F1692" s="71" t="e">
        <f t="shared" si="81"/>
        <v>#REF!</v>
      </c>
      <c r="H1692" s="38" t="e">
        <f>'11-2019'!#REF!</f>
        <v>#REF!</v>
      </c>
      <c r="I1692" s="38" t="e">
        <f>'11-2019'!#REF!</f>
        <v>#REF!</v>
      </c>
      <c r="J1692" s="38" t="e">
        <f>'11-2019'!#REF!</f>
        <v>#REF!</v>
      </c>
    </row>
    <row r="1693" spans="1:10" s="27" customFormat="1" ht="17.25" hidden="1" x14ac:dyDescent="0.3">
      <c r="A1693" s="6" t="e">
        <f>'11-2019'!#REF!</f>
        <v>#REF!</v>
      </c>
      <c r="B1693" s="7" t="e">
        <f>'11-2019'!#REF!</f>
        <v>#REF!</v>
      </c>
      <c r="C1693" s="8" t="e">
        <f>'11-2019'!#REF!</f>
        <v>#REF!</v>
      </c>
      <c r="D1693" s="9" t="e">
        <f>'11-2019'!#REF!</f>
        <v>#REF!</v>
      </c>
      <c r="E1693" s="9" t="e">
        <f>'11-2019'!#REF!</f>
        <v>#REF!</v>
      </c>
      <c r="F1693" s="71" t="e">
        <f t="shared" si="81"/>
        <v>#REF!</v>
      </c>
      <c r="H1693" s="38" t="e">
        <f>'11-2019'!#REF!</f>
        <v>#REF!</v>
      </c>
      <c r="I1693" s="38" t="e">
        <f>'11-2019'!#REF!</f>
        <v>#REF!</v>
      </c>
      <c r="J1693" s="38" t="e">
        <f>'11-2019'!#REF!</f>
        <v>#REF!</v>
      </c>
    </row>
    <row r="1694" spans="1:10" s="27" customFormat="1" ht="17.25" hidden="1" x14ac:dyDescent="0.3">
      <c r="A1694" s="6" t="e">
        <f>'11-2019'!#REF!</f>
        <v>#REF!</v>
      </c>
      <c r="B1694" s="7" t="e">
        <f>'11-2019'!#REF!</f>
        <v>#REF!</v>
      </c>
      <c r="C1694" s="8" t="e">
        <f>'11-2019'!#REF!</f>
        <v>#REF!</v>
      </c>
      <c r="D1694" s="9" t="e">
        <f>'11-2019'!#REF!</f>
        <v>#REF!</v>
      </c>
      <c r="E1694" s="9" t="e">
        <f>'11-2019'!#REF!</f>
        <v>#REF!</v>
      </c>
      <c r="F1694" s="71" t="e">
        <f t="shared" si="81"/>
        <v>#REF!</v>
      </c>
      <c r="H1694" s="38" t="e">
        <f>'11-2019'!#REF!</f>
        <v>#REF!</v>
      </c>
      <c r="I1694" s="38" t="e">
        <f>'11-2019'!#REF!</f>
        <v>#REF!</v>
      </c>
      <c r="J1694" s="38" t="e">
        <f>'11-2019'!#REF!</f>
        <v>#REF!</v>
      </c>
    </row>
    <row r="1695" spans="1:10" s="27" customFormat="1" ht="17.25" hidden="1" x14ac:dyDescent="0.3">
      <c r="A1695" s="6" t="e">
        <f>'11-2019'!#REF!</f>
        <v>#REF!</v>
      </c>
      <c r="B1695" s="7" t="e">
        <f>'11-2019'!#REF!</f>
        <v>#REF!</v>
      </c>
      <c r="C1695" s="8" t="e">
        <f>'11-2019'!#REF!</f>
        <v>#REF!</v>
      </c>
      <c r="D1695" s="9" t="e">
        <f>'11-2019'!#REF!</f>
        <v>#REF!</v>
      </c>
      <c r="E1695" s="9" t="e">
        <f>'11-2019'!#REF!</f>
        <v>#REF!</v>
      </c>
      <c r="F1695" s="71" t="e">
        <f t="shared" si="81"/>
        <v>#REF!</v>
      </c>
      <c r="H1695" s="38" t="e">
        <f>'11-2019'!#REF!</f>
        <v>#REF!</v>
      </c>
      <c r="I1695" s="38" t="e">
        <f>'11-2019'!#REF!</f>
        <v>#REF!</v>
      </c>
      <c r="J1695" s="38" t="e">
        <f>'11-2019'!#REF!</f>
        <v>#REF!</v>
      </c>
    </row>
    <row r="1696" spans="1:10" s="27" customFormat="1" ht="17.25" hidden="1" x14ac:dyDescent="0.3">
      <c r="A1696" s="6" t="e">
        <f>'11-2019'!#REF!</f>
        <v>#REF!</v>
      </c>
      <c r="B1696" s="7" t="e">
        <f>'11-2019'!#REF!</f>
        <v>#REF!</v>
      </c>
      <c r="C1696" s="8" t="e">
        <f>'11-2019'!#REF!</f>
        <v>#REF!</v>
      </c>
      <c r="D1696" s="9" t="e">
        <f>'11-2019'!#REF!</f>
        <v>#REF!</v>
      </c>
      <c r="E1696" s="9" t="e">
        <f>'11-2019'!#REF!</f>
        <v>#REF!</v>
      </c>
      <c r="F1696" s="71" t="e">
        <f t="shared" si="81"/>
        <v>#REF!</v>
      </c>
      <c r="H1696" s="38" t="e">
        <f>'11-2019'!#REF!</f>
        <v>#REF!</v>
      </c>
      <c r="I1696" s="38" t="e">
        <f>'11-2019'!#REF!</f>
        <v>#REF!</v>
      </c>
      <c r="J1696" s="38" t="e">
        <f>'11-2019'!#REF!</f>
        <v>#REF!</v>
      </c>
    </row>
    <row r="1697" spans="1:10" s="27" customFormat="1" ht="17.25" hidden="1" x14ac:dyDescent="0.3">
      <c r="A1697" s="6" t="e">
        <f>'11-2019'!#REF!</f>
        <v>#REF!</v>
      </c>
      <c r="B1697" s="7" t="e">
        <f>'11-2019'!#REF!</f>
        <v>#REF!</v>
      </c>
      <c r="C1697" s="8" t="e">
        <f>'11-2019'!#REF!</f>
        <v>#REF!</v>
      </c>
      <c r="D1697" s="9" t="e">
        <f>'11-2019'!#REF!</f>
        <v>#REF!</v>
      </c>
      <c r="E1697" s="9" t="e">
        <f>'11-2019'!#REF!</f>
        <v>#REF!</v>
      </c>
      <c r="F1697" s="71" t="e">
        <f t="shared" si="81"/>
        <v>#REF!</v>
      </c>
      <c r="H1697" s="38" t="e">
        <f>'11-2019'!#REF!</f>
        <v>#REF!</v>
      </c>
      <c r="I1697" s="38" t="e">
        <f>'11-2019'!#REF!</f>
        <v>#REF!</v>
      </c>
      <c r="J1697" s="38" t="e">
        <f>'11-2019'!#REF!</f>
        <v>#REF!</v>
      </c>
    </row>
    <row r="1698" spans="1:10" s="27" customFormat="1" ht="17.25" hidden="1" x14ac:dyDescent="0.3">
      <c r="A1698" s="6" t="e">
        <f>'11-2019'!#REF!</f>
        <v>#REF!</v>
      </c>
      <c r="B1698" s="7" t="e">
        <f>'11-2019'!#REF!</f>
        <v>#REF!</v>
      </c>
      <c r="C1698" s="8" t="e">
        <f>'11-2019'!#REF!</f>
        <v>#REF!</v>
      </c>
      <c r="D1698" s="9" t="e">
        <f>'11-2019'!#REF!</f>
        <v>#REF!</v>
      </c>
      <c r="E1698" s="9" t="e">
        <f>'11-2019'!#REF!</f>
        <v>#REF!</v>
      </c>
      <c r="F1698" s="71" t="e">
        <f t="shared" si="81"/>
        <v>#REF!</v>
      </c>
      <c r="H1698" s="38" t="e">
        <f>'11-2019'!#REF!</f>
        <v>#REF!</v>
      </c>
      <c r="I1698" s="38" t="e">
        <f>'11-2019'!#REF!</f>
        <v>#REF!</v>
      </c>
      <c r="J1698" s="38" t="e">
        <f>'11-2019'!#REF!</f>
        <v>#REF!</v>
      </c>
    </row>
    <row r="1699" spans="1:10" s="37" customFormat="1" ht="17.25" hidden="1" x14ac:dyDescent="0.3">
      <c r="A1699" s="13"/>
      <c r="B1699" s="5" t="e">
        <f>'11-2019'!#REF!</f>
        <v>#REF!</v>
      </c>
      <c r="C1699" s="4"/>
      <c r="D1699" s="18"/>
      <c r="E1699" s="18"/>
      <c r="F1699" s="72"/>
      <c r="H1699" s="38" t="e">
        <f>'11-2019'!#REF!</f>
        <v>#REF!</v>
      </c>
      <c r="I1699" s="38" t="e">
        <f>'11-2019'!#REF!</f>
        <v>#REF!</v>
      </c>
      <c r="J1699" s="38" t="e">
        <f>'11-2019'!#REF!</f>
        <v>#REF!</v>
      </c>
    </row>
    <row r="1700" spans="1:10" s="27" customFormat="1" ht="17.25" hidden="1" x14ac:dyDescent="0.3">
      <c r="A1700" s="6" t="e">
        <f>'11-2019'!#REF!</f>
        <v>#REF!</v>
      </c>
      <c r="B1700" s="7" t="e">
        <f>'11-2019'!#REF!</f>
        <v>#REF!</v>
      </c>
      <c r="C1700" s="8" t="e">
        <f>'11-2019'!#REF!</f>
        <v>#REF!</v>
      </c>
      <c r="D1700" s="9" t="e">
        <f>'11-2019'!#REF!</f>
        <v>#REF!</v>
      </c>
      <c r="E1700" s="9" t="e">
        <f>'11-2019'!#REF!</f>
        <v>#REF!</v>
      </c>
      <c r="F1700" s="71" t="e">
        <f t="shared" si="81"/>
        <v>#REF!</v>
      </c>
      <c r="H1700" s="38" t="e">
        <f>'11-2019'!#REF!</f>
        <v>#REF!</v>
      </c>
      <c r="I1700" s="38" t="e">
        <f>'11-2019'!#REF!</f>
        <v>#REF!</v>
      </c>
      <c r="J1700" s="38" t="e">
        <f>'11-2019'!#REF!</f>
        <v>#REF!</v>
      </c>
    </row>
    <row r="1701" spans="1:10" s="27" customFormat="1" ht="17.25" hidden="1" x14ac:dyDescent="0.3">
      <c r="A1701" s="6" t="e">
        <f>'11-2019'!#REF!</f>
        <v>#REF!</v>
      </c>
      <c r="B1701" s="7" t="e">
        <f>'11-2019'!#REF!</f>
        <v>#REF!</v>
      </c>
      <c r="C1701" s="8" t="e">
        <f>'11-2019'!#REF!</f>
        <v>#REF!</v>
      </c>
      <c r="D1701" s="9" t="e">
        <f>'11-2019'!#REF!</f>
        <v>#REF!</v>
      </c>
      <c r="E1701" s="9" t="e">
        <f>'11-2019'!#REF!</f>
        <v>#REF!</v>
      </c>
      <c r="F1701" s="71" t="e">
        <f t="shared" si="81"/>
        <v>#REF!</v>
      </c>
      <c r="H1701" s="38" t="e">
        <f>'11-2019'!#REF!</f>
        <v>#REF!</v>
      </c>
      <c r="I1701" s="38" t="e">
        <f>'11-2019'!#REF!</f>
        <v>#REF!</v>
      </c>
      <c r="J1701" s="38" t="e">
        <f>'11-2019'!#REF!</f>
        <v>#REF!</v>
      </c>
    </row>
    <row r="1702" spans="1:10" s="27" customFormat="1" ht="17.25" hidden="1" x14ac:dyDescent="0.3">
      <c r="A1702" s="6" t="e">
        <f>'11-2019'!#REF!</f>
        <v>#REF!</v>
      </c>
      <c r="B1702" s="7" t="e">
        <f>'11-2019'!#REF!</f>
        <v>#REF!</v>
      </c>
      <c r="C1702" s="8" t="e">
        <f>'11-2019'!#REF!</f>
        <v>#REF!</v>
      </c>
      <c r="D1702" s="9" t="e">
        <f>'11-2019'!#REF!</f>
        <v>#REF!</v>
      </c>
      <c r="E1702" s="9" t="e">
        <f>'11-2019'!#REF!</f>
        <v>#REF!</v>
      </c>
      <c r="F1702" s="71" t="e">
        <f t="shared" si="81"/>
        <v>#REF!</v>
      </c>
      <c r="H1702" s="38" t="e">
        <f>'11-2019'!#REF!</f>
        <v>#REF!</v>
      </c>
      <c r="I1702" s="38" t="e">
        <f>'11-2019'!#REF!</f>
        <v>#REF!</v>
      </c>
      <c r="J1702" s="38" t="e">
        <f>'11-2019'!#REF!</f>
        <v>#REF!</v>
      </c>
    </row>
    <row r="1703" spans="1:10" s="27" customFormat="1" ht="17.25" hidden="1" x14ac:dyDescent="0.3">
      <c r="A1703" s="6" t="e">
        <f>'11-2019'!#REF!</f>
        <v>#REF!</v>
      </c>
      <c r="B1703" s="7" t="e">
        <f>'11-2019'!#REF!</f>
        <v>#REF!</v>
      </c>
      <c r="C1703" s="8" t="e">
        <f>'11-2019'!#REF!</f>
        <v>#REF!</v>
      </c>
      <c r="D1703" s="9" t="e">
        <f>'11-2019'!#REF!</f>
        <v>#REF!</v>
      </c>
      <c r="E1703" s="9" t="e">
        <f>'11-2019'!#REF!</f>
        <v>#REF!</v>
      </c>
      <c r="F1703" s="71" t="e">
        <f t="shared" si="81"/>
        <v>#REF!</v>
      </c>
      <c r="H1703" s="38" t="e">
        <f>'11-2019'!#REF!</f>
        <v>#REF!</v>
      </c>
      <c r="I1703" s="38" t="e">
        <f>'11-2019'!#REF!</f>
        <v>#REF!</v>
      </c>
      <c r="J1703" s="38" t="e">
        <f>'11-2019'!#REF!</f>
        <v>#REF!</v>
      </c>
    </row>
    <row r="1704" spans="1:10" s="27" customFormat="1" ht="17.25" hidden="1" x14ac:dyDescent="0.3">
      <c r="A1704" s="6" t="e">
        <f>'11-2019'!#REF!</f>
        <v>#REF!</v>
      </c>
      <c r="B1704" s="7" t="e">
        <f>'11-2019'!#REF!</f>
        <v>#REF!</v>
      </c>
      <c r="C1704" s="8" t="e">
        <f>'11-2019'!#REF!</f>
        <v>#REF!</v>
      </c>
      <c r="D1704" s="9" t="e">
        <f>'11-2019'!#REF!</f>
        <v>#REF!</v>
      </c>
      <c r="E1704" s="9" t="e">
        <f>'11-2019'!#REF!</f>
        <v>#REF!</v>
      </c>
      <c r="F1704" s="71" t="e">
        <f t="shared" si="81"/>
        <v>#REF!</v>
      </c>
      <c r="H1704" s="38" t="e">
        <f>'11-2019'!#REF!</f>
        <v>#REF!</v>
      </c>
      <c r="I1704" s="38" t="e">
        <f>'11-2019'!#REF!</f>
        <v>#REF!</v>
      </c>
      <c r="J1704" s="38" t="e">
        <f>'11-2019'!#REF!</f>
        <v>#REF!</v>
      </c>
    </row>
    <row r="1705" spans="1:10" s="27" customFormat="1" ht="17.25" hidden="1" x14ac:dyDescent="0.3">
      <c r="A1705" s="6" t="e">
        <f>'11-2019'!#REF!</f>
        <v>#REF!</v>
      </c>
      <c r="B1705" s="7" t="e">
        <f>'11-2019'!#REF!</f>
        <v>#REF!</v>
      </c>
      <c r="C1705" s="8" t="e">
        <f>'11-2019'!#REF!</f>
        <v>#REF!</v>
      </c>
      <c r="D1705" s="9" t="e">
        <f>'11-2019'!#REF!</f>
        <v>#REF!</v>
      </c>
      <c r="E1705" s="9" t="e">
        <f>'11-2019'!#REF!</f>
        <v>#REF!</v>
      </c>
      <c r="F1705" s="71" t="e">
        <f t="shared" si="81"/>
        <v>#REF!</v>
      </c>
      <c r="H1705" s="38" t="e">
        <f>'11-2019'!#REF!</f>
        <v>#REF!</v>
      </c>
      <c r="I1705" s="38" t="e">
        <f>'11-2019'!#REF!</f>
        <v>#REF!</v>
      </c>
      <c r="J1705" s="38" t="e">
        <f>'11-2019'!#REF!</f>
        <v>#REF!</v>
      </c>
    </row>
    <row r="1706" spans="1:10" s="27" customFormat="1" ht="17.25" hidden="1" x14ac:dyDescent="0.3">
      <c r="A1706" s="6" t="e">
        <f>'11-2019'!#REF!</f>
        <v>#REF!</v>
      </c>
      <c r="B1706" s="7" t="e">
        <f>'11-2019'!#REF!</f>
        <v>#REF!</v>
      </c>
      <c r="C1706" s="8" t="e">
        <f>'11-2019'!#REF!</f>
        <v>#REF!</v>
      </c>
      <c r="D1706" s="9" t="e">
        <f>'11-2019'!#REF!</f>
        <v>#REF!</v>
      </c>
      <c r="E1706" s="9" t="e">
        <f>'11-2019'!#REF!</f>
        <v>#REF!</v>
      </c>
      <c r="F1706" s="71" t="e">
        <f t="shared" si="81"/>
        <v>#REF!</v>
      </c>
      <c r="H1706" s="38" t="e">
        <f>'11-2019'!#REF!</f>
        <v>#REF!</v>
      </c>
      <c r="I1706" s="38" t="e">
        <f>'11-2019'!#REF!</f>
        <v>#REF!</v>
      </c>
      <c r="J1706" s="38" t="e">
        <f>'11-2019'!#REF!</f>
        <v>#REF!</v>
      </c>
    </row>
    <row r="1707" spans="1:10" s="27" customFormat="1" ht="17.25" hidden="1" x14ac:dyDescent="0.3">
      <c r="A1707" s="6" t="e">
        <f>'11-2019'!#REF!</f>
        <v>#REF!</v>
      </c>
      <c r="B1707" s="7" t="e">
        <f>'11-2019'!#REF!</f>
        <v>#REF!</v>
      </c>
      <c r="C1707" s="8" t="e">
        <f>'11-2019'!#REF!</f>
        <v>#REF!</v>
      </c>
      <c r="D1707" s="9" t="e">
        <f>'11-2019'!#REF!</f>
        <v>#REF!</v>
      </c>
      <c r="E1707" s="9" t="e">
        <f>'11-2019'!#REF!</f>
        <v>#REF!</v>
      </c>
      <c r="F1707" s="71" t="e">
        <f t="shared" si="81"/>
        <v>#REF!</v>
      </c>
      <c r="H1707" s="38" t="e">
        <f>'11-2019'!#REF!</f>
        <v>#REF!</v>
      </c>
      <c r="I1707" s="38" t="e">
        <f>'11-2019'!#REF!</f>
        <v>#REF!</v>
      </c>
      <c r="J1707" s="38" t="e">
        <f>'11-2019'!#REF!</f>
        <v>#REF!</v>
      </c>
    </row>
    <row r="1708" spans="1:10" s="27" customFormat="1" ht="17.25" hidden="1" x14ac:dyDescent="0.3">
      <c r="A1708" s="6" t="e">
        <f>'11-2019'!#REF!</f>
        <v>#REF!</v>
      </c>
      <c r="B1708" s="7" t="e">
        <f>'11-2019'!#REF!</f>
        <v>#REF!</v>
      </c>
      <c r="C1708" s="8" t="e">
        <f>'11-2019'!#REF!</f>
        <v>#REF!</v>
      </c>
      <c r="D1708" s="9" t="e">
        <f>'11-2019'!#REF!</f>
        <v>#REF!</v>
      </c>
      <c r="E1708" s="9" t="e">
        <f>'11-2019'!#REF!</f>
        <v>#REF!</v>
      </c>
      <c r="F1708" s="71" t="e">
        <f t="shared" si="81"/>
        <v>#REF!</v>
      </c>
      <c r="H1708" s="38" t="e">
        <f>'11-2019'!#REF!</f>
        <v>#REF!</v>
      </c>
      <c r="I1708" s="38" t="e">
        <f>'11-2019'!#REF!</f>
        <v>#REF!</v>
      </c>
      <c r="J1708" s="38" t="e">
        <f>'11-2019'!#REF!</f>
        <v>#REF!</v>
      </c>
    </row>
    <row r="1709" spans="1:10" s="27" customFormat="1" ht="17.25" hidden="1" x14ac:dyDescent="0.3">
      <c r="A1709" s="6" t="e">
        <f>'11-2019'!#REF!</f>
        <v>#REF!</v>
      </c>
      <c r="B1709" s="7" t="e">
        <f>'11-2019'!#REF!</f>
        <v>#REF!</v>
      </c>
      <c r="C1709" s="8" t="e">
        <f>'11-2019'!#REF!</f>
        <v>#REF!</v>
      </c>
      <c r="D1709" s="9" t="e">
        <f>'11-2019'!#REF!</f>
        <v>#REF!</v>
      </c>
      <c r="E1709" s="9" t="e">
        <f>'11-2019'!#REF!</f>
        <v>#REF!</v>
      </c>
      <c r="F1709" s="71" t="e">
        <f t="shared" si="81"/>
        <v>#REF!</v>
      </c>
      <c r="H1709" s="38" t="e">
        <f>'11-2019'!#REF!</f>
        <v>#REF!</v>
      </c>
      <c r="I1709" s="38" t="e">
        <f>'11-2019'!#REF!</f>
        <v>#REF!</v>
      </c>
      <c r="J1709" s="38" t="e">
        <f>'11-2019'!#REF!</f>
        <v>#REF!</v>
      </c>
    </row>
    <row r="1710" spans="1:10" s="27" customFormat="1" ht="17.25" hidden="1" x14ac:dyDescent="0.3">
      <c r="A1710" s="6" t="e">
        <f>'11-2019'!#REF!</f>
        <v>#REF!</v>
      </c>
      <c r="B1710" s="7" t="e">
        <f>'11-2019'!#REF!</f>
        <v>#REF!</v>
      </c>
      <c r="C1710" s="8" t="e">
        <f>'11-2019'!#REF!</f>
        <v>#REF!</v>
      </c>
      <c r="D1710" s="9" t="e">
        <f>'11-2019'!#REF!</f>
        <v>#REF!</v>
      </c>
      <c r="E1710" s="9" t="e">
        <f>'11-2019'!#REF!</f>
        <v>#REF!</v>
      </c>
      <c r="F1710" s="71" t="e">
        <f t="shared" si="81"/>
        <v>#REF!</v>
      </c>
      <c r="H1710" s="38" t="e">
        <f>'11-2019'!#REF!</f>
        <v>#REF!</v>
      </c>
      <c r="I1710" s="38" t="e">
        <f>'11-2019'!#REF!</f>
        <v>#REF!</v>
      </c>
      <c r="J1710" s="38" t="e">
        <f>'11-2019'!#REF!</f>
        <v>#REF!</v>
      </c>
    </row>
    <row r="1711" spans="1:10" s="27" customFormat="1" ht="17.25" hidden="1" x14ac:dyDescent="0.3">
      <c r="A1711" s="6" t="e">
        <f>'11-2019'!#REF!</f>
        <v>#REF!</v>
      </c>
      <c r="B1711" s="7" t="e">
        <f>'11-2019'!#REF!</f>
        <v>#REF!</v>
      </c>
      <c r="C1711" s="8" t="e">
        <f>'11-2019'!#REF!</f>
        <v>#REF!</v>
      </c>
      <c r="D1711" s="9" t="e">
        <f>'11-2019'!#REF!</f>
        <v>#REF!</v>
      </c>
      <c r="E1711" s="9" t="e">
        <f>'11-2019'!#REF!</f>
        <v>#REF!</v>
      </c>
      <c r="F1711" s="71" t="e">
        <f t="shared" si="81"/>
        <v>#REF!</v>
      </c>
      <c r="H1711" s="38" t="e">
        <f>'11-2019'!#REF!</f>
        <v>#REF!</v>
      </c>
      <c r="I1711" s="38" t="e">
        <f>'11-2019'!#REF!</f>
        <v>#REF!</v>
      </c>
      <c r="J1711" s="38" t="e">
        <f>'11-2019'!#REF!</f>
        <v>#REF!</v>
      </c>
    </row>
    <row r="1712" spans="1:10" s="37" customFormat="1" ht="17.25" x14ac:dyDescent="0.3">
      <c r="A1712" s="13"/>
      <c r="B1712" s="321" t="e">
        <f>'11-2019'!#REF!</f>
        <v>#REF!</v>
      </c>
      <c r="C1712" s="322"/>
      <c r="D1712" s="322"/>
      <c r="E1712" s="322"/>
      <c r="F1712" s="323"/>
      <c r="H1712" s="38" t="e">
        <f>'11-2019'!#REF!</f>
        <v>#REF!</v>
      </c>
      <c r="I1712" s="38" t="e">
        <f>'11-2019'!#REF!</f>
        <v>#REF!</v>
      </c>
      <c r="J1712" s="38" t="e">
        <f>'11-2019'!#REF!</f>
        <v>#REF!</v>
      </c>
    </row>
    <row r="1713" spans="1:10" s="37" customFormat="1" ht="17.25" hidden="1" x14ac:dyDescent="0.3">
      <c r="A1713" s="13"/>
      <c r="B1713" s="5" t="e">
        <f>'11-2019'!#REF!</f>
        <v>#REF!</v>
      </c>
      <c r="C1713" s="4"/>
      <c r="D1713" s="18"/>
      <c r="E1713" s="18"/>
      <c r="F1713" s="72"/>
      <c r="H1713" s="38" t="e">
        <f>'11-2019'!#REF!</f>
        <v>#REF!</v>
      </c>
      <c r="I1713" s="38" t="e">
        <f>'11-2019'!#REF!</f>
        <v>#REF!</v>
      </c>
      <c r="J1713" s="38" t="e">
        <f>'11-2019'!#REF!</f>
        <v>#REF!</v>
      </c>
    </row>
    <row r="1714" spans="1:10" s="27" customFormat="1" ht="17.25" hidden="1" x14ac:dyDescent="0.3">
      <c r="A1714" s="6" t="e">
        <f>'11-2019'!#REF!</f>
        <v>#REF!</v>
      </c>
      <c r="B1714" s="7" t="e">
        <f>'11-2019'!#REF!</f>
        <v>#REF!</v>
      </c>
      <c r="C1714" s="8" t="e">
        <f>'11-2019'!#REF!</f>
        <v>#REF!</v>
      </c>
      <c r="D1714" s="9" t="e">
        <f>'11-2019'!#REF!</f>
        <v>#REF!</v>
      </c>
      <c r="E1714" s="9" t="e">
        <f>'11-2019'!#REF!</f>
        <v>#REF!</v>
      </c>
      <c r="F1714" s="71" t="e">
        <f t="shared" si="81"/>
        <v>#REF!</v>
      </c>
      <c r="H1714" s="38" t="e">
        <f>'11-2019'!#REF!</f>
        <v>#REF!</v>
      </c>
      <c r="I1714" s="38" t="e">
        <f>'11-2019'!#REF!</f>
        <v>#REF!</v>
      </c>
      <c r="J1714" s="38" t="e">
        <f>'11-2019'!#REF!</f>
        <v>#REF!</v>
      </c>
    </row>
    <row r="1715" spans="1:10" s="27" customFormat="1" ht="17.25" hidden="1" x14ac:dyDescent="0.3">
      <c r="A1715" s="6" t="e">
        <f>'11-2019'!#REF!</f>
        <v>#REF!</v>
      </c>
      <c r="B1715" s="7" t="e">
        <f>'11-2019'!#REF!</f>
        <v>#REF!</v>
      </c>
      <c r="C1715" s="8" t="e">
        <f>'11-2019'!#REF!</f>
        <v>#REF!</v>
      </c>
      <c r="D1715" s="9" t="e">
        <f>'11-2019'!#REF!</f>
        <v>#REF!</v>
      </c>
      <c r="E1715" s="9" t="e">
        <f>'11-2019'!#REF!</f>
        <v>#REF!</v>
      </c>
      <c r="F1715" s="71" t="e">
        <f t="shared" si="81"/>
        <v>#REF!</v>
      </c>
      <c r="H1715" s="38" t="e">
        <f>'11-2019'!#REF!</f>
        <v>#REF!</v>
      </c>
      <c r="I1715" s="38" t="e">
        <f>'11-2019'!#REF!</f>
        <v>#REF!</v>
      </c>
      <c r="J1715" s="38" t="e">
        <f>'11-2019'!#REF!</f>
        <v>#REF!</v>
      </c>
    </row>
    <row r="1716" spans="1:10" s="27" customFormat="1" ht="17.25" hidden="1" x14ac:dyDescent="0.3">
      <c r="A1716" s="6" t="e">
        <f>'11-2019'!#REF!</f>
        <v>#REF!</v>
      </c>
      <c r="B1716" s="7" t="e">
        <f>'11-2019'!#REF!</f>
        <v>#REF!</v>
      </c>
      <c r="C1716" s="8" t="e">
        <f>'11-2019'!#REF!</f>
        <v>#REF!</v>
      </c>
      <c r="D1716" s="9" t="e">
        <f>'11-2019'!#REF!</f>
        <v>#REF!</v>
      </c>
      <c r="E1716" s="9" t="e">
        <f>'11-2019'!#REF!</f>
        <v>#REF!</v>
      </c>
      <c r="F1716" s="71" t="e">
        <f t="shared" si="81"/>
        <v>#REF!</v>
      </c>
      <c r="H1716" s="38" t="e">
        <f>'11-2019'!#REF!</f>
        <v>#REF!</v>
      </c>
      <c r="I1716" s="38" t="e">
        <f>'11-2019'!#REF!</f>
        <v>#REF!</v>
      </c>
      <c r="J1716" s="38" t="e">
        <f>'11-2019'!#REF!</f>
        <v>#REF!</v>
      </c>
    </row>
    <row r="1717" spans="1:10" s="27" customFormat="1" ht="17.25" hidden="1" x14ac:dyDescent="0.3">
      <c r="A1717" s="6" t="e">
        <f>'11-2019'!#REF!</f>
        <v>#REF!</v>
      </c>
      <c r="B1717" s="7" t="e">
        <f>'11-2019'!#REF!</f>
        <v>#REF!</v>
      </c>
      <c r="C1717" s="8" t="e">
        <f>'11-2019'!#REF!</f>
        <v>#REF!</v>
      </c>
      <c r="D1717" s="9" t="e">
        <f>'11-2019'!#REF!</f>
        <v>#REF!</v>
      </c>
      <c r="E1717" s="9" t="e">
        <f>'11-2019'!#REF!</f>
        <v>#REF!</v>
      </c>
      <c r="F1717" s="71" t="e">
        <f t="shared" si="81"/>
        <v>#REF!</v>
      </c>
      <c r="H1717" s="38" t="e">
        <f>'11-2019'!#REF!</f>
        <v>#REF!</v>
      </c>
      <c r="I1717" s="38" t="e">
        <f>'11-2019'!#REF!</f>
        <v>#REF!</v>
      </c>
      <c r="J1717" s="38" t="e">
        <f>'11-2019'!#REF!</f>
        <v>#REF!</v>
      </c>
    </row>
    <row r="1718" spans="1:10" s="27" customFormat="1" ht="17.25" hidden="1" x14ac:dyDescent="0.3">
      <c r="A1718" s="6" t="e">
        <f>'11-2019'!#REF!</f>
        <v>#REF!</v>
      </c>
      <c r="B1718" s="7" t="e">
        <f>'11-2019'!#REF!</f>
        <v>#REF!</v>
      </c>
      <c r="C1718" s="8" t="e">
        <f>'11-2019'!#REF!</f>
        <v>#REF!</v>
      </c>
      <c r="D1718" s="9" t="e">
        <f>'11-2019'!#REF!</f>
        <v>#REF!</v>
      </c>
      <c r="E1718" s="9" t="e">
        <f>'11-2019'!#REF!</f>
        <v>#REF!</v>
      </c>
      <c r="F1718" s="71" t="e">
        <f t="shared" si="81"/>
        <v>#REF!</v>
      </c>
      <c r="H1718" s="38" t="e">
        <f>'11-2019'!#REF!</f>
        <v>#REF!</v>
      </c>
      <c r="I1718" s="38" t="e">
        <f>'11-2019'!#REF!</f>
        <v>#REF!</v>
      </c>
      <c r="J1718" s="38" t="e">
        <f>'11-2019'!#REF!</f>
        <v>#REF!</v>
      </c>
    </row>
    <row r="1719" spans="1:10" s="27" customFormat="1" ht="17.25" hidden="1" x14ac:dyDescent="0.3">
      <c r="A1719" s="6" t="e">
        <f>'11-2019'!#REF!</f>
        <v>#REF!</v>
      </c>
      <c r="B1719" s="7" t="e">
        <f>'11-2019'!#REF!</f>
        <v>#REF!</v>
      </c>
      <c r="C1719" s="8" t="e">
        <f>'11-2019'!#REF!</f>
        <v>#REF!</v>
      </c>
      <c r="D1719" s="9" t="e">
        <f>'11-2019'!#REF!</f>
        <v>#REF!</v>
      </c>
      <c r="E1719" s="9" t="e">
        <f>'11-2019'!#REF!</f>
        <v>#REF!</v>
      </c>
      <c r="F1719" s="71" t="e">
        <f t="shared" si="81"/>
        <v>#REF!</v>
      </c>
      <c r="H1719" s="38" t="e">
        <f>'11-2019'!#REF!</f>
        <v>#REF!</v>
      </c>
      <c r="I1719" s="38" t="e">
        <f>'11-2019'!#REF!</f>
        <v>#REF!</v>
      </c>
      <c r="J1719" s="38" t="e">
        <f>'11-2019'!#REF!</f>
        <v>#REF!</v>
      </c>
    </row>
    <row r="1720" spans="1:10" s="27" customFormat="1" ht="17.25" hidden="1" x14ac:dyDescent="0.3">
      <c r="A1720" s="6" t="e">
        <f>'11-2019'!#REF!</f>
        <v>#REF!</v>
      </c>
      <c r="B1720" s="7" t="e">
        <f>'11-2019'!#REF!</f>
        <v>#REF!</v>
      </c>
      <c r="C1720" s="8" t="e">
        <f>'11-2019'!#REF!</f>
        <v>#REF!</v>
      </c>
      <c r="D1720" s="9" t="e">
        <f>'11-2019'!#REF!</f>
        <v>#REF!</v>
      </c>
      <c r="E1720" s="9" t="e">
        <f>'11-2019'!#REF!</f>
        <v>#REF!</v>
      </c>
      <c r="F1720" s="71" t="e">
        <f t="shared" si="81"/>
        <v>#REF!</v>
      </c>
      <c r="H1720" s="38" t="e">
        <f>'11-2019'!#REF!</f>
        <v>#REF!</v>
      </c>
      <c r="I1720" s="38" t="e">
        <f>'11-2019'!#REF!</f>
        <v>#REF!</v>
      </c>
      <c r="J1720" s="38" t="e">
        <f>'11-2019'!#REF!</f>
        <v>#REF!</v>
      </c>
    </row>
    <row r="1721" spans="1:10" s="27" customFormat="1" ht="17.25" hidden="1" x14ac:dyDescent="0.3">
      <c r="A1721" s="6" t="e">
        <f>'11-2019'!#REF!</f>
        <v>#REF!</v>
      </c>
      <c r="B1721" s="7" t="e">
        <f>'11-2019'!#REF!</f>
        <v>#REF!</v>
      </c>
      <c r="C1721" s="8" t="e">
        <f>'11-2019'!#REF!</f>
        <v>#REF!</v>
      </c>
      <c r="D1721" s="9" t="e">
        <f>'11-2019'!#REF!</f>
        <v>#REF!</v>
      </c>
      <c r="E1721" s="9" t="e">
        <f>'11-2019'!#REF!</f>
        <v>#REF!</v>
      </c>
      <c r="F1721" s="71" t="e">
        <f t="shared" si="81"/>
        <v>#REF!</v>
      </c>
      <c r="H1721" s="38" t="e">
        <f>'11-2019'!#REF!</f>
        <v>#REF!</v>
      </c>
      <c r="I1721" s="38" t="e">
        <f>'11-2019'!#REF!</f>
        <v>#REF!</v>
      </c>
      <c r="J1721" s="38" t="e">
        <f>'11-2019'!#REF!</f>
        <v>#REF!</v>
      </c>
    </row>
    <row r="1722" spans="1:10" s="27" customFormat="1" ht="17.25" hidden="1" x14ac:dyDescent="0.3">
      <c r="A1722" s="6" t="e">
        <f>'11-2019'!#REF!</f>
        <v>#REF!</v>
      </c>
      <c r="B1722" s="7" t="e">
        <f>'11-2019'!#REF!</f>
        <v>#REF!</v>
      </c>
      <c r="C1722" s="8" t="e">
        <f>'11-2019'!#REF!</f>
        <v>#REF!</v>
      </c>
      <c r="D1722" s="9" t="e">
        <f>'11-2019'!#REF!</f>
        <v>#REF!</v>
      </c>
      <c r="E1722" s="9" t="e">
        <f>'11-2019'!#REF!</f>
        <v>#REF!</v>
      </c>
      <c r="F1722" s="71" t="e">
        <f t="shared" si="81"/>
        <v>#REF!</v>
      </c>
      <c r="H1722" s="38" t="e">
        <f>'11-2019'!#REF!</f>
        <v>#REF!</v>
      </c>
      <c r="I1722" s="38" t="e">
        <f>'11-2019'!#REF!</f>
        <v>#REF!</v>
      </c>
      <c r="J1722" s="38" t="e">
        <f>'11-2019'!#REF!</f>
        <v>#REF!</v>
      </c>
    </row>
    <row r="1723" spans="1:10" s="27" customFormat="1" ht="17.25" hidden="1" x14ac:dyDescent="0.3">
      <c r="A1723" s="6" t="e">
        <f>'11-2019'!#REF!</f>
        <v>#REF!</v>
      </c>
      <c r="B1723" s="7" t="e">
        <f>'11-2019'!#REF!</f>
        <v>#REF!</v>
      </c>
      <c r="C1723" s="8" t="e">
        <f>'11-2019'!#REF!</f>
        <v>#REF!</v>
      </c>
      <c r="D1723" s="9" t="e">
        <f>'11-2019'!#REF!</f>
        <v>#REF!</v>
      </c>
      <c r="E1723" s="9" t="e">
        <f>'11-2019'!#REF!</f>
        <v>#REF!</v>
      </c>
      <c r="F1723" s="71" t="e">
        <f t="shared" si="81"/>
        <v>#REF!</v>
      </c>
      <c r="H1723" s="38" t="e">
        <f>'11-2019'!#REF!</f>
        <v>#REF!</v>
      </c>
      <c r="I1723" s="38" t="e">
        <f>'11-2019'!#REF!</f>
        <v>#REF!</v>
      </c>
      <c r="J1723" s="38" t="e">
        <f>'11-2019'!#REF!</f>
        <v>#REF!</v>
      </c>
    </row>
    <row r="1724" spans="1:10" s="27" customFormat="1" ht="17.25" hidden="1" x14ac:dyDescent="0.3">
      <c r="A1724" s="6" t="e">
        <f>'11-2019'!#REF!</f>
        <v>#REF!</v>
      </c>
      <c r="B1724" s="7" t="e">
        <f>'11-2019'!#REF!</f>
        <v>#REF!</v>
      </c>
      <c r="C1724" s="8" t="e">
        <f>'11-2019'!#REF!</f>
        <v>#REF!</v>
      </c>
      <c r="D1724" s="9" t="e">
        <f>'11-2019'!#REF!</f>
        <v>#REF!</v>
      </c>
      <c r="E1724" s="9" t="e">
        <f>'11-2019'!#REF!</f>
        <v>#REF!</v>
      </c>
      <c r="F1724" s="71" t="e">
        <f t="shared" ref="F1724:F1787" si="82">E1724-D1724</f>
        <v>#REF!</v>
      </c>
      <c r="H1724" s="38" t="e">
        <f>'11-2019'!#REF!</f>
        <v>#REF!</v>
      </c>
      <c r="I1724" s="38" t="e">
        <f>'11-2019'!#REF!</f>
        <v>#REF!</v>
      </c>
      <c r="J1724" s="38" t="e">
        <f>'11-2019'!#REF!</f>
        <v>#REF!</v>
      </c>
    </row>
    <row r="1725" spans="1:10" s="27" customFormat="1" ht="17.25" hidden="1" x14ac:dyDescent="0.3">
      <c r="A1725" s="6" t="e">
        <f>'11-2019'!#REF!</f>
        <v>#REF!</v>
      </c>
      <c r="B1725" s="7" t="e">
        <f>'11-2019'!#REF!</f>
        <v>#REF!</v>
      </c>
      <c r="C1725" s="8" t="e">
        <f>'11-2019'!#REF!</f>
        <v>#REF!</v>
      </c>
      <c r="D1725" s="9" t="e">
        <f>'11-2019'!#REF!</f>
        <v>#REF!</v>
      </c>
      <c r="E1725" s="9" t="e">
        <f>'11-2019'!#REF!</f>
        <v>#REF!</v>
      </c>
      <c r="F1725" s="71" t="e">
        <f t="shared" si="82"/>
        <v>#REF!</v>
      </c>
      <c r="H1725" s="38" t="e">
        <f>'11-2019'!#REF!</f>
        <v>#REF!</v>
      </c>
      <c r="I1725" s="38" t="e">
        <f>'11-2019'!#REF!</f>
        <v>#REF!</v>
      </c>
      <c r="J1725" s="38" t="e">
        <f>'11-2019'!#REF!</f>
        <v>#REF!</v>
      </c>
    </row>
    <row r="1726" spans="1:10" s="27" customFormat="1" ht="17.25" hidden="1" x14ac:dyDescent="0.3">
      <c r="A1726" s="6" t="e">
        <f>'11-2019'!#REF!</f>
        <v>#REF!</v>
      </c>
      <c r="B1726" s="7" t="e">
        <f>'11-2019'!#REF!</f>
        <v>#REF!</v>
      </c>
      <c r="C1726" s="8" t="e">
        <f>'11-2019'!#REF!</f>
        <v>#REF!</v>
      </c>
      <c r="D1726" s="9" t="e">
        <f>'11-2019'!#REF!</f>
        <v>#REF!</v>
      </c>
      <c r="E1726" s="9" t="e">
        <f>'11-2019'!#REF!</f>
        <v>#REF!</v>
      </c>
      <c r="F1726" s="71" t="e">
        <f t="shared" si="82"/>
        <v>#REF!</v>
      </c>
      <c r="H1726" s="38" t="e">
        <f>'11-2019'!#REF!</f>
        <v>#REF!</v>
      </c>
      <c r="I1726" s="38" t="e">
        <f>'11-2019'!#REF!</f>
        <v>#REF!</v>
      </c>
      <c r="J1726" s="38" t="e">
        <f>'11-2019'!#REF!</f>
        <v>#REF!</v>
      </c>
    </row>
    <row r="1727" spans="1:10" s="27" customFormat="1" ht="17.25" hidden="1" x14ac:dyDescent="0.3">
      <c r="A1727" s="6" t="e">
        <f>'11-2019'!#REF!</f>
        <v>#REF!</v>
      </c>
      <c r="B1727" s="7" t="e">
        <f>'11-2019'!#REF!</f>
        <v>#REF!</v>
      </c>
      <c r="C1727" s="8" t="e">
        <f>'11-2019'!#REF!</f>
        <v>#REF!</v>
      </c>
      <c r="D1727" s="9" t="e">
        <f>'11-2019'!#REF!</f>
        <v>#REF!</v>
      </c>
      <c r="E1727" s="9" t="e">
        <f>'11-2019'!#REF!</f>
        <v>#REF!</v>
      </c>
      <c r="F1727" s="71" t="e">
        <f t="shared" si="82"/>
        <v>#REF!</v>
      </c>
      <c r="H1727" s="38" t="e">
        <f>'11-2019'!#REF!</f>
        <v>#REF!</v>
      </c>
      <c r="I1727" s="38" t="e">
        <f>'11-2019'!#REF!</f>
        <v>#REF!</v>
      </c>
      <c r="J1727" s="38" t="e">
        <f>'11-2019'!#REF!</f>
        <v>#REF!</v>
      </c>
    </row>
    <row r="1728" spans="1:10" s="27" customFormat="1" ht="17.25" hidden="1" x14ac:dyDescent="0.3">
      <c r="A1728" s="6" t="e">
        <f>'11-2019'!#REF!</f>
        <v>#REF!</v>
      </c>
      <c r="B1728" s="7" t="e">
        <f>'11-2019'!#REF!</f>
        <v>#REF!</v>
      </c>
      <c r="C1728" s="8" t="e">
        <f>'11-2019'!#REF!</f>
        <v>#REF!</v>
      </c>
      <c r="D1728" s="9" t="e">
        <f>'11-2019'!#REF!</f>
        <v>#REF!</v>
      </c>
      <c r="E1728" s="9" t="e">
        <f>'11-2019'!#REF!</f>
        <v>#REF!</v>
      </c>
      <c r="F1728" s="71" t="e">
        <f t="shared" si="82"/>
        <v>#REF!</v>
      </c>
      <c r="H1728" s="38" t="e">
        <f>'11-2019'!#REF!</f>
        <v>#REF!</v>
      </c>
      <c r="I1728" s="38" t="e">
        <f>'11-2019'!#REF!</f>
        <v>#REF!</v>
      </c>
      <c r="J1728" s="38" t="e">
        <f>'11-2019'!#REF!</f>
        <v>#REF!</v>
      </c>
    </row>
    <row r="1729" spans="1:10" s="27" customFormat="1" ht="17.25" hidden="1" x14ac:dyDescent="0.3">
      <c r="A1729" s="6" t="e">
        <f>'11-2019'!#REF!</f>
        <v>#REF!</v>
      </c>
      <c r="B1729" s="7" t="e">
        <f>'11-2019'!#REF!</f>
        <v>#REF!</v>
      </c>
      <c r="C1729" s="8" t="e">
        <f>'11-2019'!#REF!</f>
        <v>#REF!</v>
      </c>
      <c r="D1729" s="9" t="e">
        <f>'11-2019'!#REF!</f>
        <v>#REF!</v>
      </c>
      <c r="E1729" s="9" t="e">
        <f>'11-2019'!#REF!</f>
        <v>#REF!</v>
      </c>
      <c r="F1729" s="71" t="e">
        <f t="shared" si="82"/>
        <v>#REF!</v>
      </c>
      <c r="H1729" s="38" t="e">
        <f>'11-2019'!#REF!</f>
        <v>#REF!</v>
      </c>
      <c r="I1729" s="38" t="e">
        <f>'11-2019'!#REF!</f>
        <v>#REF!</v>
      </c>
      <c r="J1729" s="38" t="e">
        <f>'11-2019'!#REF!</f>
        <v>#REF!</v>
      </c>
    </row>
    <row r="1730" spans="1:10" s="27" customFormat="1" ht="17.25" hidden="1" x14ac:dyDescent="0.3">
      <c r="A1730" s="6" t="e">
        <f>'11-2019'!#REF!</f>
        <v>#REF!</v>
      </c>
      <c r="B1730" s="7" t="e">
        <f>'11-2019'!#REF!</f>
        <v>#REF!</v>
      </c>
      <c r="C1730" s="8" t="e">
        <f>'11-2019'!#REF!</f>
        <v>#REF!</v>
      </c>
      <c r="D1730" s="9" t="e">
        <f>'11-2019'!#REF!</f>
        <v>#REF!</v>
      </c>
      <c r="E1730" s="9" t="e">
        <f>'11-2019'!#REF!</f>
        <v>#REF!</v>
      </c>
      <c r="F1730" s="71" t="e">
        <f t="shared" si="82"/>
        <v>#REF!</v>
      </c>
      <c r="H1730" s="38" t="e">
        <f>'11-2019'!#REF!</f>
        <v>#REF!</v>
      </c>
      <c r="I1730" s="38" t="e">
        <f>'11-2019'!#REF!</f>
        <v>#REF!</v>
      </c>
      <c r="J1730" s="38" t="e">
        <f>'11-2019'!#REF!</f>
        <v>#REF!</v>
      </c>
    </row>
    <row r="1731" spans="1:10" s="27" customFormat="1" ht="17.25" hidden="1" x14ac:dyDescent="0.3">
      <c r="A1731" s="6" t="e">
        <f>'11-2019'!#REF!</f>
        <v>#REF!</v>
      </c>
      <c r="B1731" s="7" t="e">
        <f>'11-2019'!#REF!</f>
        <v>#REF!</v>
      </c>
      <c r="C1731" s="8" t="e">
        <f>'11-2019'!#REF!</f>
        <v>#REF!</v>
      </c>
      <c r="D1731" s="9" t="e">
        <f>'11-2019'!#REF!</f>
        <v>#REF!</v>
      </c>
      <c r="E1731" s="9" t="e">
        <f>'11-2019'!#REF!</f>
        <v>#REF!</v>
      </c>
      <c r="F1731" s="71" t="e">
        <f t="shared" si="82"/>
        <v>#REF!</v>
      </c>
      <c r="H1731" s="38" t="e">
        <f>'11-2019'!#REF!</f>
        <v>#REF!</v>
      </c>
      <c r="I1731" s="38" t="e">
        <f>'11-2019'!#REF!</f>
        <v>#REF!</v>
      </c>
      <c r="J1731" s="38" t="e">
        <f>'11-2019'!#REF!</f>
        <v>#REF!</v>
      </c>
    </row>
    <row r="1732" spans="1:10" s="27" customFormat="1" ht="17.25" hidden="1" x14ac:dyDescent="0.3">
      <c r="A1732" s="6" t="e">
        <f>'11-2019'!#REF!</f>
        <v>#REF!</v>
      </c>
      <c r="B1732" s="7" t="e">
        <f>'11-2019'!#REF!</f>
        <v>#REF!</v>
      </c>
      <c r="C1732" s="8" t="e">
        <f>'11-2019'!#REF!</f>
        <v>#REF!</v>
      </c>
      <c r="D1732" s="9" t="e">
        <f>'11-2019'!#REF!</f>
        <v>#REF!</v>
      </c>
      <c r="E1732" s="9" t="e">
        <f>'11-2019'!#REF!</f>
        <v>#REF!</v>
      </c>
      <c r="F1732" s="71" t="e">
        <f t="shared" si="82"/>
        <v>#REF!</v>
      </c>
      <c r="H1732" s="38" t="e">
        <f>'11-2019'!#REF!</f>
        <v>#REF!</v>
      </c>
      <c r="I1732" s="38" t="e">
        <f>'11-2019'!#REF!</f>
        <v>#REF!</v>
      </c>
      <c r="J1732" s="38" t="e">
        <f>'11-2019'!#REF!</f>
        <v>#REF!</v>
      </c>
    </row>
    <row r="1733" spans="1:10" s="27" customFormat="1" ht="17.25" hidden="1" x14ac:dyDescent="0.3">
      <c r="A1733" s="6" t="e">
        <f>'11-2019'!#REF!</f>
        <v>#REF!</v>
      </c>
      <c r="B1733" s="7" t="e">
        <f>'11-2019'!#REF!</f>
        <v>#REF!</v>
      </c>
      <c r="C1733" s="8" t="e">
        <f>'11-2019'!#REF!</f>
        <v>#REF!</v>
      </c>
      <c r="D1733" s="9" t="e">
        <f>'11-2019'!#REF!</f>
        <v>#REF!</v>
      </c>
      <c r="E1733" s="9" t="e">
        <f>'11-2019'!#REF!</f>
        <v>#REF!</v>
      </c>
      <c r="F1733" s="71" t="e">
        <f t="shared" si="82"/>
        <v>#REF!</v>
      </c>
      <c r="H1733" s="38" t="e">
        <f>'11-2019'!#REF!</f>
        <v>#REF!</v>
      </c>
      <c r="I1733" s="38" t="e">
        <f>'11-2019'!#REF!</f>
        <v>#REF!</v>
      </c>
      <c r="J1733" s="38" t="e">
        <f>'11-2019'!#REF!</f>
        <v>#REF!</v>
      </c>
    </row>
    <row r="1734" spans="1:10" s="27" customFormat="1" ht="17.25" hidden="1" x14ac:dyDescent="0.3">
      <c r="A1734" s="6" t="e">
        <f>'11-2019'!#REF!</f>
        <v>#REF!</v>
      </c>
      <c r="B1734" s="7" t="e">
        <f>'11-2019'!#REF!</f>
        <v>#REF!</v>
      </c>
      <c r="C1734" s="8" t="e">
        <f>'11-2019'!#REF!</f>
        <v>#REF!</v>
      </c>
      <c r="D1734" s="9" t="e">
        <f>'11-2019'!#REF!</f>
        <v>#REF!</v>
      </c>
      <c r="E1734" s="9" t="e">
        <f>'11-2019'!#REF!</f>
        <v>#REF!</v>
      </c>
      <c r="F1734" s="71" t="e">
        <f t="shared" si="82"/>
        <v>#REF!</v>
      </c>
      <c r="H1734" s="38" t="e">
        <f>'11-2019'!#REF!</f>
        <v>#REF!</v>
      </c>
      <c r="I1734" s="38" t="e">
        <f>'11-2019'!#REF!</f>
        <v>#REF!</v>
      </c>
      <c r="J1734" s="38" t="e">
        <f>'11-2019'!#REF!</f>
        <v>#REF!</v>
      </c>
    </row>
    <row r="1735" spans="1:10" s="27" customFormat="1" ht="17.25" hidden="1" x14ac:dyDescent="0.3">
      <c r="A1735" s="6" t="e">
        <f>'11-2019'!#REF!</f>
        <v>#REF!</v>
      </c>
      <c r="B1735" s="7" t="e">
        <f>'11-2019'!#REF!</f>
        <v>#REF!</v>
      </c>
      <c r="C1735" s="8" t="e">
        <f>'11-2019'!#REF!</f>
        <v>#REF!</v>
      </c>
      <c r="D1735" s="9" t="e">
        <f>'11-2019'!#REF!</f>
        <v>#REF!</v>
      </c>
      <c r="E1735" s="9" t="e">
        <f>'11-2019'!#REF!</f>
        <v>#REF!</v>
      </c>
      <c r="F1735" s="71" t="e">
        <f t="shared" si="82"/>
        <v>#REF!</v>
      </c>
      <c r="H1735" s="38" t="e">
        <f>'11-2019'!#REF!</f>
        <v>#REF!</v>
      </c>
      <c r="I1735" s="38" t="e">
        <f>'11-2019'!#REF!</f>
        <v>#REF!</v>
      </c>
      <c r="J1735" s="38" t="e">
        <f>'11-2019'!#REF!</f>
        <v>#REF!</v>
      </c>
    </row>
    <row r="1736" spans="1:10" s="27" customFormat="1" ht="17.25" hidden="1" x14ac:dyDescent="0.3">
      <c r="A1736" s="6" t="e">
        <f>'11-2019'!#REF!</f>
        <v>#REF!</v>
      </c>
      <c r="B1736" s="7" t="e">
        <f>'11-2019'!#REF!</f>
        <v>#REF!</v>
      </c>
      <c r="C1736" s="8" t="e">
        <f>'11-2019'!#REF!</f>
        <v>#REF!</v>
      </c>
      <c r="D1736" s="9" t="e">
        <f>'11-2019'!#REF!</f>
        <v>#REF!</v>
      </c>
      <c r="E1736" s="9" t="e">
        <f>'11-2019'!#REF!</f>
        <v>#REF!</v>
      </c>
      <c r="F1736" s="71" t="e">
        <f t="shared" si="82"/>
        <v>#REF!</v>
      </c>
      <c r="H1736" s="38" t="e">
        <f>'11-2019'!#REF!</f>
        <v>#REF!</v>
      </c>
      <c r="I1736" s="38" t="e">
        <f>'11-2019'!#REF!</f>
        <v>#REF!</v>
      </c>
      <c r="J1736" s="38" t="e">
        <f>'11-2019'!#REF!</f>
        <v>#REF!</v>
      </c>
    </row>
    <row r="1737" spans="1:10" s="27" customFormat="1" ht="17.25" hidden="1" x14ac:dyDescent="0.3">
      <c r="A1737" s="6" t="e">
        <f>'11-2019'!#REF!</f>
        <v>#REF!</v>
      </c>
      <c r="B1737" s="7" t="e">
        <f>'11-2019'!#REF!</f>
        <v>#REF!</v>
      </c>
      <c r="C1737" s="8" t="e">
        <f>'11-2019'!#REF!</f>
        <v>#REF!</v>
      </c>
      <c r="D1737" s="9" t="e">
        <f>'11-2019'!#REF!</f>
        <v>#REF!</v>
      </c>
      <c r="E1737" s="9" t="e">
        <f>'11-2019'!#REF!</f>
        <v>#REF!</v>
      </c>
      <c r="F1737" s="71" t="e">
        <f t="shared" si="82"/>
        <v>#REF!</v>
      </c>
      <c r="H1737" s="38" t="e">
        <f>'11-2019'!#REF!</f>
        <v>#REF!</v>
      </c>
      <c r="I1737" s="38" t="e">
        <f>'11-2019'!#REF!</f>
        <v>#REF!</v>
      </c>
      <c r="J1737" s="38" t="e">
        <f>'11-2019'!#REF!</f>
        <v>#REF!</v>
      </c>
    </row>
    <row r="1738" spans="1:10" s="27" customFormat="1" ht="17.25" hidden="1" x14ac:dyDescent="0.3">
      <c r="A1738" s="6" t="e">
        <f>'11-2019'!#REF!</f>
        <v>#REF!</v>
      </c>
      <c r="B1738" s="7" t="e">
        <f>'11-2019'!#REF!</f>
        <v>#REF!</v>
      </c>
      <c r="C1738" s="8" t="e">
        <f>'11-2019'!#REF!</f>
        <v>#REF!</v>
      </c>
      <c r="D1738" s="9" t="e">
        <f>'11-2019'!#REF!</f>
        <v>#REF!</v>
      </c>
      <c r="E1738" s="9" t="e">
        <f>'11-2019'!#REF!</f>
        <v>#REF!</v>
      </c>
      <c r="F1738" s="71" t="e">
        <f t="shared" si="82"/>
        <v>#REF!</v>
      </c>
      <c r="H1738" s="38" t="e">
        <f>'11-2019'!#REF!</f>
        <v>#REF!</v>
      </c>
      <c r="I1738" s="38" t="e">
        <f>'11-2019'!#REF!</f>
        <v>#REF!</v>
      </c>
      <c r="J1738" s="38" t="e">
        <f>'11-2019'!#REF!</f>
        <v>#REF!</v>
      </c>
    </row>
    <row r="1739" spans="1:10" s="37" customFormat="1" ht="17.25" hidden="1" x14ac:dyDescent="0.3">
      <c r="A1739" s="13"/>
      <c r="B1739" s="321" t="e">
        <f>'11-2019'!#REF!</f>
        <v>#REF!</v>
      </c>
      <c r="C1739" s="322"/>
      <c r="D1739" s="322"/>
      <c r="E1739" s="322"/>
      <c r="F1739" s="323"/>
      <c r="H1739" s="38" t="e">
        <f>'11-2019'!#REF!</f>
        <v>#REF!</v>
      </c>
      <c r="I1739" s="38" t="e">
        <f>'11-2019'!#REF!</f>
        <v>#REF!</v>
      </c>
      <c r="J1739" s="38" t="e">
        <f>'11-2019'!#REF!</f>
        <v>#REF!</v>
      </c>
    </row>
    <row r="1740" spans="1:10" s="27" customFormat="1" ht="17.25" hidden="1" x14ac:dyDescent="0.3">
      <c r="A1740" s="6" t="e">
        <f>'11-2019'!#REF!</f>
        <v>#REF!</v>
      </c>
      <c r="B1740" s="7" t="e">
        <f>'11-2019'!#REF!</f>
        <v>#REF!</v>
      </c>
      <c r="C1740" s="8" t="e">
        <f>'11-2019'!#REF!</f>
        <v>#REF!</v>
      </c>
      <c r="D1740" s="9" t="e">
        <f>'11-2019'!#REF!</f>
        <v>#REF!</v>
      </c>
      <c r="E1740" s="9" t="e">
        <f>'11-2019'!#REF!</f>
        <v>#REF!</v>
      </c>
      <c r="F1740" s="71" t="e">
        <f t="shared" si="82"/>
        <v>#REF!</v>
      </c>
      <c r="H1740" s="38" t="e">
        <f>'11-2019'!#REF!</f>
        <v>#REF!</v>
      </c>
      <c r="I1740" s="38" t="e">
        <f>'11-2019'!#REF!</f>
        <v>#REF!</v>
      </c>
      <c r="J1740" s="38" t="e">
        <f>'11-2019'!#REF!</f>
        <v>#REF!</v>
      </c>
    </row>
    <row r="1741" spans="1:10" s="27" customFormat="1" ht="17.25" hidden="1" x14ac:dyDescent="0.3">
      <c r="A1741" s="6" t="e">
        <f>'11-2019'!#REF!</f>
        <v>#REF!</v>
      </c>
      <c r="B1741" s="7" t="e">
        <f>'11-2019'!#REF!</f>
        <v>#REF!</v>
      </c>
      <c r="C1741" s="8" t="e">
        <f>'11-2019'!#REF!</f>
        <v>#REF!</v>
      </c>
      <c r="D1741" s="9" t="e">
        <f>'11-2019'!#REF!</f>
        <v>#REF!</v>
      </c>
      <c r="E1741" s="9" t="e">
        <f>'11-2019'!#REF!</f>
        <v>#REF!</v>
      </c>
      <c r="F1741" s="71" t="e">
        <f t="shared" si="82"/>
        <v>#REF!</v>
      </c>
      <c r="H1741" s="38" t="e">
        <f>'11-2019'!#REF!</f>
        <v>#REF!</v>
      </c>
      <c r="I1741" s="38" t="e">
        <f>'11-2019'!#REF!</f>
        <v>#REF!</v>
      </c>
      <c r="J1741" s="38" t="e">
        <f>'11-2019'!#REF!</f>
        <v>#REF!</v>
      </c>
    </row>
    <row r="1742" spans="1:10" s="27" customFormat="1" ht="17.25" hidden="1" x14ac:dyDescent="0.3">
      <c r="A1742" s="6" t="e">
        <f>'11-2019'!#REF!</f>
        <v>#REF!</v>
      </c>
      <c r="B1742" s="7" t="e">
        <f>'11-2019'!#REF!</f>
        <v>#REF!</v>
      </c>
      <c r="C1742" s="8" t="e">
        <f>'11-2019'!#REF!</f>
        <v>#REF!</v>
      </c>
      <c r="D1742" s="9" t="e">
        <f>'11-2019'!#REF!</f>
        <v>#REF!</v>
      </c>
      <c r="E1742" s="9" t="e">
        <f>'11-2019'!#REF!</f>
        <v>#REF!</v>
      </c>
      <c r="F1742" s="71" t="e">
        <f t="shared" si="82"/>
        <v>#REF!</v>
      </c>
      <c r="H1742" s="38" t="e">
        <f>'11-2019'!#REF!</f>
        <v>#REF!</v>
      </c>
      <c r="I1742" s="38" t="e">
        <f>'11-2019'!#REF!</f>
        <v>#REF!</v>
      </c>
      <c r="J1742" s="38" t="e">
        <f>'11-2019'!#REF!</f>
        <v>#REF!</v>
      </c>
    </row>
    <row r="1743" spans="1:10" s="27" customFormat="1" ht="17.25" hidden="1" x14ac:dyDescent="0.3">
      <c r="A1743" s="6" t="e">
        <f>'11-2019'!#REF!</f>
        <v>#REF!</v>
      </c>
      <c r="B1743" s="7" t="e">
        <f>'11-2019'!#REF!</f>
        <v>#REF!</v>
      </c>
      <c r="C1743" s="8" t="e">
        <f>'11-2019'!#REF!</f>
        <v>#REF!</v>
      </c>
      <c r="D1743" s="9" t="e">
        <f>'11-2019'!#REF!</f>
        <v>#REF!</v>
      </c>
      <c r="E1743" s="9" t="e">
        <f>'11-2019'!#REF!</f>
        <v>#REF!</v>
      </c>
      <c r="F1743" s="71" t="e">
        <f t="shared" si="82"/>
        <v>#REF!</v>
      </c>
      <c r="H1743" s="38" t="e">
        <f>'11-2019'!#REF!</f>
        <v>#REF!</v>
      </c>
      <c r="I1743" s="38" t="e">
        <f>'11-2019'!#REF!</f>
        <v>#REF!</v>
      </c>
      <c r="J1743" s="38" t="e">
        <f>'11-2019'!#REF!</f>
        <v>#REF!</v>
      </c>
    </row>
    <row r="1744" spans="1:10" s="27" customFormat="1" ht="17.25" hidden="1" x14ac:dyDescent="0.3">
      <c r="A1744" s="6" t="e">
        <f>'11-2019'!#REF!</f>
        <v>#REF!</v>
      </c>
      <c r="B1744" s="7" t="e">
        <f>'11-2019'!#REF!</f>
        <v>#REF!</v>
      </c>
      <c r="C1744" s="8" t="e">
        <f>'11-2019'!#REF!</f>
        <v>#REF!</v>
      </c>
      <c r="D1744" s="9" t="e">
        <f>'11-2019'!#REF!</f>
        <v>#REF!</v>
      </c>
      <c r="E1744" s="9" t="e">
        <f>'11-2019'!#REF!</f>
        <v>#REF!</v>
      </c>
      <c r="F1744" s="71" t="e">
        <f t="shared" si="82"/>
        <v>#REF!</v>
      </c>
      <c r="H1744" s="38" t="e">
        <f>'11-2019'!#REF!</f>
        <v>#REF!</v>
      </c>
      <c r="I1744" s="38" t="e">
        <f>'11-2019'!#REF!</f>
        <v>#REF!</v>
      </c>
      <c r="J1744" s="38" t="e">
        <f>'11-2019'!#REF!</f>
        <v>#REF!</v>
      </c>
    </row>
    <row r="1745" spans="1:10" s="27" customFormat="1" ht="17.25" hidden="1" x14ac:dyDescent="0.3">
      <c r="A1745" s="6" t="e">
        <f>'11-2019'!#REF!</f>
        <v>#REF!</v>
      </c>
      <c r="B1745" s="7" t="e">
        <f>'11-2019'!#REF!</f>
        <v>#REF!</v>
      </c>
      <c r="C1745" s="8" t="e">
        <f>'11-2019'!#REF!</f>
        <v>#REF!</v>
      </c>
      <c r="D1745" s="9" t="e">
        <f>'11-2019'!#REF!</f>
        <v>#REF!</v>
      </c>
      <c r="E1745" s="9" t="e">
        <f>'11-2019'!#REF!</f>
        <v>#REF!</v>
      </c>
      <c r="F1745" s="71" t="e">
        <f t="shared" si="82"/>
        <v>#REF!</v>
      </c>
      <c r="H1745" s="38" t="e">
        <f>'11-2019'!#REF!</f>
        <v>#REF!</v>
      </c>
      <c r="I1745" s="38" t="e">
        <f>'11-2019'!#REF!</f>
        <v>#REF!</v>
      </c>
      <c r="J1745" s="38" t="e">
        <f>'11-2019'!#REF!</f>
        <v>#REF!</v>
      </c>
    </row>
    <row r="1746" spans="1:10" s="27" customFormat="1" ht="17.25" hidden="1" x14ac:dyDescent="0.3">
      <c r="A1746" s="6" t="e">
        <f>'11-2019'!#REF!</f>
        <v>#REF!</v>
      </c>
      <c r="B1746" s="7" t="e">
        <f>'11-2019'!#REF!</f>
        <v>#REF!</v>
      </c>
      <c r="C1746" s="8" t="e">
        <f>'11-2019'!#REF!</f>
        <v>#REF!</v>
      </c>
      <c r="D1746" s="9" t="e">
        <f>'11-2019'!#REF!</f>
        <v>#REF!</v>
      </c>
      <c r="E1746" s="9" t="e">
        <f>'11-2019'!#REF!</f>
        <v>#REF!</v>
      </c>
      <c r="F1746" s="71" t="e">
        <f t="shared" si="82"/>
        <v>#REF!</v>
      </c>
      <c r="H1746" s="38" t="e">
        <f>'11-2019'!#REF!</f>
        <v>#REF!</v>
      </c>
      <c r="I1746" s="38" t="e">
        <f>'11-2019'!#REF!</f>
        <v>#REF!</v>
      </c>
      <c r="J1746" s="38" t="e">
        <f>'11-2019'!#REF!</f>
        <v>#REF!</v>
      </c>
    </row>
    <row r="1747" spans="1:10" s="27" customFormat="1" ht="17.25" hidden="1" x14ac:dyDescent="0.3">
      <c r="A1747" s="6" t="e">
        <f>'11-2019'!#REF!</f>
        <v>#REF!</v>
      </c>
      <c r="B1747" s="7" t="e">
        <f>'11-2019'!#REF!</f>
        <v>#REF!</v>
      </c>
      <c r="C1747" s="8" t="e">
        <f>'11-2019'!#REF!</f>
        <v>#REF!</v>
      </c>
      <c r="D1747" s="9" t="e">
        <f>'11-2019'!#REF!</f>
        <v>#REF!</v>
      </c>
      <c r="E1747" s="9" t="e">
        <f>'11-2019'!#REF!</f>
        <v>#REF!</v>
      </c>
      <c r="F1747" s="71" t="e">
        <f t="shared" si="82"/>
        <v>#REF!</v>
      </c>
      <c r="H1747" s="38" t="e">
        <f>'11-2019'!#REF!</f>
        <v>#REF!</v>
      </c>
      <c r="I1747" s="38" t="e">
        <f>'11-2019'!#REF!</f>
        <v>#REF!</v>
      </c>
      <c r="J1747" s="38" t="e">
        <f>'11-2019'!#REF!</f>
        <v>#REF!</v>
      </c>
    </row>
    <row r="1748" spans="1:10" s="27" customFormat="1" ht="17.25" hidden="1" x14ac:dyDescent="0.3">
      <c r="A1748" s="6" t="e">
        <f>'11-2019'!#REF!</f>
        <v>#REF!</v>
      </c>
      <c r="B1748" s="7" t="e">
        <f>'11-2019'!#REF!</f>
        <v>#REF!</v>
      </c>
      <c r="C1748" s="8" t="e">
        <f>'11-2019'!#REF!</f>
        <v>#REF!</v>
      </c>
      <c r="D1748" s="9" t="e">
        <f>'11-2019'!#REF!</f>
        <v>#REF!</v>
      </c>
      <c r="E1748" s="9" t="e">
        <f>'11-2019'!#REF!</f>
        <v>#REF!</v>
      </c>
      <c r="F1748" s="71" t="e">
        <f t="shared" si="82"/>
        <v>#REF!</v>
      </c>
      <c r="H1748" s="38" t="e">
        <f>'11-2019'!#REF!</f>
        <v>#REF!</v>
      </c>
      <c r="I1748" s="38" t="e">
        <f>'11-2019'!#REF!</f>
        <v>#REF!</v>
      </c>
      <c r="J1748" s="38" t="e">
        <f>'11-2019'!#REF!</f>
        <v>#REF!</v>
      </c>
    </row>
    <row r="1749" spans="1:10" s="27" customFormat="1" ht="17.25" hidden="1" x14ac:dyDescent="0.3">
      <c r="A1749" s="6" t="e">
        <f>'11-2019'!#REF!</f>
        <v>#REF!</v>
      </c>
      <c r="B1749" s="7" t="e">
        <f>'11-2019'!#REF!</f>
        <v>#REF!</v>
      </c>
      <c r="C1749" s="8" t="e">
        <f>'11-2019'!#REF!</f>
        <v>#REF!</v>
      </c>
      <c r="D1749" s="9" t="e">
        <f>'11-2019'!#REF!</f>
        <v>#REF!</v>
      </c>
      <c r="E1749" s="9" t="e">
        <f>'11-2019'!#REF!</f>
        <v>#REF!</v>
      </c>
      <c r="F1749" s="71" t="e">
        <f t="shared" si="82"/>
        <v>#REF!</v>
      </c>
      <c r="H1749" s="38" t="e">
        <f>'11-2019'!#REF!</f>
        <v>#REF!</v>
      </c>
      <c r="I1749" s="38" t="e">
        <f>'11-2019'!#REF!</f>
        <v>#REF!</v>
      </c>
      <c r="J1749" s="38" t="e">
        <f>'11-2019'!#REF!</f>
        <v>#REF!</v>
      </c>
    </row>
    <row r="1750" spans="1:10" s="27" customFormat="1" ht="17.25" hidden="1" x14ac:dyDescent="0.3">
      <c r="A1750" s="6" t="e">
        <f>'11-2019'!#REF!</f>
        <v>#REF!</v>
      </c>
      <c r="B1750" s="7" t="e">
        <f>'11-2019'!#REF!</f>
        <v>#REF!</v>
      </c>
      <c r="C1750" s="8" t="e">
        <f>'11-2019'!#REF!</f>
        <v>#REF!</v>
      </c>
      <c r="D1750" s="9" t="e">
        <f>'11-2019'!#REF!</f>
        <v>#REF!</v>
      </c>
      <c r="E1750" s="9" t="e">
        <f>'11-2019'!#REF!</f>
        <v>#REF!</v>
      </c>
      <c r="F1750" s="71" t="e">
        <f t="shared" si="82"/>
        <v>#REF!</v>
      </c>
      <c r="H1750" s="38" t="e">
        <f>'11-2019'!#REF!</f>
        <v>#REF!</v>
      </c>
      <c r="I1750" s="38" t="e">
        <f>'11-2019'!#REF!</f>
        <v>#REF!</v>
      </c>
      <c r="J1750" s="38" t="e">
        <f>'11-2019'!#REF!</f>
        <v>#REF!</v>
      </c>
    </row>
    <row r="1751" spans="1:10" s="27" customFormat="1" ht="17.25" hidden="1" x14ac:dyDescent="0.3">
      <c r="A1751" s="6" t="e">
        <f>'11-2019'!#REF!</f>
        <v>#REF!</v>
      </c>
      <c r="B1751" s="7" t="e">
        <f>'11-2019'!#REF!</f>
        <v>#REF!</v>
      </c>
      <c r="C1751" s="8" t="e">
        <f>'11-2019'!#REF!</f>
        <v>#REF!</v>
      </c>
      <c r="D1751" s="9" t="e">
        <f>'11-2019'!#REF!</f>
        <v>#REF!</v>
      </c>
      <c r="E1751" s="9" t="e">
        <f>'11-2019'!#REF!</f>
        <v>#REF!</v>
      </c>
      <c r="F1751" s="71" t="e">
        <f t="shared" si="82"/>
        <v>#REF!</v>
      </c>
      <c r="H1751" s="38" t="e">
        <f>'11-2019'!#REF!</f>
        <v>#REF!</v>
      </c>
      <c r="I1751" s="38" t="e">
        <f>'11-2019'!#REF!</f>
        <v>#REF!</v>
      </c>
      <c r="J1751" s="38" t="e">
        <f>'11-2019'!#REF!</f>
        <v>#REF!</v>
      </c>
    </row>
    <row r="1752" spans="1:10" s="27" customFormat="1" ht="17.25" hidden="1" x14ac:dyDescent="0.3">
      <c r="A1752" s="6" t="e">
        <f>'11-2019'!#REF!</f>
        <v>#REF!</v>
      </c>
      <c r="B1752" s="7" t="e">
        <f>'11-2019'!#REF!</f>
        <v>#REF!</v>
      </c>
      <c r="C1752" s="8" t="e">
        <f>'11-2019'!#REF!</f>
        <v>#REF!</v>
      </c>
      <c r="D1752" s="9" t="e">
        <f>'11-2019'!#REF!</f>
        <v>#REF!</v>
      </c>
      <c r="E1752" s="9" t="e">
        <f>'11-2019'!#REF!</f>
        <v>#REF!</v>
      </c>
      <c r="F1752" s="71" t="e">
        <f t="shared" si="82"/>
        <v>#REF!</v>
      </c>
      <c r="H1752" s="38" t="e">
        <f>'11-2019'!#REF!</f>
        <v>#REF!</v>
      </c>
      <c r="I1752" s="38" t="e">
        <f>'11-2019'!#REF!</f>
        <v>#REF!</v>
      </c>
      <c r="J1752" s="38" t="e">
        <f>'11-2019'!#REF!</f>
        <v>#REF!</v>
      </c>
    </row>
    <row r="1753" spans="1:10" s="27" customFormat="1" ht="17.25" hidden="1" x14ac:dyDescent="0.3">
      <c r="A1753" s="6" t="e">
        <f>'11-2019'!#REF!</f>
        <v>#REF!</v>
      </c>
      <c r="B1753" s="7" t="e">
        <f>'11-2019'!#REF!</f>
        <v>#REF!</v>
      </c>
      <c r="C1753" s="8" t="e">
        <f>'11-2019'!#REF!</f>
        <v>#REF!</v>
      </c>
      <c r="D1753" s="9" t="e">
        <f>'11-2019'!#REF!</f>
        <v>#REF!</v>
      </c>
      <c r="E1753" s="9" t="e">
        <f>'11-2019'!#REF!</f>
        <v>#REF!</v>
      </c>
      <c r="F1753" s="71" t="e">
        <f t="shared" si="82"/>
        <v>#REF!</v>
      </c>
      <c r="H1753" s="38" t="e">
        <f>'11-2019'!#REF!</f>
        <v>#REF!</v>
      </c>
      <c r="I1753" s="38" t="e">
        <f>'11-2019'!#REF!</f>
        <v>#REF!</v>
      </c>
      <c r="J1753" s="38" t="e">
        <f>'11-2019'!#REF!</f>
        <v>#REF!</v>
      </c>
    </row>
    <row r="1754" spans="1:10" s="27" customFormat="1" ht="17.25" hidden="1" x14ac:dyDescent="0.3">
      <c r="A1754" s="6" t="e">
        <f>'11-2019'!#REF!</f>
        <v>#REF!</v>
      </c>
      <c r="B1754" s="7" t="e">
        <f>'11-2019'!#REF!</f>
        <v>#REF!</v>
      </c>
      <c r="C1754" s="8" t="e">
        <f>'11-2019'!#REF!</f>
        <v>#REF!</v>
      </c>
      <c r="D1754" s="9" t="e">
        <f>'11-2019'!#REF!</f>
        <v>#REF!</v>
      </c>
      <c r="E1754" s="9" t="e">
        <f>'11-2019'!#REF!</f>
        <v>#REF!</v>
      </c>
      <c r="F1754" s="71" t="e">
        <f t="shared" si="82"/>
        <v>#REF!</v>
      </c>
      <c r="H1754" s="38" t="e">
        <f>'11-2019'!#REF!</f>
        <v>#REF!</v>
      </c>
      <c r="I1754" s="38" t="e">
        <f>'11-2019'!#REF!</f>
        <v>#REF!</v>
      </c>
      <c r="J1754" s="38" t="e">
        <f>'11-2019'!#REF!</f>
        <v>#REF!</v>
      </c>
    </row>
    <row r="1755" spans="1:10" s="27" customFormat="1" ht="17.25" hidden="1" x14ac:dyDescent="0.3">
      <c r="A1755" s="6" t="e">
        <f>'11-2019'!#REF!</f>
        <v>#REF!</v>
      </c>
      <c r="B1755" s="7" t="e">
        <f>'11-2019'!#REF!</f>
        <v>#REF!</v>
      </c>
      <c r="C1755" s="8" t="e">
        <f>'11-2019'!#REF!</f>
        <v>#REF!</v>
      </c>
      <c r="D1755" s="9" t="e">
        <f>'11-2019'!#REF!</f>
        <v>#REF!</v>
      </c>
      <c r="E1755" s="9" t="e">
        <f>'11-2019'!#REF!</f>
        <v>#REF!</v>
      </c>
      <c r="F1755" s="71" t="e">
        <f t="shared" si="82"/>
        <v>#REF!</v>
      </c>
      <c r="H1755" s="38" t="e">
        <f>'11-2019'!#REF!</f>
        <v>#REF!</v>
      </c>
      <c r="I1755" s="38" t="e">
        <f>'11-2019'!#REF!</f>
        <v>#REF!</v>
      </c>
      <c r="J1755" s="38" t="e">
        <f>'11-2019'!#REF!</f>
        <v>#REF!</v>
      </c>
    </row>
    <row r="1756" spans="1:10" s="27" customFormat="1" ht="17.25" hidden="1" x14ac:dyDescent="0.3">
      <c r="A1756" s="6" t="e">
        <f>'11-2019'!#REF!</f>
        <v>#REF!</v>
      </c>
      <c r="B1756" s="7" t="e">
        <f>'11-2019'!#REF!</f>
        <v>#REF!</v>
      </c>
      <c r="C1756" s="8" t="e">
        <f>'11-2019'!#REF!</f>
        <v>#REF!</v>
      </c>
      <c r="D1756" s="9" t="e">
        <f>'11-2019'!#REF!</f>
        <v>#REF!</v>
      </c>
      <c r="E1756" s="9" t="e">
        <f>'11-2019'!#REF!</f>
        <v>#REF!</v>
      </c>
      <c r="F1756" s="71" t="e">
        <f t="shared" si="82"/>
        <v>#REF!</v>
      </c>
      <c r="H1756" s="38" t="e">
        <f>'11-2019'!#REF!</f>
        <v>#REF!</v>
      </c>
      <c r="I1756" s="38" t="e">
        <f>'11-2019'!#REF!</f>
        <v>#REF!</v>
      </c>
      <c r="J1756" s="38" t="e">
        <f>'11-2019'!#REF!</f>
        <v>#REF!</v>
      </c>
    </row>
    <row r="1757" spans="1:10" s="27" customFormat="1" ht="17.25" hidden="1" x14ac:dyDescent="0.3">
      <c r="A1757" s="6" t="e">
        <f>'11-2019'!#REF!</f>
        <v>#REF!</v>
      </c>
      <c r="B1757" s="7" t="e">
        <f>'11-2019'!#REF!</f>
        <v>#REF!</v>
      </c>
      <c r="C1757" s="8" t="e">
        <f>'11-2019'!#REF!</f>
        <v>#REF!</v>
      </c>
      <c r="D1757" s="9" t="e">
        <f>'11-2019'!#REF!</f>
        <v>#REF!</v>
      </c>
      <c r="E1757" s="9" t="e">
        <f>'11-2019'!#REF!</f>
        <v>#REF!</v>
      </c>
      <c r="F1757" s="71" t="e">
        <f t="shared" si="82"/>
        <v>#REF!</v>
      </c>
      <c r="H1757" s="38" t="e">
        <f>'11-2019'!#REF!</f>
        <v>#REF!</v>
      </c>
      <c r="I1757" s="38" t="e">
        <f>'11-2019'!#REF!</f>
        <v>#REF!</v>
      </c>
      <c r="J1757" s="38" t="e">
        <f>'11-2019'!#REF!</f>
        <v>#REF!</v>
      </c>
    </row>
    <row r="1758" spans="1:10" s="27" customFormat="1" ht="17.25" hidden="1" x14ac:dyDescent="0.3">
      <c r="A1758" s="6" t="e">
        <f>'11-2019'!#REF!</f>
        <v>#REF!</v>
      </c>
      <c r="B1758" s="7" t="e">
        <f>'11-2019'!#REF!</f>
        <v>#REF!</v>
      </c>
      <c r="C1758" s="8" t="e">
        <f>'11-2019'!#REF!</f>
        <v>#REF!</v>
      </c>
      <c r="D1758" s="9" t="e">
        <f>'11-2019'!#REF!</f>
        <v>#REF!</v>
      </c>
      <c r="E1758" s="9" t="e">
        <f>'11-2019'!#REF!</f>
        <v>#REF!</v>
      </c>
      <c r="F1758" s="71" t="e">
        <f t="shared" si="82"/>
        <v>#REF!</v>
      </c>
      <c r="H1758" s="38" t="e">
        <f>'11-2019'!#REF!</f>
        <v>#REF!</v>
      </c>
      <c r="I1758" s="38" t="e">
        <f>'11-2019'!#REF!</f>
        <v>#REF!</v>
      </c>
      <c r="J1758" s="38" t="e">
        <f>'11-2019'!#REF!</f>
        <v>#REF!</v>
      </c>
    </row>
    <row r="1759" spans="1:10" s="27" customFormat="1" ht="17.25" hidden="1" x14ac:dyDescent="0.3">
      <c r="A1759" s="6" t="e">
        <f>'11-2019'!#REF!</f>
        <v>#REF!</v>
      </c>
      <c r="B1759" s="7" t="e">
        <f>'11-2019'!#REF!</f>
        <v>#REF!</v>
      </c>
      <c r="C1759" s="8" t="e">
        <f>'11-2019'!#REF!</f>
        <v>#REF!</v>
      </c>
      <c r="D1759" s="9" t="e">
        <f>'11-2019'!#REF!</f>
        <v>#REF!</v>
      </c>
      <c r="E1759" s="9" t="e">
        <f>'11-2019'!#REF!</f>
        <v>#REF!</v>
      </c>
      <c r="F1759" s="71" t="e">
        <f t="shared" si="82"/>
        <v>#REF!</v>
      </c>
      <c r="H1759" s="38" t="e">
        <f>'11-2019'!#REF!</f>
        <v>#REF!</v>
      </c>
      <c r="I1759" s="38" t="e">
        <f>'11-2019'!#REF!</f>
        <v>#REF!</v>
      </c>
      <c r="J1759" s="38" t="e">
        <f>'11-2019'!#REF!</f>
        <v>#REF!</v>
      </c>
    </row>
    <row r="1760" spans="1:10" s="27" customFormat="1" ht="17.25" hidden="1" x14ac:dyDescent="0.3">
      <c r="A1760" s="6" t="e">
        <f>'11-2019'!#REF!</f>
        <v>#REF!</v>
      </c>
      <c r="B1760" s="7" t="e">
        <f>'11-2019'!#REF!</f>
        <v>#REF!</v>
      </c>
      <c r="C1760" s="8" t="e">
        <f>'11-2019'!#REF!</f>
        <v>#REF!</v>
      </c>
      <c r="D1760" s="9" t="e">
        <f>'11-2019'!#REF!</f>
        <v>#REF!</v>
      </c>
      <c r="E1760" s="9" t="e">
        <f>'11-2019'!#REF!</f>
        <v>#REF!</v>
      </c>
      <c r="F1760" s="71" t="e">
        <f t="shared" si="82"/>
        <v>#REF!</v>
      </c>
      <c r="H1760" s="38" t="e">
        <f>'11-2019'!#REF!</f>
        <v>#REF!</v>
      </c>
      <c r="I1760" s="38" t="e">
        <f>'11-2019'!#REF!</f>
        <v>#REF!</v>
      </c>
      <c r="J1760" s="38" t="e">
        <f>'11-2019'!#REF!</f>
        <v>#REF!</v>
      </c>
    </row>
    <row r="1761" spans="1:10" s="37" customFormat="1" ht="17.25" hidden="1" x14ac:dyDescent="0.3">
      <c r="A1761" s="13"/>
      <c r="B1761" s="5" t="e">
        <f>'11-2019'!#REF!</f>
        <v>#REF!</v>
      </c>
      <c r="C1761" s="4"/>
      <c r="D1761" s="18"/>
      <c r="E1761" s="18"/>
      <c r="F1761" s="72"/>
      <c r="H1761" s="38" t="e">
        <f>'11-2019'!#REF!</f>
        <v>#REF!</v>
      </c>
      <c r="I1761" s="38" t="e">
        <f>'11-2019'!#REF!</f>
        <v>#REF!</v>
      </c>
      <c r="J1761" s="38" t="e">
        <f>'11-2019'!#REF!</f>
        <v>#REF!</v>
      </c>
    </row>
    <row r="1762" spans="1:10" s="27" customFormat="1" ht="17.25" hidden="1" x14ac:dyDescent="0.3">
      <c r="A1762" s="6" t="e">
        <f>'11-2019'!#REF!</f>
        <v>#REF!</v>
      </c>
      <c r="B1762" s="7" t="e">
        <f>'11-2019'!#REF!</f>
        <v>#REF!</v>
      </c>
      <c r="C1762" s="8" t="e">
        <f>'11-2019'!#REF!</f>
        <v>#REF!</v>
      </c>
      <c r="D1762" s="9" t="e">
        <f>'11-2019'!#REF!</f>
        <v>#REF!</v>
      </c>
      <c r="E1762" s="9" t="e">
        <f>'11-2019'!#REF!</f>
        <v>#REF!</v>
      </c>
      <c r="F1762" s="71" t="e">
        <f t="shared" si="82"/>
        <v>#REF!</v>
      </c>
      <c r="H1762" s="38" t="e">
        <f>'11-2019'!#REF!</f>
        <v>#REF!</v>
      </c>
      <c r="I1762" s="38" t="e">
        <f>'11-2019'!#REF!</f>
        <v>#REF!</v>
      </c>
      <c r="J1762" s="38" t="e">
        <f>'11-2019'!#REF!</f>
        <v>#REF!</v>
      </c>
    </row>
    <row r="1763" spans="1:10" s="27" customFormat="1" ht="17.25" hidden="1" x14ac:dyDescent="0.3">
      <c r="A1763" s="6" t="e">
        <f>'11-2019'!#REF!</f>
        <v>#REF!</v>
      </c>
      <c r="B1763" s="7" t="e">
        <f>'11-2019'!#REF!</f>
        <v>#REF!</v>
      </c>
      <c r="C1763" s="8" t="e">
        <f>'11-2019'!#REF!</f>
        <v>#REF!</v>
      </c>
      <c r="D1763" s="9" t="e">
        <f>'11-2019'!#REF!</f>
        <v>#REF!</v>
      </c>
      <c r="E1763" s="9" t="e">
        <f>'11-2019'!#REF!</f>
        <v>#REF!</v>
      </c>
      <c r="F1763" s="71" t="e">
        <f t="shared" si="82"/>
        <v>#REF!</v>
      </c>
      <c r="H1763" s="38" t="e">
        <f>'11-2019'!#REF!</f>
        <v>#REF!</v>
      </c>
      <c r="I1763" s="38" t="e">
        <f>'11-2019'!#REF!</f>
        <v>#REF!</v>
      </c>
      <c r="J1763" s="38" t="e">
        <f>'11-2019'!#REF!</f>
        <v>#REF!</v>
      </c>
    </row>
    <row r="1764" spans="1:10" s="27" customFormat="1" ht="17.25" hidden="1" x14ac:dyDescent="0.3">
      <c r="A1764" s="6" t="e">
        <f>'11-2019'!#REF!</f>
        <v>#REF!</v>
      </c>
      <c r="B1764" s="7" t="e">
        <f>'11-2019'!#REF!</f>
        <v>#REF!</v>
      </c>
      <c r="C1764" s="8" t="e">
        <f>'11-2019'!#REF!</f>
        <v>#REF!</v>
      </c>
      <c r="D1764" s="9" t="e">
        <f>'11-2019'!#REF!</f>
        <v>#REF!</v>
      </c>
      <c r="E1764" s="9" t="e">
        <f>'11-2019'!#REF!</f>
        <v>#REF!</v>
      </c>
      <c r="F1764" s="71" t="e">
        <f t="shared" si="82"/>
        <v>#REF!</v>
      </c>
      <c r="H1764" s="38" t="e">
        <f>'11-2019'!#REF!</f>
        <v>#REF!</v>
      </c>
      <c r="I1764" s="38" t="e">
        <f>'11-2019'!#REF!</f>
        <v>#REF!</v>
      </c>
      <c r="J1764" s="38" t="e">
        <f>'11-2019'!#REF!</f>
        <v>#REF!</v>
      </c>
    </row>
    <row r="1765" spans="1:10" s="27" customFormat="1" ht="17.25" hidden="1" x14ac:dyDescent="0.3">
      <c r="A1765" s="6" t="e">
        <f>'11-2019'!#REF!</f>
        <v>#REF!</v>
      </c>
      <c r="B1765" s="7" t="e">
        <f>'11-2019'!#REF!</f>
        <v>#REF!</v>
      </c>
      <c r="C1765" s="8" t="e">
        <f>'11-2019'!#REF!</f>
        <v>#REF!</v>
      </c>
      <c r="D1765" s="9" t="e">
        <f>'11-2019'!#REF!</f>
        <v>#REF!</v>
      </c>
      <c r="E1765" s="9" t="e">
        <f>'11-2019'!#REF!</f>
        <v>#REF!</v>
      </c>
      <c r="F1765" s="71" t="e">
        <f t="shared" si="82"/>
        <v>#REF!</v>
      </c>
      <c r="H1765" s="38" t="e">
        <f>'11-2019'!#REF!</f>
        <v>#REF!</v>
      </c>
      <c r="I1765" s="38" t="e">
        <f>'11-2019'!#REF!</f>
        <v>#REF!</v>
      </c>
      <c r="J1765" s="38" t="e">
        <f>'11-2019'!#REF!</f>
        <v>#REF!</v>
      </c>
    </row>
    <row r="1766" spans="1:10" s="27" customFormat="1" ht="17.25" hidden="1" x14ac:dyDescent="0.3">
      <c r="A1766" s="6" t="e">
        <f>'11-2019'!#REF!</f>
        <v>#REF!</v>
      </c>
      <c r="B1766" s="7" t="e">
        <f>'11-2019'!#REF!</f>
        <v>#REF!</v>
      </c>
      <c r="C1766" s="8" t="e">
        <f>'11-2019'!#REF!</f>
        <v>#REF!</v>
      </c>
      <c r="D1766" s="9" t="e">
        <f>'11-2019'!#REF!</f>
        <v>#REF!</v>
      </c>
      <c r="E1766" s="9" t="e">
        <f>'11-2019'!#REF!</f>
        <v>#REF!</v>
      </c>
      <c r="F1766" s="71" t="e">
        <f t="shared" si="82"/>
        <v>#REF!</v>
      </c>
      <c r="H1766" s="38" t="e">
        <f>'11-2019'!#REF!</f>
        <v>#REF!</v>
      </c>
      <c r="I1766" s="38" t="e">
        <f>'11-2019'!#REF!</f>
        <v>#REF!</v>
      </c>
      <c r="J1766" s="38" t="e">
        <f>'11-2019'!#REF!</f>
        <v>#REF!</v>
      </c>
    </row>
    <row r="1767" spans="1:10" s="27" customFormat="1" ht="17.25" hidden="1" x14ac:dyDescent="0.3">
      <c r="A1767" s="6" t="e">
        <f>'11-2019'!#REF!</f>
        <v>#REF!</v>
      </c>
      <c r="B1767" s="7" t="e">
        <f>'11-2019'!#REF!</f>
        <v>#REF!</v>
      </c>
      <c r="C1767" s="8" t="e">
        <f>'11-2019'!#REF!</f>
        <v>#REF!</v>
      </c>
      <c r="D1767" s="9" t="e">
        <f>'11-2019'!#REF!</f>
        <v>#REF!</v>
      </c>
      <c r="E1767" s="9" t="e">
        <f>'11-2019'!#REF!</f>
        <v>#REF!</v>
      </c>
      <c r="F1767" s="71" t="e">
        <f t="shared" si="82"/>
        <v>#REF!</v>
      </c>
      <c r="H1767" s="38" t="e">
        <f>'11-2019'!#REF!</f>
        <v>#REF!</v>
      </c>
      <c r="I1767" s="38" t="e">
        <f>'11-2019'!#REF!</f>
        <v>#REF!</v>
      </c>
      <c r="J1767" s="38" t="e">
        <f>'11-2019'!#REF!</f>
        <v>#REF!</v>
      </c>
    </row>
    <row r="1768" spans="1:10" s="27" customFormat="1" ht="17.25" hidden="1" x14ac:dyDescent="0.3">
      <c r="A1768" s="6" t="e">
        <f>'11-2019'!#REF!</f>
        <v>#REF!</v>
      </c>
      <c r="B1768" s="7" t="e">
        <f>'11-2019'!#REF!</f>
        <v>#REF!</v>
      </c>
      <c r="C1768" s="8" t="e">
        <f>'11-2019'!#REF!</f>
        <v>#REF!</v>
      </c>
      <c r="D1768" s="9" t="e">
        <f>'11-2019'!#REF!</f>
        <v>#REF!</v>
      </c>
      <c r="E1768" s="9" t="e">
        <f>'11-2019'!#REF!</f>
        <v>#REF!</v>
      </c>
      <c r="F1768" s="71" t="e">
        <f t="shared" si="82"/>
        <v>#REF!</v>
      </c>
      <c r="H1768" s="38" t="e">
        <f>'11-2019'!#REF!</f>
        <v>#REF!</v>
      </c>
      <c r="I1768" s="38" t="e">
        <f>'11-2019'!#REF!</f>
        <v>#REF!</v>
      </c>
      <c r="J1768" s="38" t="e">
        <f>'11-2019'!#REF!</f>
        <v>#REF!</v>
      </c>
    </row>
    <row r="1769" spans="1:10" s="27" customFormat="1" ht="17.25" hidden="1" x14ac:dyDescent="0.3">
      <c r="A1769" s="6" t="e">
        <f>'11-2019'!#REF!</f>
        <v>#REF!</v>
      </c>
      <c r="B1769" s="7" t="e">
        <f>'11-2019'!#REF!</f>
        <v>#REF!</v>
      </c>
      <c r="C1769" s="8" t="e">
        <f>'11-2019'!#REF!</f>
        <v>#REF!</v>
      </c>
      <c r="D1769" s="9" t="e">
        <f>'11-2019'!#REF!</f>
        <v>#REF!</v>
      </c>
      <c r="E1769" s="9" t="e">
        <f>'11-2019'!#REF!</f>
        <v>#REF!</v>
      </c>
      <c r="F1769" s="71" t="e">
        <f t="shared" si="82"/>
        <v>#REF!</v>
      </c>
      <c r="H1769" s="38" t="e">
        <f>'11-2019'!#REF!</f>
        <v>#REF!</v>
      </c>
      <c r="I1769" s="38" t="e">
        <f>'11-2019'!#REF!</f>
        <v>#REF!</v>
      </c>
      <c r="J1769" s="38" t="e">
        <f>'11-2019'!#REF!</f>
        <v>#REF!</v>
      </c>
    </row>
    <row r="1770" spans="1:10" s="27" customFormat="1" ht="17.25" hidden="1" x14ac:dyDescent="0.3">
      <c r="A1770" s="6" t="e">
        <f>'11-2019'!#REF!</f>
        <v>#REF!</v>
      </c>
      <c r="B1770" s="7" t="e">
        <f>'11-2019'!#REF!</f>
        <v>#REF!</v>
      </c>
      <c r="C1770" s="8" t="e">
        <f>'11-2019'!#REF!</f>
        <v>#REF!</v>
      </c>
      <c r="D1770" s="9" t="e">
        <f>'11-2019'!#REF!</f>
        <v>#REF!</v>
      </c>
      <c r="E1770" s="9" t="e">
        <f>'11-2019'!#REF!</f>
        <v>#REF!</v>
      </c>
      <c r="F1770" s="71" t="e">
        <f t="shared" si="82"/>
        <v>#REF!</v>
      </c>
      <c r="H1770" s="38" t="e">
        <f>'11-2019'!#REF!</f>
        <v>#REF!</v>
      </c>
      <c r="I1770" s="38" t="e">
        <f>'11-2019'!#REF!</f>
        <v>#REF!</v>
      </c>
      <c r="J1770" s="38" t="e">
        <f>'11-2019'!#REF!</f>
        <v>#REF!</v>
      </c>
    </row>
    <row r="1771" spans="1:10" s="27" customFormat="1" ht="17.25" hidden="1" x14ac:dyDescent="0.3">
      <c r="A1771" s="6" t="e">
        <f>'11-2019'!#REF!</f>
        <v>#REF!</v>
      </c>
      <c r="B1771" s="7" t="e">
        <f>'11-2019'!#REF!</f>
        <v>#REF!</v>
      </c>
      <c r="C1771" s="8" t="e">
        <f>'11-2019'!#REF!</f>
        <v>#REF!</v>
      </c>
      <c r="D1771" s="9" t="e">
        <f>'11-2019'!#REF!</f>
        <v>#REF!</v>
      </c>
      <c r="E1771" s="9" t="e">
        <f>'11-2019'!#REF!</f>
        <v>#REF!</v>
      </c>
      <c r="F1771" s="71" t="e">
        <f t="shared" si="82"/>
        <v>#REF!</v>
      </c>
      <c r="H1771" s="38" t="e">
        <f>'11-2019'!#REF!</f>
        <v>#REF!</v>
      </c>
      <c r="I1771" s="38" t="e">
        <f>'11-2019'!#REF!</f>
        <v>#REF!</v>
      </c>
      <c r="J1771" s="38" t="e">
        <f>'11-2019'!#REF!</f>
        <v>#REF!</v>
      </c>
    </row>
    <row r="1772" spans="1:10" s="27" customFormat="1" ht="17.25" hidden="1" x14ac:dyDescent="0.3">
      <c r="A1772" s="6" t="e">
        <f>'11-2019'!#REF!</f>
        <v>#REF!</v>
      </c>
      <c r="B1772" s="7" t="e">
        <f>'11-2019'!#REF!</f>
        <v>#REF!</v>
      </c>
      <c r="C1772" s="8" t="e">
        <f>'11-2019'!#REF!</f>
        <v>#REF!</v>
      </c>
      <c r="D1772" s="9" t="e">
        <f>'11-2019'!#REF!</f>
        <v>#REF!</v>
      </c>
      <c r="E1772" s="9" t="e">
        <f>'11-2019'!#REF!</f>
        <v>#REF!</v>
      </c>
      <c r="F1772" s="71" t="e">
        <f t="shared" si="82"/>
        <v>#REF!</v>
      </c>
      <c r="H1772" s="38" t="e">
        <f>'11-2019'!#REF!</f>
        <v>#REF!</v>
      </c>
      <c r="I1772" s="38" t="e">
        <f>'11-2019'!#REF!</f>
        <v>#REF!</v>
      </c>
      <c r="J1772" s="38" t="e">
        <f>'11-2019'!#REF!</f>
        <v>#REF!</v>
      </c>
    </row>
    <row r="1773" spans="1:10" s="27" customFormat="1" ht="17.25" hidden="1" x14ac:dyDescent="0.3">
      <c r="A1773" s="6" t="e">
        <f>'11-2019'!#REF!</f>
        <v>#REF!</v>
      </c>
      <c r="B1773" s="7" t="e">
        <f>'11-2019'!#REF!</f>
        <v>#REF!</v>
      </c>
      <c r="C1773" s="8" t="e">
        <f>'11-2019'!#REF!</f>
        <v>#REF!</v>
      </c>
      <c r="D1773" s="9" t="e">
        <f>'11-2019'!#REF!</f>
        <v>#REF!</v>
      </c>
      <c r="E1773" s="9" t="e">
        <f>'11-2019'!#REF!</f>
        <v>#REF!</v>
      </c>
      <c r="F1773" s="71" t="e">
        <f t="shared" si="82"/>
        <v>#REF!</v>
      </c>
      <c r="H1773" s="38" t="e">
        <f>'11-2019'!#REF!</f>
        <v>#REF!</v>
      </c>
      <c r="I1773" s="38" t="e">
        <f>'11-2019'!#REF!</f>
        <v>#REF!</v>
      </c>
      <c r="J1773" s="38" t="e">
        <f>'11-2019'!#REF!</f>
        <v>#REF!</v>
      </c>
    </row>
    <row r="1774" spans="1:10" s="27" customFormat="1" ht="17.25" hidden="1" x14ac:dyDescent="0.3">
      <c r="A1774" s="6" t="e">
        <f>'11-2019'!#REF!</f>
        <v>#REF!</v>
      </c>
      <c r="B1774" s="7" t="e">
        <f>'11-2019'!#REF!</f>
        <v>#REF!</v>
      </c>
      <c r="C1774" s="8" t="e">
        <f>'11-2019'!#REF!</f>
        <v>#REF!</v>
      </c>
      <c r="D1774" s="9" t="e">
        <f>'11-2019'!#REF!</f>
        <v>#REF!</v>
      </c>
      <c r="E1774" s="9" t="e">
        <f>'11-2019'!#REF!</f>
        <v>#REF!</v>
      </c>
      <c r="F1774" s="71" t="e">
        <f t="shared" si="82"/>
        <v>#REF!</v>
      </c>
      <c r="H1774" s="38" t="e">
        <f>'11-2019'!#REF!</f>
        <v>#REF!</v>
      </c>
      <c r="I1774" s="38" t="e">
        <f>'11-2019'!#REF!</f>
        <v>#REF!</v>
      </c>
      <c r="J1774" s="38" t="e">
        <f>'11-2019'!#REF!</f>
        <v>#REF!</v>
      </c>
    </row>
    <row r="1775" spans="1:10" s="27" customFormat="1" ht="17.25" hidden="1" x14ac:dyDescent="0.3">
      <c r="A1775" s="6" t="e">
        <f>'11-2019'!#REF!</f>
        <v>#REF!</v>
      </c>
      <c r="B1775" s="7" t="e">
        <f>'11-2019'!#REF!</f>
        <v>#REF!</v>
      </c>
      <c r="C1775" s="8" t="e">
        <f>'11-2019'!#REF!</f>
        <v>#REF!</v>
      </c>
      <c r="D1775" s="9" t="e">
        <f>'11-2019'!#REF!</f>
        <v>#REF!</v>
      </c>
      <c r="E1775" s="9" t="e">
        <f>'11-2019'!#REF!</f>
        <v>#REF!</v>
      </c>
      <c r="F1775" s="71" t="e">
        <f t="shared" si="82"/>
        <v>#REF!</v>
      </c>
      <c r="H1775" s="38" t="e">
        <f>'11-2019'!#REF!</f>
        <v>#REF!</v>
      </c>
      <c r="I1775" s="38" t="e">
        <f>'11-2019'!#REF!</f>
        <v>#REF!</v>
      </c>
      <c r="J1775" s="38" t="e">
        <f>'11-2019'!#REF!</f>
        <v>#REF!</v>
      </c>
    </row>
    <row r="1776" spans="1:10" s="27" customFormat="1" ht="17.25" hidden="1" x14ac:dyDescent="0.3">
      <c r="A1776" s="6" t="e">
        <f>'11-2019'!#REF!</f>
        <v>#REF!</v>
      </c>
      <c r="B1776" s="7" t="e">
        <f>'11-2019'!#REF!</f>
        <v>#REF!</v>
      </c>
      <c r="C1776" s="8" t="e">
        <f>'11-2019'!#REF!</f>
        <v>#REF!</v>
      </c>
      <c r="D1776" s="9" t="e">
        <f>'11-2019'!#REF!</f>
        <v>#REF!</v>
      </c>
      <c r="E1776" s="9" t="e">
        <f>'11-2019'!#REF!</f>
        <v>#REF!</v>
      </c>
      <c r="F1776" s="71" t="e">
        <f t="shared" si="82"/>
        <v>#REF!</v>
      </c>
      <c r="H1776" s="38" t="e">
        <f>'11-2019'!#REF!</f>
        <v>#REF!</v>
      </c>
      <c r="I1776" s="38" t="e">
        <f>'11-2019'!#REF!</f>
        <v>#REF!</v>
      </c>
      <c r="J1776" s="38" t="e">
        <f>'11-2019'!#REF!</f>
        <v>#REF!</v>
      </c>
    </row>
    <row r="1777" spans="1:10" s="27" customFormat="1" ht="17.25" hidden="1" x14ac:dyDescent="0.3">
      <c r="A1777" s="6" t="e">
        <f>'11-2019'!#REF!</f>
        <v>#REF!</v>
      </c>
      <c r="B1777" s="7" t="e">
        <f>'11-2019'!#REF!</f>
        <v>#REF!</v>
      </c>
      <c r="C1777" s="8" t="e">
        <f>'11-2019'!#REF!</f>
        <v>#REF!</v>
      </c>
      <c r="D1777" s="9" t="e">
        <f>'11-2019'!#REF!</f>
        <v>#REF!</v>
      </c>
      <c r="E1777" s="9" t="e">
        <f>'11-2019'!#REF!</f>
        <v>#REF!</v>
      </c>
      <c r="F1777" s="71" t="e">
        <f t="shared" si="82"/>
        <v>#REF!</v>
      </c>
      <c r="H1777" s="38" t="e">
        <f>'11-2019'!#REF!</f>
        <v>#REF!</v>
      </c>
      <c r="I1777" s="38" t="e">
        <f>'11-2019'!#REF!</f>
        <v>#REF!</v>
      </c>
      <c r="J1777" s="38" t="e">
        <f>'11-2019'!#REF!</f>
        <v>#REF!</v>
      </c>
    </row>
    <row r="1778" spans="1:10" s="27" customFormat="1" ht="17.25" hidden="1" x14ac:dyDescent="0.3">
      <c r="A1778" s="6" t="e">
        <f>'11-2019'!#REF!</f>
        <v>#REF!</v>
      </c>
      <c r="B1778" s="7" t="e">
        <f>'11-2019'!#REF!</f>
        <v>#REF!</v>
      </c>
      <c r="C1778" s="8" t="e">
        <f>'11-2019'!#REF!</f>
        <v>#REF!</v>
      </c>
      <c r="D1778" s="9" t="e">
        <f>'11-2019'!#REF!</f>
        <v>#REF!</v>
      </c>
      <c r="E1778" s="9" t="e">
        <f>'11-2019'!#REF!</f>
        <v>#REF!</v>
      </c>
      <c r="F1778" s="71" t="e">
        <f t="shared" si="82"/>
        <v>#REF!</v>
      </c>
      <c r="H1778" s="38" t="e">
        <f>'11-2019'!#REF!</f>
        <v>#REF!</v>
      </c>
      <c r="I1778" s="38" t="e">
        <f>'11-2019'!#REF!</f>
        <v>#REF!</v>
      </c>
      <c r="J1778" s="38" t="e">
        <f>'11-2019'!#REF!</f>
        <v>#REF!</v>
      </c>
    </row>
    <row r="1779" spans="1:10" s="27" customFormat="1" ht="17.25" hidden="1" x14ac:dyDescent="0.3">
      <c r="A1779" s="6" t="e">
        <f>'11-2019'!#REF!</f>
        <v>#REF!</v>
      </c>
      <c r="B1779" s="7" t="e">
        <f>'11-2019'!#REF!</f>
        <v>#REF!</v>
      </c>
      <c r="C1779" s="8" t="e">
        <f>'11-2019'!#REF!</f>
        <v>#REF!</v>
      </c>
      <c r="D1779" s="9" t="e">
        <f>'11-2019'!#REF!</f>
        <v>#REF!</v>
      </c>
      <c r="E1779" s="9" t="e">
        <f>'11-2019'!#REF!</f>
        <v>#REF!</v>
      </c>
      <c r="F1779" s="71" t="e">
        <f t="shared" si="82"/>
        <v>#REF!</v>
      </c>
      <c r="H1779" s="38" t="e">
        <f>'11-2019'!#REF!</f>
        <v>#REF!</v>
      </c>
      <c r="I1779" s="38" t="e">
        <f>'11-2019'!#REF!</f>
        <v>#REF!</v>
      </c>
      <c r="J1779" s="38" t="e">
        <f>'11-2019'!#REF!</f>
        <v>#REF!</v>
      </c>
    </row>
    <row r="1780" spans="1:10" s="27" customFormat="1" ht="17.25" hidden="1" x14ac:dyDescent="0.3">
      <c r="A1780" s="6" t="e">
        <f>'11-2019'!#REF!</f>
        <v>#REF!</v>
      </c>
      <c r="B1780" s="7" t="e">
        <f>'11-2019'!#REF!</f>
        <v>#REF!</v>
      </c>
      <c r="C1780" s="8" t="e">
        <f>'11-2019'!#REF!</f>
        <v>#REF!</v>
      </c>
      <c r="D1780" s="9" t="e">
        <f>'11-2019'!#REF!</f>
        <v>#REF!</v>
      </c>
      <c r="E1780" s="9" t="e">
        <f>'11-2019'!#REF!</f>
        <v>#REF!</v>
      </c>
      <c r="F1780" s="71" t="e">
        <f t="shared" si="82"/>
        <v>#REF!</v>
      </c>
      <c r="H1780" s="38" t="e">
        <f>'11-2019'!#REF!</f>
        <v>#REF!</v>
      </c>
      <c r="I1780" s="38" t="e">
        <f>'11-2019'!#REF!</f>
        <v>#REF!</v>
      </c>
      <c r="J1780" s="38" t="e">
        <f>'11-2019'!#REF!</f>
        <v>#REF!</v>
      </c>
    </row>
    <row r="1781" spans="1:10" s="37" customFormat="1" ht="17.25" hidden="1" x14ac:dyDescent="0.3">
      <c r="A1781" s="13"/>
      <c r="B1781" s="5" t="e">
        <f>'11-2019'!#REF!</f>
        <v>#REF!</v>
      </c>
      <c r="C1781" s="4"/>
      <c r="D1781" s="18"/>
      <c r="E1781" s="18"/>
      <c r="F1781" s="72"/>
      <c r="H1781" s="38" t="e">
        <f>'11-2019'!#REF!</f>
        <v>#REF!</v>
      </c>
      <c r="I1781" s="38" t="e">
        <f>'11-2019'!#REF!</f>
        <v>#REF!</v>
      </c>
      <c r="J1781" s="38" t="e">
        <f>'11-2019'!#REF!</f>
        <v>#REF!</v>
      </c>
    </row>
    <row r="1782" spans="1:10" s="27" customFormat="1" ht="17.25" hidden="1" x14ac:dyDescent="0.3">
      <c r="A1782" s="6" t="e">
        <f>'11-2019'!#REF!</f>
        <v>#REF!</v>
      </c>
      <c r="B1782" s="7" t="e">
        <f>'11-2019'!#REF!</f>
        <v>#REF!</v>
      </c>
      <c r="C1782" s="8" t="e">
        <f>'11-2019'!#REF!</f>
        <v>#REF!</v>
      </c>
      <c r="D1782" s="9" t="e">
        <f>'11-2019'!#REF!</f>
        <v>#REF!</v>
      </c>
      <c r="E1782" s="9" t="e">
        <f>'11-2019'!#REF!</f>
        <v>#REF!</v>
      </c>
      <c r="F1782" s="71" t="e">
        <f t="shared" si="82"/>
        <v>#REF!</v>
      </c>
      <c r="H1782" s="38" t="e">
        <f>'11-2019'!#REF!</f>
        <v>#REF!</v>
      </c>
      <c r="I1782" s="38" t="e">
        <f>'11-2019'!#REF!</f>
        <v>#REF!</v>
      </c>
      <c r="J1782" s="38" t="e">
        <f>'11-2019'!#REF!</f>
        <v>#REF!</v>
      </c>
    </row>
    <row r="1783" spans="1:10" s="27" customFormat="1" ht="17.25" hidden="1" x14ac:dyDescent="0.3">
      <c r="A1783" s="6" t="e">
        <f>'11-2019'!#REF!</f>
        <v>#REF!</v>
      </c>
      <c r="B1783" s="7" t="e">
        <f>'11-2019'!#REF!</f>
        <v>#REF!</v>
      </c>
      <c r="C1783" s="8" t="e">
        <f>'11-2019'!#REF!</f>
        <v>#REF!</v>
      </c>
      <c r="D1783" s="9" t="e">
        <f>'11-2019'!#REF!</f>
        <v>#REF!</v>
      </c>
      <c r="E1783" s="9" t="e">
        <f>'11-2019'!#REF!</f>
        <v>#REF!</v>
      </c>
      <c r="F1783" s="71" t="e">
        <f t="shared" si="82"/>
        <v>#REF!</v>
      </c>
      <c r="H1783" s="38" t="e">
        <f>'11-2019'!#REF!</f>
        <v>#REF!</v>
      </c>
      <c r="I1783" s="38" t="e">
        <f>'11-2019'!#REF!</f>
        <v>#REF!</v>
      </c>
      <c r="J1783" s="38" t="e">
        <f>'11-2019'!#REF!</f>
        <v>#REF!</v>
      </c>
    </row>
    <row r="1784" spans="1:10" s="27" customFormat="1" ht="17.25" hidden="1" x14ac:dyDescent="0.3">
      <c r="A1784" s="6" t="e">
        <f>'11-2019'!#REF!</f>
        <v>#REF!</v>
      </c>
      <c r="B1784" s="7" t="e">
        <f>'11-2019'!#REF!</f>
        <v>#REF!</v>
      </c>
      <c r="C1784" s="8" t="e">
        <f>'11-2019'!#REF!</f>
        <v>#REF!</v>
      </c>
      <c r="D1784" s="9" t="e">
        <f>'11-2019'!#REF!</f>
        <v>#REF!</v>
      </c>
      <c r="E1784" s="9" t="e">
        <f>'11-2019'!#REF!</f>
        <v>#REF!</v>
      </c>
      <c r="F1784" s="71" t="e">
        <f t="shared" si="82"/>
        <v>#REF!</v>
      </c>
      <c r="H1784" s="38" t="e">
        <f>'11-2019'!#REF!</f>
        <v>#REF!</v>
      </c>
      <c r="I1784" s="38" t="e">
        <f>'11-2019'!#REF!</f>
        <v>#REF!</v>
      </c>
      <c r="J1784" s="38" t="e">
        <f>'11-2019'!#REF!</f>
        <v>#REF!</v>
      </c>
    </row>
    <row r="1785" spans="1:10" s="27" customFormat="1" ht="17.25" hidden="1" x14ac:dyDescent="0.3">
      <c r="A1785" s="6" t="e">
        <f>'11-2019'!#REF!</f>
        <v>#REF!</v>
      </c>
      <c r="B1785" s="7" t="e">
        <f>'11-2019'!#REF!</f>
        <v>#REF!</v>
      </c>
      <c r="C1785" s="8" t="e">
        <f>'11-2019'!#REF!</f>
        <v>#REF!</v>
      </c>
      <c r="D1785" s="9" t="e">
        <f>'11-2019'!#REF!</f>
        <v>#REF!</v>
      </c>
      <c r="E1785" s="9" t="e">
        <f>'11-2019'!#REF!</f>
        <v>#REF!</v>
      </c>
      <c r="F1785" s="71" t="e">
        <f t="shared" si="82"/>
        <v>#REF!</v>
      </c>
      <c r="H1785" s="38" t="e">
        <f>'11-2019'!#REF!</f>
        <v>#REF!</v>
      </c>
      <c r="I1785" s="38" t="e">
        <f>'11-2019'!#REF!</f>
        <v>#REF!</v>
      </c>
      <c r="J1785" s="38" t="e">
        <f>'11-2019'!#REF!</f>
        <v>#REF!</v>
      </c>
    </row>
    <row r="1786" spans="1:10" s="27" customFormat="1" ht="17.25" hidden="1" x14ac:dyDescent="0.3">
      <c r="A1786" s="6" t="e">
        <f>'11-2019'!#REF!</f>
        <v>#REF!</v>
      </c>
      <c r="B1786" s="7" t="e">
        <f>'11-2019'!#REF!</f>
        <v>#REF!</v>
      </c>
      <c r="C1786" s="8" t="e">
        <f>'11-2019'!#REF!</f>
        <v>#REF!</v>
      </c>
      <c r="D1786" s="9" t="e">
        <f>'11-2019'!#REF!</f>
        <v>#REF!</v>
      </c>
      <c r="E1786" s="9" t="e">
        <f>'11-2019'!#REF!</f>
        <v>#REF!</v>
      </c>
      <c r="F1786" s="71" t="e">
        <f t="shared" si="82"/>
        <v>#REF!</v>
      </c>
      <c r="H1786" s="38" t="e">
        <f>'11-2019'!#REF!</f>
        <v>#REF!</v>
      </c>
      <c r="I1786" s="38" t="e">
        <f>'11-2019'!#REF!</f>
        <v>#REF!</v>
      </c>
      <c r="J1786" s="38" t="e">
        <f>'11-2019'!#REF!</f>
        <v>#REF!</v>
      </c>
    </row>
    <row r="1787" spans="1:10" s="27" customFormat="1" ht="17.25" hidden="1" x14ac:dyDescent="0.3">
      <c r="A1787" s="6" t="e">
        <f>'11-2019'!#REF!</f>
        <v>#REF!</v>
      </c>
      <c r="B1787" s="7" t="e">
        <f>'11-2019'!#REF!</f>
        <v>#REF!</v>
      </c>
      <c r="C1787" s="8" t="e">
        <f>'11-2019'!#REF!</f>
        <v>#REF!</v>
      </c>
      <c r="D1787" s="9" t="e">
        <f>'11-2019'!#REF!</f>
        <v>#REF!</v>
      </c>
      <c r="E1787" s="9" t="e">
        <f>'11-2019'!#REF!</f>
        <v>#REF!</v>
      </c>
      <c r="F1787" s="71" t="e">
        <f t="shared" si="82"/>
        <v>#REF!</v>
      </c>
      <c r="H1787" s="38" t="e">
        <f>'11-2019'!#REF!</f>
        <v>#REF!</v>
      </c>
      <c r="I1787" s="38" t="e">
        <f>'11-2019'!#REF!</f>
        <v>#REF!</v>
      </c>
      <c r="J1787" s="38" t="e">
        <f>'11-2019'!#REF!</f>
        <v>#REF!</v>
      </c>
    </row>
    <row r="1788" spans="1:10" s="27" customFormat="1" ht="17.25" hidden="1" x14ac:dyDescent="0.3">
      <c r="A1788" s="6" t="e">
        <f>'11-2019'!#REF!</f>
        <v>#REF!</v>
      </c>
      <c r="B1788" s="7" t="e">
        <f>'11-2019'!#REF!</f>
        <v>#REF!</v>
      </c>
      <c r="C1788" s="8" t="e">
        <f>'11-2019'!#REF!</f>
        <v>#REF!</v>
      </c>
      <c r="D1788" s="9" t="e">
        <f>'11-2019'!#REF!</f>
        <v>#REF!</v>
      </c>
      <c r="E1788" s="9" t="e">
        <f>'11-2019'!#REF!</f>
        <v>#REF!</v>
      </c>
      <c r="F1788" s="71" t="e">
        <f t="shared" ref="F1788:F1851" si="83">E1788-D1788</f>
        <v>#REF!</v>
      </c>
      <c r="H1788" s="38" t="e">
        <f>'11-2019'!#REF!</f>
        <v>#REF!</v>
      </c>
      <c r="I1788" s="38" t="e">
        <f>'11-2019'!#REF!</f>
        <v>#REF!</v>
      </c>
      <c r="J1788" s="38" t="e">
        <f>'11-2019'!#REF!</f>
        <v>#REF!</v>
      </c>
    </row>
    <row r="1789" spans="1:10" s="27" customFormat="1" ht="17.25" hidden="1" x14ac:dyDescent="0.3">
      <c r="A1789" s="6" t="e">
        <f>'11-2019'!#REF!</f>
        <v>#REF!</v>
      </c>
      <c r="B1789" s="7" t="e">
        <f>'11-2019'!#REF!</f>
        <v>#REF!</v>
      </c>
      <c r="C1789" s="8" t="e">
        <f>'11-2019'!#REF!</f>
        <v>#REF!</v>
      </c>
      <c r="D1789" s="9" t="e">
        <f>'11-2019'!#REF!</f>
        <v>#REF!</v>
      </c>
      <c r="E1789" s="9" t="e">
        <f>'11-2019'!#REF!</f>
        <v>#REF!</v>
      </c>
      <c r="F1789" s="71" t="e">
        <f t="shared" si="83"/>
        <v>#REF!</v>
      </c>
      <c r="H1789" s="38" t="e">
        <f>'11-2019'!#REF!</f>
        <v>#REF!</v>
      </c>
      <c r="I1789" s="38" t="e">
        <f>'11-2019'!#REF!</f>
        <v>#REF!</v>
      </c>
      <c r="J1789" s="38" t="e">
        <f>'11-2019'!#REF!</f>
        <v>#REF!</v>
      </c>
    </row>
    <row r="1790" spans="1:10" s="27" customFormat="1" ht="17.25" hidden="1" x14ac:dyDescent="0.3">
      <c r="A1790" s="6" t="e">
        <f>'11-2019'!#REF!</f>
        <v>#REF!</v>
      </c>
      <c r="B1790" s="7" t="e">
        <f>'11-2019'!#REF!</f>
        <v>#REF!</v>
      </c>
      <c r="C1790" s="8" t="e">
        <f>'11-2019'!#REF!</f>
        <v>#REF!</v>
      </c>
      <c r="D1790" s="9" t="e">
        <f>'11-2019'!#REF!</f>
        <v>#REF!</v>
      </c>
      <c r="E1790" s="9" t="e">
        <f>'11-2019'!#REF!</f>
        <v>#REF!</v>
      </c>
      <c r="F1790" s="71" t="e">
        <f t="shared" si="83"/>
        <v>#REF!</v>
      </c>
      <c r="H1790" s="38" t="e">
        <f>'11-2019'!#REF!</f>
        <v>#REF!</v>
      </c>
      <c r="I1790" s="38" t="e">
        <f>'11-2019'!#REF!</f>
        <v>#REF!</v>
      </c>
      <c r="J1790" s="38" t="e">
        <f>'11-2019'!#REF!</f>
        <v>#REF!</v>
      </c>
    </row>
    <row r="1791" spans="1:10" s="27" customFormat="1" ht="17.25" hidden="1" x14ac:dyDescent="0.3">
      <c r="A1791" s="6" t="e">
        <f>'11-2019'!#REF!</f>
        <v>#REF!</v>
      </c>
      <c r="B1791" s="7" t="e">
        <f>'11-2019'!#REF!</f>
        <v>#REF!</v>
      </c>
      <c r="C1791" s="8" t="e">
        <f>'11-2019'!#REF!</f>
        <v>#REF!</v>
      </c>
      <c r="D1791" s="9" t="e">
        <f>'11-2019'!#REF!</f>
        <v>#REF!</v>
      </c>
      <c r="E1791" s="9" t="e">
        <f>'11-2019'!#REF!</f>
        <v>#REF!</v>
      </c>
      <c r="F1791" s="71" t="e">
        <f t="shared" si="83"/>
        <v>#REF!</v>
      </c>
      <c r="H1791" s="38" t="e">
        <f>'11-2019'!#REF!</f>
        <v>#REF!</v>
      </c>
      <c r="I1791" s="38" t="e">
        <f>'11-2019'!#REF!</f>
        <v>#REF!</v>
      </c>
      <c r="J1791" s="38" t="e">
        <f>'11-2019'!#REF!</f>
        <v>#REF!</v>
      </c>
    </row>
    <row r="1792" spans="1:10" s="27" customFormat="1" ht="17.25" hidden="1" x14ac:dyDescent="0.3">
      <c r="A1792" s="6" t="e">
        <f>'11-2019'!#REF!</f>
        <v>#REF!</v>
      </c>
      <c r="B1792" s="7" t="e">
        <f>'11-2019'!#REF!</f>
        <v>#REF!</v>
      </c>
      <c r="C1792" s="8" t="e">
        <f>'11-2019'!#REF!</f>
        <v>#REF!</v>
      </c>
      <c r="D1792" s="9" t="e">
        <f>'11-2019'!#REF!</f>
        <v>#REF!</v>
      </c>
      <c r="E1792" s="9" t="e">
        <f>'11-2019'!#REF!</f>
        <v>#REF!</v>
      </c>
      <c r="F1792" s="71" t="e">
        <f t="shared" si="83"/>
        <v>#REF!</v>
      </c>
      <c r="H1792" s="38" t="e">
        <f>'11-2019'!#REF!</f>
        <v>#REF!</v>
      </c>
      <c r="I1792" s="38" t="e">
        <f>'11-2019'!#REF!</f>
        <v>#REF!</v>
      </c>
      <c r="J1792" s="38" t="e">
        <f>'11-2019'!#REF!</f>
        <v>#REF!</v>
      </c>
    </row>
    <row r="1793" spans="1:10" s="27" customFormat="1" ht="17.25" hidden="1" x14ac:dyDescent="0.3">
      <c r="A1793" s="6" t="e">
        <f>'11-2019'!#REF!</f>
        <v>#REF!</v>
      </c>
      <c r="B1793" s="7" t="e">
        <f>'11-2019'!#REF!</f>
        <v>#REF!</v>
      </c>
      <c r="C1793" s="8" t="e">
        <f>'11-2019'!#REF!</f>
        <v>#REF!</v>
      </c>
      <c r="D1793" s="9" t="e">
        <f>'11-2019'!#REF!</f>
        <v>#REF!</v>
      </c>
      <c r="E1793" s="9" t="e">
        <f>'11-2019'!#REF!</f>
        <v>#REF!</v>
      </c>
      <c r="F1793" s="71" t="e">
        <f t="shared" si="83"/>
        <v>#REF!</v>
      </c>
      <c r="H1793" s="38" t="e">
        <f>'11-2019'!#REF!</f>
        <v>#REF!</v>
      </c>
      <c r="I1793" s="38" t="e">
        <f>'11-2019'!#REF!</f>
        <v>#REF!</v>
      </c>
      <c r="J1793" s="38" t="e">
        <f>'11-2019'!#REF!</f>
        <v>#REF!</v>
      </c>
    </row>
    <row r="1794" spans="1:10" s="27" customFormat="1" ht="17.25" hidden="1" x14ac:dyDescent="0.3">
      <c r="A1794" s="6" t="e">
        <f>'11-2019'!#REF!</f>
        <v>#REF!</v>
      </c>
      <c r="B1794" s="7" t="e">
        <f>'11-2019'!#REF!</f>
        <v>#REF!</v>
      </c>
      <c r="C1794" s="8" t="e">
        <f>'11-2019'!#REF!</f>
        <v>#REF!</v>
      </c>
      <c r="D1794" s="9" t="e">
        <f>'11-2019'!#REF!</f>
        <v>#REF!</v>
      </c>
      <c r="E1794" s="9" t="e">
        <f>'11-2019'!#REF!</f>
        <v>#REF!</v>
      </c>
      <c r="F1794" s="71" t="e">
        <f t="shared" si="83"/>
        <v>#REF!</v>
      </c>
      <c r="H1794" s="38" t="e">
        <f>'11-2019'!#REF!</f>
        <v>#REF!</v>
      </c>
      <c r="I1794" s="38" t="e">
        <f>'11-2019'!#REF!</f>
        <v>#REF!</v>
      </c>
      <c r="J1794" s="38" t="e">
        <f>'11-2019'!#REF!</f>
        <v>#REF!</v>
      </c>
    </row>
    <row r="1795" spans="1:10" s="37" customFormat="1" ht="17.25" hidden="1" x14ac:dyDescent="0.3">
      <c r="A1795" s="13"/>
      <c r="B1795" s="5" t="e">
        <f>'11-2019'!#REF!</f>
        <v>#REF!</v>
      </c>
      <c r="C1795" s="4"/>
      <c r="D1795" s="18"/>
      <c r="E1795" s="18"/>
      <c r="F1795" s="72"/>
      <c r="H1795" s="38" t="e">
        <f>'11-2019'!#REF!</f>
        <v>#REF!</v>
      </c>
      <c r="I1795" s="38" t="e">
        <f>'11-2019'!#REF!</f>
        <v>#REF!</v>
      </c>
      <c r="J1795" s="38" t="e">
        <f>'11-2019'!#REF!</f>
        <v>#REF!</v>
      </c>
    </row>
    <row r="1796" spans="1:10" s="27" customFormat="1" ht="17.25" hidden="1" x14ac:dyDescent="0.3">
      <c r="A1796" s="6" t="e">
        <f>'11-2019'!#REF!</f>
        <v>#REF!</v>
      </c>
      <c r="B1796" s="7" t="e">
        <f>'11-2019'!#REF!</f>
        <v>#REF!</v>
      </c>
      <c r="C1796" s="8" t="e">
        <f>'11-2019'!#REF!</f>
        <v>#REF!</v>
      </c>
      <c r="D1796" s="9" t="e">
        <f>'11-2019'!#REF!</f>
        <v>#REF!</v>
      </c>
      <c r="E1796" s="9" t="e">
        <f>'11-2019'!#REF!</f>
        <v>#REF!</v>
      </c>
      <c r="F1796" s="71" t="e">
        <f t="shared" si="83"/>
        <v>#REF!</v>
      </c>
      <c r="H1796" s="38" t="e">
        <f>'11-2019'!#REF!</f>
        <v>#REF!</v>
      </c>
      <c r="I1796" s="38" t="e">
        <f>'11-2019'!#REF!</f>
        <v>#REF!</v>
      </c>
      <c r="J1796" s="38" t="e">
        <f>'11-2019'!#REF!</f>
        <v>#REF!</v>
      </c>
    </row>
    <row r="1797" spans="1:10" s="27" customFormat="1" ht="17.25" hidden="1" x14ac:dyDescent="0.3">
      <c r="A1797" s="6" t="e">
        <f>'11-2019'!#REF!</f>
        <v>#REF!</v>
      </c>
      <c r="B1797" s="7" t="e">
        <f>'11-2019'!#REF!</f>
        <v>#REF!</v>
      </c>
      <c r="C1797" s="8" t="e">
        <f>'11-2019'!#REF!</f>
        <v>#REF!</v>
      </c>
      <c r="D1797" s="9" t="e">
        <f>'11-2019'!#REF!</f>
        <v>#REF!</v>
      </c>
      <c r="E1797" s="9" t="e">
        <f>'11-2019'!#REF!</f>
        <v>#REF!</v>
      </c>
      <c r="F1797" s="71" t="e">
        <f t="shared" si="83"/>
        <v>#REF!</v>
      </c>
      <c r="H1797" s="38" t="e">
        <f>'11-2019'!#REF!</f>
        <v>#REF!</v>
      </c>
      <c r="I1797" s="38" t="e">
        <f>'11-2019'!#REF!</f>
        <v>#REF!</v>
      </c>
      <c r="J1797" s="38" t="e">
        <f>'11-2019'!#REF!</f>
        <v>#REF!</v>
      </c>
    </row>
    <row r="1798" spans="1:10" s="27" customFormat="1" ht="17.25" hidden="1" x14ac:dyDescent="0.3">
      <c r="A1798" s="6" t="e">
        <f>'11-2019'!#REF!</f>
        <v>#REF!</v>
      </c>
      <c r="B1798" s="7" t="e">
        <f>'11-2019'!#REF!</f>
        <v>#REF!</v>
      </c>
      <c r="C1798" s="8" t="e">
        <f>'11-2019'!#REF!</f>
        <v>#REF!</v>
      </c>
      <c r="D1798" s="9" t="e">
        <f>'11-2019'!#REF!</f>
        <v>#REF!</v>
      </c>
      <c r="E1798" s="9" t="e">
        <f>'11-2019'!#REF!</f>
        <v>#REF!</v>
      </c>
      <c r="F1798" s="71" t="e">
        <f t="shared" si="83"/>
        <v>#REF!</v>
      </c>
      <c r="H1798" s="38" t="e">
        <f>'11-2019'!#REF!</f>
        <v>#REF!</v>
      </c>
      <c r="I1798" s="38" t="e">
        <f>'11-2019'!#REF!</f>
        <v>#REF!</v>
      </c>
      <c r="J1798" s="38" t="e">
        <f>'11-2019'!#REF!</f>
        <v>#REF!</v>
      </c>
    </row>
    <row r="1799" spans="1:10" s="27" customFormat="1" ht="17.25" hidden="1" x14ac:dyDescent="0.3">
      <c r="A1799" s="6" t="e">
        <f>'11-2019'!#REF!</f>
        <v>#REF!</v>
      </c>
      <c r="B1799" s="7" t="e">
        <f>'11-2019'!#REF!</f>
        <v>#REF!</v>
      </c>
      <c r="C1799" s="8" t="e">
        <f>'11-2019'!#REF!</f>
        <v>#REF!</v>
      </c>
      <c r="D1799" s="9" t="e">
        <f>'11-2019'!#REF!</f>
        <v>#REF!</v>
      </c>
      <c r="E1799" s="9" t="e">
        <f>'11-2019'!#REF!</f>
        <v>#REF!</v>
      </c>
      <c r="F1799" s="71" t="e">
        <f t="shared" si="83"/>
        <v>#REF!</v>
      </c>
      <c r="H1799" s="38" t="e">
        <f>'11-2019'!#REF!</f>
        <v>#REF!</v>
      </c>
      <c r="I1799" s="38" t="e">
        <f>'11-2019'!#REF!</f>
        <v>#REF!</v>
      </c>
      <c r="J1799" s="38" t="e">
        <f>'11-2019'!#REF!</f>
        <v>#REF!</v>
      </c>
    </row>
    <row r="1800" spans="1:10" s="27" customFormat="1" ht="17.25" hidden="1" x14ac:dyDescent="0.3">
      <c r="A1800" s="6" t="e">
        <f>'11-2019'!#REF!</f>
        <v>#REF!</v>
      </c>
      <c r="B1800" s="7" t="e">
        <f>'11-2019'!#REF!</f>
        <v>#REF!</v>
      </c>
      <c r="C1800" s="8" t="e">
        <f>'11-2019'!#REF!</f>
        <v>#REF!</v>
      </c>
      <c r="D1800" s="9" t="e">
        <f>'11-2019'!#REF!</f>
        <v>#REF!</v>
      </c>
      <c r="E1800" s="9" t="e">
        <f>'11-2019'!#REF!</f>
        <v>#REF!</v>
      </c>
      <c r="F1800" s="71" t="e">
        <f t="shared" si="83"/>
        <v>#REF!</v>
      </c>
      <c r="H1800" s="38" t="e">
        <f>'11-2019'!#REF!</f>
        <v>#REF!</v>
      </c>
      <c r="I1800" s="38" t="e">
        <f>'11-2019'!#REF!</f>
        <v>#REF!</v>
      </c>
      <c r="J1800" s="38" t="e">
        <f>'11-2019'!#REF!</f>
        <v>#REF!</v>
      </c>
    </row>
    <row r="1801" spans="1:10" s="27" customFormat="1" ht="17.25" hidden="1" x14ac:dyDescent="0.3">
      <c r="A1801" s="6" t="e">
        <f>'11-2019'!#REF!</f>
        <v>#REF!</v>
      </c>
      <c r="B1801" s="7" t="e">
        <f>'11-2019'!#REF!</f>
        <v>#REF!</v>
      </c>
      <c r="C1801" s="8" t="e">
        <f>'11-2019'!#REF!</f>
        <v>#REF!</v>
      </c>
      <c r="D1801" s="9" t="e">
        <f>'11-2019'!#REF!</f>
        <v>#REF!</v>
      </c>
      <c r="E1801" s="9" t="e">
        <f>'11-2019'!#REF!</f>
        <v>#REF!</v>
      </c>
      <c r="F1801" s="71" t="e">
        <f t="shared" si="83"/>
        <v>#REF!</v>
      </c>
      <c r="H1801" s="38" t="e">
        <f>'11-2019'!#REF!</f>
        <v>#REF!</v>
      </c>
      <c r="I1801" s="38" t="e">
        <f>'11-2019'!#REF!</f>
        <v>#REF!</v>
      </c>
      <c r="J1801" s="38" t="e">
        <f>'11-2019'!#REF!</f>
        <v>#REF!</v>
      </c>
    </row>
    <row r="1802" spans="1:10" s="27" customFormat="1" ht="17.25" hidden="1" x14ac:dyDescent="0.3">
      <c r="A1802" s="6" t="e">
        <f>'11-2019'!#REF!</f>
        <v>#REF!</v>
      </c>
      <c r="B1802" s="7" t="e">
        <f>'11-2019'!#REF!</f>
        <v>#REF!</v>
      </c>
      <c r="C1802" s="8" t="e">
        <f>'11-2019'!#REF!</f>
        <v>#REF!</v>
      </c>
      <c r="D1802" s="9" t="e">
        <f>'11-2019'!#REF!</f>
        <v>#REF!</v>
      </c>
      <c r="E1802" s="9" t="e">
        <f>'11-2019'!#REF!</f>
        <v>#REF!</v>
      </c>
      <c r="F1802" s="71" t="e">
        <f t="shared" si="83"/>
        <v>#REF!</v>
      </c>
      <c r="H1802" s="38" t="e">
        <f>'11-2019'!#REF!</f>
        <v>#REF!</v>
      </c>
      <c r="I1802" s="38" t="e">
        <f>'11-2019'!#REF!</f>
        <v>#REF!</v>
      </c>
      <c r="J1802" s="38" t="e">
        <f>'11-2019'!#REF!</f>
        <v>#REF!</v>
      </c>
    </row>
    <row r="1803" spans="1:10" s="27" customFormat="1" ht="17.25" hidden="1" x14ac:dyDescent="0.3">
      <c r="A1803" s="6" t="e">
        <f>'11-2019'!#REF!</f>
        <v>#REF!</v>
      </c>
      <c r="B1803" s="7" t="e">
        <f>'11-2019'!#REF!</f>
        <v>#REF!</v>
      </c>
      <c r="C1803" s="8" t="e">
        <f>'11-2019'!#REF!</f>
        <v>#REF!</v>
      </c>
      <c r="D1803" s="9" t="e">
        <f>'11-2019'!#REF!</f>
        <v>#REF!</v>
      </c>
      <c r="E1803" s="9" t="e">
        <f>'11-2019'!#REF!</f>
        <v>#REF!</v>
      </c>
      <c r="F1803" s="71" t="e">
        <f t="shared" si="83"/>
        <v>#REF!</v>
      </c>
      <c r="H1803" s="38" t="e">
        <f>'11-2019'!#REF!</f>
        <v>#REF!</v>
      </c>
      <c r="I1803" s="38" t="e">
        <f>'11-2019'!#REF!</f>
        <v>#REF!</v>
      </c>
      <c r="J1803" s="38" t="e">
        <f>'11-2019'!#REF!</f>
        <v>#REF!</v>
      </c>
    </row>
    <row r="1804" spans="1:10" s="27" customFormat="1" ht="17.25" hidden="1" x14ac:dyDescent="0.3">
      <c r="A1804" s="6" t="e">
        <f>'11-2019'!#REF!</f>
        <v>#REF!</v>
      </c>
      <c r="B1804" s="7" t="e">
        <f>'11-2019'!#REF!</f>
        <v>#REF!</v>
      </c>
      <c r="C1804" s="8" t="e">
        <f>'11-2019'!#REF!</f>
        <v>#REF!</v>
      </c>
      <c r="D1804" s="9" t="e">
        <f>'11-2019'!#REF!</f>
        <v>#REF!</v>
      </c>
      <c r="E1804" s="9" t="e">
        <f>'11-2019'!#REF!</f>
        <v>#REF!</v>
      </c>
      <c r="F1804" s="71" t="e">
        <f t="shared" si="83"/>
        <v>#REF!</v>
      </c>
      <c r="H1804" s="38" t="e">
        <f>'11-2019'!#REF!</f>
        <v>#REF!</v>
      </c>
      <c r="I1804" s="38" t="e">
        <f>'11-2019'!#REF!</f>
        <v>#REF!</v>
      </c>
      <c r="J1804" s="38" t="e">
        <f>'11-2019'!#REF!</f>
        <v>#REF!</v>
      </c>
    </row>
    <row r="1805" spans="1:10" s="27" customFormat="1" ht="17.25" hidden="1" x14ac:dyDescent="0.3">
      <c r="A1805" s="6" t="e">
        <f>'11-2019'!#REF!</f>
        <v>#REF!</v>
      </c>
      <c r="B1805" s="7" t="e">
        <f>'11-2019'!#REF!</f>
        <v>#REF!</v>
      </c>
      <c r="C1805" s="8" t="e">
        <f>'11-2019'!#REF!</f>
        <v>#REF!</v>
      </c>
      <c r="D1805" s="9" t="e">
        <f>'11-2019'!#REF!</f>
        <v>#REF!</v>
      </c>
      <c r="E1805" s="9" t="e">
        <f>'11-2019'!#REF!</f>
        <v>#REF!</v>
      </c>
      <c r="F1805" s="71" t="e">
        <f t="shared" si="83"/>
        <v>#REF!</v>
      </c>
      <c r="H1805" s="38" t="e">
        <f>'11-2019'!#REF!</f>
        <v>#REF!</v>
      </c>
      <c r="I1805" s="38" t="e">
        <f>'11-2019'!#REF!</f>
        <v>#REF!</v>
      </c>
      <c r="J1805" s="38" t="e">
        <f>'11-2019'!#REF!</f>
        <v>#REF!</v>
      </c>
    </row>
    <row r="1806" spans="1:10" s="27" customFormat="1" ht="17.25" hidden="1" x14ac:dyDescent="0.3">
      <c r="A1806" s="6" t="e">
        <f>'11-2019'!#REF!</f>
        <v>#REF!</v>
      </c>
      <c r="B1806" s="7" t="e">
        <f>'11-2019'!#REF!</f>
        <v>#REF!</v>
      </c>
      <c r="C1806" s="8" t="e">
        <f>'11-2019'!#REF!</f>
        <v>#REF!</v>
      </c>
      <c r="D1806" s="9" t="e">
        <f>'11-2019'!#REF!</f>
        <v>#REF!</v>
      </c>
      <c r="E1806" s="9" t="e">
        <f>'11-2019'!#REF!</f>
        <v>#REF!</v>
      </c>
      <c r="F1806" s="71" t="e">
        <f t="shared" si="83"/>
        <v>#REF!</v>
      </c>
      <c r="H1806" s="38" t="e">
        <f>'11-2019'!#REF!</f>
        <v>#REF!</v>
      </c>
      <c r="I1806" s="38" t="e">
        <f>'11-2019'!#REF!</f>
        <v>#REF!</v>
      </c>
      <c r="J1806" s="38" t="e">
        <f>'11-2019'!#REF!</f>
        <v>#REF!</v>
      </c>
    </row>
    <row r="1807" spans="1:10" s="27" customFormat="1" ht="17.25" hidden="1" x14ac:dyDescent="0.3">
      <c r="A1807" s="6" t="e">
        <f>'11-2019'!#REF!</f>
        <v>#REF!</v>
      </c>
      <c r="B1807" s="7" t="e">
        <f>'11-2019'!#REF!</f>
        <v>#REF!</v>
      </c>
      <c r="C1807" s="8" t="e">
        <f>'11-2019'!#REF!</f>
        <v>#REF!</v>
      </c>
      <c r="D1807" s="9" t="e">
        <f>'11-2019'!#REF!</f>
        <v>#REF!</v>
      </c>
      <c r="E1807" s="9" t="e">
        <f>'11-2019'!#REF!</f>
        <v>#REF!</v>
      </c>
      <c r="F1807" s="71" t="e">
        <f t="shared" si="83"/>
        <v>#REF!</v>
      </c>
      <c r="H1807" s="38" t="e">
        <f>'11-2019'!#REF!</f>
        <v>#REF!</v>
      </c>
      <c r="I1807" s="38" t="e">
        <f>'11-2019'!#REF!</f>
        <v>#REF!</v>
      </c>
      <c r="J1807" s="38" t="e">
        <f>'11-2019'!#REF!</f>
        <v>#REF!</v>
      </c>
    </row>
    <row r="1808" spans="1:10" s="37" customFormat="1" ht="49.5" customHeight="1" x14ac:dyDescent="0.3">
      <c r="A1808" s="13"/>
      <c r="B1808" s="321" t="e">
        <f>'11-2019'!#REF!</f>
        <v>#REF!</v>
      </c>
      <c r="C1808" s="322"/>
      <c r="D1808" s="322"/>
      <c r="E1808" s="322"/>
      <c r="F1808" s="323"/>
      <c r="H1808" s="38" t="e">
        <f>'11-2019'!#REF!</f>
        <v>#REF!</v>
      </c>
      <c r="I1808" s="38" t="e">
        <f>'11-2019'!#REF!</f>
        <v>#REF!</v>
      </c>
      <c r="J1808" s="38" t="e">
        <f>'11-2019'!#REF!</f>
        <v>#REF!</v>
      </c>
    </row>
    <row r="1809" spans="1:10" s="27" customFormat="1" ht="17.25" hidden="1" x14ac:dyDescent="0.3">
      <c r="A1809" s="6" t="e">
        <f>'11-2019'!#REF!</f>
        <v>#REF!</v>
      </c>
      <c r="B1809" s="7" t="e">
        <f>'11-2019'!#REF!</f>
        <v>#REF!</v>
      </c>
      <c r="C1809" s="8" t="e">
        <f>'11-2019'!#REF!</f>
        <v>#REF!</v>
      </c>
      <c r="D1809" s="9" t="e">
        <f>'11-2019'!#REF!</f>
        <v>#REF!</v>
      </c>
      <c r="E1809" s="9" t="e">
        <f>'11-2019'!#REF!</f>
        <v>#REF!</v>
      </c>
      <c r="F1809" s="71" t="e">
        <f t="shared" si="83"/>
        <v>#REF!</v>
      </c>
      <c r="H1809" s="38" t="e">
        <f>'11-2019'!#REF!</f>
        <v>#REF!</v>
      </c>
      <c r="I1809" s="38" t="e">
        <f>'11-2019'!#REF!</f>
        <v>#REF!</v>
      </c>
      <c r="J1809" s="38" t="e">
        <f>'11-2019'!#REF!</f>
        <v>#REF!</v>
      </c>
    </row>
    <row r="1810" spans="1:10" s="27" customFormat="1" ht="17.25" hidden="1" x14ac:dyDescent="0.3">
      <c r="A1810" s="6" t="e">
        <f>'11-2019'!#REF!</f>
        <v>#REF!</v>
      </c>
      <c r="B1810" s="7" t="e">
        <f>'11-2019'!#REF!</f>
        <v>#REF!</v>
      </c>
      <c r="C1810" s="8" t="e">
        <f>'11-2019'!#REF!</f>
        <v>#REF!</v>
      </c>
      <c r="D1810" s="9" t="e">
        <f>'11-2019'!#REF!</f>
        <v>#REF!</v>
      </c>
      <c r="E1810" s="9" t="e">
        <f>'11-2019'!#REF!</f>
        <v>#REF!</v>
      </c>
      <c r="F1810" s="71" t="e">
        <f t="shared" si="83"/>
        <v>#REF!</v>
      </c>
      <c r="H1810" s="38" t="e">
        <f>'11-2019'!#REF!</f>
        <v>#REF!</v>
      </c>
      <c r="I1810" s="38" t="e">
        <f>'11-2019'!#REF!</f>
        <v>#REF!</v>
      </c>
      <c r="J1810" s="38" t="e">
        <f>'11-2019'!#REF!</f>
        <v>#REF!</v>
      </c>
    </row>
    <row r="1811" spans="1:10" s="27" customFormat="1" ht="17.25" hidden="1" x14ac:dyDescent="0.3">
      <c r="A1811" s="6" t="e">
        <f>'11-2019'!#REF!</f>
        <v>#REF!</v>
      </c>
      <c r="B1811" s="7" t="e">
        <f>'11-2019'!#REF!</f>
        <v>#REF!</v>
      </c>
      <c r="C1811" s="8" t="e">
        <f>'11-2019'!#REF!</f>
        <v>#REF!</v>
      </c>
      <c r="D1811" s="9" t="e">
        <f>'11-2019'!#REF!</f>
        <v>#REF!</v>
      </c>
      <c r="E1811" s="9" t="e">
        <f>'11-2019'!#REF!</f>
        <v>#REF!</v>
      </c>
      <c r="F1811" s="71" t="e">
        <f t="shared" si="83"/>
        <v>#REF!</v>
      </c>
      <c r="H1811" s="38" t="e">
        <f>'11-2019'!#REF!</f>
        <v>#REF!</v>
      </c>
      <c r="I1811" s="38" t="e">
        <f>'11-2019'!#REF!</f>
        <v>#REF!</v>
      </c>
      <c r="J1811" s="38" t="e">
        <f>'11-2019'!#REF!</f>
        <v>#REF!</v>
      </c>
    </row>
    <row r="1812" spans="1:10" s="27" customFormat="1" ht="17.25" hidden="1" x14ac:dyDescent="0.3">
      <c r="A1812" s="6" t="e">
        <f>'11-2019'!#REF!</f>
        <v>#REF!</v>
      </c>
      <c r="B1812" s="7" t="e">
        <f>'11-2019'!#REF!</f>
        <v>#REF!</v>
      </c>
      <c r="C1812" s="8" t="e">
        <f>'11-2019'!#REF!</f>
        <v>#REF!</v>
      </c>
      <c r="D1812" s="9" t="e">
        <f>'11-2019'!#REF!</f>
        <v>#REF!</v>
      </c>
      <c r="E1812" s="9" t="e">
        <f>'11-2019'!#REF!</f>
        <v>#REF!</v>
      </c>
      <c r="F1812" s="71" t="e">
        <f t="shared" si="83"/>
        <v>#REF!</v>
      </c>
      <c r="H1812" s="38" t="e">
        <f>'11-2019'!#REF!</f>
        <v>#REF!</v>
      </c>
      <c r="I1812" s="38" t="e">
        <f>'11-2019'!#REF!</f>
        <v>#REF!</v>
      </c>
      <c r="J1812" s="38" t="e">
        <f>'11-2019'!#REF!</f>
        <v>#REF!</v>
      </c>
    </row>
    <row r="1813" spans="1:10" s="27" customFormat="1" ht="17.25" hidden="1" x14ac:dyDescent="0.3">
      <c r="A1813" s="6" t="e">
        <f>'11-2019'!#REF!</f>
        <v>#REF!</v>
      </c>
      <c r="B1813" s="7" t="e">
        <f>'11-2019'!#REF!</f>
        <v>#REF!</v>
      </c>
      <c r="C1813" s="8" t="e">
        <f>'11-2019'!#REF!</f>
        <v>#REF!</v>
      </c>
      <c r="D1813" s="9" t="e">
        <f>'11-2019'!#REF!</f>
        <v>#REF!</v>
      </c>
      <c r="E1813" s="9" t="e">
        <f>'11-2019'!#REF!</f>
        <v>#REF!</v>
      </c>
      <c r="F1813" s="71" t="e">
        <f t="shared" si="83"/>
        <v>#REF!</v>
      </c>
      <c r="H1813" s="38" t="e">
        <f>'11-2019'!#REF!</f>
        <v>#REF!</v>
      </c>
      <c r="I1813" s="38" t="e">
        <f>'11-2019'!#REF!</f>
        <v>#REF!</v>
      </c>
      <c r="J1813" s="38" t="e">
        <f>'11-2019'!#REF!</f>
        <v>#REF!</v>
      </c>
    </row>
    <row r="1814" spans="1:10" s="27" customFormat="1" ht="17.25" hidden="1" x14ac:dyDescent="0.3">
      <c r="A1814" s="6" t="e">
        <f>'11-2019'!#REF!</f>
        <v>#REF!</v>
      </c>
      <c r="B1814" s="7" t="e">
        <f>'11-2019'!#REF!</f>
        <v>#REF!</v>
      </c>
      <c r="C1814" s="8" t="e">
        <f>'11-2019'!#REF!</f>
        <v>#REF!</v>
      </c>
      <c r="D1814" s="9" t="e">
        <f>'11-2019'!#REF!</f>
        <v>#REF!</v>
      </c>
      <c r="E1814" s="9" t="e">
        <f>'11-2019'!#REF!</f>
        <v>#REF!</v>
      </c>
      <c r="F1814" s="71" t="e">
        <f t="shared" si="83"/>
        <v>#REF!</v>
      </c>
      <c r="H1814" s="38" t="e">
        <f>'11-2019'!#REF!</f>
        <v>#REF!</v>
      </c>
      <c r="I1814" s="38" t="e">
        <f>'11-2019'!#REF!</f>
        <v>#REF!</v>
      </c>
      <c r="J1814" s="38" t="e">
        <f>'11-2019'!#REF!</f>
        <v>#REF!</v>
      </c>
    </row>
    <row r="1815" spans="1:10" s="27" customFormat="1" ht="17.25" hidden="1" x14ac:dyDescent="0.3">
      <c r="A1815" s="6" t="e">
        <f>'11-2019'!#REF!</f>
        <v>#REF!</v>
      </c>
      <c r="B1815" s="7" t="e">
        <f>'11-2019'!#REF!</f>
        <v>#REF!</v>
      </c>
      <c r="C1815" s="8" t="e">
        <f>'11-2019'!#REF!</f>
        <v>#REF!</v>
      </c>
      <c r="D1815" s="9" t="e">
        <f>'11-2019'!#REF!</f>
        <v>#REF!</v>
      </c>
      <c r="E1815" s="9" t="e">
        <f>'11-2019'!#REF!</f>
        <v>#REF!</v>
      </c>
      <c r="F1815" s="71" t="e">
        <f t="shared" si="83"/>
        <v>#REF!</v>
      </c>
      <c r="H1815" s="38" t="e">
        <f>'11-2019'!#REF!</f>
        <v>#REF!</v>
      </c>
      <c r="I1815" s="38" t="e">
        <f>'11-2019'!#REF!</f>
        <v>#REF!</v>
      </c>
      <c r="J1815" s="38" t="e">
        <f>'11-2019'!#REF!</f>
        <v>#REF!</v>
      </c>
    </row>
    <row r="1816" spans="1:10" s="27" customFormat="1" ht="17.25" hidden="1" x14ac:dyDescent="0.3">
      <c r="A1816" s="6" t="e">
        <f>'11-2019'!#REF!</f>
        <v>#REF!</v>
      </c>
      <c r="B1816" s="7" t="e">
        <f>'11-2019'!#REF!</f>
        <v>#REF!</v>
      </c>
      <c r="C1816" s="8" t="e">
        <f>'11-2019'!#REF!</f>
        <v>#REF!</v>
      </c>
      <c r="D1816" s="9" t="e">
        <f>'11-2019'!#REF!</f>
        <v>#REF!</v>
      </c>
      <c r="E1816" s="9" t="e">
        <f>'11-2019'!#REF!</f>
        <v>#REF!</v>
      </c>
      <c r="F1816" s="71" t="e">
        <f t="shared" si="83"/>
        <v>#REF!</v>
      </c>
      <c r="H1816" s="38" t="e">
        <f>'11-2019'!#REF!</f>
        <v>#REF!</v>
      </c>
      <c r="I1816" s="38" t="e">
        <f>'11-2019'!#REF!</f>
        <v>#REF!</v>
      </c>
      <c r="J1816" s="38" t="e">
        <f>'11-2019'!#REF!</f>
        <v>#REF!</v>
      </c>
    </row>
    <row r="1817" spans="1:10" s="27" customFormat="1" ht="17.25" hidden="1" x14ac:dyDescent="0.3">
      <c r="A1817" s="6" t="e">
        <f>'11-2019'!#REF!</f>
        <v>#REF!</v>
      </c>
      <c r="B1817" s="7" t="e">
        <f>'11-2019'!#REF!</f>
        <v>#REF!</v>
      </c>
      <c r="C1817" s="8" t="e">
        <f>'11-2019'!#REF!</f>
        <v>#REF!</v>
      </c>
      <c r="D1817" s="9" t="e">
        <f>'11-2019'!#REF!</f>
        <v>#REF!</v>
      </c>
      <c r="E1817" s="9" t="e">
        <f>'11-2019'!#REF!</f>
        <v>#REF!</v>
      </c>
      <c r="F1817" s="71" t="e">
        <f t="shared" si="83"/>
        <v>#REF!</v>
      </c>
      <c r="H1817" s="38" t="e">
        <f>'11-2019'!#REF!</f>
        <v>#REF!</v>
      </c>
      <c r="I1817" s="38" t="e">
        <f>'11-2019'!#REF!</f>
        <v>#REF!</v>
      </c>
      <c r="J1817" s="38" t="e">
        <f>'11-2019'!#REF!</f>
        <v>#REF!</v>
      </c>
    </row>
    <row r="1818" spans="1:10" s="27" customFormat="1" ht="17.25" hidden="1" x14ac:dyDescent="0.3">
      <c r="A1818" s="6" t="e">
        <f>'11-2019'!#REF!</f>
        <v>#REF!</v>
      </c>
      <c r="B1818" s="7" t="e">
        <f>'11-2019'!#REF!</f>
        <v>#REF!</v>
      </c>
      <c r="C1818" s="8" t="e">
        <f>'11-2019'!#REF!</f>
        <v>#REF!</v>
      </c>
      <c r="D1818" s="9" t="e">
        <f>'11-2019'!#REF!</f>
        <v>#REF!</v>
      </c>
      <c r="E1818" s="9" t="e">
        <f>'11-2019'!#REF!</f>
        <v>#REF!</v>
      </c>
      <c r="F1818" s="71" t="e">
        <f t="shared" si="83"/>
        <v>#REF!</v>
      </c>
      <c r="H1818" s="38" t="e">
        <f>'11-2019'!#REF!</f>
        <v>#REF!</v>
      </c>
      <c r="I1818" s="38" t="e">
        <f>'11-2019'!#REF!</f>
        <v>#REF!</v>
      </c>
      <c r="J1818" s="38" t="e">
        <f>'11-2019'!#REF!</f>
        <v>#REF!</v>
      </c>
    </row>
    <row r="1819" spans="1:10" s="27" customFormat="1" ht="17.25" hidden="1" x14ac:dyDescent="0.3">
      <c r="A1819" s="6" t="e">
        <f>'11-2019'!#REF!</f>
        <v>#REF!</v>
      </c>
      <c r="B1819" s="7" t="e">
        <f>'11-2019'!#REF!</f>
        <v>#REF!</v>
      </c>
      <c r="C1819" s="8" t="e">
        <f>'11-2019'!#REF!</f>
        <v>#REF!</v>
      </c>
      <c r="D1819" s="9" t="e">
        <f>'11-2019'!#REF!</f>
        <v>#REF!</v>
      </c>
      <c r="E1819" s="9" t="e">
        <f>'11-2019'!#REF!</f>
        <v>#REF!</v>
      </c>
      <c r="F1819" s="71" t="e">
        <f t="shared" si="83"/>
        <v>#REF!</v>
      </c>
      <c r="H1819" s="38" t="e">
        <f>'11-2019'!#REF!</f>
        <v>#REF!</v>
      </c>
      <c r="I1819" s="38" t="e">
        <f>'11-2019'!#REF!</f>
        <v>#REF!</v>
      </c>
      <c r="J1819" s="38" t="e">
        <f>'11-2019'!#REF!</f>
        <v>#REF!</v>
      </c>
    </row>
    <row r="1820" spans="1:10" s="27" customFormat="1" ht="17.25" hidden="1" x14ac:dyDescent="0.3">
      <c r="A1820" s="6" t="e">
        <f>'11-2019'!#REF!</f>
        <v>#REF!</v>
      </c>
      <c r="B1820" s="7" t="e">
        <f>'11-2019'!#REF!</f>
        <v>#REF!</v>
      </c>
      <c r="C1820" s="8" t="e">
        <f>'11-2019'!#REF!</f>
        <v>#REF!</v>
      </c>
      <c r="D1820" s="9" t="e">
        <f>'11-2019'!#REF!</f>
        <v>#REF!</v>
      </c>
      <c r="E1820" s="9" t="e">
        <f>'11-2019'!#REF!</f>
        <v>#REF!</v>
      </c>
      <c r="F1820" s="71" t="e">
        <f t="shared" si="83"/>
        <v>#REF!</v>
      </c>
      <c r="H1820" s="38" t="e">
        <f>'11-2019'!#REF!</f>
        <v>#REF!</v>
      </c>
      <c r="I1820" s="38" t="e">
        <f>'11-2019'!#REF!</f>
        <v>#REF!</v>
      </c>
      <c r="J1820" s="38" t="e">
        <f>'11-2019'!#REF!</f>
        <v>#REF!</v>
      </c>
    </row>
    <row r="1821" spans="1:10" s="27" customFormat="1" ht="17.25" hidden="1" x14ac:dyDescent="0.3">
      <c r="A1821" s="6" t="e">
        <f>'11-2019'!#REF!</f>
        <v>#REF!</v>
      </c>
      <c r="B1821" s="7" t="e">
        <f>'11-2019'!#REF!</f>
        <v>#REF!</v>
      </c>
      <c r="C1821" s="8" t="e">
        <f>'11-2019'!#REF!</f>
        <v>#REF!</v>
      </c>
      <c r="D1821" s="9">
        <f>'11-2019'!O2272</f>
        <v>0</v>
      </c>
      <c r="E1821" s="9">
        <f>'11-2019'!P2272</f>
        <v>0</v>
      </c>
      <c r="F1821" s="71">
        <f t="shared" si="83"/>
        <v>0</v>
      </c>
      <c r="H1821" s="38" t="e">
        <f>'11-2019'!#REF!</f>
        <v>#REF!</v>
      </c>
      <c r="I1821" s="38" t="e">
        <f>'11-2019'!#REF!</f>
        <v>#REF!</v>
      </c>
      <c r="J1821" s="38" t="e">
        <f>'11-2019'!#REF!</f>
        <v>#REF!</v>
      </c>
    </row>
    <row r="1822" spans="1:10" s="27" customFormat="1" ht="17.25" hidden="1" x14ac:dyDescent="0.3">
      <c r="A1822" s="6" t="e">
        <f>'11-2019'!#REF!</f>
        <v>#REF!</v>
      </c>
      <c r="B1822" s="7" t="e">
        <f>'11-2019'!#REF!</f>
        <v>#REF!</v>
      </c>
      <c r="C1822" s="8" t="e">
        <f>'11-2019'!#REF!</f>
        <v>#REF!</v>
      </c>
      <c r="D1822" s="9" t="e">
        <f>'11-2019'!#REF!</f>
        <v>#REF!</v>
      </c>
      <c r="E1822" s="9" t="e">
        <f>'11-2019'!#REF!</f>
        <v>#REF!</v>
      </c>
      <c r="F1822" s="71" t="e">
        <f t="shared" si="83"/>
        <v>#REF!</v>
      </c>
      <c r="H1822" s="38" t="e">
        <f>'11-2019'!#REF!</f>
        <v>#REF!</v>
      </c>
      <c r="I1822" s="38" t="e">
        <f>'11-2019'!#REF!</f>
        <v>#REF!</v>
      </c>
      <c r="J1822" s="38" t="e">
        <f>'11-2019'!#REF!</f>
        <v>#REF!</v>
      </c>
    </row>
    <row r="1823" spans="1:10" s="27" customFormat="1" ht="17.25" hidden="1" x14ac:dyDescent="0.3">
      <c r="A1823" s="6" t="e">
        <f>'11-2019'!#REF!</f>
        <v>#REF!</v>
      </c>
      <c r="B1823" s="7" t="e">
        <f>'11-2019'!#REF!</f>
        <v>#REF!</v>
      </c>
      <c r="C1823" s="8" t="e">
        <f>'11-2019'!#REF!</f>
        <v>#REF!</v>
      </c>
      <c r="D1823" s="9" t="e">
        <f>'11-2019'!#REF!</f>
        <v>#REF!</v>
      </c>
      <c r="E1823" s="9" t="e">
        <f>'11-2019'!#REF!</f>
        <v>#REF!</v>
      </c>
      <c r="F1823" s="71" t="e">
        <f t="shared" si="83"/>
        <v>#REF!</v>
      </c>
      <c r="H1823" s="38" t="e">
        <f>'11-2019'!#REF!</f>
        <v>#REF!</v>
      </c>
      <c r="I1823" s="38" t="e">
        <f>'11-2019'!#REF!</f>
        <v>#REF!</v>
      </c>
      <c r="J1823" s="38" t="e">
        <f>'11-2019'!#REF!</f>
        <v>#REF!</v>
      </c>
    </row>
    <row r="1824" spans="1:10" s="27" customFormat="1" ht="17.25" hidden="1" x14ac:dyDescent="0.3">
      <c r="A1824" s="6" t="e">
        <f>'11-2019'!#REF!</f>
        <v>#REF!</v>
      </c>
      <c r="B1824" s="7" t="e">
        <f>'11-2019'!#REF!</f>
        <v>#REF!</v>
      </c>
      <c r="C1824" s="8" t="e">
        <f>'11-2019'!#REF!</f>
        <v>#REF!</v>
      </c>
      <c r="D1824" s="9" t="e">
        <f>'11-2019'!#REF!</f>
        <v>#REF!</v>
      </c>
      <c r="E1824" s="9" t="e">
        <f>'11-2019'!#REF!</f>
        <v>#REF!</v>
      </c>
      <c r="F1824" s="71" t="e">
        <f t="shared" si="83"/>
        <v>#REF!</v>
      </c>
      <c r="H1824" s="38" t="e">
        <f>'11-2019'!#REF!</f>
        <v>#REF!</v>
      </c>
      <c r="I1824" s="38" t="e">
        <f>'11-2019'!#REF!</f>
        <v>#REF!</v>
      </c>
      <c r="J1824" s="38" t="e">
        <f>'11-2019'!#REF!</f>
        <v>#REF!</v>
      </c>
    </row>
    <row r="1825" spans="1:10" s="27" customFormat="1" ht="17.25" hidden="1" x14ac:dyDescent="0.3">
      <c r="A1825" s="6" t="e">
        <f>'11-2019'!#REF!</f>
        <v>#REF!</v>
      </c>
      <c r="B1825" s="7" t="e">
        <f>'11-2019'!#REF!</f>
        <v>#REF!</v>
      </c>
      <c r="C1825" s="8" t="e">
        <f>'11-2019'!#REF!</f>
        <v>#REF!</v>
      </c>
      <c r="D1825" s="9" t="e">
        <f>'11-2019'!#REF!</f>
        <v>#REF!</v>
      </c>
      <c r="E1825" s="9" t="e">
        <f>'11-2019'!#REF!</f>
        <v>#REF!</v>
      </c>
      <c r="F1825" s="71" t="e">
        <f t="shared" si="83"/>
        <v>#REF!</v>
      </c>
      <c r="H1825" s="38" t="e">
        <f>'11-2019'!#REF!</f>
        <v>#REF!</v>
      </c>
      <c r="I1825" s="38" t="e">
        <f>'11-2019'!#REF!</f>
        <v>#REF!</v>
      </c>
      <c r="J1825" s="38" t="e">
        <f>'11-2019'!#REF!</f>
        <v>#REF!</v>
      </c>
    </row>
    <row r="1826" spans="1:10" s="37" customFormat="1" ht="17.25" x14ac:dyDescent="0.3">
      <c r="A1826" s="13" t="str">
        <f>'11-2019'!A2272</f>
        <v>XV</v>
      </c>
      <c r="B1826" s="5" t="str">
        <f>'11-2019'!B2272</f>
        <v>BỒN NƯỚC CÁC LOẠI:</v>
      </c>
      <c r="C1826" s="4"/>
      <c r="D1826" s="18"/>
      <c r="E1826" s="18"/>
      <c r="F1826" s="72"/>
      <c r="H1826" s="38">
        <f>'11-2019'!H2272</f>
        <v>0</v>
      </c>
      <c r="I1826" s="38">
        <f>'11-2019'!I2272</f>
        <v>0</v>
      </c>
      <c r="J1826" s="38">
        <f>'11-2019'!J2272</f>
        <v>0</v>
      </c>
    </row>
    <row r="1827" spans="1:10" s="37" customFormat="1" ht="17.25" x14ac:dyDescent="0.3">
      <c r="A1827" s="13"/>
      <c r="B1827" s="321" t="e">
        <f>'11-2019'!#REF!</f>
        <v>#REF!</v>
      </c>
      <c r="C1827" s="322"/>
      <c r="D1827" s="322"/>
      <c r="E1827" s="322"/>
      <c r="F1827" s="323"/>
      <c r="H1827" s="38" t="e">
        <f>'11-2019'!#REF!</f>
        <v>#REF!</v>
      </c>
      <c r="I1827" s="38" t="e">
        <f>'11-2019'!#REF!</f>
        <v>#REF!</v>
      </c>
      <c r="J1827" s="38" t="e">
        <f>'11-2019'!#REF!</f>
        <v>#REF!</v>
      </c>
    </row>
    <row r="1828" spans="1:10" s="27" customFormat="1" ht="17.25" hidden="1" x14ac:dyDescent="0.3">
      <c r="A1828" s="6" t="e">
        <f>'11-2019'!#REF!</f>
        <v>#REF!</v>
      </c>
      <c r="B1828" s="7" t="e">
        <f>'11-2019'!#REF!</f>
        <v>#REF!</v>
      </c>
      <c r="C1828" s="8" t="e">
        <f>'11-2019'!#REF!</f>
        <v>#REF!</v>
      </c>
      <c r="D1828" s="9">
        <f>'11-2019'!O2275</f>
        <v>0</v>
      </c>
      <c r="E1828" s="9">
        <f>'11-2019'!P2275</f>
        <v>0</v>
      </c>
      <c r="F1828" s="71">
        <f t="shared" si="83"/>
        <v>0</v>
      </c>
      <c r="H1828" s="38" t="e">
        <f>'11-2019'!#REF!</f>
        <v>#REF!</v>
      </c>
      <c r="I1828" s="38" t="e">
        <f>'11-2019'!#REF!</f>
        <v>#REF!</v>
      </c>
      <c r="J1828" s="38" t="e">
        <f>'11-2019'!#REF!</f>
        <v>#REF!</v>
      </c>
    </row>
    <row r="1829" spans="1:10" s="27" customFormat="1" ht="17.25" hidden="1" x14ac:dyDescent="0.3">
      <c r="A1829" s="6" t="e">
        <f>'11-2019'!#REF!</f>
        <v>#REF!</v>
      </c>
      <c r="B1829" s="7" t="e">
        <f>'11-2019'!#REF!</f>
        <v>#REF!</v>
      </c>
      <c r="C1829" s="8" t="e">
        <f>'11-2019'!#REF!</f>
        <v>#REF!</v>
      </c>
      <c r="D1829" s="9">
        <f>'11-2019'!O2276</f>
        <v>0</v>
      </c>
      <c r="E1829" s="9">
        <f>'11-2019'!P2276</f>
        <v>0</v>
      </c>
      <c r="F1829" s="71">
        <f t="shared" si="83"/>
        <v>0</v>
      </c>
      <c r="H1829" s="38" t="e">
        <f>'11-2019'!#REF!</f>
        <v>#REF!</v>
      </c>
      <c r="I1829" s="38" t="e">
        <f>'11-2019'!#REF!</f>
        <v>#REF!</v>
      </c>
      <c r="J1829" s="38" t="e">
        <f>'11-2019'!#REF!</f>
        <v>#REF!</v>
      </c>
    </row>
    <row r="1830" spans="1:10" s="27" customFormat="1" ht="17.25" hidden="1" x14ac:dyDescent="0.3">
      <c r="A1830" s="6" t="e">
        <f>'11-2019'!#REF!</f>
        <v>#REF!</v>
      </c>
      <c r="B1830" s="7" t="e">
        <f>'11-2019'!#REF!</f>
        <v>#REF!</v>
      </c>
      <c r="C1830" s="8" t="e">
        <f>'11-2019'!#REF!</f>
        <v>#REF!</v>
      </c>
      <c r="D1830" s="9">
        <f>'11-2019'!O2277</f>
        <v>0</v>
      </c>
      <c r="E1830" s="9">
        <f>'11-2019'!P2277</f>
        <v>0</v>
      </c>
      <c r="F1830" s="71">
        <f t="shared" si="83"/>
        <v>0</v>
      </c>
      <c r="H1830" s="38" t="e">
        <f>'11-2019'!#REF!</f>
        <v>#REF!</v>
      </c>
      <c r="I1830" s="38" t="e">
        <f>'11-2019'!#REF!</f>
        <v>#REF!</v>
      </c>
      <c r="J1830" s="38" t="e">
        <f>'11-2019'!#REF!</f>
        <v>#REF!</v>
      </c>
    </row>
    <row r="1831" spans="1:10" s="37" customFormat="1" ht="17.25" x14ac:dyDescent="0.3">
      <c r="A1831" s="13"/>
      <c r="B1831" s="321" t="str">
        <f>'11-2019'!B2273</f>
        <v xml:space="preserve"> * Bồn Inox SUS 304 ĐẠI THÀNH: Cty CP ĐT SX TM ĐẠI THÀNH . Theo bảng giá ngày 01/2/2019</v>
      </c>
      <c r="C1831" s="322"/>
      <c r="D1831" s="322"/>
      <c r="E1831" s="322"/>
      <c r="F1831" s="323"/>
      <c r="H1831" s="38">
        <f>'11-2019'!H2273</f>
        <v>0</v>
      </c>
      <c r="I1831" s="38">
        <f>'11-2019'!I2273</f>
        <v>0</v>
      </c>
      <c r="J1831" s="38">
        <f>'11-2019'!J2273</f>
        <v>0</v>
      </c>
    </row>
    <row r="1832" spans="1:10" s="27" customFormat="1" ht="17.25" hidden="1" x14ac:dyDescent="0.3">
      <c r="A1832" s="6">
        <f>'11-2019'!A2274</f>
        <v>1</v>
      </c>
      <c r="B1832" s="7" t="str">
        <f>'11-2019'!B2274</f>
        <v>Loại 310 lít (bồn đứng) fi 630 Inox (bồn đứng)</v>
      </c>
      <c r="C1832" s="8" t="str">
        <f>'11-2019'!C2274</f>
        <v>đ/cái</v>
      </c>
      <c r="D1832" s="9">
        <f>'11-2019'!O2279</f>
        <v>0</v>
      </c>
      <c r="E1832" s="9">
        <f>'11-2019'!P2279</f>
        <v>0</v>
      </c>
      <c r="F1832" s="71">
        <f t="shared" si="83"/>
        <v>0</v>
      </c>
      <c r="H1832" s="38">
        <f>'11-2019'!H2274</f>
        <v>0</v>
      </c>
      <c r="I1832" s="38">
        <f>'11-2019'!I2274</f>
        <v>0</v>
      </c>
      <c r="J1832" s="38">
        <f>'11-2019'!J2274</f>
        <v>0</v>
      </c>
    </row>
    <row r="1833" spans="1:10" s="27" customFormat="1" ht="17.25" hidden="1" x14ac:dyDescent="0.3">
      <c r="A1833" s="6">
        <f>'11-2019'!A2275</f>
        <v>2</v>
      </c>
      <c r="B1833" s="7" t="str">
        <f>'11-2019'!B2275</f>
        <v>Loại 310 lít (bồn đứng) fi 630 Inox (bồn ngang)</v>
      </c>
      <c r="C1833" s="8" t="str">
        <f>'11-2019'!C2275</f>
        <v>đ/cái</v>
      </c>
      <c r="D1833" s="9">
        <f>'11-2019'!O2285</f>
        <v>0</v>
      </c>
      <c r="E1833" s="9">
        <f>'11-2019'!P2285</f>
        <v>0</v>
      </c>
      <c r="F1833" s="71">
        <f t="shared" si="83"/>
        <v>0</v>
      </c>
      <c r="H1833" s="38">
        <f>'11-2019'!H2275</f>
        <v>0</v>
      </c>
      <c r="I1833" s="38">
        <f>'11-2019'!I2275</f>
        <v>0</v>
      </c>
      <c r="J1833" s="38">
        <f>'11-2019'!J2275</f>
        <v>0</v>
      </c>
    </row>
    <row r="1834" spans="1:10" s="27" customFormat="1" ht="17.25" hidden="1" x14ac:dyDescent="0.3">
      <c r="A1834" s="6">
        <f>'11-2019'!A2276</f>
        <v>3</v>
      </c>
      <c r="B1834" s="7" t="str">
        <f>'11-2019'!B2276</f>
        <v>Loại 500 lít (bồn đứng) fi 770 Inox (bồn đứng)</v>
      </c>
      <c r="C1834" s="8" t="str">
        <f>'11-2019'!C2276</f>
        <v>đ/cái</v>
      </c>
      <c r="D1834" s="9">
        <f>'11-2019'!O2294</f>
        <v>0</v>
      </c>
      <c r="E1834" s="9">
        <f>'11-2019'!P2294</f>
        <v>0</v>
      </c>
      <c r="F1834" s="71">
        <f t="shared" si="83"/>
        <v>0</v>
      </c>
      <c r="H1834" s="38">
        <f>'11-2019'!H2276</f>
        <v>0</v>
      </c>
      <c r="I1834" s="38">
        <f>'11-2019'!I2276</f>
        <v>0</v>
      </c>
      <c r="J1834" s="38">
        <f>'11-2019'!J2276</f>
        <v>0</v>
      </c>
    </row>
    <row r="1835" spans="1:10" s="27" customFormat="1" ht="17.25" hidden="1" x14ac:dyDescent="0.3">
      <c r="A1835" s="6">
        <f>'11-2019'!A2277</f>
        <v>4</v>
      </c>
      <c r="B1835" s="7" t="str">
        <f>'11-2019'!B2277</f>
        <v>Loại 500 lít (bồn đứng) fi 770 Inox (bồn ngang)</v>
      </c>
      <c r="C1835" s="8" t="str">
        <f>'11-2019'!C2277</f>
        <v>đ/cái</v>
      </c>
      <c r="D1835" s="9">
        <f>'11-2019'!O2295</f>
        <v>0</v>
      </c>
      <c r="E1835" s="9">
        <f>'11-2019'!P2295</f>
        <v>0</v>
      </c>
      <c r="F1835" s="71">
        <f t="shared" si="83"/>
        <v>0</v>
      </c>
      <c r="H1835" s="38">
        <f>'11-2019'!H2277</f>
        <v>0</v>
      </c>
      <c r="I1835" s="38">
        <f>'11-2019'!I2277</f>
        <v>0</v>
      </c>
      <c r="J1835" s="38">
        <f>'11-2019'!J2277</f>
        <v>0</v>
      </c>
    </row>
    <row r="1836" spans="1:10" s="27" customFormat="1" ht="17.25" hidden="1" x14ac:dyDescent="0.3">
      <c r="A1836" s="6">
        <f>'11-2019'!A2278</f>
        <v>5</v>
      </c>
      <c r="B1836" s="7" t="str">
        <f>'11-2019'!B2278</f>
        <v>Loại 700 lít (bồn đứng) fi 770 Inox (bồn đứng)</v>
      </c>
      <c r="C1836" s="8" t="str">
        <f>'11-2019'!C2278</f>
        <v>đ/cái</v>
      </c>
      <c r="D1836" s="9">
        <f>'11-2019'!O2298</f>
        <v>0</v>
      </c>
      <c r="E1836" s="9">
        <f>'11-2019'!P2298</f>
        <v>0</v>
      </c>
      <c r="F1836" s="71">
        <f t="shared" si="83"/>
        <v>0</v>
      </c>
      <c r="H1836" s="38">
        <f>'11-2019'!H2278</f>
        <v>0</v>
      </c>
      <c r="I1836" s="38">
        <f>'11-2019'!I2278</f>
        <v>0</v>
      </c>
      <c r="J1836" s="38">
        <f>'11-2019'!J2278</f>
        <v>0</v>
      </c>
    </row>
    <row r="1837" spans="1:10" s="27" customFormat="1" ht="17.25" hidden="1" x14ac:dyDescent="0.3">
      <c r="A1837" s="6">
        <f>'11-2019'!A2279</f>
        <v>6</v>
      </c>
      <c r="B1837" s="7" t="str">
        <f>'11-2019'!B2279</f>
        <v>Loại 700 lít (bồn đứng) fi 770 Inox (bồn ngang)</v>
      </c>
      <c r="C1837" s="8" t="str">
        <f>'11-2019'!C2279</f>
        <v>đ/cái</v>
      </c>
      <c r="D1837" s="9" t="e">
        <f>'11-2019'!#REF!</f>
        <v>#REF!</v>
      </c>
      <c r="E1837" s="9" t="e">
        <f>'11-2019'!#REF!</f>
        <v>#REF!</v>
      </c>
      <c r="F1837" s="71" t="e">
        <f t="shared" si="83"/>
        <v>#REF!</v>
      </c>
      <c r="H1837" s="38">
        <f>'11-2019'!H2279</f>
        <v>0</v>
      </c>
      <c r="I1837" s="38">
        <f>'11-2019'!I2279</f>
        <v>0</v>
      </c>
      <c r="J1837" s="38">
        <f>'11-2019'!J2279</f>
        <v>0</v>
      </c>
    </row>
    <row r="1838" spans="1:10" s="27" customFormat="1" ht="17.25" hidden="1" x14ac:dyDescent="0.3">
      <c r="A1838" s="6">
        <f>'11-2019'!A2285</f>
        <v>12</v>
      </c>
      <c r="B1838" s="7" t="str">
        <f>'11-2019'!B2285</f>
        <v>Loại 2000 lít (bồn đứng) fi 1200 Inox (bồn ngang)</v>
      </c>
      <c r="C1838" s="8" t="str">
        <f>'11-2019'!C2285</f>
        <v>đ/cái</v>
      </c>
      <c r="D1838" s="9" t="e">
        <f>'11-2019'!#REF!</f>
        <v>#REF!</v>
      </c>
      <c r="E1838" s="9" t="e">
        <f>'11-2019'!#REF!</f>
        <v>#REF!</v>
      </c>
      <c r="F1838" s="71" t="e">
        <f t="shared" si="83"/>
        <v>#REF!</v>
      </c>
      <c r="H1838" s="38">
        <f>'11-2019'!H2285</f>
        <v>0</v>
      </c>
      <c r="I1838" s="38">
        <f>'11-2019'!I2285</f>
        <v>0</v>
      </c>
      <c r="J1838" s="38">
        <f>'11-2019'!J2285</f>
        <v>0</v>
      </c>
    </row>
    <row r="1839" spans="1:10" s="27" customFormat="1" ht="17.25" hidden="1" x14ac:dyDescent="0.3">
      <c r="A1839" s="6">
        <f>'11-2019'!A2294</f>
        <v>21</v>
      </c>
      <c r="B1839" s="7" t="str">
        <f>'11-2019'!B2294</f>
        <v>Loại 5000 lít (bồn đứng) fi 1380 Inox (bồn đứng)</v>
      </c>
      <c r="C1839" s="8" t="str">
        <f>'11-2019'!C2294</f>
        <v>đ/cái</v>
      </c>
      <c r="D1839" s="9" t="e">
        <f>'11-2019'!#REF!</f>
        <v>#REF!</v>
      </c>
      <c r="E1839" s="9" t="e">
        <f>'11-2019'!#REF!</f>
        <v>#REF!</v>
      </c>
      <c r="F1839" s="71" t="e">
        <f t="shared" si="83"/>
        <v>#REF!</v>
      </c>
      <c r="H1839" s="38">
        <f>'11-2019'!H2294</f>
        <v>0</v>
      </c>
      <c r="I1839" s="38">
        <f>'11-2019'!I2294</f>
        <v>0</v>
      </c>
      <c r="J1839" s="38">
        <f>'11-2019'!J2294</f>
        <v>0</v>
      </c>
    </row>
    <row r="1840" spans="1:10" s="27" customFormat="1" ht="17.25" hidden="1" x14ac:dyDescent="0.3">
      <c r="A1840" s="6">
        <f>'11-2019'!A2295</f>
        <v>22</v>
      </c>
      <c r="B1840" s="7" t="str">
        <f>'11-2019'!B2295</f>
        <v>Loại 5000 lít (bồn đứng) fi 1380 Inox (bồn ngang)</v>
      </c>
      <c r="C1840" s="8" t="str">
        <f>'11-2019'!C2295</f>
        <v>đ/cái</v>
      </c>
      <c r="D1840" s="9" t="e">
        <f>'11-2019'!#REF!</f>
        <v>#REF!</v>
      </c>
      <c r="E1840" s="9" t="e">
        <f>'11-2019'!#REF!</f>
        <v>#REF!</v>
      </c>
      <c r="F1840" s="71" t="e">
        <f t="shared" si="83"/>
        <v>#REF!</v>
      </c>
      <c r="H1840" s="38">
        <f>'11-2019'!H2295</f>
        <v>0</v>
      </c>
      <c r="I1840" s="38">
        <f>'11-2019'!I2295</f>
        <v>0</v>
      </c>
      <c r="J1840" s="38">
        <f>'11-2019'!J2295</f>
        <v>0</v>
      </c>
    </row>
    <row r="1841" spans="1:10" s="37" customFormat="1" ht="17.25" x14ac:dyDescent="0.3">
      <c r="A1841" s="13" t="str">
        <f>'11-2019'!A2298</f>
        <v>XVI</v>
      </c>
      <c r="B1841" s="321" t="str">
        <f>'11-2019'!B2298</f>
        <v xml:space="preserve">CÁC LOẠI VẬT TƯ ĐIỆN </v>
      </c>
      <c r="C1841" s="322"/>
      <c r="D1841" s="322"/>
      <c r="E1841" s="322"/>
      <c r="F1841" s="323"/>
      <c r="H1841" s="38">
        <f>'11-2019'!H2298</f>
        <v>0</v>
      </c>
      <c r="I1841" s="38">
        <f>'11-2019'!I2298</f>
        <v>0</v>
      </c>
      <c r="J1841" s="38">
        <f>'11-2019'!J2298</f>
        <v>0</v>
      </c>
    </row>
    <row r="1842" spans="1:10" s="37" customFormat="1" ht="33" customHeight="1" x14ac:dyDescent="0.3">
      <c r="A1842" s="13"/>
      <c r="B1842" s="321" t="e">
        <f>'11-2019'!#REF!</f>
        <v>#REF!</v>
      </c>
      <c r="C1842" s="322"/>
      <c r="D1842" s="322"/>
      <c r="E1842" s="322"/>
      <c r="F1842" s="323"/>
      <c r="H1842" s="38" t="e">
        <f>'11-2019'!#REF!</f>
        <v>#REF!</v>
      </c>
      <c r="I1842" s="38" t="e">
        <f>'11-2019'!#REF!</f>
        <v>#REF!</v>
      </c>
      <c r="J1842" s="38" t="e">
        <f>'11-2019'!#REF!</f>
        <v>#REF!</v>
      </c>
    </row>
    <row r="1843" spans="1:10" s="27" customFormat="1" ht="17.25" hidden="1" x14ac:dyDescent="0.3">
      <c r="A1843" s="6" t="e">
        <f>'11-2019'!#REF!</f>
        <v>#REF!</v>
      </c>
      <c r="B1843" s="7" t="e">
        <f>'11-2019'!#REF!</f>
        <v>#REF!</v>
      </c>
      <c r="C1843" s="8" t="e">
        <f>'11-2019'!#REF!</f>
        <v>#REF!</v>
      </c>
      <c r="D1843" s="9" t="e">
        <f>'11-2019'!#REF!</f>
        <v>#REF!</v>
      </c>
      <c r="E1843" s="9" t="e">
        <f>'11-2019'!#REF!</f>
        <v>#REF!</v>
      </c>
      <c r="F1843" s="71" t="e">
        <f t="shared" si="83"/>
        <v>#REF!</v>
      </c>
      <c r="H1843" s="38" t="e">
        <f>'11-2019'!#REF!</f>
        <v>#REF!</v>
      </c>
      <c r="I1843" s="38" t="e">
        <f>'11-2019'!#REF!</f>
        <v>#REF!</v>
      </c>
      <c r="J1843" s="38" t="e">
        <f>'11-2019'!#REF!</f>
        <v>#REF!</v>
      </c>
    </row>
    <row r="1844" spans="1:10" s="27" customFormat="1" ht="17.25" hidden="1" x14ac:dyDescent="0.3">
      <c r="A1844" s="6" t="e">
        <f>'11-2019'!#REF!</f>
        <v>#REF!</v>
      </c>
      <c r="B1844" s="7" t="e">
        <f>'11-2019'!#REF!</f>
        <v>#REF!</v>
      </c>
      <c r="C1844" s="8" t="e">
        <f>'11-2019'!#REF!</f>
        <v>#REF!</v>
      </c>
      <c r="D1844" s="9" t="e">
        <f>'11-2019'!#REF!</f>
        <v>#REF!</v>
      </c>
      <c r="E1844" s="9" t="e">
        <f>'11-2019'!#REF!</f>
        <v>#REF!</v>
      </c>
      <c r="F1844" s="71" t="e">
        <f t="shared" si="83"/>
        <v>#REF!</v>
      </c>
      <c r="H1844" s="38" t="e">
        <f>'11-2019'!#REF!</f>
        <v>#REF!</v>
      </c>
      <c r="I1844" s="38" t="e">
        <f>'11-2019'!#REF!</f>
        <v>#REF!</v>
      </c>
      <c r="J1844" s="38" t="e">
        <f>'11-2019'!#REF!</f>
        <v>#REF!</v>
      </c>
    </row>
    <row r="1845" spans="1:10" s="27" customFormat="1" ht="17.25" hidden="1" x14ac:dyDescent="0.3">
      <c r="A1845" s="6" t="e">
        <f>'11-2019'!#REF!</f>
        <v>#REF!</v>
      </c>
      <c r="B1845" s="7" t="e">
        <f>'11-2019'!#REF!</f>
        <v>#REF!</v>
      </c>
      <c r="C1845" s="8" t="e">
        <f>'11-2019'!#REF!</f>
        <v>#REF!</v>
      </c>
      <c r="D1845" s="9" t="e">
        <f>'11-2019'!#REF!</f>
        <v>#REF!</v>
      </c>
      <c r="E1845" s="9" t="e">
        <f>'11-2019'!#REF!</f>
        <v>#REF!</v>
      </c>
      <c r="F1845" s="71" t="e">
        <f t="shared" si="83"/>
        <v>#REF!</v>
      </c>
      <c r="H1845" s="38" t="e">
        <f>'11-2019'!#REF!</f>
        <v>#REF!</v>
      </c>
      <c r="I1845" s="38" t="e">
        <f>'11-2019'!#REF!</f>
        <v>#REF!</v>
      </c>
      <c r="J1845" s="38" t="e">
        <f>'11-2019'!#REF!</f>
        <v>#REF!</v>
      </c>
    </row>
    <row r="1846" spans="1:10" s="27" customFormat="1" ht="17.25" hidden="1" x14ac:dyDescent="0.3">
      <c r="A1846" s="6" t="e">
        <f>'11-2019'!#REF!</f>
        <v>#REF!</v>
      </c>
      <c r="B1846" s="7" t="e">
        <f>'11-2019'!#REF!</f>
        <v>#REF!</v>
      </c>
      <c r="C1846" s="8" t="e">
        <f>'11-2019'!#REF!</f>
        <v>#REF!</v>
      </c>
      <c r="D1846" s="9" t="e">
        <f>'11-2019'!#REF!</f>
        <v>#REF!</v>
      </c>
      <c r="E1846" s="9" t="e">
        <f>'11-2019'!#REF!</f>
        <v>#REF!</v>
      </c>
      <c r="F1846" s="71" t="e">
        <f t="shared" si="83"/>
        <v>#REF!</v>
      </c>
      <c r="H1846" s="38" t="e">
        <f>'11-2019'!#REF!</f>
        <v>#REF!</v>
      </c>
      <c r="I1846" s="38" t="e">
        <f>'11-2019'!#REF!</f>
        <v>#REF!</v>
      </c>
      <c r="J1846" s="38" t="e">
        <f>'11-2019'!#REF!</f>
        <v>#REF!</v>
      </c>
    </row>
    <row r="1847" spans="1:10" s="27" customFormat="1" ht="17.25" hidden="1" x14ac:dyDescent="0.3">
      <c r="A1847" s="6" t="e">
        <f>'11-2019'!#REF!</f>
        <v>#REF!</v>
      </c>
      <c r="B1847" s="7" t="e">
        <f>'11-2019'!#REF!</f>
        <v>#REF!</v>
      </c>
      <c r="C1847" s="8" t="e">
        <f>'11-2019'!#REF!</f>
        <v>#REF!</v>
      </c>
      <c r="D1847" s="9" t="e">
        <f>'11-2019'!#REF!</f>
        <v>#REF!</v>
      </c>
      <c r="E1847" s="9" t="e">
        <f>'11-2019'!#REF!</f>
        <v>#REF!</v>
      </c>
      <c r="F1847" s="71" t="e">
        <f t="shared" si="83"/>
        <v>#REF!</v>
      </c>
      <c r="H1847" s="38" t="e">
        <f>'11-2019'!#REF!</f>
        <v>#REF!</v>
      </c>
      <c r="I1847" s="38" t="e">
        <f>'11-2019'!#REF!</f>
        <v>#REF!</v>
      </c>
      <c r="J1847" s="38" t="e">
        <f>'11-2019'!#REF!</f>
        <v>#REF!</v>
      </c>
    </row>
    <row r="1848" spans="1:10" s="27" customFormat="1" ht="17.25" hidden="1" x14ac:dyDescent="0.3">
      <c r="A1848" s="6" t="e">
        <f>'11-2019'!#REF!</f>
        <v>#REF!</v>
      </c>
      <c r="B1848" s="7" t="e">
        <f>'11-2019'!#REF!</f>
        <v>#REF!</v>
      </c>
      <c r="C1848" s="8" t="e">
        <f>'11-2019'!#REF!</f>
        <v>#REF!</v>
      </c>
      <c r="D1848" s="9" t="e">
        <f>'11-2019'!#REF!</f>
        <v>#REF!</v>
      </c>
      <c r="E1848" s="9" t="e">
        <f>'11-2019'!#REF!</f>
        <v>#REF!</v>
      </c>
      <c r="F1848" s="71" t="e">
        <f t="shared" si="83"/>
        <v>#REF!</v>
      </c>
      <c r="H1848" s="38" t="e">
        <f>'11-2019'!#REF!</f>
        <v>#REF!</v>
      </c>
      <c r="I1848" s="38" t="e">
        <f>'11-2019'!#REF!</f>
        <v>#REF!</v>
      </c>
      <c r="J1848" s="38" t="e">
        <f>'11-2019'!#REF!</f>
        <v>#REF!</v>
      </c>
    </row>
    <row r="1849" spans="1:10" s="27" customFormat="1" ht="17.25" hidden="1" x14ac:dyDescent="0.3">
      <c r="A1849" s="6" t="e">
        <f>'11-2019'!#REF!</f>
        <v>#REF!</v>
      </c>
      <c r="B1849" s="7" t="e">
        <f>'11-2019'!#REF!</f>
        <v>#REF!</v>
      </c>
      <c r="C1849" s="8" t="e">
        <f>'11-2019'!#REF!</f>
        <v>#REF!</v>
      </c>
      <c r="D1849" s="9" t="e">
        <f>'11-2019'!#REF!</f>
        <v>#REF!</v>
      </c>
      <c r="E1849" s="9" t="e">
        <f>'11-2019'!#REF!</f>
        <v>#REF!</v>
      </c>
      <c r="F1849" s="71" t="e">
        <f t="shared" si="83"/>
        <v>#REF!</v>
      </c>
      <c r="H1849" s="38" t="e">
        <f>'11-2019'!#REF!</f>
        <v>#REF!</v>
      </c>
      <c r="I1849" s="38" t="e">
        <f>'11-2019'!#REF!</f>
        <v>#REF!</v>
      </c>
      <c r="J1849" s="38" t="e">
        <f>'11-2019'!#REF!</f>
        <v>#REF!</v>
      </c>
    </row>
    <row r="1850" spans="1:10" s="27" customFormat="1" ht="17.25" hidden="1" x14ac:dyDescent="0.3">
      <c r="A1850" s="6" t="e">
        <f>'11-2019'!#REF!</f>
        <v>#REF!</v>
      </c>
      <c r="B1850" s="7" t="e">
        <f>'11-2019'!#REF!</f>
        <v>#REF!</v>
      </c>
      <c r="C1850" s="8" t="e">
        <f>'11-2019'!#REF!</f>
        <v>#REF!</v>
      </c>
      <c r="D1850" s="9" t="e">
        <f>'11-2019'!#REF!</f>
        <v>#REF!</v>
      </c>
      <c r="E1850" s="9" t="e">
        <f>'11-2019'!#REF!</f>
        <v>#REF!</v>
      </c>
      <c r="F1850" s="71" t="e">
        <f t="shared" si="83"/>
        <v>#REF!</v>
      </c>
      <c r="H1850" s="38" t="e">
        <f>'11-2019'!#REF!</f>
        <v>#REF!</v>
      </c>
      <c r="I1850" s="38" t="e">
        <f>'11-2019'!#REF!</f>
        <v>#REF!</v>
      </c>
      <c r="J1850" s="38" t="e">
        <f>'11-2019'!#REF!</f>
        <v>#REF!</v>
      </c>
    </row>
    <row r="1851" spans="1:10" s="27" customFormat="1" ht="17.25" hidden="1" x14ac:dyDescent="0.3">
      <c r="A1851" s="6" t="e">
        <f>'11-2019'!#REF!</f>
        <v>#REF!</v>
      </c>
      <c r="B1851" s="7" t="e">
        <f>'11-2019'!#REF!</f>
        <v>#REF!</v>
      </c>
      <c r="C1851" s="8" t="e">
        <f>'11-2019'!#REF!</f>
        <v>#REF!</v>
      </c>
      <c r="D1851" s="9" t="e">
        <f>'11-2019'!#REF!</f>
        <v>#REF!</v>
      </c>
      <c r="E1851" s="9" t="e">
        <f>'11-2019'!#REF!</f>
        <v>#REF!</v>
      </c>
      <c r="F1851" s="71" t="e">
        <f t="shared" si="83"/>
        <v>#REF!</v>
      </c>
      <c r="H1851" s="38" t="e">
        <f>'11-2019'!#REF!</f>
        <v>#REF!</v>
      </c>
      <c r="I1851" s="38" t="e">
        <f>'11-2019'!#REF!</f>
        <v>#REF!</v>
      </c>
      <c r="J1851" s="38" t="e">
        <f>'11-2019'!#REF!</f>
        <v>#REF!</v>
      </c>
    </row>
    <row r="1852" spans="1:10" s="27" customFormat="1" ht="17.25" hidden="1" x14ac:dyDescent="0.3">
      <c r="A1852" s="6" t="e">
        <f>'11-2019'!#REF!</f>
        <v>#REF!</v>
      </c>
      <c r="B1852" s="7" t="e">
        <f>'11-2019'!#REF!</f>
        <v>#REF!</v>
      </c>
      <c r="C1852" s="8" t="e">
        <f>'11-2019'!#REF!</f>
        <v>#REF!</v>
      </c>
      <c r="D1852" s="9" t="e">
        <f>'11-2019'!#REF!</f>
        <v>#REF!</v>
      </c>
      <c r="E1852" s="9" t="e">
        <f>'11-2019'!#REF!</f>
        <v>#REF!</v>
      </c>
      <c r="F1852" s="71" t="e">
        <f t="shared" ref="F1852:F1950" si="84">E1852-D1852</f>
        <v>#REF!</v>
      </c>
      <c r="H1852" s="38" t="e">
        <f>'11-2019'!#REF!</f>
        <v>#REF!</v>
      </c>
      <c r="I1852" s="38" t="e">
        <f>'11-2019'!#REF!</f>
        <v>#REF!</v>
      </c>
      <c r="J1852" s="38" t="e">
        <f>'11-2019'!#REF!</f>
        <v>#REF!</v>
      </c>
    </row>
    <row r="1853" spans="1:10" s="27" customFormat="1" ht="17.25" hidden="1" x14ac:dyDescent="0.3">
      <c r="A1853" s="6" t="e">
        <f>'11-2019'!#REF!</f>
        <v>#REF!</v>
      </c>
      <c r="B1853" s="7" t="e">
        <f>'11-2019'!#REF!</f>
        <v>#REF!</v>
      </c>
      <c r="C1853" s="8" t="e">
        <f>'11-2019'!#REF!</f>
        <v>#REF!</v>
      </c>
      <c r="D1853" s="9" t="e">
        <f>'11-2019'!#REF!</f>
        <v>#REF!</v>
      </c>
      <c r="E1853" s="9" t="e">
        <f>'11-2019'!#REF!</f>
        <v>#REF!</v>
      </c>
      <c r="F1853" s="71" t="e">
        <f t="shared" si="84"/>
        <v>#REF!</v>
      </c>
      <c r="H1853" s="38" t="e">
        <f>'11-2019'!#REF!</f>
        <v>#REF!</v>
      </c>
      <c r="I1853" s="38" t="e">
        <f>'11-2019'!#REF!</f>
        <v>#REF!</v>
      </c>
      <c r="J1853" s="38" t="e">
        <f>'11-2019'!#REF!</f>
        <v>#REF!</v>
      </c>
    </row>
    <row r="1854" spans="1:10" s="27" customFormat="1" ht="17.25" hidden="1" x14ac:dyDescent="0.3">
      <c r="A1854" s="6" t="e">
        <f>'11-2019'!#REF!</f>
        <v>#REF!</v>
      </c>
      <c r="B1854" s="7" t="e">
        <f>'11-2019'!#REF!</f>
        <v>#REF!</v>
      </c>
      <c r="C1854" s="8" t="e">
        <f>'11-2019'!#REF!</f>
        <v>#REF!</v>
      </c>
      <c r="D1854" s="9" t="e">
        <f>'11-2019'!#REF!</f>
        <v>#REF!</v>
      </c>
      <c r="E1854" s="9" t="e">
        <f>'11-2019'!#REF!</f>
        <v>#REF!</v>
      </c>
      <c r="F1854" s="71" t="e">
        <f t="shared" si="84"/>
        <v>#REF!</v>
      </c>
      <c r="H1854" s="38" t="e">
        <f>'11-2019'!#REF!</f>
        <v>#REF!</v>
      </c>
      <c r="I1854" s="38" t="e">
        <f>'11-2019'!#REF!</f>
        <v>#REF!</v>
      </c>
      <c r="J1854" s="38" t="e">
        <f>'11-2019'!#REF!</f>
        <v>#REF!</v>
      </c>
    </row>
    <row r="1855" spans="1:10" s="27" customFormat="1" ht="17.25" hidden="1" x14ac:dyDescent="0.3">
      <c r="A1855" s="6" t="e">
        <f>'11-2019'!#REF!</f>
        <v>#REF!</v>
      </c>
      <c r="B1855" s="7" t="e">
        <f>'11-2019'!#REF!</f>
        <v>#REF!</v>
      </c>
      <c r="C1855" s="8" t="e">
        <f>'11-2019'!#REF!</f>
        <v>#REF!</v>
      </c>
      <c r="D1855" s="9" t="e">
        <f>'11-2019'!#REF!</f>
        <v>#REF!</v>
      </c>
      <c r="E1855" s="9" t="e">
        <f>'11-2019'!#REF!</f>
        <v>#REF!</v>
      </c>
      <c r="F1855" s="71" t="e">
        <f t="shared" si="84"/>
        <v>#REF!</v>
      </c>
      <c r="H1855" s="38" t="e">
        <f>'11-2019'!#REF!</f>
        <v>#REF!</v>
      </c>
      <c r="I1855" s="38" t="e">
        <f>'11-2019'!#REF!</f>
        <v>#REF!</v>
      </c>
      <c r="J1855" s="38" t="e">
        <f>'11-2019'!#REF!</f>
        <v>#REF!</v>
      </c>
    </row>
    <row r="1856" spans="1:10" s="27" customFormat="1" ht="17.25" hidden="1" x14ac:dyDescent="0.3">
      <c r="A1856" s="6" t="e">
        <f>'11-2019'!#REF!</f>
        <v>#REF!</v>
      </c>
      <c r="B1856" s="7" t="e">
        <f>'11-2019'!#REF!</f>
        <v>#REF!</v>
      </c>
      <c r="C1856" s="8" t="e">
        <f>'11-2019'!#REF!</f>
        <v>#REF!</v>
      </c>
      <c r="D1856" s="9" t="e">
        <f>'11-2019'!#REF!</f>
        <v>#REF!</v>
      </c>
      <c r="E1856" s="9" t="e">
        <f>'11-2019'!#REF!</f>
        <v>#REF!</v>
      </c>
      <c r="F1856" s="71" t="e">
        <f t="shared" si="84"/>
        <v>#REF!</v>
      </c>
      <c r="H1856" s="38" t="e">
        <f>'11-2019'!#REF!</f>
        <v>#REF!</v>
      </c>
      <c r="I1856" s="38" t="e">
        <f>'11-2019'!#REF!</f>
        <v>#REF!</v>
      </c>
      <c r="J1856" s="38" t="e">
        <f>'11-2019'!#REF!</f>
        <v>#REF!</v>
      </c>
    </row>
    <row r="1857" spans="1:10" s="27" customFormat="1" ht="17.25" hidden="1" x14ac:dyDescent="0.3">
      <c r="A1857" s="6" t="e">
        <f>'11-2019'!#REF!</f>
        <v>#REF!</v>
      </c>
      <c r="B1857" s="7" t="e">
        <f>'11-2019'!#REF!</f>
        <v>#REF!</v>
      </c>
      <c r="C1857" s="8" t="e">
        <f>'11-2019'!#REF!</f>
        <v>#REF!</v>
      </c>
      <c r="D1857" s="9" t="e">
        <f>'11-2019'!#REF!</f>
        <v>#REF!</v>
      </c>
      <c r="E1857" s="9" t="e">
        <f>'11-2019'!#REF!</f>
        <v>#REF!</v>
      </c>
      <c r="F1857" s="71" t="e">
        <f t="shared" si="84"/>
        <v>#REF!</v>
      </c>
      <c r="H1857" s="38" t="e">
        <f>'11-2019'!#REF!</f>
        <v>#REF!</v>
      </c>
      <c r="I1857" s="38" t="e">
        <f>'11-2019'!#REF!</f>
        <v>#REF!</v>
      </c>
      <c r="J1857" s="38" t="e">
        <f>'11-2019'!#REF!</f>
        <v>#REF!</v>
      </c>
    </row>
    <row r="1858" spans="1:10" s="27" customFormat="1" ht="17.25" hidden="1" x14ac:dyDescent="0.3">
      <c r="A1858" s="6" t="e">
        <f>'11-2019'!#REF!</f>
        <v>#REF!</v>
      </c>
      <c r="B1858" s="7" t="e">
        <f>'11-2019'!#REF!</f>
        <v>#REF!</v>
      </c>
      <c r="C1858" s="8" t="e">
        <f>'11-2019'!#REF!</f>
        <v>#REF!</v>
      </c>
      <c r="D1858" s="9" t="e">
        <f>'11-2019'!#REF!</f>
        <v>#REF!</v>
      </c>
      <c r="E1858" s="9" t="e">
        <f>'11-2019'!#REF!</f>
        <v>#REF!</v>
      </c>
      <c r="F1858" s="71" t="e">
        <f t="shared" si="84"/>
        <v>#REF!</v>
      </c>
      <c r="H1858" s="38" t="e">
        <f>'11-2019'!#REF!</f>
        <v>#REF!</v>
      </c>
      <c r="I1858" s="38" t="e">
        <f>'11-2019'!#REF!</f>
        <v>#REF!</v>
      </c>
      <c r="J1858" s="38" t="e">
        <f>'11-2019'!#REF!</f>
        <v>#REF!</v>
      </c>
    </row>
    <row r="1859" spans="1:10" s="37" customFormat="1" ht="44.25" customHeight="1" x14ac:dyDescent="0.3">
      <c r="A1859" s="13"/>
      <c r="B1859" s="321" t="e">
        <f>'11-2019'!#REF!</f>
        <v>#REF!</v>
      </c>
      <c r="C1859" s="322"/>
      <c r="D1859" s="322"/>
      <c r="E1859" s="322"/>
      <c r="F1859" s="323"/>
      <c r="H1859" s="38" t="e">
        <f>'11-2019'!#REF!</f>
        <v>#REF!</v>
      </c>
      <c r="I1859" s="38" t="e">
        <f>'11-2019'!#REF!</f>
        <v>#REF!</v>
      </c>
      <c r="J1859" s="38" t="e">
        <f>'11-2019'!#REF!</f>
        <v>#REF!</v>
      </c>
    </row>
    <row r="1860" spans="1:10" s="27" customFormat="1" ht="17.25" hidden="1" x14ac:dyDescent="0.3">
      <c r="A1860" s="6" t="e">
        <f>'11-2019'!#REF!</f>
        <v>#REF!</v>
      </c>
      <c r="B1860" s="7" t="e">
        <f>'11-2019'!#REF!</f>
        <v>#REF!</v>
      </c>
      <c r="C1860" s="8" t="e">
        <f>'11-2019'!#REF!</f>
        <v>#REF!</v>
      </c>
      <c r="D1860" s="9" t="e">
        <f>'11-2019'!#REF!</f>
        <v>#REF!</v>
      </c>
      <c r="E1860" s="9" t="e">
        <f>'11-2019'!#REF!</f>
        <v>#REF!</v>
      </c>
      <c r="F1860" s="71" t="e">
        <f t="shared" si="84"/>
        <v>#REF!</v>
      </c>
      <c r="H1860" s="38" t="e">
        <f>'11-2019'!#REF!</f>
        <v>#REF!</v>
      </c>
      <c r="I1860" s="38" t="e">
        <f>'11-2019'!#REF!</f>
        <v>#REF!</v>
      </c>
      <c r="J1860" s="38" t="e">
        <f>'11-2019'!#REF!</f>
        <v>#REF!</v>
      </c>
    </row>
    <row r="1861" spans="1:10" s="27" customFormat="1" ht="17.25" hidden="1" x14ac:dyDescent="0.3">
      <c r="A1861" s="6" t="e">
        <f>'11-2019'!#REF!</f>
        <v>#REF!</v>
      </c>
      <c r="B1861" s="7" t="e">
        <f>'11-2019'!#REF!</f>
        <v>#REF!</v>
      </c>
      <c r="C1861" s="8" t="e">
        <f>'11-2019'!#REF!</f>
        <v>#REF!</v>
      </c>
      <c r="D1861" s="9" t="e">
        <f>'11-2019'!#REF!</f>
        <v>#REF!</v>
      </c>
      <c r="E1861" s="9" t="e">
        <f>'11-2019'!#REF!</f>
        <v>#REF!</v>
      </c>
      <c r="F1861" s="71" t="e">
        <f t="shared" si="84"/>
        <v>#REF!</v>
      </c>
      <c r="H1861" s="38" t="e">
        <f>'11-2019'!#REF!</f>
        <v>#REF!</v>
      </c>
      <c r="I1861" s="38" t="e">
        <f>'11-2019'!#REF!</f>
        <v>#REF!</v>
      </c>
      <c r="J1861" s="38" t="e">
        <f>'11-2019'!#REF!</f>
        <v>#REF!</v>
      </c>
    </row>
    <row r="1862" spans="1:10" s="27" customFormat="1" ht="17.25" hidden="1" x14ac:dyDescent="0.3">
      <c r="A1862" s="6" t="e">
        <f>'11-2019'!#REF!</f>
        <v>#REF!</v>
      </c>
      <c r="B1862" s="7" t="e">
        <f>'11-2019'!#REF!</f>
        <v>#REF!</v>
      </c>
      <c r="C1862" s="8" t="e">
        <f>'11-2019'!#REF!</f>
        <v>#REF!</v>
      </c>
      <c r="D1862" s="9" t="e">
        <f>'11-2019'!#REF!</f>
        <v>#REF!</v>
      </c>
      <c r="E1862" s="9" t="e">
        <f>'11-2019'!#REF!</f>
        <v>#REF!</v>
      </c>
      <c r="F1862" s="71" t="e">
        <f t="shared" si="84"/>
        <v>#REF!</v>
      </c>
      <c r="H1862" s="38" t="e">
        <f>'11-2019'!#REF!</f>
        <v>#REF!</v>
      </c>
      <c r="I1862" s="38" t="e">
        <f>'11-2019'!#REF!</f>
        <v>#REF!</v>
      </c>
      <c r="J1862" s="38" t="e">
        <f>'11-2019'!#REF!</f>
        <v>#REF!</v>
      </c>
    </row>
    <row r="1863" spans="1:10" s="27" customFormat="1" ht="17.25" hidden="1" x14ac:dyDescent="0.3">
      <c r="A1863" s="6" t="e">
        <f>'11-2019'!#REF!</f>
        <v>#REF!</v>
      </c>
      <c r="B1863" s="7" t="e">
        <f>'11-2019'!#REF!</f>
        <v>#REF!</v>
      </c>
      <c r="C1863" s="8" t="e">
        <f>'11-2019'!#REF!</f>
        <v>#REF!</v>
      </c>
      <c r="D1863" s="9" t="e">
        <f>'11-2019'!#REF!</f>
        <v>#REF!</v>
      </c>
      <c r="E1863" s="9" t="e">
        <f>'11-2019'!#REF!</f>
        <v>#REF!</v>
      </c>
      <c r="F1863" s="71" t="e">
        <f t="shared" si="84"/>
        <v>#REF!</v>
      </c>
      <c r="H1863" s="38" t="e">
        <f>'11-2019'!#REF!</f>
        <v>#REF!</v>
      </c>
      <c r="I1863" s="38" t="e">
        <f>'11-2019'!#REF!</f>
        <v>#REF!</v>
      </c>
      <c r="J1863" s="38" t="e">
        <f>'11-2019'!#REF!</f>
        <v>#REF!</v>
      </c>
    </row>
    <row r="1864" spans="1:10" s="37" customFormat="1" ht="33" customHeight="1" x14ac:dyDescent="0.3">
      <c r="A1864" s="13"/>
      <c r="B1864" s="321" t="e">
        <f>'11-2019'!#REF!</f>
        <v>#REF!</v>
      </c>
      <c r="C1864" s="322"/>
      <c r="D1864" s="322"/>
      <c r="E1864" s="322"/>
      <c r="F1864" s="323"/>
      <c r="H1864" s="38" t="e">
        <f>'11-2019'!#REF!</f>
        <v>#REF!</v>
      </c>
      <c r="I1864" s="38" t="e">
        <f>'11-2019'!#REF!</f>
        <v>#REF!</v>
      </c>
      <c r="J1864" s="38" t="e">
        <f>'11-2019'!#REF!</f>
        <v>#REF!</v>
      </c>
    </row>
    <row r="1865" spans="1:10" s="27" customFormat="1" ht="17.25" hidden="1" x14ac:dyDescent="0.3">
      <c r="A1865" s="6" t="e">
        <f>'11-2019'!#REF!</f>
        <v>#REF!</v>
      </c>
      <c r="B1865" s="7" t="e">
        <f>'11-2019'!#REF!</f>
        <v>#REF!</v>
      </c>
      <c r="C1865" s="8" t="e">
        <f>'11-2019'!#REF!</f>
        <v>#REF!</v>
      </c>
      <c r="D1865" s="9" t="e">
        <f>'11-2019'!#REF!</f>
        <v>#REF!</v>
      </c>
      <c r="E1865" s="9" t="e">
        <f>'11-2019'!#REF!</f>
        <v>#REF!</v>
      </c>
      <c r="F1865" s="71" t="e">
        <f t="shared" si="84"/>
        <v>#REF!</v>
      </c>
      <c r="H1865" s="38" t="e">
        <f>'11-2019'!#REF!</f>
        <v>#REF!</v>
      </c>
      <c r="I1865" s="38" t="e">
        <f>'11-2019'!#REF!</f>
        <v>#REF!</v>
      </c>
      <c r="J1865" s="38" t="e">
        <f>'11-2019'!#REF!</f>
        <v>#REF!</v>
      </c>
    </row>
    <row r="1866" spans="1:10" s="27" customFormat="1" ht="17.25" hidden="1" x14ac:dyDescent="0.3">
      <c r="A1866" s="6" t="e">
        <f>'11-2019'!#REF!</f>
        <v>#REF!</v>
      </c>
      <c r="B1866" s="7" t="e">
        <f>'11-2019'!#REF!</f>
        <v>#REF!</v>
      </c>
      <c r="C1866" s="8" t="e">
        <f>'11-2019'!#REF!</f>
        <v>#REF!</v>
      </c>
      <c r="D1866" s="9" t="e">
        <f>'11-2019'!#REF!</f>
        <v>#REF!</v>
      </c>
      <c r="E1866" s="9" t="e">
        <f>'11-2019'!#REF!</f>
        <v>#REF!</v>
      </c>
      <c r="F1866" s="71" t="e">
        <f t="shared" si="84"/>
        <v>#REF!</v>
      </c>
      <c r="H1866" s="38" t="e">
        <f>'11-2019'!#REF!</f>
        <v>#REF!</v>
      </c>
      <c r="I1866" s="38" t="e">
        <f>'11-2019'!#REF!</f>
        <v>#REF!</v>
      </c>
      <c r="J1866" s="38" t="e">
        <f>'11-2019'!#REF!</f>
        <v>#REF!</v>
      </c>
    </row>
    <row r="1867" spans="1:10" s="27" customFormat="1" ht="17.25" hidden="1" x14ac:dyDescent="0.3">
      <c r="A1867" s="6" t="e">
        <f>'11-2019'!#REF!</f>
        <v>#REF!</v>
      </c>
      <c r="B1867" s="7" t="e">
        <f>'11-2019'!#REF!</f>
        <v>#REF!</v>
      </c>
      <c r="C1867" s="8" t="e">
        <f>'11-2019'!#REF!</f>
        <v>#REF!</v>
      </c>
      <c r="D1867" s="9" t="e">
        <f>'11-2019'!#REF!</f>
        <v>#REF!</v>
      </c>
      <c r="E1867" s="9" t="e">
        <f>'11-2019'!#REF!</f>
        <v>#REF!</v>
      </c>
      <c r="F1867" s="71" t="e">
        <f t="shared" si="84"/>
        <v>#REF!</v>
      </c>
      <c r="H1867" s="38" t="e">
        <f>'11-2019'!#REF!</f>
        <v>#REF!</v>
      </c>
      <c r="I1867" s="38" t="e">
        <f>'11-2019'!#REF!</f>
        <v>#REF!</v>
      </c>
      <c r="J1867" s="38" t="e">
        <f>'11-2019'!#REF!</f>
        <v>#REF!</v>
      </c>
    </row>
    <row r="1868" spans="1:10" s="37" customFormat="1" ht="17.25" x14ac:dyDescent="0.3">
      <c r="A1868" s="13"/>
      <c r="B1868" s="321" t="e">
        <f>'11-2019'!#REF!</f>
        <v>#REF!</v>
      </c>
      <c r="C1868" s="322"/>
      <c r="D1868" s="322"/>
      <c r="E1868" s="322"/>
      <c r="F1868" s="323"/>
      <c r="H1868" s="38" t="e">
        <f>'11-2019'!#REF!</f>
        <v>#REF!</v>
      </c>
      <c r="I1868" s="38" t="e">
        <f>'11-2019'!#REF!</f>
        <v>#REF!</v>
      </c>
      <c r="J1868" s="38" t="e">
        <f>'11-2019'!#REF!</f>
        <v>#REF!</v>
      </c>
    </row>
    <row r="1869" spans="1:10" s="27" customFormat="1" ht="17.25" hidden="1" x14ac:dyDescent="0.3">
      <c r="A1869" s="6" t="e">
        <f>'11-2019'!#REF!</f>
        <v>#REF!</v>
      </c>
      <c r="B1869" s="7" t="e">
        <f>'11-2019'!#REF!</f>
        <v>#REF!</v>
      </c>
      <c r="C1869" s="8" t="e">
        <f>'11-2019'!#REF!</f>
        <v>#REF!</v>
      </c>
      <c r="D1869" s="9" t="e">
        <f>'11-2019'!#REF!</f>
        <v>#REF!</v>
      </c>
      <c r="E1869" s="9" t="e">
        <f>'11-2019'!#REF!</f>
        <v>#REF!</v>
      </c>
      <c r="F1869" s="71" t="e">
        <f t="shared" si="84"/>
        <v>#REF!</v>
      </c>
      <c r="H1869" s="38" t="e">
        <f>'11-2019'!#REF!</f>
        <v>#REF!</v>
      </c>
      <c r="I1869" s="38" t="e">
        <f>'11-2019'!#REF!</f>
        <v>#REF!</v>
      </c>
      <c r="J1869" s="38" t="e">
        <f>'11-2019'!#REF!</f>
        <v>#REF!</v>
      </c>
    </row>
    <row r="1870" spans="1:10" s="27" customFormat="1" ht="17.25" hidden="1" x14ac:dyDescent="0.3">
      <c r="A1870" s="6" t="e">
        <f>'11-2019'!#REF!</f>
        <v>#REF!</v>
      </c>
      <c r="B1870" s="7" t="e">
        <f>'11-2019'!#REF!</f>
        <v>#REF!</v>
      </c>
      <c r="C1870" s="8" t="e">
        <f>'11-2019'!#REF!</f>
        <v>#REF!</v>
      </c>
      <c r="D1870" s="9" t="e">
        <f>'11-2019'!#REF!</f>
        <v>#REF!</v>
      </c>
      <c r="E1870" s="9" t="e">
        <f>'11-2019'!#REF!</f>
        <v>#REF!</v>
      </c>
      <c r="F1870" s="71" t="e">
        <f t="shared" si="84"/>
        <v>#REF!</v>
      </c>
      <c r="H1870" s="38" t="e">
        <f>'11-2019'!#REF!</f>
        <v>#REF!</v>
      </c>
      <c r="I1870" s="38" t="e">
        <f>'11-2019'!#REF!</f>
        <v>#REF!</v>
      </c>
      <c r="J1870" s="38" t="e">
        <f>'11-2019'!#REF!</f>
        <v>#REF!</v>
      </c>
    </row>
    <row r="1871" spans="1:10" s="27" customFormat="1" ht="17.25" hidden="1" x14ac:dyDescent="0.3">
      <c r="A1871" s="6" t="e">
        <f>'11-2019'!#REF!</f>
        <v>#REF!</v>
      </c>
      <c r="B1871" s="7" t="e">
        <f>'11-2019'!#REF!</f>
        <v>#REF!</v>
      </c>
      <c r="C1871" s="8" t="e">
        <f>'11-2019'!#REF!</f>
        <v>#REF!</v>
      </c>
      <c r="D1871" s="9" t="e">
        <f>'11-2019'!#REF!</f>
        <v>#REF!</v>
      </c>
      <c r="E1871" s="9" t="e">
        <f>'11-2019'!#REF!</f>
        <v>#REF!</v>
      </c>
      <c r="F1871" s="71" t="e">
        <f t="shared" si="84"/>
        <v>#REF!</v>
      </c>
      <c r="H1871" s="38" t="e">
        <f>'11-2019'!#REF!</f>
        <v>#REF!</v>
      </c>
      <c r="I1871" s="38" t="e">
        <f>'11-2019'!#REF!</f>
        <v>#REF!</v>
      </c>
      <c r="J1871" s="38" t="e">
        <f>'11-2019'!#REF!</f>
        <v>#REF!</v>
      </c>
    </row>
    <row r="1872" spans="1:10" s="27" customFormat="1" ht="17.25" hidden="1" x14ac:dyDescent="0.3">
      <c r="A1872" s="6" t="e">
        <f>'11-2019'!#REF!</f>
        <v>#REF!</v>
      </c>
      <c r="B1872" s="7" t="e">
        <f>'11-2019'!#REF!</f>
        <v>#REF!</v>
      </c>
      <c r="C1872" s="8" t="e">
        <f>'11-2019'!#REF!</f>
        <v>#REF!</v>
      </c>
      <c r="D1872" s="9" t="e">
        <f>'11-2019'!#REF!</f>
        <v>#REF!</v>
      </c>
      <c r="E1872" s="9" t="e">
        <f>'11-2019'!#REF!</f>
        <v>#REF!</v>
      </c>
      <c r="F1872" s="71" t="e">
        <f t="shared" si="84"/>
        <v>#REF!</v>
      </c>
      <c r="H1872" s="38" t="e">
        <f>'11-2019'!#REF!</f>
        <v>#REF!</v>
      </c>
      <c r="I1872" s="38" t="e">
        <f>'11-2019'!#REF!</f>
        <v>#REF!</v>
      </c>
      <c r="J1872" s="38" t="e">
        <f>'11-2019'!#REF!</f>
        <v>#REF!</v>
      </c>
    </row>
    <row r="1873" spans="1:10" s="27" customFormat="1" ht="17.25" hidden="1" x14ac:dyDescent="0.3">
      <c r="A1873" s="6" t="e">
        <f>'11-2019'!#REF!</f>
        <v>#REF!</v>
      </c>
      <c r="B1873" s="7" t="e">
        <f>'11-2019'!#REF!</f>
        <v>#REF!</v>
      </c>
      <c r="C1873" s="8" t="e">
        <f>'11-2019'!#REF!</f>
        <v>#REF!</v>
      </c>
      <c r="D1873" s="9" t="e">
        <f>'11-2019'!#REF!</f>
        <v>#REF!</v>
      </c>
      <c r="E1873" s="9" t="e">
        <f>'11-2019'!#REF!</f>
        <v>#REF!</v>
      </c>
      <c r="F1873" s="71" t="e">
        <f t="shared" si="84"/>
        <v>#REF!</v>
      </c>
      <c r="H1873" s="38" t="e">
        <f>'11-2019'!#REF!</f>
        <v>#REF!</v>
      </c>
      <c r="I1873" s="38" t="e">
        <f>'11-2019'!#REF!</f>
        <v>#REF!</v>
      </c>
      <c r="J1873" s="38" t="e">
        <f>'11-2019'!#REF!</f>
        <v>#REF!</v>
      </c>
    </row>
    <row r="1874" spans="1:10" s="27" customFormat="1" ht="17.25" hidden="1" x14ac:dyDescent="0.3">
      <c r="A1874" s="6" t="e">
        <f>'11-2019'!#REF!</f>
        <v>#REF!</v>
      </c>
      <c r="B1874" s="7" t="e">
        <f>'11-2019'!#REF!</f>
        <v>#REF!</v>
      </c>
      <c r="C1874" s="8" t="e">
        <f>'11-2019'!#REF!</f>
        <v>#REF!</v>
      </c>
      <c r="D1874" s="9">
        <f>'11-2019'!O2299</f>
        <v>0</v>
      </c>
      <c r="E1874" s="9">
        <f>'11-2019'!P2299</f>
        <v>0</v>
      </c>
      <c r="F1874" s="71">
        <f t="shared" si="84"/>
        <v>0</v>
      </c>
      <c r="H1874" s="38" t="e">
        <f>'11-2019'!#REF!</f>
        <v>#REF!</v>
      </c>
      <c r="I1874" s="38" t="e">
        <f>'11-2019'!#REF!</f>
        <v>#REF!</v>
      </c>
      <c r="J1874" s="38" t="e">
        <f>'11-2019'!#REF!</f>
        <v>#REF!</v>
      </c>
    </row>
    <row r="1875" spans="1:10" s="27" customFormat="1" ht="17.25" hidden="1" x14ac:dyDescent="0.3">
      <c r="A1875" s="6" t="e">
        <f>'11-2019'!#REF!</f>
        <v>#REF!</v>
      </c>
      <c r="B1875" s="7" t="e">
        <f>'11-2019'!#REF!</f>
        <v>#REF!</v>
      </c>
      <c r="C1875" s="8" t="e">
        <f>'11-2019'!#REF!</f>
        <v>#REF!</v>
      </c>
      <c r="D1875" s="9">
        <f>'11-2019'!O2300</f>
        <v>0</v>
      </c>
      <c r="E1875" s="9">
        <f>'11-2019'!P2300</f>
        <v>0</v>
      </c>
      <c r="F1875" s="71">
        <f t="shared" si="84"/>
        <v>0</v>
      </c>
      <c r="H1875" s="38" t="e">
        <f>'11-2019'!#REF!</f>
        <v>#REF!</v>
      </c>
      <c r="I1875" s="38" t="e">
        <f>'11-2019'!#REF!</f>
        <v>#REF!</v>
      </c>
      <c r="J1875" s="38" t="e">
        <f>'11-2019'!#REF!</f>
        <v>#REF!</v>
      </c>
    </row>
    <row r="1876" spans="1:10" s="27" customFormat="1" ht="17.25" hidden="1" x14ac:dyDescent="0.3">
      <c r="A1876" s="6" t="e">
        <f>'11-2019'!#REF!</f>
        <v>#REF!</v>
      </c>
      <c r="B1876" s="7" t="e">
        <f>'11-2019'!#REF!</f>
        <v>#REF!</v>
      </c>
      <c r="C1876" s="8" t="e">
        <f>'11-2019'!#REF!</f>
        <v>#REF!</v>
      </c>
      <c r="D1876" s="9">
        <f>'11-2019'!O2301</f>
        <v>0</v>
      </c>
      <c r="E1876" s="9">
        <f>'11-2019'!P2301</f>
        <v>0</v>
      </c>
      <c r="F1876" s="71">
        <f t="shared" si="84"/>
        <v>0</v>
      </c>
      <c r="H1876" s="38" t="e">
        <f>'11-2019'!#REF!</f>
        <v>#REF!</v>
      </c>
      <c r="I1876" s="38" t="e">
        <f>'11-2019'!#REF!</f>
        <v>#REF!</v>
      </c>
      <c r="J1876" s="38" t="e">
        <f>'11-2019'!#REF!</f>
        <v>#REF!</v>
      </c>
    </row>
    <row r="1877" spans="1:10" s="27" customFormat="1" ht="17.25" hidden="1" x14ac:dyDescent="0.3">
      <c r="A1877" s="6" t="e">
        <f>'11-2019'!#REF!</f>
        <v>#REF!</v>
      </c>
      <c r="B1877" s="7" t="e">
        <f>'11-2019'!#REF!</f>
        <v>#REF!</v>
      </c>
      <c r="C1877" s="8" t="e">
        <f>'11-2019'!#REF!</f>
        <v>#REF!</v>
      </c>
      <c r="D1877" s="9">
        <f>'11-2019'!O2302</f>
        <v>0</v>
      </c>
      <c r="E1877" s="9">
        <f>'11-2019'!P2302</f>
        <v>0</v>
      </c>
      <c r="F1877" s="71">
        <f t="shared" si="84"/>
        <v>0</v>
      </c>
      <c r="H1877" s="38" t="e">
        <f>'11-2019'!#REF!</f>
        <v>#REF!</v>
      </c>
      <c r="I1877" s="38" t="e">
        <f>'11-2019'!#REF!</f>
        <v>#REF!</v>
      </c>
      <c r="J1877" s="38" t="e">
        <f>'11-2019'!#REF!</f>
        <v>#REF!</v>
      </c>
    </row>
    <row r="1878" spans="1:10" s="27" customFormat="1" ht="17.25" hidden="1" x14ac:dyDescent="0.3">
      <c r="A1878" s="6" t="e">
        <f>'11-2019'!#REF!</f>
        <v>#REF!</v>
      </c>
      <c r="B1878" s="7" t="e">
        <f>'11-2019'!#REF!</f>
        <v>#REF!</v>
      </c>
      <c r="C1878" s="8" t="e">
        <f>'11-2019'!#REF!</f>
        <v>#REF!</v>
      </c>
      <c r="D1878" s="9">
        <f>'11-2019'!O2303</f>
        <v>0</v>
      </c>
      <c r="E1878" s="9">
        <f>'11-2019'!P2303</f>
        <v>0</v>
      </c>
      <c r="F1878" s="71">
        <f t="shared" si="84"/>
        <v>0</v>
      </c>
      <c r="H1878" s="38" t="e">
        <f>'11-2019'!#REF!</f>
        <v>#REF!</v>
      </c>
      <c r="I1878" s="38" t="e">
        <f>'11-2019'!#REF!</f>
        <v>#REF!</v>
      </c>
      <c r="J1878" s="38" t="e">
        <f>'11-2019'!#REF!</f>
        <v>#REF!</v>
      </c>
    </row>
    <row r="1879" spans="1:10" s="148" customFormat="1" ht="49.5" customHeight="1" x14ac:dyDescent="0.3">
      <c r="A1879" s="95"/>
      <c r="B1879" s="304" t="str">
        <f>'11-2019'!B2299</f>
        <v xml:space="preserve"> * DÂY CÁP ĐIỆN CADIVI: Cty CP Dây cáp điện Việt Nam (số 70-72 Nam Kỳ Khởi Nghĩa, Q.1, Tp.HCM). Theo bảng giá ngày 10/10/2019 </v>
      </c>
      <c r="C1879" s="305"/>
      <c r="D1879" s="305"/>
      <c r="E1879" s="305"/>
      <c r="F1879" s="306"/>
      <c r="H1879" s="149">
        <f>'11-2019'!H2299</f>
        <v>0</v>
      </c>
      <c r="I1879" s="149">
        <f>'11-2019'!I2299</f>
        <v>0</v>
      </c>
      <c r="J1879" s="149">
        <f>'11-2019'!J2299</f>
        <v>0</v>
      </c>
    </row>
    <row r="1880" spans="1:10" s="37" customFormat="1" ht="17.25" hidden="1" x14ac:dyDescent="0.3">
      <c r="A1880" s="13"/>
      <c r="B1880" s="5" t="str">
        <f>'11-2019'!B2300</f>
        <v>Dây đồng đơn cứng bọc PVC TCVN 6610-3</v>
      </c>
      <c r="C1880" s="4"/>
      <c r="D1880" s="18"/>
      <c r="E1880" s="18"/>
      <c r="F1880" s="72"/>
      <c r="H1880" s="38">
        <f>'11-2019'!H2300</f>
        <v>0</v>
      </c>
      <c r="I1880" s="38">
        <f>'11-2019'!I2300</f>
        <v>0</v>
      </c>
      <c r="J1880" s="38">
        <f>'11-2019'!J2300</f>
        <v>0</v>
      </c>
    </row>
    <row r="1881" spans="1:10" s="27" customFormat="1" ht="17.25" hidden="1" x14ac:dyDescent="0.3">
      <c r="A1881" s="6">
        <f>'11-2019'!A2301</f>
        <v>1</v>
      </c>
      <c r="B1881" s="7" t="str">
        <f>'11-2019'!B2301</f>
        <v>VC-0.50 (Φ 0.80) - 300/500V</v>
      </c>
      <c r="C1881" s="8" t="str">
        <f>'11-2019'!C2301</f>
        <v>đ/mét</v>
      </c>
      <c r="D1881" s="9">
        <f>'11-2019'!O2306</f>
        <v>0</v>
      </c>
      <c r="E1881" s="9">
        <f>'11-2019'!P2306</f>
        <v>0</v>
      </c>
      <c r="F1881" s="71">
        <f t="shared" si="84"/>
        <v>0</v>
      </c>
      <c r="H1881" s="38">
        <f>'11-2019'!H2301</f>
        <v>1630</v>
      </c>
      <c r="I1881" s="38">
        <f>'11-2019'!I2301</f>
        <v>0</v>
      </c>
      <c r="J1881" s="38">
        <f>'11-2019'!J2301</f>
        <v>0</v>
      </c>
    </row>
    <row r="1882" spans="1:10" s="27" customFormat="1" ht="17.25" hidden="1" x14ac:dyDescent="0.3">
      <c r="A1882" s="6">
        <f>'11-2019'!A2302</f>
        <v>2</v>
      </c>
      <c r="B1882" s="7" t="str">
        <f>'11-2019'!B2302</f>
        <v>VC-1.00 (Φ 1.13) - 300/500V</v>
      </c>
      <c r="C1882" s="8" t="str">
        <f>'11-2019'!C2302</f>
        <v>đ/mét</v>
      </c>
      <c r="D1882" s="9">
        <f>'11-2019'!O2307</f>
        <v>0</v>
      </c>
      <c r="E1882" s="9">
        <f>'11-2019'!P2307</f>
        <v>0</v>
      </c>
      <c r="F1882" s="71">
        <f t="shared" si="84"/>
        <v>0</v>
      </c>
      <c r="H1882" s="38">
        <f>'11-2019'!H2302</f>
        <v>2710</v>
      </c>
      <c r="I1882" s="38">
        <f>'11-2019'!I2302</f>
        <v>0</v>
      </c>
      <c r="J1882" s="38">
        <f>'11-2019'!J2302</f>
        <v>0</v>
      </c>
    </row>
    <row r="1883" spans="1:10" s="37" customFormat="1" ht="17.25" hidden="1" x14ac:dyDescent="0.3">
      <c r="A1883" s="13"/>
      <c r="B1883" s="5" t="str">
        <f>'11-2019'!B2303</f>
        <v>Dây điện bọc nhựa PVC - TCCS 10C:2011 (ruột đồng)</v>
      </c>
      <c r="C1883" s="4"/>
      <c r="D1883" s="18"/>
      <c r="E1883" s="18"/>
      <c r="F1883" s="72"/>
      <c r="H1883" s="38">
        <f>'11-2019'!H2303</f>
        <v>0</v>
      </c>
      <c r="I1883" s="38">
        <f>'11-2019'!I2303</f>
        <v>0</v>
      </c>
      <c r="J1883" s="38">
        <f>'11-2019'!J2303</f>
        <v>0</v>
      </c>
    </row>
    <row r="1884" spans="1:10" s="27" customFormat="1" ht="17.25" hidden="1" x14ac:dyDescent="0.3">
      <c r="A1884" s="6">
        <f>'11-2019'!A2304</f>
        <v>1</v>
      </c>
      <c r="B1884" s="7" t="str">
        <f>'11-2019'!B2304</f>
        <v>VCmd-2x1-(2x32/0.2) - 0,6/1kV</v>
      </c>
      <c r="C1884" s="8" t="str">
        <f>'11-2019'!C2304</f>
        <v>đ/mét</v>
      </c>
      <c r="D1884" s="9">
        <f>'11-2019'!O2309</f>
        <v>0</v>
      </c>
      <c r="E1884" s="9">
        <f>'11-2019'!P2309</f>
        <v>0</v>
      </c>
      <c r="F1884" s="71">
        <f t="shared" si="84"/>
        <v>0</v>
      </c>
      <c r="H1884" s="38">
        <f>'11-2019'!H2304</f>
        <v>5610</v>
      </c>
      <c r="I1884" s="38">
        <f>'11-2019'!I2304</f>
        <v>0</v>
      </c>
      <c r="J1884" s="38">
        <f>'11-2019'!J2304</f>
        <v>0</v>
      </c>
    </row>
    <row r="1885" spans="1:10" s="27" customFormat="1" ht="17.25" hidden="1" x14ac:dyDescent="0.3">
      <c r="A1885" s="6">
        <f>'11-2019'!A2305</f>
        <v>2</v>
      </c>
      <c r="B1885" s="7" t="str">
        <f>'11-2019'!B2305</f>
        <v>VCmd-2x1,5-(2x30/0.25) - 0,6/1kV</v>
      </c>
      <c r="C1885" s="8" t="str">
        <f>'11-2019'!C2305</f>
        <v>đ/mét</v>
      </c>
      <c r="D1885" s="9">
        <f>'11-2019'!O2310</f>
        <v>0</v>
      </c>
      <c r="E1885" s="9">
        <f>'11-2019'!P2310</f>
        <v>0</v>
      </c>
      <c r="F1885" s="71">
        <f t="shared" si="84"/>
        <v>0</v>
      </c>
      <c r="H1885" s="38">
        <f>'11-2019'!H2305</f>
        <v>8000</v>
      </c>
      <c r="I1885" s="38">
        <f>'11-2019'!I2305</f>
        <v>0</v>
      </c>
      <c r="J1885" s="38">
        <f>'11-2019'!J2305</f>
        <v>0</v>
      </c>
    </row>
    <row r="1886" spans="1:10" s="27" customFormat="1" ht="17.25" hidden="1" x14ac:dyDescent="0.3">
      <c r="A1886" s="6">
        <f>'11-2019'!A2306</f>
        <v>3</v>
      </c>
      <c r="B1886" s="7" t="str">
        <f>'11-2019'!B2306</f>
        <v>VCmd-2x2,5-(2x50/0.25) - 0,6/1kV</v>
      </c>
      <c r="C1886" s="8" t="str">
        <f>'11-2019'!C2306</f>
        <v>đ/mét</v>
      </c>
      <c r="D1886" s="9">
        <f>'11-2019'!O2311</f>
        <v>0</v>
      </c>
      <c r="E1886" s="9">
        <f>'11-2019'!P2311</f>
        <v>0</v>
      </c>
      <c r="F1886" s="71">
        <f t="shared" si="84"/>
        <v>0</v>
      </c>
      <c r="H1886" s="38">
        <f>'11-2019'!H2306</f>
        <v>12970</v>
      </c>
      <c r="I1886" s="38">
        <f>'11-2019'!I2306</f>
        <v>0</v>
      </c>
      <c r="J1886" s="38">
        <f>'11-2019'!J2306</f>
        <v>0</v>
      </c>
    </row>
    <row r="1887" spans="1:10" s="37" customFormat="1" ht="17.25" hidden="1" x14ac:dyDescent="0.3">
      <c r="A1887" s="13"/>
      <c r="B1887" s="5" t="str">
        <f>'11-2019'!B2307</f>
        <v>Dây điện mềm bọc nhựa PVC- TCVN 6610-5 (ruột đồng)</v>
      </c>
      <c r="C1887" s="4"/>
      <c r="D1887" s="18"/>
      <c r="E1887" s="18"/>
      <c r="F1887" s="72"/>
      <c r="H1887" s="38">
        <f>'11-2019'!H2307</f>
        <v>0</v>
      </c>
      <c r="I1887" s="38">
        <f>'11-2019'!I2307</f>
        <v>0</v>
      </c>
      <c r="J1887" s="38">
        <f>'11-2019'!J2307</f>
        <v>0</v>
      </c>
    </row>
    <row r="1888" spans="1:10" s="27" customFormat="1" ht="17.25" hidden="1" x14ac:dyDescent="0.3">
      <c r="A1888" s="6">
        <f>'11-2019'!A2308</f>
        <v>1</v>
      </c>
      <c r="B1888" s="7" t="str">
        <f>'11-2019'!B2308</f>
        <v>VCmo-2x1-(2x32/0.2) - 300/500 V</v>
      </c>
      <c r="C1888" s="8" t="str">
        <f>'11-2019'!C2308</f>
        <v>đ/mét</v>
      </c>
      <c r="D1888" s="9">
        <f>'11-2019'!O2313</f>
        <v>0</v>
      </c>
      <c r="E1888" s="9">
        <f>'11-2019'!P2313</f>
        <v>0</v>
      </c>
      <c r="F1888" s="71">
        <f t="shared" si="84"/>
        <v>0</v>
      </c>
      <c r="H1888" s="38">
        <f>'11-2019'!H2308</f>
        <v>6450</v>
      </c>
      <c r="I1888" s="38">
        <f>'11-2019'!I2308</f>
        <v>0</v>
      </c>
      <c r="J1888" s="38">
        <f>'11-2019'!J2308</f>
        <v>0</v>
      </c>
    </row>
    <row r="1889" spans="1:10" s="27" customFormat="1" ht="17.25" hidden="1" x14ac:dyDescent="0.3">
      <c r="A1889" s="6">
        <f>'11-2019'!A2309</f>
        <v>2</v>
      </c>
      <c r="B1889" s="7" t="str">
        <f>'11-2019'!B2309</f>
        <v>VCmo-2x1,5-(2x30/0.25) - 300/500 V</v>
      </c>
      <c r="C1889" s="8" t="str">
        <f>'11-2019'!C2309</f>
        <v>đ/mét</v>
      </c>
      <c r="D1889" s="9">
        <f>'11-2019'!O2314</f>
        <v>0</v>
      </c>
      <c r="E1889" s="9">
        <f>'11-2019'!P2314</f>
        <v>0</v>
      </c>
      <c r="F1889" s="71">
        <f t="shared" si="84"/>
        <v>0</v>
      </c>
      <c r="H1889" s="38">
        <f>'11-2019'!H2309</f>
        <v>9090</v>
      </c>
      <c r="I1889" s="38">
        <f>'11-2019'!I2309</f>
        <v>0</v>
      </c>
      <c r="J1889" s="38">
        <f>'11-2019'!J2309</f>
        <v>0</v>
      </c>
    </row>
    <row r="1890" spans="1:10" s="27" customFormat="1" ht="17.25" hidden="1" x14ac:dyDescent="0.3">
      <c r="A1890" s="6">
        <f>'11-2019'!A2310</f>
        <v>3</v>
      </c>
      <c r="B1890" s="7" t="str">
        <f>'11-2019'!B2310</f>
        <v>VCmo-2x6-(2x7x12/0.30) - 300/500 V</v>
      </c>
      <c r="C1890" s="8" t="str">
        <f>'11-2019'!C2310</f>
        <v>đ/mét</v>
      </c>
      <c r="D1890" s="9">
        <f>'11-2019'!O2315</f>
        <v>0</v>
      </c>
      <c r="E1890" s="9">
        <f>'11-2019'!P2315</f>
        <v>0</v>
      </c>
      <c r="F1890" s="71">
        <f t="shared" si="84"/>
        <v>0</v>
      </c>
      <c r="H1890" s="38">
        <f>'11-2019'!H2310</f>
        <v>33100</v>
      </c>
      <c r="I1890" s="38">
        <f>'11-2019'!I2310</f>
        <v>0</v>
      </c>
      <c r="J1890" s="38">
        <f>'11-2019'!J2310</f>
        <v>0</v>
      </c>
    </row>
    <row r="1891" spans="1:10" s="37" customFormat="1" ht="17.25" hidden="1" x14ac:dyDescent="0.3">
      <c r="A1891" s="13"/>
      <c r="B1891" s="5" t="str">
        <f>'11-2019'!B2311</f>
        <v>Cáp điện lực hạ thế - TCVN 6610-3 (ruột đồng)</v>
      </c>
      <c r="C1891" s="4"/>
      <c r="D1891" s="18"/>
      <c r="E1891" s="18"/>
      <c r="F1891" s="72"/>
      <c r="H1891" s="38">
        <f>'11-2019'!H2311</f>
        <v>0</v>
      </c>
      <c r="I1891" s="38">
        <f>'11-2019'!I2311</f>
        <v>0</v>
      </c>
      <c r="J1891" s="38">
        <f>'11-2019'!J2311</f>
        <v>0</v>
      </c>
    </row>
    <row r="1892" spans="1:10" s="27" customFormat="1" ht="17.25" hidden="1" x14ac:dyDescent="0.3">
      <c r="A1892" s="6">
        <f>'11-2019'!A2312</f>
        <v>1</v>
      </c>
      <c r="B1892" s="7" t="str">
        <f>'11-2019'!B2312</f>
        <v>CV-1.5 (7/0.52) -450/750V</v>
      </c>
      <c r="C1892" s="8" t="str">
        <f>'11-2019'!C2312</f>
        <v>đ/mét</v>
      </c>
      <c r="D1892" s="9">
        <f>'11-2019'!O2317</f>
        <v>0</v>
      </c>
      <c r="E1892" s="9">
        <f>'11-2019'!P2317</f>
        <v>0</v>
      </c>
      <c r="F1892" s="71">
        <f t="shared" si="84"/>
        <v>0</v>
      </c>
      <c r="H1892" s="38">
        <f>'11-2019'!H2312</f>
        <v>4160</v>
      </c>
      <c r="I1892" s="38">
        <f>'11-2019'!I2312</f>
        <v>0</v>
      </c>
      <c r="J1892" s="38">
        <f>'11-2019'!J2312</f>
        <v>0</v>
      </c>
    </row>
    <row r="1893" spans="1:10" s="27" customFormat="1" ht="17.25" hidden="1" x14ac:dyDescent="0.3">
      <c r="A1893" s="6">
        <f>'11-2019'!A2313</f>
        <v>2</v>
      </c>
      <c r="B1893" s="7" t="str">
        <f>'11-2019'!B2313</f>
        <v>CV-2.5 (7/0.67) -450/750V</v>
      </c>
      <c r="C1893" s="8" t="str">
        <f>'11-2019'!C2313</f>
        <v>đ/mét</v>
      </c>
      <c r="D1893" s="9">
        <f>'11-2019'!O2318</f>
        <v>0</v>
      </c>
      <c r="E1893" s="9">
        <f>'11-2019'!P2318</f>
        <v>0</v>
      </c>
      <c r="F1893" s="71">
        <f t="shared" si="84"/>
        <v>0</v>
      </c>
      <c r="H1893" s="38">
        <f>'11-2019'!H2313</f>
        <v>6780</v>
      </c>
      <c r="I1893" s="38">
        <f>'11-2019'!I2313</f>
        <v>0</v>
      </c>
      <c r="J1893" s="38">
        <f>'11-2019'!J2313</f>
        <v>0</v>
      </c>
    </row>
    <row r="1894" spans="1:10" s="27" customFormat="1" ht="17.25" hidden="1" x14ac:dyDescent="0.3">
      <c r="A1894" s="6">
        <f>'11-2019'!A2314</f>
        <v>3</v>
      </c>
      <c r="B1894" s="7" t="str">
        <f>'11-2019'!B2314</f>
        <v>CV-10 (7/1.35) -450/750V</v>
      </c>
      <c r="C1894" s="8" t="str">
        <f>'11-2019'!C2314</f>
        <v>đ/mét</v>
      </c>
      <c r="D1894" s="9">
        <f>'11-2019'!O2319</f>
        <v>0</v>
      </c>
      <c r="E1894" s="9">
        <f>'11-2019'!P2319</f>
        <v>0</v>
      </c>
      <c r="F1894" s="71">
        <f t="shared" si="84"/>
        <v>0</v>
      </c>
      <c r="H1894" s="38">
        <f>'11-2019'!H2314</f>
        <v>25000</v>
      </c>
      <c r="I1894" s="38">
        <f>'11-2019'!I2314</f>
        <v>0</v>
      </c>
      <c r="J1894" s="38">
        <f>'11-2019'!J2314</f>
        <v>0</v>
      </c>
    </row>
    <row r="1895" spans="1:10" s="27" customFormat="1" ht="17.25" hidden="1" x14ac:dyDescent="0.3">
      <c r="A1895" s="6">
        <f>'11-2019'!A2315</f>
        <v>4</v>
      </c>
      <c r="B1895" s="7" t="str">
        <f>'11-2019'!B2315</f>
        <v>CV-50 - 750V</v>
      </c>
      <c r="C1895" s="8" t="str">
        <f>'11-2019'!C2315</f>
        <v>đ/mét</v>
      </c>
      <c r="D1895" s="9">
        <f>'11-2019'!O2320</f>
        <v>0</v>
      </c>
      <c r="E1895" s="9">
        <f>'11-2019'!P2320</f>
        <v>0</v>
      </c>
      <c r="F1895" s="71">
        <f t="shared" si="84"/>
        <v>0</v>
      </c>
      <c r="H1895" s="38">
        <f>'11-2019'!H2315</f>
        <v>112800</v>
      </c>
      <c r="I1895" s="38">
        <f>'11-2019'!I2315</f>
        <v>0</v>
      </c>
      <c r="J1895" s="38">
        <f>'11-2019'!J2315</f>
        <v>0</v>
      </c>
    </row>
    <row r="1896" spans="1:10" s="27" customFormat="1" ht="17.25" hidden="1" x14ac:dyDescent="0.3">
      <c r="A1896" s="6">
        <f>'11-2019'!A2316</f>
        <v>5</v>
      </c>
      <c r="B1896" s="7" t="str">
        <f>'11-2019'!B2316</f>
        <v>CV-240 - 750V</v>
      </c>
      <c r="C1896" s="8" t="str">
        <f>'11-2019'!C2316</f>
        <v>đ/mét</v>
      </c>
      <c r="D1896" s="9">
        <f>'11-2019'!O2321</f>
        <v>0</v>
      </c>
      <c r="E1896" s="9">
        <f>'11-2019'!P2321</f>
        <v>0</v>
      </c>
      <c r="F1896" s="71">
        <f t="shared" si="84"/>
        <v>0</v>
      </c>
      <c r="H1896" s="38">
        <f>'11-2019'!H2316</f>
        <v>567100</v>
      </c>
      <c r="I1896" s="38">
        <f>'11-2019'!I2316</f>
        <v>0</v>
      </c>
      <c r="J1896" s="38">
        <f>'11-2019'!J2316</f>
        <v>0</v>
      </c>
    </row>
    <row r="1897" spans="1:10" s="27" customFormat="1" ht="17.25" hidden="1" x14ac:dyDescent="0.3">
      <c r="A1897" s="6">
        <f>'11-2019'!A2317</f>
        <v>6</v>
      </c>
      <c r="B1897" s="7" t="str">
        <f>'11-2019'!B2317</f>
        <v>CV-300 - 750V</v>
      </c>
      <c r="C1897" s="8" t="str">
        <f>'11-2019'!C2317</f>
        <v>đ/mét</v>
      </c>
      <c r="D1897" s="9">
        <f>'11-2019'!O2322</f>
        <v>0</v>
      </c>
      <c r="E1897" s="9">
        <f>'11-2019'!P2322</f>
        <v>0</v>
      </c>
      <c r="F1897" s="71">
        <f t="shared" si="84"/>
        <v>0</v>
      </c>
      <c r="H1897" s="38">
        <f>'11-2019'!H2317</f>
        <v>711300</v>
      </c>
      <c r="I1897" s="38">
        <f>'11-2019'!I2317</f>
        <v>0</v>
      </c>
      <c r="J1897" s="38">
        <f>'11-2019'!J2317</f>
        <v>0</v>
      </c>
    </row>
    <row r="1898" spans="1:10" s="37" customFormat="1" ht="17.25" hidden="1" x14ac:dyDescent="0.3">
      <c r="A1898" s="13"/>
      <c r="B1898" s="5" t="str">
        <f>'11-2019'!B2406</f>
        <v>Dây nhôm lõi thép (ACSR-TCVN) -DMVT 2015 - TCVN5064-1994</v>
      </c>
      <c r="C1898" s="4"/>
      <c r="D1898" s="18"/>
      <c r="E1898" s="18"/>
      <c r="F1898" s="72"/>
      <c r="H1898" s="38">
        <f>'11-2019'!H2406</f>
        <v>0</v>
      </c>
      <c r="I1898" s="38">
        <f>'11-2019'!I2406</f>
        <v>0</v>
      </c>
      <c r="J1898" s="38">
        <f>'11-2019'!J2406</f>
        <v>0</v>
      </c>
    </row>
    <row r="1899" spans="1:10" s="27" customFormat="1" ht="17.25" hidden="1" x14ac:dyDescent="0.3">
      <c r="A1899" s="6">
        <f>'11-2019'!A2407</f>
        <v>1</v>
      </c>
      <c r="B1899" s="7" t="str">
        <f>'11-2019'!B2407</f>
        <v xml:space="preserve">ACSR-50/8 (6/3,2 +1/3,2) </v>
      </c>
      <c r="C1899" s="8" t="str">
        <f>'11-2019'!C2407</f>
        <v>đ/mét</v>
      </c>
      <c r="D1899" s="9">
        <f>'11-2019'!O2412</f>
        <v>0</v>
      </c>
      <c r="E1899" s="9">
        <f>'11-2019'!P2412</f>
        <v>0</v>
      </c>
      <c r="F1899" s="71">
        <f t="shared" si="84"/>
        <v>0</v>
      </c>
      <c r="H1899" s="38">
        <f>'11-2019'!H2407</f>
        <v>76800</v>
      </c>
      <c r="I1899" s="38">
        <f>'11-2019'!I2407</f>
        <v>0</v>
      </c>
      <c r="J1899" s="38">
        <f>'11-2019'!J2407</f>
        <v>0</v>
      </c>
    </row>
    <row r="1900" spans="1:10" s="27" customFormat="1" ht="17.25" hidden="1" x14ac:dyDescent="0.3">
      <c r="A1900" s="6">
        <f>'11-2019'!A2408</f>
        <v>2</v>
      </c>
      <c r="B1900" s="7" t="str">
        <f>'11-2019'!B2408</f>
        <v xml:space="preserve">ACSR-95/16 (6/4,5 +1/4,5) </v>
      </c>
      <c r="C1900" s="8" t="str">
        <f>'11-2019'!C2408</f>
        <v>đ/mét</v>
      </c>
      <c r="D1900" s="9">
        <f>'11-2019'!O2413</f>
        <v>0</v>
      </c>
      <c r="E1900" s="9">
        <f>'11-2019'!P2413</f>
        <v>0</v>
      </c>
      <c r="F1900" s="71">
        <f t="shared" si="84"/>
        <v>0</v>
      </c>
      <c r="H1900" s="38">
        <f>'11-2019'!H2408</f>
        <v>75400</v>
      </c>
      <c r="I1900" s="38">
        <f>'11-2019'!I2408</f>
        <v>0</v>
      </c>
      <c r="J1900" s="38">
        <f>'11-2019'!J2408</f>
        <v>0</v>
      </c>
    </row>
    <row r="1901" spans="1:10" s="27" customFormat="1" ht="17.25" hidden="1" x14ac:dyDescent="0.3">
      <c r="A1901" s="6">
        <f>'11-2019'!A2409</f>
        <v>3</v>
      </c>
      <c r="B1901" s="7" t="str">
        <f>'11-2019'!B2409</f>
        <v xml:space="preserve">ACSR-240/32 (24/3,6 +7/2,4) </v>
      </c>
      <c r="C1901" s="8" t="str">
        <f>'11-2019'!C2409</f>
        <v>đ/mét</v>
      </c>
      <c r="D1901" s="9">
        <f>'11-2019'!O2414</f>
        <v>0</v>
      </c>
      <c r="E1901" s="9">
        <f>'11-2019'!P2414</f>
        <v>0</v>
      </c>
      <c r="F1901" s="71">
        <f t="shared" si="84"/>
        <v>0</v>
      </c>
      <c r="H1901" s="38">
        <f>'11-2019'!H2409</f>
        <v>78300</v>
      </c>
      <c r="I1901" s="38">
        <f>'11-2019'!I2409</f>
        <v>0</v>
      </c>
      <c r="J1901" s="38">
        <f>'11-2019'!J2409</f>
        <v>0</v>
      </c>
    </row>
    <row r="1902" spans="1:10" s="37" customFormat="1" ht="33" hidden="1" x14ac:dyDescent="0.3">
      <c r="A1902" s="13"/>
      <c r="B1902" s="5" t="str">
        <f>'11-2019'!B2410</f>
        <v>Cáp vặn xoắn hạ thế - 0,6/1 kV - TCVN 6447/AS 3560 (02 lõi, ruột nhôm, cách điện XLPE)</v>
      </c>
      <c r="C1902" s="4"/>
      <c r="D1902" s="18"/>
      <c r="E1902" s="18"/>
      <c r="F1902" s="72"/>
      <c r="H1902" s="40">
        <f>'11-2019'!H2410</f>
        <v>0</v>
      </c>
      <c r="I1902" s="40">
        <f>'11-2019'!I2410</f>
        <v>0</v>
      </c>
      <c r="J1902" s="40">
        <f>'11-2019'!J2410</f>
        <v>0</v>
      </c>
    </row>
    <row r="1903" spans="1:10" s="27" customFormat="1" ht="17.25" hidden="1" x14ac:dyDescent="0.3">
      <c r="A1903" s="6">
        <f>'11-2019'!A2411</f>
        <v>1</v>
      </c>
      <c r="B1903" s="7" t="str">
        <f>'11-2019'!B2411</f>
        <v>LV-ABC -2x50</v>
      </c>
      <c r="C1903" s="8" t="str">
        <f>'11-2019'!C2411</f>
        <v>đ/mét</v>
      </c>
      <c r="D1903" s="9">
        <f>'11-2019'!O2416</f>
        <v>0</v>
      </c>
      <c r="E1903" s="9">
        <f>'11-2019'!P2416</f>
        <v>0</v>
      </c>
      <c r="F1903" s="71">
        <f>E1903-D1903</f>
        <v>0</v>
      </c>
      <c r="H1903" s="38">
        <f>'11-2019'!H2411</f>
        <v>39500</v>
      </c>
      <c r="I1903" s="38">
        <f>'11-2019'!I2411</f>
        <v>0</v>
      </c>
      <c r="J1903" s="38">
        <f>'11-2019'!J2411</f>
        <v>0</v>
      </c>
    </row>
    <row r="1904" spans="1:10" s="37" customFormat="1" ht="17.25" hidden="1" x14ac:dyDescent="0.3">
      <c r="A1904" s="13"/>
      <c r="B1904" s="5" t="str">
        <f>'11-2019'!B2412</f>
        <v>Cầu dao</v>
      </c>
      <c r="C1904" s="4"/>
      <c r="D1904" s="18"/>
      <c r="E1904" s="18"/>
      <c r="F1904" s="72"/>
      <c r="H1904" s="40">
        <f>'11-2019'!H2412</f>
        <v>0</v>
      </c>
      <c r="I1904" s="40">
        <f>'11-2019'!I2412</f>
        <v>0</v>
      </c>
      <c r="J1904" s="40">
        <f>'11-2019'!J2412</f>
        <v>0</v>
      </c>
    </row>
    <row r="1905" spans="1:10" s="27" customFormat="1" ht="17.25" hidden="1" x14ac:dyDescent="0.3">
      <c r="A1905" s="6">
        <f>'11-2019'!A2413</f>
        <v>1</v>
      </c>
      <c r="B1905" s="7" t="str">
        <f>'11-2019'!B2413</f>
        <v>Cầu dao 2 pha: CD 20A-2P</v>
      </c>
      <c r="C1905" s="8" t="str">
        <f>'11-2019'!C2413</f>
        <v>đ/cái</v>
      </c>
      <c r="D1905" s="9">
        <f>'11-2019'!O2418</f>
        <v>0</v>
      </c>
      <c r="E1905" s="9">
        <f>'11-2019'!P2418</f>
        <v>0</v>
      </c>
      <c r="F1905" s="71">
        <f t="shared" ref="F1905:F1916" si="85">E1905-D1905</f>
        <v>0</v>
      </c>
      <c r="H1905" s="38">
        <f>'11-2019'!H2413</f>
        <v>33100</v>
      </c>
      <c r="I1905" s="38">
        <f>'11-2019'!I2413</f>
        <v>0</v>
      </c>
      <c r="J1905" s="38">
        <f>'11-2019'!J2413</f>
        <v>0</v>
      </c>
    </row>
    <row r="1906" spans="1:10" s="27" customFormat="1" ht="17.25" hidden="1" x14ac:dyDescent="0.3">
      <c r="A1906" s="6">
        <f>'11-2019'!A2414</f>
        <v>2</v>
      </c>
      <c r="B1906" s="7" t="str">
        <f>'11-2019'!B2414</f>
        <v>Cầu dao 2 pha đảo: CDD 20A-2P</v>
      </c>
      <c r="C1906" s="8" t="str">
        <f>'11-2019'!C2414</f>
        <v>đ/cái</v>
      </c>
      <c r="D1906" s="9">
        <f>'11-2019'!O2419</f>
        <v>0</v>
      </c>
      <c r="E1906" s="9">
        <f>'11-2019'!P2419</f>
        <v>0</v>
      </c>
      <c r="F1906" s="71">
        <f t="shared" si="85"/>
        <v>0</v>
      </c>
      <c r="H1906" s="38">
        <f>'11-2019'!H2414</f>
        <v>42300</v>
      </c>
      <c r="I1906" s="38">
        <f>'11-2019'!I2414</f>
        <v>0</v>
      </c>
      <c r="J1906" s="38">
        <f>'11-2019'!J2414</f>
        <v>0</v>
      </c>
    </row>
    <row r="1907" spans="1:10" s="27" customFormat="1" ht="17.25" hidden="1" x14ac:dyDescent="0.3">
      <c r="A1907" s="6">
        <f>'11-2019'!A2415</f>
        <v>3</v>
      </c>
      <c r="B1907" s="7" t="str">
        <f>'11-2019'!B2415</f>
        <v>Cầu dao 3 pha: CD 30A-3P</v>
      </c>
      <c r="C1907" s="8" t="str">
        <f>'11-2019'!C2415</f>
        <v>đ/cái</v>
      </c>
      <c r="D1907" s="9">
        <f>'11-2019'!O2420</f>
        <v>0</v>
      </c>
      <c r="E1907" s="9">
        <f>'11-2019'!P2420</f>
        <v>0</v>
      </c>
      <c r="F1907" s="71">
        <f t="shared" si="85"/>
        <v>0</v>
      </c>
      <c r="H1907" s="38">
        <f>'11-2019'!H2415</f>
        <v>67800</v>
      </c>
      <c r="I1907" s="38">
        <f>'11-2019'!I2415</f>
        <v>0</v>
      </c>
      <c r="J1907" s="38">
        <f>'11-2019'!J2415</f>
        <v>0</v>
      </c>
    </row>
    <row r="1908" spans="1:10" s="27" customFormat="1" ht="17.25" hidden="1" x14ac:dyDescent="0.3">
      <c r="A1908" s="6">
        <f>'11-2019'!A2416</f>
        <v>4</v>
      </c>
      <c r="B1908" s="7" t="str">
        <f>'11-2019'!B2416</f>
        <v>Cầu dao 3 pha đảo: CDD 20A-3P</v>
      </c>
      <c r="C1908" s="8" t="str">
        <f>'11-2019'!C2416</f>
        <v>đ/cái</v>
      </c>
      <c r="D1908" s="9">
        <f>'11-2019'!O2421</f>
        <v>0</v>
      </c>
      <c r="E1908" s="9">
        <f>'11-2019'!P2421</f>
        <v>0</v>
      </c>
      <c r="F1908" s="71">
        <f t="shared" si="85"/>
        <v>0</v>
      </c>
      <c r="H1908" s="38">
        <f>'11-2019'!H2416</f>
        <v>65700</v>
      </c>
      <c r="I1908" s="38">
        <f>'11-2019'!I2416</f>
        <v>0</v>
      </c>
      <c r="J1908" s="38">
        <f>'11-2019'!J2416</f>
        <v>0</v>
      </c>
    </row>
    <row r="1909" spans="1:10" s="37" customFormat="1" ht="17.25" hidden="1" x14ac:dyDescent="0.3">
      <c r="A1909" s="13"/>
      <c r="B1909" s="5" t="str">
        <f>'11-2019'!B2417</f>
        <v>Ống luồn dây điện</v>
      </c>
      <c r="C1909" s="4"/>
      <c r="D1909" s="18"/>
      <c r="E1909" s="18"/>
      <c r="F1909" s="72"/>
      <c r="H1909" s="40">
        <f>'11-2019'!H2417</f>
        <v>0</v>
      </c>
      <c r="I1909" s="40">
        <f>'11-2019'!I2417</f>
        <v>0</v>
      </c>
      <c r="J1909" s="40">
        <f>'11-2019'!J2417</f>
        <v>0</v>
      </c>
    </row>
    <row r="1910" spans="1:10" s="27" customFormat="1" ht="17.25" hidden="1" x14ac:dyDescent="0.3">
      <c r="A1910" s="6">
        <f>'11-2019'!A2418</f>
        <v>1</v>
      </c>
      <c r="B1910" s="7" t="str">
        <f>'11-2019'!B2418</f>
        <v>Ống luồn tròn F16 dài 2,9m</v>
      </c>
      <c r="C1910" s="8" t="str">
        <f>'11-2019'!C2418</f>
        <v>đ/ống</v>
      </c>
      <c r="D1910" s="9">
        <f>'11-2019'!O2423</f>
        <v>0</v>
      </c>
      <c r="E1910" s="9">
        <f>'11-2019'!P2423</f>
        <v>0</v>
      </c>
      <c r="F1910" s="71">
        <f t="shared" si="85"/>
        <v>0</v>
      </c>
      <c r="H1910" s="38">
        <f>'11-2019'!H2418</f>
        <v>18600</v>
      </c>
      <c r="I1910" s="38">
        <f>'11-2019'!I2418</f>
        <v>0</v>
      </c>
      <c r="J1910" s="38">
        <f>'11-2019'!J2418</f>
        <v>0</v>
      </c>
    </row>
    <row r="1911" spans="1:10" s="27" customFormat="1" ht="17.25" hidden="1" x14ac:dyDescent="0.3">
      <c r="A1911" s="6">
        <f>'11-2019'!A2419</f>
        <v>2</v>
      </c>
      <c r="B1911" s="7" t="str">
        <f>'11-2019'!B2419</f>
        <v>Ống luồn cứng F16-1250N-CA16H</v>
      </c>
      <c r="C1911" s="8" t="str">
        <f>'11-2019'!C2419</f>
        <v>đ/ống</v>
      </c>
      <c r="D1911" s="9" t="e">
        <f>'11-2019'!#REF!</f>
        <v>#REF!</v>
      </c>
      <c r="E1911" s="9" t="e">
        <f>'11-2019'!#REF!</f>
        <v>#REF!</v>
      </c>
      <c r="F1911" s="71" t="e">
        <f t="shared" si="85"/>
        <v>#REF!</v>
      </c>
      <c r="H1911" s="38">
        <f>'11-2019'!H2419</f>
        <v>23700</v>
      </c>
      <c r="I1911" s="38">
        <f>'11-2019'!I2419</f>
        <v>0</v>
      </c>
      <c r="J1911" s="38">
        <f>'11-2019'!J2419</f>
        <v>0</v>
      </c>
    </row>
    <row r="1912" spans="1:10" s="27" customFormat="1" ht="17.25" hidden="1" x14ac:dyDescent="0.3">
      <c r="A1912" s="6">
        <f>'11-2019'!A2420</f>
        <v>3</v>
      </c>
      <c r="B1912" s="7" t="str">
        <f>'11-2019'!B2420</f>
        <v>Ống luồn đàn hồi CAF-16</v>
      </c>
      <c r="C1912" s="8" t="str">
        <f>'11-2019'!C2420</f>
        <v>đ/cuộn</v>
      </c>
      <c r="D1912" s="9">
        <f>'11-2019'!O2429</f>
        <v>0</v>
      </c>
      <c r="E1912" s="9">
        <f>'11-2019'!P2429</f>
        <v>0</v>
      </c>
      <c r="F1912" s="71">
        <f t="shared" si="85"/>
        <v>0</v>
      </c>
      <c r="H1912" s="38">
        <f>'11-2019'!H2420</f>
        <v>183500</v>
      </c>
      <c r="I1912" s="38">
        <f>'11-2019'!I2420</f>
        <v>0</v>
      </c>
      <c r="J1912" s="38">
        <f>'11-2019'!J2420</f>
        <v>0</v>
      </c>
    </row>
    <row r="1913" spans="1:10" s="27" customFormat="1" ht="17.25" hidden="1" x14ac:dyDescent="0.3">
      <c r="A1913" s="6">
        <f>'11-2019'!A2421</f>
        <v>4</v>
      </c>
      <c r="B1913" s="7" t="str">
        <f>'11-2019'!B2421</f>
        <v>Ống luồn đàn hồi CAF-20</v>
      </c>
      <c r="C1913" s="8" t="str">
        <f>'11-2019'!C2421</f>
        <v>đ/cuộn</v>
      </c>
      <c r="D1913" s="9">
        <f>'11-2019'!O2430</f>
        <v>0</v>
      </c>
      <c r="E1913" s="9">
        <f>'11-2019'!P2430</f>
        <v>0</v>
      </c>
      <c r="F1913" s="71">
        <f t="shared" si="85"/>
        <v>0</v>
      </c>
      <c r="H1913" s="38">
        <f>'11-2019'!H2421</f>
        <v>208100</v>
      </c>
      <c r="I1913" s="38">
        <f>'11-2019'!I2421</f>
        <v>0</v>
      </c>
      <c r="J1913" s="38">
        <f>'11-2019'!J2421</f>
        <v>0</v>
      </c>
    </row>
    <row r="1914" spans="1:10" s="37" customFormat="1" ht="33" hidden="1" x14ac:dyDescent="0.3">
      <c r="A1914" s="13"/>
      <c r="B1914" s="5" t="str">
        <f>'11-2019'!B2422</f>
        <v>Cáp điện lực hạ thế chống chế chống cháy 0,6kV-TCVN5935/IEC 60331-21, IEC60332-3 CAT C, BS 6387 CAT C (01 lõi, ruột đồng, cách điện FR-PVC)</v>
      </c>
      <c r="C1914" s="4"/>
      <c r="D1914" s="18"/>
      <c r="E1914" s="18"/>
      <c r="F1914" s="72"/>
      <c r="H1914" s="40">
        <f>'11-2019'!H2422</f>
        <v>0</v>
      </c>
      <c r="I1914" s="40">
        <f>'11-2019'!I2422</f>
        <v>0</v>
      </c>
      <c r="J1914" s="40">
        <f>'11-2019'!J2422</f>
        <v>0</v>
      </c>
    </row>
    <row r="1915" spans="1:10" s="27" customFormat="1" ht="17.25" hidden="1" x14ac:dyDescent="0.3">
      <c r="A1915" s="6">
        <f>'11-2019'!A2423</f>
        <v>1</v>
      </c>
      <c r="B1915" s="7" t="str">
        <f>'11-2019'!B2423</f>
        <v xml:space="preserve">CV/FR - 1x25 </v>
      </c>
      <c r="C1915" s="8" t="str">
        <f>'11-2019'!C2423</f>
        <v>đ/mét</v>
      </c>
      <c r="D1915" s="9">
        <f>'11-2019'!O2432</f>
        <v>0</v>
      </c>
      <c r="E1915" s="9">
        <f>'11-2019'!P2432</f>
        <v>0</v>
      </c>
      <c r="F1915" s="71">
        <f t="shared" si="85"/>
        <v>0</v>
      </c>
      <c r="H1915" s="38">
        <f>'11-2019'!H2423</f>
        <v>68300</v>
      </c>
      <c r="I1915" s="38">
        <f>'11-2019'!I2423</f>
        <v>0</v>
      </c>
      <c r="J1915" s="38">
        <f>'11-2019'!J2423</f>
        <v>0</v>
      </c>
    </row>
    <row r="1916" spans="1:10" s="27" customFormat="1" ht="17.25" hidden="1" x14ac:dyDescent="0.3">
      <c r="A1916" s="6" t="e">
        <f>'11-2019'!#REF!</f>
        <v>#REF!</v>
      </c>
      <c r="B1916" s="7" t="e">
        <f>'11-2019'!#REF!</f>
        <v>#REF!</v>
      </c>
      <c r="C1916" s="8" t="e">
        <f>'11-2019'!#REF!</f>
        <v>#REF!</v>
      </c>
      <c r="D1916" s="9">
        <f>'11-2019'!O2433</f>
        <v>0</v>
      </c>
      <c r="E1916" s="9">
        <f>'11-2019'!P2433</f>
        <v>0</v>
      </c>
      <c r="F1916" s="71">
        <f t="shared" si="85"/>
        <v>0</v>
      </c>
      <c r="H1916" s="38" t="e">
        <f>'11-2019'!#REF!</f>
        <v>#REF!</v>
      </c>
      <c r="I1916" s="38" t="e">
        <f>'11-2019'!#REF!</f>
        <v>#REF!</v>
      </c>
      <c r="J1916" s="38" t="e">
        <f>'11-2019'!#REF!</f>
        <v>#REF!</v>
      </c>
    </row>
    <row r="1917" spans="1:10" s="150" customFormat="1" ht="33" customHeight="1" x14ac:dyDescent="0.3">
      <c r="A1917" s="81"/>
      <c r="B1917" s="304" t="str">
        <f>'11-2019'!B2429</f>
        <v xml:space="preserve">DÂY CÁP ĐIỆN: Công ty TNHH MTV TM DV Thư Khôi số 03 Nguyễn Thiện Thuật, phường Bình Khánh, TP.Long Xuyên. Theo bảng giá ngày 01/01/2019. </v>
      </c>
      <c r="C1917" s="305"/>
      <c r="D1917" s="305"/>
      <c r="E1917" s="305"/>
      <c r="F1917" s="306"/>
      <c r="H1917" s="149">
        <f>'11-2019'!H2429</f>
        <v>0</v>
      </c>
      <c r="I1917" s="149">
        <f>'11-2019'!I2429</f>
        <v>0</v>
      </c>
      <c r="J1917" s="149">
        <f>'11-2019'!J2429</f>
        <v>0</v>
      </c>
    </row>
    <row r="1918" spans="1:10" s="27" customFormat="1" ht="17.25" hidden="1" x14ac:dyDescent="0.3">
      <c r="A1918" s="6"/>
      <c r="B1918" s="7" t="str">
        <f>'11-2019'!B2430</f>
        <v>Dây tròn đơn 7 sợi xoắn (CV)</v>
      </c>
      <c r="C1918" s="8"/>
      <c r="D1918" s="9"/>
      <c r="E1918" s="9"/>
      <c r="F1918" s="71"/>
      <c r="H1918" s="38">
        <f>'11-2019'!H2430</f>
        <v>0</v>
      </c>
      <c r="I1918" s="38">
        <f>'11-2019'!I2430</f>
        <v>0</v>
      </c>
      <c r="J1918" s="38">
        <f>'11-2019'!J2430</f>
        <v>0</v>
      </c>
    </row>
    <row r="1919" spans="1:10" s="27" customFormat="1" ht="17.25" hidden="1" x14ac:dyDescent="0.3">
      <c r="A1919" s="6">
        <f>'11-2019'!A2431</f>
        <v>1</v>
      </c>
      <c r="B1919" s="7" t="str">
        <f>'11-2019'!B2431</f>
        <v>CV-1,5mm</v>
      </c>
      <c r="C1919" s="8" t="str">
        <f>'11-2019'!C2431</f>
        <v>đ/mét</v>
      </c>
      <c r="D1919" s="9">
        <f>'11-2019'!O2436</f>
        <v>0</v>
      </c>
      <c r="E1919" s="9">
        <f>'11-2019'!P2436</f>
        <v>0</v>
      </c>
      <c r="F1919" s="71">
        <f>E1919-D1919</f>
        <v>0</v>
      </c>
      <c r="H1919" s="38">
        <f>'11-2019'!H2431</f>
        <v>0</v>
      </c>
      <c r="I1919" s="38">
        <f>'11-2019'!I2431</f>
        <v>3250</v>
      </c>
      <c r="J1919" s="38">
        <f>'11-2019'!J2431</f>
        <v>0</v>
      </c>
    </row>
    <row r="1920" spans="1:10" s="27" customFormat="1" ht="17.25" hidden="1" x14ac:dyDescent="0.3">
      <c r="A1920" s="6">
        <f>'11-2019'!A2432</f>
        <v>2</v>
      </c>
      <c r="B1920" s="7" t="str">
        <f>'11-2019'!B2432</f>
        <v>CV-2,5mm</v>
      </c>
      <c r="C1920" s="8" t="str">
        <f>'11-2019'!C2432</f>
        <v>đ/mét</v>
      </c>
      <c r="D1920" s="9">
        <f>'11-2019'!O2437</f>
        <v>0</v>
      </c>
      <c r="E1920" s="9">
        <f>'11-2019'!P2437</f>
        <v>0</v>
      </c>
      <c r="F1920" s="71">
        <f t="shared" ref="F1920:F1926" si="86">E1920-D1920</f>
        <v>0</v>
      </c>
      <c r="H1920" s="38">
        <f>'11-2019'!H2432</f>
        <v>0</v>
      </c>
      <c r="I1920" s="38">
        <f>'11-2019'!I2432</f>
        <v>5250</v>
      </c>
      <c r="J1920" s="38">
        <f>'11-2019'!J2432</f>
        <v>0</v>
      </c>
    </row>
    <row r="1921" spans="1:10" s="27" customFormat="1" ht="17.25" hidden="1" x14ac:dyDescent="0.3">
      <c r="A1921" s="6">
        <f>'11-2019'!A2433</f>
        <v>3</v>
      </c>
      <c r="B1921" s="7" t="str">
        <f>'11-2019'!B2433</f>
        <v>CV-3mm</v>
      </c>
      <c r="C1921" s="8" t="str">
        <f>'11-2019'!C2433</f>
        <v>đ/mét</v>
      </c>
      <c r="D1921" s="9">
        <f>'11-2019'!O2438</f>
        <v>0</v>
      </c>
      <c r="E1921" s="9">
        <f>'11-2019'!P2438</f>
        <v>0</v>
      </c>
      <c r="F1921" s="71">
        <f t="shared" si="86"/>
        <v>0</v>
      </c>
      <c r="H1921" s="38">
        <f>'11-2019'!H2433</f>
        <v>0</v>
      </c>
      <c r="I1921" s="38">
        <f>'11-2019'!I2433</f>
        <v>5830</v>
      </c>
      <c r="J1921" s="38">
        <f>'11-2019'!J2433</f>
        <v>0</v>
      </c>
    </row>
    <row r="1922" spans="1:10" s="27" customFormat="1" ht="17.25" hidden="1" x14ac:dyDescent="0.3">
      <c r="A1922" s="6">
        <f>'11-2019'!A2434</f>
        <v>4</v>
      </c>
      <c r="B1922" s="7" t="str">
        <f>'11-2019'!B2434</f>
        <v>CV-4mm</v>
      </c>
      <c r="C1922" s="8" t="str">
        <f>'11-2019'!C2434</f>
        <v>đ/mét</v>
      </c>
      <c r="D1922" s="9">
        <f>'11-2019'!O2439</f>
        <v>0</v>
      </c>
      <c r="E1922" s="9">
        <f>'11-2019'!P2439</f>
        <v>0</v>
      </c>
      <c r="F1922" s="71">
        <f t="shared" si="86"/>
        <v>0</v>
      </c>
      <c r="H1922" s="38">
        <f>'11-2019'!H2434</f>
        <v>0</v>
      </c>
      <c r="I1922" s="38">
        <f>'11-2019'!I2434</f>
        <v>7900</v>
      </c>
      <c r="J1922" s="38">
        <f>'11-2019'!J2434</f>
        <v>0</v>
      </c>
    </row>
    <row r="1923" spans="1:10" s="27" customFormat="1" ht="17.25" hidden="1" x14ac:dyDescent="0.3">
      <c r="A1923" s="6">
        <f>'11-2019'!A2435</f>
        <v>5</v>
      </c>
      <c r="B1923" s="7" t="str">
        <f>'11-2019'!B2435</f>
        <v>CV-6mm</v>
      </c>
      <c r="C1923" s="8" t="str">
        <f>'11-2019'!C2435</f>
        <v>đ/mét</v>
      </c>
      <c r="D1923" s="9">
        <f>'11-2019'!O2440</f>
        <v>0</v>
      </c>
      <c r="E1923" s="9">
        <f>'11-2019'!P2440</f>
        <v>0</v>
      </c>
      <c r="F1923" s="71">
        <f t="shared" si="86"/>
        <v>0</v>
      </c>
      <c r="H1923" s="38">
        <f>'11-2019'!H2435</f>
        <v>0</v>
      </c>
      <c r="I1923" s="38">
        <f>'11-2019'!I2435</f>
        <v>11800</v>
      </c>
      <c r="J1923" s="38">
        <f>'11-2019'!J2435</f>
        <v>0</v>
      </c>
    </row>
    <row r="1924" spans="1:10" s="27" customFormat="1" ht="17.25" hidden="1" x14ac:dyDescent="0.3">
      <c r="A1924" s="6">
        <f>'11-2019'!A2436</f>
        <v>6</v>
      </c>
      <c r="B1924" s="7" t="str">
        <f>'11-2019'!B2436</f>
        <v>CV-8mm</v>
      </c>
      <c r="C1924" s="8" t="str">
        <f>'11-2019'!C2436</f>
        <v>đ/mét</v>
      </c>
      <c r="D1924" s="9">
        <f>'11-2019'!O2441</f>
        <v>0</v>
      </c>
      <c r="E1924" s="9">
        <f>'11-2019'!P2441</f>
        <v>0</v>
      </c>
      <c r="F1924" s="71">
        <f t="shared" si="86"/>
        <v>0</v>
      </c>
      <c r="H1924" s="38">
        <f>'11-2019'!H2436</f>
        <v>0</v>
      </c>
      <c r="I1924" s="38">
        <f>'11-2019'!I2436</f>
        <v>12000</v>
      </c>
      <c r="J1924" s="38">
        <f>'11-2019'!J2436</f>
        <v>0</v>
      </c>
    </row>
    <row r="1925" spans="1:10" s="27" customFormat="1" ht="17.25" hidden="1" x14ac:dyDescent="0.3">
      <c r="A1925" s="6">
        <f>'11-2019'!A2437</f>
        <v>7</v>
      </c>
      <c r="B1925" s="7" t="str">
        <f>'11-2019'!B2437</f>
        <v>CV-10mm</v>
      </c>
      <c r="C1925" s="8" t="str">
        <f>'11-2019'!C2437</f>
        <v>đ/mét</v>
      </c>
      <c r="D1925" s="9">
        <f>'11-2019'!O2442</f>
        <v>0</v>
      </c>
      <c r="E1925" s="9">
        <f>'11-2019'!P2442</f>
        <v>0</v>
      </c>
      <c r="F1925" s="71">
        <f t="shared" si="86"/>
        <v>0</v>
      </c>
      <c r="H1925" s="38">
        <f>'11-2019'!H2437</f>
        <v>0</v>
      </c>
      <c r="I1925" s="38">
        <f>'11-2019'!I2437</f>
        <v>19800</v>
      </c>
      <c r="J1925" s="38">
        <f>'11-2019'!J2437</f>
        <v>0</v>
      </c>
    </row>
    <row r="1926" spans="1:10" s="27" customFormat="1" ht="17.25" hidden="1" x14ac:dyDescent="0.3">
      <c r="A1926" s="6">
        <f>'11-2019'!A2438</f>
        <v>0</v>
      </c>
      <c r="B1926" s="7" t="str">
        <f>'11-2019'!B2438</f>
        <v>Dây đôi mềm (VCmd)</v>
      </c>
      <c r="C1926" s="8">
        <f>'11-2019'!C2438</f>
        <v>0</v>
      </c>
      <c r="D1926" s="9">
        <f>'11-2019'!O2443</f>
        <v>0</v>
      </c>
      <c r="E1926" s="9">
        <f>'11-2019'!P2443</f>
        <v>0</v>
      </c>
      <c r="F1926" s="71">
        <f t="shared" si="86"/>
        <v>0</v>
      </c>
      <c r="H1926" s="38">
        <f>'11-2019'!H2438</f>
        <v>0</v>
      </c>
      <c r="I1926" s="38">
        <f>'11-2019'!I2438</f>
        <v>0</v>
      </c>
      <c r="J1926" s="38">
        <f>'11-2019'!J2438</f>
        <v>0</v>
      </c>
    </row>
    <row r="1927" spans="1:10" s="27" customFormat="1" ht="17.25" hidden="1" x14ac:dyDescent="0.3">
      <c r="A1927" s="6">
        <f>'11-2019'!A2439</f>
        <v>1</v>
      </c>
      <c r="B1927" s="7" t="str">
        <f>'11-2019'!B2439</f>
        <v>VCmd 2x0.5mm</v>
      </c>
      <c r="C1927" s="8" t="str">
        <f>'11-2019'!C2439</f>
        <v>đ/mét</v>
      </c>
      <c r="D1927" s="9">
        <f>'11-2019'!O2444</f>
        <v>0</v>
      </c>
      <c r="E1927" s="9">
        <f>'11-2019'!P2444</f>
        <v>0</v>
      </c>
      <c r="F1927" s="71">
        <f t="shared" ref="F1927:F1936" si="87">E1927-D1927</f>
        <v>0</v>
      </c>
      <c r="H1927" s="38">
        <f>'11-2019'!H2439</f>
        <v>0</v>
      </c>
      <c r="I1927" s="38">
        <f>'11-2019'!I2439</f>
        <v>2400</v>
      </c>
      <c r="J1927" s="38">
        <f>'11-2019'!J2439</f>
        <v>0</v>
      </c>
    </row>
    <row r="1928" spans="1:10" s="27" customFormat="1" ht="17.25" hidden="1" x14ac:dyDescent="0.3">
      <c r="A1928" s="6">
        <f>'11-2019'!A2440</f>
        <v>2</v>
      </c>
      <c r="B1928" s="7" t="str">
        <f>'11-2019'!B2440</f>
        <v>VCmd 2x0.75mm</v>
      </c>
      <c r="C1928" s="8" t="str">
        <f>'11-2019'!C2440</f>
        <v>đ/mét</v>
      </c>
      <c r="D1928" s="9">
        <f>'11-2019'!O2445</f>
        <v>0</v>
      </c>
      <c r="E1928" s="9">
        <f>'11-2019'!P2445</f>
        <v>0</v>
      </c>
      <c r="F1928" s="71">
        <f t="shared" si="87"/>
        <v>0</v>
      </c>
      <c r="H1928" s="38">
        <f>'11-2019'!H2440</f>
        <v>0</v>
      </c>
      <c r="I1928" s="38">
        <f>'11-2019'!I2440</f>
        <v>3350</v>
      </c>
      <c r="J1928" s="38">
        <f>'11-2019'!J2440</f>
        <v>0</v>
      </c>
    </row>
    <row r="1929" spans="1:10" s="27" customFormat="1" ht="17.25" hidden="1" x14ac:dyDescent="0.3">
      <c r="A1929" s="6">
        <f>'11-2019'!A2441</f>
        <v>3</v>
      </c>
      <c r="B1929" s="7" t="str">
        <f>'11-2019'!B2441</f>
        <v>VCmd 2x1.0mm</v>
      </c>
      <c r="C1929" s="8" t="str">
        <f>'11-2019'!C2441</f>
        <v>đ/mét</v>
      </c>
      <c r="D1929" s="9">
        <f>'11-2019'!O2446</f>
        <v>0</v>
      </c>
      <c r="E1929" s="9">
        <f>'11-2019'!P2446</f>
        <v>0</v>
      </c>
      <c r="F1929" s="71">
        <f t="shared" si="87"/>
        <v>0</v>
      </c>
      <c r="H1929" s="38">
        <f>'11-2019'!H2441</f>
        <v>0</v>
      </c>
      <c r="I1929" s="38">
        <f>'11-2019'!I2441</f>
        <v>4300</v>
      </c>
      <c r="J1929" s="38">
        <f>'11-2019'!J2441</f>
        <v>0</v>
      </c>
    </row>
    <row r="1930" spans="1:10" s="27" customFormat="1" ht="17.25" hidden="1" x14ac:dyDescent="0.3">
      <c r="A1930" s="6">
        <f>'11-2019'!A2442</f>
        <v>4</v>
      </c>
      <c r="B1930" s="7" t="str">
        <f>'11-2019'!B2442</f>
        <v>VCmd 2x1.5mm</v>
      </c>
      <c r="C1930" s="8" t="str">
        <f>'11-2019'!C2442</f>
        <v>đ/mét</v>
      </c>
      <c r="D1930" s="9">
        <f>'11-2019'!O2447</f>
        <v>0</v>
      </c>
      <c r="E1930" s="9">
        <f>'11-2019'!P2447</f>
        <v>0</v>
      </c>
      <c r="F1930" s="71">
        <f t="shared" si="87"/>
        <v>0</v>
      </c>
      <c r="H1930" s="38">
        <f>'11-2019'!H2442</f>
        <v>0</v>
      </c>
      <c r="I1930" s="38">
        <f>'11-2019'!I2442</f>
        <v>6100</v>
      </c>
      <c r="J1930" s="38">
        <f>'11-2019'!J2442</f>
        <v>0</v>
      </c>
    </row>
    <row r="1931" spans="1:10" s="27" customFormat="1" ht="17.25" hidden="1" x14ac:dyDescent="0.3">
      <c r="A1931" s="6">
        <f>'11-2019'!A2443</f>
        <v>5</v>
      </c>
      <c r="B1931" s="7" t="str">
        <f>'11-2019'!B2443</f>
        <v>VCmd 2x2.5mm</v>
      </c>
      <c r="C1931" s="8" t="str">
        <f>'11-2019'!C2443</f>
        <v>đ/mét</v>
      </c>
      <c r="D1931" s="9">
        <f>'11-2019'!O2448</f>
        <v>0</v>
      </c>
      <c r="E1931" s="9">
        <f>'11-2019'!P2448</f>
        <v>0</v>
      </c>
      <c r="F1931" s="71">
        <f t="shared" si="87"/>
        <v>0</v>
      </c>
      <c r="H1931" s="38">
        <f>'11-2019'!H2443</f>
        <v>0</v>
      </c>
      <c r="I1931" s="38">
        <f>'11-2019'!I2443</f>
        <v>10000</v>
      </c>
      <c r="J1931" s="38">
        <f>'11-2019'!J2443</f>
        <v>0</v>
      </c>
    </row>
    <row r="1932" spans="1:10" s="27" customFormat="1" ht="17.25" hidden="1" x14ac:dyDescent="0.3">
      <c r="A1932" s="6">
        <f>'11-2019'!A2444</f>
        <v>0</v>
      </c>
      <c r="B1932" s="7" t="str">
        <f>'11-2019'!B2444</f>
        <v>Cáp đôi dẹp mềm (VCmo)</v>
      </c>
      <c r="C1932" s="8">
        <f>'11-2019'!C2444</f>
        <v>0</v>
      </c>
      <c r="D1932" s="9" t="e">
        <f>'11-2019'!#REF!</f>
        <v>#REF!</v>
      </c>
      <c r="E1932" s="9" t="e">
        <f>'11-2019'!#REF!</f>
        <v>#REF!</v>
      </c>
      <c r="F1932" s="71" t="e">
        <f t="shared" si="87"/>
        <v>#REF!</v>
      </c>
      <c r="H1932" s="38">
        <f>'11-2019'!H2444</f>
        <v>0</v>
      </c>
      <c r="I1932" s="38">
        <f>'11-2019'!I2444</f>
        <v>0</v>
      </c>
      <c r="J1932" s="38">
        <f>'11-2019'!J2444</f>
        <v>0</v>
      </c>
    </row>
    <row r="1933" spans="1:10" s="27" customFormat="1" ht="17.25" hidden="1" x14ac:dyDescent="0.3">
      <c r="A1933" s="6">
        <f>'11-2019'!A2445</f>
        <v>1</v>
      </c>
      <c r="B1933" s="7" t="str">
        <f>'11-2019'!B2445</f>
        <v>VCmo 2x1.5mm</v>
      </c>
      <c r="C1933" s="8" t="str">
        <f>'11-2019'!C2445</f>
        <v>đ/mét</v>
      </c>
      <c r="D1933" s="9" t="e">
        <f>'11-2019'!#REF!</f>
        <v>#REF!</v>
      </c>
      <c r="E1933" s="9" t="e">
        <f>'11-2019'!#REF!</f>
        <v>#REF!</v>
      </c>
      <c r="F1933" s="71" t="e">
        <f t="shared" si="87"/>
        <v>#REF!</v>
      </c>
      <c r="H1933" s="38">
        <f>'11-2019'!H2445</f>
        <v>0</v>
      </c>
      <c r="I1933" s="38">
        <f>'11-2019'!I2445</f>
        <v>7150</v>
      </c>
      <c r="J1933" s="38">
        <f>'11-2019'!J2445</f>
        <v>0</v>
      </c>
    </row>
    <row r="1934" spans="1:10" s="27" customFormat="1" ht="17.25" hidden="1" x14ac:dyDescent="0.3">
      <c r="A1934" s="6">
        <f>'11-2019'!A2446</f>
        <v>2</v>
      </c>
      <c r="B1934" s="7" t="str">
        <f>'11-2019'!B2446</f>
        <v>VCmo 2x2.5mm</v>
      </c>
      <c r="C1934" s="8" t="str">
        <f>'11-2019'!C2446</f>
        <v>đ/mét</v>
      </c>
      <c r="D1934" s="9" t="e">
        <f>'11-2019'!#REF!</f>
        <v>#REF!</v>
      </c>
      <c r="E1934" s="9" t="e">
        <f>'11-2019'!#REF!</f>
        <v>#REF!</v>
      </c>
      <c r="F1934" s="71" t="e">
        <f t="shared" si="87"/>
        <v>#REF!</v>
      </c>
      <c r="H1934" s="38">
        <f>'11-2019'!H2446</f>
        <v>0</v>
      </c>
      <c r="I1934" s="38">
        <f>'11-2019'!I2446</f>
        <v>12000</v>
      </c>
      <c r="J1934" s="38">
        <f>'11-2019'!J2446</f>
        <v>0</v>
      </c>
    </row>
    <row r="1935" spans="1:10" s="27" customFormat="1" ht="17.25" hidden="1" x14ac:dyDescent="0.3">
      <c r="A1935" s="6">
        <f>'11-2019'!A2447</f>
        <v>3</v>
      </c>
      <c r="B1935" s="7" t="str">
        <f>'11-2019'!B2447</f>
        <v>VCmo 2x4.0mm</v>
      </c>
      <c r="C1935" s="8" t="str">
        <f>'11-2019'!C2447</f>
        <v>đ/mét</v>
      </c>
      <c r="D1935" s="9" t="e">
        <f>'11-2019'!#REF!</f>
        <v>#REF!</v>
      </c>
      <c r="E1935" s="9" t="e">
        <f>'11-2019'!#REF!</f>
        <v>#REF!</v>
      </c>
      <c r="F1935" s="71" t="e">
        <f t="shared" si="87"/>
        <v>#REF!</v>
      </c>
      <c r="H1935" s="38">
        <f>'11-2019'!H2447</f>
        <v>0</v>
      </c>
      <c r="I1935" s="38">
        <f>'11-2019'!I2447</f>
        <v>18000</v>
      </c>
      <c r="J1935" s="38">
        <f>'11-2019'!J2447</f>
        <v>0</v>
      </c>
    </row>
    <row r="1936" spans="1:10" s="27" customFormat="1" ht="17.25" hidden="1" x14ac:dyDescent="0.3">
      <c r="A1936" s="6">
        <f>'11-2019'!A2448</f>
        <v>4</v>
      </c>
      <c r="B1936" s="7" t="str">
        <f>'11-2019'!B2448</f>
        <v>VCmo 2x6.0mm</v>
      </c>
      <c r="C1936" s="8" t="str">
        <f>'11-2019'!C2448</f>
        <v>đ/mét</v>
      </c>
      <c r="D1936" s="9" t="e">
        <f>'11-2019'!#REF!</f>
        <v>#REF!</v>
      </c>
      <c r="E1936" s="9" t="e">
        <f>'11-2019'!#REF!</f>
        <v>#REF!</v>
      </c>
      <c r="F1936" s="71" t="e">
        <f t="shared" si="87"/>
        <v>#REF!</v>
      </c>
      <c r="H1936" s="38">
        <f>'11-2019'!H2448</f>
        <v>0</v>
      </c>
      <c r="I1936" s="38">
        <f>'11-2019'!I2448</f>
        <v>26500</v>
      </c>
      <c r="J1936" s="38">
        <f>'11-2019'!J2448</f>
        <v>0</v>
      </c>
    </row>
    <row r="1937" spans="1:10" s="37" customFormat="1" ht="49.5" customHeight="1" x14ac:dyDescent="0.3">
      <c r="A1937" s="13"/>
      <c r="B1937" s="321" t="e">
        <f>'11-2019'!#REF!</f>
        <v>#REF!</v>
      </c>
      <c r="C1937" s="322"/>
      <c r="D1937" s="322"/>
      <c r="E1937" s="322"/>
      <c r="F1937" s="323"/>
      <c r="H1937" s="38" t="e">
        <f>'11-2019'!#REF!</f>
        <v>#REF!</v>
      </c>
      <c r="I1937" s="38" t="e">
        <f>'11-2019'!#REF!</f>
        <v>#REF!</v>
      </c>
      <c r="J1937" s="38" t="e">
        <f>'11-2019'!#REF!</f>
        <v>#REF!</v>
      </c>
    </row>
    <row r="1938" spans="1:10" s="37" customFormat="1" ht="17.25" hidden="1" x14ac:dyDescent="0.3">
      <c r="A1938" s="13"/>
      <c r="B1938" s="5" t="e">
        <f>'11-2019'!#REF!</f>
        <v>#REF!</v>
      </c>
      <c r="C1938" s="4"/>
      <c r="D1938" s="18"/>
      <c r="E1938" s="18"/>
      <c r="F1938" s="72"/>
      <c r="H1938" s="38" t="e">
        <f>'11-2019'!#REF!</f>
        <v>#REF!</v>
      </c>
      <c r="I1938" s="38" t="e">
        <f>'11-2019'!#REF!</f>
        <v>#REF!</v>
      </c>
      <c r="J1938" s="38" t="e">
        <f>'11-2019'!#REF!</f>
        <v>#REF!</v>
      </c>
    </row>
    <row r="1939" spans="1:10" s="27" customFormat="1" ht="17.25" hidden="1" x14ac:dyDescent="0.3">
      <c r="A1939" s="6" t="e">
        <f>'11-2019'!#REF!</f>
        <v>#REF!</v>
      </c>
      <c r="B1939" s="7" t="e">
        <f>'11-2019'!#REF!</f>
        <v>#REF!</v>
      </c>
      <c r="C1939" s="8" t="e">
        <f>'11-2019'!#REF!</f>
        <v>#REF!</v>
      </c>
      <c r="D1939" s="9" t="e">
        <f>'11-2019'!#REF!</f>
        <v>#REF!</v>
      </c>
      <c r="E1939" s="9" t="e">
        <f>'11-2019'!#REF!</f>
        <v>#REF!</v>
      </c>
      <c r="F1939" s="71" t="e">
        <f t="shared" si="84"/>
        <v>#REF!</v>
      </c>
      <c r="H1939" s="38" t="e">
        <f>'11-2019'!#REF!</f>
        <v>#REF!</v>
      </c>
      <c r="I1939" s="38" t="e">
        <f>'11-2019'!#REF!</f>
        <v>#REF!</v>
      </c>
      <c r="J1939" s="38" t="e">
        <f>'11-2019'!#REF!</f>
        <v>#REF!</v>
      </c>
    </row>
    <row r="1940" spans="1:10" s="27" customFormat="1" ht="17.25" hidden="1" x14ac:dyDescent="0.3">
      <c r="A1940" s="6" t="e">
        <f>'11-2019'!#REF!</f>
        <v>#REF!</v>
      </c>
      <c r="B1940" s="7" t="e">
        <f>'11-2019'!#REF!</f>
        <v>#REF!</v>
      </c>
      <c r="C1940" s="8" t="e">
        <f>'11-2019'!#REF!</f>
        <v>#REF!</v>
      </c>
      <c r="D1940" s="9" t="e">
        <f>'11-2019'!#REF!</f>
        <v>#REF!</v>
      </c>
      <c r="E1940" s="9" t="e">
        <f>'11-2019'!#REF!</f>
        <v>#REF!</v>
      </c>
      <c r="F1940" s="71" t="e">
        <f t="shared" si="84"/>
        <v>#REF!</v>
      </c>
      <c r="H1940" s="38" t="e">
        <f>'11-2019'!#REF!</f>
        <v>#REF!</v>
      </c>
      <c r="I1940" s="38" t="e">
        <f>'11-2019'!#REF!</f>
        <v>#REF!</v>
      </c>
      <c r="J1940" s="38" t="e">
        <f>'11-2019'!#REF!</f>
        <v>#REF!</v>
      </c>
    </row>
    <row r="1941" spans="1:10" s="27" customFormat="1" ht="17.25" hidden="1" x14ac:dyDescent="0.3">
      <c r="A1941" s="6" t="e">
        <f>'11-2019'!#REF!</f>
        <v>#REF!</v>
      </c>
      <c r="B1941" s="7" t="e">
        <f>'11-2019'!#REF!</f>
        <v>#REF!</v>
      </c>
      <c r="C1941" s="8" t="e">
        <f>'11-2019'!#REF!</f>
        <v>#REF!</v>
      </c>
      <c r="D1941" s="9" t="e">
        <f>'11-2019'!#REF!</f>
        <v>#REF!</v>
      </c>
      <c r="E1941" s="9" t="e">
        <f>'11-2019'!#REF!</f>
        <v>#REF!</v>
      </c>
      <c r="F1941" s="71" t="e">
        <f t="shared" si="84"/>
        <v>#REF!</v>
      </c>
      <c r="H1941" s="38" t="e">
        <f>'11-2019'!#REF!</f>
        <v>#REF!</v>
      </c>
      <c r="I1941" s="38" t="e">
        <f>'11-2019'!#REF!</f>
        <v>#REF!</v>
      </c>
      <c r="J1941" s="38" t="e">
        <f>'11-2019'!#REF!</f>
        <v>#REF!</v>
      </c>
    </row>
    <row r="1942" spans="1:10" s="27" customFormat="1" ht="17.25" hidden="1" x14ac:dyDescent="0.3">
      <c r="A1942" s="6" t="e">
        <f>'11-2019'!#REF!</f>
        <v>#REF!</v>
      </c>
      <c r="B1942" s="7" t="e">
        <f>'11-2019'!#REF!</f>
        <v>#REF!</v>
      </c>
      <c r="C1942" s="8" t="e">
        <f>'11-2019'!#REF!</f>
        <v>#REF!</v>
      </c>
      <c r="D1942" s="9" t="e">
        <f>'11-2019'!#REF!</f>
        <v>#REF!</v>
      </c>
      <c r="E1942" s="9" t="e">
        <f>'11-2019'!#REF!</f>
        <v>#REF!</v>
      </c>
      <c r="F1942" s="71" t="e">
        <f t="shared" si="84"/>
        <v>#REF!</v>
      </c>
      <c r="H1942" s="38" t="e">
        <f>'11-2019'!#REF!</f>
        <v>#REF!</v>
      </c>
      <c r="I1942" s="38" t="e">
        <f>'11-2019'!#REF!</f>
        <v>#REF!</v>
      </c>
      <c r="J1942" s="38" t="e">
        <f>'11-2019'!#REF!</f>
        <v>#REF!</v>
      </c>
    </row>
    <row r="1943" spans="1:10" s="27" customFormat="1" ht="17.25" hidden="1" x14ac:dyDescent="0.3">
      <c r="A1943" s="6" t="e">
        <f>'11-2019'!#REF!</f>
        <v>#REF!</v>
      </c>
      <c r="B1943" s="7" t="e">
        <f>'11-2019'!#REF!</f>
        <v>#REF!</v>
      </c>
      <c r="C1943" s="8" t="e">
        <f>'11-2019'!#REF!</f>
        <v>#REF!</v>
      </c>
      <c r="D1943" s="9" t="e">
        <f>'11-2019'!#REF!</f>
        <v>#REF!</v>
      </c>
      <c r="E1943" s="9" t="e">
        <f>'11-2019'!#REF!</f>
        <v>#REF!</v>
      </c>
      <c r="F1943" s="71" t="e">
        <f t="shared" si="84"/>
        <v>#REF!</v>
      </c>
      <c r="H1943" s="38" t="e">
        <f>'11-2019'!#REF!</f>
        <v>#REF!</v>
      </c>
      <c r="I1943" s="38" t="e">
        <f>'11-2019'!#REF!</f>
        <v>#REF!</v>
      </c>
      <c r="J1943" s="38" t="e">
        <f>'11-2019'!#REF!</f>
        <v>#REF!</v>
      </c>
    </row>
    <row r="1944" spans="1:10" s="27" customFormat="1" ht="17.25" hidden="1" x14ac:dyDescent="0.3">
      <c r="A1944" s="6" t="e">
        <f>'11-2019'!#REF!</f>
        <v>#REF!</v>
      </c>
      <c r="B1944" s="7" t="e">
        <f>'11-2019'!#REF!</f>
        <v>#REF!</v>
      </c>
      <c r="C1944" s="8" t="e">
        <f>'11-2019'!#REF!</f>
        <v>#REF!</v>
      </c>
      <c r="D1944" s="9" t="e">
        <f>'11-2019'!#REF!</f>
        <v>#REF!</v>
      </c>
      <c r="E1944" s="9" t="e">
        <f>'11-2019'!#REF!</f>
        <v>#REF!</v>
      </c>
      <c r="F1944" s="71" t="e">
        <f t="shared" si="84"/>
        <v>#REF!</v>
      </c>
      <c r="H1944" s="38" t="e">
        <f>'11-2019'!#REF!</f>
        <v>#REF!</v>
      </c>
      <c r="I1944" s="38" t="e">
        <f>'11-2019'!#REF!</f>
        <v>#REF!</v>
      </c>
      <c r="J1944" s="38" t="e">
        <f>'11-2019'!#REF!</f>
        <v>#REF!</v>
      </c>
    </row>
    <row r="1945" spans="1:10" s="27" customFormat="1" ht="17.25" hidden="1" x14ac:dyDescent="0.3">
      <c r="A1945" s="6" t="e">
        <f>'11-2019'!#REF!</f>
        <v>#REF!</v>
      </c>
      <c r="B1945" s="7" t="e">
        <f>'11-2019'!#REF!</f>
        <v>#REF!</v>
      </c>
      <c r="C1945" s="8" t="e">
        <f>'11-2019'!#REF!</f>
        <v>#REF!</v>
      </c>
      <c r="D1945" s="9" t="e">
        <f>'11-2019'!#REF!</f>
        <v>#REF!</v>
      </c>
      <c r="E1945" s="9" t="e">
        <f>'11-2019'!#REF!</f>
        <v>#REF!</v>
      </c>
      <c r="F1945" s="71" t="e">
        <f t="shared" si="84"/>
        <v>#REF!</v>
      </c>
      <c r="H1945" s="38" t="e">
        <f>'11-2019'!#REF!</f>
        <v>#REF!</v>
      </c>
      <c r="I1945" s="38" t="e">
        <f>'11-2019'!#REF!</f>
        <v>#REF!</v>
      </c>
      <c r="J1945" s="38" t="e">
        <f>'11-2019'!#REF!</f>
        <v>#REF!</v>
      </c>
    </row>
    <row r="1946" spans="1:10" s="27" customFormat="1" ht="17.25" hidden="1" x14ac:dyDescent="0.3">
      <c r="A1946" s="6" t="e">
        <f>'11-2019'!#REF!</f>
        <v>#REF!</v>
      </c>
      <c r="B1946" s="7" t="e">
        <f>'11-2019'!#REF!</f>
        <v>#REF!</v>
      </c>
      <c r="C1946" s="8" t="e">
        <f>'11-2019'!#REF!</f>
        <v>#REF!</v>
      </c>
      <c r="D1946" s="9" t="e">
        <f>'11-2019'!#REF!</f>
        <v>#REF!</v>
      </c>
      <c r="E1946" s="9" t="e">
        <f>'11-2019'!#REF!</f>
        <v>#REF!</v>
      </c>
      <c r="F1946" s="71" t="e">
        <f t="shared" si="84"/>
        <v>#REF!</v>
      </c>
      <c r="H1946" s="38" t="e">
        <f>'11-2019'!#REF!</f>
        <v>#REF!</v>
      </c>
      <c r="I1946" s="38" t="e">
        <f>'11-2019'!#REF!</f>
        <v>#REF!</v>
      </c>
      <c r="J1946" s="38" t="e">
        <f>'11-2019'!#REF!</f>
        <v>#REF!</v>
      </c>
    </row>
    <row r="1947" spans="1:10" s="27" customFormat="1" ht="17.25" hidden="1" x14ac:dyDescent="0.3">
      <c r="A1947" s="6" t="e">
        <f>'11-2019'!#REF!</f>
        <v>#REF!</v>
      </c>
      <c r="B1947" s="7" t="e">
        <f>'11-2019'!#REF!</f>
        <v>#REF!</v>
      </c>
      <c r="C1947" s="8" t="e">
        <f>'11-2019'!#REF!</f>
        <v>#REF!</v>
      </c>
      <c r="D1947" s="9" t="e">
        <f>'11-2019'!#REF!</f>
        <v>#REF!</v>
      </c>
      <c r="E1947" s="9" t="e">
        <f>'11-2019'!#REF!</f>
        <v>#REF!</v>
      </c>
      <c r="F1947" s="71" t="e">
        <f t="shared" si="84"/>
        <v>#REF!</v>
      </c>
      <c r="H1947" s="38" t="e">
        <f>'11-2019'!#REF!</f>
        <v>#REF!</v>
      </c>
      <c r="I1947" s="38" t="e">
        <f>'11-2019'!#REF!</f>
        <v>#REF!</v>
      </c>
      <c r="J1947" s="38" t="e">
        <f>'11-2019'!#REF!</f>
        <v>#REF!</v>
      </c>
    </row>
    <row r="1948" spans="1:10" s="27" customFormat="1" ht="17.25" hidden="1" x14ac:dyDescent="0.3">
      <c r="A1948" s="6" t="e">
        <f>'11-2019'!#REF!</f>
        <v>#REF!</v>
      </c>
      <c r="B1948" s="7" t="e">
        <f>'11-2019'!#REF!</f>
        <v>#REF!</v>
      </c>
      <c r="C1948" s="8" t="e">
        <f>'11-2019'!#REF!</f>
        <v>#REF!</v>
      </c>
      <c r="D1948" s="9" t="e">
        <f>'11-2019'!#REF!</f>
        <v>#REF!</v>
      </c>
      <c r="E1948" s="9" t="e">
        <f>'11-2019'!#REF!</f>
        <v>#REF!</v>
      </c>
      <c r="F1948" s="71" t="e">
        <f t="shared" si="84"/>
        <v>#REF!</v>
      </c>
      <c r="H1948" s="38" t="e">
        <f>'11-2019'!#REF!</f>
        <v>#REF!</v>
      </c>
      <c r="I1948" s="38" t="e">
        <f>'11-2019'!#REF!</f>
        <v>#REF!</v>
      </c>
      <c r="J1948" s="38" t="e">
        <f>'11-2019'!#REF!</f>
        <v>#REF!</v>
      </c>
    </row>
    <row r="1949" spans="1:10" s="27" customFormat="1" ht="17.25" hidden="1" x14ac:dyDescent="0.3">
      <c r="A1949" s="6" t="e">
        <f>'11-2019'!#REF!</f>
        <v>#REF!</v>
      </c>
      <c r="B1949" s="7" t="e">
        <f>'11-2019'!#REF!</f>
        <v>#REF!</v>
      </c>
      <c r="C1949" s="8" t="e">
        <f>'11-2019'!#REF!</f>
        <v>#REF!</v>
      </c>
      <c r="D1949" s="9" t="e">
        <f>'11-2019'!#REF!</f>
        <v>#REF!</v>
      </c>
      <c r="E1949" s="9" t="e">
        <f>'11-2019'!#REF!</f>
        <v>#REF!</v>
      </c>
      <c r="F1949" s="71" t="e">
        <f t="shared" si="84"/>
        <v>#REF!</v>
      </c>
      <c r="H1949" s="38" t="e">
        <f>'11-2019'!#REF!</f>
        <v>#REF!</v>
      </c>
      <c r="I1949" s="38" t="e">
        <f>'11-2019'!#REF!</f>
        <v>#REF!</v>
      </c>
      <c r="J1949" s="38" t="e">
        <f>'11-2019'!#REF!</f>
        <v>#REF!</v>
      </c>
    </row>
    <row r="1950" spans="1:10" s="27" customFormat="1" ht="17.25" hidden="1" x14ac:dyDescent="0.3">
      <c r="A1950" s="6" t="e">
        <f>'11-2019'!#REF!</f>
        <v>#REF!</v>
      </c>
      <c r="B1950" s="7" t="e">
        <f>'11-2019'!#REF!</f>
        <v>#REF!</v>
      </c>
      <c r="C1950" s="8" t="e">
        <f>'11-2019'!#REF!</f>
        <v>#REF!</v>
      </c>
      <c r="D1950" s="9" t="e">
        <f>'11-2019'!#REF!</f>
        <v>#REF!</v>
      </c>
      <c r="E1950" s="9" t="e">
        <f>'11-2019'!#REF!</f>
        <v>#REF!</v>
      </c>
      <c r="F1950" s="71" t="e">
        <f t="shared" si="84"/>
        <v>#REF!</v>
      </c>
      <c r="H1950" s="38" t="e">
        <f>'11-2019'!#REF!</f>
        <v>#REF!</v>
      </c>
      <c r="I1950" s="38" t="e">
        <f>'11-2019'!#REF!</f>
        <v>#REF!</v>
      </c>
      <c r="J1950" s="38" t="e">
        <f>'11-2019'!#REF!</f>
        <v>#REF!</v>
      </c>
    </row>
    <row r="1951" spans="1:10" s="27" customFormat="1" ht="17.25" hidden="1" x14ac:dyDescent="0.3">
      <c r="A1951" s="6" t="e">
        <f>'11-2019'!#REF!</f>
        <v>#REF!</v>
      </c>
      <c r="B1951" s="7" t="e">
        <f>'11-2019'!#REF!</f>
        <v>#REF!</v>
      </c>
      <c r="C1951" s="8" t="e">
        <f>'11-2019'!#REF!</f>
        <v>#REF!</v>
      </c>
      <c r="D1951" s="9" t="e">
        <f>'11-2019'!#REF!</f>
        <v>#REF!</v>
      </c>
      <c r="E1951" s="9" t="e">
        <f>'11-2019'!#REF!</f>
        <v>#REF!</v>
      </c>
      <c r="F1951" s="71" t="e">
        <f t="shared" ref="F1951:F2013" si="88">E1951-D1951</f>
        <v>#REF!</v>
      </c>
      <c r="H1951" s="38" t="e">
        <f>'11-2019'!#REF!</f>
        <v>#REF!</v>
      </c>
      <c r="I1951" s="38" t="e">
        <f>'11-2019'!#REF!</f>
        <v>#REF!</v>
      </c>
      <c r="J1951" s="38" t="e">
        <f>'11-2019'!#REF!</f>
        <v>#REF!</v>
      </c>
    </row>
    <row r="1952" spans="1:10" s="27" customFormat="1" ht="17.25" hidden="1" x14ac:dyDescent="0.3">
      <c r="A1952" s="6" t="e">
        <f>'11-2019'!#REF!</f>
        <v>#REF!</v>
      </c>
      <c r="B1952" s="7" t="e">
        <f>'11-2019'!#REF!</f>
        <v>#REF!</v>
      </c>
      <c r="C1952" s="8" t="e">
        <f>'11-2019'!#REF!</f>
        <v>#REF!</v>
      </c>
      <c r="D1952" s="9" t="e">
        <f>'11-2019'!#REF!</f>
        <v>#REF!</v>
      </c>
      <c r="E1952" s="9" t="e">
        <f>'11-2019'!#REF!</f>
        <v>#REF!</v>
      </c>
      <c r="F1952" s="71" t="e">
        <f t="shared" si="88"/>
        <v>#REF!</v>
      </c>
      <c r="H1952" s="38" t="e">
        <f>'11-2019'!#REF!</f>
        <v>#REF!</v>
      </c>
      <c r="I1952" s="38" t="e">
        <f>'11-2019'!#REF!</f>
        <v>#REF!</v>
      </c>
      <c r="J1952" s="38" t="e">
        <f>'11-2019'!#REF!</f>
        <v>#REF!</v>
      </c>
    </row>
    <row r="1953" spans="1:10" s="27" customFormat="1" ht="17.25" hidden="1" x14ac:dyDescent="0.3">
      <c r="A1953" s="6" t="e">
        <f>'11-2019'!#REF!</f>
        <v>#REF!</v>
      </c>
      <c r="B1953" s="7" t="e">
        <f>'11-2019'!#REF!</f>
        <v>#REF!</v>
      </c>
      <c r="C1953" s="8" t="e">
        <f>'11-2019'!#REF!</f>
        <v>#REF!</v>
      </c>
      <c r="D1953" s="9" t="e">
        <f>'11-2019'!#REF!</f>
        <v>#REF!</v>
      </c>
      <c r="E1953" s="9" t="e">
        <f>'11-2019'!#REF!</f>
        <v>#REF!</v>
      </c>
      <c r="F1953" s="71" t="e">
        <f t="shared" si="88"/>
        <v>#REF!</v>
      </c>
      <c r="H1953" s="38" t="e">
        <f>'11-2019'!#REF!</f>
        <v>#REF!</v>
      </c>
      <c r="I1953" s="38" t="e">
        <f>'11-2019'!#REF!</f>
        <v>#REF!</v>
      </c>
      <c r="J1953" s="38" t="e">
        <f>'11-2019'!#REF!</f>
        <v>#REF!</v>
      </c>
    </row>
    <row r="1954" spans="1:10" s="27" customFormat="1" ht="17.25" hidden="1" x14ac:dyDescent="0.3">
      <c r="A1954" s="6" t="e">
        <f>'11-2019'!#REF!</f>
        <v>#REF!</v>
      </c>
      <c r="B1954" s="7" t="e">
        <f>'11-2019'!#REF!</f>
        <v>#REF!</v>
      </c>
      <c r="C1954" s="8" t="e">
        <f>'11-2019'!#REF!</f>
        <v>#REF!</v>
      </c>
      <c r="D1954" s="9" t="e">
        <f>'11-2019'!#REF!</f>
        <v>#REF!</v>
      </c>
      <c r="E1954" s="9" t="e">
        <f>'11-2019'!#REF!</f>
        <v>#REF!</v>
      </c>
      <c r="F1954" s="71" t="e">
        <f t="shared" si="88"/>
        <v>#REF!</v>
      </c>
      <c r="H1954" s="38" t="e">
        <f>'11-2019'!#REF!</f>
        <v>#REF!</v>
      </c>
      <c r="I1954" s="38" t="e">
        <f>'11-2019'!#REF!</f>
        <v>#REF!</v>
      </c>
      <c r="J1954" s="38" t="e">
        <f>'11-2019'!#REF!</f>
        <v>#REF!</v>
      </c>
    </row>
    <row r="1955" spans="1:10" s="27" customFormat="1" ht="17.25" hidden="1" x14ac:dyDescent="0.3">
      <c r="A1955" s="6" t="e">
        <f>'11-2019'!#REF!</f>
        <v>#REF!</v>
      </c>
      <c r="B1955" s="7" t="e">
        <f>'11-2019'!#REF!</f>
        <v>#REF!</v>
      </c>
      <c r="C1955" s="8" t="e">
        <f>'11-2019'!#REF!</f>
        <v>#REF!</v>
      </c>
      <c r="D1955" s="9" t="e">
        <f>'11-2019'!#REF!</f>
        <v>#REF!</v>
      </c>
      <c r="E1955" s="9" t="e">
        <f>'11-2019'!#REF!</f>
        <v>#REF!</v>
      </c>
      <c r="F1955" s="71" t="e">
        <f t="shared" si="88"/>
        <v>#REF!</v>
      </c>
      <c r="H1955" s="38" t="e">
        <f>'11-2019'!#REF!</f>
        <v>#REF!</v>
      </c>
      <c r="I1955" s="38" t="e">
        <f>'11-2019'!#REF!</f>
        <v>#REF!</v>
      </c>
      <c r="J1955" s="38" t="e">
        <f>'11-2019'!#REF!</f>
        <v>#REF!</v>
      </c>
    </row>
    <row r="1956" spans="1:10" s="27" customFormat="1" ht="17.25" hidden="1" x14ac:dyDescent="0.3">
      <c r="A1956" s="6" t="e">
        <f>'11-2019'!#REF!</f>
        <v>#REF!</v>
      </c>
      <c r="B1956" s="7" t="e">
        <f>'11-2019'!#REF!</f>
        <v>#REF!</v>
      </c>
      <c r="C1956" s="8" t="e">
        <f>'11-2019'!#REF!</f>
        <v>#REF!</v>
      </c>
      <c r="D1956" s="9" t="e">
        <f>'11-2019'!#REF!</f>
        <v>#REF!</v>
      </c>
      <c r="E1956" s="9" t="e">
        <f>'11-2019'!#REF!</f>
        <v>#REF!</v>
      </c>
      <c r="F1956" s="71" t="e">
        <f t="shared" si="88"/>
        <v>#REF!</v>
      </c>
      <c r="H1956" s="38" t="e">
        <f>'11-2019'!#REF!</f>
        <v>#REF!</v>
      </c>
      <c r="I1956" s="38" t="e">
        <f>'11-2019'!#REF!</f>
        <v>#REF!</v>
      </c>
      <c r="J1956" s="38" t="e">
        <f>'11-2019'!#REF!</f>
        <v>#REF!</v>
      </c>
    </row>
    <row r="1957" spans="1:10" s="37" customFormat="1" ht="17.25" hidden="1" x14ac:dyDescent="0.3">
      <c r="A1957" s="13"/>
      <c r="B1957" s="5" t="e">
        <f>'11-2019'!#REF!</f>
        <v>#REF!</v>
      </c>
      <c r="C1957" s="4"/>
      <c r="D1957" s="18"/>
      <c r="E1957" s="18"/>
      <c r="F1957" s="72"/>
      <c r="H1957" s="38" t="e">
        <f>'11-2019'!#REF!</f>
        <v>#REF!</v>
      </c>
      <c r="I1957" s="38" t="e">
        <f>'11-2019'!#REF!</f>
        <v>#REF!</v>
      </c>
      <c r="J1957" s="38" t="e">
        <f>'11-2019'!#REF!</f>
        <v>#REF!</v>
      </c>
    </row>
    <row r="1958" spans="1:10" s="27" customFormat="1" ht="17.25" hidden="1" x14ac:dyDescent="0.3">
      <c r="A1958" s="6" t="e">
        <f>'11-2019'!#REF!</f>
        <v>#REF!</v>
      </c>
      <c r="B1958" s="7" t="e">
        <f>'11-2019'!#REF!</f>
        <v>#REF!</v>
      </c>
      <c r="C1958" s="8" t="e">
        <f>'11-2019'!#REF!</f>
        <v>#REF!</v>
      </c>
      <c r="D1958" s="9" t="e">
        <f>'11-2019'!#REF!</f>
        <v>#REF!</v>
      </c>
      <c r="E1958" s="9" t="e">
        <f>'11-2019'!#REF!</f>
        <v>#REF!</v>
      </c>
      <c r="F1958" s="71" t="e">
        <f t="shared" si="88"/>
        <v>#REF!</v>
      </c>
      <c r="H1958" s="38" t="e">
        <f>'11-2019'!#REF!</f>
        <v>#REF!</v>
      </c>
      <c r="I1958" s="38" t="e">
        <f>'11-2019'!#REF!</f>
        <v>#REF!</v>
      </c>
      <c r="J1958" s="38" t="e">
        <f>'11-2019'!#REF!</f>
        <v>#REF!</v>
      </c>
    </row>
    <row r="1959" spans="1:10" s="27" customFormat="1" ht="17.25" hidden="1" x14ac:dyDescent="0.3">
      <c r="A1959" s="6" t="e">
        <f>'11-2019'!#REF!</f>
        <v>#REF!</v>
      </c>
      <c r="B1959" s="7" t="e">
        <f>'11-2019'!#REF!</f>
        <v>#REF!</v>
      </c>
      <c r="C1959" s="8" t="e">
        <f>'11-2019'!#REF!</f>
        <v>#REF!</v>
      </c>
      <c r="D1959" s="9" t="e">
        <f>'11-2019'!#REF!</f>
        <v>#REF!</v>
      </c>
      <c r="E1959" s="9" t="e">
        <f>'11-2019'!#REF!</f>
        <v>#REF!</v>
      </c>
      <c r="F1959" s="71" t="e">
        <f t="shared" si="88"/>
        <v>#REF!</v>
      </c>
      <c r="H1959" s="38" t="e">
        <f>'11-2019'!#REF!</f>
        <v>#REF!</v>
      </c>
      <c r="I1959" s="38" t="e">
        <f>'11-2019'!#REF!</f>
        <v>#REF!</v>
      </c>
      <c r="J1959" s="38" t="e">
        <f>'11-2019'!#REF!</f>
        <v>#REF!</v>
      </c>
    </row>
    <row r="1960" spans="1:10" s="27" customFormat="1" ht="17.25" hidden="1" x14ac:dyDescent="0.3">
      <c r="A1960" s="6" t="e">
        <f>'11-2019'!#REF!</f>
        <v>#REF!</v>
      </c>
      <c r="B1960" s="7" t="e">
        <f>'11-2019'!#REF!</f>
        <v>#REF!</v>
      </c>
      <c r="C1960" s="8" t="e">
        <f>'11-2019'!#REF!</f>
        <v>#REF!</v>
      </c>
      <c r="D1960" s="9" t="e">
        <f>'11-2019'!#REF!</f>
        <v>#REF!</v>
      </c>
      <c r="E1960" s="9" t="e">
        <f>'11-2019'!#REF!</f>
        <v>#REF!</v>
      </c>
      <c r="F1960" s="71" t="e">
        <f t="shared" si="88"/>
        <v>#REF!</v>
      </c>
      <c r="H1960" s="38" t="e">
        <f>'11-2019'!#REF!</f>
        <v>#REF!</v>
      </c>
      <c r="I1960" s="38" t="e">
        <f>'11-2019'!#REF!</f>
        <v>#REF!</v>
      </c>
      <c r="J1960" s="38" t="e">
        <f>'11-2019'!#REF!</f>
        <v>#REF!</v>
      </c>
    </row>
    <row r="1961" spans="1:10" s="37" customFormat="1" ht="17.25" hidden="1" x14ac:dyDescent="0.3">
      <c r="A1961" s="13"/>
      <c r="B1961" s="5" t="e">
        <f>'11-2019'!#REF!</f>
        <v>#REF!</v>
      </c>
      <c r="C1961" s="4"/>
      <c r="D1961" s="18"/>
      <c r="E1961" s="18"/>
      <c r="F1961" s="72"/>
      <c r="H1961" s="38" t="e">
        <f>'11-2019'!#REF!</f>
        <v>#REF!</v>
      </c>
      <c r="I1961" s="38" t="e">
        <f>'11-2019'!#REF!</f>
        <v>#REF!</v>
      </c>
      <c r="J1961" s="38" t="e">
        <f>'11-2019'!#REF!</f>
        <v>#REF!</v>
      </c>
    </row>
    <row r="1962" spans="1:10" s="27" customFormat="1" ht="17.25" hidden="1" x14ac:dyDescent="0.3">
      <c r="A1962" s="6" t="e">
        <f>'11-2019'!#REF!</f>
        <v>#REF!</v>
      </c>
      <c r="B1962" s="7" t="e">
        <f>'11-2019'!#REF!</f>
        <v>#REF!</v>
      </c>
      <c r="C1962" s="8" t="e">
        <f>'11-2019'!#REF!</f>
        <v>#REF!</v>
      </c>
      <c r="D1962" s="9" t="e">
        <f>'11-2019'!#REF!</f>
        <v>#REF!</v>
      </c>
      <c r="E1962" s="9" t="e">
        <f>'11-2019'!#REF!</f>
        <v>#REF!</v>
      </c>
      <c r="F1962" s="71" t="e">
        <f t="shared" si="88"/>
        <v>#REF!</v>
      </c>
      <c r="H1962" s="38" t="e">
        <f>'11-2019'!#REF!</f>
        <v>#REF!</v>
      </c>
      <c r="I1962" s="38" t="e">
        <f>'11-2019'!#REF!</f>
        <v>#REF!</v>
      </c>
      <c r="J1962" s="38" t="e">
        <f>'11-2019'!#REF!</f>
        <v>#REF!</v>
      </c>
    </row>
    <row r="1963" spans="1:10" s="37" customFormat="1" ht="17.25" hidden="1" x14ac:dyDescent="0.3">
      <c r="A1963" s="13"/>
      <c r="B1963" s="5" t="e">
        <f>'11-2019'!#REF!</f>
        <v>#REF!</v>
      </c>
      <c r="C1963" s="4"/>
      <c r="D1963" s="18"/>
      <c r="E1963" s="18"/>
      <c r="F1963" s="72"/>
      <c r="H1963" s="38" t="e">
        <f>'11-2019'!#REF!</f>
        <v>#REF!</v>
      </c>
      <c r="I1963" s="38" t="e">
        <f>'11-2019'!#REF!</f>
        <v>#REF!</v>
      </c>
      <c r="J1963" s="38" t="e">
        <f>'11-2019'!#REF!</f>
        <v>#REF!</v>
      </c>
    </row>
    <row r="1964" spans="1:10" s="27" customFormat="1" ht="17.25" hidden="1" x14ac:dyDescent="0.3">
      <c r="A1964" s="6" t="e">
        <f>'11-2019'!#REF!</f>
        <v>#REF!</v>
      </c>
      <c r="B1964" s="7" t="e">
        <f>'11-2019'!#REF!</f>
        <v>#REF!</v>
      </c>
      <c r="C1964" s="8" t="e">
        <f>'11-2019'!#REF!</f>
        <v>#REF!</v>
      </c>
      <c r="D1964" s="9" t="e">
        <f>'11-2019'!#REF!</f>
        <v>#REF!</v>
      </c>
      <c r="E1964" s="9" t="e">
        <f>'11-2019'!#REF!</f>
        <v>#REF!</v>
      </c>
      <c r="F1964" s="71" t="e">
        <f t="shared" si="88"/>
        <v>#REF!</v>
      </c>
      <c r="H1964" s="38" t="e">
        <f>'11-2019'!#REF!</f>
        <v>#REF!</v>
      </c>
      <c r="I1964" s="38" t="e">
        <f>'11-2019'!#REF!</f>
        <v>#REF!</v>
      </c>
      <c r="J1964" s="38" t="e">
        <f>'11-2019'!#REF!</f>
        <v>#REF!</v>
      </c>
    </row>
    <row r="1965" spans="1:10" s="27" customFormat="1" ht="17.25" hidden="1" x14ac:dyDescent="0.3">
      <c r="A1965" s="6" t="e">
        <f>'11-2019'!#REF!</f>
        <v>#REF!</v>
      </c>
      <c r="B1965" s="7" t="e">
        <f>'11-2019'!#REF!</f>
        <v>#REF!</v>
      </c>
      <c r="C1965" s="8" t="e">
        <f>'11-2019'!#REF!</f>
        <v>#REF!</v>
      </c>
      <c r="D1965" s="9" t="e">
        <f>'11-2019'!#REF!</f>
        <v>#REF!</v>
      </c>
      <c r="E1965" s="9" t="e">
        <f>'11-2019'!#REF!</f>
        <v>#REF!</v>
      </c>
      <c r="F1965" s="71" t="e">
        <f t="shared" si="88"/>
        <v>#REF!</v>
      </c>
      <c r="H1965" s="38" t="e">
        <f>'11-2019'!#REF!</f>
        <v>#REF!</v>
      </c>
      <c r="I1965" s="38" t="e">
        <f>'11-2019'!#REF!</f>
        <v>#REF!</v>
      </c>
      <c r="J1965" s="38" t="e">
        <f>'11-2019'!#REF!</f>
        <v>#REF!</v>
      </c>
    </row>
    <row r="1966" spans="1:10" s="27" customFormat="1" ht="17.25" hidden="1" x14ac:dyDescent="0.3">
      <c r="A1966" s="6" t="e">
        <f>'11-2019'!#REF!</f>
        <v>#REF!</v>
      </c>
      <c r="B1966" s="7" t="e">
        <f>'11-2019'!#REF!</f>
        <v>#REF!</v>
      </c>
      <c r="C1966" s="8" t="e">
        <f>'11-2019'!#REF!</f>
        <v>#REF!</v>
      </c>
      <c r="D1966" s="9" t="e">
        <f>'11-2019'!#REF!</f>
        <v>#REF!</v>
      </c>
      <c r="E1966" s="9" t="e">
        <f>'11-2019'!#REF!</f>
        <v>#REF!</v>
      </c>
      <c r="F1966" s="71" t="e">
        <f t="shared" si="88"/>
        <v>#REF!</v>
      </c>
      <c r="H1966" s="38" t="e">
        <f>'11-2019'!#REF!</f>
        <v>#REF!</v>
      </c>
      <c r="I1966" s="38" t="e">
        <f>'11-2019'!#REF!</f>
        <v>#REF!</v>
      </c>
      <c r="J1966" s="38" t="e">
        <f>'11-2019'!#REF!</f>
        <v>#REF!</v>
      </c>
    </row>
    <row r="1967" spans="1:10" s="27" customFormat="1" ht="17.25" hidden="1" x14ac:dyDescent="0.3">
      <c r="A1967" s="6" t="e">
        <f>'11-2019'!#REF!</f>
        <v>#REF!</v>
      </c>
      <c r="B1967" s="7" t="e">
        <f>'11-2019'!#REF!</f>
        <v>#REF!</v>
      </c>
      <c r="C1967" s="8" t="e">
        <f>'11-2019'!#REF!</f>
        <v>#REF!</v>
      </c>
      <c r="D1967" s="9" t="e">
        <f>'11-2019'!#REF!</f>
        <v>#REF!</v>
      </c>
      <c r="E1967" s="9" t="e">
        <f>'11-2019'!#REF!</f>
        <v>#REF!</v>
      </c>
      <c r="F1967" s="71" t="e">
        <f t="shared" si="88"/>
        <v>#REF!</v>
      </c>
      <c r="H1967" s="38" t="e">
        <f>'11-2019'!#REF!</f>
        <v>#REF!</v>
      </c>
      <c r="I1967" s="38" t="e">
        <f>'11-2019'!#REF!</f>
        <v>#REF!</v>
      </c>
      <c r="J1967" s="38" t="e">
        <f>'11-2019'!#REF!</f>
        <v>#REF!</v>
      </c>
    </row>
    <row r="1968" spans="1:10" s="27" customFormat="1" ht="17.25" hidden="1" x14ac:dyDescent="0.3">
      <c r="A1968" s="6" t="e">
        <f>'11-2019'!#REF!</f>
        <v>#REF!</v>
      </c>
      <c r="B1968" s="7" t="e">
        <f>'11-2019'!#REF!</f>
        <v>#REF!</v>
      </c>
      <c r="C1968" s="8" t="e">
        <f>'11-2019'!#REF!</f>
        <v>#REF!</v>
      </c>
      <c r="D1968" s="9" t="e">
        <f>'11-2019'!#REF!</f>
        <v>#REF!</v>
      </c>
      <c r="E1968" s="9" t="e">
        <f>'11-2019'!#REF!</f>
        <v>#REF!</v>
      </c>
      <c r="F1968" s="71" t="e">
        <f t="shared" si="88"/>
        <v>#REF!</v>
      </c>
      <c r="H1968" s="38" t="e">
        <f>'11-2019'!#REF!</f>
        <v>#REF!</v>
      </c>
      <c r="I1968" s="38" t="e">
        <f>'11-2019'!#REF!</f>
        <v>#REF!</v>
      </c>
      <c r="J1968" s="38" t="e">
        <f>'11-2019'!#REF!</f>
        <v>#REF!</v>
      </c>
    </row>
    <row r="1969" spans="1:10" s="37" customFormat="1" ht="17.25" hidden="1" x14ac:dyDescent="0.3">
      <c r="A1969" s="13"/>
      <c r="B1969" s="5" t="e">
        <f>'11-2019'!#REF!</f>
        <v>#REF!</v>
      </c>
      <c r="C1969" s="4"/>
      <c r="D1969" s="18"/>
      <c r="E1969" s="18"/>
      <c r="F1969" s="72"/>
      <c r="H1969" s="38" t="e">
        <f>'11-2019'!#REF!</f>
        <v>#REF!</v>
      </c>
      <c r="I1969" s="38" t="e">
        <f>'11-2019'!#REF!</f>
        <v>#REF!</v>
      </c>
      <c r="J1969" s="38" t="e">
        <f>'11-2019'!#REF!</f>
        <v>#REF!</v>
      </c>
    </row>
    <row r="1970" spans="1:10" s="27" customFormat="1" ht="17.25" hidden="1" x14ac:dyDescent="0.3">
      <c r="A1970" s="6" t="e">
        <f>'11-2019'!#REF!</f>
        <v>#REF!</v>
      </c>
      <c r="B1970" s="7" t="e">
        <f>'11-2019'!#REF!</f>
        <v>#REF!</v>
      </c>
      <c r="C1970" s="8" t="e">
        <f>'11-2019'!#REF!</f>
        <v>#REF!</v>
      </c>
      <c r="D1970" s="9" t="e">
        <f>'11-2019'!#REF!</f>
        <v>#REF!</v>
      </c>
      <c r="E1970" s="9" t="e">
        <f>'11-2019'!#REF!</f>
        <v>#REF!</v>
      </c>
      <c r="F1970" s="71" t="e">
        <f t="shared" si="88"/>
        <v>#REF!</v>
      </c>
      <c r="H1970" s="38" t="e">
        <f>'11-2019'!#REF!</f>
        <v>#REF!</v>
      </c>
      <c r="I1970" s="38" t="e">
        <f>'11-2019'!#REF!</f>
        <v>#REF!</v>
      </c>
      <c r="J1970" s="38" t="e">
        <f>'11-2019'!#REF!</f>
        <v>#REF!</v>
      </c>
    </row>
    <row r="1971" spans="1:10" s="37" customFormat="1" ht="17.25" hidden="1" x14ac:dyDescent="0.3">
      <c r="A1971" s="13"/>
      <c r="B1971" s="5" t="e">
        <f>'11-2019'!#REF!</f>
        <v>#REF!</v>
      </c>
      <c r="C1971" s="4"/>
      <c r="D1971" s="18"/>
      <c r="E1971" s="18"/>
      <c r="F1971" s="72"/>
      <c r="H1971" s="38" t="e">
        <f>'11-2019'!#REF!</f>
        <v>#REF!</v>
      </c>
      <c r="I1971" s="38" t="e">
        <f>'11-2019'!#REF!</f>
        <v>#REF!</v>
      </c>
      <c r="J1971" s="38" t="e">
        <f>'11-2019'!#REF!</f>
        <v>#REF!</v>
      </c>
    </row>
    <row r="1972" spans="1:10" s="27" customFormat="1" ht="17.25" hidden="1" x14ac:dyDescent="0.3">
      <c r="A1972" s="6" t="e">
        <f>'11-2019'!#REF!</f>
        <v>#REF!</v>
      </c>
      <c r="B1972" s="7" t="e">
        <f>'11-2019'!#REF!</f>
        <v>#REF!</v>
      </c>
      <c r="C1972" s="8" t="e">
        <f>'11-2019'!#REF!</f>
        <v>#REF!</v>
      </c>
      <c r="D1972" s="9" t="e">
        <f>'11-2019'!#REF!</f>
        <v>#REF!</v>
      </c>
      <c r="E1972" s="9" t="e">
        <f>'11-2019'!#REF!</f>
        <v>#REF!</v>
      </c>
      <c r="F1972" s="71" t="e">
        <f t="shared" si="88"/>
        <v>#REF!</v>
      </c>
      <c r="H1972" s="38" t="e">
        <f>'11-2019'!#REF!</f>
        <v>#REF!</v>
      </c>
      <c r="I1972" s="38" t="e">
        <f>'11-2019'!#REF!</f>
        <v>#REF!</v>
      </c>
      <c r="J1972" s="38" t="e">
        <f>'11-2019'!#REF!</f>
        <v>#REF!</v>
      </c>
    </row>
    <row r="1973" spans="1:10" s="37" customFormat="1" ht="49.5" customHeight="1" x14ac:dyDescent="0.3">
      <c r="A1973" s="13"/>
      <c r="B1973" s="321" t="e">
        <f>'11-2019'!#REF!</f>
        <v>#REF!</v>
      </c>
      <c r="C1973" s="322"/>
      <c r="D1973" s="322"/>
      <c r="E1973" s="322"/>
      <c r="F1973" s="323"/>
      <c r="H1973" s="38" t="e">
        <f>'11-2019'!#REF!</f>
        <v>#REF!</v>
      </c>
      <c r="I1973" s="38" t="e">
        <f>'11-2019'!#REF!</f>
        <v>#REF!</v>
      </c>
      <c r="J1973" s="38" t="e">
        <f>'11-2019'!#REF!</f>
        <v>#REF!</v>
      </c>
    </row>
    <row r="1974" spans="1:10" s="27" customFormat="1" ht="17.25" hidden="1" x14ac:dyDescent="0.3">
      <c r="A1974" s="6" t="e">
        <f>'11-2019'!#REF!</f>
        <v>#REF!</v>
      </c>
      <c r="B1974" s="7" t="e">
        <f>'11-2019'!#REF!</f>
        <v>#REF!</v>
      </c>
      <c r="C1974" s="8" t="e">
        <f>'11-2019'!#REF!</f>
        <v>#REF!</v>
      </c>
      <c r="D1974" s="9" t="e">
        <f>'11-2019'!#REF!</f>
        <v>#REF!</v>
      </c>
      <c r="E1974" s="9" t="e">
        <f>'11-2019'!#REF!</f>
        <v>#REF!</v>
      </c>
      <c r="F1974" s="71" t="e">
        <f t="shared" si="88"/>
        <v>#REF!</v>
      </c>
      <c r="H1974" s="38" t="e">
        <f>'11-2019'!#REF!</f>
        <v>#REF!</v>
      </c>
      <c r="I1974" s="38" t="e">
        <f>'11-2019'!#REF!</f>
        <v>#REF!</v>
      </c>
      <c r="J1974" s="38" t="e">
        <f>'11-2019'!#REF!</f>
        <v>#REF!</v>
      </c>
    </row>
    <row r="1975" spans="1:10" s="37" customFormat="1" ht="49.5" customHeight="1" x14ac:dyDescent="0.3">
      <c r="A1975" s="13"/>
      <c r="B1975" s="321" t="e">
        <f>'11-2019'!#REF!</f>
        <v>#REF!</v>
      </c>
      <c r="C1975" s="322"/>
      <c r="D1975" s="322"/>
      <c r="E1975" s="322"/>
      <c r="F1975" s="323"/>
      <c r="H1975" s="38" t="e">
        <f>'11-2019'!#REF!</f>
        <v>#REF!</v>
      </c>
      <c r="I1975" s="38" t="e">
        <f>'11-2019'!#REF!</f>
        <v>#REF!</v>
      </c>
      <c r="J1975" s="38" t="e">
        <f>'11-2019'!#REF!</f>
        <v>#REF!</v>
      </c>
    </row>
    <row r="1976" spans="1:10" s="37" customFormat="1" ht="17.25" hidden="1" x14ac:dyDescent="0.3">
      <c r="A1976" s="13"/>
      <c r="B1976" s="5" t="e">
        <f>'11-2019'!#REF!</f>
        <v>#REF!</v>
      </c>
      <c r="C1976" s="4"/>
      <c r="D1976" s="18"/>
      <c r="E1976" s="18"/>
      <c r="F1976" s="72"/>
      <c r="H1976" s="38" t="e">
        <f>'11-2019'!#REF!</f>
        <v>#REF!</v>
      </c>
      <c r="I1976" s="38" t="e">
        <f>'11-2019'!#REF!</f>
        <v>#REF!</v>
      </c>
      <c r="J1976" s="38" t="e">
        <f>'11-2019'!#REF!</f>
        <v>#REF!</v>
      </c>
    </row>
    <row r="1977" spans="1:10" s="27" customFormat="1" ht="17.25" hidden="1" x14ac:dyDescent="0.3">
      <c r="A1977" s="6" t="e">
        <f>'11-2019'!#REF!</f>
        <v>#REF!</v>
      </c>
      <c r="B1977" s="7" t="e">
        <f>'11-2019'!#REF!</f>
        <v>#REF!</v>
      </c>
      <c r="C1977" s="8" t="e">
        <f>'11-2019'!#REF!</f>
        <v>#REF!</v>
      </c>
      <c r="D1977" s="9" t="e">
        <f>'11-2019'!#REF!</f>
        <v>#REF!</v>
      </c>
      <c r="E1977" s="9" t="e">
        <f>'11-2019'!#REF!</f>
        <v>#REF!</v>
      </c>
      <c r="F1977" s="71" t="e">
        <f t="shared" si="88"/>
        <v>#REF!</v>
      </c>
      <c r="H1977" s="38" t="e">
        <f>'11-2019'!#REF!</f>
        <v>#REF!</v>
      </c>
      <c r="I1977" s="38" t="e">
        <f>'11-2019'!#REF!</f>
        <v>#REF!</v>
      </c>
      <c r="J1977" s="38" t="e">
        <f>'11-2019'!#REF!</f>
        <v>#REF!</v>
      </c>
    </row>
    <row r="1978" spans="1:10" s="27" customFormat="1" ht="17.25" hidden="1" x14ac:dyDescent="0.3">
      <c r="A1978" s="6" t="e">
        <f>'11-2019'!#REF!</f>
        <v>#REF!</v>
      </c>
      <c r="B1978" s="7" t="e">
        <f>'11-2019'!#REF!</f>
        <v>#REF!</v>
      </c>
      <c r="C1978" s="8" t="e">
        <f>'11-2019'!#REF!</f>
        <v>#REF!</v>
      </c>
      <c r="D1978" s="9" t="e">
        <f>'11-2019'!#REF!</f>
        <v>#REF!</v>
      </c>
      <c r="E1978" s="9" t="e">
        <f>'11-2019'!#REF!</f>
        <v>#REF!</v>
      </c>
      <c r="F1978" s="71" t="e">
        <f t="shared" si="88"/>
        <v>#REF!</v>
      </c>
      <c r="H1978" s="38" t="e">
        <f>'11-2019'!#REF!</f>
        <v>#REF!</v>
      </c>
      <c r="I1978" s="38" t="e">
        <f>'11-2019'!#REF!</f>
        <v>#REF!</v>
      </c>
      <c r="J1978" s="38" t="e">
        <f>'11-2019'!#REF!</f>
        <v>#REF!</v>
      </c>
    </row>
    <row r="1979" spans="1:10" s="37" customFormat="1" ht="17.25" hidden="1" x14ac:dyDescent="0.3">
      <c r="A1979" s="13"/>
      <c r="B1979" s="5" t="e">
        <f>'11-2019'!#REF!</f>
        <v>#REF!</v>
      </c>
      <c r="C1979" s="4"/>
      <c r="D1979" s="18"/>
      <c r="E1979" s="18"/>
      <c r="F1979" s="72"/>
      <c r="H1979" s="38" t="e">
        <f>'11-2019'!#REF!</f>
        <v>#REF!</v>
      </c>
      <c r="I1979" s="38" t="e">
        <f>'11-2019'!#REF!</f>
        <v>#REF!</v>
      </c>
      <c r="J1979" s="38" t="e">
        <f>'11-2019'!#REF!</f>
        <v>#REF!</v>
      </c>
    </row>
    <row r="1980" spans="1:10" s="27" customFormat="1" ht="17.25" hidden="1" x14ac:dyDescent="0.3">
      <c r="A1980" s="6" t="e">
        <f>'11-2019'!#REF!</f>
        <v>#REF!</v>
      </c>
      <c r="B1980" s="7" t="e">
        <f>'11-2019'!#REF!</f>
        <v>#REF!</v>
      </c>
      <c r="C1980" s="8" t="e">
        <f>'11-2019'!#REF!</f>
        <v>#REF!</v>
      </c>
      <c r="D1980" s="9" t="e">
        <f>'11-2019'!#REF!</f>
        <v>#REF!</v>
      </c>
      <c r="E1980" s="9" t="e">
        <f>'11-2019'!#REF!</f>
        <v>#REF!</v>
      </c>
      <c r="F1980" s="71" t="e">
        <f t="shared" si="88"/>
        <v>#REF!</v>
      </c>
      <c r="H1980" s="38" t="e">
        <f>'11-2019'!#REF!</f>
        <v>#REF!</v>
      </c>
      <c r="I1980" s="38" t="e">
        <f>'11-2019'!#REF!</f>
        <v>#REF!</v>
      </c>
      <c r="J1980" s="38" t="e">
        <f>'11-2019'!#REF!</f>
        <v>#REF!</v>
      </c>
    </row>
    <row r="1981" spans="1:10" s="27" customFormat="1" ht="17.25" hidden="1" x14ac:dyDescent="0.3">
      <c r="A1981" s="6" t="e">
        <f>'11-2019'!#REF!</f>
        <v>#REF!</v>
      </c>
      <c r="B1981" s="7" t="e">
        <f>'11-2019'!#REF!</f>
        <v>#REF!</v>
      </c>
      <c r="C1981" s="8" t="e">
        <f>'11-2019'!#REF!</f>
        <v>#REF!</v>
      </c>
      <c r="D1981" s="9" t="e">
        <f>'11-2019'!#REF!</f>
        <v>#REF!</v>
      </c>
      <c r="E1981" s="9" t="e">
        <f>'11-2019'!#REF!</f>
        <v>#REF!</v>
      </c>
      <c r="F1981" s="71" t="e">
        <f t="shared" si="88"/>
        <v>#REF!</v>
      </c>
      <c r="H1981" s="38" t="e">
        <f>'11-2019'!#REF!</f>
        <v>#REF!</v>
      </c>
      <c r="I1981" s="38" t="e">
        <f>'11-2019'!#REF!</f>
        <v>#REF!</v>
      </c>
      <c r="J1981" s="38" t="e">
        <f>'11-2019'!#REF!</f>
        <v>#REF!</v>
      </c>
    </row>
    <row r="1982" spans="1:10" s="37" customFormat="1" ht="17.25" hidden="1" x14ac:dyDescent="0.3">
      <c r="A1982" s="13"/>
      <c r="B1982" s="5" t="e">
        <f>'11-2019'!#REF!</f>
        <v>#REF!</v>
      </c>
      <c r="C1982" s="4"/>
      <c r="D1982" s="18"/>
      <c r="E1982" s="18"/>
      <c r="F1982" s="72"/>
      <c r="H1982" s="38" t="e">
        <f>'11-2019'!#REF!</f>
        <v>#REF!</v>
      </c>
      <c r="I1982" s="38" t="e">
        <f>'11-2019'!#REF!</f>
        <v>#REF!</v>
      </c>
      <c r="J1982" s="38" t="e">
        <f>'11-2019'!#REF!</f>
        <v>#REF!</v>
      </c>
    </row>
    <row r="1983" spans="1:10" s="27" customFormat="1" ht="17.25" hidden="1" x14ac:dyDescent="0.3">
      <c r="A1983" s="6" t="e">
        <f>'11-2019'!#REF!</f>
        <v>#REF!</v>
      </c>
      <c r="B1983" s="7" t="e">
        <f>'11-2019'!#REF!</f>
        <v>#REF!</v>
      </c>
      <c r="C1983" s="8" t="e">
        <f>'11-2019'!#REF!</f>
        <v>#REF!</v>
      </c>
      <c r="D1983" s="9" t="e">
        <f>'11-2019'!#REF!</f>
        <v>#REF!</v>
      </c>
      <c r="E1983" s="9" t="e">
        <f>'11-2019'!#REF!</f>
        <v>#REF!</v>
      </c>
      <c r="F1983" s="71" t="e">
        <f t="shared" si="88"/>
        <v>#REF!</v>
      </c>
      <c r="H1983" s="38" t="e">
        <f>'11-2019'!#REF!</f>
        <v>#REF!</v>
      </c>
      <c r="I1983" s="38" t="e">
        <f>'11-2019'!#REF!</f>
        <v>#REF!</v>
      </c>
      <c r="J1983" s="38" t="e">
        <f>'11-2019'!#REF!</f>
        <v>#REF!</v>
      </c>
    </row>
    <row r="1984" spans="1:10" s="27" customFormat="1" ht="17.25" hidden="1" x14ac:dyDescent="0.3">
      <c r="A1984" s="6" t="e">
        <f>'11-2019'!#REF!</f>
        <v>#REF!</v>
      </c>
      <c r="B1984" s="7" t="e">
        <f>'11-2019'!#REF!</f>
        <v>#REF!</v>
      </c>
      <c r="C1984" s="8" t="e">
        <f>'11-2019'!#REF!</f>
        <v>#REF!</v>
      </c>
      <c r="D1984" s="9" t="e">
        <f>'11-2019'!#REF!</f>
        <v>#REF!</v>
      </c>
      <c r="E1984" s="9" t="e">
        <f>'11-2019'!#REF!</f>
        <v>#REF!</v>
      </c>
      <c r="F1984" s="71" t="e">
        <f t="shared" si="88"/>
        <v>#REF!</v>
      </c>
      <c r="H1984" s="38" t="e">
        <f>'11-2019'!#REF!</f>
        <v>#REF!</v>
      </c>
      <c r="I1984" s="38" t="e">
        <f>'11-2019'!#REF!</f>
        <v>#REF!</v>
      </c>
      <c r="J1984" s="38" t="e">
        <f>'11-2019'!#REF!</f>
        <v>#REF!</v>
      </c>
    </row>
    <row r="1985" spans="1:10" s="27" customFormat="1" ht="17.25" hidden="1" x14ac:dyDescent="0.3">
      <c r="A1985" s="6" t="e">
        <f>'11-2019'!#REF!</f>
        <v>#REF!</v>
      </c>
      <c r="B1985" s="7" t="e">
        <f>'11-2019'!#REF!</f>
        <v>#REF!</v>
      </c>
      <c r="C1985" s="8" t="e">
        <f>'11-2019'!#REF!</f>
        <v>#REF!</v>
      </c>
      <c r="D1985" s="9" t="e">
        <f>'11-2019'!#REF!</f>
        <v>#REF!</v>
      </c>
      <c r="E1985" s="9" t="e">
        <f>'11-2019'!#REF!</f>
        <v>#REF!</v>
      </c>
      <c r="F1985" s="71" t="e">
        <f t="shared" si="88"/>
        <v>#REF!</v>
      </c>
      <c r="H1985" s="38" t="e">
        <f>'11-2019'!#REF!</f>
        <v>#REF!</v>
      </c>
      <c r="I1985" s="38" t="e">
        <f>'11-2019'!#REF!</f>
        <v>#REF!</v>
      </c>
      <c r="J1985" s="38" t="e">
        <f>'11-2019'!#REF!</f>
        <v>#REF!</v>
      </c>
    </row>
    <row r="1986" spans="1:10" s="37" customFormat="1" ht="17.25" hidden="1" x14ac:dyDescent="0.3">
      <c r="A1986" s="13"/>
      <c r="B1986" s="5" t="e">
        <f>'11-2019'!#REF!</f>
        <v>#REF!</v>
      </c>
      <c r="C1986" s="4"/>
      <c r="D1986" s="18"/>
      <c r="E1986" s="18"/>
      <c r="F1986" s="72"/>
      <c r="H1986" s="38" t="e">
        <f>'11-2019'!#REF!</f>
        <v>#REF!</v>
      </c>
      <c r="I1986" s="38" t="e">
        <f>'11-2019'!#REF!</f>
        <v>#REF!</v>
      </c>
      <c r="J1986" s="38" t="e">
        <f>'11-2019'!#REF!</f>
        <v>#REF!</v>
      </c>
    </row>
    <row r="1987" spans="1:10" s="27" customFormat="1" ht="17.25" hidden="1" x14ac:dyDescent="0.3">
      <c r="A1987" s="6" t="e">
        <f>'11-2019'!#REF!</f>
        <v>#REF!</v>
      </c>
      <c r="B1987" s="7" t="e">
        <f>'11-2019'!#REF!</f>
        <v>#REF!</v>
      </c>
      <c r="C1987" s="8" t="e">
        <f>'11-2019'!#REF!</f>
        <v>#REF!</v>
      </c>
      <c r="D1987" s="9" t="e">
        <f>'11-2019'!#REF!</f>
        <v>#REF!</v>
      </c>
      <c r="E1987" s="9" t="e">
        <f>'11-2019'!#REF!</f>
        <v>#REF!</v>
      </c>
      <c r="F1987" s="71" t="e">
        <f t="shared" si="88"/>
        <v>#REF!</v>
      </c>
      <c r="H1987" s="38" t="e">
        <f>'11-2019'!#REF!</f>
        <v>#REF!</v>
      </c>
      <c r="I1987" s="38" t="e">
        <f>'11-2019'!#REF!</f>
        <v>#REF!</v>
      </c>
      <c r="J1987" s="38" t="e">
        <f>'11-2019'!#REF!</f>
        <v>#REF!</v>
      </c>
    </row>
    <row r="1988" spans="1:10" s="27" customFormat="1" ht="17.25" hidden="1" x14ac:dyDescent="0.3">
      <c r="A1988" s="6" t="e">
        <f>'11-2019'!#REF!</f>
        <v>#REF!</v>
      </c>
      <c r="B1988" s="7" t="e">
        <f>'11-2019'!#REF!</f>
        <v>#REF!</v>
      </c>
      <c r="C1988" s="8" t="e">
        <f>'11-2019'!#REF!</f>
        <v>#REF!</v>
      </c>
      <c r="D1988" s="9" t="e">
        <f>'11-2019'!#REF!</f>
        <v>#REF!</v>
      </c>
      <c r="E1988" s="9" t="e">
        <f>'11-2019'!#REF!</f>
        <v>#REF!</v>
      </c>
      <c r="F1988" s="71" t="e">
        <f t="shared" si="88"/>
        <v>#REF!</v>
      </c>
      <c r="H1988" s="38" t="e">
        <f>'11-2019'!#REF!</f>
        <v>#REF!</v>
      </c>
      <c r="I1988" s="38" t="e">
        <f>'11-2019'!#REF!</f>
        <v>#REF!</v>
      </c>
      <c r="J1988" s="38" t="e">
        <f>'11-2019'!#REF!</f>
        <v>#REF!</v>
      </c>
    </row>
    <row r="1989" spans="1:10" s="27" customFormat="1" ht="17.25" hidden="1" x14ac:dyDescent="0.3">
      <c r="A1989" s="6" t="e">
        <f>'11-2019'!#REF!</f>
        <v>#REF!</v>
      </c>
      <c r="B1989" s="7" t="e">
        <f>'11-2019'!#REF!</f>
        <v>#REF!</v>
      </c>
      <c r="C1989" s="8" t="e">
        <f>'11-2019'!#REF!</f>
        <v>#REF!</v>
      </c>
      <c r="D1989" s="9" t="e">
        <f>'11-2019'!#REF!</f>
        <v>#REF!</v>
      </c>
      <c r="E1989" s="9" t="e">
        <f>'11-2019'!#REF!</f>
        <v>#REF!</v>
      </c>
      <c r="F1989" s="71" t="e">
        <f t="shared" si="88"/>
        <v>#REF!</v>
      </c>
      <c r="H1989" s="38" t="e">
        <f>'11-2019'!#REF!</f>
        <v>#REF!</v>
      </c>
      <c r="I1989" s="38" t="e">
        <f>'11-2019'!#REF!</f>
        <v>#REF!</v>
      </c>
      <c r="J1989" s="38" t="e">
        <f>'11-2019'!#REF!</f>
        <v>#REF!</v>
      </c>
    </row>
    <row r="1990" spans="1:10" s="27" customFormat="1" ht="17.25" hidden="1" x14ac:dyDescent="0.3">
      <c r="A1990" s="6" t="e">
        <f>'11-2019'!#REF!</f>
        <v>#REF!</v>
      </c>
      <c r="B1990" s="7" t="e">
        <f>'11-2019'!#REF!</f>
        <v>#REF!</v>
      </c>
      <c r="C1990" s="8" t="e">
        <f>'11-2019'!#REF!</f>
        <v>#REF!</v>
      </c>
      <c r="D1990" s="9" t="e">
        <f>'11-2019'!#REF!</f>
        <v>#REF!</v>
      </c>
      <c r="E1990" s="9" t="e">
        <f>'11-2019'!#REF!</f>
        <v>#REF!</v>
      </c>
      <c r="F1990" s="71" t="e">
        <f t="shared" si="88"/>
        <v>#REF!</v>
      </c>
      <c r="H1990" s="38" t="e">
        <f>'11-2019'!#REF!</f>
        <v>#REF!</v>
      </c>
      <c r="I1990" s="38" t="e">
        <f>'11-2019'!#REF!</f>
        <v>#REF!</v>
      </c>
      <c r="J1990" s="38" t="e">
        <f>'11-2019'!#REF!</f>
        <v>#REF!</v>
      </c>
    </row>
    <row r="1991" spans="1:10" s="27" customFormat="1" ht="17.25" hidden="1" x14ac:dyDescent="0.3">
      <c r="A1991" s="6" t="e">
        <f>'11-2019'!#REF!</f>
        <v>#REF!</v>
      </c>
      <c r="B1991" s="7" t="e">
        <f>'11-2019'!#REF!</f>
        <v>#REF!</v>
      </c>
      <c r="C1991" s="8" t="e">
        <f>'11-2019'!#REF!</f>
        <v>#REF!</v>
      </c>
      <c r="D1991" s="9" t="e">
        <f>'11-2019'!#REF!</f>
        <v>#REF!</v>
      </c>
      <c r="E1991" s="9" t="e">
        <f>'11-2019'!#REF!</f>
        <v>#REF!</v>
      </c>
      <c r="F1991" s="71" t="e">
        <f t="shared" si="88"/>
        <v>#REF!</v>
      </c>
      <c r="H1991" s="38" t="e">
        <f>'11-2019'!#REF!</f>
        <v>#REF!</v>
      </c>
      <c r="I1991" s="38" t="e">
        <f>'11-2019'!#REF!</f>
        <v>#REF!</v>
      </c>
      <c r="J1991" s="38" t="e">
        <f>'11-2019'!#REF!</f>
        <v>#REF!</v>
      </c>
    </row>
    <row r="1992" spans="1:10" s="27" customFormat="1" ht="17.25" hidden="1" x14ac:dyDescent="0.3">
      <c r="A1992" s="6" t="e">
        <f>'11-2019'!#REF!</f>
        <v>#REF!</v>
      </c>
      <c r="B1992" s="7" t="e">
        <f>'11-2019'!#REF!</f>
        <v>#REF!</v>
      </c>
      <c r="C1992" s="8" t="e">
        <f>'11-2019'!#REF!</f>
        <v>#REF!</v>
      </c>
      <c r="D1992" s="9" t="e">
        <f>'11-2019'!#REF!</f>
        <v>#REF!</v>
      </c>
      <c r="E1992" s="9" t="e">
        <f>'11-2019'!#REF!</f>
        <v>#REF!</v>
      </c>
      <c r="F1992" s="71" t="e">
        <f t="shared" si="88"/>
        <v>#REF!</v>
      </c>
      <c r="H1992" s="38" t="e">
        <f>'11-2019'!#REF!</f>
        <v>#REF!</v>
      </c>
      <c r="I1992" s="38" t="e">
        <f>'11-2019'!#REF!</f>
        <v>#REF!</v>
      </c>
      <c r="J1992" s="38" t="e">
        <f>'11-2019'!#REF!</f>
        <v>#REF!</v>
      </c>
    </row>
    <row r="1993" spans="1:10" s="27" customFormat="1" ht="17.25" hidden="1" x14ac:dyDescent="0.3">
      <c r="A1993" s="6" t="e">
        <f>'11-2019'!#REF!</f>
        <v>#REF!</v>
      </c>
      <c r="B1993" s="7" t="e">
        <f>'11-2019'!#REF!</f>
        <v>#REF!</v>
      </c>
      <c r="C1993" s="8" t="e">
        <f>'11-2019'!#REF!</f>
        <v>#REF!</v>
      </c>
      <c r="D1993" s="9" t="e">
        <f>'11-2019'!#REF!</f>
        <v>#REF!</v>
      </c>
      <c r="E1993" s="9" t="e">
        <f>'11-2019'!#REF!</f>
        <v>#REF!</v>
      </c>
      <c r="F1993" s="71" t="e">
        <f t="shared" si="88"/>
        <v>#REF!</v>
      </c>
      <c r="H1993" s="38" t="e">
        <f>'11-2019'!#REF!</f>
        <v>#REF!</v>
      </c>
      <c r="I1993" s="38" t="e">
        <f>'11-2019'!#REF!</f>
        <v>#REF!</v>
      </c>
      <c r="J1993" s="38" t="e">
        <f>'11-2019'!#REF!</f>
        <v>#REF!</v>
      </c>
    </row>
    <row r="1994" spans="1:10" s="27" customFormat="1" ht="17.25" hidden="1" x14ac:dyDescent="0.3">
      <c r="A1994" s="6" t="e">
        <f>'11-2019'!#REF!</f>
        <v>#REF!</v>
      </c>
      <c r="B1994" s="7" t="e">
        <f>'11-2019'!#REF!</f>
        <v>#REF!</v>
      </c>
      <c r="C1994" s="8" t="e">
        <f>'11-2019'!#REF!</f>
        <v>#REF!</v>
      </c>
      <c r="D1994" s="9" t="e">
        <f>'11-2019'!#REF!</f>
        <v>#REF!</v>
      </c>
      <c r="E1994" s="9" t="e">
        <f>'11-2019'!#REF!</f>
        <v>#REF!</v>
      </c>
      <c r="F1994" s="71" t="e">
        <f t="shared" si="88"/>
        <v>#REF!</v>
      </c>
      <c r="H1994" s="38" t="e">
        <f>'11-2019'!#REF!</f>
        <v>#REF!</v>
      </c>
      <c r="I1994" s="38" t="e">
        <f>'11-2019'!#REF!</f>
        <v>#REF!</v>
      </c>
      <c r="J1994" s="38" t="e">
        <f>'11-2019'!#REF!</f>
        <v>#REF!</v>
      </c>
    </row>
    <row r="1995" spans="1:10" s="27" customFormat="1" ht="17.25" hidden="1" x14ac:dyDescent="0.3">
      <c r="A1995" s="6" t="e">
        <f>'11-2019'!#REF!</f>
        <v>#REF!</v>
      </c>
      <c r="B1995" s="7" t="e">
        <f>'11-2019'!#REF!</f>
        <v>#REF!</v>
      </c>
      <c r="C1995" s="8" t="e">
        <f>'11-2019'!#REF!</f>
        <v>#REF!</v>
      </c>
      <c r="D1995" s="9" t="e">
        <f>'11-2019'!#REF!</f>
        <v>#REF!</v>
      </c>
      <c r="E1995" s="9" t="e">
        <f>'11-2019'!#REF!</f>
        <v>#REF!</v>
      </c>
      <c r="F1995" s="71" t="e">
        <f t="shared" si="88"/>
        <v>#REF!</v>
      </c>
      <c r="H1995" s="38" t="e">
        <f>'11-2019'!#REF!</f>
        <v>#REF!</v>
      </c>
      <c r="I1995" s="38" t="e">
        <f>'11-2019'!#REF!</f>
        <v>#REF!</v>
      </c>
      <c r="J1995" s="38" t="e">
        <f>'11-2019'!#REF!</f>
        <v>#REF!</v>
      </c>
    </row>
    <row r="1996" spans="1:10" s="27" customFormat="1" ht="17.25" hidden="1" x14ac:dyDescent="0.3">
      <c r="A1996" s="6" t="e">
        <f>'11-2019'!#REF!</f>
        <v>#REF!</v>
      </c>
      <c r="B1996" s="7" t="e">
        <f>'11-2019'!#REF!</f>
        <v>#REF!</v>
      </c>
      <c r="C1996" s="8" t="e">
        <f>'11-2019'!#REF!</f>
        <v>#REF!</v>
      </c>
      <c r="D1996" s="9" t="e">
        <f>'11-2019'!#REF!</f>
        <v>#REF!</v>
      </c>
      <c r="E1996" s="9" t="e">
        <f>'11-2019'!#REF!</f>
        <v>#REF!</v>
      </c>
      <c r="F1996" s="71" t="e">
        <f t="shared" si="88"/>
        <v>#REF!</v>
      </c>
      <c r="H1996" s="38" t="e">
        <f>'11-2019'!#REF!</f>
        <v>#REF!</v>
      </c>
      <c r="I1996" s="38" t="e">
        <f>'11-2019'!#REF!</f>
        <v>#REF!</v>
      </c>
      <c r="J1996" s="38" t="e">
        <f>'11-2019'!#REF!</f>
        <v>#REF!</v>
      </c>
    </row>
    <row r="1997" spans="1:10" s="27" customFormat="1" ht="17.25" hidden="1" x14ac:dyDescent="0.3">
      <c r="A1997" s="6" t="e">
        <f>'11-2019'!#REF!</f>
        <v>#REF!</v>
      </c>
      <c r="B1997" s="7" t="e">
        <f>'11-2019'!#REF!</f>
        <v>#REF!</v>
      </c>
      <c r="C1997" s="8" t="e">
        <f>'11-2019'!#REF!</f>
        <v>#REF!</v>
      </c>
      <c r="D1997" s="9" t="e">
        <f>'11-2019'!#REF!</f>
        <v>#REF!</v>
      </c>
      <c r="E1997" s="9" t="e">
        <f>'11-2019'!#REF!</f>
        <v>#REF!</v>
      </c>
      <c r="F1997" s="71" t="e">
        <f t="shared" si="88"/>
        <v>#REF!</v>
      </c>
      <c r="H1997" s="38" t="e">
        <f>'11-2019'!#REF!</f>
        <v>#REF!</v>
      </c>
      <c r="I1997" s="38" t="e">
        <f>'11-2019'!#REF!</f>
        <v>#REF!</v>
      </c>
      <c r="J1997" s="38" t="e">
        <f>'11-2019'!#REF!</f>
        <v>#REF!</v>
      </c>
    </row>
    <row r="1998" spans="1:10" s="27" customFormat="1" ht="17.25" hidden="1" x14ac:dyDescent="0.3">
      <c r="A1998" s="6" t="e">
        <f>'11-2019'!#REF!</f>
        <v>#REF!</v>
      </c>
      <c r="B1998" s="7" t="e">
        <f>'11-2019'!#REF!</f>
        <v>#REF!</v>
      </c>
      <c r="C1998" s="8" t="e">
        <f>'11-2019'!#REF!</f>
        <v>#REF!</v>
      </c>
      <c r="D1998" s="9" t="e">
        <f>'11-2019'!#REF!</f>
        <v>#REF!</v>
      </c>
      <c r="E1998" s="9" t="e">
        <f>'11-2019'!#REF!</f>
        <v>#REF!</v>
      </c>
      <c r="F1998" s="71" t="e">
        <f t="shared" si="88"/>
        <v>#REF!</v>
      </c>
      <c r="H1998" s="38" t="e">
        <f>'11-2019'!#REF!</f>
        <v>#REF!</v>
      </c>
      <c r="I1998" s="38" t="e">
        <f>'11-2019'!#REF!</f>
        <v>#REF!</v>
      </c>
      <c r="J1998" s="38" t="e">
        <f>'11-2019'!#REF!</f>
        <v>#REF!</v>
      </c>
    </row>
    <row r="1999" spans="1:10" s="37" customFormat="1" ht="17.25" hidden="1" x14ac:dyDescent="0.3">
      <c r="A1999" s="13"/>
      <c r="B1999" s="5" t="e">
        <f>'11-2019'!#REF!</f>
        <v>#REF!</v>
      </c>
      <c r="C1999" s="4"/>
      <c r="D1999" s="18"/>
      <c r="E1999" s="18"/>
      <c r="F1999" s="72"/>
      <c r="H1999" s="38" t="e">
        <f>'11-2019'!#REF!</f>
        <v>#REF!</v>
      </c>
      <c r="I1999" s="38" t="e">
        <f>'11-2019'!#REF!</f>
        <v>#REF!</v>
      </c>
      <c r="J1999" s="38" t="e">
        <f>'11-2019'!#REF!</f>
        <v>#REF!</v>
      </c>
    </row>
    <row r="2000" spans="1:10" s="27" customFormat="1" ht="17.25" hidden="1" x14ac:dyDescent="0.3">
      <c r="A2000" s="6" t="e">
        <f>'11-2019'!#REF!</f>
        <v>#REF!</v>
      </c>
      <c r="B2000" s="7" t="e">
        <f>'11-2019'!#REF!</f>
        <v>#REF!</v>
      </c>
      <c r="C2000" s="8" t="e">
        <f>'11-2019'!#REF!</f>
        <v>#REF!</v>
      </c>
      <c r="D2000" s="9" t="e">
        <f>'11-2019'!#REF!</f>
        <v>#REF!</v>
      </c>
      <c r="E2000" s="9" t="e">
        <f>'11-2019'!#REF!</f>
        <v>#REF!</v>
      </c>
      <c r="F2000" s="71" t="e">
        <f t="shared" si="88"/>
        <v>#REF!</v>
      </c>
      <c r="H2000" s="38" t="e">
        <f>'11-2019'!#REF!</f>
        <v>#REF!</v>
      </c>
      <c r="I2000" s="38" t="e">
        <f>'11-2019'!#REF!</f>
        <v>#REF!</v>
      </c>
      <c r="J2000" s="38" t="e">
        <f>'11-2019'!#REF!</f>
        <v>#REF!</v>
      </c>
    </row>
    <row r="2001" spans="1:10" s="27" customFormat="1" ht="17.25" hidden="1" x14ac:dyDescent="0.3">
      <c r="A2001" s="6" t="e">
        <f>'11-2019'!#REF!</f>
        <v>#REF!</v>
      </c>
      <c r="B2001" s="7" t="e">
        <f>'11-2019'!#REF!</f>
        <v>#REF!</v>
      </c>
      <c r="C2001" s="8" t="e">
        <f>'11-2019'!#REF!</f>
        <v>#REF!</v>
      </c>
      <c r="D2001" s="9" t="e">
        <f>'11-2019'!#REF!</f>
        <v>#REF!</v>
      </c>
      <c r="E2001" s="9" t="e">
        <f>'11-2019'!#REF!</f>
        <v>#REF!</v>
      </c>
      <c r="F2001" s="71" t="e">
        <f t="shared" si="88"/>
        <v>#REF!</v>
      </c>
      <c r="H2001" s="38" t="e">
        <f>'11-2019'!#REF!</f>
        <v>#REF!</v>
      </c>
      <c r="I2001" s="38" t="e">
        <f>'11-2019'!#REF!</f>
        <v>#REF!</v>
      </c>
      <c r="J2001" s="38" t="e">
        <f>'11-2019'!#REF!</f>
        <v>#REF!</v>
      </c>
    </row>
    <row r="2002" spans="1:10" s="27" customFormat="1" ht="17.25" hidden="1" x14ac:dyDescent="0.3">
      <c r="A2002" s="6" t="e">
        <f>'11-2019'!#REF!</f>
        <v>#REF!</v>
      </c>
      <c r="B2002" s="7" t="e">
        <f>'11-2019'!#REF!</f>
        <v>#REF!</v>
      </c>
      <c r="C2002" s="8" t="e">
        <f>'11-2019'!#REF!</f>
        <v>#REF!</v>
      </c>
      <c r="D2002" s="9" t="e">
        <f>'11-2019'!#REF!</f>
        <v>#REF!</v>
      </c>
      <c r="E2002" s="9" t="e">
        <f>'11-2019'!#REF!</f>
        <v>#REF!</v>
      </c>
      <c r="F2002" s="71" t="e">
        <f t="shared" si="88"/>
        <v>#REF!</v>
      </c>
      <c r="H2002" s="38" t="e">
        <f>'11-2019'!#REF!</f>
        <v>#REF!</v>
      </c>
      <c r="I2002" s="38" t="e">
        <f>'11-2019'!#REF!</f>
        <v>#REF!</v>
      </c>
      <c r="J2002" s="38" t="e">
        <f>'11-2019'!#REF!</f>
        <v>#REF!</v>
      </c>
    </row>
    <row r="2003" spans="1:10" s="27" customFormat="1" ht="17.25" hidden="1" x14ac:dyDescent="0.3">
      <c r="A2003" s="6" t="e">
        <f>'11-2019'!#REF!</f>
        <v>#REF!</v>
      </c>
      <c r="B2003" s="7" t="e">
        <f>'11-2019'!#REF!</f>
        <v>#REF!</v>
      </c>
      <c r="C2003" s="8" t="e">
        <f>'11-2019'!#REF!</f>
        <v>#REF!</v>
      </c>
      <c r="D2003" s="9" t="e">
        <f>'11-2019'!#REF!</f>
        <v>#REF!</v>
      </c>
      <c r="E2003" s="9" t="e">
        <f>'11-2019'!#REF!</f>
        <v>#REF!</v>
      </c>
      <c r="F2003" s="71" t="e">
        <f t="shared" si="88"/>
        <v>#REF!</v>
      </c>
      <c r="H2003" s="38" t="e">
        <f>'11-2019'!#REF!</f>
        <v>#REF!</v>
      </c>
      <c r="I2003" s="38" t="e">
        <f>'11-2019'!#REF!</f>
        <v>#REF!</v>
      </c>
      <c r="J2003" s="38" t="e">
        <f>'11-2019'!#REF!</f>
        <v>#REF!</v>
      </c>
    </row>
    <row r="2004" spans="1:10" s="27" customFormat="1" ht="17.25" hidden="1" x14ac:dyDescent="0.3">
      <c r="A2004" s="6" t="e">
        <f>'11-2019'!#REF!</f>
        <v>#REF!</v>
      </c>
      <c r="B2004" s="7" t="e">
        <f>'11-2019'!#REF!</f>
        <v>#REF!</v>
      </c>
      <c r="C2004" s="8" t="e">
        <f>'11-2019'!#REF!</f>
        <v>#REF!</v>
      </c>
      <c r="D2004" s="9" t="e">
        <f>'11-2019'!#REF!</f>
        <v>#REF!</v>
      </c>
      <c r="E2004" s="9" t="e">
        <f>'11-2019'!#REF!</f>
        <v>#REF!</v>
      </c>
      <c r="F2004" s="71" t="e">
        <f t="shared" si="88"/>
        <v>#REF!</v>
      </c>
      <c r="H2004" s="38" t="e">
        <f>'11-2019'!#REF!</f>
        <v>#REF!</v>
      </c>
      <c r="I2004" s="38" t="e">
        <f>'11-2019'!#REF!</f>
        <v>#REF!</v>
      </c>
      <c r="J2004" s="38" t="e">
        <f>'11-2019'!#REF!</f>
        <v>#REF!</v>
      </c>
    </row>
    <row r="2005" spans="1:10" s="27" customFormat="1" ht="17.25" hidden="1" x14ac:dyDescent="0.3">
      <c r="A2005" s="6" t="e">
        <f>'11-2019'!#REF!</f>
        <v>#REF!</v>
      </c>
      <c r="B2005" s="7" t="e">
        <f>'11-2019'!#REF!</f>
        <v>#REF!</v>
      </c>
      <c r="C2005" s="8" t="e">
        <f>'11-2019'!#REF!</f>
        <v>#REF!</v>
      </c>
      <c r="D2005" s="9" t="e">
        <f>'11-2019'!#REF!</f>
        <v>#REF!</v>
      </c>
      <c r="E2005" s="9" t="e">
        <f>'11-2019'!#REF!</f>
        <v>#REF!</v>
      </c>
      <c r="F2005" s="71" t="e">
        <f t="shared" si="88"/>
        <v>#REF!</v>
      </c>
      <c r="H2005" s="38" t="e">
        <f>'11-2019'!#REF!</f>
        <v>#REF!</v>
      </c>
      <c r="I2005" s="38" t="e">
        <f>'11-2019'!#REF!</f>
        <v>#REF!</v>
      </c>
      <c r="J2005" s="38" t="e">
        <f>'11-2019'!#REF!</f>
        <v>#REF!</v>
      </c>
    </row>
    <row r="2006" spans="1:10" s="27" customFormat="1" ht="17.25" hidden="1" x14ac:dyDescent="0.3">
      <c r="A2006" s="6" t="e">
        <f>'11-2019'!#REF!</f>
        <v>#REF!</v>
      </c>
      <c r="B2006" s="7" t="e">
        <f>'11-2019'!#REF!</f>
        <v>#REF!</v>
      </c>
      <c r="C2006" s="8" t="e">
        <f>'11-2019'!#REF!</f>
        <v>#REF!</v>
      </c>
      <c r="D2006" s="9" t="e">
        <f>'11-2019'!#REF!</f>
        <v>#REF!</v>
      </c>
      <c r="E2006" s="9" t="e">
        <f>'11-2019'!#REF!</f>
        <v>#REF!</v>
      </c>
      <c r="F2006" s="71" t="e">
        <f t="shared" si="88"/>
        <v>#REF!</v>
      </c>
      <c r="H2006" s="38" t="e">
        <f>'11-2019'!#REF!</f>
        <v>#REF!</v>
      </c>
      <c r="I2006" s="38" t="e">
        <f>'11-2019'!#REF!</f>
        <v>#REF!</v>
      </c>
      <c r="J2006" s="38" t="e">
        <f>'11-2019'!#REF!</f>
        <v>#REF!</v>
      </c>
    </row>
    <row r="2007" spans="1:10" s="27" customFormat="1" ht="17.25" hidden="1" x14ac:dyDescent="0.3">
      <c r="A2007" s="6" t="e">
        <f>'11-2019'!#REF!</f>
        <v>#REF!</v>
      </c>
      <c r="B2007" s="7" t="e">
        <f>'11-2019'!#REF!</f>
        <v>#REF!</v>
      </c>
      <c r="C2007" s="8" t="e">
        <f>'11-2019'!#REF!</f>
        <v>#REF!</v>
      </c>
      <c r="D2007" s="9" t="e">
        <f>'11-2019'!#REF!</f>
        <v>#REF!</v>
      </c>
      <c r="E2007" s="9" t="e">
        <f>'11-2019'!#REF!</f>
        <v>#REF!</v>
      </c>
      <c r="F2007" s="71" t="e">
        <f t="shared" si="88"/>
        <v>#REF!</v>
      </c>
      <c r="H2007" s="38" t="e">
        <f>'11-2019'!#REF!</f>
        <v>#REF!</v>
      </c>
      <c r="I2007" s="38" t="e">
        <f>'11-2019'!#REF!</f>
        <v>#REF!</v>
      </c>
      <c r="J2007" s="38" t="e">
        <f>'11-2019'!#REF!</f>
        <v>#REF!</v>
      </c>
    </row>
    <row r="2008" spans="1:10" s="27" customFormat="1" ht="17.25" hidden="1" x14ac:dyDescent="0.3">
      <c r="A2008" s="6" t="e">
        <f>'11-2019'!#REF!</f>
        <v>#REF!</v>
      </c>
      <c r="B2008" s="7" t="e">
        <f>'11-2019'!#REF!</f>
        <v>#REF!</v>
      </c>
      <c r="C2008" s="8" t="e">
        <f>'11-2019'!#REF!</f>
        <v>#REF!</v>
      </c>
      <c r="D2008" s="9" t="e">
        <f>'11-2019'!#REF!</f>
        <v>#REF!</v>
      </c>
      <c r="E2008" s="9" t="e">
        <f>'11-2019'!#REF!</f>
        <v>#REF!</v>
      </c>
      <c r="F2008" s="71" t="e">
        <f t="shared" si="88"/>
        <v>#REF!</v>
      </c>
      <c r="H2008" s="38" t="e">
        <f>'11-2019'!#REF!</f>
        <v>#REF!</v>
      </c>
      <c r="I2008" s="38" t="e">
        <f>'11-2019'!#REF!</f>
        <v>#REF!</v>
      </c>
      <c r="J2008" s="38" t="e">
        <f>'11-2019'!#REF!</f>
        <v>#REF!</v>
      </c>
    </row>
    <row r="2009" spans="1:10" s="27" customFormat="1" ht="17.25" hidden="1" x14ac:dyDescent="0.3">
      <c r="A2009" s="6" t="e">
        <f>'11-2019'!#REF!</f>
        <v>#REF!</v>
      </c>
      <c r="B2009" s="7" t="e">
        <f>'11-2019'!#REF!</f>
        <v>#REF!</v>
      </c>
      <c r="C2009" s="8" t="e">
        <f>'11-2019'!#REF!</f>
        <v>#REF!</v>
      </c>
      <c r="D2009" s="9" t="e">
        <f>'11-2019'!#REF!</f>
        <v>#REF!</v>
      </c>
      <c r="E2009" s="9" t="e">
        <f>'11-2019'!#REF!</f>
        <v>#REF!</v>
      </c>
      <c r="F2009" s="71" t="e">
        <f t="shared" si="88"/>
        <v>#REF!</v>
      </c>
      <c r="H2009" s="38" t="e">
        <f>'11-2019'!#REF!</f>
        <v>#REF!</v>
      </c>
      <c r="I2009" s="38" t="e">
        <f>'11-2019'!#REF!</f>
        <v>#REF!</v>
      </c>
      <c r="J2009" s="38" t="e">
        <f>'11-2019'!#REF!</f>
        <v>#REF!</v>
      </c>
    </row>
    <row r="2010" spans="1:10" s="27" customFormat="1" ht="17.25" hidden="1" x14ac:dyDescent="0.3">
      <c r="A2010" s="6" t="e">
        <f>'11-2019'!#REF!</f>
        <v>#REF!</v>
      </c>
      <c r="B2010" s="7" t="e">
        <f>'11-2019'!#REF!</f>
        <v>#REF!</v>
      </c>
      <c r="C2010" s="8" t="e">
        <f>'11-2019'!#REF!</f>
        <v>#REF!</v>
      </c>
      <c r="D2010" s="9" t="e">
        <f>'11-2019'!#REF!</f>
        <v>#REF!</v>
      </c>
      <c r="E2010" s="9" t="e">
        <f>'11-2019'!#REF!</f>
        <v>#REF!</v>
      </c>
      <c r="F2010" s="71" t="e">
        <f t="shared" si="88"/>
        <v>#REF!</v>
      </c>
      <c r="H2010" s="38" t="e">
        <f>'11-2019'!#REF!</f>
        <v>#REF!</v>
      </c>
      <c r="I2010" s="38" t="e">
        <f>'11-2019'!#REF!</f>
        <v>#REF!</v>
      </c>
      <c r="J2010" s="38" t="e">
        <f>'11-2019'!#REF!</f>
        <v>#REF!</v>
      </c>
    </row>
    <row r="2011" spans="1:10" s="27" customFormat="1" ht="17.25" hidden="1" x14ac:dyDescent="0.3">
      <c r="A2011" s="6" t="e">
        <f>'11-2019'!#REF!</f>
        <v>#REF!</v>
      </c>
      <c r="B2011" s="7" t="e">
        <f>'11-2019'!#REF!</f>
        <v>#REF!</v>
      </c>
      <c r="C2011" s="8" t="e">
        <f>'11-2019'!#REF!</f>
        <v>#REF!</v>
      </c>
      <c r="D2011" s="9" t="e">
        <f>'11-2019'!#REF!</f>
        <v>#REF!</v>
      </c>
      <c r="E2011" s="9" t="e">
        <f>'11-2019'!#REF!</f>
        <v>#REF!</v>
      </c>
      <c r="F2011" s="71" t="e">
        <f t="shared" si="88"/>
        <v>#REF!</v>
      </c>
      <c r="H2011" s="38" t="e">
        <f>'11-2019'!#REF!</f>
        <v>#REF!</v>
      </c>
      <c r="I2011" s="38" t="e">
        <f>'11-2019'!#REF!</f>
        <v>#REF!</v>
      </c>
      <c r="J2011" s="38" t="e">
        <f>'11-2019'!#REF!</f>
        <v>#REF!</v>
      </c>
    </row>
    <row r="2012" spans="1:10" s="27" customFormat="1" ht="17.25" hidden="1" x14ac:dyDescent="0.3">
      <c r="A2012" s="6" t="e">
        <f>'11-2019'!#REF!</f>
        <v>#REF!</v>
      </c>
      <c r="B2012" s="7" t="e">
        <f>'11-2019'!#REF!</f>
        <v>#REF!</v>
      </c>
      <c r="C2012" s="8" t="e">
        <f>'11-2019'!#REF!</f>
        <v>#REF!</v>
      </c>
      <c r="D2012" s="9" t="e">
        <f>'11-2019'!#REF!</f>
        <v>#REF!</v>
      </c>
      <c r="E2012" s="9" t="e">
        <f>'11-2019'!#REF!</f>
        <v>#REF!</v>
      </c>
      <c r="F2012" s="71" t="e">
        <f t="shared" si="88"/>
        <v>#REF!</v>
      </c>
      <c r="H2012" s="38" t="e">
        <f>'11-2019'!#REF!</f>
        <v>#REF!</v>
      </c>
      <c r="I2012" s="38" t="e">
        <f>'11-2019'!#REF!</f>
        <v>#REF!</v>
      </c>
      <c r="J2012" s="38" t="e">
        <f>'11-2019'!#REF!</f>
        <v>#REF!</v>
      </c>
    </row>
    <row r="2013" spans="1:10" s="27" customFormat="1" ht="17.25" hidden="1" x14ac:dyDescent="0.3">
      <c r="A2013" s="6" t="e">
        <f>'11-2019'!#REF!</f>
        <v>#REF!</v>
      </c>
      <c r="B2013" s="7" t="e">
        <f>'11-2019'!#REF!</f>
        <v>#REF!</v>
      </c>
      <c r="C2013" s="8" t="e">
        <f>'11-2019'!#REF!</f>
        <v>#REF!</v>
      </c>
      <c r="D2013" s="9" t="e">
        <f>'11-2019'!#REF!</f>
        <v>#REF!</v>
      </c>
      <c r="E2013" s="9" t="e">
        <f>'11-2019'!#REF!</f>
        <v>#REF!</v>
      </c>
      <c r="F2013" s="71" t="e">
        <f t="shared" si="88"/>
        <v>#REF!</v>
      </c>
      <c r="H2013" s="38" t="e">
        <f>'11-2019'!#REF!</f>
        <v>#REF!</v>
      </c>
      <c r="I2013" s="38" t="e">
        <f>'11-2019'!#REF!</f>
        <v>#REF!</v>
      </c>
      <c r="J2013" s="38" t="e">
        <f>'11-2019'!#REF!</f>
        <v>#REF!</v>
      </c>
    </row>
    <row r="2014" spans="1:10" s="37" customFormat="1" ht="17.25" hidden="1" x14ac:dyDescent="0.3">
      <c r="A2014" s="13"/>
      <c r="B2014" s="5" t="e">
        <f>'11-2019'!#REF!</f>
        <v>#REF!</v>
      </c>
      <c r="C2014" s="4"/>
      <c r="D2014" s="18"/>
      <c r="E2014" s="18"/>
      <c r="F2014" s="72"/>
      <c r="H2014" s="38" t="e">
        <f>'11-2019'!#REF!</f>
        <v>#REF!</v>
      </c>
      <c r="I2014" s="38" t="e">
        <f>'11-2019'!#REF!</f>
        <v>#REF!</v>
      </c>
      <c r="J2014" s="38" t="e">
        <f>'11-2019'!#REF!</f>
        <v>#REF!</v>
      </c>
    </row>
    <row r="2015" spans="1:10" s="27" customFormat="1" ht="17.25" hidden="1" x14ac:dyDescent="0.3">
      <c r="A2015" s="6" t="e">
        <f>'11-2019'!#REF!</f>
        <v>#REF!</v>
      </c>
      <c r="B2015" s="7" t="e">
        <f>'11-2019'!#REF!</f>
        <v>#REF!</v>
      </c>
      <c r="C2015" s="8" t="e">
        <f>'11-2019'!#REF!</f>
        <v>#REF!</v>
      </c>
      <c r="D2015" s="9" t="e">
        <f>'11-2019'!#REF!</f>
        <v>#REF!</v>
      </c>
      <c r="E2015" s="9" t="e">
        <f>'11-2019'!#REF!</f>
        <v>#REF!</v>
      </c>
      <c r="F2015" s="71" t="e">
        <f>E2015-D2015</f>
        <v>#REF!</v>
      </c>
      <c r="H2015" s="38" t="e">
        <f>'11-2019'!#REF!</f>
        <v>#REF!</v>
      </c>
      <c r="I2015" s="38" t="e">
        <f>'11-2019'!#REF!</f>
        <v>#REF!</v>
      </c>
      <c r="J2015" s="38" t="e">
        <f>'11-2019'!#REF!</f>
        <v>#REF!</v>
      </c>
    </row>
    <row r="2016" spans="1:10" s="27" customFormat="1" ht="17.25" hidden="1" x14ac:dyDescent="0.3">
      <c r="A2016" s="6" t="e">
        <f>'11-2019'!#REF!</f>
        <v>#REF!</v>
      </c>
      <c r="B2016" s="7" t="e">
        <f>'11-2019'!#REF!</f>
        <v>#REF!</v>
      </c>
      <c r="C2016" s="8" t="e">
        <f>'11-2019'!#REF!</f>
        <v>#REF!</v>
      </c>
      <c r="D2016" s="9" t="e">
        <f>'11-2019'!#REF!</f>
        <v>#REF!</v>
      </c>
      <c r="E2016" s="9" t="e">
        <f>'11-2019'!#REF!</f>
        <v>#REF!</v>
      </c>
      <c r="F2016" s="71" t="e">
        <f>E2016-D2016</f>
        <v>#REF!</v>
      </c>
      <c r="H2016" s="38" t="e">
        <f>'11-2019'!#REF!</f>
        <v>#REF!</v>
      </c>
      <c r="I2016" s="38" t="e">
        <f>'11-2019'!#REF!</f>
        <v>#REF!</v>
      </c>
      <c r="J2016" s="38" t="e">
        <f>'11-2019'!#REF!</f>
        <v>#REF!</v>
      </c>
    </row>
    <row r="2017" spans="1:10" s="27" customFormat="1" ht="17.25" hidden="1" x14ac:dyDescent="0.3">
      <c r="A2017" s="6" t="e">
        <f>'11-2019'!#REF!</f>
        <v>#REF!</v>
      </c>
      <c r="B2017" s="7" t="e">
        <f>'11-2019'!#REF!</f>
        <v>#REF!</v>
      </c>
      <c r="C2017" s="8" t="e">
        <f>'11-2019'!#REF!</f>
        <v>#REF!</v>
      </c>
      <c r="D2017" s="9">
        <f>'11-2019'!O2449</f>
        <v>0</v>
      </c>
      <c r="E2017" s="9">
        <f>'11-2019'!P2449</f>
        <v>0</v>
      </c>
      <c r="F2017" s="71">
        <f>E2017-D2017</f>
        <v>0</v>
      </c>
      <c r="H2017" s="38" t="e">
        <f>'11-2019'!#REF!</f>
        <v>#REF!</v>
      </c>
      <c r="I2017" s="38" t="e">
        <f>'11-2019'!#REF!</f>
        <v>#REF!</v>
      </c>
      <c r="J2017" s="38" t="e">
        <f>'11-2019'!#REF!</f>
        <v>#REF!</v>
      </c>
    </row>
    <row r="2018" spans="1:10" s="37" customFormat="1" ht="17.25" hidden="1" x14ac:dyDescent="0.3">
      <c r="A2018" s="13"/>
      <c r="B2018" s="5" t="e">
        <f>'11-2019'!#REF!</f>
        <v>#REF!</v>
      </c>
      <c r="C2018" s="4"/>
      <c r="D2018" s="18"/>
      <c r="E2018" s="18"/>
      <c r="F2018" s="72"/>
      <c r="H2018" s="38" t="e">
        <f>'11-2019'!#REF!</f>
        <v>#REF!</v>
      </c>
      <c r="I2018" s="38" t="e">
        <f>'11-2019'!#REF!</f>
        <v>#REF!</v>
      </c>
      <c r="J2018" s="38" t="e">
        <f>'11-2019'!#REF!</f>
        <v>#REF!</v>
      </c>
    </row>
    <row r="2019" spans="1:10" s="27" customFormat="1" ht="17.25" hidden="1" x14ac:dyDescent="0.3">
      <c r="A2019" s="6" t="e">
        <f>'11-2019'!#REF!</f>
        <v>#REF!</v>
      </c>
      <c r="B2019" s="7" t="e">
        <f>'11-2019'!#REF!</f>
        <v>#REF!</v>
      </c>
      <c r="C2019" s="8" t="e">
        <f>'11-2019'!#REF!</f>
        <v>#REF!</v>
      </c>
      <c r="D2019" s="9">
        <f>'11-2019'!O2451</f>
        <v>0</v>
      </c>
      <c r="E2019" s="9">
        <f>'11-2019'!P2451</f>
        <v>0</v>
      </c>
      <c r="F2019" s="71">
        <f>E2019-D2019</f>
        <v>0</v>
      </c>
      <c r="H2019" s="38" t="e">
        <f>'11-2019'!#REF!</f>
        <v>#REF!</v>
      </c>
      <c r="I2019" s="38" t="e">
        <f>'11-2019'!#REF!</f>
        <v>#REF!</v>
      </c>
      <c r="J2019" s="38" t="e">
        <f>'11-2019'!#REF!</f>
        <v>#REF!</v>
      </c>
    </row>
    <row r="2020" spans="1:10" s="27" customFormat="1" ht="17.25" hidden="1" x14ac:dyDescent="0.3">
      <c r="A2020" s="6" t="e">
        <f>'11-2019'!#REF!</f>
        <v>#REF!</v>
      </c>
      <c r="B2020" s="7" t="e">
        <f>'11-2019'!#REF!</f>
        <v>#REF!</v>
      </c>
      <c r="C2020" s="8" t="e">
        <f>'11-2019'!#REF!</f>
        <v>#REF!</v>
      </c>
      <c r="D2020" s="9">
        <f>'11-2019'!O2452</f>
        <v>0</v>
      </c>
      <c r="E2020" s="9">
        <f>'11-2019'!P2452</f>
        <v>0</v>
      </c>
      <c r="F2020" s="71">
        <f>E2020-D2020</f>
        <v>0</v>
      </c>
      <c r="H2020" s="38" t="e">
        <f>'11-2019'!#REF!</f>
        <v>#REF!</v>
      </c>
      <c r="I2020" s="38" t="e">
        <f>'11-2019'!#REF!</f>
        <v>#REF!</v>
      </c>
      <c r="J2020" s="38" t="e">
        <f>'11-2019'!#REF!</f>
        <v>#REF!</v>
      </c>
    </row>
    <row r="2021" spans="1:10" s="27" customFormat="1" ht="17.25" hidden="1" x14ac:dyDescent="0.3">
      <c r="A2021" s="6" t="e">
        <f>'11-2019'!#REF!</f>
        <v>#REF!</v>
      </c>
      <c r="B2021" s="7" t="e">
        <f>'11-2019'!#REF!</f>
        <v>#REF!</v>
      </c>
      <c r="C2021" s="8" t="e">
        <f>'11-2019'!#REF!</f>
        <v>#REF!</v>
      </c>
      <c r="D2021" s="9">
        <f>'11-2019'!O2453</f>
        <v>0</v>
      </c>
      <c r="E2021" s="9">
        <f>'11-2019'!P2453</f>
        <v>0</v>
      </c>
      <c r="F2021" s="71">
        <f>E2021-D2021</f>
        <v>0</v>
      </c>
      <c r="H2021" s="38" t="e">
        <f>'11-2019'!#REF!</f>
        <v>#REF!</v>
      </c>
      <c r="I2021" s="38" t="e">
        <f>'11-2019'!#REF!</f>
        <v>#REF!</v>
      </c>
      <c r="J2021" s="38" t="e">
        <f>'11-2019'!#REF!</f>
        <v>#REF!</v>
      </c>
    </row>
    <row r="2022" spans="1:10" s="27" customFormat="1" ht="37.5" customHeight="1" x14ac:dyDescent="0.3">
      <c r="A2022" s="6"/>
      <c r="B2022" s="321" t="str">
        <f>'11-2019'!B2449</f>
        <v>SẢN PHẨM CHIẾU SÁNG CÔNG TY CỔ PHẦN SLIGHTINH VIỆT NAM, số 168, đường K2, phường Cầu Diễn, quận Nam Từ Liêm, Hà Nội áp dụng từ ngày 01/01/2019, giá đến chân công trình.</v>
      </c>
      <c r="C2022" s="322"/>
      <c r="D2022" s="322"/>
      <c r="E2022" s="322"/>
      <c r="F2022" s="323"/>
      <c r="H2022" s="38">
        <f>'11-2019'!H2449</f>
        <v>0</v>
      </c>
      <c r="I2022" s="38">
        <f>'11-2019'!I2449</f>
        <v>0</v>
      </c>
      <c r="J2022" s="38">
        <f>'11-2019'!J2449</f>
        <v>0</v>
      </c>
    </row>
    <row r="2023" spans="1:10" s="27" customFormat="1" ht="33" x14ac:dyDescent="0.3">
      <c r="A2023" s="6"/>
      <c r="B2023" s="5" t="str">
        <f>'11-2019'!B2450</f>
        <v>ĐÈN LED CHIẾU SÁNG ĐƯỜNG PHỐ SLIGTING  CHIP LED CREE – USA ; MILED - MALAYSIA; CITIZEN - G7 – BẢO HÀNH: 5 NĂM.</v>
      </c>
      <c r="C2023" s="8"/>
      <c r="D2023" s="9"/>
      <c r="E2023" s="9"/>
      <c r="F2023" s="71"/>
      <c r="H2023" s="38">
        <f>'11-2019'!H2450</f>
        <v>0</v>
      </c>
      <c r="I2023" s="38">
        <f>'11-2019'!I2450</f>
        <v>0</v>
      </c>
      <c r="J2023" s="38">
        <f>'11-2019'!J2450</f>
        <v>0</v>
      </c>
    </row>
    <row r="2024" spans="1:10" s="27" customFormat="1" ht="17.25" hidden="1" x14ac:dyDescent="0.3">
      <c r="A2024" s="6">
        <f>'11-2019'!A2451</f>
        <v>1</v>
      </c>
      <c r="B2024" s="7" t="str">
        <f>'11-2019'!B2451</f>
        <v>Đèn LED SLI-SL7-50w  IP66, tiết giảm công suất 2-6 cấp</v>
      </c>
      <c r="C2024" s="8" t="str">
        <f>'11-2019'!C2451</f>
        <v>Chiếc</v>
      </c>
      <c r="D2024" s="9">
        <f>'11-2019'!O2456</f>
        <v>0</v>
      </c>
      <c r="E2024" s="9">
        <f>'11-2019'!P2456</f>
        <v>0</v>
      </c>
      <c r="F2024" s="71">
        <f>E2024-D2024</f>
        <v>0</v>
      </c>
      <c r="H2024" s="38">
        <f>'11-2019'!H2451</f>
        <v>0</v>
      </c>
      <c r="I2024" s="38">
        <f>'11-2019'!I2451</f>
        <v>0</v>
      </c>
      <c r="J2024" s="38">
        <f>'11-2019'!J2451</f>
        <v>0</v>
      </c>
    </row>
    <row r="2025" spans="1:10" s="27" customFormat="1" ht="17.25" hidden="1" x14ac:dyDescent="0.3">
      <c r="A2025" s="6">
        <f>'11-2019'!A2452</f>
        <v>2</v>
      </c>
      <c r="B2025" s="7" t="str">
        <f>'11-2019'!B2452</f>
        <v>Đèn LED SLI-SL7-80w    IP66, tiết giảm công suất 2-6 cấp</v>
      </c>
      <c r="C2025" s="8" t="str">
        <f>'11-2019'!C2452</f>
        <v>Chiếc</v>
      </c>
      <c r="D2025" s="9">
        <f>'11-2019'!O2457</f>
        <v>0</v>
      </c>
      <c r="E2025" s="9">
        <f>'11-2019'!P2457</f>
        <v>0</v>
      </c>
      <c r="F2025" s="71">
        <f t="shared" ref="F2025:F2088" si="89">E2025-D2025</f>
        <v>0</v>
      </c>
      <c r="H2025" s="38">
        <f>'11-2019'!H2452</f>
        <v>0</v>
      </c>
      <c r="I2025" s="38">
        <f>'11-2019'!I2452</f>
        <v>0</v>
      </c>
      <c r="J2025" s="38">
        <f>'11-2019'!J2452</f>
        <v>0</v>
      </c>
    </row>
    <row r="2026" spans="1:10" s="27" customFormat="1" ht="17.25" hidden="1" x14ac:dyDescent="0.3">
      <c r="A2026" s="6">
        <f>'11-2019'!A2453</f>
        <v>3</v>
      </c>
      <c r="B2026" s="7" t="str">
        <f>'11-2019'!B2453</f>
        <v>Đèn LED SLI-SL7-120w    IP66, tiết giảm công suất 2-6 cấp</v>
      </c>
      <c r="C2026" s="8" t="str">
        <f>'11-2019'!C2453</f>
        <v>Chiếc</v>
      </c>
      <c r="D2026" s="9">
        <f>'11-2019'!O2458</f>
        <v>0</v>
      </c>
      <c r="E2026" s="9">
        <f>'11-2019'!P2458</f>
        <v>0</v>
      </c>
      <c r="F2026" s="71">
        <f t="shared" si="89"/>
        <v>0</v>
      </c>
      <c r="H2026" s="38">
        <f>'11-2019'!H2453</f>
        <v>0</v>
      </c>
      <c r="I2026" s="38">
        <f>'11-2019'!I2453</f>
        <v>0</v>
      </c>
      <c r="J2026" s="38">
        <f>'11-2019'!J2453</f>
        <v>0</v>
      </c>
    </row>
    <row r="2027" spans="1:10" s="27" customFormat="1" ht="17.25" hidden="1" x14ac:dyDescent="0.3">
      <c r="A2027" s="6">
        <f>'11-2019'!A2454</f>
        <v>4</v>
      </c>
      <c r="B2027" s="7" t="str">
        <f>'11-2019'!B2454</f>
        <v>Đèn LED SLI-SL7-150w    IP66, tiết giảm công suất 2-6 cấp</v>
      </c>
      <c r="C2027" s="8" t="str">
        <f>'11-2019'!C2454</f>
        <v>Chiếc</v>
      </c>
      <c r="D2027" s="9">
        <f>'11-2019'!O2459</f>
        <v>0</v>
      </c>
      <c r="E2027" s="9">
        <f>'11-2019'!P2459</f>
        <v>0</v>
      </c>
      <c r="F2027" s="71">
        <f t="shared" si="89"/>
        <v>0</v>
      </c>
      <c r="H2027" s="38">
        <f>'11-2019'!H2454</f>
        <v>0</v>
      </c>
      <c r="I2027" s="38">
        <f>'11-2019'!I2454</f>
        <v>0</v>
      </c>
      <c r="J2027" s="38">
        <f>'11-2019'!J2454</f>
        <v>0</v>
      </c>
    </row>
    <row r="2028" spans="1:10" s="27" customFormat="1" ht="17.25" hidden="1" x14ac:dyDescent="0.3">
      <c r="A2028" s="6">
        <f>'11-2019'!A2455</f>
        <v>5</v>
      </c>
      <c r="B2028" s="7" t="str">
        <f>'11-2019'!B2455</f>
        <v>Đèn LED SLI-SL17-100w   IP66, tiết giảm công suất 2-6 cấp</v>
      </c>
      <c r="C2028" s="8" t="str">
        <f>'11-2019'!C2455</f>
        <v>Chiếc</v>
      </c>
      <c r="D2028" s="9">
        <f>'11-2019'!O2460</f>
        <v>0</v>
      </c>
      <c r="E2028" s="9">
        <f>'11-2019'!P2460</f>
        <v>0</v>
      </c>
      <c r="F2028" s="71">
        <f t="shared" si="89"/>
        <v>0</v>
      </c>
      <c r="H2028" s="38">
        <f>'11-2019'!H2455</f>
        <v>0</v>
      </c>
      <c r="I2028" s="38">
        <f>'11-2019'!I2455</f>
        <v>0</v>
      </c>
      <c r="J2028" s="38">
        <f>'11-2019'!J2455</f>
        <v>0</v>
      </c>
    </row>
    <row r="2029" spans="1:10" s="27" customFormat="1" ht="17.25" hidden="1" x14ac:dyDescent="0.3">
      <c r="A2029" s="6">
        <f>'11-2019'!A2456</f>
        <v>6</v>
      </c>
      <c r="B2029" s="7" t="str">
        <f>'11-2019'!B2456</f>
        <v>Đèn LED SLI-SL17-160w    IP66, tiết giảm công suất 2-6 cấp</v>
      </c>
      <c r="C2029" s="8" t="str">
        <f>'11-2019'!C2456</f>
        <v>Chiếc</v>
      </c>
      <c r="D2029" s="9">
        <f>'11-2019'!O2461</f>
        <v>0</v>
      </c>
      <c r="E2029" s="9">
        <f>'11-2019'!P2461</f>
        <v>0</v>
      </c>
      <c r="F2029" s="71">
        <f t="shared" si="89"/>
        <v>0</v>
      </c>
      <c r="H2029" s="38">
        <f>'11-2019'!H2456</f>
        <v>0</v>
      </c>
      <c r="I2029" s="38">
        <f>'11-2019'!I2456</f>
        <v>0</v>
      </c>
      <c r="J2029" s="38">
        <f>'11-2019'!J2456</f>
        <v>0</v>
      </c>
    </row>
    <row r="2030" spans="1:10" s="27" customFormat="1" ht="17.25" hidden="1" x14ac:dyDescent="0.3">
      <c r="A2030" s="6">
        <f>'11-2019'!A2457</f>
        <v>7</v>
      </c>
      <c r="B2030" s="7" t="str">
        <f>'11-2019'!B2457</f>
        <v>Đèn LED SLI-SL17-170w    IP66, tiết giảm công suất 2-6 cấp</v>
      </c>
      <c r="C2030" s="8" t="str">
        <f>'11-2019'!C2457</f>
        <v>Chiếc</v>
      </c>
      <c r="D2030" s="9">
        <f>'11-2019'!O2462</f>
        <v>0</v>
      </c>
      <c r="E2030" s="9">
        <f>'11-2019'!P2462</f>
        <v>0</v>
      </c>
      <c r="F2030" s="71">
        <f t="shared" si="89"/>
        <v>0</v>
      </c>
      <c r="H2030" s="38">
        <f>'11-2019'!H2457</f>
        <v>0</v>
      </c>
      <c r="I2030" s="38">
        <f>'11-2019'!I2457</f>
        <v>0</v>
      </c>
      <c r="J2030" s="38">
        <f>'11-2019'!J2457</f>
        <v>0</v>
      </c>
    </row>
    <row r="2031" spans="1:10" s="27" customFormat="1" ht="17.25" hidden="1" x14ac:dyDescent="0.3">
      <c r="A2031" s="6">
        <f>'11-2019'!A2458</f>
        <v>8</v>
      </c>
      <c r="B2031" s="7" t="str">
        <f>'11-2019'!B2458</f>
        <v>Đèn LED SLI-SL10-50w    IP66, tiết giảm công suất 2-6 cấp</v>
      </c>
      <c r="C2031" s="8" t="str">
        <f>'11-2019'!C2458</f>
        <v>Chiếc</v>
      </c>
      <c r="D2031" s="9">
        <f>'11-2019'!O2463</f>
        <v>0</v>
      </c>
      <c r="E2031" s="9">
        <f>'11-2019'!P2463</f>
        <v>0</v>
      </c>
      <c r="F2031" s="71">
        <f t="shared" si="89"/>
        <v>0</v>
      </c>
      <c r="H2031" s="38">
        <f>'11-2019'!H2458</f>
        <v>0</v>
      </c>
      <c r="I2031" s="38">
        <f>'11-2019'!I2458</f>
        <v>0</v>
      </c>
      <c r="J2031" s="38">
        <f>'11-2019'!J2458</f>
        <v>0</v>
      </c>
    </row>
    <row r="2032" spans="1:10" s="27" customFormat="1" ht="17.25" hidden="1" x14ac:dyDescent="0.3">
      <c r="A2032" s="6">
        <f>'11-2019'!A2459</f>
        <v>9</v>
      </c>
      <c r="B2032" s="7" t="str">
        <f>'11-2019'!B2459</f>
        <v>Đèn LED SLI-SL10-75w    IP66, tiết giảm công suất 2-6 cấp</v>
      </c>
      <c r="C2032" s="8" t="str">
        <f>'11-2019'!C2459</f>
        <v>Chiếc</v>
      </c>
      <c r="D2032" s="9">
        <f>'11-2019'!O2464</f>
        <v>0</v>
      </c>
      <c r="E2032" s="9">
        <f>'11-2019'!P2464</f>
        <v>0</v>
      </c>
      <c r="F2032" s="71">
        <f t="shared" si="89"/>
        <v>0</v>
      </c>
      <c r="H2032" s="38">
        <f>'11-2019'!H2459</f>
        <v>0</v>
      </c>
      <c r="I2032" s="38">
        <f>'11-2019'!I2459</f>
        <v>0</v>
      </c>
      <c r="J2032" s="38">
        <f>'11-2019'!J2459</f>
        <v>0</v>
      </c>
    </row>
    <row r="2033" spans="1:10" s="27" customFormat="1" ht="17.25" hidden="1" x14ac:dyDescent="0.3">
      <c r="A2033" s="6">
        <f>'11-2019'!A2460</f>
        <v>10</v>
      </c>
      <c r="B2033" s="7" t="str">
        <f>'11-2019'!B2460</f>
        <v>Đèn LED SLI-SL10-100w    IP66, tiết giảm công suất 2-6 cấp</v>
      </c>
      <c r="C2033" s="8" t="str">
        <f>'11-2019'!C2460</f>
        <v>Chiếc</v>
      </c>
      <c r="D2033" s="9">
        <f>'11-2019'!O2465</f>
        <v>0</v>
      </c>
      <c r="E2033" s="9">
        <f>'11-2019'!P2465</f>
        <v>0</v>
      </c>
      <c r="F2033" s="71">
        <f t="shared" si="89"/>
        <v>0</v>
      </c>
      <c r="H2033" s="38">
        <f>'11-2019'!H2460</f>
        <v>0</v>
      </c>
      <c r="I2033" s="38">
        <f>'11-2019'!I2460</f>
        <v>0</v>
      </c>
      <c r="J2033" s="38">
        <f>'11-2019'!J2460</f>
        <v>0</v>
      </c>
    </row>
    <row r="2034" spans="1:10" s="27" customFormat="1" ht="17.25" hidden="1" x14ac:dyDescent="0.3">
      <c r="A2034" s="6">
        <f>'11-2019'!A2461</f>
        <v>11</v>
      </c>
      <c r="B2034" s="7" t="str">
        <f>'11-2019'!B2461</f>
        <v>Đèn LED SLI-SL10-125w    IP66, tiết giảm công suất 2-6 cấp</v>
      </c>
      <c r="C2034" s="8" t="str">
        <f>'11-2019'!C2461</f>
        <v>Chiếc</v>
      </c>
      <c r="D2034" s="9">
        <f>'11-2019'!O2466</f>
        <v>0</v>
      </c>
      <c r="E2034" s="9">
        <f>'11-2019'!P2466</f>
        <v>0</v>
      </c>
      <c r="F2034" s="71">
        <f t="shared" si="89"/>
        <v>0</v>
      </c>
      <c r="H2034" s="38">
        <f>'11-2019'!H2461</f>
        <v>0</v>
      </c>
      <c r="I2034" s="38">
        <f>'11-2019'!I2461</f>
        <v>0</v>
      </c>
      <c r="J2034" s="38">
        <f>'11-2019'!J2461</f>
        <v>0</v>
      </c>
    </row>
    <row r="2035" spans="1:10" s="27" customFormat="1" ht="17.25" hidden="1" x14ac:dyDescent="0.3">
      <c r="A2035" s="6">
        <f>'11-2019'!A2462</f>
        <v>12</v>
      </c>
      <c r="B2035" s="7" t="str">
        <f>'11-2019'!B2462</f>
        <v>Đèn LED SLI-SL10-150w     IP66, tiết giảm công suất 2-6 cấp</v>
      </c>
      <c r="C2035" s="8" t="str">
        <f>'11-2019'!C2462</f>
        <v>Chiếc</v>
      </c>
      <c r="D2035" s="9">
        <f>'11-2019'!O2467</f>
        <v>0</v>
      </c>
      <c r="E2035" s="9">
        <f>'11-2019'!P2467</f>
        <v>0</v>
      </c>
      <c r="F2035" s="71">
        <f t="shared" si="89"/>
        <v>0</v>
      </c>
      <c r="H2035" s="38">
        <f>'11-2019'!H2462</f>
        <v>0</v>
      </c>
      <c r="I2035" s="38">
        <f>'11-2019'!I2462</f>
        <v>0</v>
      </c>
      <c r="J2035" s="38">
        <f>'11-2019'!J2462</f>
        <v>0</v>
      </c>
    </row>
    <row r="2036" spans="1:10" s="27" customFormat="1" ht="17.25" hidden="1" x14ac:dyDescent="0.3">
      <c r="A2036" s="6">
        <f>'11-2019'!A2463</f>
        <v>13</v>
      </c>
      <c r="B2036" s="7" t="str">
        <f>'11-2019'!B2463</f>
        <v>Đèn LED SLI-FL6-50w      IP66, tiết giảm công suất 2-6 cấp</v>
      </c>
      <c r="C2036" s="8" t="str">
        <f>'11-2019'!C2463</f>
        <v>Chiếc</v>
      </c>
      <c r="D2036" s="9">
        <f>'11-2019'!O2468</f>
        <v>0</v>
      </c>
      <c r="E2036" s="9">
        <f>'11-2019'!P2468</f>
        <v>0</v>
      </c>
      <c r="F2036" s="71">
        <f t="shared" si="89"/>
        <v>0</v>
      </c>
      <c r="H2036" s="38">
        <f>'11-2019'!H2463</f>
        <v>0</v>
      </c>
      <c r="I2036" s="38">
        <f>'11-2019'!I2463</f>
        <v>0</v>
      </c>
      <c r="J2036" s="38">
        <f>'11-2019'!J2463</f>
        <v>0</v>
      </c>
    </row>
    <row r="2037" spans="1:10" s="27" customFormat="1" ht="17.25" hidden="1" x14ac:dyDescent="0.3">
      <c r="A2037" s="6">
        <f>'11-2019'!A2464</f>
        <v>14</v>
      </c>
      <c r="B2037" s="7" t="str">
        <f>'11-2019'!B2464</f>
        <v>Đèn LED SLI-FL6-100w     IP66, tiết giảm công suất 2-6 cấp</v>
      </c>
      <c r="C2037" s="8" t="str">
        <f>'11-2019'!C2464</f>
        <v>Chiếc</v>
      </c>
      <c r="D2037" s="9">
        <f>'11-2019'!O2469</f>
        <v>0</v>
      </c>
      <c r="E2037" s="9">
        <f>'11-2019'!P2469</f>
        <v>0</v>
      </c>
      <c r="F2037" s="71">
        <f t="shared" si="89"/>
        <v>0</v>
      </c>
      <c r="H2037" s="38">
        <f>'11-2019'!H2464</f>
        <v>0</v>
      </c>
      <c r="I2037" s="38">
        <f>'11-2019'!I2464</f>
        <v>0</v>
      </c>
      <c r="J2037" s="38">
        <f>'11-2019'!J2464</f>
        <v>0</v>
      </c>
    </row>
    <row r="2038" spans="1:10" s="27" customFormat="1" ht="17.25" hidden="1" x14ac:dyDescent="0.3">
      <c r="A2038" s="6">
        <f>'11-2019'!A2465</f>
        <v>15</v>
      </c>
      <c r="B2038" s="7" t="str">
        <f>'11-2019'!B2465</f>
        <v>Đèn LED SLI-FL6-150w     IP66, tiết giảm công suất 2-6 cấp</v>
      </c>
      <c r="C2038" s="8" t="str">
        <f>'11-2019'!C2465</f>
        <v>Chiếc</v>
      </c>
      <c r="D2038" s="9">
        <f>'11-2019'!O2470</f>
        <v>0</v>
      </c>
      <c r="E2038" s="9">
        <f>'11-2019'!P2470</f>
        <v>0</v>
      </c>
      <c r="F2038" s="71">
        <f t="shared" si="89"/>
        <v>0</v>
      </c>
      <c r="H2038" s="38">
        <f>'11-2019'!H2465</f>
        <v>0</v>
      </c>
      <c r="I2038" s="38">
        <f>'11-2019'!I2465</f>
        <v>0</v>
      </c>
      <c r="J2038" s="38">
        <f>'11-2019'!J2465</f>
        <v>0</v>
      </c>
    </row>
    <row r="2039" spans="1:10" s="27" customFormat="1" ht="17.25" hidden="1" x14ac:dyDescent="0.3">
      <c r="A2039" s="6">
        <f>'11-2019'!A2466</f>
        <v>16</v>
      </c>
      <c r="B2039" s="7" t="str">
        <f>'11-2019'!B2466</f>
        <v>Đèn LED SLI-FL6-200w     IP66, tiết giảm công suất 2-6 cấp</v>
      </c>
      <c r="C2039" s="8" t="str">
        <f>'11-2019'!C2466</f>
        <v>Chiếc</v>
      </c>
      <c r="D2039" s="9">
        <f>'11-2019'!O2471</f>
        <v>0</v>
      </c>
      <c r="E2039" s="9">
        <f>'11-2019'!P2471</f>
        <v>0</v>
      </c>
      <c r="F2039" s="71">
        <f t="shared" si="89"/>
        <v>0</v>
      </c>
      <c r="H2039" s="38">
        <f>'11-2019'!H2466</f>
        <v>0</v>
      </c>
      <c r="I2039" s="38">
        <f>'11-2019'!I2466</f>
        <v>0</v>
      </c>
      <c r="J2039" s="38">
        <f>'11-2019'!J2466</f>
        <v>0</v>
      </c>
    </row>
    <row r="2040" spans="1:10" s="27" customFormat="1" ht="17.25" hidden="1" x14ac:dyDescent="0.3">
      <c r="A2040" s="6">
        <f>'11-2019'!A2467</f>
        <v>17</v>
      </c>
      <c r="B2040" s="7" t="str">
        <f>'11-2019'!B2467</f>
        <v>Đèn LED SLI-FL6-245w    IP66, tiết giảm công suất 2-6 cấp</v>
      </c>
      <c r="C2040" s="8" t="str">
        <f>'11-2019'!C2467</f>
        <v>Chiếc</v>
      </c>
      <c r="D2040" s="9">
        <f>'11-2019'!O2515</f>
        <v>0</v>
      </c>
      <c r="E2040" s="9">
        <f>'11-2019'!P2515</f>
        <v>0</v>
      </c>
      <c r="F2040" s="71">
        <f t="shared" si="89"/>
        <v>0</v>
      </c>
      <c r="H2040" s="38">
        <f>'11-2019'!H2467</f>
        <v>0</v>
      </c>
      <c r="I2040" s="38">
        <f>'11-2019'!I2467</f>
        <v>0</v>
      </c>
      <c r="J2040" s="38">
        <f>'11-2019'!J2467</f>
        <v>0</v>
      </c>
    </row>
    <row r="2041" spans="1:10" s="27" customFormat="1" ht="17.25" hidden="1" x14ac:dyDescent="0.3">
      <c r="A2041" s="6">
        <f>'11-2019'!A2468</f>
        <v>18</v>
      </c>
      <c r="B2041" s="7" t="str">
        <f>'11-2019'!B2468</f>
        <v>Đèn LED SLI-FL6-300w     IP66, tiết giảm công suất 2-6 cấp</v>
      </c>
      <c r="C2041" s="8" t="str">
        <f>'11-2019'!C2468</f>
        <v>Chiếc</v>
      </c>
      <c r="D2041" s="9">
        <f>'11-2019'!O2516</f>
        <v>0</v>
      </c>
      <c r="E2041" s="9">
        <f>'11-2019'!P2516</f>
        <v>0</v>
      </c>
      <c r="F2041" s="71">
        <f t="shared" si="89"/>
        <v>0</v>
      </c>
      <c r="H2041" s="38">
        <f>'11-2019'!H2468</f>
        <v>0</v>
      </c>
      <c r="I2041" s="38">
        <f>'11-2019'!I2468</f>
        <v>0</v>
      </c>
      <c r="J2041" s="38">
        <f>'11-2019'!J2468</f>
        <v>0</v>
      </c>
    </row>
    <row r="2042" spans="1:10" s="27" customFormat="1" ht="17.25" hidden="1" x14ac:dyDescent="0.3">
      <c r="A2042" s="6">
        <f>'11-2019'!A2469</f>
        <v>19</v>
      </c>
      <c r="B2042" s="7" t="str">
        <f>'11-2019'!B2469</f>
        <v xml:space="preserve">Bóng LED Buld SLI-SBL7  </v>
      </c>
      <c r="C2042" s="8" t="str">
        <f>'11-2019'!C2469</f>
        <v>Chiếc</v>
      </c>
      <c r="D2042" s="9">
        <f>'11-2019'!O2517</f>
        <v>0</v>
      </c>
      <c r="E2042" s="9">
        <f>'11-2019'!P2517</f>
        <v>0</v>
      </c>
      <c r="F2042" s="71">
        <f t="shared" si="89"/>
        <v>0</v>
      </c>
      <c r="H2042" s="38">
        <f>'11-2019'!H2469</f>
        <v>0</v>
      </c>
      <c r="I2042" s="38">
        <f>'11-2019'!I2469</f>
        <v>0</v>
      </c>
      <c r="J2042" s="38">
        <f>'11-2019'!J2469</f>
        <v>0</v>
      </c>
    </row>
    <row r="2043" spans="1:10" s="27" customFormat="1" ht="17.25" hidden="1" x14ac:dyDescent="0.3">
      <c r="A2043" s="6">
        <f>'11-2019'!A2470</f>
        <v>20</v>
      </c>
      <c r="B2043" s="7" t="str">
        <f>'11-2019'!B2470</f>
        <v>Bóng LED Buld SLI-SBL9</v>
      </c>
      <c r="C2043" s="8" t="str">
        <f>'11-2019'!C2470</f>
        <v>Chiếc</v>
      </c>
      <c r="D2043" s="9">
        <f>'11-2019'!O2518</f>
        <v>0</v>
      </c>
      <c r="E2043" s="9">
        <f>'11-2019'!P2518</f>
        <v>0</v>
      </c>
      <c r="F2043" s="71">
        <f t="shared" si="89"/>
        <v>0</v>
      </c>
      <c r="H2043" s="38">
        <f>'11-2019'!H2470</f>
        <v>0</v>
      </c>
      <c r="I2043" s="38">
        <f>'11-2019'!I2470</f>
        <v>0</v>
      </c>
      <c r="J2043" s="38">
        <f>'11-2019'!J2470</f>
        <v>0</v>
      </c>
    </row>
    <row r="2044" spans="1:10" s="27" customFormat="1" ht="17.25" hidden="1" x14ac:dyDescent="0.3">
      <c r="A2044" s="6">
        <f>'11-2019'!A2471</f>
        <v>21</v>
      </c>
      <c r="B2044" s="7" t="str">
        <f>'11-2019'!B2471</f>
        <v>Bóng LED SLI-LR1</v>
      </c>
      <c r="C2044" s="8" t="str">
        <f>'11-2019'!C2471</f>
        <v>Chiếc</v>
      </c>
      <c r="D2044" s="9">
        <f>'11-2019'!O2519</f>
        <v>0</v>
      </c>
      <c r="E2044" s="9">
        <f>'11-2019'!P2519</f>
        <v>0</v>
      </c>
      <c r="F2044" s="71">
        <f t="shared" si="89"/>
        <v>0</v>
      </c>
      <c r="H2044" s="38">
        <f>'11-2019'!H2471</f>
        <v>0</v>
      </c>
      <c r="I2044" s="38">
        <f>'11-2019'!I2471</f>
        <v>0</v>
      </c>
      <c r="J2044" s="38">
        <f>'11-2019'!J2471</f>
        <v>0</v>
      </c>
    </row>
    <row r="2045" spans="1:10" s="27" customFormat="1" ht="17.25" hidden="1" x14ac:dyDescent="0.3">
      <c r="A2045" s="6"/>
      <c r="B2045" s="5" t="str">
        <f>'11-2019'!B2515</f>
        <v>TRỤ ĐÈN CHIẾU SÁNG  SLIGHTING(WWW. CHIEUSANGVIET.COM)</v>
      </c>
      <c r="C2045" s="8"/>
      <c r="D2045" s="9"/>
      <c r="E2045" s="9"/>
      <c r="F2045" s="71"/>
      <c r="H2045" s="38">
        <f>'11-2019'!H2515</f>
        <v>0</v>
      </c>
      <c r="I2045" s="38">
        <f>'11-2019'!I2515</f>
        <v>0</v>
      </c>
      <c r="J2045" s="38">
        <f>'11-2019'!J2515</f>
        <v>0</v>
      </c>
    </row>
    <row r="2046" spans="1:10" s="27" customFormat="1" ht="17.25" hidden="1" x14ac:dyDescent="0.3">
      <c r="A2046" s="6">
        <f>'11-2019'!A2516</f>
        <v>1</v>
      </c>
      <c r="B2046" s="7" t="str">
        <f>'11-2019'!B2516</f>
        <v xml:space="preserve">Cột thép Bát giác, Tròn côn liền cần đơn, H=6m tôn dày 3mm </v>
      </c>
      <c r="C2046" s="8" t="str">
        <f>'11-2019'!C2516</f>
        <v>Chiếc</v>
      </c>
      <c r="D2046" s="9">
        <f>'11-2019'!O2521</f>
        <v>0</v>
      </c>
      <c r="E2046" s="9">
        <f>'11-2019'!P2521</f>
        <v>0</v>
      </c>
      <c r="F2046" s="71">
        <f t="shared" si="89"/>
        <v>0</v>
      </c>
      <c r="H2046" s="38">
        <f>'11-2019'!H2516</f>
        <v>2645400</v>
      </c>
      <c r="I2046" s="38">
        <f>'11-2019'!I2516</f>
        <v>2645400</v>
      </c>
      <c r="J2046" s="38">
        <f>'11-2019'!J2516</f>
        <v>0</v>
      </c>
    </row>
    <row r="2047" spans="1:10" s="27" customFormat="1" ht="17.25" hidden="1" x14ac:dyDescent="0.3">
      <c r="A2047" s="6">
        <f>'11-2019'!A2517</f>
        <v>2</v>
      </c>
      <c r="B2047" s="7" t="str">
        <f>'11-2019'!B2517</f>
        <v>Cột thép Bát giác, Tròn côn liền cần đơn, H=7m tôn dày 3mm</v>
      </c>
      <c r="C2047" s="8" t="str">
        <f>'11-2019'!C2517</f>
        <v>Chiếc</v>
      </c>
      <c r="D2047" s="9">
        <f>'11-2019'!O2522</f>
        <v>0</v>
      </c>
      <c r="E2047" s="9">
        <f>'11-2019'!P2522</f>
        <v>0</v>
      </c>
      <c r="F2047" s="71">
        <f t="shared" si="89"/>
        <v>0</v>
      </c>
      <c r="H2047" s="38">
        <f>'11-2019'!H2517</f>
        <v>2890000</v>
      </c>
      <c r="I2047" s="38">
        <f>'11-2019'!I2517</f>
        <v>2890000</v>
      </c>
      <c r="J2047" s="38">
        <f>'11-2019'!J2517</f>
        <v>0</v>
      </c>
    </row>
    <row r="2048" spans="1:10" s="27" customFormat="1" ht="17.25" hidden="1" x14ac:dyDescent="0.3">
      <c r="A2048" s="6">
        <f>'11-2019'!A2518</f>
        <v>3</v>
      </c>
      <c r="B2048" s="7" t="str">
        <f>'11-2019'!B2518</f>
        <v>Cột thép Bát giác, Tròn côn liền cần đơn, H=8m tôn dày 3mm</v>
      </c>
      <c r="C2048" s="8" t="str">
        <f>'11-2019'!C2518</f>
        <v>Chiếc</v>
      </c>
      <c r="D2048" s="9">
        <f>'11-2019'!O2523</f>
        <v>0</v>
      </c>
      <c r="E2048" s="9">
        <f>'11-2019'!P2523</f>
        <v>0</v>
      </c>
      <c r="F2048" s="71">
        <f t="shared" si="89"/>
        <v>0</v>
      </c>
      <c r="H2048" s="38">
        <f>'11-2019'!H2518</f>
        <v>3354000</v>
      </c>
      <c r="I2048" s="38">
        <f>'11-2019'!I2518</f>
        <v>3354000</v>
      </c>
      <c r="J2048" s="38">
        <f>'11-2019'!J2518</f>
        <v>0</v>
      </c>
    </row>
    <row r="2049" spans="1:10" s="27" customFormat="1" ht="17.25" hidden="1" x14ac:dyDescent="0.3">
      <c r="A2049" s="6">
        <f>'11-2019'!A2519</f>
        <v>4</v>
      </c>
      <c r="B2049" s="7" t="str">
        <f>'11-2019'!B2519</f>
        <v>Cột thép Bát giác, Tròn côn liền cần đơn, H=9m tôn dày 3mm</v>
      </c>
      <c r="C2049" s="8" t="str">
        <f>'11-2019'!C2519</f>
        <v>Chiếc</v>
      </c>
      <c r="D2049" s="9">
        <f>'11-2019'!O2524</f>
        <v>0</v>
      </c>
      <c r="E2049" s="9">
        <f>'11-2019'!P2524</f>
        <v>0</v>
      </c>
      <c r="F2049" s="71">
        <f t="shared" si="89"/>
        <v>0</v>
      </c>
      <c r="H2049" s="38">
        <f>'11-2019'!H2519</f>
        <v>3804000</v>
      </c>
      <c r="I2049" s="38">
        <f>'11-2019'!I2519</f>
        <v>3804000</v>
      </c>
      <c r="J2049" s="38">
        <f>'11-2019'!J2519</f>
        <v>0</v>
      </c>
    </row>
    <row r="2050" spans="1:10" s="27" customFormat="1" ht="17.25" hidden="1" x14ac:dyDescent="0.3">
      <c r="A2050" s="6">
        <f>'11-2019'!A2520</f>
        <v>5</v>
      </c>
      <c r="B2050" s="7" t="str">
        <f>'11-2019'!B2520</f>
        <v>Cột thép Bát giác, Tròn côn liền cần đơn, H=10m tôn dày 3mm</v>
      </c>
      <c r="C2050" s="8" t="str">
        <f>'11-2019'!C2520</f>
        <v>Chiếc</v>
      </c>
      <c r="D2050" s="9">
        <f>'11-2019'!O2525</f>
        <v>0</v>
      </c>
      <c r="E2050" s="9">
        <f>'11-2019'!P2525</f>
        <v>0</v>
      </c>
      <c r="F2050" s="71">
        <f t="shared" si="89"/>
        <v>0</v>
      </c>
      <c r="H2050" s="38">
        <f>'11-2019'!H2520</f>
        <v>4139000</v>
      </c>
      <c r="I2050" s="38">
        <f>'11-2019'!I2520</f>
        <v>4139000</v>
      </c>
      <c r="J2050" s="38">
        <f>'11-2019'!J2520</f>
        <v>0</v>
      </c>
    </row>
    <row r="2051" spans="1:10" s="27" customFormat="1" ht="17.25" hidden="1" x14ac:dyDescent="0.3">
      <c r="A2051" s="6">
        <f>'11-2019'!A2521</f>
        <v>6</v>
      </c>
      <c r="B2051" s="7" t="str">
        <f>'11-2019'!B2521</f>
        <v>Cột thép Bát giác, Tròn côn liền cần đơn, H=7m tôn dày 3,5mm</v>
      </c>
      <c r="C2051" s="8" t="str">
        <f>'11-2019'!C2521</f>
        <v>Chiếc</v>
      </c>
      <c r="D2051" s="9">
        <f>'11-2019'!O2526</f>
        <v>0</v>
      </c>
      <c r="E2051" s="9">
        <f>'11-2019'!P2526</f>
        <v>0</v>
      </c>
      <c r="F2051" s="71">
        <f t="shared" si="89"/>
        <v>0</v>
      </c>
      <c r="H2051" s="38">
        <f>'11-2019'!H2521</f>
        <v>3354000</v>
      </c>
      <c r="I2051" s="38">
        <f>'11-2019'!I2521</f>
        <v>3354000</v>
      </c>
      <c r="J2051" s="38">
        <f>'11-2019'!J2521</f>
        <v>0</v>
      </c>
    </row>
    <row r="2052" spans="1:10" s="27" customFormat="1" ht="17.25" hidden="1" x14ac:dyDescent="0.3">
      <c r="A2052" s="6">
        <f>'11-2019'!A2522</f>
        <v>7</v>
      </c>
      <c r="B2052" s="7" t="str">
        <f>'11-2019'!B2522</f>
        <v>Cột thép Bát giác, Tròn côn liền cần đơn, H=8m tôn dày 3,5mm</v>
      </c>
      <c r="C2052" s="8" t="str">
        <f>'11-2019'!C2522</f>
        <v>Chiếc</v>
      </c>
      <c r="D2052" s="9">
        <f>'11-2019'!O2527</f>
        <v>0</v>
      </c>
      <c r="E2052" s="9">
        <f>'11-2019'!P2527</f>
        <v>0</v>
      </c>
      <c r="F2052" s="71">
        <f t="shared" si="89"/>
        <v>0</v>
      </c>
      <c r="H2052" s="38">
        <f>'11-2019'!H2522</f>
        <v>3781000</v>
      </c>
      <c r="I2052" s="38">
        <f>'11-2019'!I2522</f>
        <v>3781000</v>
      </c>
      <c r="J2052" s="38">
        <f>'11-2019'!J2522</f>
        <v>0</v>
      </c>
    </row>
    <row r="2053" spans="1:10" s="27" customFormat="1" ht="17.25" hidden="1" x14ac:dyDescent="0.3">
      <c r="A2053" s="6">
        <f>'11-2019'!A2523</f>
        <v>8</v>
      </c>
      <c r="B2053" s="7" t="str">
        <f>'11-2019'!B2523</f>
        <v>Cột thép Bát giác, Tròn côn liền cần đơn, H=9m tôn dày 3,5mm</v>
      </c>
      <c r="C2053" s="8" t="str">
        <f>'11-2019'!C2523</f>
        <v>Chiếc</v>
      </c>
      <c r="D2053" s="9">
        <f>'11-2019'!O2528</f>
        <v>0</v>
      </c>
      <c r="E2053" s="9">
        <f>'11-2019'!P2528</f>
        <v>0</v>
      </c>
      <c r="F2053" s="71">
        <f t="shared" si="89"/>
        <v>0</v>
      </c>
      <c r="H2053" s="38">
        <f>'11-2019'!H2523</f>
        <v>4150000</v>
      </c>
      <c r="I2053" s="38">
        <f>'11-2019'!I2523</f>
        <v>4150000</v>
      </c>
      <c r="J2053" s="38">
        <f>'11-2019'!J2523</f>
        <v>0</v>
      </c>
    </row>
    <row r="2054" spans="1:10" s="27" customFormat="1" ht="17.25" hidden="1" x14ac:dyDescent="0.3">
      <c r="A2054" s="6">
        <f>'11-2019'!A2524</f>
        <v>9</v>
      </c>
      <c r="B2054" s="7" t="str">
        <f>'11-2019'!B2524</f>
        <v>Cột thép Bát giác, Tròn côn liền cần đơn, H=10m tôn dày 3,5mm</v>
      </c>
      <c r="C2054" s="8" t="str">
        <f>'11-2019'!C2524</f>
        <v>Chiếc</v>
      </c>
      <c r="D2054" s="9">
        <f>'11-2019'!O2529</f>
        <v>0</v>
      </c>
      <c r="E2054" s="9">
        <f>'11-2019'!P2529</f>
        <v>0</v>
      </c>
      <c r="F2054" s="71">
        <f t="shared" si="89"/>
        <v>0</v>
      </c>
      <c r="H2054" s="38">
        <f>'11-2019'!H2524</f>
        <v>4589000</v>
      </c>
      <c r="I2054" s="38">
        <f>'11-2019'!I2524</f>
        <v>4589000</v>
      </c>
      <c r="J2054" s="38">
        <f>'11-2019'!J2524</f>
        <v>0</v>
      </c>
    </row>
    <row r="2055" spans="1:10" s="27" customFormat="1" ht="17.25" hidden="1" x14ac:dyDescent="0.3">
      <c r="A2055" s="6">
        <f>'11-2019'!A2525</f>
        <v>10</v>
      </c>
      <c r="B2055" s="7" t="str">
        <f>'11-2019'!B2525</f>
        <v>Cột thép Bát giác, Tròn côn liền cần đơn, H=11m tôn dày 3,5mm</v>
      </c>
      <c r="C2055" s="8" t="str">
        <f>'11-2019'!C2525</f>
        <v>Chiếc</v>
      </c>
      <c r="D2055" s="9">
        <f>'11-2019'!O2530</f>
        <v>0</v>
      </c>
      <c r="E2055" s="9">
        <f>'11-2019'!P2530</f>
        <v>0</v>
      </c>
      <c r="F2055" s="71">
        <f t="shared" si="89"/>
        <v>0</v>
      </c>
      <c r="H2055" s="38">
        <f>'11-2019'!H2525</f>
        <v>5082000</v>
      </c>
      <c r="I2055" s="38">
        <f>'11-2019'!I2525</f>
        <v>5082000</v>
      </c>
      <c r="J2055" s="38">
        <f>'11-2019'!J2525</f>
        <v>0</v>
      </c>
    </row>
    <row r="2056" spans="1:10" s="27" customFormat="1" ht="17.25" hidden="1" x14ac:dyDescent="0.3">
      <c r="A2056" s="6">
        <f>'11-2019'!A2526</f>
        <v>11</v>
      </c>
      <c r="B2056" s="7" t="str">
        <f>'11-2019'!B2526</f>
        <v>Cột thép Bát giác, Tròn côn liền cần đơn, H=9m tôn dày 4mm</v>
      </c>
      <c r="C2056" s="8" t="str">
        <f>'11-2019'!C2526</f>
        <v>Chiếc</v>
      </c>
      <c r="D2056" s="9">
        <f>'11-2019'!O2531</f>
        <v>0</v>
      </c>
      <c r="E2056" s="9">
        <f>'11-2019'!P2531</f>
        <v>0</v>
      </c>
      <c r="F2056" s="71">
        <f t="shared" si="89"/>
        <v>0</v>
      </c>
      <c r="H2056" s="38">
        <f>'11-2019'!H2526</f>
        <v>4560000</v>
      </c>
      <c r="I2056" s="38">
        <f>'11-2019'!I2526</f>
        <v>4560000</v>
      </c>
      <c r="J2056" s="38">
        <f>'11-2019'!J2526</f>
        <v>0</v>
      </c>
    </row>
    <row r="2057" spans="1:10" s="27" customFormat="1" ht="17.25" hidden="1" x14ac:dyDescent="0.3">
      <c r="A2057" s="6">
        <f>'11-2019'!A2527</f>
        <v>12</v>
      </c>
      <c r="B2057" s="7" t="str">
        <f>'11-2019'!B2527</f>
        <v>Cột thép Bát giác, Tròn côn liền cần đơn, H=10m tôn dày 4mm</v>
      </c>
      <c r="C2057" s="8" t="str">
        <f>'11-2019'!C2527</f>
        <v>Chiếc</v>
      </c>
      <c r="D2057" s="9">
        <f>'11-2019'!O2532</f>
        <v>0</v>
      </c>
      <c r="E2057" s="9">
        <f>'11-2019'!P2532</f>
        <v>0</v>
      </c>
      <c r="F2057" s="71">
        <f t="shared" si="89"/>
        <v>0</v>
      </c>
      <c r="H2057" s="38">
        <f>'11-2019'!H2527</f>
        <v>5061000</v>
      </c>
      <c r="I2057" s="38">
        <f>'11-2019'!I2527</f>
        <v>5061000</v>
      </c>
      <c r="J2057" s="38">
        <f>'11-2019'!J2527</f>
        <v>0</v>
      </c>
    </row>
    <row r="2058" spans="1:10" s="27" customFormat="1" ht="17.25" hidden="1" x14ac:dyDescent="0.3">
      <c r="A2058" s="6">
        <f>'11-2019'!A2528</f>
        <v>13</v>
      </c>
      <c r="B2058" s="7" t="str">
        <f>'11-2019'!B2528</f>
        <v>Cột thép Bát giác, Tròn côn liền cần đơn, H=11m tôn dày 4mm</v>
      </c>
      <c r="C2058" s="8" t="str">
        <f>'11-2019'!C2528</f>
        <v>Chiếc</v>
      </c>
      <c r="D2058" s="9">
        <f>'11-2019'!O2533</f>
        <v>0</v>
      </c>
      <c r="E2058" s="9">
        <f>'11-2019'!P2533</f>
        <v>0</v>
      </c>
      <c r="F2058" s="71">
        <f t="shared" si="89"/>
        <v>0</v>
      </c>
      <c r="H2058" s="38">
        <f>'11-2019'!H2528</f>
        <v>5435000</v>
      </c>
      <c r="I2058" s="38">
        <f>'11-2019'!I2528</f>
        <v>5435000</v>
      </c>
      <c r="J2058" s="38">
        <f>'11-2019'!J2528</f>
        <v>0</v>
      </c>
    </row>
    <row r="2059" spans="1:10" s="27" customFormat="1" ht="17.25" hidden="1" x14ac:dyDescent="0.3">
      <c r="A2059" s="6">
        <f>'11-2019'!A2529</f>
        <v>14</v>
      </c>
      <c r="B2059" s="7" t="str">
        <f>'11-2019'!B2529</f>
        <v>Cột thép Bát giác, Tròn côn rời cần đơn, H=11,3m tôn dày 4mm. Mạ kẽm, sơn phủ</v>
      </c>
      <c r="C2059" s="8" t="str">
        <f>'11-2019'!C2529</f>
        <v>Chiếc</v>
      </c>
      <c r="D2059" s="9">
        <f>'11-2019'!O2534</f>
        <v>0</v>
      </c>
      <c r="E2059" s="9">
        <f>'11-2019'!P2534</f>
        <v>0</v>
      </c>
      <c r="F2059" s="71">
        <f t="shared" si="89"/>
        <v>0</v>
      </c>
      <c r="H2059" s="38">
        <f>'11-2019'!H2529</f>
        <v>12536000</v>
      </c>
      <c r="I2059" s="38">
        <f>'11-2019'!I2529</f>
        <v>12536000</v>
      </c>
      <c r="J2059" s="38">
        <f>'11-2019'!J2529</f>
        <v>0</v>
      </c>
    </row>
    <row r="2060" spans="1:10" s="27" customFormat="1" ht="17.25" hidden="1" x14ac:dyDescent="0.3">
      <c r="A2060" s="6">
        <f>'11-2019'!A2530</f>
        <v>15</v>
      </c>
      <c r="B2060" s="7" t="str">
        <f>'11-2019'!B2530</f>
        <v>Cột thép Bát giác, Tròn côn 6m D78-3mm</v>
      </c>
      <c r="C2060" s="8" t="str">
        <f>'11-2019'!C2530</f>
        <v>Chiếc</v>
      </c>
      <c r="D2060" s="9">
        <f>'11-2019'!O2535</f>
        <v>0</v>
      </c>
      <c r="E2060" s="9">
        <f>'11-2019'!P2535</f>
        <v>0</v>
      </c>
      <c r="F2060" s="71">
        <f t="shared" si="89"/>
        <v>0</v>
      </c>
      <c r="H2060" s="38">
        <f>'11-2019'!H2530</f>
        <v>2554000</v>
      </c>
      <c r="I2060" s="38">
        <f>'11-2019'!I2530</f>
        <v>2554000</v>
      </c>
      <c r="J2060" s="38">
        <f>'11-2019'!J2530</f>
        <v>0</v>
      </c>
    </row>
    <row r="2061" spans="1:10" s="27" customFormat="1" ht="17.25" hidden="1" x14ac:dyDescent="0.3">
      <c r="A2061" s="6">
        <f>'11-2019'!A2531</f>
        <v>16</v>
      </c>
      <c r="B2061" s="7" t="str">
        <f>'11-2019'!B2531</f>
        <v>Cột thép Bát giác, Tròn côn 7m D78-3mm</v>
      </c>
      <c r="C2061" s="8" t="str">
        <f>'11-2019'!C2531</f>
        <v>Chiếc</v>
      </c>
      <c r="D2061" s="9">
        <f>'11-2019'!O2536</f>
        <v>0</v>
      </c>
      <c r="E2061" s="9">
        <f>'11-2019'!P2536</f>
        <v>0</v>
      </c>
      <c r="F2061" s="71">
        <f t="shared" si="89"/>
        <v>0</v>
      </c>
      <c r="H2061" s="38">
        <f>'11-2019'!H2531</f>
        <v>3000000</v>
      </c>
      <c r="I2061" s="38">
        <f>'11-2019'!I2531</f>
        <v>3000000</v>
      </c>
      <c r="J2061" s="38">
        <f>'11-2019'!J2531</f>
        <v>0</v>
      </c>
    </row>
    <row r="2062" spans="1:10" s="27" customFormat="1" ht="17.25" hidden="1" x14ac:dyDescent="0.3">
      <c r="A2062" s="6">
        <f>'11-2019'!A2532</f>
        <v>17</v>
      </c>
      <c r="B2062" s="7" t="str">
        <f>'11-2019'!B2532</f>
        <v>Cột thép Bát giác, Tròn côn 8m D78-3mm</v>
      </c>
      <c r="C2062" s="8" t="str">
        <f>'11-2019'!C2532</f>
        <v>Chiếc</v>
      </c>
      <c r="D2062" s="9">
        <f>'11-2019'!O2537</f>
        <v>0</v>
      </c>
      <c r="E2062" s="9">
        <f>'11-2019'!P2537</f>
        <v>0</v>
      </c>
      <c r="F2062" s="71">
        <f t="shared" si="89"/>
        <v>0</v>
      </c>
      <c r="H2062" s="38">
        <f>'11-2019'!H2532</f>
        <v>3329000</v>
      </c>
      <c r="I2062" s="38">
        <f>'11-2019'!I2532</f>
        <v>3329000</v>
      </c>
      <c r="J2062" s="38">
        <f>'11-2019'!J2532</f>
        <v>0</v>
      </c>
    </row>
    <row r="2063" spans="1:10" s="27" customFormat="1" ht="17.25" hidden="1" x14ac:dyDescent="0.3">
      <c r="A2063" s="6">
        <f>'11-2019'!A2533</f>
        <v>18</v>
      </c>
      <c r="B2063" s="7" t="str">
        <f>'11-2019'!B2533</f>
        <v>Cột thép Bát giác, Tròn côn 8m D78-3,5mm</v>
      </c>
      <c r="C2063" s="8" t="str">
        <f>'11-2019'!C2533</f>
        <v>Chiếc</v>
      </c>
      <c r="D2063" s="9">
        <f>'11-2019'!O2538</f>
        <v>0</v>
      </c>
      <c r="E2063" s="9">
        <f>'11-2019'!P2538</f>
        <v>0</v>
      </c>
      <c r="F2063" s="71">
        <f t="shared" si="89"/>
        <v>0</v>
      </c>
      <c r="H2063" s="38">
        <f>'11-2019'!H2533</f>
        <v>3718000</v>
      </c>
      <c r="I2063" s="38">
        <f>'11-2019'!I2533</f>
        <v>3718000</v>
      </c>
      <c r="J2063" s="38">
        <f>'11-2019'!J2533</f>
        <v>0</v>
      </c>
    </row>
    <row r="2064" spans="1:10" s="27" customFormat="1" ht="17.25" hidden="1" x14ac:dyDescent="0.3">
      <c r="A2064" s="6">
        <f>'11-2019'!A2534</f>
        <v>19</v>
      </c>
      <c r="B2064" s="7" t="str">
        <f>'11-2019'!B2534</f>
        <v>Cột thép Bát giác, Tròn côn 9m D78-3,5mm</v>
      </c>
      <c r="C2064" s="8" t="str">
        <f>'11-2019'!C2534</f>
        <v>Chiếc</v>
      </c>
      <c r="D2064" s="9">
        <f>'11-2019'!O2539</f>
        <v>0</v>
      </c>
      <c r="E2064" s="9">
        <f>'11-2019'!P2539</f>
        <v>0</v>
      </c>
      <c r="F2064" s="71">
        <f t="shared" si="89"/>
        <v>0</v>
      </c>
      <c r="H2064" s="38">
        <f>'11-2019'!H2534</f>
        <v>4215000</v>
      </c>
      <c r="I2064" s="38">
        <f>'11-2019'!I2534</f>
        <v>4215000</v>
      </c>
      <c r="J2064" s="38">
        <f>'11-2019'!J2534</f>
        <v>0</v>
      </c>
    </row>
    <row r="2065" spans="1:10" s="27" customFormat="1" ht="17.25" hidden="1" x14ac:dyDescent="0.3">
      <c r="A2065" s="6">
        <f>'11-2019'!A2535</f>
        <v>20</v>
      </c>
      <c r="B2065" s="7" t="str">
        <f>'11-2019'!B2535</f>
        <v>Cột thép Bát giác, Tròn côn 10m D78-3,5mm</v>
      </c>
      <c r="C2065" s="8" t="str">
        <f>'11-2019'!C2535</f>
        <v>Chiếc</v>
      </c>
      <c r="D2065" s="9">
        <f>'11-2019'!O2540</f>
        <v>0</v>
      </c>
      <c r="E2065" s="9">
        <f>'11-2019'!P2540</f>
        <v>0</v>
      </c>
      <c r="F2065" s="71">
        <f t="shared" si="89"/>
        <v>0</v>
      </c>
      <c r="H2065" s="38">
        <f>'11-2019'!H2535</f>
        <v>4560000</v>
      </c>
      <c r="I2065" s="38">
        <f>'11-2019'!I2535</f>
        <v>4560000</v>
      </c>
      <c r="J2065" s="38">
        <f>'11-2019'!J2535</f>
        <v>0</v>
      </c>
    </row>
    <row r="2066" spans="1:10" s="27" customFormat="1" ht="17.25" hidden="1" x14ac:dyDescent="0.3">
      <c r="A2066" s="6">
        <f>'11-2019'!A2536</f>
        <v>21</v>
      </c>
      <c r="B2066" s="7" t="str">
        <f>'11-2019'!B2536</f>
        <v>Cột thép Bát giác, Tròn côn 8m D78-4mm</v>
      </c>
      <c r="C2066" s="8" t="str">
        <f>'11-2019'!C2536</f>
        <v>Chiếc</v>
      </c>
      <c r="D2066" s="9">
        <f>'11-2019'!O2541</f>
        <v>0</v>
      </c>
      <c r="E2066" s="9">
        <f>'11-2019'!P2541</f>
        <v>0</v>
      </c>
      <c r="F2066" s="71">
        <f t="shared" si="89"/>
        <v>0</v>
      </c>
      <c r="H2066" s="38">
        <f>'11-2019'!H2536</f>
        <v>4220000</v>
      </c>
      <c r="I2066" s="38">
        <f>'11-2019'!I2536</f>
        <v>4220000</v>
      </c>
      <c r="J2066" s="38">
        <f>'11-2019'!J2536</f>
        <v>0</v>
      </c>
    </row>
    <row r="2067" spans="1:10" s="27" customFormat="1" ht="17.25" hidden="1" x14ac:dyDescent="0.3">
      <c r="A2067" s="6">
        <f>'11-2019'!A2537</f>
        <v>22</v>
      </c>
      <c r="B2067" s="7" t="str">
        <f>'11-2019'!B2537</f>
        <v>Cột thép Bát giác, Tròn côn 9m D78-4mm</v>
      </c>
      <c r="C2067" s="8" t="str">
        <f>'11-2019'!C2537</f>
        <v>Chiếc</v>
      </c>
      <c r="D2067" s="9">
        <f>'11-2019'!O2542</f>
        <v>0</v>
      </c>
      <c r="E2067" s="9">
        <f>'11-2019'!P2542</f>
        <v>0</v>
      </c>
      <c r="F2067" s="71">
        <f t="shared" si="89"/>
        <v>0</v>
      </c>
      <c r="H2067" s="38">
        <f>'11-2019'!H2537</f>
        <v>4968400</v>
      </c>
      <c r="I2067" s="38">
        <f>'11-2019'!I2537</f>
        <v>4968400</v>
      </c>
      <c r="J2067" s="38">
        <f>'11-2019'!J2537</f>
        <v>0</v>
      </c>
    </row>
    <row r="2068" spans="1:10" s="27" customFormat="1" ht="17.25" hidden="1" x14ac:dyDescent="0.3">
      <c r="A2068" s="6">
        <f>'11-2019'!A2538</f>
        <v>23</v>
      </c>
      <c r="B2068" s="7" t="str">
        <f>'11-2019'!B2538</f>
        <v>Cột thép Bát giác, Tròn côn 10m D78-4mm</v>
      </c>
      <c r="C2068" s="8" t="str">
        <f>'11-2019'!C2538</f>
        <v>Chiếc</v>
      </c>
      <c r="D2068" s="9">
        <f>'11-2019'!O2543</f>
        <v>0</v>
      </c>
      <c r="E2068" s="9">
        <f>'11-2019'!P2543</f>
        <v>0</v>
      </c>
      <c r="F2068" s="71">
        <f t="shared" si="89"/>
        <v>0</v>
      </c>
      <c r="H2068" s="38">
        <f>'11-2019'!H2538</f>
        <v>5120000</v>
      </c>
      <c r="I2068" s="38">
        <f>'11-2019'!I2538</f>
        <v>5120000</v>
      </c>
      <c r="J2068" s="38">
        <f>'11-2019'!J2538</f>
        <v>0</v>
      </c>
    </row>
    <row r="2069" spans="1:10" s="27" customFormat="1" ht="17.25" hidden="1" x14ac:dyDescent="0.3">
      <c r="A2069" s="6">
        <f>'11-2019'!A2539</f>
        <v>24</v>
      </c>
      <c r="B2069" s="7" t="str">
        <f>'11-2019'!B2539</f>
        <v>Cột thép Bát giác, Tròn côn 11m D78-4mm</v>
      </c>
      <c r="C2069" s="8" t="str">
        <f>'11-2019'!C2539</f>
        <v>Chiếc</v>
      </c>
      <c r="D2069" s="9">
        <f>'11-2019'!O2544</f>
        <v>0</v>
      </c>
      <c r="E2069" s="9">
        <f>'11-2019'!P2544</f>
        <v>0</v>
      </c>
      <c r="F2069" s="71">
        <f t="shared" si="89"/>
        <v>0</v>
      </c>
      <c r="H2069" s="38">
        <f>'11-2019'!H2539</f>
        <v>5830000</v>
      </c>
      <c r="I2069" s="38">
        <f>'11-2019'!I2539</f>
        <v>5830000</v>
      </c>
      <c r="J2069" s="38">
        <f>'11-2019'!J2539</f>
        <v>0</v>
      </c>
    </row>
    <row r="2070" spans="1:10" s="27" customFormat="1" ht="17.25" hidden="1" x14ac:dyDescent="0.3">
      <c r="A2070" s="6">
        <f>'11-2019'!A2540</f>
        <v>25</v>
      </c>
      <c r="B2070" s="7" t="str">
        <f>'11-2019'!B2540</f>
        <v xml:space="preserve"> Cần đèn CD-01 cao 2m, vươn 1,5m</v>
      </c>
      <c r="C2070" s="8" t="str">
        <f>'11-2019'!C2540</f>
        <v>Chiếc</v>
      </c>
      <c r="D2070" s="9">
        <f>'11-2019'!O2545</f>
        <v>0</v>
      </c>
      <c r="E2070" s="9">
        <f>'11-2019'!P2545</f>
        <v>0</v>
      </c>
      <c r="F2070" s="71">
        <f t="shared" si="89"/>
        <v>0</v>
      </c>
      <c r="H2070" s="38">
        <f>'11-2019'!H2540</f>
        <v>980500</v>
      </c>
      <c r="I2070" s="38">
        <f>'11-2019'!I2540</f>
        <v>980500</v>
      </c>
      <c r="J2070" s="38">
        <f>'11-2019'!J2540</f>
        <v>0</v>
      </c>
    </row>
    <row r="2071" spans="1:10" s="27" customFormat="1" ht="33" hidden="1" x14ac:dyDescent="0.3">
      <c r="A2071" s="6">
        <f>'11-2019'!A2541</f>
        <v>26</v>
      </c>
      <c r="B2071" s="7" t="str">
        <f>'11-2019'!B2541</f>
        <v xml:space="preserve"> Cần đèn CD-02;CD-04; CD-07; CD-14; CD-23; CD-32; CD-43; CD-45  cao 2m, vươn 1,5m</v>
      </c>
      <c r="C2071" s="8" t="str">
        <f>'11-2019'!C2541</f>
        <v>Chiếc</v>
      </c>
      <c r="D2071" s="9">
        <f>'11-2019'!O2546</f>
        <v>0</v>
      </c>
      <c r="E2071" s="9">
        <f>'11-2019'!P2546</f>
        <v>0</v>
      </c>
      <c r="F2071" s="71">
        <f t="shared" si="89"/>
        <v>0</v>
      </c>
      <c r="H2071" s="38">
        <f>'11-2019'!H2541</f>
        <v>1048200</v>
      </c>
      <c r="I2071" s="38">
        <f>'11-2019'!I2541</f>
        <v>1048200</v>
      </c>
      <c r="J2071" s="38">
        <f>'11-2019'!J2541</f>
        <v>0</v>
      </c>
    </row>
    <row r="2072" spans="1:10" s="27" customFormat="1" ht="33" hidden="1" x14ac:dyDescent="0.3">
      <c r="A2072" s="6">
        <f>'11-2019'!A2542</f>
        <v>27</v>
      </c>
      <c r="B2072" s="7" t="str">
        <f>'11-2019'!B2542</f>
        <v xml:space="preserve"> Cần đèn CD-03; CD-05; CD-10; CD-11; CD-16; CD-18; CD-21; CD-22; CD-24; CD-26; CD-29; CD-39; CD-40; CD-46 cao 2m, vươn 1,5m</v>
      </c>
      <c r="C2072" s="8" t="str">
        <f>'11-2019'!C2542</f>
        <v>Chiếc</v>
      </c>
      <c r="D2072" s="9">
        <f>'11-2019'!O2547</f>
        <v>0</v>
      </c>
      <c r="E2072" s="9">
        <f>'11-2019'!P2547</f>
        <v>0</v>
      </c>
      <c r="F2072" s="71">
        <f t="shared" si="89"/>
        <v>0</v>
      </c>
      <c r="H2072" s="38">
        <f>'11-2019'!H2542</f>
        <v>1036300</v>
      </c>
      <c r="I2072" s="38">
        <f>'11-2019'!I2542</f>
        <v>1036300</v>
      </c>
      <c r="J2072" s="38">
        <f>'11-2019'!J2542</f>
        <v>0</v>
      </c>
    </row>
    <row r="2073" spans="1:10" s="27" customFormat="1" ht="17.25" hidden="1" x14ac:dyDescent="0.3">
      <c r="A2073" s="6">
        <f>'11-2019'!A2543</f>
        <v>28</v>
      </c>
      <c r="B2073" s="7" t="str">
        <f>'11-2019'!B2543</f>
        <v xml:space="preserve"> Cần đèn CD-06; CD-08; CD-09; CD-13; CD-25; CD-30; CD-42 cao 2m, vươn 1,5m</v>
      </c>
      <c r="C2073" s="8" t="str">
        <f>'11-2019'!C2543</f>
        <v>Chiếc</v>
      </c>
      <c r="D2073" s="9">
        <f>'11-2019'!O2548</f>
        <v>0</v>
      </c>
      <c r="E2073" s="9">
        <f>'11-2019'!P2548</f>
        <v>0</v>
      </c>
      <c r="F2073" s="71">
        <f t="shared" si="89"/>
        <v>0</v>
      </c>
      <c r="H2073" s="38">
        <f>'11-2019'!H2543</f>
        <v>1820300</v>
      </c>
      <c r="I2073" s="38">
        <f>'11-2019'!I2543</f>
        <v>1820300</v>
      </c>
      <c r="J2073" s="38">
        <f>'11-2019'!J2543</f>
        <v>0</v>
      </c>
    </row>
    <row r="2074" spans="1:10" s="27" customFormat="1" ht="17.25" hidden="1" x14ac:dyDescent="0.3">
      <c r="A2074" s="6">
        <f>'11-2019'!A2544</f>
        <v>29</v>
      </c>
      <c r="B2074" s="7" t="str">
        <f>'11-2019'!B2544</f>
        <v>Cần đèn CK-02 cao 2m, vươn 1,5m</v>
      </c>
      <c r="C2074" s="8" t="str">
        <f>'11-2019'!C2544</f>
        <v>Chiếc</v>
      </c>
      <c r="D2074" s="9">
        <f>'11-2019'!O2549</f>
        <v>0</v>
      </c>
      <c r="E2074" s="9">
        <f>'11-2019'!P2549</f>
        <v>0</v>
      </c>
      <c r="F2074" s="71">
        <f t="shared" si="89"/>
        <v>0</v>
      </c>
      <c r="H2074" s="38">
        <f>'11-2019'!H2544</f>
        <v>1595600</v>
      </c>
      <c r="I2074" s="38">
        <f>'11-2019'!I2544</f>
        <v>1595600</v>
      </c>
      <c r="J2074" s="38">
        <f>'11-2019'!J2544</f>
        <v>0</v>
      </c>
    </row>
    <row r="2075" spans="1:10" s="27" customFormat="1" ht="17.25" hidden="1" x14ac:dyDescent="0.3">
      <c r="A2075" s="6">
        <f>'11-2019'!A2545</f>
        <v>30</v>
      </c>
      <c r="B2075" s="7" t="str">
        <f>'11-2019'!B2545</f>
        <v xml:space="preserve"> Cần đèn CK-03; CK-04; CK-22; CK-28; CK-32; CK-35 cao 2m, vươn 1,5m</v>
      </c>
      <c r="C2075" s="8" t="str">
        <f>'11-2019'!C2545</f>
        <v>Chiếc</v>
      </c>
      <c r="D2075" s="9">
        <f>'11-2019'!O2550</f>
        <v>0</v>
      </c>
      <c r="E2075" s="9">
        <f>'11-2019'!P2550</f>
        <v>0</v>
      </c>
      <c r="F2075" s="71">
        <f t="shared" si="89"/>
        <v>0</v>
      </c>
      <c r="H2075" s="38">
        <f>'11-2019'!H2545</f>
        <v>1986700</v>
      </c>
      <c r="I2075" s="38">
        <f>'11-2019'!I2545</f>
        <v>1986700</v>
      </c>
      <c r="J2075" s="38">
        <f>'11-2019'!J2545</f>
        <v>0</v>
      </c>
    </row>
    <row r="2076" spans="1:10" s="27" customFormat="1" ht="17.25" hidden="1" x14ac:dyDescent="0.3">
      <c r="A2076" s="6">
        <f>'11-2019'!A2546</f>
        <v>31</v>
      </c>
      <c r="B2076" s="7" t="str">
        <f>'11-2019'!B2546</f>
        <v xml:space="preserve"> Cần đèn CK-05 cao 2m, vươn 1,5m</v>
      </c>
      <c r="C2076" s="8" t="str">
        <f>'11-2019'!C2546</f>
        <v>Chiếc</v>
      </c>
      <c r="D2076" s="9">
        <f>'11-2019'!O2551</f>
        <v>0</v>
      </c>
      <c r="E2076" s="9">
        <f>'11-2019'!P2551</f>
        <v>0</v>
      </c>
      <c r="F2076" s="71">
        <f t="shared" si="89"/>
        <v>0</v>
      </c>
      <c r="H2076" s="38">
        <f>'11-2019'!H2546</f>
        <v>2345600</v>
      </c>
      <c r="I2076" s="38">
        <f>'11-2019'!I2546</f>
        <v>2345600</v>
      </c>
      <c r="J2076" s="38">
        <f>'11-2019'!J2546</f>
        <v>0</v>
      </c>
    </row>
    <row r="2077" spans="1:10" s="27" customFormat="1" ht="17.25" hidden="1" x14ac:dyDescent="0.3">
      <c r="A2077" s="6">
        <f>'11-2019'!A2547</f>
        <v>32</v>
      </c>
      <c r="B2077" s="7" t="str">
        <f>'11-2019'!B2547</f>
        <v xml:space="preserve"> Cần đèn CK-06; CK-10; CK-14; CK-23; CK-24; CK-36; CK-39 cao 2m, vươn 1,5m</v>
      </c>
      <c r="C2077" s="8" t="str">
        <f>'11-2019'!C2547</f>
        <v>Chiếc</v>
      </c>
      <c r="D2077" s="9">
        <f>'11-2019'!O2552</f>
        <v>0</v>
      </c>
      <c r="E2077" s="9">
        <f>'11-2019'!P2552</f>
        <v>0</v>
      </c>
      <c r="F2077" s="71">
        <f t="shared" si="89"/>
        <v>0</v>
      </c>
      <c r="H2077" s="38">
        <f>'11-2019'!H2547</f>
        <v>1820500</v>
      </c>
      <c r="I2077" s="38">
        <f>'11-2019'!I2547</f>
        <v>1820500</v>
      </c>
      <c r="J2077" s="38">
        <f>'11-2019'!J2547</f>
        <v>0</v>
      </c>
    </row>
    <row r="2078" spans="1:10" s="27" customFormat="1" ht="33" hidden="1" x14ac:dyDescent="0.3">
      <c r="A2078" s="6">
        <f>'11-2019'!A2548</f>
        <v>33</v>
      </c>
      <c r="B2078" s="7" t="str">
        <f>'11-2019'!B2548</f>
        <v xml:space="preserve"> Cần đèn CK-07; CK-08; CK-09; CK-16; CK-17; CK-20; CK-25; CK-30; CK-37; CK-38; CK-45 cao 2m, vươn 1,5m</v>
      </c>
      <c r="C2078" s="8" t="str">
        <f>'11-2019'!C2548</f>
        <v>Chiếc</v>
      </c>
      <c r="D2078" s="9">
        <f>'11-2019'!O2553</f>
        <v>0</v>
      </c>
      <c r="E2078" s="9">
        <f>'11-2019'!P2553</f>
        <v>0</v>
      </c>
      <c r="F2078" s="71">
        <f t="shared" si="89"/>
        <v>0</v>
      </c>
      <c r="H2078" s="38">
        <f>'11-2019'!H2548</f>
        <v>2054300</v>
      </c>
      <c r="I2078" s="38">
        <f>'11-2019'!I2548</f>
        <v>2054300</v>
      </c>
      <c r="J2078" s="38">
        <f>'11-2019'!J2548</f>
        <v>0</v>
      </c>
    </row>
    <row r="2079" spans="1:10" s="27" customFormat="1" ht="17.25" hidden="1" x14ac:dyDescent="0.3">
      <c r="A2079" s="6">
        <f>'11-2019'!A2549</f>
        <v>34</v>
      </c>
      <c r="B2079" s="7" t="str">
        <f>'11-2019'!B2549</f>
        <v xml:space="preserve"> Cần đèn CK-11; CK-19; CK-33; CK44 cao 2m, vươn 1,5m</v>
      </c>
      <c r="C2079" s="8" t="str">
        <f>'11-2019'!C2549</f>
        <v>Chiếc</v>
      </c>
      <c r="D2079" s="9">
        <f>'11-2019'!O2554</f>
        <v>0</v>
      </c>
      <c r="E2079" s="9">
        <f>'11-2019'!P2554</f>
        <v>0</v>
      </c>
      <c r="F2079" s="71">
        <f t="shared" si="89"/>
        <v>0</v>
      </c>
      <c r="H2079" s="38">
        <f>'11-2019'!H2549</f>
        <v>2566400</v>
      </c>
      <c r="I2079" s="38">
        <f>'11-2019'!I2549</f>
        <v>2566400</v>
      </c>
      <c r="J2079" s="38">
        <f>'11-2019'!J2549</f>
        <v>0</v>
      </c>
    </row>
    <row r="2080" spans="1:10" s="27" customFormat="1" ht="17.25" hidden="1" x14ac:dyDescent="0.3">
      <c r="A2080" s="6">
        <f>'11-2019'!A2550</f>
        <v>35</v>
      </c>
      <c r="B2080" s="7" t="str">
        <f>'11-2019'!B2550</f>
        <v>Đế gang DP01 cao 1,38m thân cột thép cao 8m ngọn  D78-3.5</v>
      </c>
      <c r="C2080" s="8" t="str">
        <f>'11-2019'!C2550</f>
        <v>Chiếc</v>
      </c>
      <c r="D2080" s="9">
        <f>'11-2019'!O2555</f>
        <v>0</v>
      </c>
      <c r="E2080" s="9">
        <f>'11-2019'!P2555</f>
        <v>0</v>
      </c>
      <c r="F2080" s="71">
        <f t="shared" si="89"/>
        <v>0</v>
      </c>
      <c r="H2080" s="38">
        <f>'11-2019'!H2550</f>
        <v>9660000</v>
      </c>
      <c r="I2080" s="38">
        <f>'11-2019'!I2550</f>
        <v>9660000</v>
      </c>
      <c r="J2080" s="38">
        <f>'11-2019'!J2550</f>
        <v>0</v>
      </c>
    </row>
    <row r="2081" spans="1:10" s="27" customFormat="1" ht="17.25" hidden="1" x14ac:dyDescent="0.3">
      <c r="A2081" s="6">
        <f>'11-2019'!A2551</f>
        <v>36</v>
      </c>
      <c r="B2081" s="7" t="str">
        <f>'11-2019'!B2551</f>
        <v>Đế gang DP01 cao 1,38m thân cột thép cao 8m ngọn  D78-4.0</v>
      </c>
      <c r="C2081" s="8" t="str">
        <f>'11-2019'!C2551</f>
        <v>Chiếc</v>
      </c>
      <c r="D2081" s="9">
        <f>'11-2019'!O2556</f>
        <v>0</v>
      </c>
      <c r="E2081" s="9">
        <f>'11-2019'!P2556</f>
        <v>0</v>
      </c>
      <c r="F2081" s="71">
        <f t="shared" si="89"/>
        <v>0</v>
      </c>
      <c r="H2081" s="38">
        <f>'11-2019'!H2551</f>
        <v>10360000</v>
      </c>
      <c r="I2081" s="38">
        <f>'11-2019'!I2551</f>
        <v>10360000</v>
      </c>
      <c r="J2081" s="38">
        <f>'11-2019'!J2551</f>
        <v>0</v>
      </c>
    </row>
    <row r="2082" spans="1:10" s="27" customFormat="1" ht="17.25" hidden="1" x14ac:dyDescent="0.3">
      <c r="A2082" s="6">
        <f>'11-2019'!A2552</f>
        <v>37</v>
      </c>
      <c r="B2082" s="7" t="str">
        <f>'11-2019'!B2552</f>
        <v>Đế gang DP01 cao 1,38m thân cột thép cao 9m ngọn  D78-3.5</v>
      </c>
      <c r="C2082" s="8" t="str">
        <f>'11-2019'!C2552</f>
        <v>Chiếc</v>
      </c>
      <c r="D2082" s="9">
        <f>'11-2019'!O2557</f>
        <v>0</v>
      </c>
      <c r="E2082" s="9">
        <f>'11-2019'!P2557</f>
        <v>0</v>
      </c>
      <c r="F2082" s="71">
        <f t="shared" si="89"/>
        <v>0</v>
      </c>
      <c r="H2082" s="38">
        <f>'11-2019'!H2552</f>
        <v>10080000</v>
      </c>
      <c r="I2082" s="38">
        <f>'11-2019'!I2552</f>
        <v>10080000</v>
      </c>
      <c r="J2082" s="38">
        <f>'11-2019'!J2552</f>
        <v>0</v>
      </c>
    </row>
    <row r="2083" spans="1:10" s="27" customFormat="1" ht="17.25" hidden="1" x14ac:dyDescent="0.3">
      <c r="A2083" s="6">
        <f>'11-2019'!A2553</f>
        <v>38</v>
      </c>
      <c r="B2083" s="7" t="str">
        <f>'11-2019'!B2553</f>
        <v>Đế gang DP01 cao 1,38m thân cột thép cao 9m ngọn  D78-4.0</v>
      </c>
      <c r="C2083" s="8" t="str">
        <f>'11-2019'!C2553</f>
        <v>Chiếc</v>
      </c>
      <c r="D2083" s="9">
        <f>'11-2019'!O2558</f>
        <v>0</v>
      </c>
      <c r="E2083" s="9">
        <f>'11-2019'!P2558</f>
        <v>0</v>
      </c>
      <c r="F2083" s="71">
        <f t="shared" si="89"/>
        <v>0</v>
      </c>
      <c r="H2083" s="38">
        <f>'11-2019'!H2553</f>
        <v>10780000</v>
      </c>
      <c r="I2083" s="38">
        <f>'11-2019'!I2553</f>
        <v>10780000</v>
      </c>
      <c r="J2083" s="38">
        <f>'11-2019'!J2553</f>
        <v>0</v>
      </c>
    </row>
    <row r="2084" spans="1:10" s="27" customFormat="1" ht="17.25" hidden="1" x14ac:dyDescent="0.3">
      <c r="A2084" s="6">
        <f>'11-2019'!A2554</f>
        <v>39</v>
      </c>
      <c r="B2084" s="7" t="str">
        <f>'11-2019'!B2554</f>
        <v>Đế gang DP01 cao 1,38m thân cột thép cao 10m ngọn  D78-4.0</v>
      </c>
      <c r="C2084" s="8" t="str">
        <f>'11-2019'!C2554</f>
        <v>Chiếc</v>
      </c>
      <c r="D2084" s="9">
        <f>'11-2019'!O2559</f>
        <v>0</v>
      </c>
      <c r="E2084" s="9">
        <f>'11-2019'!P2559</f>
        <v>0</v>
      </c>
      <c r="F2084" s="71">
        <f t="shared" si="89"/>
        <v>0</v>
      </c>
      <c r="H2084" s="38">
        <f>'11-2019'!H2554</f>
        <v>11340000</v>
      </c>
      <c r="I2084" s="38">
        <f>'11-2019'!I2554</f>
        <v>11340000</v>
      </c>
      <c r="J2084" s="38">
        <f>'11-2019'!J2554</f>
        <v>0</v>
      </c>
    </row>
    <row r="2085" spans="1:10" s="27" customFormat="1" ht="17.25" hidden="1" x14ac:dyDescent="0.3">
      <c r="A2085" s="6">
        <f>'11-2019'!A2555</f>
        <v>40</v>
      </c>
      <c r="B2085" s="7" t="str">
        <f>'11-2019'!B2555</f>
        <v>Đế gang DP05 cao 1,58m thân cột thép cao 9m ngọn D78-3.5</v>
      </c>
      <c r="C2085" s="8" t="str">
        <f>'11-2019'!C2555</f>
        <v>Chiếc</v>
      </c>
      <c r="D2085" s="9">
        <f>'11-2019'!O2560</f>
        <v>0</v>
      </c>
      <c r="E2085" s="9">
        <f>'11-2019'!P2560</f>
        <v>0</v>
      </c>
      <c r="F2085" s="71">
        <f t="shared" si="89"/>
        <v>0</v>
      </c>
      <c r="H2085" s="38">
        <f>'11-2019'!H2555</f>
        <v>10500000</v>
      </c>
      <c r="I2085" s="38">
        <f>'11-2019'!I2555</f>
        <v>10500000</v>
      </c>
      <c r="J2085" s="38">
        <f>'11-2019'!J2555</f>
        <v>0</v>
      </c>
    </row>
    <row r="2086" spans="1:10" s="27" customFormat="1" ht="17.25" hidden="1" x14ac:dyDescent="0.3">
      <c r="A2086" s="6">
        <f>'11-2019'!A2556</f>
        <v>41</v>
      </c>
      <c r="B2086" s="7" t="str">
        <f>'11-2019'!B2556</f>
        <v>Đế gang DP05 cao 1,58m thân cột thép cao 9m ngọn D78-4.0</v>
      </c>
      <c r="C2086" s="8" t="str">
        <f>'11-2019'!C2556</f>
        <v>Chiếc</v>
      </c>
      <c r="D2086" s="9">
        <f>'11-2019'!O2561</f>
        <v>0</v>
      </c>
      <c r="E2086" s="9">
        <f>'11-2019'!P2561</f>
        <v>0</v>
      </c>
      <c r="F2086" s="71">
        <f t="shared" si="89"/>
        <v>0</v>
      </c>
      <c r="H2086" s="38">
        <f>'11-2019'!H2556</f>
        <v>11200000</v>
      </c>
      <c r="I2086" s="38">
        <f>'11-2019'!I2556</f>
        <v>11200000</v>
      </c>
      <c r="J2086" s="38">
        <f>'11-2019'!J2556</f>
        <v>0</v>
      </c>
    </row>
    <row r="2087" spans="1:10" s="27" customFormat="1" ht="17.25" hidden="1" x14ac:dyDescent="0.3">
      <c r="A2087" s="6">
        <f>'11-2019'!A2557</f>
        <v>42</v>
      </c>
      <c r="B2087" s="7" t="str">
        <f>'11-2019'!B2557</f>
        <v>Đế gang DP05 cao 1,58m thân cột thép cao 10m ngọn D78-4.0</v>
      </c>
      <c r="C2087" s="8" t="str">
        <f>'11-2019'!C2557</f>
        <v>Chiếc</v>
      </c>
      <c r="D2087" s="9">
        <f>'11-2019'!O2562</f>
        <v>0</v>
      </c>
      <c r="E2087" s="9">
        <f>'11-2019'!P2562</f>
        <v>0</v>
      </c>
      <c r="F2087" s="71">
        <f t="shared" si="89"/>
        <v>0</v>
      </c>
      <c r="H2087" s="38">
        <f>'11-2019'!H2557</f>
        <v>11620000</v>
      </c>
      <c r="I2087" s="38">
        <f>'11-2019'!I2557</f>
        <v>11620000</v>
      </c>
      <c r="J2087" s="38">
        <f>'11-2019'!J2557</f>
        <v>0</v>
      </c>
    </row>
    <row r="2088" spans="1:10" s="27" customFormat="1" ht="17.25" hidden="1" x14ac:dyDescent="0.3">
      <c r="A2088" s="6">
        <f>'11-2019'!A2558</f>
        <v>43</v>
      </c>
      <c r="B2088" s="7" t="str">
        <f>'11-2019'!B2558</f>
        <v xml:space="preserve"> Cột đa giác 14m-130-5mm</v>
      </c>
      <c r="C2088" s="8" t="str">
        <f>'11-2019'!C2558</f>
        <v>Chiếc</v>
      </c>
      <c r="D2088" s="9">
        <f>'11-2019'!O2563</f>
        <v>0</v>
      </c>
      <c r="E2088" s="9">
        <f>'11-2019'!P2563</f>
        <v>0</v>
      </c>
      <c r="F2088" s="71">
        <f t="shared" si="89"/>
        <v>0</v>
      </c>
      <c r="H2088" s="38">
        <f>'11-2019'!H2558</f>
        <v>14825600</v>
      </c>
      <c r="I2088" s="38">
        <f>'11-2019'!I2558</f>
        <v>14825600</v>
      </c>
      <c r="J2088" s="38">
        <f>'11-2019'!J2558</f>
        <v>0</v>
      </c>
    </row>
    <row r="2089" spans="1:10" s="27" customFormat="1" ht="17.25" hidden="1" x14ac:dyDescent="0.3">
      <c r="A2089" s="6">
        <f>'11-2019'!A2559</f>
        <v>44</v>
      </c>
      <c r="B2089" s="7" t="str">
        <f>'11-2019'!B2559</f>
        <v xml:space="preserve"> Cột đa giác 17m-150-5mm</v>
      </c>
      <c r="C2089" s="8" t="str">
        <f>'11-2019'!C2559</f>
        <v>Chiếc</v>
      </c>
      <c r="D2089" s="9">
        <f>'11-2019'!O2564</f>
        <v>0</v>
      </c>
      <c r="E2089" s="9">
        <f>'11-2019'!P2564</f>
        <v>0</v>
      </c>
      <c r="F2089" s="71">
        <f t="shared" ref="F2089:F2130" si="90">E2089-D2089</f>
        <v>0</v>
      </c>
      <c r="H2089" s="38">
        <f>'11-2019'!H2559</f>
        <v>21022300</v>
      </c>
      <c r="I2089" s="38">
        <f>'11-2019'!I2559</f>
        <v>21022300</v>
      </c>
      <c r="J2089" s="38">
        <f>'11-2019'!J2559</f>
        <v>0</v>
      </c>
    </row>
    <row r="2090" spans="1:10" s="27" customFormat="1" ht="17.25" hidden="1" x14ac:dyDescent="0.3">
      <c r="A2090" s="6">
        <f>'11-2019'!A2560</f>
        <v>45</v>
      </c>
      <c r="B2090" s="7" t="str">
        <f>'11-2019'!B2560</f>
        <v xml:space="preserve"> Cột đa giác 20m-180-5mm</v>
      </c>
      <c r="C2090" s="8" t="str">
        <f>'11-2019'!C2560</f>
        <v>Chiếc</v>
      </c>
      <c r="D2090" s="9">
        <f>'11-2019'!O2565</f>
        <v>0</v>
      </c>
      <c r="E2090" s="9">
        <f>'11-2019'!P2565</f>
        <v>0</v>
      </c>
      <c r="F2090" s="71">
        <f t="shared" si="90"/>
        <v>0</v>
      </c>
      <c r="H2090" s="38">
        <f>'11-2019'!H2560</f>
        <v>31161200</v>
      </c>
      <c r="I2090" s="38">
        <f>'11-2019'!I2560</f>
        <v>31161200</v>
      </c>
      <c r="J2090" s="38">
        <f>'11-2019'!J2560</f>
        <v>0</v>
      </c>
    </row>
    <row r="2091" spans="1:10" s="27" customFormat="1" ht="33" hidden="1" x14ac:dyDescent="0.3">
      <c r="A2091" s="6">
        <f>'11-2019'!A2561</f>
        <v>46</v>
      </c>
      <c r="B2091" s="7" t="str">
        <f>'11-2019'!B2561</f>
        <v xml:space="preserve"> Cột đa giác 25m-260-6mm
Giàn đèn pha di động lắp trên cột 25-30m không đèn</v>
      </c>
      <c r="C2091" s="8" t="str">
        <f>'11-2019'!C2561</f>
        <v>Chiếc</v>
      </c>
      <c r="D2091" s="9">
        <f>'11-2019'!O2566</f>
        <v>0</v>
      </c>
      <c r="E2091" s="9">
        <f>'11-2019'!P2566</f>
        <v>0</v>
      </c>
      <c r="F2091" s="71">
        <f t="shared" si="90"/>
        <v>0</v>
      </c>
      <c r="H2091" s="38">
        <f>'11-2019'!H2561</f>
        <v>182562000</v>
      </c>
      <c r="I2091" s="38">
        <f>'11-2019'!I2561</f>
        <v>182562000</v>
      </c>
      <c r="J2091" s="38">
        <f>'11-2019'!J2561</f>
        <v>0</v>
      </c>
    </row>
    <row r="2092" spans="1:10" s="27" customFormat="1" ht="33" hidden="1" x14ac:dyDescent="0.3">
      <c r="A2092" s="6">
        <f>'11-2019'!A2562</f>
        <v>47</v>
      </c>
      <c r="B2092" s="7" t="str">
        <f>'11-2019'!B2562</f>
        <v xml:space="preserve"> Cột đa giác 30m-260-8mm 
Giàn đèn pha di động lắp trên cột 25-30m không đèn</v>
      </c>
      <c r="C2092" s="8" t="str">
        <f>'11-2019'!C2562</f>
        <v>Chiếc</v>
      </c>
      <c r="D2092" s="9">
        <f>'11-2019'!O2567</f>
        <v>0</v>
      </c>
      <c r="E2092" s="9">
        <f>'11-2019'!P2567</f>
        <v>0</v>
      </c>
      <c r="F2092" s="71">
        <f t="shared" si="90"/>
        <v>0</v>
      </c>
      <c r="H2092" s="38">
        <f>'11-2019'!H2562</f>
        <v>196795000</v>
      </c>
      <c r="I2092" s="38">
        <f>'11-2019'!I2562</f>
        <v>196795000</v>
      </c>
      <c r="J2092" s="38">
        <f>'11-2019'!J2562</f>
        <v>0</v>
      </c>
    </row>
    <row r="2093" spans="1:10" s="27" customFormat="1" ht="17.25" hidden="1" x14ac:dyDescent="0.3">
      <c r="A2093" s="6">
        <f>'11-2019'!A2563</f>
        <v>48</v>
      </c>
      <c r="B2093" s="7" t="str">
        <f>'11-2019'!B2563</f>
        <v>C01/SV3-9/QT-12m-3.0</v>
      </c>
      <c r="C2093" s="8" t="str">
        <f>'11-2019'!C2563</f>
        <v>Chiếc</v>
      </c>
      <c r="D2093" s="9">
        <f>'11-2019'!O2568</f>
        <v>0</v>
      </c>
      <c r="E2093" s="9">
        <f>'11-2019'!P2568</f>
        <v>0</v>
      </c>
      <c r="F2093" s="71">
        <f t="shared" si="90"/>
        <v>0</v>
      </c>
      <c r="H2093" s="38">
        <f>'11-2019'!H2563</f>
        <v>48285714.285714298</v>
      </c>
      <c r="I2093" s="38">
        <f>'11-2019'!I2563</f>
        <v>48285714.285714298</v>
      </c>
      <c r="J2093" s="38">
        <f>'11-2019'!J2563</f>
        <v>0</v>
      </c>
    </row>
    <row r="2094" spans="1:10" s="27" customFormat="1" ht="17.25" hidden="1" x14ac:dyDescent="0.3">
      <c r="A2094" s="6">
        <f>'11-2019'!A2564</f>
        <v>49</v>
      </c>
      <c r="B2094" s="7" t="str">
        <f>'11-2019'!B2564</f>
        <v>C01/SV8-1/DB3-8m-3.0; C01/SV8-4/DB4-6m-3.0</v>
      </c>
      <c r="C2094" s="8" t="str">
        <f>'11-2019'!C2564</f>
        <v>Chiếc</v>
      </c>
      <c r="D2094" s="9">
        <f>'11-2019'!O2569</f>
        <v>0</v>
      </c>
      <c r="E2094" s="9">
        <f>'11-2019'!P2569</f>
        <v>0</v>
      </c>
      <c r="F2094" s="71">
        <f t="shared" si="90"/>
        <v>0</v>
      </c>
      <c r="H2094" s="38">
        <f>'11-2019'!H2564</f>
        <v>6285714.2857142864</v>
      </c>
      <c r="I2094" s="38">
        <f>'11-2019'!I2564</f>
        <v>6285714.2857142864</v>
      </c>
      <c r="J2094" s="38">
        <f>'11-2019'!J2564</f>
        <v>0</v>
      </c>
    </row>
    <row r="2095" spans="1:10" s="27" customFormat="1" ht="17.25" hidden="1" x14ac:dyDescent="0.3">
      <c r="A2095" s="6">
        <f>'11-2019'!A2565</f>
        <v>50</v>
      </c>
      <c r="B2095" s="7" t="str">
        <f>'11-2019'!B2565</f>
        <v>C01/SV8-4/DB4-8m-3.0</v>
      </c>
      <c r="C2095" s="8" t="str">
        <f>'11-2019'!C2565</f>
        <v>Chiếc</v>
      </c>
      <c r="D2095" s="9">
        <f>'11-2019'!O2570</f>
        <v>0</v>
      </c>
      <c r="E2095" s="9">
        <f>'11-2019'!P2570</f>
        <v>0</v>
      </c>
      <c r="F2095" s="71">
        <f t="shared" si="90"/>
        <v>0</v>
      </c>
      <c r="H2095" s="38">
        <f>'11-2019'!H2565</f>
        <v>6928571.4285714291</v>
      </c>
      <c r="I2095" s="38">
        <f>'11-2019'!I2565</f>
        <v>6928571.4285714291</v>
      </c>
      <c r="J2095" s="38">
        <f>'11-2019'!J2565</f>
        <v>0</v>
      </c>
    </row>
    <row r="2096" spans="1:10" s="27" customFormat="1" ht="49.5" x14ac:dyDescent="0.3">
      <c r="A2096" s="6"/>
      <c r="B2096" s="5" t="str">
        <f>'11-2019'!B2566</f>
        <v>TRỤ TRANG TRÍ SÂN VƯỜN  SLIGHTING: Đế, thân bằng gang đúc,  sơn trang trí bên ngoài. Chùm bằng hợp kim nhôm đúc, sơn trang trí bên ngoài. Bảo hành 24 tháng (WWW. CHIEUSANGVIET.COM)</v>
      </c>
      <c r="C2096" s="8"/>
      <c r="D2096" s="9"/>
      <c r="E2096" s="9"/>
      <c r="F2096" s="71"/>
      <c r="H2096" s="38">
        <f>'11-2019'!H2566</f>
        <v>0</v>
      </c>
      <c r="I2096" s="38">
        <f>'11-2019'!I2566</f>
        <v>0</v>
      </c>
      <c r="J2096" s="38">
        <f>'11-2019'!J2566</f>
        <v>0</v>
      </c>
    </row>
    <row r="2097" spans="1:10" s="27" customFormat="1" ht="17.25" hidden="1" x14ac:dyDescent="0.3">
      <c r="A2097" s="6">
        <f>'11-2019'!A2567</f>
        <v>1</v>
      </c>
      <c r="B2097" s="7" t="str">
        <f>'11-2019'!B2567</f>
        <v>Cột đế gang thân nhôm C05 cao 3,7m</v>
      </c>
      <c r="C2097" s="8" t="str">
        <f>'11-2019'!C2567</f>
        <v>Chiếc</v>
      </c>
      <c r="D2097" s="9">
        <f>'11-2019'!O2572</f>
        <v>0</v>
      </c>
      <c r="E2097" s="9">
        <f>'11-2019'!P2572</f>
        <v>0</v>
      </c>
      <c r="F2097" s="71">
        <f t="shared" si="90"/>
        <v>0</v>
      </c>
      <c r="H2097" s="38">
        <f>'11-2019'!H2567</f>
        <v>6724995</v>
      </c>
      <c r="I2097" s="38">
        <f>'11-2019'!I2567</f>
        <v>6724995</v>
      </c>
      <c r="J2097" s="38">
        <f>'11-2019'!J2567</f>
        <v>0</v>
      </c>
    </row>
    <row r="2098" spans="1:10" s="27" customFormat="1" ht="17.25" hidden="1" x14ac:dyDescent="0.3">
      <c r="A2098" s="6">
        <f>'11-2019'!A2568</f>
        <v>2</v>
      </c>
      <c r="B2098" s="7" t="str">
        <f>'11-2019'!B2568</f>
        <v>Cột đế gang thân gang C07 cao 3,2m; Cột đế gang thân gang C06 cao 3,2m</v>
      </c>
      <c r="C2098" s="8" t="str">
        <f>'11-2019'!C2568</f>
        <v>Chiếc</v>
      </c>
      <c r="D2098" s="9">
        <f>'11-2019'!O2573</f>
        <v>0</v>
      </c>
      <c r="E2098" s="9">
        <f>'11-2019'!P2573</f>
        <v>0</v>
      </c>
      <c r="F2098" s="71">
        <f t="shared" si="90"/>
        <v>0</v>
      </c>
      <c r="H2098" s="38">
        <f>'11-2019'!H2568</f>
        <v>3777897</v>
      </c>
      <c r="I2098" s="38">
        <f>'11-2019'!I2568</f>
        <v>3777897</v>
      </c>
      <c r="J2098" s="38">
        <f>'11-2019'!J2568</f>
        <v>0</v>
      </c>
    </row>
    <row r="2099" spans="1:10" s="27" customFormat="1" ht="17.25" hidden="1" x14ac:dyDescent="0.3">
      <c r="A2099" s="6">
        <f>'11-2019'!A2569</f>
        <v>3</v>
      </c>
      <c r="B2099" s="7" t="str">
        <f>'11-2019'!B2569</f>
        <v>Cột đế gang thân nhôm C07 theo tiêu chuẩn</v>
      </c>
      <c r="C2099" s="8" t="str">
        <f>'11-2019'!C2569</f>
        <v>Chiếc</v>
      </c>
      <c r="D2099" s="9">
        <f>'11-2019'!O2574</f>
        <v>0</v>
      </c>
      <c r="E2099" s="9">
        <f>'11-2019'!P2574</f>
        <v>0</v>
      </c>
      <c r="F2099" s="71">
        <f t="shared" si="90"/>
        <v>0</v>
      </c>
      <c r="H2099" s="38">
        <f>'11-2019'!H2569</f>
        <v>8520000</v>
      </c>
      <c r="I2099" s="38">
        <f>'11-2019'!I2569</f>
        <v>8520000</v>
      </c>
      <c r="J2099" s="38">
        <f>'11-2019'!J2569</f>
        <v>0</v>
      </c>
    </row>
    <row r="2100" spans="1:10" s="27" customFormat="1" ht="17.25" hidden="1" x14ac:dyDescent="0.3">
      <c r="A2100" s="6">
        <f>'11-2019'!A2570</f>
        <v>4</v>
      </c>
      <c r="B2100" s="7" t="str">
        <f>'11-2019'!B2570</f>
        <v>Cột đế nhôm thân nhôm C09 cao 4m</v>
      </c>
      <c r="C2100" s="8" t="str">
        <f>'11-2019'!C2570</f>
        <v>Chiếc</v>
      </c>
      <c r="D2100" s="9">
        <f>'11-2019'!O2575</f>
        <v>0</v>
      </c>
      <c r="E2100" s="9">
        <f>'11-2019'!P2575</f>
        <v>0</v>
      </c>
      <c r="F2100" s="71">
        <f t="shared" si="90"/>
        <v>0</v>
      </c>
      <c r="H2100" s="38">
        <f>'11-2019'!H2570</f>
        <v>5455400</v>
      </c>
      <c r="I2100" s="38">
        <f>'11-2019'!I2570</f>
        <v>5455400</v>
      </c>
      <c r="J2100" s="38">
        <f>'11-2019'!J2570</f>
        <v>0</v>
      </c>
    </row>
    <row r="2101" spans="1:10" s="27" customFormat="1" ht="17.25" hidden="1" x14ac:dyDescent="0.3">
      <c r="A2101" s="6">
        <f>'11-2019'!A2571</f>
        <v>5</v>
      </c>
      <c r="B2101" s="7" t="str">
        <f>'11-2019'!B2571</f>
        <v>Chùm CH05-2; Chùm CH06-4; Chùm CH1-2</v>
      </c>
      <c r="C2101" s="8" t="str">
        <f>'11-2019'!C2571</f>
        <v>Chiếc</v>
      </c>
      <c r="D2101" s="9">
        <f>'11-2019'!O2576</f>
        <v>0</v>
      </c>
      <c r="E2101" s="9">
        <f>'11-2019'!P2576</f>
        <v>0</v>
      </c>
      <c r="F2101" s="71">
        <f t="shared" si="90"/>
        <v>0</v>
      </c>
      <c r="H2101" s="38">
        <f>'11-2019'!H2571</f>
        <v>1423000</v>
      </c>
      <c r="I2101" s="38">
        <f>'11-2019'!I2571</f>
        <v>1423000</v>
      </c>
      <c r="J2101" s="38">
        <f>'11-2019'!J2571</f>
        <v>0</v>
      </c>
    </row>
    <row r="2102" spans="1:10" s="27" customFormat="1" ht="17.25" hidden="1" x14ac:dyDescent="0.3">
      <c r="A2102" s="6">
        <f>'11-2019'!A2572</f>
        <v>6</v>
      </c>
      <c r="B2102" s="7" t="str">
        <f>'11-2019'!B2572</f>
        <v>Chùm CH08-4</v>
      </c>
      <c r="C2102" s="8" t="str">
        <f>'11-2019'!C2572</f>
        <v>Chiếc</v>
      </c>
      <c r="D2102" s="9">
        <f>'11-2019'!O2577</f>
        <v>0</v>
      </c>
      <c r="E2102" s="9">
        <f>'11-2019'!P2577</f>
        <v>0</v>
      </c>
      <c r="F2102" s="71">
        <f t="shared" si="90"/>
        <v>0</v>
      </c>
      <c r="H2102" s="38">
        <f>'11-2019'!H2572</f>
        <v>1666666.6666666667</v>
      </c>
      <c r="I2102" s="38">
        <f>'11-2019'!I2572</f>
        <v>1666666.6666666667</v>
      </c>
      <c r="J2102" s="38">
        <f>'11-2019'!J2572</f>
        <v>0</v>
      </c>
    </row>
    <row r="2103" spans="1:10" s="27" customFormat="1" ht="17.25" hidden="1" x14ac:dyDescent="0.3">
      <c r="A2103" s="6">
        <f>'11-2019'!A2573</f>
        <v>7</v>
      </c>
      <c r="B2103" s="7" t="str">
        <f>'11-2019'!B2573</f>
        <v>Chùm CH09-1</v>
      </c>
      <c r="C2103" s="8" t="str">
        <f>'11-2019'!C2573</f>
        <v>Chiếc</v>
      </c>
      <c r="D2103" s="9">
        <f>'11-2019'!O2578</f>
        <v>0</v>
      </c>
      <c r="E2103" s="9">
        <f>'11-2019'!P2578</f>
        <v>0</v>
      </c>
      <c r="F2103" s="71">
        <f t="shared" si="90"/>
        <v>0</v>
      </c>
      <c r="H2103" s="38">
        <f>'11-2019'!H2573</f>
        <v>2166666.666666667</v>
      </c>
      <c r="I2103" s="38">
        <f>'11-2019'!I2573</f>
        <v>2166666.666666667</v>
      </c>
      <c r="J2103" s="38">
        <f>'11-2019'!J2573</f>
        <v>0</v>
      </c>
    </row>
    <row r="2104" spans="1:10" s="27" customFormat="1" ht="17.25" hidden="1" x14ac:dyDescent="0.3">
      <c r="A2104" s="6">
        <f>'11-2019'!A2574</f>
        <v>8</v>
      </c>
      <c r="B2104" s="7" t="str">
        <f>'11-2019'!B2574</f>
        <v>Chùm CH09-2</v>
      </c>
      <c r="C2104" s="8" t="str">
        <f>'11-2019'!C2574</f>
        <v>Chiếc</v>
      </c>
      <c r="D2104" s="9">
        <f>'11-2019'!O2579</f>
        <v>0</v>
      </c>
      <c r="E2104" s="9">
        <f>'11-2019'!P2579</f>
        <v>0</v>
      </c>
      <c r="F2104" s="71">
        <f t="shared" si="90"/>
        <v>0</v>
      </c>
      <c r="H2104" s="38">
        <f>'11-2019'!H2574</f>
        <v>3583333.3333333335</v>
      </c>
      <c r="I2104" s="38">
        <f>'11-2019'!I2574</f>
        <v>3583333.3333333335</v>
      </c>
      <c r="J2104" s="38">
        <f>'11-2019'!J2574</f>
        <v>0</v>
      </c>
    </row>
    <row r="2105" spans="1:10" s="27" customFormat="1" ht="17.25" hidden="1" x14ac:dyDescent="0.3">
      <c r="A2105" s="6">
        <f>'11-2019'!A2575</f>
        <v>9</v>
      </c>
      <c r="B2105" s="7" t="str">
        <f>'11-2019'!B2575</f>
        <v>Chùm CH11-4</v>
      </c>
      <c r="C2105" s="8" t="str">
        <f>'11-2019'!C2575</f>
        <v>Chiếc</v>
      </c>
      <c r="D2105" s="9">
        <f>'11-2019'!O2580</f>
        <v>0</v>
      </c>
      <c r="E2105" s="9">
        <f>'11-2019'!P2580</f>
        <v>0</v>
      </c>
      <c r="F2105" s="71">
        <f t="shared" si="90"/>
        <v>0</v>
      </c>
      <c r="H2105" s="38">
        <f>'11-2019'!H2575</f>
        <v>2816666.666666667</v>
      </c>
      <c r="I2105" s="38">
        <f>'11-2019'!I2575</f>
        <v>2816666.666666667</v>
      </c>
      <c r="J2105" s="38">
        <f>'11-2019'!J2575</f>
        <v>0</v>
      </c>
    </row>
    <row r="2106" spans="1:10" s="27" customFormat="1" ht="17.25" hidden="1" x14ac:dyDescent="0.3">
      <c r="A2106" s="6">
        <f>'11-2019'!A2576</f>
        <v>10</v>
      </c>
      <c r="B2106" s="7" t="str">
        <f>'11-2019'!B2576</f>
        <v>Chùm CH12-4</v>
      </c>
      <c r="C2106" s="8" t="str">
        <f>'11-2019'!C2576</f>
        <v>Chiếc</v>
      </c>
      <c r="D2106" s="9">
        <f>'11-2019'!O2581</f>
        <v>0</v>
      </c>
      <c r="E2106" s="9">
        <f>'11-2019'!P2581</f>
        <v>0</v>
      </c>
      <c r="F2106" s="71">
        <f t="shared" si="90"/>
        <v>0</v>
      </c>
      <c r="H2106" s="38">
        <f>'11-2019'!H2576</f>
        <v>2416666.666666667</v>
      </c>
      <c r="I2106" s="38">
        <f>'11-2019'!I2576</f>
        <v>2416666.666666667</v>
      </c>
      <c r="J2106" s="38">
        <f>'11-2019'!J2576</f>
        <v>0</v>
      </c>
    </row>
    <row r="2107" spans="1:10" s="27" customFormat="1" ht="17.25" hidden="1" x14ac:dyDescent="0.3">
      <c r="A2107" s="6">
        <f>'11-2019'!A2577</f>
        <v>11</v>
      </c>
      <c r="B2107" s="7" t="str">
        <f>'11-2019'!B2577</f>
        <v>Cầu trang trí SV3A-D300</v>
      </c>
      <c r="C2107" s="8" t="str">
        <f>'11-2019'!C2577</f>
        <v>Chiếc</v>
      </c>
      <c r="D2107" s="9">
        <f>'11-2019'!O2582</f>
        <v>0</v>
      </c>
      <c r="E2107" s="9">
        <f>'11-2019'!P2582</f>
        <v>0</v>
      </c>
      <c r="F2107" s="71">
        <f t="shared" si="90"/>
        <v>0</v>
      </c>
      <c r="H2107" s="38">
        <f>'11-2019'!H2577</f>
        <v>266666.66666666669</v>
      </c>
      <c r="I2107" s="38">
        <f>'11-2019'!I2577</f>
        <v>266666.66666666669</v>
      </c>
      <c r="J2107" s="38">
        <f>'11-2019'!J2577</f>
        <v>0</v>
      </c>
    </row>
    <row r="2108" spans="1:10" s="27" customFormat="1" ht="17.25" hidden="1" x14ac:dyDescent="0.3">
      <c r="A2108" s="6">
        <f>'11-2019'!A2578</f>
        <v>12</v>
      </c>
      <c r="B2108" s="7" t="str">
        <f>'11-2019'!B2578</f>
        <v>Cầu trang trí SV3A-D400</v>
      </c>
      <c r="C2108" s="8" t="str">
        <f>'11-2019'!C2578</f>
        <v>Chiếc</v>
      </c>
      <c r="D2108" s="9">
        <f>'11-2019'!O2583</f>
        <v>0</v>
      </c>
      <c r="E2108" s="9">
        <f>'11-2019'!P2583</f>
        <v>0</v>
      </c>
      <c r="F2108" s="71">
        <f t="shared" si="90"/>
        <v>0</v>
      </c>
      <c r="H2108" s="38">
        <f>'11-2019'!H2578</f>
        <v>500000</v>
      </c>
      <c r="I2108" s="38">
        <f>'11-2019'!I2578</f>
        <v>500000</v>
      </c>
      <c r="J2108" s="38">
        <f>'11-2019'!J2578</f>
        <v>0</v>
      </c>
    </row>
    <row r="2109" spans="1:10" s="27" customFormat="1" ht="33" customHeight="1" x14ac:dyDescent="0.3">
      <c r="A2109" s="6"/>
      <c r="B2109" s="321" t="str">
        <f>'11-2019'!B2579</f>
        <v>ĐÈN CAO ÁP  SLIGHTING: Bảo hành 12 tháng, Bộ điện  SLIGHTING (WWW. CHIEUSANGVIET.COM)</v>
      </c>
      <c r="C2109" s="322"/>
      <c r="D2109" s="322"/>
      <c r="E2109" s="322"/>
      <c r="F2109" s="323"/>
      <c r="H2109" s="38">
        <f>'11-2019'!H2579</f>
        <v>0</v>
      </c>
      <c r="I2109" s="38">
        <f>'11-2019'!I2579</f>
        <v>0</v>
      </c>
      <c r="J2109" s="38">
        <f>'11-2019'!J2579</f>
        <v>0</v>
      </c>
    </row>
    <row r="2110" spans="1:10" s="27" customFormat="1" ht="17.25" hidden="1" x14ac:dyDescent="0.3">
      <c r="A2110" s="6">
        <f>'11-2019'!A2580</f>
        <v>1</v>
      </c>
      <c r="B2110" s="7" t="str">
        <f>'11-2019'!B2580</f>
        <v>Đèn cao áp 1 công suất 150W, Sodium - SLI-S3</v>
      </c>
      <c r="C2110" s="8" t="str">
        <f>'11-2019'!C2580</f>
        <v>Chiếc</v>
      </c>
      <c r="D2110" s="9">
        <f>'11-2019'!O2585</f>
        <v>0</v>
      </c>
      <c r="E2110" s="9">
        <f>'11-2019'!P2585</f>
        <v>0</v>
      </c>
      <c r="F2110" s="71">
        <f t="shared" si="90"/>
        <v>0</v>
      </c>
      <c r="H2110" s="38">
        <f>'11-2019'!H2580</f>
        <v>1969230.7692307692</v>
      </c>
      <c r="I2110" s="38">
        <f>'11-2019'!I2580</f>
        <v>1969230.7692307692</v>
      </c>
      <c r="J2110" s="38">
        <f>'11-2019'!J2580</f>
        <v>0</v>
      </c>
    </row>
    <row r="2111" spans="1:10" s="27" customFormat="1" ht="17.25" hidden="1" x14ac:dyDescent="0.3">
      <c r="A2111" s="6">
        <f>'11-2019'!A2581</f>
        <v>2</v>
      </c>
      <c r="B2111" s="7" t="str">
        <f>'11-2019'!B2581</f>
        <v>Đèn cao áp 1 công suất 250W, Sodium - SLI-S3</v>
      </c>
      <c r="C2111" s="8" t="str">
        <f>'11-2019'!C2581</f>
        <v>Chiếc</v>
      </c>
      <c r="D2111" s="9">
        <f>'11-2019'!O2586</f>
        <v>0</v>
      </c>
      <c r="E2111" s="9">
        <f>'11-2019'!P2586</f>
        <v>0</v>
      </c>
      <c r="F2111" s="71">
        <f t="shared" si="90"/>
        <v>0</v>
      </c>
      <c r="H2111" s="38">
        <f>'11-2019'!H2581</f>
        <v>2230769.2307692305</v>
      </c>
      <c r="I2111" s="38">
        <f>'11-2019'!I2581</f>
        <v>2230769.2307692305</v>
      </c>
      <c r="J2111" s="38">
        <f>'11-2019'!J2581</f>
        <v>0</v>
      </c>
    </row>
    <row r="2112" spans="1:10" s="27" customFormat="1" ht="17.25" hidden="1" x14ac:dyDescent="0.3">
      <c r="A2112" s="6">
        <f>'11-2019'!A2582</f>
        <v>3</v>
      </c>
      <c r="B2112" s="7" t="str">
        <f>'11-2019'!B2582</f>
        <v>Đèn cao áp 2 công suất 250/150, Sodium - SLI-S3</v>
      </c>
      <c r="C2112" s="8" t="str">
        <f>'11-2019'!C2582</f>
        <v>Chiếc</v>
      </c>
      <c r="D2112" s="9">
        <f>'11-2019'!O2587</f>
        <v>0</v>
      </c>
      <c r="E2112" s="9">
        <f>'11-2019'!P2587</f>
        <v>0</v>
      </c>
      <c r="F2112" s="71">
        <f t="shared" si="90"/>
        <v>0</v>
      </c>
      <c r="H2112" s="38">
        <f>'11-2019'!H2582</f>
        <v>3000000</v>
      </c>
      <c r="I2112" s="38">
        <f>'11-2019'!I2582</f>
        <v>3000000</v>
      </c>
      <c r="J2112" s="38">
        <f>'11-2019'!J2582</f>
        <v>0</v>
      </c>
    </row>
    <row r="2113" spans="1:10" s="27" customFormat="1" ht="17.25" hidden="1" x14ac:dyDescent="0.3">
      <c r="A2113" s="6">
        <f>'11-2019'!A2583</f>
        <v>4</v>
      </c>
      <c r="B2113" s="7" t="str">
        <f>'11-2019'!B2583</f>
        <v>Đèn cao áp 1 công suất 250W, Sodium - SLI-S6</v>
      </c>
      <c r="C2113" s="8" t="str">
        <f>'11-2019'!C2583</f>
        <v>Chiếc</v>
      </c>
      <c r="D2113" s="9">
        <f>'11-2019'!O2588</f>
        <v>0</v>
      </c>
      <c r="E2113" s="9">
        <f>'11-2019'!P2588</f>
        <v>0</v>
      </c>
      <c r="F2113" s="71">
        <f t="shared" si="90"/>
        <v>0</v>
      </c>
      <c r="H2113" s="38">
        <f>'11-2019'!H2583</f>
        <v>2615384.6153846155</v>
      </c>
      <c r="I2113" s="38">
        <f>'11-2019'!I2583</f>
        <v>2615384.6153846155</v>
      </c>
      <c r="J2113" s="38">
        <f>'11-2019'!J2583</f>
        <v>0</v>
      </c>
    </row>
    <row r="2114" spans="1:10" s="27" customFormat="1" ht="17.25" hidden="1" x14ac:dyDescent="0.3">
      <c r="A2114" s="6">
        <f>'11-2019'!A2584</f>
        <v>5</v>
      </c>
      <c r="B2114" s="7" t="str">
        <f>'11-2019'!B2584</f>
        <v>Đèn cao áp 2 công suất 150/100, Sodium - SLI-S6</v>
      </c>
      <c r="C2114" s="8" t="str">
        <f>'11-2019'!C2584</f>
        <v>Chiếc</v>
      </c>
      <c r="D2114" s="9">
        <f>'11-2019'!O2589</f>
        <v>0</v>
      </c>
      <c r="E2114" s="9">
        <f>'11-2019'!P2589</f>
        <v>0</v>
      </c>
      <c r="F2114" s="71">
        <f t="shared" si="90"/>
        <v>0</v>
      </c>
      <c r="H2114" s="38">
        <f>'11-2019'!H2584</f>
        <v>2769230.769230769</v>
      </c>
      <c r="I2114" s="38">
        <f>'11-2019'!I2584</f>
        <v>2769230.769230769</v>
      </c>
      <c r="J2114" s="38">
        <f>'11-2019'!J2584</f>
        <v>0</v>
      </c>
    </row>
    <row r="2115" spans="1:10" s="27" customFormat="1" ht="17.25" hidden="1" x14ac:dyDescent="0.3">
      <c r="A2115" s="6">
        <f>'11-2019'!A2585</f>
        <v>6</v>
      </c>
      <c r="B2115" s="7" t="str">
        <f>'11-2019'!B2585</f>
        <v>Đèn cao áp 2 công suất 250/150, Sodium - SLI-S6</v>
      </c>
      <c r="C2115" s="8" t="str">
        <f>'11-2019'!C2585</f>
        <v>Chiếc</v>
      </c>
      <c r="D2115" s="9">
        <f>'11-2019'!O2590</f>
        <v>0</v>
      </c>
      <c r="E2115" s="9">
        <f>'11-2019'!P2590</f>
        <v>0</v>
      </c>
      <c r="F2115" s="71">
        <f t="shared" si="90"/>
        <v>0</v>
      </c>
      <c r="H2115" s="38">
        <f>'11-2019'!H2585</f>
        <v>3307692.3076923075</v>
      </c>
      <c r="I2115" s="38">
        <f>'11-2019'!I2585</f>
        <v>3307692.3076923075</v>
      </c>
      <c r="J2115" s="38">
        <f>'11-2019'!J2585</f>
        <v>0</v>
      </c>
    </row>
    <row r="2116" spans="1:10" s="27" customFormat="1" ht="17.25" hidden="1" x14ac:dyDescent="0.3">
      <c r="A2116" s="6">
        <f>'11-2019'!A2586</f>
        <v>7</v>
      </c>
      <c r="B2116" s="7" t="str">
        <f>'11-2019'!B2586</f>
        <v>Đèn 80WCompact - SLI-S12</v>
      </c>
      <c r="C2116" s="8" t="str">
        <f>'11-2019'!C2586</f>
        <v>Chiếc</v>
      </c>
      <c r="D2116" s="9">
        <f>'11-2019'!O2591</f>
        <v>0</v>
      </c>
      <c r="E2116" s="9">
        <f>'11-2019'!P2591</f>
        <v>0</v>
      </c>
      <c r="F2116" s="71">
        <f t="shared" si="90"/>
        <v>0</v>
      </c>
      <c r="H2116" s="38">
        <f>'11-2019'!H2586</f>
        <v>1146153.84615385</v>
      </c>
      <c r="I2116" s="38">
        <f>'11-2019'!I2586</f>
        <v>1146153.84615385</v>
      </c>
      <c r="J2116" s="38">
        <f>'11-2019'!J2586</f>
        <v>0</v>
      </c>
    </row>
    <row r="2117" spans="1:10" s="27" customFormat="1" ht="17.25" hidden="1" x14ac:dyDescent="0.3">
      <c r="A2117" s="6">
        <f>'11-2019'!A2587</f>
        <v>8</v>
      </c>
      <c r="B2117" s="7" t="str">
        <f>'11-2019'!B2587</f>
        <v>Đèn cao áp 1 công suất 70W, Sodium - SLI-S12</v>
      </c>
      <c r="C2117" s="8" t="str">
        <f>'11-2019'!C2587</f>
        <v>Chiếc</v>
      </c>
      <c r="D2117" s="9">
        <f>'11-2019'!O2592</f>
        <v>0</v>
      </c>
      <c r="E2117" s="9">
        <f>'11-2019'!P2592</f>
        <v>0</v>
      </c>
      <c r="F2117" s="71">
        <f t="shared" si="90"/>
        <v>0</v>
      </c>
      <c r="H2117" s="38">
        <f>'11-2019'!H2587</f>
        <v>1407692.3076923101</v>
      </c>
      <c r="I2117" s="38">
        <f>'11-2019'!I2587</f>
        <v>1407692.3076923101</v>
      </c>
      <c r="J2117" s="38">
        <f>'11-2019'!J2587</f>
        <v>0</v>
      </c>
    </row>
    <row r="2118" spans="1:10" s="27" customFormat="1" ht="17.25" hidden="1" x14ac:dyDescent="0.3">
      <c r="A2118" s="6">
        <f>'11-2019'!A2588</f>
        <v>9</v>
      </c>
      <c r="B2118" s="7" t="str">
        <f>'11-2019'!B2588</f>
        <v>Đèn cao áp 1 công suất 150W, Sodium- SLI-S12</v>
      </c>
      <c r="C2118" s="8" t="str">
        <f>'11-2019'!C2588</f>
        <v>Chiếc</v>
      </c>
      <c r="D2118" s="9">
        <f>'11-2019'!O2593</f>
        <v>0</v>
      </c>
      <c r="E2118" s="9">
        <f>'11-2019'!P2593</f>
        <v>0</v>
      </c>
      <c r="F2118" s="71">
        <f t="shared" si="90"/>
        <v>0</v>
      </c>
      <c r="H2118" s="38">
        <f>'11-2019'!H2588</f>
        <v>1584615.3846153801</v>
      </c>
      <c r="I2118" s="38">
        <f>'11-2019'!I2588</f>
        <v>1584615.3846153801</v>
      </c>
      <c r="J2118" s="38">
        <f>'11-2019'!J2588</f>
        <v>0</v>
      </c>
    </row>
    <row r="2119" spans="1:10" s="27" customFormat="1" ht="17.25" hidden="1" x14ac:dyDescent="0.3">
      <c r="A2119" s="6">
        <f>'11-2019'!A2589</f>
        <v>10</v>
      </c>
      <c r="B2119" s="7" t="str">
        <f>'11-2019'!B2589</f>
        <v>Đèn cao áp 2 công suất 150/100, Sodium- SLI-S12</v>
      </c>
      <c r="C2119" s="8" t="str">
        <f>'11-2019'!C2589</f>
        <v>Chiếc</v>
      </c>
      <c r="D2119" s="9">
        <f>'11-2019'!O2594</f>
        <v>0</v>
      </c>
      <c r="E2119" s="9">
        <f>'11-2019'!P2594</f>
        <v>0</v>
      </c>
      <c r="F2119" s="71">
        <f t="shared" si="90"/>
        <v>0</v>
      </c>
      <c r="H2119" s="38">
        <f>'11-2019'!H2589</f>
        <v>2076923.0769230768</v>
      </c>
      <c r="I2119" s="38">
        <f>'11-2019'!I2589</f>
        <v>2076923.0769230768</v>
      </c>
      <c r="J2119" s="38">
        <f>'11-2019'!J2589</f>
        <v>0</v>
      </c>
    </row>
    <row r="2120" spans="1:10" s="27" customFormat="1" ht="17.25" hidden="1" x14ac:dyDescent="0.3">
      <c r="A2120" s="6">
        <f>'11-2019'!A2590</f>
        <v>11</v>
      </c>
      <c r="B2120" s="7" t="str">
        <f>'11-2019'!B2590</f>
        <v>Đèn cao áp 1 công suất 150W, Sodium - SLI-S18</v>
      </c>
      <c r="C2120" s="8" t="str">
        <f>'11-2019'!C2590</f>
        <v>Chiếc</v>
      </c>
      <c r="D2120" s="9">
        <f>'11-2019'!O2595</f>
        <v>0</v>
      </c>
      <c r="E2120" s="9">
        <f>'11-2019'!P2595</f>
        <v>0</v>
      </c>
      <c r="F2120" s="71">
        <f t="shared" si="90"/>
        <v>0</v>
      </c>
      <c r="H2120" s="38">
        <f>'11-2019'!H2590</f>
        <v>2307692.3076923075</v>
      </c>
      <c r="I2120" s="38">
        <f>'11-2019'!I2590</f>
        <v>2307692.3076923075</v>
      </c>
      <c r="J2120" s="38">
        <f>'11-2019'!J2590</f>
        <v>0</v>
      </c>
    </row>
    <row r="2121" spans="1:10" s="27" customFormat="1" ht="17.25" hidden="1" x14ac:dyDescent="0.3">
      <c r="A2121" s="6">
        <f>'11-2019'!A2591</f>
        <v>12</v>
      </c>
      <c r="B2121" s="7" t="str">
        <f>'11-2019'!B2591</f>
        <v>Đèn cao áp 1 công suất 250W, Sodium - SLI-S18</v>
      </c>
      <c r="C2121" s="8" t="str">
        <f>'11-2019'!C2591</f>
        <v>Chiếc</v>
      </c>
      <c r="D2121" s="9">
        <f>'11-2019'!O2596</f>
        <v>0</v>
      </c>
      <c r="E2121" s="9">
        <f>'11-2019'!P2596</f>
        <v>0</v>
      </c>
      <c r="F2121" s="71">
        <f t="shared" si="90"/>
        <v>0</v>
      </c>
      <c r="H2121" s="38">
        <f>'11-2019'!H2591</f>
        <v>2461538.4615384615</v>
      </c>
      <c r="I2121" s="38">
        <f>'11-2019'!I2591</f>
        <v>2461538.4615384615</v>
      </c>
      <c r="J2121" s="38">
        <f>'11-2019'!J2591</f>
        <v>0</v>
      </c>
    </row>
    <row r="2122" spans="1:10" s="27" customFormat="1" ht="17.25" hidden="1" x14ac:dyDescent="0.3">
      <c r="A2122" s="6">
        <f>'11-2019'!A2592</f>
        <v>13</v>
      </c>
      <c r="B2122" s="7" t="str">
        <f>'11-2019'!B2592</f>
        <v>Đèn cao áp 2 công suất 150/100, Sodium - SLI-S18</v>
      </c>
      <c r="C2122" s="8" t="str">
        <f>'11-2019'!C2592</f>
        <v>Chiếc</v>
      </c>
      <c r="D2122" s="9">
        <f>'11-2019'!O2597</f>
        <v>0</v>
      </c>
      <c r="E2122" s="9">
        <f>'11-2019'!P2597</f>
        <v>0</v>
      </c>
      <c r="F2122" s="71">
        <f t="shared" si="90"/>
        <v>0</v>
      </c>
      <c r="H2122" s="38">
        <f>'11-2019'!H2592</f>
        <v>3000000</v>
      </c>
      <c r="I2122" s="38">
        <f>'11-2019'!I2592</f>
        <v>3000000</v>
      </c>
      <c r="J2122" s="38">
        <f>'11-2019'!J2592</f>
        <v>0</v>
      </c>
    </row>
    <row r="2123" spans="1:10" s="27" customFormat="1" ht="17.25" hidden="1" x14ac:dyDescent="0.3">
      <c r="A2123" s="6">
        <f>'11-2019'!A2593</f>
        <v>14</v>
      </c>
      <c r="B2123" s="7" t="str">
        <f>'11-2019'!B2593</f>
        <v>Đèn cao áp 2 công suất 250/150, Sodium - SLI-S18</v>
      </c>
      <c r="C2123" s="8" t="str">
        <f>'11-2019'!C2593</f>
        <v>Chiếc</v>
      </c>
      <c r="D2123" s="9">
        <f>'11-2019'!O2598</f>
        <v>0</v>
      </c>
      <c r="E2123" s="9">
        <f>'11-2019'!P2598</f>
        <v>0</v>
      </c>
      <c r="F2123" s="71">
        <f t="shared" si="90"/>
        <v>0</v>
      </c>
      <c r="H2123" s="38">
        <f>'11-2019'!H2593</f>
        <v>3153846.1538461535</v>
      </c>
      <c r="I2123" s="38">
        <f>'11-2019'!I2593</f>
        <v>3153846.1538461535</v>
      </c>
      <c r="J2123" s="38">
        <f>'11-2019'!J2593</f>
        <v>0</v>
      </c>
    </row>
    <row r="2124" spans="1:10" s="27" customFormat="1" ht="17.25" hidden="1" x14ac:dyDescent="0.3">
      <c r="A2124" s="6">
        <f>'11-2019'!A2594</f>
        <v>15</v>
      </c>
      <c r="B2124" s="7" t="str">
        <f>'11-2019'!B2594</f>
        <v>Đèn cao áp 1 công suất 250W, Sodium - SLI-S19</v>
      </c>
      <c r="C2124" s="8" t="str">
        <f>'11-2019'!C2594</f>
        <v>Chiếc</v>
      </c>
      <c r="D2124" s="9">
        <f>'11-2019'!O2599</f>
        <v>0</v>
      </c>
      <c r="E2124" s="9">
        <f>'11-2019'!P2599</f>
        <v>0</v>
      </c>
      <c r="F2124" s="71">
        <f t="shared" si="90"/>
        <v>0</v>
      </c>
      <c r="H2124" s="38">
        <f>'11-2019'!H2594</f>
        <v>3615384.6153846155</v>
      </c>
      <c r="I2124" s="38">
        <f>'11-2019'!I2594</f>
        <v>3615384.6153846155</v>
      </c>
      <c r="J2124" s="38">
        <f>'11-2019'!J2594</f>
        <v>0</v>
      </c>
    </row>
    <row r="2125" spans="1:10" s="27" customFormat="1" ht="17.25" hidden="1" x14ac:dyDescent="0.3">
      <c r="A2125" s="6">
        <f>'11-2019'!A2595</f>
        <v>16</v>
      </c>
      <c r="B2125" s="7" t="str">
        <f>'11-2019'!B2595</f>
        <v>Đèn cao áp 2 công suất 250/150, Sodium - SLI-S19</v>
      </c>
      <c r="C2125" s="8" t="str">
        <f>'11-2019'!C2595</f>
        <v>Chiếc</v>
      </c>
      <c r="D2125" s="9">
        <f>'11-2019'!O2600</f>
        <v>0</v>
      </c>
      <c r="E2125" s="9">
        <f>'11-2019'!P2600</f>
        <v>0</v>
      </c>
      <c r="F2125" s="71">
        <f t="shared" si="90"/>
        <v>0</v>
      </c>
      <c r="H2125" s="38">
        <f>'11-2019'!H2595</f>
        <v>4307692.3076923098</v>
      </c>
      <c r="I2125" s="38">
        <f>'11-2019'!I2595</f>
        <v>4307692.3076923098</v>
      </c>
      <c r="J2125" s="38">
        <f>'11-2019'!J2595</f>
        <v>0</v>
      </c>
    </row>
    <row r="2126" spans="1:10" s="27" customFormat="1" ht="17.25" hidden="1" x14ac:dyDescent="0.3">
      <c r="A2126" s="6">
        <f>'11-2019'!A2596</f>
        <v>17</v>
      </c>
      <c r="B2126" s="7" t="str">
        <f>'11-2019'!B2596</f>
        <v>Đèn pha FM4-400 Metal Halide/ Sodium</v>
      </c>
      <c r="C2126" s="8" t="str">
        <f>'11-2019'!C2596</f>
        <v>Chiếc</v>
      </c>
      <c r="D2126" s="9">
        <f>'11-2019'!O2601</f>
        <v>0</v>
      </c>
      <c r="E2126" s="9">
        <f>'11-2019'!P2601</f>
        <v>0</v>
      </c>
      <c r="F2126" s="71">
        <f t="shared" si="90"/>
        <v>0</v>
      </c>
      <c r="H2126" s="38">
        <f>'11-2019'!H2596</f>
        <v>1093300</v>
      </c>
      <c r="I2126" s="38">
        <f>'11-2019'!I2596</f>
        <v>1093300</v>
      </c>
      <c r="J2126" s="38">
        <f>'11-2019'!J2596</f>
        <v>0</v>
      </c>
    </row>
    <row r="2127" spans="1:10" s="27" customFormat="1" ht="17.25" hidden="1" x14ac:dyDescent="0.3">
      <c r="A2127" s="6">
        <f>'11-2019'!A2597</f>
        <v>18</v>
      </c>
      <c r="B2127" s="7" t="str">
        <f>'11-2019'!B2597</f>
        <v>Đèn pha FM4-1000 Metal Halide/ Sodium</v>
      </c>
      <c r="C2127" s="8" t="str">
        <f>'11-2019'!C2597</f>
        <v>Chiếc</v>
      </c>
      <c r="D2127" s="9">
        <f>'11-2019'!O2602</f>
        <v>0</v>
      </c>
      <c r="E2127" s="9">
        <f>'11-2019'!P2602</f>
        <v>0</v>
      </c>
      <c r="F2127" s="71">
        <f t="shared" si="90"/>
        <v>0</v>
      </c>
      <c r="H2127" s="38">
        <f>'11-2019'!H2597</f>
        <v>6133300</v>
      </c>
      <c r="I2127" s="38">
        <f>'11-2019'!I2597</f>
        <v>6133300</v>
      </c>
      <c r="J2127" s="38">
        <f>'11-2019'!J2597</f>
        <v>0</v>
      </c>
    </row>
    <row r="2128" spans="1:10" s="27" customFormat="1" ht="17.25" hidden="1" x14ac:dyDescent="0.3">
      <c r="A2128" s="6">
        <f>'11-2019'!A2598</f>
        <v>19</v>
      </c>
      <c r="B2128" s="7" t="str">
        <f>'11-2019'!B2598</f>
        <v>Đèn pha FM15-1000 Metal Halide/ Sodium</v>
      </c>
      <c r="C2128" s="8" t="str">
        <f>'11-2019'!C2598</f>
        <v>Chiếc</v>
      </c>
      <c r="D2128" s="9">
        <f>'11-2019'!O2603</f>
        <v>0</v>
      </c>
      <c r="E2128" s="9">
        <f>'11-2019'!P2603</f>
        <v>0</v>
      </c>
      <c r="F2128" s="71">
        <f t="shared" si="90"/>
        <v>0</v>
      </c>
      <c r="H2128" s="38">
        <f>'11-2019'!H2598</f>
        <v>8533333.333333334</v>
      </c>
      <c r="I2128" s="38">
        <f>'11-2019'!I2598</f>
        <v>8533333.333333334</v>
      </c>
      <c r="J2128" s="38">
        <f>'11-2019'!J2598</f>
        <v>0</v>
      </c>
    </row>
    <row r="2129" spans="1:10" s="27" customFormat="1" ht="17.25" hidden="1" x14ac:dyDescent="0.3">
      <c r="A2129" s="6">
        <f>'11-2019'!A2599</f>
        <v>20</v>
      </c>
      <c r="B2129" s="7" t="str">
        <f>'11-2019'!B2599</f>
        <v>Đèn pha FM17-1000 Metal Halide/ Sodium</v>
      </c>
      <c r="C2129" s="8" t="str">
        <f>'11-2019'!C2599</f>
        <v>Chiếc</v>
      </c>
      <c r="D2129" s="9">
        <f>'11-2019'!O2604</f>
        <v>0</v>
      </c>
      <c r="E2129" s="9">
        <f>'11-2019'!P2604</f>
        <v>0</v>
      </c>
      <c r="F2129" s="71">
        <f t="shared" si="90"/>
        <v>0</v>
      </c>
      <c r="H2129" s="38">
        <f>'11-2019'!H2599</f>
        <v>16000000</v>
      </c>
      <c r="I2129" s="38">
        <f>'11-2019'!I2599</f>
        <v>16000000</v>
      </c>
      <c r="J2129" s="38">
        <f>'11-2019'!J2599</f>
        <v>0</v>
      </c>
    </row>
    <row r="2130" spans="1:10" s="27" customFormat="1" ht="17.25" hidden="1" x14ac:dyDescent="0.3">
      <c r="A2130" s="6">
        <f>'11-2019'!A2600</f>
        <v>0</v>
      </c>
      <c r="B2130" s="7" t="str">
        <f>'11-2019'!B2600</f>
        <v>LINH KIỆN:</v>
      </c>
      <c r="C2130" s="8">
        <f>'11-2019'!C2600</f>
        <v>0</v>
      </c>
      <c r="D2130" s="9">
        <f>'11-2019'!O2605</f>
        <v>0</v>
      </c>
      <c r="E2130" s="9">
        <f>'11-2019'!P2605</f>
        <v>0</v>
      </c>
      <c r="F2130" s="71">
        <f t="shared" si="90"/>
        <v>0</v>
      </c>
      <c r="H2130" s="38">
        <f>'11-2019'!H2600</f>
        <v>0</v>
      </c>
      <c r="I2130" s="38">
        <f>'11-2019'!I2600</f>
        <v>0</v>
      </c>
      <c r="J2130" s="38">
        <f>'11-2019'!J2600</f>
        <v>0</v>
      </c>
    </row>
    <row r="2131" spans="1:10" s="27" customFormat="1" ht="17.25" hidden="1" x14ac:dyDescent="0.3">
      <c r="A2131" s="6">
        <f>'11-2019'!A2601</f>
        <v>1</v>
      </c>
      <c r="B2131" s="7" t="str">
        <f>'11-2019'!B2601</f>
        <v>Cọc tiếp địa V63x63x6x2500</v>
      </c>
      <c r="C2131" s="8" t="str">
        <f>'11-2019'!C2601</f>
        <v>Chiếc</v>
      </c>
      <c r="D2131" s="9">
        <f>'11-2019'!O2606</f>
        <v>0</v>
      </c>
      <c r="E2131" s="9">
        <f>'11-2019'!P2606</f>
        <v>0</v>
      </c>
      <c r="F2131" s="71">
        <f t="shared" ref="F2131:F2142" si="91">E2131-D2131</f>
        <v>0</v>
      </c>
      <c r="H2131" s="38">
        <f>'11-2019'!H2601</f>
        <v>487674</v>
      </c>
      <c r="I2131" s="38">
        <f>'11-2019'!I2601</f>
        <v>487674</v>
      </c>
      <c r="J2131" s="38">
        <f>'11-2019'!J2601</f>
        <v>0</v>
      </c>
    </row>
    <row r="2132" spans="1:10" s="27" customFormat="1" ht="17.25" hidden="1" x14ac:dyDescent="0.3">
      <c r="A2132" s="6">
        <f>'11-2019'!A2602</f>
        <v>2</v>
      </c>
      <c r="B2132" s="7" t="str">
        <f>'11-2019'!B2602</f>
        <v>KM cột 05 M16x340x340x500</v>
      </c>
      <c r="C2132" s="8" t="str">
        <f>'11-2019'!C2602</f>
        <v>Chiếc</v>
      </c>
      <c r="D2132" s="9">
        <f>'11-2019'!O2607</f>
        <v>0</v>
      </c>
      <c r="E2132" s="9">
        <f>'11-2019'!P2607</f>
        <v>0</v>
      </c>
      <c r="F2132" s="71">
        <f t="shared" si="91"/>
        <v>0</v>
      </c>
      <c r="H2132" s="38">
        <f>'11-2019'!H2602</f>
        <v>270000</v>
      </c>
      <c r="I2132" s="38">
        <f>'11-2019'!I2602</f>
        <v>270000</v>
      </c>
      <c r="J2132" s="38">
        <f>'11-2019'!J2602</f>
        <v>0</v>
      </c>
    </row>
    <row r="2133" spans="1:10" s="27" customFormat="1" ht="17.25" hidden="1" x14ac:dyDescent="0.3">
      <c r="A2133" s="6">
        <f>'11-2019'!A2603</f>
        <v>3</v>
      </c>
      <c r="B2133" s="7" t="str">
        <f>'11-2019'!B2603</f>
        <v>KM cột M16x260x260x500</v>
      </c>
      <c r="C2133" s="8" t="str">
        <f>'11-2019'!C2603</f>
        <v>Chiếc</v>
      </c>
      <c r="D2133" s="9">
        <f>'11-2019'!O2608</f>
        <v>0</v>
      </c>
      <c r="E2133" s="9">
        <f>'11-2019'!P2608</f>
        <v>0</v>
      </c>
      <c r="F2133" s="71">
        <f t="shared" si="91"/>
        <v>0</v>
      </c>
      <c r="H2133" s="38">
        <f>'11-2019'!H2603</f>
        <v>260000</v>
      </c>
      <c r="I2133" s="38">
        <f>'11-2019'!I2603</f>
        <v>260000</v>
      </c>
      <c r="J2133" s="38">
        <f>'11-2019'!J2603</f>
        <v>0</v>
      </c>
    </row>
    <row r="2134" spans="1:10" s="27" customFormat="1" ht="17.25" hidden="1" x14ac:dyDescent="0.3">
      <c r="A2134" s="6">
        <f>'11-2019'!A2604</f>
        <v>4</v>
      </c>
      <c r="B2134" s="7" t="str">
        <f>'11-2019'!B2604</f>
        <v>KM cột M16x240x240x525</v>
      </c>
      <c r="C2134" s="8" t="str">
        <f>'11-2019'!C2604</f>
        <v>Chiếc</v>
      </c>
      <c r="D2134" s="9">
        <f>'11-2019'!O2609</f>
        <v>0</v>
      </c>
      <c r="E2134" s="9">
        <f>'11-2019'!P2609</f>
        <v>0</v>
      </c>
      <c r="F2134" s="71">
        <f t="shared" si="91"/>
        <v>0</v>
      </c>
      <c r="H2134" s="38">
        <f>'11-2019'!H2604</f>
        <v>260000</v>
      </c>
      <c r="I2134" s="38">
        <f>'11-2019'!I2604</f>
        <v>260000</v>
      </c>
      <c r="J2134" s="38">
        <f>'11-2019'!J2604</f>
        <v>0</v>
      </c>
    </row>
    <row r="2135" spans="1:10" s="27" customFormat="1" ht="17.25" hidden="1" x14ac:dyDescent="0.3">
      <c r="A2135" s="6">
        <f>'11-2019'!A2605</f>
        <v>5</v>
      </c>
      <c r="B2135" s="7" t="str">
        <f>'11-2019'!B2605</f>
        <v>KM cột M24x300x300x675</v>
      </c>
      <c r="C2135" s="8" t="str">
        <f>'11-2019'!C2605</f>
        <v>Chiếc</v>
      </c>
      <c r="D2135" s="9">
        <f>'11-2019'!O2610</f>
        <v>0</v>
      </c>
      <c r="E2135" s="9">
        <f>'11-2019'!P2610</f>
        <v>0</v>
      </c>
      <c r="F2135" s="71">
        <f t="shared" si="91"/>
        <v>0</v>
      </c>
      <c r="H2135" s="38">
        <f>'11-2019'!H2605</f>
        <v>545037</v>
      </c>
      <c r="I2135" s="38">
        <f>'11-2019'!I2605</f>
        <v>545037</v>
      </c>
      <c r="J2135" s="38">
        <f>'11-2019'!J2605</f>
        <v>0</v>
      </c>
    </row>
    <row r="2136" spans="1:10" s="27" customFormat="1" ht="17.25" hidden="1" x14ac:dyDescent="0.3">
      <c r="A2136" s="6">
        <f>'11-2019'!A2606</f>
        <v>6</v>
      </c>
      <c r="B2136" s="7" t="str">
        <f>'11-2019'!B2606</f>
        <v>KM cột đa giác M24x1375x8</v>
      </c>
      <c r="C2136" s="8" t="str">
        <f>'11-2019'!C2606</f>
        <v>Chiếc</v>
      </c>
      <c r="D2136" s="9">
        <f>'11-2019'!O2611</f>
        <v>0</v>
      </c>
      <c r="E2136" s="9">
        <f>'11-2019'!P2611</f>
        <v>0</v>
      </c>
      <c r="F2136" s="71">
        <f t="shared" si="91"/>
        <v>0</v>
      </c>
      <c r="H2136" s="38">
        <f>'11-2019'!H2606</f>
        <v>1685000</v>
      </c>
      <c r="I2136" s="38">
        <f>'11-2019'!I2606</f>
        <v>1685000</v>
      </c>
      <c r="J2136" s="38">
        <f>'11-2019'!J2606</f>
        <v>0</v>
      </c>
    </row>
    <row r="2137" spans="1:10" s="27" customFormat="1" ht="17.25" hidden="1" x14ac:dyDescent="0.3">
      <c r="A2137" s="6">
        <f>'11-2019'!A2607</f>
        <v>7</v>
      </c>
      <c r="B2137" s="7" t="str">
        <f>'11-2019'!B2607</f>
        <v>KM cột đa giác M30x1875x12</v>
      </c>
      <c r="C2137" s="8" t="str">
        <f>'11-2019'!C2607</f>
        <v>Chiếc</v>
      </c>
      <c r="D2137" s="9">
        <f>'11-2019'!O2612</f>
        <v>0</v>
      </c>
      <c r="E2137" s="9">
        <f>'11-2019'!P2612</f>
        <v>0</v>
      </c>
      <c r="F2137" s="71">
        <f t="shared" si="91"/>
        <v>0</v>
      </c>
      <c r="H2137" s="38">
        <f>'11-2019'!H2607</f>
        <v>4700000</v>
      </c>
      <c r="I2137" s="38">
        <f>'11-2019'!I2607</f>
        <v>4700000</v>
      </c>
      <c r="J2137" s="38">
        <f>'11-2019'!J2607</f>
        <v>0</v>
      </c>
    </row>
    <row r="2138" spans="1:10" s="27" customFormat="1" ht="17.25" hidden="1" x14ac:dyDescent="0.3">
      <c r="A2138" s="6">
        <f>'11-2019'!A2608</f>
        <v>8</v>
      </c>
      <c r="B2138" s="7" t="str">
        <f>'11-2019'!B2608</f>
        <v xml:space="preserve"> Tủ điện ĐK HTCS 1000x600x350 thiết bị ngoại 100A</v>
      </c>
      <c r="C2138" s="8" t="str">
        <f>'11-2019'!C2608</f>
        <v>Chiếc</v>
      </c>
      <c r="D2138" s="9">
        <f>'11-2019'!O2613</f>
        <v>0</v>
      </c>
      <c r="E2138" s="9">
        <f>'11-2019'!P2613</f>
        <v>0</v>
      </c>
      <c r="F2138" s="71">
        <f t="shared" si="91"/>
        <v>0</v>
      </c>
      <c r="H2138" s="38">
        <f>'11-2019'!H2608</f>
        <v>13950000</v>
      </c>
      <c r="I2138" s="38">
        <f>'11-2019'!I2608</f>
        <v>13950000</v>
      </c>
      <c r="J2138" s="38">
        <f>'11-2019'!J2608</f>
        <v>0</v>
      </c>
    </row>
    <row r="2139" spans="1:10" s="27" customFormat="1" ht="17.25" hidden="1" x14ac:dyDescent="0.3">
      <c r="A2139" s="6">
        <f>'11-2019'!A2609</f>
        <v>9</v>
      </c>
      <c r="B2139" s="7" t="str">
        <f>'11-2019'!B2609</f>
        <v xml:space="preserve"> Tủ điện ĐK HTCS 1000x600x350 thiết bị ngoại 100A</v>
      </c>
      <c r="C2139" s="8" t="str">
        <f>'11-2019'!C2609</f>
        <v>Chiếc</v>
      </c>
      <c r="D2139" s="9">
        <f>'11-2019'!O2614</f>
        <v>0</v>
      </c>
      <c r="E2139" s="9">
        <f>'11-2019'!P2614</f>
        <v>0</v>
      </c>
      <c r="F2139" s="71">
        <f t="shared" si="91"/>
        <v>0</v>
      </c>
      <c r="H2139" s="38">
        <f>'11-2019'!H2609</f>
        <v>13310000</v>
      </c>
      <c r="I2139" s="38">
        <f>'11-2019'!I2609</f>
        <v>13310000</v>
      </c>
      <c r="J2139" s="38">
        <f>'11-2019'!J2609</f>
        <v>0</v>
      </c>
    </row>
    <row r="2140" spans="1:10" s="27" customFormat="1" ht="17.25" hidden="1" x14ac:dyDescent="0.3">
      <c r="A2140" s="6">
        <f>'11-2019'!A2610</f>
        <v>10</v>
      </c>
      <c r="B2140" s="7" t="str">
        <f>'11-2019'!B2610</f>
        <v>Chấn lưu 1 cấp công suất OGS150w SLIGHTING</v>
      </c>
      <c r="C2140" s="8" t="str">
        <f>'11-2019'!C2610</f>
        <v>Chiếc</v>
      </c>
      <c r="D2140" s="9">
        <f>'11-2019'!O2615</f>
        <v>0</v>
      </c>
      <c r="E2140" s="9">
        <f>'11-2019'!P2615</f>
        <v>0</v>
      </c>
      <c r="F2140" s="71">
        <f t="shared" si="91"/>
        <v>0</v>
      </c>
      <c r="H2140" s="38">
        <f>'11-2019'!H2610</f>
        <v>338733.43151693698</v>
      </c>
      <c r="I2140" s="38">
        <f>'11-2019'!I2610</f>
        <v>338733.43151693698</v>
      </c>
      <c r="J2140" s="38">
        <f>'11-2019'!J2610</f>
        <v>0</v>
      </c>
    </row>
    <row r="2141" spans="1:10" s="27" customFormat="1" ht="17.25" hidden="1" x14ac:dyDescent="0.3">
      <c r="A2141" s="6">
        <f>'11-2019'!A2611</f>
        <v>11</v>
      </c>
      <c r="B2141" s="7" t="str">
        <f>'11-2019'!B2611</f>
        <v>Chấn lưu 1 cấp công suất OGS250w SLIGHTING</v>
      </c>
      <c r="C2141" s="8" t="str">
        <f>'11-2019'!C2611</f>
        <v>Chiếc</v>
      </c>
      <c r="D2141" s="9">
        <f>'11-2019'!O2616</f>
        <v>0</v>
      </c>
      <c r="E2141" s="9">
        <f>'11-2019'!P2616</f>
        <v>0</v>
      </c>
      <c r="F2141" s="71">
        <f t="shared" si="91"/>
        <v>0</v>
      </c>
      <c r="H2141" s="38">
        <f>'11-2019'!H2611</f>
        <v>360824.74226804124</v>
      </c>
      <c r="I2141" s="38">
        <f>'11-2019'!I2611</f>
        <v>360824.74226804124</v>
      </c>
      <c r="J2141" s="38">
        <f>'11-2019'!J2611</f>
        <v>0</v>
      </c>
    </row>
    <row r="2142" spans="1:10" s="27" customFormat="1" ht="17.25" hidden="1" x14ac:dyDescent="0.3">
      <c r="A2142" s="6">
        <f>'11-2019'!A2612</f>
        <v>12</v>
      </c>
      <c r="B2142" s="7" t="str">
        <f>'11-2019'!B2612</f>
        <v>Chấn lưu 1 cấp công suất OGS400w SLIGHTING</v>
      </c>
      <c r="C2142" s="8" t="str">
        <f>'11-2019'!C2612</f>
        <v>Chiếc</v>
      </c>
      <c r="D2142" s="9">
        <f>'11-2019'!O2617</f>
        <v>0</v>
      </c>
      <c r="E2142" s="9">
        <f>'11-2019'!P2617</f>
        <v>0</v>
      </c>
      <c r="F2142" s="71">
        <f t="shared" si="91"/>
        <v>0</v>
      </c>
      <c r="H2142" s="38">
        <f>'11-2019'!H2612</f>
        <v>456553.75552282773</v>
      </c>
      <c r="I2142" s="38">
        <f>'11-2019'!I2612</f>
        <v>456553.75552282773</v>
      </c>
      <c r="J2142" s="38">
        <f>'11-2019'!J2612</f>
        <v>0</v>
      </c>
    </row>
    <row r="2143" spans="1:10" s="27" customFormat="1" ht="17.25" hidden="1" x14ac:dyDescent="0.3">
      <c r="A2143" s="6">
        <f>'11-2019'!A2613</f>
        <v>13</v>
      </c>
      <c r="B2143" s="7" t="str">
        <f>'11-2019'!B2613</f>
        <v>Chấn lưu 1 cấp công suất OGS1000w SLIGHTING</v>
      </c>
      <c r="C2143" s="8" t="str">
        <f>'11-2019'!C2613</f>
        <v>Chiếc</v>
      </c>
      <c r="D2143" s="9">
        <f>'11-2019'!O2618</f>
        <v>0</v>
      </c>
      <c r="E2143" s="9">
        <f>'11-2019'!P2618</f>
        <v>0</v>
      </c>
      <c r="F2143" s="71">
        <f t="shared" ref="F2143:F2154" si="92">E2143-D2143</f>
        <v>0</v>
      </c>
      <c r="H2143" s="38">
        <f>'11-2019'!H2613</f>
        <v>2135493.3726067748</v>
      </c>
      <c r="I2143" s="38">
        <f>'11-2019'!I2613</f>
        <v>2135493.3726067748</v>
      </c>
      <c r="J2143" s="38">
        <f>'11-2019'!J2613</f>
        <v>0</v>
      </c>
    </row>
    <row r="2144" spans="1:10" s="27" customFormat="1" ht="17.25" hidden="1" x14ac:dyDescent="0.3">
      <c r="A2144" s="6">
        <f>'11-2019'!A2614</f>
        <v>14</v>
      </c>
      <c r="B2144" s="7" t="str">
        <f>'11-2019'!B2614</f>
        <v>Chấn lưu 2 cấp công suất 150w/100w SLIGHTING</v>
      </c>
      <c r="C2144" s="8" t="str">
        <f>'11-2019'!C2614</f>
        <v>Chiếc</v>
      </c>
      <c r="D2144" s="9">
        <f>'11-2019'!O2619</f>
        <v>0</v>
      </c>
      <c r="E2144" s="9">
        <f>'11-2019'!P2619</f>
        <v>0</v>
      </c>
      <c r="F2144" s="71">
        <f t="shared" si="92"/>
        <v>0</v>
      </c>
      <c r="H2144" s="38">
        <f>'11-2019'!H2614</f>
        <v>382916.05301914585</v>
      </c>
      <c r="I2144" s="38">
        <f>'11-2019'!I2614</f>
        <v>382916.05301914585</v>
      </c>
      <c r="J2144" s="38">
        <f>'11-2019'!J2614</f>
        <v>0</v>
      </c>
    </row>
    <row r="2145" spans="1:10" s="27" customFormat="1" ht="17.25" hidden="1" x14ac:dyDescent="0.3">
      <c r="A2145" s="6">
        <f>'11-2019'!A2615</f>
        <v>15</v>
      </c>
      <c r="B2145" s="7" t="str">
        <f>'11-2019'!B2615</f>
        <v>Chấn lưu 2 cấp công suất 250w/150w SLIGHTING</v>
      </c>
      <c r="C2145" s="8" t="str">
        <f>'11-2019'!C2615</f>
        <v>Chiếc</v>
      </c>
      <c r="D2145" s="9">
        <f>'11-2019'!O2620</f>
        <v>0</v>
      </c>
      <c r="E2145" s="9">
        <f>'11-2019'!P2620</f>
        <v>0</v>
      </c>
      <c r="F2145" s="71">
        <f t="shared" si="92"/>
        <v>0</v>
      </c>
      <c r="H2145" s="38">
        <f>'11-2019'!H2615</f>
        <v>574374.07952871872</v>
      </c>
      <c r="I2145" s="38">
        <f>'11-2019'!I2615</f>
        <v>574374.07952871872</v>
      </c>
      <c r="J2145" s="38">
        <f>'11-2019'!J2615</f>
        <v>0</v>
      </c>
    </row>
    <row r="2146" spans="1:10" s="27" customFormat="1" ht="17.25" hidden="1" x14ac:dyDescent="0.3">
      <c r="A2146" s="6">
        <f>'11-2019'!A2616</f>
        <v>16</v>
      </c>
      <c r="B2146" s="7" t="str">
        <f>'11-2019'!B2616</f>
        <v>Chấn lưu 2 cấp công suất 400w/250w SLIGHTING</v>
      </c>
      <c r="C2146" s="8" t="str">
        <f>'11-2019'!C2616</f>
        <v>Chiếc</v>
      </c>
      <c r="D2146" s="9">
        <f>'11-2019'!O2621</f>
        <v>0</v>
      </c>
      <c r="E2146" s="9">
        <f>'11-2019'!P2621</f>
        <v>0</v>
      </c>
      <c r="F2146" s="71">
        <f t="shared" si="92"/>
        <v>0</v>
      </c>
      <c r="H2146" s="38">
        <f>'11-2019'!H2616</f>
        <v>839469.80854197359</v>
      </c>
      <c r="I2146" s="38">
        <f>'11-2019'!I2616</f>
        <v>839469.80854197359</v>
      </c>
      <c r="J2146" s="38">
        <f>'11-2019'!J2616</f>
        <v>0</v>
      </c>
    </row>
    <row r="2147" spans="1:10" s="27" customFormat="1" ht="17.25" hidden="1" x14ac:dyDescent="0.3">
      <c r="A2147" s="6">
        <f>'11-2019'!A2617</f>
        <v>17</v>
      </c>
      <c r="B2147" s="7" t="str">
        <f>'11-2019'!B2617</f>
        <v>Bóng đèn cao áp Sodium SHP T70wE40 SLIGHTING</v>
      </c>
      <c r="C2147" s="8" t="str">
        <f>'11-2019'!C2617</f>
        <v>Chiếc</v>
      </c>
      <c r="D2147" s="9">
        <f>'11-2019'!O2622</f>
        <v>0</v>
      </c>
      <c r="E2147" s="9">
        <f>'11-2019'!P2622</f>
        <v>0</v>
      </c>
      <c r="F2147" s="71">
        <f t="shared" si="92"/>
        <v>0</v>
      </c>
      <c r="H2147" s="38">
        <f>'11-2019'!H2617</f>
        <v>169366.71575846834</v>
      </c>
      <c r="I2147" s="38">
        <f>'11-2019'!I2617</f>
        <v>169366.71575846834</v>
      </c>
      <c r="J2147" s="38">
        <f>'11-2019'!J2617</f>
        <v>0</v>
      </c>
    </row>
    <row r="2148" spans="1:10" s="27" customFormat="1" ht="17.25" hidden="1" x14ac:dyDescent="0.3">
      <c r="A2148" s="6">
        <f>'11-2019'!A2618</f>
        <v>18</v>
      </c>
      <c r="B2148" s="7" t="str">
        <f>'11-2019'!B2618</f>
        <v>Bóng đèn cao áp Sodium SHP T 150wE40 SLIGHTING</v>
      </c>
      <c r="C2148" s="8" t="str">
        <f>'11-2019'!C2618</f>
        <v>Chiếc</v>
      </c>
      <c r="D2148" s="9">
        <f>'11-2019'!O2623</f>
        <v>0</v>
      </c>
      <c r="E2148" s="9">
        <f>'11-2019'!P2623</f>
        <v>0</v>
      </c>
      <c r="F2148" s="71">
        <f t="shared" si="92"/>
        <v>0</v>
      </c>
      <c r="H2148" s="38">
        <f>'11-2019'!H2618</f>
        <v>176730.48600883654</v>
      </c>
      <c r="I2148" s="38">
        <f>'11-2019'!I2618</f>
        <v>176730.48600883654</v>
      </c>
      <c r="J2148" s="38">
        <f>'11-2019'!J2618</f>
        <v>0</v>
      </c>
    </row>
    <row r="2149" spans="1:10" s="27" customFormat="1" ht="17.25" hidden="1" x14ac:dyDescent="0.3">
      <c r="A2149" s="6">
        <f>'11-2019'!A2619</f>
        <v>19</v>
      </c>
      <c r="B2149" s="7" t="str">
        <f>'11-2019'!B2619</f>
        <v>Bóng đèn cao áp Sodium SHP T 250wE40 SLIGHTING</v>
      </c>
      <c r="C2149" s="8" t="str">
        <f>'11-2019'!C2619</f>
        <v>Chiếc</v>
      </c>
      <c r="D2149" s="9">
        <f>'11-2019'!O2624</f>
        <v>0</v>
      </c>
      <c r="E2149" s="9">
        <f>'11-2019'!P2624</f>
        <v>0</v>
      </c>
      <c r="F2149" s="71">
        <f t="shared" si="92"/>
        <v>0</v>
      </c>
      <c r="H2149" s="38">
        <f>'11-2019'!H2619</f>
        <v>191458.02650957293</v>
      </c>
      <c r="I2149" s="38">
        <f>'11-2019'!I2619</f>
        <v>191458.02650957293</v>
      </c>
      <c r="J2149" s="38">
        <f>'11-2019'!J2619</f>
        <v>0</v>
      </c>
    </row>
    <row r="2150" spans="1:10" s="27" customFormat="1" ht="17.25" hidden="1" x14ac:dyDescent="0.3">
      <c r="A2150" s="6">
        <f>'11-2019'!A2620</f>
        <v>20</v>
      </c>
      <c r="B2150" s="7" t="str">
        <f>'11-2019'!B2620</f>
        <v>Bóng đèn cao áp Sodium SHP T 400wE40 SLIGHTING</v>
      </c>
      <c r="C2150" s="8" t="str">
        <f>'11-2019'!C2620</f>
        <v>Chiếc</v>
      </c>
      <c r="D2150" s="9" t="e">
        <f>'11-2019'!#REF!</f>
        <v>#REF!</v>
      </c>
      <c r="E2150" s="9" t="e">
        <f>'11-2019'!#REF!</f>
        <v>#REF!</v>
      </c>
      <c r="F2150" s="71" t="e">
        <f t="shared" si="92"/>
        <v>#REF!</v>
      </c>
      <c r="H2150" s="38">
        <f>'11-2019'!H2620</f>
        <v>235640.64801178206</v>
      </c>
      <c r="I2150" s="38">
        <f>'11-2019'!I2620</f>
        <v>235640.64801178206</v>
      </c>
      <c r="J2150" s="38">
        <f>'11-2019'!J2620</f>
        <v>0</v>
      </c>
    </row>
    <row r="2151" spans="1:10" s="27" customFormat="1" ht="17.25" hidden="1" x14ac:dyDescent="0.3">
      <c r="A2151" s="6">
        <f>'11-2019'!A2621</f>
        <v>21</v>
      </c>
      <c r="B2151" s="7" t="str">
        <f>'11-2019'!B2621</f>
        <v>Bóng đèn cao áp Sodium SHP T 1000wE40 SLIGHTING</v>
      </c>
      <c r="C2151" s="8" t="str">
        <f>'11-2019'!C2621</f>
        <v>Chiếc</v>
      </c>
      <c r="D2151" s="9" t="e">
        <f>'11-2019'!#REF!</f>
        <v>#REF!</v>
      </c>
      <c r="E2151" s="9" t="e">
        <f>'11-2019'!#REF!</f>
        <v>#REF!</v>
      </c>
      <c r="F2151" s="71" t="e">
        <f t="shared" si="92"/>
        <v>#REF!</v>
      </c>
      <c r="H2151" s="38">
        <f>'11-2019'!H2621</f>
        <v>1325478.6450662739</v>
      </c>
      <c r="I2151" s="38">
        <f>'11-2019'!I2621</f>
        <v>1325478.6450662739</v>
      </c>
      <c r="J2151" s="38">
        <f>'11-2019'!J2621</f>
        <v>0</v>
      </c>
    </row>
    <row r="2152" spans="1:10" s="27" customFormat="1" ht="17.25" hidden="1" x14ac:dyDescent="0.3">
      <c r="A2152" s="6">
        <f>'11-2019'!A2622</f>
        <v>22</v>
      </c>
      <c r="B2152" s="7" t="str">
        <f>'11-2019'!B2622</f>
        <v>Bộ chuyển mạch 2 cấp công suất SLIGHTING</v>
      </c>
      <c r="C2152" s="8" t="str">
        <f>'11-2019'!C2622</f>
        <v>Chiếc</v>
      </c>
      <c r="D2152" s="9" t="e">
        <f>'11-2019'!#REF!</f>
        <v>#REF!</v>
      </c>
      <c r="E2152" s="9" t="e">
        <f>'11-2019'!#REF!</f>
        <v>#REF!</v>
      </c>
      <c r="F2152" s="71" t="e">
        <f t="shared" si="92"/>
        <v>#REF!</v>
      </c>
      <c r="H2152" s="38">
        <f>'11-2019'!H2622</f>
        <v>220913.10751104567</v>
      </c>
      <c r="I2152" s="38">
        <f>'11-2019'!I2622</f>
        <v>220913.10751104567</v>
      </c>
      <c r="J2152" s="38">
        <f>'11-2019'!J2622</f>
        <v>0</v>
      </c>
    </row>
    <row r="2153" spans="1:10" s="27" customFormat="1" ht="17.25" hidden="1" x14ac:dyDescent="0.3">
      <c r="A2153" s="6">
        <f>'11-2019'!A2623</f>
        <v>23</v>
      </c>
      <c r="B2153" s="7" t="str">
        <f>'11-2019'!B2623</f>
        <v>Tụ mồi 70-400w SLIGHTING</v>
      </c>
      <c r="C2153" s="8" t="str">
        <f>'11-2019'!C2623</f>
        <v>Chiếc</v>
      </c>
      <c r="D2153" s="9" t="e">
        <f>'11-2019'!#REF!</f>
        <v>#REF!</v>
      </c>
      <c r="E2153" s="9" t="e">
        <f>'11-2019'!#REF!</f>
        <v>#REF!</v>
      </c>
      <c r="F2153" s="71" t="e">
        <f t="shared" si="92"/>
        <v>#REF!</v>
      </c>
      <c r="H2153" s="38">
        <f>'11-2019'!H2623</f>
        <v>110456.55375552284</v>
      </c>
      <c r="I2153" s="38">
        <f>'11-2019'!I2623</f>
        <v>110456.55375552284</v>
      </c>
      <c r="J2153" s="38">
        <f>'11-2019'!J2623</f>
        <v>0</v>
      </c>
    </row>
    <row r="2154" spans="1:10" s="27" customFormat="1" ht="17.25" hidden="1" x14ac:dyDescent="0.3">
      <c r="A2154" s="6">
        <f>'11-2019'!A2624</f>
        <v>24</v>
      </c>
      <c r="B2154" s="7" t="str">
        <f>'11-2019'!B2624</f>
        <v>Tụ bù 32MF SLIGHTING</v>
      </c>
      <c r="C2154" s="8" t="str">
        <f>'11-2019'!C2624</f>
        <v>Chiếc</v>
      </c>
      <c r="D2154" s="9" t="e">
        <f>'11-2019'!#REF!</f>
        <v>#REF!</v>
      </c>
      <c r="E2154" s="9" t="e">
        <f>'11-2019'!#REF!</f>
        <v>#REF!</v>
      </c>
      <c r="F2154" s="71" t="e">
        <f t="shared" si="92"/>
        <v>#REF!</v>
      </c>
      <c r="H2154" s="38">
        <f>'11-2019'!H2624</f>
        <v>125184.09425625921</v>
      </c>
      <c r="I2154" s="38">
        <f>'11-2019'!I2624</f>
        <v>125184.09425625921</v>
      </c>
      <c r="J2154" s="38">
        <f>'11-2019'!J2624</f>
        <v>0</v>
      </c>
    </row>
    <row r="2155" spans="1:10" s="27" customFormat="1" ht="17.25" x14ac:dyDescent="0.3">
      <c r="A2155" s="6"/>
      <c r="B2155" s="5" t="e">
        <f>'11-2019'!#REF!</f>
        <v>#REF!</v>
      </c>
      <c r="C2155" s="8"/>
      <c r="D2155" s="9"/>
      <c r="E2155" s="9"/>
      <c r="F2155" s="71"/>
      <c r="H2155" s="38" t="e">
        <f>'11-2019'!#REF!</f>
        <v>#REF!</v>
      </c>
      <c r="I2155" s="38" t="e">
        <f>'11-2019'!#REF!</f>
        <v>#REF!</v>
      </c>
      <c r="J2155" s="38" t="e">
        <f>'11-2019'!#REF!</f>
        <v>#REF!</v>
      </c>
    </row>
    <row r="2156" spans="1:10" s="27" customFormat="1" ht="17.25" hidden="1" x14ac:dyDescent="0.3">
      <c r="A2156" s="6" t="e">
        <f>'11-2019'!#REF!</f>
        <v>#REF!</v>
      </c>
      <c r="B2156" s="7" t="e">
        <f>'11-2019'!#REF!</f>
        <v>#REF!</v>
      </c>
      <c r="C2156" s="8" t="e">
        <f>'11-2019'!#REF!</f>
        <v>#REF!</v>
      </c>
      <c r="D2156" s="9" t="e">
        <f>'11-2019'!#REF!</f>
        <v>#REF!</v>
      </c>
      <c r="E2156" s="9" t="e">
        <f>'11-2019'!#REF!</f>
        <v>#REF!</v>
      </c>
      <c r="F2156" s="71" t="e">
        <f>E2156-D2156</f>
        <v>#REF!</v>
      </c>
      <c r="H2156" s="38" t="e">
        <f>'11-2019'!#REF!</f>
        <v>#REF!</v>
      </c>
      <c r="I2156" s="38" t="e">
        <f>'11-2019'!#REF!</f>
        <v>#REF!</v>
      </c>
      <c r="J2156" s="38" t="e">
        <f>'11-2019'!#REF!</f>
        <v>#REF!</v>
      </c>
    </row>
    <row r="2157" spans="1:10" s="27" customFormat="1" ht="17.25" hidden="1" x14ac:dyDescent="0.3">
      <c r="A2157" s="6" t="e">
        <f>'11-2019'!#REF!</f>
        <v>#REF!</v>
      </c>
      <c r="B2157" s="7" t="e">
        <f>'11-2019'!#REF!</f>
        <v>#REF!</v>
      </c>
      <c r="C2157" s="8" t="e">
        <f>'11-2019'!#REF!</f>
        <v>#REF!</v>
      </c>
      <c r="D2157" s="9" t="e">
        <f>'11-2019'!#REF!</f>
        <v>#REF!</v>
      </c>
      <c r="E2157" s="9" t="e">
        <f>'11-2019'!#REF!</f>
        <v>#REF!</v>
      </c>
      <c r="F2157" s="71" t="e">
        <f>E2157-D2157</f>
        <v>#REF!</v>
      </c>
      <c r="H2157" s="38" t="e">
        <f>'11-2019'!#REF!</f>
        <v>#REF!</v>
      </c>
      <c r="I2157" s="38" t="e">
        <f>'11-2019'!#REF!</f>
        <v>#REF!</v>
      </c>
      <c r="J2157" s="38" t="e">
        <f>'11-2019'!#REF!</f>
        <v>#REF!</v>
      </c>
    </row>
    <row r="2158" spans="1:10" s="27" customFormat="1" ht="17.25" hidden="1" x14ac:dyDescent="0.3">
      <c r="A2158" s="6" t="e">
        <f>'11-2019'!#REF!</f>
        <v>#REF!</v>
      </c>
      <c r="B2158" s="7" t="e">
        <f>'11-2019'!#REF!</f>
        <v>#REF!</v>
      </c>
      <c r="C2158" s="8" t="e">
        <f>'11-2019'!#REF!</f>
        <v>#REF!</v>
      </c>
      <c r="D2158" s="9" t="e">
        <f>'11-2019'!#REF!</f>
        <v>#REF!</v>
      </c>
      <c r="E2158" s="9" t="e">
        <f>'11-2019'!#REF!</f>
        <v>#REF!</v>
      </c>
      <c r="F2158" s="71" t="e">
        <f t="shared" ref="F2158:F2166" si="93">E2158-D2158</f>
        <v>#REF!</v>
      </c>
      <c r="H2158" s="38" t="e">
        <f>'11-2019'!#REF!</f>
        <v>#REF!</v>
      </c>
      <c r="I2158" s="38" t="e">
        <f>'11-2019'!#REF!</f>
        <v>#REF!</v>
      </c>
      <c r="J2158" s="38" t="e">
        <f>'11-2019'!#REF!</f>
        <v>#REF!</v>
      </c>
    </row>
    <row r="2159" spans="1:10" s="27" customFormat="1" ht="17.25" hidden="1" x14ac:dyDescent="0.3">
      <c r="A2159" s="6" t="e">
        <f>'11-2019'!#REF!</f>
        <v>#REF!</v>
      </c>
      <c r="B2159" s="7" t="e">
        <f>'11-2019'!#REF!</f>
        <v>#REF!</v>
      </c>
      <c r="C2159" s="8" t="e">
        <f>'11-2019'!#REF!</f>
        <v>#REF!</v>
      </c>
      <c r="D2159" s="9" t="e">
        <f>'11-2019'!#REF!</f>
        <v>#REF!</v>
      </c>
      <c r="E2159" s="9" t="e">
        <f>'11-2019'!#REF!</f>
        <v>#REF!</v>
      </c>
      <c r="F2159" s="71" t="e">
        <f t="shared" si="93"/>
        <v>#REF!</v>
      </c>
      <c r="H2159" s="38" t="e">
        <f>'11-2019'!#REF!</f>
        <v>#REF!</v>
      </c>
      <c r="I2159" s="38" t="e">
        <f>'11-2019'!#REF!</f>
        <v>#REF!</v>
      </c>
      <c r="J2159" s="38" t="e">
        <f>'11-2019'!#REF!</f>
        <v>#REF!</v>
      </c>
    </row>
    <row r="2160" spans="1:10" s="27" customFormat="1" ht="17.25" hidden="1" x14ac:dyDescent="0.3">
      <c r="A2160" s="6" t="e">
        <f>'11-2019'!#REF!</f>
        <v>#REF!</v>
      </c>
      <c r="B2160" s="7" t="e">
        <f>'11-2019'!#REF!</f>
        <v>#REF!</v>
      </c>
      <c r="C2160" s="8" t="e">
        <f>'11-2019'!#REF!</f>
        <v>#REF!</v>
      </c>
      <c r="D2160" s="9" t="e">
        <f>'11-2019'!#REF!</f>
        <v>#REF!</v>
      </c>
      <c r="E2160" s="9" t="e">
        <f>'11-2019'!#REF!</f>
        <v>#REF!</v>
      </c>
      <c r="F2160" s="71" t="e">
        <f t="shared" si="93"/>
        <v>#REF!</v>
      </c>
      <c r="H2160" s="38" t="e">
        <f>'11-2019'!#REF!</f>
        <v>#REF!</v>
      </c>
      <c r="I2160" s="38" t="e">
        <f>'11-2019'!#REF!</f>
        <v>#REF!</v>
      </c>
      <c r="J2160" s="38" t="e">
        <f>'11-2019'!#REF!</f>
        <v>#REF!</v>
      </c>
    </row>
    <row r="2161" spans="1:10" s="27" customFormat="1" ht="17.25" hidden="1" x14ac:dyDescent="0.3">
      <c r="A2161" s="6" t="e">
        <f>'11-2019'!#REF!</f>
        <v>#REF!</v>
      </c>
      <c r="B2161" s="7" t="e">
        <f>'11-2019'!#REF!</f>
        <v>#REF!</v>
      </c>
      <c r="C2161" s="8" t="e">
        <f>'11-2019'!#REF!</f>
        <v>#REF!</v>
      </c>
      <c r="D2161" s="9" t="e">
        <f>'11-2019'!#REF!</f>
        <v>#REF!</v>
      </c>
      <c r="E2161" s="9" t="e">
        <f>'11-2019'!#REF!</f>
        <v>#REF!</v>
      </c>
      <c r="F2161" s="71" t="e">
        <f t="shared" si="93"/>
        <v>#REF!</v>
      </c>
      <c r="H2161" s="38" t="e">
        <f>'11-2019'!#REF!</f>
        <v>#REF!</v>
      </c>
      <c r="I2161" s="38" t="e">
        <f>'11-2019'!#REF!</f>
        <v>#REF!</v>
      </c>
      <c r="J2161" s="38" t="e">
        <f>'11-2019'!#REF!</f>
        <v>#REF!</v>
      </c>
    </row>
    <row r="2162" spans="1:10" s="27" customFormat="1" ht="17.25" hidden="1" x14ac:dyDescent="0.3">
      <c r="A2162" s="6" t="e">
        <f>'11-2019'!#REF!</f>
        <v>#REF!</v>
      </c>
      <c r="B2162" s="7" t="e">
        <f>'11-2019'!#REF!</f>
        <v>#REF!</v>
      </c>
      <c r="C2162" s="8" t="e">
        <f>'11-2019'!#REF!</f>
        <v>#REF!</v>
      </c>
      <c r="D2162" s="9" t="e">
        <f>'11-2019'!#REF!</f>
        <v>#REF!</v>
      </c>
      <c r="E2162" s="9" t="e">
        <f>'11-2019'!#REF!</f>
        <v>#REF!</v>
      </c>
      <c r="F2162" s="71" t="e">
        <f t="shared" si="93"/>
        <v>#REF!</v>
      </c>
      <c r="H2162" s="38" t="e">
        <f>'11-2019'!#REF!</f>
        <v>#REF!</v>
      </c>
      <c r="I2162" s="38" t="e">
        <f>'11-2019'!#REF!</f>
        <v>#REF!</v>
      </c>
      <c r="J2162" s="38" t="e">
        <f>'11-2019'!#REF!</f>
        <v>#REF!</v>
      </c>
    </row>
    <row r="2163" spans="1:10" s="27" customFormat="1" ht="17.25" hidden="1" x14ac:dyDescent="0.3">
      <c r="A2163" s="6" t="e">
        <f>'11-2019'!#REF!</f>
        <v>#REF!</v>
      </c>
      <c r="B2163" s="7" t="e">
        <f>'11-2019'!#REF!</f>
        <v>#REF!</v>
      </c>
      <c r="C2163" s="8" t="e">
        <f>'11-2019'!#REF!</f>
        <v>#REF!</v>
      </c>
      <c r="D2163" s="9" t="e">
        <f>'11-2019'!#REF!</f>
        <v>#REF!</v>
      </c>
      <c r="E2163" s="9" t="e">
        <f>'11-2019'!#REF!</f>
        <v>#REF!</v>
      </c>
      <c r="F2163" s="71" t="e">
        <f t="shared" si="93"/>
        <v>#REF!</v>
      </c>
      <c r="H2163" s="38" t="e">
        <f>'11-2019'!#REF!</f>
        <v>#REF!</v>
      </c>
      <c r="I2163" s="38" t="e">
        <f>'11-2019'!#REF!</f>
        <v>#REF!</v>
      </c>
      <c r="J2163" s="38" t="e">
        <f>'11-2019'!#REF!</f>
        <v>#REF!</v>
      </c>
    </row>
    <row r="2164" spans="1:10" s="27" customFormat="1" ht="17.25" hidden="1" x14ac:dyDescent="0.3">
      <c r="A2164" s="6" t="e">
        <f>'11-2019'!#REF!</f>
        <v>#REF!</v>
      </c>
      <c r="B2164" s="7" t="e">
        <f>'11-2019'!#REF!</f>
        <v>#REF!</v>
      </c>
      <c r="C2164" s="8" t="e">
        <f>'11-2019'!#REF!</f>
        <v>#REF!</v>
      </c>
      <c r="D2164" s="9" t="e">
        <f>'11-2019'!#REF!</f>
        <v>#REF!</v>
      </c>
      <c r="E2164" s="9" t="e">
        <f>'11-2019'!#REF!</f>
        <v>#REF!</v>
      </c>
      <c r="F2164" s="71" t="e">
        <f t="shared" si="93"/>
        <v>#REF!</v>
      </c>
      <c r="H2164" s="38" t="e">
        <f>'11-2019'!#REF!</f>
        <v>#REF!</v>
      </c>
      <c r="I2164" s="38" t="e">
        <f>'11-2019'!#REF!</f>
        <v>#REF!</v>
      </c>
      <c r="J2164" s="38" t="e">
        <f>'11-2019'!#REF!</f>
        <v>#REF!</v>
      </c>
    </row>
    <row r="2165" spans="1:10" s="27" customFormat="1" ht="17.25" hidden="1" x14ac:dyDescent="0.3">
      <c r="A2165" s="6" t="e">
        <f>'11-2019'!#REF!</f>
        <v>#REF!</v>
      </c>
      <c r="B2165" s="7" t="e">
        <f>'11-2019'!#REF!</f>
        <v>#REF!</v>
      </c>
      <c r="C2165" s="8" t="e">
        <f>'11-2019'!#REF!</f>
        <v>#REF!</v>
      </c>
      <c r="D2165" s="9" t="e">
        <f>'11-2019'!#REF!</f>
        <v>#REF!</v>
      </c>
      <c r="E2165" s="9" t="e">
        <f>'11-2019'!#REF!</f>
        <v>#REF!</v>
      </c>
      <c r="F2165" s="71" t="e">
        <f t="shared" si="93"/>
        <v>#REF!</v>
      </c>
      <c r="H2165" s="38" t="e">
        <f>'11-2019'!#REF!</f>
        <v>#REF!</v>
      </c>
      <c r="I2165" s="38" t="e">
        <f>'11-2019'!#REF!</f>
        <v>#REF!</v>
      </c>
      <c r="J2165" s="38" t="e">
        <f>'11-2019'!#REF!</f>
        <v>#REF!</v>
      </c>
    </row>
    <row r="2166" spans="1:10" s="27" customFormat="1" ht="17.25" hidden="1" x14ac:dyDescent="0.3">
      <c r="A2166" s="6" t="e">
        <f>'11-2019'!#REF!</f>
        <v>#REF!</v>
      </c>
      <c r="B2166" s="7" t="e">
        <f>'11-2019'!#REF!</f>
        <v>#REF!</v>
      </c>
      <c r="C2166" s="8" t="e">
        <f>'11-2019'!#REF!</f>
        <v>#REF!</v>
      </c>
      <c r="D2166" s="9" t="e">
        <f>'11-2019'!#REF!</f>
        <v>#REF!</v>
      </c>
      <c r="E2166" s="9" t="e">
        <f>'11-2019'!#REF!</f>
        <v>#REF!</v>
      </c>
      <c r="F2166" s="71" t="e">
        <f t="shared" si="93"/>
        <v>#REF!</v>
      </c>
      <c r="H2166" s="38" t="e">
        <f>'11-2019'!#REF!</f>
        <v>#REF!</v>
      </c>
      <c r="I2166" s="38" t="e">
        <f>'11-2019'!#REF!</f>
        <v>#REF!</v>
      </c>
      <c r="J2166" s="38" t="e">
        <f>'11-2019'!#REF!</f>
        <v>#REF!</v>
      </c>
    </row>
    <row r="2167" spans="1:10" s="27" customFormat="1" ht="17.25" hidden="1" x14ac:dyDescent="0.3">
      <c r="A2167" s="6" t="e">
        <f>'11-2019'!#REF!</f>
        <v>#REF!</v>
      </c>
      <c r="B2167" s="7" t="e">
        <f>'11-2019'!#REF!</f>
        <v>#REF!</v>
      </c>
      <c r="C2167" s="8" t="e">
        <f>'11-2019'!#REF!</f>
        <v>#REF!</v>
      </c>
      <c r="D2167" s="9" t="e">
        <f>'11-2019'!#REF!</f>
        <v>#REF!</v>
      </c>
      <c r="E2167" s="9" t="e">
        <f>'11-2019'!#REF!</f>
        <v>#REF!</v>
      </c>
      <c r="F2167" s="71" t="e">
        <f t="shared" ref="F2167:F2175" si="94">E2167-D2167</f>
        <v>#REF!</v>
      </c>
      <c r="H2167" s="38" t="e">
        <f>'11-2019'!#REF!</f>
        <v>#REF!</v>
      </c>
      <c r="I2167" s="38" t="e">
        <f>'11-2019'!#REF!</f>
        <v>#REF!</v>
      </c>
      <c r="J2167" s="38" t="e">
        <f>'11-2019'!#REF!</f>
        <v>#REF!</v>
      </c>
    </row>
    <row r="2168" spans="1:10" s="27" customFormat="1" ht="17.25" hidden="1" x14ac:dyDescent="0.3">
      <c r="A2168" s="6" t="e">
        <f>'11-2019'!#REF!</f>
        <v>#REF!</v>
      </c>
      <c r="B2168" s="7" t="e">
        <f>'11-2019'!#REF!</f>
        <v>#REF!</v>
      </c>
      <c r="C2168" s="8" t="e">
        <f>'11-2019'!#REF!</f>
        <v>#REF!</v>
      </c>
      <c r="D2168" s="9" t="e">
        <f>'11-2019'!#REF!</f>
        <v>#REF!</v>
      </c>
      <c r="E2168" s="9" t="e">
        <f>'11-2019'!#REF!</f>
        <v>#REF!</v>
      </c>
      <c r="F2168" s="71" t="e">
        <f t="shared" si="94"/>
        <v>#REF!</v>
      </c>
      <c r="H2168" s="38" t="e">
        <f>'11-2019'!#REF!</f>
        <v>#REF!</v>
      </c>
      <c r="I2168" s="38" t="e">
        <f>'11-2019'!#REF!</f>
        <v>#REF!</v>
      </c>
      <c r="J2168" s="38" t="e">
        <f>'11-2019'!#REF!</f>
        <v>#REF!</v>
      </c>
    </row>
    <row r="2169" spans="1:10" s="27" customFormat="1" ht="17.25" hidden="1" x14ac:dyDescent="0.3">
      <c r="A2169" s="6" t="e">
        <f>'11-2019'!#REF!</f>
        <v>#REF!</v>
      </c>
      <c r="B2169" s="7" t="e">
        <f>'11-2019'!#REF!</f>
        <v>#REF!</v>
      </c>
      <c r="C2169" s="8" t="e">
        <f>'11-2019'!#REF!</f>
        <v>#REF!</v>
      </c>
      <c r="D2169" s="9" t="e">
        <f>'11-2019'!#REF!</f>
        <v>#REF!</v>
      </c>
      <c r="E2169" s="9" t="e">
        <f>'11-2019'!#REF!</f>
        <v>#REF!</v>
      </c>
      <c r="F2169" s="71" t="e">
        <f t="shared" si="94"/>
        <v>#REF!</v>
      </c>
      <c r="H2169" s="38" t="e">
        <f>'11-2019'!#REF!</f>
        <v>#REF!</v>
      </c>
      <c r="I2169" s="38" t="e">
        <f>'11-2019'!#REF!</f>
        <v>#REF!</v>
      </c>
      <c r="J2169" s="38" t="e">
        <f>'11-2019'!#REF!</f>
        <v>#REF!</v>
      </c>
    </row>
    <row r="2170" spans="1:10" s="27" customFormat="1" ht="17.25" hidden="1" x14ac:dyDescent="0.3">
      <c r="A2170" s="6" t="e">
        <f>'11-2019'!#REF!</f>
        <v>#REF!</v>
      </c>
      <c r="B2170" s="7" t="e">
        <f>'11-2019'!#REF!</f>
        <v>#REF!</v>
      </c>
      <c r="C2170" s="8" t="e">
        <f>'11-2019'!#REF!</f>
        <v>#REF!</v>
      </c>
      <c r="D2170" s="9" t="e">
        <f>'11-2019'!#REF!</f>
        <v>#REF!</v>
      </c>
      <c r="E2170" s="9" t="e">
        <f>'11-2019'!#REF!</f>
        <v>#REF!</v>
      </c>
      <c r="F2170" s="71" t="e">
        <f t="shared" si="94"/>
        <v>#REF!</v>
      </c>
      <c r="H2170" s="38" t="e">
        <f>'11-2019'!#REF!</f>
        <v>#REF!</v>
      </c>
      <c r="I2170" s="38" t="e">
        <f>'11-2019'!#REF!</f>
        <v>#REF!</v>
      </c>
      <c r="J2170" s="38" t="e">
        <f>'11-2019'!#REF!</f>
        <v>#REF!</v>
      </c>
    </row>
    <row r="2171" spans="1:10" s="27" customFormat="1" ht="17.25" hidden="1" x14ac:dyDescent="0.3">
      <c r="A2171" s="6" t="e">
        <f>'11-2019'!#REF!</f>
        <v>#REF!</v>
      </c>
      <c r="B2171" s="7" t="e">
        <f>'11-2019'!#REF!</f>
        <v>#REF!</v>
      </c>
      <c r="C2171" s="8" t="e">
        <f>'11-2019'!#REF!</f>
        <v>#REF!</v>
      </c>
      <c r="D2171" s="9">
        <f>'11-2019'!O2625</f>
        <v>0</v>
      </c>
      <c r="E2171" s="9">
        <f>'11-2019'!P2625</f>
        <v>0</v>
      </c>
      <c r="F2171" s="71">
        <f t="shared" si="94"/>
        <v>0</v>
      </c>
      <c r="H2171" s="38" t="e">
        <f>'11-2019'!#REF!</f>
        <v>#REF!</v>
      </c>
      <c r="I2171" s="38" t="e">
        <f>'11-2019'!#REF!</f>
        <v>#REF!</v>
      </c>
      <c r="J2171" s="38" t="e">
        <f>'11-2019'!#REF!</f>
        <v>#REF!</v>
      </c>
    </row>
    <row r="2172" spans="1:10" s="27" customFormat="1" ht="17.25" hidden="1" x14ac:dyDescent="0.3">
      <c r="A2172" s="6" t="e">
        <f>'11-2019'!#REF!</f>
        <v>#REF!</v>
      </c>
      <c r="B2172" s="7" t="e">
        <f>'11-2019'!#REF!</f>
        <v>#REF!</v>
      </c>
      <c r="C2172" s="8" t="e">
        <f>'11-2019'!#REF!</f>
        <v>#REF!</v>
      </c>
      <c r="D2172" s="9">
        <f>'11-2019'!O2626</f>
        <v>0</v>
      </c>
      <c r="E2172" s="9">
        <f>'11-2019'!P2626</f>
        <v>0</v>
      </c>
      <c r="F2172" s="71">
        <f t="shared" si="94"/>
        <v>0</v>
      </c>
      <c r="H2172" s="38" t="e">
        <f>'11-2019'!#REF!</f>
        <v>#REF!</v>
      </c>
      <c r="I2172" s="38" t="e">
        <f>'11-2019'!#REF!</f>
        <v>#REF!</v>
      </c>
      <c r="J2172" s="38" t="e">
        <f>'11-2019'!#REF!</f>
        <v>#REF!</v>
      </c>
    </row>
    <row r="2173" spans="1:10" s="27" customFormat="1" ht="17.25" hidden="1" x14ac:dyDescent="0.3">
      <c r="A2173" s="6" t="e">
        <f>'11-2019'!#REF!</f>
        <v>#REF!</v>
      </c>
      <c r="B2173" s="7" t="e">
        <f>'11-2019'!#REF!</f>
        <v>#REF!</v>
      </c>
      <c r="C2173" s="8" t="e">
        <f>'11-2019'!#REF!</f>
        <v>#REF!</v>
      </c>
      <c r="D2173" s="9">
        <f>'11-2019'!O2627</f>
        <v>0</v>
      </c>
      <c r="E2173" s="9">
        <f>'11-2019'!P2627</f>
        <v>0</v>
      </c>
      <c r="F2173" s="71">
        <f t="shared" si="94"/>
        <v>0</v>
      </c>
      <c r="H2173" s="38" t="e">
        <f>'11-2019'!#REF!</f>
        <v>#REF!</v>
      </c>
      <c r="I2173" s="38" t="e">
        <f>'11-2019'!#REF!</f>
        <v>#REF!</v>
      </c>
      <c r="J2173" s="38" t="e">
        <f>'11-2019'!#REF!</f>
        <v>#REF!</v>
      </c>
    </row>
    <row r="2174" spans="1:10" s="27" customFormat="1" ht="17.25" hidden="1" x14ac:dyDescent="0.3">
      <c r="A2174" s="6" t="e">
        <f>'11-2019'!#REF!</f>
        <v>#REF!</v>
      </c>
      <c r="B2174" s="7" t="e">
        <f>'11-2019'!#REF!</f>
        <v>#REF!</v>
      </c>
      <c r="C2174" s="8" t="e">
        <f>'11-2019'!#REF!</f>
        <v>#REF!</v>
      </c>
      <c r="D2174" s="9">
        <f>'11-2019'!O2628</f>
        <v>0</v>
      </c>
      <c r="E2174" s="9">
        <f>'11-2019'!P2628</f>
        <v>0</v>
      </c>
      <c r="F2174" s="71">
        <f t="shared" si="94"/>
        <v>0</v>
      </c>
      <c r="H2174" s="38" t="e">
        <f>'11-2019'!#REF!</f>
        <v>#REF!</v>
      </c>
      <c r="I2174" s="38" t="e">
        <f>'11-2019'!#REF!</f>
        <v>#REF!</v>
      </c>
      <c r="J2174" s="38" t="e">
        <f>'11-2019'!#REF!</f>
        <v>#REF!</v>
      </c>
    </row>
    <row r="2175" spans="1:10" s="27" customFormat="1" ht="17.25" hidden="1" x14ac:dyDescent="0.3">
      <c r="A2175" s="6" t="e">
        <f>'11-2019'!#REF!</f>
        <v>#REF!</v>
      </c>
      <c r="B2175" s="7" t="e">
        <f>'11-2019'!#REF!</f>
        <v>#REF!</v>
      </c>
      <c r="C2175" s="8" t="e">
        <f>'11-2019'!#REF!</f>
        <v>#REF!</v>
      </c>
      <c r="D2175" s="9">
        <f>'11-2019'!O2629</f>
        <v>0</v>
      </c>
      <c r="E2175" s="9">
        <f>'11-2019'!P2629</f>
        <v>0</v>
      </c>
      <c r="F2175" s="71">
        <f t="shared" si="94"/>
        <v>0</v>
      </c>
      <c r="H2175" s="38" t="e">
        <f>'11-2019'!#REF!</f>
        <v>#REF!</v>
      </c>
      <c r="I2175" s="38" t="e">
        <f>'11-2019'!#REF!</f>
        <v>#REF!</v>
      </c>
      <c r="J2175" s="38" t="e">
        <f>'11-2019'!#REF!</f>
        <v>#REF!</v>
      </c>
    </row>
    <row r="2176" spans="1:10" s="27" customFormat="1" ht="33" customHeight="1" x14ac:dyDescent="0.3">
      <c r="A2176" s="6"/>
      <c r="B2176" s="321" t="str">
        <f>'11-2019'!B2625</f>
        <v>CÔNG TY TNHH CỔ PHẦN ĐIỆN CƠ THỤY LÂM VIỆT NAM  Lô 8-8, KCN Hố Nai, Huyện Trảng Bom, Tỉnh Đồng Nai, áp dụng từ ngày 01/01/2019</v>
      </c>
      <c r="C2176" s="322"/>
      <c r="D2176" s="322"/>
      <c r="E2176" s="322"/>
      <c r="F2176" s="323"/>
      <c r="H2176" s="38">
        <f>'11-2019'!H2625</f>
        <v>0</v>
      </c>
      <c r="I2176" s="38">
        <f>'11-2019'!I2625</f>
        <v>0</v>
      </c>
      <c r="J2176" s="38">
        <f>'11-2019'!J2625</f>
        <v>0</v>
      </c>
    </row>
    <row r="2177" spans="1:10" s="37" customFormat="1" ht="17.25" hidden="1" x14ac:dyDescent="0.3">
      <c r="A2177" s="13"/>
      <c r="B2177" s="5" t="str">
        <f>'11-2019'!B2626</f>
        <v>MÁY BIẾN THẾ MỘT PHA (Cấp điện áp 12,7/2x0,23kV)</v>
      </c>
      <c r="C2177" s="4"/>
      <c r="D2177" s="18"/>
      <c r="E2177" s="18"/>
      <c r="F2177" s="72"/>
      <c r="H2177" s="40">
        <f>'11-2019'!H2626</f>
        <v>0</v>
      </c>
      <c r="I2177" s="40">
        <f>'11-2019'!I2626</f>
        <v>0</v>
      </c>
      <c r="J2177" s="40">
        <f>'11-2019'!J2626</f>
        <v>0</v>
      </c>
    </row>
    <row r="2178" spans="1:10" s="27" customFormat="1" ht="17.25" hidden="1" x14ac:dyDescent="0.3">
      <c r="A2178" s="6">
        <f>'11-2019'!A2627</f>
        <v>1</v>
      </c>
      <c r="B2178" s="7" t="str">
        <f>'11-2019'!B2627</f>
        <v xml:space="preserve">15 KVA </v>
      </c>
      <c r="C2178" s="8" t="str">
        <f>'11-2019'!C2627</f>
        <v>Máy</v>
      </c>
      <c r="D2178" s="9">
        <f>'11-2019'!O2632</f>
        <v>0</v>
      </c>
      <c r="E2178" s="9">
        <f>'11-2019'!P2632</f>
        <v>0</v>
      </c>
      <c r="F2178" s="71">
        <f t="shared" ref="F2178:F2185" si="95">E2178-D2178</f>
        <v>0</v>
      </c>
      <c r="H2178" s="38">
        <f>'11-2019'!H2627</f>
        <v>26700000</v>
      </c>
      <c r="I2178" s="38">
        <f>'11-2019'!I2627</f>
        <v>0</v>
      </c>
      <c r="J2178" s="38">
        <f>'11-2019'!J2627</f>
        <v>0</v>
      </c>
    </row>
    <row r="2179" spans="1:10" s="27" customFormat="1" ht="17.25" hidden="1" x14ac:dyDescent="0.3">
      <c r="A2179" s="6">
        <f>'11-2019'!A2628</f>
        <v>2</v>
      </c>
      <c r="B2179" s="7" t="str">
        <f>'11-2019'!B2628</f>
        <v>25 KVA</v>
      </c>
      <c r="C2179" s="8" t="str">
        <f>'11-2019'!C2628</f>
        <v>Máy</v>
      </c>
      <c r="D2179" s="9">
        <f>'11-2019'!O2633</f>
        <v>0</v>
      </c>
      <c r="E2179" s="9">
        <f>'11-2019'!P2633</f>
        <v>0</v>
      </c>
      <c r="F2179" s="71">
        <f t="shared" si="95"/>
        <v>0</v>
      </c>
      <c r="H2179" s="38">
        <f>'11-2019'!H2628</f>
        <v>34200000</v>
      </c>
      <c r="I2179" s="38">
        <f>'11-2019'!I2628</f>
        <v>0</v>
      </c>
      <c r="J2179" s="38">
        <f>'11-2019'!J2628</f>
        <v>0</v>
      </c>
    </row>
    <row r="2180" spans="1:10" s="27" customFormat="1" ht="17.25" hidden="1" x14ac:dyDescent="0.3">
      <c r="A2180" s="6">
        <f>'11-2019'!A2629</f>
        <v>3</v>
      </c>
      <c r="B2180" s="7" t="str">
        <f>'11-2019'!B2629</f>
        <v>37,5 KVA</v>
      </c>
      <c r="C2180" s="8" t="str">
        <f>'11-2019'!C2629</f>
        <v>Máy</v>
      </c>
      <c r="D2180" s="9">
        <f>'11-2019'!O2634</f>
        <v>0</v>
      </c>
      <c r="E2180" s="9">
        <f>'11-2019'!P2634</f>
        <v>0</v>
      </c>
      <c r="F2180" s="71">
        <f t="shared" si="95"/>
        <v>0</v>
      </c>
      <c r="H2180" s="38">
        <f>'11-2019'!H2629</f>
        <v>42650000</v>
      </c>
      <c r="I2180" s="38">
        <f>'11-2019'!I2629</f>
        <v>0</v>
      </c>
      <c r="J2180" s="38">
        <f>'11-2019'!J2629</f>
        <v>0</v>
      </c>
    </row>
    <row r="2181" spans="1:10" s="27" customFormat="1" ht="17.25" hidden="1" x14ac:dyDescent="0.3">
      <c r="A2181" s="6">
        <f>'11-2019'!A2630</f>
        <v>4</v>
      </c>
      <c r="B2181" s="7" t="str">
        <f>'11-2019'!B2630</f>
        <v>50 KVA</v>
      </c>
      <c r="C2181" s="8" t="str">
        <f>'11-2019'!C2630</f>
        <v>Máy</v>
      </c>
      <c r="D2181" s="9">
        <f>'11-2019'!O2635</f>
        <v>0</v>
      </c>
      <c r="E2181" s="9">
        <f>'11-2019'!P2635</f>
        <v>0</v>
      </c>
      <c r="F2181" s="71">
        <f t="shared" si="95"/>
        <v>0</v>
      </c>
      <c r="H2181" s="38">
        <f>'11-2019'!H2630</f>
        <v>50350000</v>
      </c>
      <c r="I2181" s="38">
        <f>'11-2019'!I2630</f>
        <v>0</v>
      </c>
      <c r="J2181" s="38">
        <f>'11-2019'!J2630</f>
        <v>0</v>
      </c>
    </row>
    <row r="2182" spans="1:10" s="27" customFormat="1" ht="17.25" hidden="1" x14ac:dyDescent="0.3">
      <c r="A2182" s="6">
        <f>'11-2019'!A2631</f>
        <v>5</v>
      </c>
      <c r="B2182" s="7" t="str">
        <f>'11-2019'!B2631</f>
        <v>75 KVA</v>
      </c>
      <c r="C2182" s="8" t="str">
        <f>'11-2019'!C2631</f>
        <v>Máy</v>
      </c>
      <c r="D2182" s="9">
        <f>'11-2019'!O2636</f>
        <v>0</v>
      </c>
      <c r="E2182" s="9">
        <f>'11-2019'!P2636</f>
        <v>0</v>
      </c>
      <c r="F2182" s="71">
        <f t="shared" si="95"/>
        <v>0</v>
      </c>
      <c r="H2182" s="38">
        <f>'11-2019'!H2631</f>
        <v>66500000</v>
      </c>
      <c r="I2182" s="38">
        <f>'11-2019'!I2631</f>
        <v>0</v>
      </c>
      <c r="J2182" s="38">
        <f>'11-2019'!J2631</f>
        <v>0</v>
      </c>
    </row>
    <row r="2183" spans="1:10" s="37" customFormat="1" ht="17.25" hidden="1" x14ac:dyDescent="0.3">
      <c r="A2183" s="13"/>
      <c r="B2183" s="5" t="str">
        <f>'11-2019'!B2632</f>
        <v>MÁY BIẾN THẾ BA PHA (Cấp điện áp 22/0,44kV)</v>
      </c>
      <c r="C2183" s="4"/>
      <c r="D2183" s="18">
        <f>'11-2019'!O2637</f>
        <v>0</v>
      </c>
      <c r="E2183" s="18">
        <f>'11-2019'!P2637</f>
        <v>0</v>
      </c>
      <c r="F2183" s="72">
        <f t="shared" si="95"/>
        <v>0</v>
      </c>
      <c r="H2183" s="40">
        <f>'11-2019'!H2632</f>
        <v>0</v>
      </c>
      <c r="I2183" s="40">
        <f>'11-2019'!I2632</f>
        <v>0</v>
      </c>
      <c r="J2183" s="40">
        <f>'11-2019'!J2632</f>
        <v>0</v>
      </c>
    </row>
    <row r="2184" spans="1:10" s="27" customFormat="1" ht="17.25" hidden="1" x14ac:dyDescent="0.3">
      <c r="A2184" s="6">
        <f>'11-2019'!A2633</f>
        <v>1</v>
      </c>
      <c r="B2184" s="7" t="str">
        <f>'11-2019'!B2633</f>
        <v>160 KVA</v>
      </c>
      <c r="C2184" s="8" t="str">
        <f>'11-2019'!C2633</f>
        <v>Máy</v>
      </c>
      <c r="D2184" s="9">
        <f>'11-2019'!O2726</f>
        <v>0</v>
      </c>
      <c r="E2184" s="9">
        <f>'11-2019'!P2726</f>
        <v>0</v>
      </c>
      <c r="F2184" s="71">
        <f t="shared" si="95"/>
        <v>0</v>
      </c>
      <c r="H2184" s="38">
        <f>'11-2019'!H2633</f>
        <v>138180000</v>
      </c>
      <c r="I2184" s="38">
        <f>'11-2019'!I2633</f>
        <v>0</v>
      </c>
      <c r="J2184" s="38">
        <f>'11-2019'!J2633</f>
        <v>0</v>
      </c>
    </row>
    <row r="2185" spans="1:10" s="27" customFormat="1" ht="17.25" hidden="1" x14ac:dyDescent="0.3">
      <c r="A2185" s="6">
        <f>'11-2019'!A2634</f>
        <v>2</v>
      </c>
      <c r="B2185" s="7" t="str">
        <f>'11-2019'!B2634</f>
        <v>250 KVA</v>
      </c>
      <c r="C2185" s="8" t="str">
        <f>'11-2019'!C2634</f>
        <v>Máy</v>
      </c>
      <c r="D2185" s="9">
        <f>'11-2019'!O2727</f>
        <v>0</v>
      </c>
      <c r="E2185" s="9">
        <f>'11-2019'!P2727</f>
        <v>0</v>
      </c>
      <c r="F2185" s="71">
        <f t="shared" si="95"/>
        <v>0</v>
      </c>
      <c r="H2185" s="38">
        <f>'11-2019'!H2634</f>
        <v>198580000</v>
      </c>
      <c r="I2185" s="38">
        <f>'11-2019'!I2634</f>
        <v>0</v>
      </c>
      <c r="J2185" s="38">
        <f>'11-2019'!J2634</f>
        <v>0</v>
      </c>
    </row>
    <row r="2186" spans="1:10" s="27" customFormat="1" ht="17.25" hidden="1" x14ac:dyDescent="0.3">
      <c r="A2186" s="6">
        <f>'11-2019'!A2635</f>
        <v>3</v>
      </c>
      <c r="B2186" s="7" t="str">
        <f>'11-2019'!B2635</f>
        <v>320 KVA</v>
      </c>
      <c r="C2186" s="8" t="str">
        <f>'11-2019'!C2635</f>
        <v>Máy</v>
      </c>
      <c r="D2186" s="9">
        <f>'11-2019'!O2728</f>
        <v>0</v>
      </c>
      <c r="E2186" s="9">
        <f>'11-2019'!P2728</f>
        <v>0</v>
      </c>
      <c r="F2186" s="71">
        <f t="shared" ref="F2186:F2246" si="96">E2186-D2186</f>
        <v>0</v>
      </c>
      <c r="H2186" s="38">
        <f>'11-2019'!H2635</f>
        <v>239650000</v>
      </c>
      <c r="I2186" s="38">
        <f>'11-2019'!I2635</f>
        <v>0</v>
      </c>
      <c r="J2186" s="38">
        <f>'11-2019'!J2635</f>
        <v>0</v>
      </c>
    </row>
    <row r="2187" spans="1:10" s="27" customFormat="1" ht="17.25" hidden="1" x14ac:dyDescent="0.3">
      <c r="A2187" s="6">
        <f>'11-2019'!A2636</f>
        <v>4</v>
      </c>
      <c r="B2187" s="7" t="str">
        <f>'11-2019'!B2636</f>
        <v>400 KVA</v>
      </c>
      <c r="C2187" s="8" t="str">
        <f>'11-2019'!C2636</f>
        <v>Máy</v>
      </c>
      <c r="D2187" s="9">
        <f>'11-2019'!O2729</f>
        <v>0</v>
      </c>
      <c r="E2187" s="9">
        <f>'11-2019'!P2729</f>
        <v>0</v>
      </c>
      <c r="F2187" s="71">
        <f t="shared" si="96"/>
        <v>0</v>
      </c>
      <c r="H2187" s="38">
        <f>'11-2019'!H2636</f>
        <v>279920000</v>
      </c>
      <c r="I2187" s="38">
        <f>'11-2019'!I2636</f>
        <v>0</v>
      </c>
      <c r="J2187" s="38">
        <f>'11-2019'!J2636</f>
        <v>0</v>
      </c>
    </row>
    <row r="2188" spans="1:10" s="27" customFormat="1" ht="17.25" hidden="1" x14ac:dyDescent="0.3">
      <c r="A2188" s="6">
        <f>'11-2019'!A2637</f>
        <v>5</v>
      </c>
      <c r="B2188" s="7" t="str">
        <f>'11-2019'!B2637</f>
        <v>560 KVA</v>
      </c>
      <c r="C2188" s="8" t="str">
        <f>'11-2019'!C2637</f>
        <v>Máy</v>
      </c>
      <c r="D2188" s="9">
        <f>'11-2019'!O2730</f>
        <v>0</v>
      </c>
      <c r="E2188" s="9">
        <f>'11-2019'!P2730</f>
        <v>0</v>
      </c>
      <c r="F2188" s="71">
        <f t="shared" si="96"/>
        <v>0</v>
      </c>
      <c r="H2188" s="38">
        <f>'11-2019'!H2637</f>
        <v>320820000</v>
      </c>
      <c r="I2188" s="38">
        <f>'11-2019'!I2637</f>
        <v>0</v>
      </c>
      <c r="J2188" s="38">
        <f>'11-2019'!J2637</f>
        <v>0</v>
      </c>
    </row>
    <row r="2189" spans="1:10" s="27" customFormat="1" ht="33" customHeight="1" x14ac:dyDescent="0.3">
      <c r="A2189" s="6"/>
      <c r="B2189" s="321" t="str">
        <f>'11-2019'!B2726</f>
        <v>TÂP ĐOÀN TUẤN ÂN SỐ 71 Đường Tên Lửa, Bình Tri Đông B, Quận Bình Tân, TP.HCM, áp dụng từ ngày 01/01/2019 (giá chưa bao gồm chi phí thử nghiệm)</v>
      </c>
      <c r="C2189" s="322"/>
      <c r="D2189" s="322"/>
      <c r="E2189" s="322"/>
      <c r="F2189" s="323"/>
      <c r="H2189" s="38">
        <f>'11-2019'!H2726</f>
        <v>0</v>
      </c>
      <c r="I2189" s="38">
        <f>'11-2019'!I2726</f>
        <v>0</v>
      </c>
      <c r="J2189" s="38">
        <f>'11-2019'!J2726</f>
        <v>0</v>
      </c>
    </row>
    <row r="2190" spans="1:10" s="37" customFormat="1" ht="17.25" hidden="1" x14ac:dyDescent="0.3">
      <c r="A2190" s="13"/>
      <c r="B2190" s="5" t="str">
        <f>'11-2019'!B2727</f>
        <v xml:space="preserve">CẦU CHÌ TỰ RƠI (F.C.O)  </v>
      </c>
      <c r="C2190" s="4"/>
      <c r="D2190" s="18"/>
      <c r="E2190" s="18"/>
      <c r="F2190" s="72"/>
      <c r="H2190" s="40">
        <f>'11-2019'!H2727</f>
        <v>0</v>
      </c>
      <c r="I2190" s="40">
        <f>'11-2019'!I2727</f>
        <v>0</v>
      </c>
      <c r="J2190" s="40">
        <f>'11-2019'!J2727</f>
        <v>0</v>
      </c>
    </row>
    <row r="2191" spans="1:10" s="27" customFormat="1" ht="17.25" hidden="1" x14ac:dyDescent="0.3">
      <c r="A2191" s="6">
        <f>'11-2019'!A2728</f>
        <v>1</v>
      </c>
      <c r="B2191" s="7" t="str">
        <f>'11-2019'!B2728</f>
        <v>FCO 100A - 27KV - 150KV BIL - Polymer (không bass)</v>
      </c>
      <c r="C2191" s="8" t="str">
        <f>'11-2019'!C2728</f>
        <v>Cái</v>
      </c>
      <c r="D2191" s="9">
        <f>'11-2019'!O2733</f>
        <v>0</v>
      </c>
      <c r="E2191" s="9">
        <f>'11-2019'!P2733</f>
        <v>0</v>
      </c>
      <c r="F2191" s="71">
        <f t="shared" si="96"/>
        <v>0</v>
      </c>
      <c r="H2191" s="38">
        <f>'11-2019'!H2728</f>
        <v>1825050</v>
      </c>
      <c r="I2191" s="38">
        <f>'11-2019'!I2728</f>
        <v>0</v>
      </c>
      <c r="J2191" s="38">
        <f>'11-2019'!J2728</f>
        <v>0</v>
      </c>
    </row>
    <row r="2192" spans="1:10" s="27" customFormat="1" ht="17.25" hidden="1" x14ac:dyDescent="0.3">
      <c r="A2192" s="6">
        <f>'11-2019'!A2729</f>
        <v>2</v>
      </c>
      <c r="B2192" s="7" t="str">
        <f>'11-2019'!B2729</f>
        <v>FCO 200A - 27KV - 150KV BIL - Polymer (không bass)</v>
      </c>
      <c r="C2192" s="8" t="str">
        <f>'11-2019'!C2729</f>
        <v>Cái</v>
      </c>
      <c r="D2192" s="9">
        <f>'11-2019'!O2734</f>
        <v>0</v>
      </c>
      <c r="E2192" s="9">
        <f>'11-2019'!P2734</f>
        <v>0</v>
      </c>
      <c r="F2192" s="71">
        <f t="shared" si="96"/>
        <v>0</v>
      </c>
      <c r="H2192" s="38">
        <f>'11-2019'!H2729</f>
        <v>2138250</v>
      </c>
      <c r="I2192" s="38">
        <f>'11-2019'!I2729</f>
        <v>0</v>
      </c>
      <c r="J2192" s="38">
        <f>'11-2019'!J2729</f>
        <v>0</v>
      </c>
    </row>
    <row r="2193" spans="1:10" s="27" customFormat="1" ht="17.25" hidden="1" x14ac:dyDescent="0.3">
      <c r="A2193" s="6">
        <f>'11-2019'!A2730</f>
        <v>3</v>
      </c>
      <c r="B2193" s="7" t="str">
        <f>'11-2019'!B2730</f>
        <v>LBFCO 100A - 27KV-150KV BIL - Polymer (không bass)</v>
      </c>
      <c r="C2193" s="8" t="str">
        <f>'11-2019'!C2730</f>
        <v>Cái</v>
      </c>
      <c r="D2193" s="9">
        <f>'11-2019'!O2735</f>
        <v>0</v>
      </c>
      <c r="E2193" s="9">
        <f>'11-2019'!P2735</f>
        <v>0</v>
      </c>
      <c r="F2193" s="71">
        <f t="shared" si="96"/>
        <v>0</v>
      </c>
      <c r="H2193" s="38">
        <f>'11-2019'!H2730</f>
        <v>2513250</v>
      </c>
      <c r="I2193" s="38">
        <f>'11-2019'!I2730</f>
        <v>0</v>
      </c>
      <c r="J2193" s="38">
        <f>'11-2019'!J2730</f>
        <v>0</v>
      </c>
    </row>
    <row r="2194" spans="1:10" s="27" customFormat="1" ht="17.25" hidden="1" x14ac:dyDescent="0.3">
      <c r="A2194" s="6">
        <f>'11-2019'!A2731</f>
        <v>4</v>
      </c>
      <c r="B2194" s="7" t="str">
        <f>'11-2019'!B2731</f>
        <v>LBFCO 200A - 27KV-150KV BIL - Polymer (không bass)</v>
      </c>
      <c r="C2194" s="8" t="str">
        <f>'11-2019'!C2731</f>
        <v>Cái</v>
      </c>
      <c r="D2194" s="9">
        <f>'11-2019'!O2736</f>
        <v>0</v>
      </c>
      <c r="E2194" s="9">
        <f>'11-2019'!P2736</f>
        <v>0</v>
      </c>
      <c r="F2194" s="71">
        <f t="shared" si="96"/>
        <v>0</v>
      </c>
      <c r="H2194" s="38">
        <f>'11-2019'!H2731</f>
        <v>2651850</v>
      </c>
      <c r="I2194" s="38">
        <f>'11-2019'!I2731</f>
        <v>0</v>
      </c>
      <c r="J2194" s="38">
        <f>'11-2019'!J2731</f>
        <v>0</v>
      </c>
    </row>
    <row r="2195" spans="1:10" s="27" customFormat="1" ht="17.25" hidden="1" x14ac:dyDescent="0.3">
      <c r="A2195" s="6">
        <f>'11-2019'!A2732</f>
        <v>5</v>
      </c>
      <c r="B2195" s="7" t="str">
        <f>'11-2019'!B2732</f>
        <v>Bass FCO</v>
      </c>
      <c r="C2195" s="8" t="str">
        <f>'11-2019'!C2732</f>
        <v>Cái</v>
      </c>
      <c r="D2195" s="9">
        <f>'11-2019'!O2737</f>
        <v>0</v>
      </c>
      <c r="E2195" s="9">
        <f>'11-2019'!P2737</f>
        <v>0</v>
      </c>
      <c r="F2195" s="71">
        <f t="shared" si="96"/>
        <v>0</v>
      </c>
      <c r="H2195" s="38">
        <f>'11-2019'!H2732</f>
        <v>89850</v>
      </c>
      <c r="I2195" s="38">
        <f>'11-2019'!I2732</f>
        <v>0</v>
      </c>
      <c r="J2195" s="38">
        <f>'11-2019'!J2732</f>
        <v>0</v>
      </c>
    </row>
    <row r="2196" spans="1:10" s="27" customFormat="1" ht="17.25" hidden="1" x14ac:dyDescent="0.3">
      <c r="A2196" s="6">
        <f>'11-2019'!A2733</f>
        <v>6</v>
      </c>
      <c r="B2196" s="7" t="str">
        <f>'11-2019'!B2733</f>
        <v>Cần   FCO   100A - 27KV</v>
      </c>
      <c r="C2196" s="8" t="str">
        <f>'11-2019'!C2733</f>
        <v>Cái</v>
      </c>
      <c r="D2196" s="9">
        <f>'11-2019'!O2738</f>
        <v>0</v>
      </c>
      <c r="E2196" s="9">
        <f>'11-2019'!P2738</f>
        <v>0</v>
      </c>
      <c r="F2196" s="71">
        <f t="shared" si="96"/>
        <v>0</v>
      </c>
      <c r="H2196" s="38">
        <f>'11-2019'!H2733</f>
        <v>1242900</v>
      </c>
      <c r="I2196" s="38">
        <f>'11-2019'!I2733</f>
        <v>0</v>
      </c>
      <c r="J2196" s="38">
        <f>'11-2019'!J2733</f>
        <v>0</v>
      </c>
    </row>
    <row r="2197" spans="1:10" s="27" customFormat="1" ht="17.25" hidden="1" x14ac:dyDescent="0.3">
      <c r="A2197" s="6">
        <f>'11-2019'!A2734</f>
        <v>7</v>
      </c>
      <c r="B2197" s="7" t="str">
        <f>'11-2019'!B2734</f>
        <v>Cần   FCO   200A - 27KV</v>
      </c>
      <c r="C2197" s="8" t="str">
        <f>'11-2019'!C2734</f>
        <v>Cái</v>
      </c>
      <c r="D2197" s="9">
        <f>'11-2019'!O2739</f>
        <v>0</v>
      </c>
      <c r="E2197" s="9">
        <f>'11-2019'!P2739</f>
        <v>0</v>
      </c>
      <c r="F2197" s="71">
        <f t="shared" si="96"/>
        <v>0</v>
      </c>
      <c r="H2197" s="38">
        <f>'11-2019'!H2734</f>
        <v>1542000</v>
      </c>
      <c r="I2197" s="38">
        <f>'11-2019'!I2734</f>
        <v>0</v>
      </c>
      <c r="J2197" s="38">
        <f>'11-2019'!J2734</f>
        <v>0</v>
      </c>
    </row>
    <row r="2198" spans="1:10" s="27" customFormat="1" ht="17.25" hidden="1" x14ac:dyDescent="0.3">
      <c r="A2198" s="6">
        <f>'11-2019'!A2735</f>
        <v>8</v>
      </c>
      <c r="B2198" s="7" t="str">
        <f>'11-2019'!B2735</f>
        <v xml:space="preserve">Cần   LBFCO   100A - 27KV </v>
      </c>
      <c r="C2198" s="8" t="str">
        <f>'11-2019'!C2735</f>
        <v>Cái</v>
      </c>
      <c r="D2198" s="9">
        <f>'11-2019'!O2740</f>
        <v>0</v>
      </c>
      <c r="E2198" s="9">
        <f>'11-2019'!P2740</f>
        <v>0</v>
      </c>
      <c r="F2198" s="71">
        <f t="shared" si="96"/>
        <v>0</v>
      </c>
      <c r="H2198" s="38">
        <f>'11-2019'!H2735</f>
        <v>1747950</v>
      </c>
      <c r="I2198" s="38">
        <f>'11-2019'!I2735</f>
        <v>0</v>
      </c>
      <c r="J2198" s="38">
        <f>'11-2019'!J2735</f>
        <v>0</v>
      </c>
    </row>
    <row r="2199" spans="1:10" s="27" customFormat="1" ht="17.25" hidden="1" x14ac:dyDescent="0.3">
      <c r="A2199" s="6">
        <f>'11-2019'!A2736</f>
        <v>9</v>
      </c>
      <c r="B2199" s="7" t="str">
        <f>'11-2019'!B2736</f>
        <v>Cần   LBFCO   200A - 27KV</v>
      </c>
      <c r="C2199" s="8" t="str">
        <f>'11-2019'!C2736</f>
        <v>Cái</v>
      </c>
      <c r="D2199" s="9">
        <f>'11-2019'!O2741</f>
        <v>0</v>
      </c>
      <c r="E2199" s="9">
        <f>'11-2019'!P2741</f>
        <v>0</v>
      </c>
      <c r="F2199" s="71">
        <f t="shared" si="96"/>
        <v>0</v>
      </c>
      <c r="H2199" s="38">
        <f>'11-2019'!H2736</f>
        <v>1800450</v>
      </c>
      <c r="I2199" s="38">
        <f>'11-2019'!I2736</f>
        <v>0</v>
      </c>
      <c r="J2199" s="38">
        <f>'11-2019'!J2736</f>
        <v>0</v>
      </c>
    </row>
    <row r="2200" spans="1:10" s="27" customFormat="1" ht="17.25" hidden="1" x14ac:dyDescent="0.3">
      <c r="A2200" s="6">
        <f>'11-2019'!A2737</f>
        <v>10</v>
      </c>
      <c r="B2200" s="7" t="str">
        <f>'11-2019'!B2737</f>
        <v xml:space="preserve">Fuselink 3K </v>
      </c>
      <c r="C2200" s="8" t="str">
        <f>'11-2019'!C2737</f>
        <v>Sợi</v>
      </c>
      <c r="D2200" s="9">
        <f>'11-2019'!O2742</f>
        <v>0</v>
      </c>
      <c r="E2200" s="9">
        <f>'11-2019'!P2742</f>
        <v>0</v>
      </c>
      <c r="F2200" s="71">
        <f t="shared" si="96"/>
        <v>0</v>
      </c>
      <c r="H2200" s="38">
        <f>'11-2019'!H2737</f>
        <v>46950</v>
      </c>
      <c r="I2200" s="38">
        <f>'11-2019'!I2737</f>
        <v>0</v>
      </c>
      <c r="J2200" s="38">
        <f>'11-2019'!J2737</f>
        <v>0</v>
      </c>
    </row>
    <row r="2201" spans="1:10" s="27" customFormat="1" ht="17.25" hidden="1" x14ac:dyDescent="0.3">
      <c r="A2201" s="6">
        <f>'11-2019'!A2738</f>
        <v>11</v>
      </c>
      <c r="B2201" s="7" t="str">
        <f>'11-2019'!B2738</f>
        <v xml:space="preserve">Fuselink 6K </v>
      </c>
      <c r="C2201" s="8" t="str">
        <f>'11-2019'!C2738</f>
        <v>Sợi</v>
      </c>
      <c r="D2201" s="9">
        <f>'11-2019'!O2743</f>
        <v>0</v>
      </c>
      <c r="E2201" s="9">
        <f>'11-2019'!P2743</f>
        <v>0</v>
      </c>
      <c r="F2201" s="71">
        <f t="shared" si="96"/>
        <v>0</v>
      </c>
      <c r="H2201" s="38">
        <f>'11-2019'!H2738</f>
        <v>50700</v>
      </c>
      <c r="I2201" s="38">
        <f>'11-2019'!I2738</f>
        <v>0</v>
      </c>
      <c r="J2201" s="38">
        <f>'11-2019'!J2738</f>
        <v>0</v>
      </c>
    </row>
    <row r="2202" spans="1:10" s="27" customFormat="1" ht="17.25" hidden="1" x14ac:dyDescent="0.3">
      <c r="A2202" s="6">
        <f>'11-2019'!A2739</f>
        <v>12</v>
      </c>
      <c r="B2202" s="7" t="str">
        <f>'11-2019'!B2739</f>
        <v xml:space="preserve">Fuselink 8K </v>
      </c>
      <c r="C2202" s="8" t="str">
        <f>'11-2019'!C2739</f>
        <v>Sợi</v>
      </c>
      <c r="D2202" s="9">
        <f>'11-2019'!O2744</f>
        <v>0</v>
      </c>
      <c r="E2202" s="9">
        <f>'11-2019'!P2744</f>
        <v>0</v>
      </c>
      <c r="F2202" s="71">
        <f>E2202-D2202</f>
        <v>0</v>
      </c>
      <c r="H2202" s="38">
        <f>'11-2019'!H2739</f>
        <v>51600</v>
      </c>
      <c r="I2202" s="38">
        <f>'11-2019'!I2739</f>
        <v>0</v>
      </c>
      <c r="J2202" s="38">
        <f>'11-2019'!J2739</f>
        <v>0</v>
      </c>
    </row>
    <row r="2203" spans="1:10" s="27" customFormat="1" ht="17.25" hidden="1" x14ac:dyDescent="0.3">
      <c r="A2203" s="6">
        <f>'11-2019'!A2740</f>
        <v>13</v>
      </c>
      <c r="B2203" s="7" t="str">
        <f>'11-2019'!B2740</f>
        <v xml:space="preserve">Fuselink 15K </v>
      </c>
      <c r="C2203" s="8" t="str">
        <f>'11-2019'!C2740</f>
        <v>Sợi</v>
      </c>
      <c r="D2203" s="9">
        <f>'11-2019'!O2745</f>
        <v>0</v>
      </c>
      <c r="E2203" s="9">
        <f>'11-2019'!P2745</f>
        <v>0</v>
      </c>
      <c r="F2203" s="71">
        <f>E2203-D2203</f>
        <v>0</v>
      </c>
      <c r="H2203" s="38">
        <f>'11-2019'!H2740</f>
        <v>54450</v>
      </c>
      <c r="I2203" s="38">
        <f>'11-2019'!I2740</f>
        <v>0</v>
      </c>
      <c r="J2203" s="38">
        <f>'11-2019'!J2740</f>
        <v>0</v>
      </c>
    </row>
    <row r="2204" spans="1:10" s="37" customFormat="1" ht="17.25" hidden="1" x14ac:dyDescent="0.3">
      <c r="A2204" s="13"/>
      <c r="B2204" s="5" t="str">
        <f>'11-2019'!B2741</f>
        <v>CHỐNG SÉT (L.A)</v>
      </c>
      <c r="C2204" s="4"/>
      <c r="D2204" s="18"/>
      <c r="E2204" s="18"/>
      <c r="F2204" s="72"/>
      <c r="H2204" s="40">
        <f>'11-2019'!H2741</f>
        <v>0</v>
      </c>
      <c r="I2204" s="40">
        <f>'11-2019'!I2741</f>
        <v>0</v>
      </c>
      <c r="J2204" s="40">
        <f>'11-2019'!J2741</f>
        <v>0</v>
      </c>
    </row>
    <row r="2205" spans="1:10" s="27" customFormat="1" ht="17.25" hidden="1" x14ac:dyDescent="0.3">
      <c r="A2205" s="6">
        <f>'11-2019'!A2742</f>
        <v>1</v>
      </c>
      <c r="B2205" s="7" t="str">
        <f>'11-2019'!B2742</f>
        <v>LA 18KV - MCOV  15.3 - 10KA</v>
      </c>
      <c r="C2205" s="8" t="str">
        <f>'11-2019'!C2742</f>
        <v>Cái</v>
      </c>
      <c r="D2205" s="9">
        <f>'11-2019'!O2747</f>
        <v>0</v>
      </c>
      <c r="E2205" s="9">
        <f>'11-2019'!P2747</f>
        <v>0</v>
      </c>
      <c r="F2205" s="71">
        <f t="shared" si="96"/>
        <v>0</v>
      </c>
      <c r="H2205" s="38">
        <f>'11-2019'!H2742</f>
        <v>1565550</v>
      </c>
      <c r="I2205" s="38">
        <f>'11-2019'!I2742</f>
        <v>0</v>
      </c>
      <c r="J2205" s="38">
        <f>'11-2019'!J2742</f>
        <v>0</v>
      </c>
    </row>
    <row r="2206" spans="1:10" s="37" customFormat="1" ht="17.25" hidden="1" x14ac:dyDescent="0.3">
      <c r="A2206" s="13"/>
      <c r="B2206" s="5" t="str">
        <f>'11-2019'!B2743</f>
        <v>PHỤ KIỆN CÁP ABC</v>
      </c>
      <c r="C2206" s="4"/>
      <c r="D2206" s="18"/>
      <c r="E2206" s="18"/>
      <c r="F2206" s="72"/>
      <c r="H2206" s="40">
        <f>'11-2019'!H2743</f>
        <v>0</v>
      </c>
      <c r="I2206" s="40">
        <f>'11-2019'!I2743</f>
        <v>0</v>
      </c>
      <c r="J2206" s="40">
        <f>'11-2019'!J2743</f>
        <v>0</v>
      </c>
    </row>
    <row r="2207" spans="1:10" s="27" customFormat="1" ht="17.25" hidden="1" x14ac:dyDescent="0.3">
      <c r="A2207" s="6">
        <f>'11-2019'!A2744</f>
        <v>1</v>
      </c>
      <c r="B2207" s="7" t="str">
        <f>'11-2019'!B2744</f>
        <v>Móc treo cap ABC 4x 50</v>
      </c>
      <c r="C2207" s="8" t="str">
        <f>'11-2019'!C2744</f>
        <v>Cái</v>
      </c>
      <c r="D2207" s="9">
        <f>'11-2019'!O2749</f>
        <v>0</v>
      </c>
      <c r="E2207" s="9">
        <f>'11-2019'!P2749</f>
        <v>0</v>
      </c>
      <c r="F2207" s="71">
        <f t="shared" si="96"/>
        <v>0</v>
      </c>
      <c r="H2207" s="38">
        <f>'11-2019'!H2744</f>
        <v>37650</v>
      </c>
      <c r="I2207" s="38">
        <f>'11-2019'!I2744</f>
        <v>0</v>
      </c>
      <c r="J2207" s="38">
        <f>'11-2019'!J2744</f>
        <v>0</v>
      </c>
    </row>
    <row r="2208" spans="1:10" s="27" customFormat="1" ht="17.25" hidden="1" x14ac:dyDescent="0.3">
      <c r="A2208" s="6">
        <f>'11-2019'!A2745</f>
        <v>2</v>
      </c>
      <c r="B2208" s="7" t="str">
        <f>'11-2019'!B2745</f>
        <v>Móc treo cap ABC 4x 70</v>
      </c>
      <c r="C2208" s="8" t="str">
        <f>'11-2019'!C2745</f>
        <v>Cái</v>
      </c>
      <c r="D2208" s="9">
        <f>'11-2019'!O2750</f>
        <v>0</v>
      </c>
      <c r="E2208" s="9">
        <f>'11-2019'!P2750</f>
        <v>0</v>
      </c>
      <c r="F2208" s="71">
        <f t="shared" si="96"/>
        <v>0</v>
      </c>
      <c r="H2208" s="38">
        <f>'11-2019'!H2745</f>
        <v>42600</v>
      </c>
      <c r="I2208" s="38">
        <f>'11-2019'!I2745</f>
        <v>0</v>
      </c>
      <c r="J2208" s="38">
        <f>'11-2019'!J2745</f>
        <v>0</v>
      </c>
    </row>
    <row r="2209" spans="1:10" s="27" customFormat="1" ht="17.25" hidden="1" x14ac:dyDescent="0.3">
      <c r="A2209" s="6">
        <f>'11-2019'!A2746</f>
        <v>3</v>
      </c>
      <c r="B2209" s="7" t="str">
        <f>'11-2019'!B2746</f>
        <v>Móc treo cap ABC 4x 95</v>
      </c>
      <c r="C2209" s="8" t="str">
        <f>'11-2019'!C2746</f>
        <v>Cái</v>
      </c>
      <c r="D2209" s="9">
        <f>'11-2019'!O2751</f>
        <v>0</v>
      </c>
      <c r="E2209" s="9">
        <f>'11-2019'!P2751</f>
        <v>0</v>
      </c>
      <c r="F2209" s="71">
        <f t="shared" si="96"/>
        <v>0</v>
      </c>
      <c r="H2209" s="38">
        <f>'11-2019'!H2746</f>
        <v>43950</v>
      </c>
      <c r="I2209" s="38">
        <f>'11-2019'!I2746</f>
        <v>0</v>
      </c>
      <c r="J2209" s="38">
        <f>'11-2019'!J2746</f>
        <v>0</v>
      </c>
    </row>
    <row r="2210" spans="1:10" s="27" customFormat="1" ht="17.25" hidden="1" x14ac:dyDescent="0.3">
      <c r="A2210" s="6">
        <f>'11-2019'!A2747</f>
        <v>4</v>
      </c>
      <c r="B2210" s="7" t="str">
        <f>'11-2019'!B2747</f>
        <v>Móc treo cap ABC 4x 120</v>
      </c>
      <c r="C2210" s="8" t="str">
        <f>'11-2019'!C2747</f>
        <v>Cái</v>
      </c>
      <c r="D2210" s="9">
        <f>'11-2019'!O2760</f>
        <v>0</v>
      </c>
      <c r="E2210" s="9">
        <f>'11-2019'!P2760</f>
        <v>0</v>
      </c>
      <c r="F2210" s="71">
        <f>E2210-D2210</f>
        <v>0</v>
      </c>
      <c r="H2210" s="38">
        <f>'11-2019'!H2747</f>
        <v>46800</v>
      </c>
      <c r="I2210" s="38">
        <f>'11-2019'!I2747</f>
        <v>0</v>
      </c>
      <c r="J2210" s="38">
        <f>'11-2019'!J2747</f>
        <v>0</v>
      </c>
    </row>
    <row r="2211" spans="1:10" s="27" customFormat="1" ht="17.25" hidden="1" x14ac:dyDescent="0.3">
      <c r="A2211" s="6">
        <f>'11-2019'!A2748</f>
        <v>5</v>
      </c>
      <c r="B2211" s="7" t="str">
        <f>'11-2019'!B2748</f>
        <v>Kẹp dừng cap ABC 2x 50</v>
      </c>
      <c r="C2211" s="8" t="str">
        <f>'11-2019'!C2748</f>
        <v>Cái</v>
      </c>
      <c r="D2211" s="9">
        <f>'11-2019'!O2761</f>
        <v>0</v>
      </c>
      <c r="E2211" s="9">
        <f>'11-2019'!P2761</f>
        <v>0</v>
      </c>
      <c r="F2211" s="71">
        <f t="shared" si="96"/>
        <v>0</v>
      </c>
      <c r="H2211" s="38">
        <f>'11-2019'!H2748</f>
        <v>68700</v>
      </c>
      <c r="I2211" s="38">
        <f>'11-2019'!I2748</f>
        <v>0</v>
      </c>
      <c r="J2211" s="38">
        <f>'11-2019'!J2748</f>
        <v>0</v>
      </c>
    </row>
    <row r="2212" spans="1:10" s="27" customFormat="1" ht="17.25" hidden="1" x14ac:dyDescent="0.3">
      <c r="A2212" s="6">
        <f>'11-2019'!A2749</f>
        <v>6</v>
      </c>
      <c r="B2212" s="7" t="str">
        <f>'11-2019'!B2749</f>
        <v>Kẹp dừng cable ABC 2x70</v>
      </c>
      <c r="C2212" s="8" t="str">
        <f>'11-2019'!C2749</f>
        <v>Cái</v>
      </c>
      <c r="D2212" s="9">
        <f>'11-2019'!O2762</f>
        <v>0</v>
      </c>
      <c r="E2212" s="9">
        <f>'11-2019'!P2762</f>
        <v>0</v>
      </c>
      <c r="F2212" s="71">
        <f t="shared" si="96"/>
        <v>0</v>
      </c>
      <c r="H2212" s="38">
        <f>'11-2019'!H2749</f>
        <v>78900</v>
      </c>
      <c r="I2212" s="38">
        <f>'11-2019'!I2749</f>
        <v>0</v>
      </c>
      <c r="J2212" s="38">
        <f>'11-2019'!J2749</f>
        <v>0</v>
      </c>
    </row>
    <row r="2213" spans="1:10" s="27" customFormat="1" ht="17.25" hidden="1" x14ac:dyDescent="0.3">
      <c r="A2213" s="6">
        <f>'11-2019'!A2750</f>
        <v>7</v>
      </c>
      <c r="B2213" s="7" t="str">
        <f>'11-2019'!B2750</f>
        <v>Kẹp dừng cable ABC 2x95</v>
      </c>
      <c r="C2213" s="8" t="str">
        <f>'11-2019'!C2750</f>
        <v>Cái</v>
      </c>
      <c r="D2213" s="9">
        <f>'11-2019'!O2763</f>
        <v>0</v>
      </c>
      <c r="E2213" s="9">
        <f>'11-2019'!P2763</f>
        <v>0</v>
      </c>
      <c r="F2213" s="71">
        <f t="shared" si="96"/>
        <v>0</v>
      </c>
      <c r="H2213" s="38">
        <f>'11-2019'!H2750</f>
        <v>93750</v>
      </c>
      <c r="I2213" s="38">
        <f>'11-2019'!I2750</f>
        <v>0</v>
      </c>
      <c r="J2213" s="38">
        <f>'11-2019'!J2750</f>
        <v>0</v>
      </c>
    </row>
    <row r="2214" spans="1:10" s="27" customFormat="1" ht="17.25" hidden="1" x14ac:dyDescent="0.3">
      <c r="A2214" s="6"/>
      <c r="B2214" s="5" t="str">
        <f>'11-2019'!B2760</f>
        <v>PHỤ KIỆN KHÁC</v>
      </c>
      <c r="C2214" s="8"/>
      <c r="D2214" s="9"/>
      <c r="E2214" s="9"/>
      <c r="F2214" s="71"/>
      <c r="H2214" s="38">
        <f>'11-2019'!H2760</f>
        <v>0</v>
      </c>
      <c r="I2214" s="38">
        <f>'11-2019'!I2760</f>
        <v>0</v>
      </c>
      <c r="J2214" s="38">
        <f>'11-2019'!J2760</f>
        <v>0</v>
      </c>
    </row>
    <row r="2215" spans="1:10" s="27" customFormat="1" ht="17.25" hidden="1" x14ac:dyDescent="0.3">
      <c r="A2215" s="6">
        <f>'11-2019'!A2761</f>
        <v>1</v>
      </c>
      <c r="B2215" s="7" t="str">
        <f>'11-2019'!B2761</f>
        <v>Nắp chụp Pushing MBA</v>
      </c>
      <c r="C2215" s="8" t="str">
        <f>'11-2019'!C2761</f>
        <v>Cái</v>
      </c>
      <c r="D2215" s="9">
        <f>'11-2019'!O2766</f>
        <v>0</v>
      </c>
      <c r="E2215" s="9">
        <f>'11-2019'!P2766</f>
        <v>0</v>
      </c>
      <c r="F2215" s="71">
        <f t="shared" si="96"/>
        <v>0</v>
      </c>
      <c r="H2215" s="38">
        <f>'11-2019'!H2761</f>
        <v>55050</v>
      </c>
      <c r="I2215" s="38">
        <f>'11-2019'!I2761</f>
        <v>0</v>
      </c>
      <c r="J2215" s="38">
        <f>'11-2019'!J2761</f>
        <v>0</v>
      </c>
    </row>
    <row r="2216" spans="1:10" s="27" customFormat="1" ht="17.25" hidden="1" x14ac:dyDescent="0.3">
      <c r="A2216" s="6">
        <f>'11-2019'!A2762</f>
        <v>2</v>
      </c>
      <c r="B2216" s="7" t="str">
        <f>'11-2019'!B2762</f>
        <v>Nắp che đầu cực LA</v>
      </c>
      <c r="C2216" s="8" t="str">
        <f>'11-2019'!C2762</f>
        <v>Cái</v>
      </c>
      <c r="D2216" s="9">
        <f>'11-2019'!O2767</f>
        <v>0</v>
      </c>
      <c r="E2216" s="9">
        <f>'11-2019'!P2767</f>
        <v>0</v>
      </c>
      <c r="F2216" s="71">
        <f>E2216-D2216</f>
        <v>0</v>
      </c>
      <c r="H2216" s="38">
        <f>'11-2019'!H2762</f>
        <v>62700</v>
      </c>
      <c r="I2216" s="38">
        <f>'11-2019'!I2762</f>
        <v>0</v>
      </c>
      <c r="J2216" s="38">
        <f>'11-2019'!J2762</f>
        <v>0</v>
      </c>
    </row>
    <row r="2217" spans="1:10" s="27" customFormat="1" ht="17.25" hidden="1" x14ac:dyDescent="0.3">
      <c r="A2217" s="6">
        <f>'11-2019'!A2763</f>
        <v>3</v>
      </c>
      <c r="B2217" s="7" t="str">
        <f>'11-2019'!B2763</f>
        <v>Hộp domini nhựa - 6MCB</v>
      </c>
      <c r="C2217" s="8" t="str">
        <f>'11-2019'!C2763</f>
        <v>Cái</v>
      </c>
      <c r="D2217" s="9">
        <f>'11-2019'!O2768</f>
        <v>0</v>
      </c>
      <c r="E2217" s="9">
        <f>'11-2019'!P2768</f>
        <v>0</v>
      </c>
      <c r="F2217" s="71">
        <f>E2217-D2217</f>
        <v>0</v>
      </c>
      <c r="H2217" s="38">
        <f>'11-2019'!H2763</f>
        <v>418350</v>
      </c>
      <c r="I2217" s="38">
        <f>'11-2019'!I2763</f>
        <v>0</v>
      </c>
      <c r="J2217" s="38">
        <f>'11-2019'!J2763</f>
        <v>0</v>
      </c>
    </row>
    <row r="2218" spans="1:10" s="27" customFormat="1" ht="17.25" hidden="1" x14ac:dyDescent="0.3">
      <c r="A2218" s="6">
        <f>'11-2019'!A2764</f>
        <v>3</v>
      </c>
      <c r="B2218" s="7" t="str">
        <f>'11-2019'!B2764</f>
        <v>Hộp domini nhựa - 9MCB</v>
      </c>
      <c r="C2218" s="8" t="str">
        <f>'11-2019'!C2764</f>
        <v>Cái</v>
      </c>
      <c r="D2218" s="9">
        <f>'11-2019'!O2769</f>
        <v>0</v>
      </c>
      <c r="E2218" s="9">
        <f>'11-2019'!P2769</f>
        <v>0</v>
      </c>
      <c r="F2218" s="71">
        <f>E2218-D2218</f>
        <v>0</v>
      </c>
      <c r="H2218" s="38">
        <f>'11-2019'!H2764</f>
        <v>485850</v>
      </c>
      <c r="I2218" s="38">
        <f>'11-2019'!I2764</f>
        <v>0</v>
      </c>
      <c r="J2218" s="38">
        <f>'11-2019'!J2764</f>
        <v>0</v>
      </c>
    </row>
    <row r="2219" spans="1:10" s="37" customFormat="1" ht="17.25" hidden="1" x14ac:dyDescent="0.3">
      <c r="A2219" s="13"/>
      <c r="B2219" s="5" t="str">
        <f>'11-2019'!B2772</f>
        <v>SỨ</v>
      </c>
      <c r="C2219" s="4"/>
      <c r="D2219" s="18"/>
      <c r="E2219" s="18"/>
      <c r="F2219" s="72"/>
      <c r="H2219" s="40">
        <f>'11-2019'!H2772</f>
        <v>0</v>
      </c>
      <c r="I2219" s="40">
        <f>'11-2019'!I2772</f>
        <v>0</v>
      </c>
      <c r="J2219" s="40">
        <f>'11-2019'!J2772</f>
        <v>0</v>
      </c>
    </row>
    <row r="2220" spans="1:10" s="27" customFormat="1" ht="17.25" hidden="1" x14ac:dyDescent="0.3">
      <c r="A2220" s="6">
        <f>'11-2019'!A2773</f>
        <v>1</v>
      </c>
      <c r="B2220" s="7" t="str">
        <f>'11-2019'!B2773</f>
        <v>Sứ đứng 24kv</v>
      </c>
      <c r="C2220" s="8" t="str">
        <f>'11-2019'!C2773</f>
        <v>cái</v>
      </c>
      <c r="D2220" s="9">
        <f>'11-2019'!O2778</f>
        <v>0</v>
      </c>
      <c r="E2220" s="9">
        <f>'11-2019'!P2778</f>
        <v>0</v>
      </c>
      <c r="F2220" s="71">
        <f>E2220-D2220</f>
        <v>0</v>
      </c>
      <c r="H2220" s="38">
        <f>'11-2019'!H2773</f>
        <v>377000</v>
      </c>
      <c r="I2220" s="38">
        <f>'11-2019'!I2773</f>
        <v>0</v>
      </c>
      <c r="J2220" s="38">
        <f>'11-2019'!J2773</f>
        <v>0</v>
      </c>
    </row>
    <row r="2221" spans="1:10" s="27" customFormat="1" ht="17.25" hidden="1" x14ac:dyDescent="0.3">
      <c r="A2221" s="6">
        <f>'11-2019'!A2774</f>
        <v>2</v>
      </c>
      <c r="B2221" s="7" t="str">
        <f>'11-2019'!B2774</f>
        <v>Sứ ống chỉ hạ thế</v>
      </c>
      <c r="C2221" s="8" t="str">
        <f>'11-2019'!C2774</f>
        <v>cái</v>
      </c>
      <c r="D2221" s="9">
        <f>'11-2019'!O2779</f>
        <v>0</v>
      </c>
      <c r="E2221" s="9">
        <f>'11-2019'!P2779</f>
        <v>0</v>
      </c>
      <c r="F2221" s="71">
        <f>E2221-D2221</f>
        <v>0</v>
      </c>
      <c r="H2221" s="38">
        <f>'11-2019'!H2774</f>
        <v>28600</v>
      </c>
      <c r="I2221" s="38">
        <f>'11-2019'!I2774</f>
        <v>0</v>
      </c>
      <c r="J2221" s="38">
        <f>'11-2019'!J2774</f>
        <v>0</v>
      </c>
    </row>
    <row r="2222" spans="1:10" s="27" customFormat="1" ht="17.25" hidden="1" x14ac:dyDescent="0.3">
      <c r="A2222" s="6">
        <f>'11-2019'!A2775</f>
        <v>3</v>
      </c>
      <c r="B2222" s="7" t="str">
        <f>'11-2019'!B2775</f>
        <v>Cách điện đỡ 24Kv Epoxy</v>
      </c>
      <c r="C2222" s="8" t="str">
        <f>'11-2019'!C2775</f>
        <v>cái</v>
      </c>
      <c r="D2222" s="9">
        <f>'11-2019'!O2780</f>
        <v>0</v>
      </c>
      <c r="E2222" s="9">
        <f>'11-2019'!P2780</f>
        <v>0</v>
      </c>
      <c r="F2222" s="71">
        <f>E2222-D2222</f>
        <v>0</v>
      </c>
      <c r="H2222" s="38">
        <f>'11-2019'!H2775</f>
        <v>1092900</v>
      </c>
      <c r="I2222" s="38">
        <f>'11-2019'!I2775</f>
        <v>0</v>
      </c>
      <c r="J2222" s="38">
        <f>'11-2019'!J2775</f>
        <v>0</v>
      </c>
    </row>
    <row r="2223" spans="1:10" s="27" customFormat="1" ht="17.25" hidden="1" x14ac:dyDescent="0.3">
      <c r="A2223" s="6">
        <f>'11-2019'!A2776</f>
        <v>4</v>
      </c>
      <c r="B2223" s="7" t="str">
        <f>'11-2019'!B2776</f>
        <v>Pin post/Line post 24Kv- 680, Polymer (không ty)</v>
      </c>
      <c r="C2223" s="8" t="str">
        <f>'11-2019'!C2776</f>
        <v>cái</v>
      </c>
      <c r="D2223" s="9">
        <f>'11-2019'!O2781</f>
        <v>0</v>
      </c>
      <c r="E2223" s="9">
        <f>'11-2019'!P2781</f>
        <v>0</v>
      </c>
      <c r="F2223" s="71">
        <f t="shared" si="96"/>
        <v>0</v>
      </c>
      <c r="H2223" s="38">
        <f>'11-2019'!H2776</f>
        <v>430800</v>
      </c>
      <c r="I2223" s="38">
        <f>'11-2019'!I2776</f>
        <v>0</v>
      </c>
      <c r="J2223" s="38">
        <f>'11-2019'!J2776</f>
        <v>0</v>
      </c>
    </row>
    <row r="2224" spans="1:10" s="27" customFormat="1" ht="17.25" hidden="1" x14ac:dyDescent="0.3">
      <c r="A2224" s="6">
        <f>'11-2019'!A2777</f>
        <v>5</v>
      </c>
      <c r="B2224" s="7" t="str">
        <f>'11-2019'!B2777</f>
        <v>Ty sứ thẳng 870 cho sứ đứng polymer</v>
      </c>
      <c r="C2224" s="8" t="str">
        <f>'11-2019'!C2777</f>
        <v>cái</v>
      </c>
      <c r="D2224" s="9">
        <f>'11-2019'!O2782</f>
        <v>0</v>
      </c>
      <c r="E2224" s="9">
        <f>'11-2019'!P2782</f>
        <v>0</v>
      </c>
      <c r="F2224" s="71">
        <f t="shared" si="96"/>
        <v>0</v>
      </c>
      <c r="H2224" s="38">
        <f>'11-2019'!H2777</f>
        <v>206400</v>
      </c>
      <c r="I2224" s="38">
        <f>'11-2019'!I2777</f>
        <v>0</v>
      </c>
      <c r="J2224" s="38">
        <f>'11-2019'!J2777</f>
        <v>0</v>
      </c>
    </row>
    <row r="2225" spans="1:10" s="27" customFormat="1" ht="17.25" hidden="1" x14ac:dyDescent="0.3">
      <c r="A2225" s="6">
        <f>'11-2019'!A2778</f>
        <v>6</v>
      </c>
      <c r="B2225" s="7" t="str">
        <f>'11-2019'!B2778</f>
        <v>Ty sứ cong 870 cho sứ đứng polymer</v>
      </c>
      <c r="C2225" s="8" t="str">
        <f>'11-2019'!C2778</f>
        <v>cái</v>
      </c>
      <c r="D2225" s="9">
        <f>'11-2019'!O2783</f>
        <v>0</v>
      </c>
      <c r="E2225" s="9">
        <f>'11-2019'!P2783</f>
        <v>0</v>
      </c>
      <c r="F2225" s="71">
        <f t="shared" si="96"/>
        <v>0</v>
      </c>
      <c r="H2225" s="38">
        <f>'11-2019'!H2778</f>
        <v>209850</v>
      </c>
      <c r="I2225" s="38">
        <f>'11-2019'!I2778</f>
        <v>0</v>
      </c>
      <c r="J2225" s="38">
        <f>'11-2019'!J2778</f>
        <v>0</v>
      </c>
    </row>
    <row r="2226" spans="1:10" s="27" customFormat="1" ht="17.25" hidden="1" x14ac:dyDescent="0.3">
      <c r="A2226" s="6">
        <f>'11-2019'!A2779</f>
        <v>7</v>
      </c>
      <c r="B2226" s="7" t="str">
        <f>'11-2019'!B2779</f>
        <v>Ty Pin post/Line post 24Kv- 35Kv, M20 dài 200mm</v>
      </c>
      <c r="C2226" s="8" t="str">
        <f>'11-2019'!C2779</f>
        <v>cái</v>
      </c>
      <c r="D2226" s="9">
        <f>'11-2019'!O2784</f>
        <v>0</v>
      </c>
      <c r="E2226" s="9">
        <f>'11-2019'!P2784</f>
        <v>0</v>
      </c>
      <c r="F2226" s="71">
        <f t="shared" si="96"/>
        <v>0</v>
      </c>
      <c r="H2226" s="38">
        <f>'11-2019'!H2779</f>
        <v>77250</v>
      </c>
      <c r="I2226" s="38">
        <f>'11-2019'!I2779</f>
        <v>0</v>
      </c>
      <c r="J2226" s="38">
        <f>'11-2019'!J2779</f>
        <v>0</v>
      </c>
    </row>
    <row r="2227" spans="1:10" s="27" customFormat="1" ht="17.25" hidden="1" x14ac:dyDescent="0.3">
      <c r="A2227" s="6">
        <f>'11-2019'!A2780</f>
        <v>8</v>
      </c>
      <c r="B2227" s="7" t="str">
        <f>'11-2019'!B2780</f>
        <v>Chuỗi treo 24Kv - 70KN, Polymer</v>
      </c>
      <c r="C2227" s="8" t="str">
        <f>'11-2019'!C2780</f>
        <v>cái</v>
      </c>
      <c r="D2227" s="9">
        <f>'11-2019'!O2785</f>
        <v>0</v>
      </c>
      <c r="E2227" s="9">
        <f>'11-2019'!P2785</f>
        <v>0</v>
      </c>
      <c r="F2227" s="71">
        <f t="shared" si="96"/>
        <v>0</v>
      </c>
      <c r="H2227" s="38">
        <f>'11-2019'!H2780</f>
        <v>345750</v>
      </c>
      <c r="I2227" s="38">
        <f>'11-2019'!I2780</f>
        <v>0</v>
      </c>
      <c r="J2227" s="38">
        <f>'11-2019'!J2780</f>
        <v>0</v>
      </c>
    </row>
    <row r="2228" spans="1:10" s="27" customFormat="1" ht="17.25" hidden="1" x14ac:dyDescent="0.3">
      <c r="A2228" s="6">
        <f>'11-2019'!A2781</f>
        <v>9</v>
      </c>
      <c r="B2228" s="7" t="str">
        <f>'11-2019'!B2781</f>
        <v>Chuỗi treo 24Kv - 120KN, Polymer</v>
      </c>
      <c r="C2228" s="8" t="str">
        <f>'11-2019'!C2781</f>
        <v>cái</v>
      </c>
      <c r="D2228" s="9">
        <f>'11-2019'!O2786</f>
        <v>0</v>
      </c>
      <c r="E2228" s="9">
        <f>'11-2019'!P2786</f>
        <v>0</v>
      </c>
      <c r="F2228" s="71">
        <f t="shared" si="96"/>
        <v>0</v>
      </c>
      <c r="H2228" s="38">
        <f>'11-2019'!H2781</f>
        <v>444600</v>
      </c>
      <c r="I2228" s="38">
        <f>'11-2019'!I2781</f>
        <v>0</v>
      </c>
      <c r="J2228" s="38">
        <f>'11-2019'!J2781</f>
        <v>0</v>
      </c>
    </row>
    <row r="2229" spans="1:10" s="27" customFormat="1" ht="17.25" hidden="1" x14ac:dyDescent="0.3">
      <c r="A2229" s="6">
        <f>'11-2019'!A2782</f>
        <v>10</v>
      </c>
      <c r="B2229" s="7" t="str">
        <f>'11-2019'!B2782</f>
        <v>Khung 01 sứ</v>
      </c>
      <c r="C2229" s="8" t="str">
        <f>'11-2019'!C2782</f>
        <v>cái</v>
      </c>
      <c r="D2229" s="9">
        <f>'11-2019'!O2787</f>
        <v>0</v>
      </c>
      <c r="E2229" s="9">
        <f>'11-2019'!P2787</f>
        <v>0</v>
      </c>
      <c r="F2229" s="71">
        <f>E2229-D2229</f>
        <v>0</v>
      </c>
      <c r="H2229" s="38">
        <f>'11-2019'!H2782</f>
        <v>18200</v>
      </c>
      <c r="I2229" s="38">
        <f>'11-2019'!I2782</f>
        <v>0</v>
      </c>
      <c r="J2229" s="38">
        <f>'11-2019'!J2782</f>
        <v>0</v>
      </c>
    </row>
    <row r="2230" spans="1:10" s="27" customFormat="1" ht="17.25" hidden="1" x14ac:dyDescent="0.3">
      <c r="A2230" s="6">
        <f>'11-2019'!A2783</f>
        <v>11</v>
      </c>
      <c r="B2230" s="7" t="str">
        <f>'11-2019'!B2783</f>
        <v>Khung 02 sứ</v>
      </c>
      <c r="C2230" s="8" t="str">
        <f>'11-2019'!C2783</f>
        <v>cái</v>
      </c>
      <c r="D2230" s="9">
        <f>'11-2019'!O2788</f>
        <v>0</v>
      </c>
      <c r="E2230" s="9">
        <f>'11-2019'!P2788</f>
        <v>0</v>
      </c>
      <c r="F2230" s="71">
        <f>E2230-D2230</f>
        <v>0</v>
      </c>
      <c r="H2230" s="38">
        <f>'11-2019'!H2783</f>
        <v>96200</v>
      </c>
      <c r="I2230" s="38">
        <f>'11-2019'!I2783</f>
        <v>0</v>
      </c>
      <c r="J2230" s="38">
        <f>'11-2019'!J2783</f>
        <v>0</v>
      </c>
    </row>
    <row r="2231" spans="1:10" s="27" customFormat="1" ht="17.25" hidden="1" x14ac:dyDescent="0.3">
      <c r="A2231" s="6">
        <f>'11-2019'!A2784</f>
        <v>12</v>
      </c>
      <c r="B2231" s="7" t="str">
        <f>'11-2019'!B2784</f>
        <v>Khung 03 sứ</v>
      </c>
      <c r="C2231" s="8" t="str">
        <f>'11-2019'!C2784</f>
        <v>cái</v>
      </c>
      <c r="D2231" s="9">
        <f>'11-2019'!O2789</f>
        <v>0</v>
      </c>
      <c r="E2231" s="9">
        <f>'11-2019'!P2789</f>
        <v>0</v>
      </c>
      <c r="F2231" s="71">
        <f>E2231-D2231</f>
        <v>0</v>
      </c>
      <c r="H2231" s="38">
        <f>'11-2019'!H2784</f>
        <v>143000</v>
      </c>
      <c r="I2231" s="38">
        <f>'11-2019'!I2784</f>
        <v>0</v>
      </c>
      <c r="J2231" s="38">
        <f>'11-2019'!J2784</f>
        <v>0</v>
      </c>
    </row>
    <row r="2232" spans="1:10" s="37" customFormat="1" ht="17.25" hidden="1" x14ac:dyDescent="0.3">
      <c r="A2232" s="13"/>
      <c r="B2232" s="5" t="str">
        <f>'11-2019'!B2785</f>
        <v>KẸP CÁC LOẠI</v>
      </c>
      <c r="C2232" s="4"/>
      <c r="D2232" s="18"/>
      <c r="E2232" s="18"/>
      <c r="F2232" s="72"/>
      <c r="H2232" s="40">
        <f>'11-2019'!H2785</f>
        <v>0</v>
      </c>
      <c r="I2232" s="40">
        <f>'11-2019'!I2785</f>
        <v>0</v>
      </c>
      <c r="J2232" s="40">
        <f>'11-2019'!J2785</f>
        <v>0</v>
      </c>
    </row>
    <row r="2233" spans="1:10" s="27" customFormat="1" ht="17.25" hidden="1" x14ac:dyDescent="0.3">
      <c r="A2233" s="6">
        <f>'11-2019'!A2786</f>
        <v>1</v>
      </c>
      <c r="B2233" s="7" t="str">
        <f>'11-2019'!B2786</f>
        <v>Kẹp AC 25-150mm2   (2 boulon)</v>
      </c>
      <c r="C2233" s="8" t="str">
        <f>'11-2019'!C2786</f>
        <v>Cái</v>
      </c>
      <c r="D2233" s="9">
        <f>'11-2019'!O2791</f>
        <v>0</v>
      </c>
      <c r="E2233" s="9">
        <f>'11-2019'!P2791</f>
        <v>0</v>
      </c>
      <c r="F2233" s="71">
        <f t="shared" si="96"/>
        <v>0</v>
      </c>
      <c r="H2233" s="38">
        <f>'11-2019'!H2786</f>
        <v>36300</v>
      </c>
      <c r="I2233" s="38">
        <f>'11-2019'!I2786</f>
        <v>0</v>
      </c>
      <c r="J2233" s="38">
        <f>'11-2019'!J2786</f>
        <v>0</v>
      </c>
    </row>
    <row r="2234" spans="1:10" s="27" customFormat="1" ht="17.25" hidden="1" x14ac:dyDescent="0.3">
      <c r="A2234" s="6">
        <f>'11-2019'!A2787</f>
        <v>2</v>
      </c>
      <c r="B2234" s="7" t="str">
        <f>'11-2019'!B2787</f>
        <v>Kẹp AC 25-150mm2   (3 boulon)</v>
      </c>
      <c r="C2234" s="8" t="str">
        <f>'11-2019'!C2787</f>
        <v>Cái</v>
      </c>
      <c r="D2234" s="9">
        <f>'11-2019'!O2792</f>
        <v>0</v>
      </c>
      <c r="E2234" s="9">
        <f>'11-2019'!P2792</f>
        <v>0</v>
      </c>
      <c r="F2234" s="71">
        <f t="shared" si="96"/>
        <v>0</v>
      </c>
      <c r="H2234" s="38">
        <f>'11-2019'!H2787</f>
        <v>52350</v>
      </c>
      <c r="I2234" s="38">
        <f>'11-2019'!I2787</f>
        <v>0</v>
      </c>
      <c r="J2234" s="38">
        <f>'11-2019'!J2787</f>
        <v>0</v>
      </c>
    </row>
    <row r="2235" spans="1:10" s="27" customFormat="1" ht="17.25" hidden="1" x14ac:dyDescent="0.3">
      <c r="A2235" s="6">
        <f>'11-2019'!A2789</f>
        <v>4</v>
      </c>
      <c r="B2235" s="7" t="str">
        <f>'11-2019'!B2789</f>
        <v>Kẹp quai 2/0 (loại thường)</v>
      </c>
      <c r="C2235" s="8" t="str">
        <f>'11-2019'!C2789</f>
        <v>Cái</v>
      </c>
      <c r="D2235" s="9">
        <f>'11-2019'!O2794</f>
        <v>0</v>
      </c>
      <c r="E2235" s="9">
        <f>'11-2019'!P2794</f>
        <v>0</v>
      </c>
      <c r="F2235" s="71">
        <f t="shared" si="96"/>
        <v>0</v>
      </c>
      <c r="H2235" s="38">
        <f>'11-2019'!H2789</f>
        <v>88350</v>
      </c>
      <c r="I2235" s="38">
        <f>'11-2019'!I2789</f>
        <v>0</v>
      </c>
      <c r="J2235" s="38">
        <f>'11-2019'!J2789</f>
        <v>0</v>
      </c>
    </row>
    <row r="2236" spans="1:10" s="27" customFormat="1" ht="17.25" hidden="1" x14ac:dyDescent="0.3">
      <c r="A2236" s="6">
        <f>'11-2019'!A2790</f>
        <v>5</v>
      </c>
      <c r="B2236" s="7" t="str">
        <f>'11-2019'!B2790</f>
        <v>Kẹp quai 4/0 (loại thường)</v>
      </c>
      <c r="C2236" s="8" t="str">
        <f>'11-2019'!C2790</f>
        <v>Cái</v>
      </c>
      <c r="D2236" s="9">
        <f>'11-2019'!O2795</f>
        <v>0</v>
      </c>
      <c r="E2236" s="9">
        <f>'11-2019'!P2795</f>
        <v>0</v>
      </c>
      <c r="F2236" s="71">
        <f t="shared" si="96"/>
        <v>0</v>
      </c>
      <c r="H2236" s="38">
        <f>'11-2019'!H2790</f>
        <v>120900</v>
      </c>
      <c r="I2236" s="38">
        <f>'11-2019'!I2790</f>
        <v>0</v>
      </c>
      <c r="J2236" s="38">
        <f>'11-2019'!J2790</f>
        <v>0</v>
      </c>
    </row>
    <row r="2237" spans="1:10" s="27" customFormat="1" ht="17.25" hidden="1" x14ac:dyDescent="0.3">
      <c r="A2237" s="6">
        <f>'11-2019'!A2791</f>
        <v>6</v>
      </c>
      <c r="B2237" s="7" t="str">
        <f>'11-2019'!B2791</f>
        <v>Hotline 2/0</v>
      </c>
      <c r="C2237" s="8" t="str">
        <f>'11-2019'!C2791</f>
        <v>Cái</v>
      </c>
      <c r="D2237" s="9">
        <f>'11-2019'!O2796</f>
        <v>0</v>
      </c>
      <c r="E2237" s="9">
        <f>'11-2019'!P2796</f>
        <v>0</v>
      </c>
      <c r="F2237" s="71">
        <f t="shared" si="96"/>
        <v>0</v>
      </c>
      <c r="H2237" s="38">
        <f>'11-2019'!H2791</f>
        <v>135150</v>
      </c>
      <c r="I2237" s="38">
        <f>'11-2019'!I2791</f>
        <v>0</v>
      </c>
      <c r="J2237" s="38">
        <f>'11-2019'!J2791</f>
        <v>0</v>
      </c>
    </row>
    <row r="2238" spans="1:10" s="27" customFormat="1" ht="17.25" hidden="1" x14ac:dyDescent="0.3">
      <c r="A2238" s="6">
        <f>'11-2019'!A2792</f>
        <v>7</v>
      </c>
      <c r="B2238" s="7" t="str">
        <f>'11-2019'!B2792</f>
        <v>Hotline 4/0</v>
      </c>
      <c r="C2238" s="8" t="str">
        <f>'11-2019'!C2792</f>
        <v>Cái</v>
      </c>
      <c r="D2238" s="9">
        <f>'11-2019'!O2797</f>
        <v>0</v>
      </c>
      <c r="E2238" s="9">
        <f>'11-2019'!P2797</f>
        <v>0</v>
      </c>
      <c r="F2238" s="71">
        <f t="shared" si="96"/>
        <v>0</v>
      </c>
      <c r="H2238" s="38">
        <f>'11-2019'!H2792</f>
        <v>213000</v>
      </c>
      <c r="I2238" s="38">
        <f>'11-2019'!I2792</f>
        <v>0</v>
      </c>
      <c r="J2238" s="38">
        <f>'11-2019'!J2792</f>
        <v>0</v>
      </c>
    </row>
    <row r="2239" spans="1:10" s="37" customFormat="1" ht="17.25" hidden="1" x14ac:dyDescent="0.3">
      <c r="A2239" s="13"/>
      <c r="B2239" s="5" t="str">
        <f>'11-2019'!B2793</f>
        <v>ĐẦU COSSE</v>
      </c>
      <c r="C2239" s="4"/>
      <c r="D2239" s="18"/>
      <c r="E2239" s="18"/>
      <c r="F2239" s="72"/>
      <c r="H2239" s="40">
        <f>'11-2019'!H2793</f>
        <v>0</v>
      </c>
      <c r="I2239" s="40">
        <f>'11-2019'!I2793</f>
        <v>0</v>
      </c>
      <c r="J2239" s="40">
        <f>'11-2019'!J2793</f>
        <v>0</v>
      </c>
    </row>
    <row r="2240" spans="1:10" s="27" customFormat="1" ht="17.25" hidden="1" x14ac:dyDescent="0.3">
      <c r="A2240" s="6">
        <f>'11-2019'!A2794</f>
        <v>1</v>
      </c>
      <c r="B2240" s="7" t="str">
        <f>'11-2019'!B2794</f>
        <v>Đầu Cosse CU 16 mm2</v>
      </c>
      <c r="C2240" s="8" t="str">
        <f>'11-2019'!C2794</f>
        <v>Cái</v>
      </c>
      <c r="D2240" s="9">
        <f>'11-2019'!O2799</f>
        <v>0</v>
      </c>
      <c r="E2240" s="9">
        <f>'11-2019'!P2799</f>
        <v>0</v>
      </c>
      <c r="F2240" s="71">
        <f t="shared" si="96"/>
        <v>0</v>
      </c>
      <c r="H2240" s="38">
        <f>'11-2019'!H2794</f>
        <v>14550</v>
      </c>
      <c r="I2240" s="38">
        <f>'11-2019'!I2794</f>
        <v>0</v>
      </c>
      <c r="J2240" s="38">
        <f>'11-2019'!J2794</f>
        <v>0</v>
      </c>
    </row>
    <row r="2241" spans="1:10" s="27" customFormat="1" ht="17.25" hidden="1" x14ac:dyDescent="0.3">
      <c r="A2241" s="6">
        <f>'11-2019'!A2795</f>
        <v>2</v>
      </c>
      <c r="B2241" s="7" t="str">
        <f>'11-2019'!B2795</f>
        <v>Đầu Cosse CU 25 mm2</v>
      </c>
      <c r="C2241" s="8" t="str">
        <f>'11-2019'!C2795</f>
        <v>Cái</v>
      </c>
      <c r="D2241" s="9">
        <f>'11-2019'!O2800</f>
        <v>0</v>
      </c>
      <c r="E2241" s="9">
        <f>'11-2019'!P2800</f>
        <v>0</v>
      </c>
      <c r="F2241" s="71">
        <f t="shared" si="96"/>
        <v>0</v>
      </c>
      <c r="H2241" s="38">
        <f>'11-2019'!H2795</f>
        <v>18000</v>
      </c>
      <c r="I2241" s="38">
        <f>'11-2019'!I2795</f>
        <v>0</v>
      </c>
      <c r="J2241" s="38">
        <f>'11-2019'!J2795</f>
        <v>0</v>
      </c>
    </row>
    <row r="2242" spans="1:10" s="27" customFormat="1" ht="17.25" hidden="1" x14ac:dyDescent="0.3">
      <c r="A2242" s="6">
        <f>'11-2019'!A2796</f>
        <v>3</v>
      </c>
      <c r="B2242" s="7" t="str">
        <f>'11-2019'!B2796</f>
        <v>Đầu Cosse CU 35 mm2</v>
      </c>
      <c r="C2242" s="8" t="str">
        <f>'11-2019'!C2796</f>
        <v>Cái</v>
      </c>
      <c r="D2242" s="9">
        <f>'11-2019'!O2801</f>
        <v>0</v>
      </c>
      <c r="E2242" s="9">
        <f>'11-2019'!P2801</f>
        <v>0</v>
      </c>
      <c r="F2242" s="71">
        <f t="shared" si="96"/>
        <v>0</v>
      </c>
      <c r="H2242" s="38">
        <f>'11-2019'!H2796</f>
        <v>20250</v>
      </c>
      <c r="I2242" s="38">
        <f>'11-2019'!I2796</f>
        <v>0</v>
      </c>
      <c r="J2242" s="38">
        <f>'11-2019'!J2796</f>
        <v>0</v>
      </c>
    </row>
    <row r="2243" spans="1:10" s="27" customFormat="1" ht="17.25" hidden="1" x14ac:dyDescent="0.3">
      <c r="A2243" s="6">
        <f>'11-2019'!A2797</f>
        <v>4</v>
      </c>
      <c r="B2243" s="7" t="str">
        <f>'11-2019'!B2797</f>
        <v>Đầu Cosse CU 50 mm2</v>
      </c>
      <c r="C2243" s="8" t="str">
        <f>'11-2019'!C2797</f>
        <v>cái</v>
      </c>
      <c r="D2243" s="9">
        <f>'11-2019'!O2802</f>
        <v>0</v>
      </c>
      <c r="E2243" s="9">
        <f>'11-2019'!P2802</f>
        <v>0</v>
      </c>
      <c r="F2243" s="71">
        <f t="shared" si="96"/>
        <v>0</v>
      </c>
      <c r="H2243" s="38">
        <f>'11-2019'!H2797</f>
        <v>20250</v>
      </c>
      <c r="I2243" s="38">
        <f>'11-2019'!I2797</f>
        <v>0</v>
      </c>
      <c r="J2243" s="38">
        <f>'11-2019'!J2797</f>
        <v>0</v>
      </c>
    </row>
    <row r="2244" spans="1:10" s="27" customFormat="1" ht="17.25" hidden="1" x14ac:dyDescent="0.3">
      <c r="A2244" s="6">
        <f>'11-2019'!A2798</f>
        <v>5</v>
      </c>
      <c r="B2244" s="7" t="str">
        <f>'11-2019'!B2798</f>
        <v>Đầu Cosse CU 70 mm2</v>
      </c>
      <c r="C2244" s="8" t="str">
        <f>'11-2019'!C2798</f>
        <v>cái</v>
      </c>
      <c r="D2244" s="9">
        <f>'11-2019'!O2803</f>
        <v>0</v>
      </c>
      <c r="E2244" s="9">
        <f>'11-2019'!P2803</f>
        <v>0</v>
      </c>
      <c r="F2244" s="71">
        <f t="shared" si="96"/>
        <v>0</v>
      </c>
      <c r="H2244" s="38">
        <f>'11-2019'!H2798</f>
        <v>36300</v>
      </c>
      <c r="I2244" s="38">
        <f>'11-2019'!I2798</f>
        <v>0</v>
      </c>
      <c r="J2244" s="38">
        <f>'11-2019'!J2798</f>
        <v>0</v>
      </c>
    </row>
    <row r="2245" spans="1:10" s="27" customFormat="1" ht="17.25" hidden="1" x14ac:dyDescent="0.3">
      <c r="A2245" s="6">
        <f>'11-2019'!A2799</f>
        <v>6</v>
      </c>
      <c r="B2245" s="7" t="str">
        <f>'11-2019'!B2799</f>
        <v>Đầu Cosse CU 95 mm2</v>
      </c>
      <c r="C2245" s="8" t="str">
        <f>'11-2019'!C2799</f>
        <v>cái</v>
      </c>
      <c r="D2245" s="9">
        <f>'11-2019'!O2804</f>
        <v>0</v>
      </c>
      <c r="E2245" s="9">
        <f>'11-2019'!P2804</f>
        <v>0</v>
      </c>
      <c r="F2245" s="71">
        <f t="shared" si="96"/>
        <v>0</v>
      </c>
      <c r="H2245" s="38">
        <f>'11-2019'!H2799</f>
        <v>47550</v>
      </c>
      <c r="I2245" s="38">
        <f>'11-2019'!I2799</f>
        <v>0</v>
      </c>
      <c r="J2245" s="38">
        <f>'11-2019'!J2799</f>
        <v>0</v>
      </c>
    </row>
    <row r="2246" spans="1:10" s="27" customFormat="1" ht="17.25" hidden="1" x14ac:dyDescent="0.3">
      <c r="A2246" s="6">
        <f>'11-2019'!A2800</f>
        <v>7</v>
      </c>
      <c r="B2246" s="7" t="str">
        <f>'11-2019'!B2800</f>
        <v>Đầu Cosse CU 120 mm2</v>
      </c>
      <c r="C2246" s="8" t="str">
        <f>'11-2019'!C2800</f>
        <v>cái</v>
      </c>
      <c r="D2246" s="9">
        <f>'11-2019'!O2811</f>
        <v>0</v>
      </c>
      <c r="E2246" s="9">
        <f>'11-2019'!P2811</f>
        <v>0</v>
      </c>
      <c r="F2246" s="71">
        <f t="shared" si="96"/>
        <v>0</v>
      </c>
      <c r="H2246" s="38">
        <f>'11-2019'!H2800</f>
        <v>70200</v>
      </c>
      <c r="I2246" s="38">
        <f>'11-2019'!I2800</f>
        <v>0</v>
      </c>
      <c r="J2246" s="38">
        <f>'11-2019'!J2800</f>
        <v>0</v>
      </c>
    </row>
    <row r="2247" spans="1:10" s="37" customFormat="1" ht="17.25" hidden="1" x14ac:dyDescent="0.3">
      <c r="A2247" s="13"/>
      <c r="B2247" s="5" t="str">
        <f>'11-2019'!B2801</f>
        <v>ỐNG NỐI</v>
      </c>
      <c r="C2247" s="4"/>
      <c r="D2247" s="18"/>
      <c r="E2247" s="18"/>
      <c r="F2247" s="72"/>
      <c r="H2247" s="40">
        <f>'11-2019'!H2801</f>
        <v>0</v>
      </c>
      <c r="I2247" s="40">
        <f>'11-2019'!I2801</f>
        <v>0</v>
      </c>
      <c r="J2247" s="40">
        <f>'11-2019'!J2801</f>
        <v>0</v>
      </c>
    </row>
    <row r="2248" spans="1:10" s="27" customFormat="1" ht="17.25" hidden="1" x14ac:dyDescent="0.3">
      <c r="A2248" s="6">
        <f>'11-2019'!A2802</f>
        <v>1</v>
      </c>
      <c r="B2248" s="7" t="str">
        <f>'11-2019'!B2802</f>
        <v xml:space="preserve">Ống nối ON - AL 50mm2 dài 180mm </v>
      </c>
      <c r="C2248" s="8" t="str">
        <f>'11-2019'!C2802</f>
        <v>ống</v>
      </c>
      <c r="D2248" s="9">
        <f>'11-2019'!O2813</f>
        <v>0</v>
      </c>
      <c r="E2248" s="9">
        <f>'11-2019'!P2813</f>
        <v>0</v>
      </c>
      <c r="F2248" s="71">
        <f t="shared" ref="F2248:F2295" si="97">E2248-D2248</f>
        <v>0</v>
      </c>
      <c r="H2248" s="38">
        <f>'11-2019'!H2802</f>
        <v>23400</v>
      </c>
      <c r="I2248" s="38">
        <f>'11-2019'!I2802</f>
        <v>0</v>
      </c>
      <c r="J2248" s="38">
        <f>'11-2019'!J2802</f>
        <v>0</v>
      </c>
    </row>
    <row r="2249" spans="1:10" s="27" customFormat="1" ht="17.25" hidden="1" x14ac:dyDescent="0.3">
      <c r="A2249" s="6">
        <f>'11-2019'!A2803</f>
        <v>2</v>
      </c>
      <c r="B2249" s="7" t="str">
        <f>'11-2019'!B2803</f>
        <v>Ống nối ON - AL 70mm2 dài 230mm</v>
      </c>
      <c r="C2249" s="8" t="str">
        <f>'11-2019'!C2803</f>
        <v>ống</v>
      </c>
      <c r="D2249" s="9">
        <f>'11-2019'!O2814</f>
        <v>0</v>
      </c>
      <c r="E2249" s="9">
        <f>'11-2019'!P2814</f>
        <v>0</v>
      </c>
      <c r="F2249" s="71">
        <f t="shared" si="97"/>
        <v>0</v>
      </c>
      <c r="H2249" s="38">
        <f>'11-2019'!H2803</f>
        <v>25050</v>
      </c>
      <c r="I2249" s="38">
        <f>'11-2019'!I2803</f>
        <v>0</v>
      </c>
      <c r="J2249" s="38">
        <f>'11-2019'!J2803</f>
        <v>0</v>
      </c>
    </row>
    <row r="2250" spans="1:10" s="27" customFormat="1" ht="17.25" hidden="1" x14ac:dyDescent="0.3">
      <c r="A2250" s="6">
        <f>'11-2019'!A2804</f>
        <v>3</v>
      </c>
      <c r="B2250" s="7" t="str">
        <f>'11-2019'!B2804</f>
        <v>Ống nối ON - AL 95mm2 dài 180mm</v>
      </c>
      <c r="C2250" s="8" t="str">
        <f>'11-2019'!C2804</f>
        <v>ống</v>
      </c>
      <c r="D2250" s="9">
        <f>'11-2019'!O2815</f>
        <v>0</v>
      </c>
      <c r="E2250" s="9">
        <f>'11-2019'!P2815</f>
        <v>0</v>
      </c>
      <c r="F2250" s="71">
        <f t="shared" si="97"/>
        <v>0</v>
      </c>
      <c r="H2250" s="38">
        <f>'11-2019'!H2804</f>
        <v>37200</v>
      </c>
      <c r="I2250" s="38">
        <f>'11-2019'!I2804</f>
        <v>0</v>
      </c>
      <c r="J2250" s="38">
        <f>'11-2019'!J2804</f>
        <v>0</v>
      </c>
    </row>
    <row r="2251" spans="1:10" s="37" customFormat="1" ht="33" hidden="1" customHeight="1" x14ac:dyDescent="0.3">
      <c r="A2251" s="13"/>
      <c r="B2251" s="321" t="str">
        <f>'11-2019'!B2811</f>
        <v>CÔNG TY CỔ PHẦN DÂY CÁP ĐIỆN VIỆT NAM Số 70-72 Nam Kỳ Khởi Nghĩa, Q1, TP.HCM áp dụng từ ngày 01/01/2019</v>
      </c>
      <c r="C2251" s="322"/>
      <c r="D2251" s="322"/>
      <c r="E2251" s="322"/>
      <c r="F2251" s="323"/>
      <c r="H2251" s="40">
        <f>'11-2019'!H2811</f>
        <v>0</v>
      </c>
      <c r="I2251" s="40">
        <f>'11-2019'!I2811</f>
        <v>0</v>
      </c>
      <c r="J2251" s="40">
        <f>'11-2019'!J2811</f>
        <v>0</v>
      </c>
    </row>
    <row r="2252" spans="1:10" s="37" customFormat="1" ht="17.25" hidden="1" x14ac:dyDescent="0.3">
      <c r="A2252" s="13"/>
      <c r="B2252" s="5" t="str">
        <f>'11-2019'!B2812</f>
        <v xml:space="preserve">CÁP ĐỒNG BỌC PVC </v>
      </c>
      <c r="C2252" s="4"/>
      <c r="D2252" s="18"/>
      <c r="E2252" s="18"/>
      <c r="F2252" s="72"/>
      <c r="H2252" s="40">
        <f>'11-2019'!H2812</f>
        <v>0</v>
      </c>
      <c r="I2252" s="40">
        <f>'11-2019'!I2812</f>
        <v>0</v>
      </c>
      <c r="J2252" s="40">
        <f>'11-2019'!J2812</f>
        <v>0</v>
      </c>
    </row>
    <row r="2253" spans="1:10" s="27" customFormat="1" ht="17.25" hidden="1" x14ac:dyDescent="0.3">
      <c r="A2253" s="6">
        <f>'11-2019'!A2813</f>
        <v>1</v>
      </c>
      <c r="B2253" s="7" t="str">
        <f>'11-2019'!B2813</f>
        <v xml:space="preserve">Cáp  PVC CV 10mm2   </v>
      </c>
      <c r="C2253" s="8" t="str">
        <f>'11-2019'!C2813</f>
        <v>m</v>
      </c>
      <c r="D2253" s="9">
        <f>'11-2019'!O2818</f>
        <v>0</v>
      </c>
      <c r="E2253" s="9">
        <f>'11-2019'!P2818</f>
        <v>0</v>
      </c>
      <c r="F2253" s="71">
        <f t="shared" si="97"/>
        <v>0</v>
      </c>
      <c r="H2253" s="38">
        <f>'11-2019'!H2813</f>
        <v>25000</v>
      </c>
      <c r="I2253" s="38">
        <f>'11-2019'!I2813</f>
        <v>0</v>
      </c>
      <c r="J2253" s="38">
        <f>'11-2019'!J2813</f>
        <v>0</v>
      </c>
    </row>
    <row r="2254" spans="1:10" s="27" customFormat="1" ht="17.25" hidden="1" x14ac:dyDescent="0.3">
      <c r="A2254" s="6">
        <f>'11-2019'!A2817</f>
        <v>2</v>
      </c>
      <c r="B2254" s="7" t="str">
        <f>'11-2019'!B2817</f>
        <v xml:space="preserve">Cáp  PVC CV50mm2 </v>
      </c>
      <c r="C2254" s="8" t="str">
        <f>'11-2019'!C2817</f>
        <v>m</v>
      </c>
      <c r="D2254" s="9">
        <f>'11-2019'!O2822</f>
        <v>0</v>
      </c>
      <c r="E2254" s="9">
        <f>'11-2019'!P2822</f>
        <v>0</v>
      </c>
      <c r="F2254" s="71">
        <f t="shared" si="97"/>
        <v>0</v>
      </c>
      <c r="H2254" s="38">
        <f>'11-2019'!H2817</f>
        <v>112800</v>
      </c>
      <c r="I2254" s="38">
        <f>'11-2019'!I2817</f>
        <v>0</v>
      </c>
      <c r="J2254" s="38">
        <f>'11-2019'!J2817</f>
        <v>0</v>
      </c>
    </row>
    <row r="2255" spans="1:10" s="27" customFormat="1" ht="17.25" hidden="1" x14ac:dyDescent="0.3">
      <c r="A2255" s="6">
        <f>'11-2019'!A2818</f>
        <v>3</v>
      </c>
      <c r="B2255" s="7" t="str">
        <f>'11-2019'!B2818</f>
        <v xml:space="preserve">Cáp  PVC CV70mm2 </v>
      </c>
      <c r="C2255" s="8" t="str">
        <f>'11-2019'!C2818</f>
        <v>m</v>
      </c>
      <c r="D2255" s="9">
        <f>'11-2019'!O2823</f>
        <v>0</v>
      </c>
      <c r="E2255" s="9">
        <f>'11-2019'!P2823</f>
        <v>0</v>
      </c>
      <c r="F2255" s="71">
        <f t="shared" si="97"/>
        <v>0</v>
      </c>
      <c r="H2255" s="38">
        <f>'11-2019'!H2818</f>
        <v>161000</v>
      </c>
      <c r="I2255" s="38">
        <f>'11-2019'!I2818</f>
        <v>0</v>
      </c>
      <c r="J2255" s="38">
        <f>'11-2019'!J2818</f>
        <v>0</v>
      </c>
    </row>
    <row r="2256" spans="1:10" s="27" customFormat="1" ht="17.25" hidden="1" x14ac:dyDescent="0.3">
      <c r="A2256" s="6">
        <f>'11-2019'!A2819</f>
        <v>4</v>
      </c>
      <c r="B2256" s="7" t="str">
        <f>'11-2019'!B2819</f>
        <v xml:space="preserve">Cáp  PVC CV95mm2   </v>
      </c>
      <c r="C2256" s="8" t="str">
        <f>'11-2019'!C2819</f>
        <v>m</v>
      </c>
      <c r="D2256" s="9">
        <f>'11-2019'!O2824</f>
        <v>0</v>
      </c>
      <c r="E2256" s="9">
        <f>'11-2019'!P2824</f>
        <v>0</v>
      </c>
      <c r="F2256" s="71">
        <f t="shared" si="97"/>
        <v>0</v>
      </c>
      <c r="H2256" s="38">
        <f>'11-2019'!H2819</f>
        <v>222600</v>
      </c>
      <c r="I2256" s="38">
        <f>'11-2019'!I2819</f>
        <v>0</v>
      </c>
      <c r="J2256" s="38">
        <f>'11-2019'!J2819</f>
        <v>0</v>
      </c>
    </row>
    <row r="2257" spans="1:10" s="27" customFormat="1" ht="17.25" hidden="1" x14ac:dyDescent="0.3">
      <c r="A2257" s="6">
        <f>'11-2019'!A2820</f>
        <v>5</v>
      </c>
      <c r="B2257" s="7" t="str">
        <f>'11-2019'!B2820</f>
        <v xml:space="preserve">Cáp  PVC CV120mm2  </v>
      </c>
      <c r="C2257" s="8" t="str">
        <f>'11-2019'!C2820</f>
        <v>m</v>
      </c>
      <c r="D2257" s="9">
        <f>'11-2019'!O2825</f>
        <v>0</v>
      </c>
      <c r="E2257" s="9">
        <f>'11-2019'!P2825</f>
        <v>0</v>
      </c>
      <c r="F2257" s="71">
        <f t="shared" si="97"/>
        <v>0</v>
      </c>
      <c r="H2257" s="38">
        <f>'11-2019'!H2820</f>
        <v>290000</v>
      </c>
      <c r="I2257" s="38">
        <f>'11-2019'!I2820</f>
        <v>0</v>
      </c>
      <c r="J2257" s="38">
        <f>'11-2019'!J2820</f>
        <v>0</v>
      </c>
    </row>
    <row r="2258" spans="1:10" s="37" customFormat="1" ht="17.25" hidden="1" x14ac:dyDescent="0.3">
      <c r="A2258" s="13"/>
      <c r="B2258" s="5" t="str">
        <f>'11-2019'!B2821</f>
        <v>Cáp điện hạ thế -0,6/1kV  ruột đồng, cách điện PVC, vỏ PVC</v>
      </c>
      <c r="C2258" s="4"/>
      <c r="D2258" s="18"/>
      <c r="E2258" s="18"/>
      <c r="F2258" s="72"/>
      <c r="H2258" s="40">
        <f>'11-2019'!H2821</f>
        <v>0</v>
      </c>
      <c r="I2258" s="40">
        <f>'11-2019'!I2821</f>
        <v>0</v>
      </c>
      <c r="J2258" s="40">
        <f>'11-2019'!J2821</f>
        <v>0</v>
      </c>
    </row>
    <row r="2259" spans="1:10" s="27" customFormat="1" ht="17.25" hidden="1" x14ac:dyDescent="0.3">
      <c r="A2259" s="6">
        <f>'11-2019'!A2822</f>
        <v>1</v>
      </c>
      <c r="B2259" s="7" t="str">
        <f>'11-2019'!B2822</f>
        <v>Cáp CVV 6mm2 - 0,6/1kV</v>
      </c>
      <c r="C2259" s="8" t="str">
        <f>'11-2019'!C2822</f>
        <v>m</v>
      </c>
      <c r="D2259" s="9">
        <f>'11-2019'!O2827</f>
        <v>0</v>
      </c>
      <c r="E2259" s="9">
        <f>'11-2019'!P2827</f>
        <v>0</v>
      </c>
      <c r="F2259" s="71">
        <f t="shared" si="97"/>
        <v>0</v>
      </c>
      <c r="H2259" s="38">
        <f>'11-2019'!H2822</f>
        <v>17690</v>
      </c>
      <c r="I2259" s="38">
        <f>'11-2019'!I2822</f>
        <v>0</v>
      </c>
      <c r="J2259" s="38">
        <f>'11-2019'!J2822</f>
        <v>0</v>
      </c>
    </row>
    <row r="2260" spans="1:10" s="27" customFormat="1" ht="17.25" hidden="1" x14ac:dyDescent="0.3">
      <c r="A2260" s="6">
        <f>'11-2019'!A2823</f>
        <v>2</v>
      </c>
      <c r="B2260" s="7" t="str">
        <f>'11-2019'!B2823</f>
        <v>Cáp  CVV 10mm2 - 0,6/1kV</v>
      </c>
      <c r="C2260" s="8" t="str">
        <f>'11-2019'!C2823</f>
        <v>m</v>
      </c>
      <c r="D2260" s="9">
        <f>'11-2019'!O2828</f>
        <v>0</v>
      </c>
      <c r="E2260" s="9">
        <f>'11-2019'!P2828</f>
        <v>0</v>
      </c>
      <c r="F2260" s="71">
        <f t="shared" si="97"/>
        <v>0</v>
      </c>
      <c r="H2260" s="38">
        <f>'11-2019'!H2823</f>
        <v>27700</v>
      </c>
      <c r="I2260" s="38">
        <f>'11-2019'!I2823</f>
        <v>0</v>
      </c>
      <c r="J2260" s="38">
        <f>'11-2019'!J2823</f>
        <v>0</v>
      </c>
    </row>
    <row r="2261" spans="1:10" s="27" customFormat="1" ht="17.25" hidden="1" x14ac:dyDescent="0.3">
      <c r="A2261" s="6">
        <f>'11-2019'!A2824</f>
        <v>3</v>
      </c>
      <c r="B2261" s="7" t="str">
        <f>'11-2019'!B2824</f>
        <v>Cáp CVV 2x 16mm2 - 0,6/1kV</v>
      </c>
      <c r="C2261" s="8" t="str">
        <f>'11-2019'!C2824</f>
        <v>m</v>
      </c>
      <c r="D2261" s="9">
        <f>'11-2019'!O2829</f>
        <v>0</v>
      </c>
      <c r="E2261" s="9">
        <f>'11-2019'!P2829</f>
        <v>0</v>
      </c>
      <c r="F2261" s="71">
        <f t="shared" si="97"/>
        <v>0</v>
      </c>
      <c r="H2261" s="38">
        <f>'11-2019'!H2824</f>
        <v>98000</v>
      </c>
      <c r="I2261" s="38">
        <f>'11-2019'!I2824</f>
        <v>0</v>
      </c>
      <c r="J2261" s="38">
        <f>'11-2019'!J2824</f>
        <v>0</v>
      </c>
    </row>
    <row r="2262" spans="1:10" s="27" customFormat="1" ht="17.25" hidden="1" x14ac:dyDescent="0.3">
      <c r="A2262" s="6">
        <f>'11-2019'!A2825</f>
        <v>4</v>
      </c>
      <c r="B2262" s="7" t="str">
        <f>'11-2019'!B2825</f>
        <v>Cáp  CVV 2x 25mm2 - 0,6/1kV</v>
      </c>
      <c r="C2262" s="8" t="str">
        <f>'11-2019'!C2825</f>
        <v>m</v>
      </c>
      <c r="D2262" s="9">
        <f>'11-2019'!O2830</f>
        <v>0</v>
      </c>
      <c r="E2262" s="9">
        <f>'11-2019'!P2830</f>
        <v>0</v>
      </c>
      <c r="F2262" s="71">
        <f t="shared" si="97"/>
        <v>0</v>
      </c>
      <c r="H2262" s="38">
        <f>'11-2019'!H2825</f>
        <v>142100</v>
      </c>
      <c r="I2262" s="38">
        <f>'11-2019'!I2825</f>
        <v>0</v>
      </c>
      <c r="J2262" s="38">
        <f>'11-2019'!J2825</f>
        <v>0</v>
      </c>
    </row>
    <row r="2263" spans="1:10" s="27" customFormat="1" ht="17.25" hidden="1" x14ac:dyDescent="0.3">
      <c r="A2263" s="6">
        <f>'11-2019'!A2826</f>
        <v>5</v>
      </c>
      <c r="B2263" s="7" t="str">
        <f>'11-2019'!B2826</f>
        <v>Cáp  CVV 3x 16mm2  - 0,6/1kV</v>
      </c>
      <c r="C2263" s="8" t="str">
        <f>'11-2019'!C2826</f>
        <v>m</v>
      </c>
      <c r="D2263" s="9">
        <f>'11-2019'!O2831</f>
        <v>0</v>
      </c>
      <c r="E2263" s="9">
        <f>'11-2019'!P2831</f>
        <v>0</v>
      </c>
      <c r="F2263" s="71">
        <f t="shared" si="97"/>
        <v>0</v>
      </c>
      <c r="H2263" s="38">
        <f>'11-2019'!H2826</f>
        <v>135700</v>
      </c>
      <c r="I2263" s="38">
        <f>'11-2019'!I2826</f>
        <v>0</v>
      </c>
      <c r="J2263" s="38">
        <f>'11-2019'!J2826</f>
        <v>0</v>
      </c>
    </row>
    <row r="2264" spans="1:10" s="27" customFormat="1" ht="17.25" hidden="1" x14ac:dyDescent="0.3">
      <c r="A2264" s="6">
        <f>'11-2019'!A2827</f>
        <v>6</v>
      </c>
      <c r="B2264" s="7" t="str">
        <f>'11-2019'!B2827</f>
        <v>Cáp  CVV 3x 25mm2  - 0,6/1kV</v>
      </c>
      <c r="C2264" s="8" t="str">
        <f>'11-2019'!C2827</f>
        <v>m</v>
      </c>
      <c r="D2264" s="9">
        <f>'11-2019'!O2832</f>
        <v>0</v>
      </c>
      <c r="E2264" s="9">
        <f>'11-2019'!P2832</f>
        <v>0</v>
      </c>
      <c r="F2264" s="71">
        <f t="shared" si="97"/>
        <v>0</v>
      </c>
      <c r="H2264" s="38">
        <f>'11-2019'!H2827</f>
        <v>202400</v>
      </c>
      <c r="I2264" s="38">
        <f>'11-2019'!I2827</f>
        <v>0</v>
      </c>
      <c r="J2264" s="38">
        <f>'11-2019'!J2827</f>
        <v>0</v>
      </c>
    </row>
    <row r="2265" spans="1:10" s="27" customFormat="1" ht="17.25" hidden="1" x14ac:dyDescent="0.3">
      <c r="A2265" s="6">
        <f>'11-2019'!A2828</f>
        <v>7</v>
      </c>
      <c r="B2265" s="7" t="str">
        <f>'11-2019'!B2828</f>
        <v>Cáp  CVV 4x 16mm2  - 0,6/1kV</v>
      </c>
      <c r="C2265" s="8" t="str">
        <f>'11-2019'!C2828</f>
        <v>m</v>
      </c>
      <c r="D2265" s="9">
        <f>'11-2019'!O2833</f>
        <v>0</v>
      </c>
      <c r="E2265" s="9">
        <f>'11-2019'!P2833</f>
        <v>0</v>
      </c>
      <c r="F2265" s="71">
        <f t="shared" si="97"/>
        <v>0</v>
      </c>
      <c r="H2265" s="38">
        <f>'11-2019'!H2828</f>
        <v>174200</v>
      </c>
      <c r="I2265" s="38">
        <f>'11-2019'!I2828</f>
        <v>0</v>
      </c>
      <c r="J2265" s="38">
        <f>'11-2019'!J2828</f>
        <v>0</v>
      </c>
    </row>
    <row r="2266" spans="1:10" s="27" customFormat="1" ht="17.25" hidden="1" x14ac:dyDescent="0.3">
      <c r="A2266" s="6">
        <f>'11-2019'!A2829</f>
        <v>8</v>
      </c>
      <c r="B2266" s="7" t="str">
        <f>'11-2019'!B2829</f>
        <v>Cáp  CVV 4x 25mm2  - 0,6/1kV</v>
      </c>
      <c r="C2266" s="8" t="str">
        <f>'11-2019'!C2829</f>
        <v>m</v>
      </c>
      <c r="D2266" s="9">
        <f>'11-2019'!O2834</f>
        <v>0</v>
      </c>
      <c r="E2266" s="9">
        <f>'11-2019'!P2834</f>
        <v>0</v>
      </c>
      <c r="F2266" s="71">
        <f t="shared" si="97"/>
        <v>0</v>
      </c>
      <c r="H2266" s="38">
        <f>'11-2019'!H2829</f>
        <v>263500</v>
      </c>
      <c r="I2266" s="38">
        <f>'11-2019'!I2829</f>
        <v>0</v>
      </c>
      <c r="J2266" s="38">
        <f>'11-2019'!J2829</f>
        <v>0</v>
      </c>
    </row>
    <row r="2267" spans="1:10" s="37" customFormat="1" ht="17.25" hidden="1" x14ac:dyDescent="0.3">
      <c r="A2267" s="13"/>
      <c r="B2267" s="5" t="str">
        <f>'11-2019'!B2830</f>
        <v>CÁP ĐIỆN KẾ 0,6/1kV</v>
      </c>
      <c r="C2267" s="4"/>
      <c r="D2267" s="18"/>
      <c r="E2267" s="18"/>
      <c r="F2267" s="72"/>
      <c r="H2267" s="40">
        <f>'11-2019'!H2830</f>
        <v>0</v>
      </c>
      <c r="I2267" s="40">
        <f>'11-2019'!I2830</f>
        <v>0</v>
      </c>
      <c r="J2267" s="40">
        <f>'11-2019'!J2830</f>
        <v>0</v>
      </c>
    </row>
    <row r="2268" spans="1:10" s="27" customFormat="1" ht="17.25" hidden="1" x14ac:dyDescent="0.3">
      <c r="A2268" s="6">
        <f>'11-2019'!A2831</f>
        <v>1</v>
      </c>
      <c r="B2268" s="7" t="str">
        <f>'11-2019'!B2831</f>
        <v>DK -CVV 2x4</v>
      </c>
      <c r="C2268" s="8" t="str">
        <f>'11-2019'!C2831</f>
        <v>m</v>
      </c>
      <c r="D2268" s="9">
        <f>'11-2019'!O2836</f>
        <v>0</v>
      </c>
      <c r="E2268" s="9">
        <f>'11-2019'!P2836</f>
        <v>0</v>
      </c>
      <c r="F2268" s="71">
        <f t="shared" si="97"/>
        <v>0</v>
      </c>
      <c r="H2268" s="38">
        <f>'11-2019'!H2831</f>
        <v>38100</v>
      </c>
      <c r="I2268" s="38">
        <f>'11-2019'!I2831</f>
        <v>0</v>
      </c>
      <c r="J2268" s="38">
        <f>'11-2019'!J2831</f>
        <v>0</v>
      </c>
    </row>
    <row r="2269" spans="1:10" s="27" customFormat="1" ht="17.25" hidden="1" x14ac:dyDescent="0.3">
      <c r="A2269" s="6">
        <f>'11-2019'!A2832</f>
        <v>2</v>
      </c>
      <c r="B2269" s="7" t="str">
        <f>'11-2019'!B2832</f>
        <v>DK -CVV 2x6</v>
      </c>
      <c r="C2269" s="8" t="str">
        <f>'11-2019'!C2832</f>
        <v>m</v>
      </c>
      <c r="D2269" s="9">
        <f>'11-2019'!O2837</f>
        <v>0</v>
      </c>
      <c r="E2269" s="9">
        <f>'11-2019'!P2837</f>
        <v>0</v>
      </c>
      <c r="F2269" s="71">
        <f t="shared" si="97"/>
        <v>0</v>
      </c>
      <c r="H2269" s="38">
        <f>'11-2019'!H2832</f>
        <v>53200</v>
      </c>
      <c r="I2269" s="38">
        <f>'11-2019'!I2832</f>
        <v>0</v>
      </c>
      <c r="J2269" s="38">
        <f>'11-2019'!J2832</f>
        <v>0</v>
      </c>
    </row>
    <row r="2270" spans="1:10" s="27" customFormat="1" ht="17.25" hidden="1" x14ac:dyDescent="0.3">
      <c r="A2270" s="6">
        <f>'11-2019'!A2833</f>
        <v>3</v>
      </c>
      <c r="B2270" s="7" t="str">
        <f>'11-2019'!B2833</f>
        <v>DK -CVV 2x10</v>
      </c>
      <c r="C2270" s="8" t="str">
        <f>'11-2019'!C2833</f>
        <v>m</v>
      </c>
      <c r="D2270" s="9">
        <f>'11-2019'!O2838</f>
        <v>0</v>
      </c>
      <c r="E2270" s="9">
        <f>'11-2019'!P2838</f>
        <v>0</v>
      </c>
      <c r="F2270" s="71">
        <f t="shared" si="97"/>
        <v>0</v>
      </c>
      <c r="H2270" s="38">
        <f>'11-2019'!H2833</f>
        <v>76700</v>
      </c>
      <c r="I2270" s="38">
        <f>'11-2019'!I2833</f>
        <v>0</v>
      </c>
      <c r="J2270" s="38">
        <f>'11-2019'!J2833</f>
        <v>0</v>
      </c>
    </row>
    <row r="2271" spans="1:10" s="27" customFormat="1" ht="17.25" hidden="1" x14ac:dyDescent="0.3">
      <c r="A2271" s="6">
        <f>'11-2019'!A2834</f>
        <v>4</v>
      </c>
      <c r="B2271" s="7" t="str">
        <f>'11-2019'!B2834</f>
        <v>DK -CVV 3x4</v>
      </c>
      <c r="C2271" s="8" t="str">
        <f>'11-2019'!C2834</f>
        <v>m</v>
      </c>
      <c r="D2271" s="9">
        <f>'11-2019'!O2839</f>
        <v>0</v>
      </c>
      <c r="E2271" s="9">
        <f>'11-2019'!P2839</f>
        <v>0</v>
      </c>
      <c r="F2271" s="71">
        <f t="shared" si="97"/>
        <v>0</v>
      </c>
      <c r="H2271" s="38">
        <f>'11-2019'!H2834</f>
        <v>50900</v>
      </c>
      <c r="I2271" s="38">
        <f>'11-2019'!I2834</f>
        <v>0</v>
      </c>
      <c r="J2271" s="38">
        <f>'11-2019'!J2834</f>
        <v>0</v>
      </c>
    </row>
    <row r="2272" spans="1:10" s="27" customFormat="1" ht="17.25" hidden="1" x14ac:dyDescent="0.3">
      <c r="A2272" s="6">
        <f>'11-2019'!A2835</f>
        <v>5</v>
      </c>
      <c r="B2272" s="7" t="str">
        <f>'11-2019'!B2835</f>
        <v>DK -CVV 3x6</v>
      </c>
      <c r="C2272" s="8" t="str">
        <f>'11-2019'!C2835</f>
        <v>m</v>
      </c>
      <c r="D2272" s="9">
        <f>'11-2019'!O2840</f>
        <v>0</v>
      </c>
      <c r="E2272" s="9">
        <f>'11-2019'!P2840</f>
        <v>0</v>
      </c>
      <c r="F2272" s="71">
        <f t="shared" si="97"/>
        <v>0</v>
      </c>
      <c r="H2272" s="38">
        <f>'11-2019'!H2835</f>
        <v>69200</v>
      </c>
      <c r="I2272" s="38">
        <f>'11-2019'!I2835</f>
        <v>0</v>
      </c>
      <c r="J2272" s="38">
        <f>'11-2019'!J2835</f>
        <v>0</v>
      </c>
    </row>
    <row r="2273" spans="1:10" s="27" customFormat="1" ht="17.25" hidden="1" x14ac:dyDescent="0.3">
      <c r="A2273" s="6">
        <f>'11-2019'!A2836</f>
        <v>6</v>
      </c>
      <c r="B2273" s="7" t="str">
        <f>'11-2019'!B2836</f>
        <v>DK -CVV 3x10</v>
      </c>
      <c r="C2273" s="8" t="str">
        <f>'11-2019'!C2836</f>
        <v>m</v>
      </c>
      <c r="D2273" s="9">
        <f>'11-2019'!O2841</f>
        <v>0</v>
      </c>
      <c r="E2273" s="9">
        <f>'11-2019'!P2841</f>
        <v>0</v>
      </c>
      <c r="F2273" s="71">
        <f t="shared" si="97"/>
        <v>0</v>
      </c>
      <c r="H2273" s="38">
        <f>'11-2019'!H2836</f>
        <v>98200</v>
      </c>
      <c r="I2273" s="38">
        <f>'11-2019'!I2836</f>
        <v>0</v>
      </c>
      <c r="J2273" s="38">
        <f>'11-2019'!J2836</f>
        <v>0</v>
      </c>
    </row>
    <row r="2274" spans="1:10" s="27" customFormat="1" ht="17.25" hidden="1" x14ac:dyDescent="0.3">
      <c r="A2274" s="6">
        <f>'11-2019'!A2837</f>
        <v>7</v>
      </c>
      <c r="B2274" s="7" t="str">
        <f>'11-2019'!B2837</f>
        <v>DK -CVV 4x4</v>
      </c>
      <c r="C2274" s="8" t="str">
        <f>'11-2019'!C2837</f>
        <v>m</v>
      </c>
      <c r="D2274" s="9">
        <f>'11-2019'!O2842</f>
        <v>0</v>
      </c>
      <c r="E2274" s="9">
        <f>'11-2019'!P2842</f>
        <v>0</v>
      </c>
      <c r="F2274" s="71">
        <f t="shared" si="97"/>
        <v>0</v>
      </c>
      <c r="H2274" s="38">
        <f>'11-2019'!H2837</f>
        <v>63200</v>
      </c>
      <c r="I2274" s="38">
        <f>'11-2019'!I2837</f>
        <v>0</v>
      </c>
      <c r="J2274" s="38">
        <f>'11-2019'!J2837</f>
        <v>0</v>
      </c>
    </row>
    <row r="2275" spans="1:10" s="27" customFormat="1" ht="17.25" hidden="1" x14ac:dyDescent="0.3">
      <c r="A2275" s="6">
        <f>'11-2019'!A2838</f>
        <v>8</v>
      </c>
      <c r="B2275" s="7" t="str">
        <f>'11-2019'!B2838</f>
        <v>DK -CVV 4x6</v>
      </c>
      <c r="C2275" s="8" t="str">
        <f>'11-2019'!C2838</f>
        <v>m</v>
      </c>
      <c r="D2275" s="9">
        <f>'11-2019'!O2843</f>
        <v>0</v>
      </c>
      <c r="E2275" s="9">
        <f>'11-2019'!P2843</f>
        <v>0</v>
      </c>
      <c r="F2275" s="71">
        <f t="shared" si="97"/>
        <v>0</v>
      </c>
      <c r="H2275" s="38">
        <f>'11-2019'!H2838</f>
        <v>86400</v>
      </c>
      <c r="I2275" s="38">
        <f>'11-2019'!I2838</f>
        <v>0</v>
      </c>
      <c r="J2275" s="38">
        <f>'11-2019'!J2838</f>
        <v>0</v>
      </c>
    </row>
    <row r="2276" spans="1:10" s="27" customFormat="1" ht="17.25" hidden="1" x14ac:dyDescent="0.3">
      <c r="A2276" s="6">
        <f>'11-2019'!A2839</f>
        <v>0</v>
      </c>
      <c r="B2276" s="7" t="str">
        <f>'11-2019'!B2839</f>
        <v xml:space="preserve">CÁP NHÔM BỌC PVC </v>
      </c>
      <c r="C2276" s="8">
        <f>'11-2019'!C2839</f>
        <v>0</v>
      </c>
      <c r="D2276" s="9">
        <f>'11-2019'!O2844</f>
        <v>0</v>
      </c>
      <c r="E2276" s="9">
        <f>'11-2019'!P2844</f>
        <v>0</v>
      </c>
      <c r="F2276" s="71">
        <f t="shared" si="97"/>
        <v>0</v>
      </c>
      <c r="H2276" s="38">
        <f>'11-2019'!H2839</f>
        <v>0</v>
      </c>
      <c r="I2276" s="38">
        <f>'11-2019'!I2839</f>
        <v>0</v>
      </c>
      <c r="J2276" s="38">
        <f>'11-2019'!J2839</f>
        <v>0</v>
      </c>
    </row>
    <row r="2277" spans="1:10" s="27" customFormat="1" ht="17.25" hidden="1" x14ac:dyDescent="0.3">
      <c r="A2277" s="6">
        <f>'11-2019'!A2840</f>
        <v>1</v>
      </c>
      <c r="B2277" s="7" t="str">
        <f>'11-2019'!B2840</f>
        <v>Dây nhôm cách điện PVC AV 50</v>
      </c>
      <c r="C2277" s="8" t="str">
        <f>'11-2019'!C2840</f>
        <v>m</v>
      </c>
      <c r="D2277" s="9">
        <f>'11-2019'!O2845</f>
        <v>0</v>
      </c>
      <c r="E2277" s="9">
        <f>'11-2019'!P2845</f>
        <v>0</v>
      </c>
      <c r="F2277" s="71">
        <f t="shared" si="97"/>
        <v>0</v>
      </c>
      <c r="H2277" s="38">
        <f>'11-2019'!H2840</f>
        <v>16610</v>
      </c>
      <c r="I2277" s="38">
        <f>'11-2019'!I2840</f>
        <v>0</v>
      </c>
      <c r="J2277" s="38">
        <f>'11-2019'!J2840</f>
        <v>0</v>
      </c>
    </row>
    <row r="2278" spans="1:10" s="27" customFormat="1" ht="17.25" hidden="1" x14ac:dyDescent="0.3">
      <c r="A2278" s="6">
        <f>'11-2019'!A2841</f>
        <v>2</v>
      </c>
      <c r="B2278" s="7" t="str">
        <f>'11-2019'!B2841</f>
        <v>Dây nhôm cách điện PVC AV 70</v>
      </c>
      <c r="C2278" s="8" t="str">
        <f>'11-2019'!C2841</f>
        <v>m</v>
      </c>
      <c r="D2278" s="9">
        <f>'11-2019'!O2846</f>
        <v>0</v>
      </c>
      <c r="E2278" s="9">
        <f>'11-2019'!P2846</f>
        <v>0</v>
      </c>
      <c r="F2278" s="71">
        <f t="shared" si="97"/>
        <v>0</v>
      </c>
      <c r="H2278" s="38">
        <f>'11-2019'!H2841</f>
        <v>22400</v>
      </c>
      <c r="I2278" s="38">
        <f>'11-2019'!I2841</f>
        <v>0</v>
      </c>
      <c r="J2278" s="38">
        <f>'11-2019'!J2841</f>
        <v>0</v>
      </c>
    </row>
    <row r="2279" spans="1:10" s="27" customFormat="1" ht="17.25" hidden="1" x14ac:dyDescent="0.3">
      <c r="A2279" s="6">
        <f>'11-2019'!A2842</f>
        <v>3</v>
      </c>
      <c r="B2279" s="7" t="str">
        <f>'11-2019'!B2842</f>
        <v>Dây nhôm cách điện PVC AV 95</v>
      </c>
      <c r="C2279" s="8" t="str">
        <f>'11-2019'!C2842</f>
        <v>m</v>
      </c>
      <c r="D2279" s="9">
        <f>'11-2019'!O2847</f>
        <v>0</v>
      </c>
      <c r="E2279" s="9">
        <f>'11-2019'!P2847</f>
        <v>0</v>
      </c>
      <c r="F2279" s="71">
        <f t="shared" si="97"/>
        <v>0</v>
      </c>
      <c r="H2279" s="38">
        <f>'11-2019'!H2842</f>
        <v>30500</v>
      </c>
      <c r="I2279" s="38">
        <f>'11-2019'!I2842</f>
        <v>0</v>
      </c>
      <c r="J2279" s="38">
        <f>'11-2019'!J2842</f>
        <v>0</v>
      </c>
    </row>
    <row r="2280" spans="1:10" s="37" customFormat="1" ht="17.25" hidden="1" x14ac:dyDescent="0.3">
      <c r="A2280" s="13"/>
      <c r="B2280" s="5" t="str">
        <f>'11-2019'!B2843</f>
        <v>DÂY NHÔM TRẦN XOẮN</v>
      </c>
      <c r="C2280" s="4"/>
      <c r="D2280" s="18"/>
      <c r="E2280" s="18"/>
      <c r="F2280" s="72"/>
      <c r="H2280" s="40">
        <f>'11-2019'!H2843</f>
        <v>0</v>
      </c>
      <c r="I2280" s="40">
        <f>'11-2019'!I2843</f>
        <v>0</v>
      </c>
      <c r="J2280" s="40">
        <f>'11-2019'!J2843</f>
        <v>0</v>
      </c>
    </row>
    <row r="2281" spans="1:10" s="27" customFormat="1" ht="17.25" hidden="1" x14ac:dyDescent="0.3">
      <c r="A2281" s="6">
        <f>'11-2019'!A2844</f>
        <v>1</v>
      </c>
      <c r="B2281" s="7" t="str">
        <f>'11-2019'!B2844</f>
        <v>A-50</v>
      </c>
      <c r="C2281" s="8" t="str">
        <f>'11-2019'!C2844</f>
        <v>kg</v>
      </c>
      <c r="D2281" s="9">
        <f>'11-2019'!O2849</f>
        <v>0</v>
      </c>
      <c r="E2281" s="9">
        <f>'11-2019'!P2849</f>
        <v>0</v>
      </c>
      <c r="F2281" s="71">
        <f t="shared" si="97"/>
        <v>0</v>
      </c>
      <c r="H2281" s="38">
        <f>'11-2019'!H2844</f>
        <v>91600</v>
      </c>
      <c r="I2281" s="38">
        <f>'11-2019'!I2844</f>
        <v>0</v>
      </c>
      <c r="J2281" s="38">
        <f>'11-2019'!J2844</f>
        <v>0</v>
      </c>
    </row>
    <row r="2282" spans="1:10" s="27" customFormat="1" ht="17.25" hidden="1" x14ac:dyDescent="0.3">
      <c r="A2282" s="6">
        <f>'11-2019'!A2845</f>
        <v>2</v>
      </c>
      <c r="B2282" s="7" t="str">
        <f>'11-2019'!B2845</f>
        <v>A-70</v>
      </c>
      <c r="C2282" s="8" t="str">
        <f>'11-2019'!C2845</f>
        <v>kg</v>
      </c>
      <c r="D2282" s="9">
        <f>'11-2019'!O2850</f>
        <v>0</v>
      </c>
      <c r="E2282" s="9">
        <f>'11-2019'!P2850</f>
        <v>0</v>
      </c>
      <c r="F2282" s="71">
        <f t="shared" si="97"/>
        <v>0</v>
      </c>
      <c r="H2282" s="38">
        <f>'11-2019'!H2845</f>
        <v>98900</v>
      </c>
      <c r="I2282" s="38">
        <f>'11-2019'!I2845</f>
        <v>0</v>
      </c>
      <c r="J2282" s="38">
        <f>'11-2019'!J2845</f>
        <v>0</v>
      </c>
    </row>
    <row r="2283" spans="1:10" s="27" customFormat="1" ht="17.25" hidden="1" x14ac:dyDescent="0.3">
      <c r="A2283" s="6">
        <f>'11-2019'!A2846</f>
        <v>3</v>
      </c>
      <c r="B2283" s="7" t="str">
        <f>'11-2019'!B2846</f>
        <v>A-95</v>
      </c>
      <c r="C2283" s="8" t="str">
        <f>'11-2019'!C2846</f>
        <v>kg</v>
      </c>
      <c r="D2283" s="9">
        <f>'11-2019'!O2851</f>
        <v>0</v>
      </c>
      <c r="E2283" s="9">
        <f>'11-2019'!P2851</f>
        <v>0</v>
      </c>
      <c r="F2283" s="71">
        <f t="shared" si="97"/>
        <v>0</v>
      </c>
      <c r="H2283" s="38">
        <f>'11-2019'!H2846</f>
        <v>95200</v>
      </c>
      <c r="I2283" s="38">
        <f>'11-2019'!I2846</f>
        <v>0</v>
      </c>
      <c r="J2283" s="38">
        <f>'11-2019'!J2846</f>
        <v>0</v>
      </c>
    </row>
    <row r="2284" spans="1:10" s="37" customFormat="1" ht="17.25" hidden="1" x14ac:dyDescent="0.3">
      <c r="A2284" s="13"/>
      <c r="B2284" s="5" t="str">
        <f>'11-2019'!B2847</f>
        <v>DÂY ĐỒNG TRẦN XOẮN</v>
      </c>
      <c r="C2284" s="4"/>
      <c r="D2284" s="18"/>
      <c r="E2284" s="18"/>
      <c r="F2284" s="72"/>
      <c r="H2284" s="40">
        <f>'11-2019'!H2847</f>
        <v>0</v>
      </c>
      <c r="I2284" s="40">
        <f>'11-2019'!I2847</f>
        <v>0</v>
      </c>
      <c r="J2284" s="40">
        <f>'11-2019'!J2847</f>
        <v>0</v>
      </c>
    </row>
    <row r="2285" spans="1:10" s="27" customFormat="1" ht="17.25" hidden="1" x14ac:dyDescent="0.3">
      <c r="A2285" s="6">
        <f>'11-2019'!A2848</f>
        <v>1</v>
      </c>
      <c r="B2285" s="7" t="str">
        <f>'11-2019'!B2848</f>
        <v>C-25</v>
      </c>
      <c r="C2285" s="8" t="str">
        <f>'11-2019'!C2848</f>
        <v>kg</v>
      </c>
      <c r="D2285" s="9">
        <f>'11-2019'!O2853</f>
        <v>0</v>
      </c>
      <c r="E2285" s="9">
        <f>'11-2019'!P2853</f>
        <v>0</v>
      </c>
      <c r="F2285" s="71">
        <f t="shared" si="97"/>
        <v>0</v>
      </c>
      <c r="H2285" s="38">
        <f>'11-2019'!H2848</f>
        <v>255500</v>
      </c>
      <c r="I2285" s="38">
        <f>'11-2019'!I2848</f>
        <v>0</v>
      </c>
      <c r="J2285" s="38">
        <f>'11-2019'!J2848</f>
        <v>0</v>
      </c>
    </row>
    <row r="2286" spans="1:10" s="27" customFormat="1" ht="17.25" hidden="1" x14ac:dyDescent="0.3">
      <c r="A2286" s="6">
        <f>'11-2019'!A2849</f>
        <v>2</v>
      </c>
      <c r="B2286" s="7" t="str">
        <f>'11-2019'!B2849</f>
        <v>C-35</v>
      </c>
      <c r="C2286" s="8" t="str">
        <f>'11-2019'!C2849</f>
        <v>kg</v>
      </c>
      <c r="D2286" s="9">
        <f>'11-2019'!O2854</f>
        <v>0</v>
      </c>
      <c r="E2286" s="9">
        <f>'11-2019'!P2854</f>
        <v>0</v>
      </c>
      <c r="F2286" s="71">
        <f t="shared" si="97"/>
        <v>0</v>
      </c>
      <c r="H2286" s="38">
        <f>'11-2019'!H2849</f>
        <v>256200</v>
      </c>
      <c r="I2286" s="38">
        <f>'11-2019'!I2849</f>
        <v>0</v>
      </c>
      <c r="J2286" s="38">
        <f>'11-2019'!J2849</f>
        <v>0</v>
      </c>
    </row>
    <row r="2287" spans="1:10" s="27" customFormat="1" ht="17.25" hidden="1" x14ac:dyDescent="0.3">
      <c r="A2287" s="6">
        <f>'11-2019'!A2850</f>
        <v>3</v>
      </c>
      <c r="B2287" s="7" t="str">
        <f>'11-2019'!B2850</f>
        <v>C-50</v>
      </c>
      <c r="C2287" s="8" t="str">
        <f>'11-2019'!C2850</f>
        <v>kg</v>
      </c>
      <c r="D2287" s="9">
        <f>'11-2019'!O2855</f>
        <v>0</v>
      </c>
      <c r="E2287" s="9">
        <f>'11-2019'!P2855</f>
        <v>0</v>
      </c>
      <c r="F2287" s="71">
        <f t="shared" si="97"/>
        <v>0</v>
      </c>
      <c r="H2287" s="38">
        <f>'11-2019'!H2850</f>
        <v>261000</v>
      </c>
      <c r="I2287" s="38">
        <f>'11-2019'!I2850</f>
        <v>0</v>
      </c>
      <c r="J2287" s="38">
        <f>'11-2019'!J2850</f>
        <v>0</v>
      </c>
    </row>
    <row r="2288" spans="1:10" s="37" customFormat="1" ht="17.25" hidden="1" x14ac:dyDescent="0.3">
      <c r="A2288" s="13"/>
      <c r="B2288" s="5" t="str">
        <f>'11-2019'!B2851</f>
        <v>DÂY NHÔM LÕI THÉP</v>
      </c>
      <c r="C2288" s="4"/>
      <c r="D2288" s="18"/>
      <c r="E2288" s="18"/>
      <c r="F2288" s="72"/>
      <c r="H2288" s="40">
        <f>'11-2019'!H2851</f>
        <v>0</v>
      </c>
      <c r="I2288" s="40">
        <f>'11-2019'!I2851</f>
        <v>0</v>
      </c>
      <c r="J2288" s="40">
        <f>'11-2019'!J2851</f>
        <v>0</v>
      </c>
    </row>
    <row r="2289" spans="1:10" s="27" customFormat="1" ht="17.25" hidden="1" x14ac:dyDescent="0.3">
      <c r="A2289" s="6">
        <f>'11-2019'!A2852</f>
        <v>1</v>
      </c>
      <c r="B2289" s="7" t="str">
        <f>'11-2019'!B2852</f>
        <v>ACSR-50/8</v>
      </c>
      <c r="C2289" s="8" t="str">
        <f>'11-2019'!C2852</f>
        <v>kg</v>
      </c>
      <c r="D2289" s="9">
        <f>'11-2019'!O2857</f>
        <v>0</v>
      </c>
      <c r="E2289" s="9">
        <f>'11-2019'!P2857</f>
        <v>0</v>
      </c>
      <c r="F2289" s="71">
        <f t="shared" si="97"/>
        <v>0</v>
      </c>
      <c r="H2289" s="38">
        <f>'11-2019'!H2852</f>
        <v>76800</v>
      </c>
      <c r="I2289" s="38">
        <f>'11-2019'!I2852</f>
        <v>0</v>
      </c>
      <c r="J2289" s="38">
        <f>'11-2019'!J2852</f>
        <v>0</v>
      </c>
    </row>
    <row r="2290" spans="1:10" s="27" customFormat="1" ht="17.25" hidden="1" x14ac:dyDescent="0.3">
      <c r="A2290" s="6">
        <f>'11-2019'!A2853</f>
        <v>2</v>
      </c>
      <c r="B2290" s="7" t="str">
        <f>'11-2019'!B2853</f>
        <v>ACSR-70/11</v>
      </c>
      <c r="C2290" s="8" t="str">
        <f>'11-2019'!C2853</f>
        <v>kg</v>
      </c>
      <c r="D2290" s="9">
        <f>'11-2019'!O2858</f>
        <v>0</v>
      </c>
      <c r="E2290" s="9">
        <f>'11-2019'!P2858</f>
        <v>0</v>
      </c>
      <c r="F2290" s="71">
        <f t="shared" si="97"/>
        <v>0</v>
      </c>
      <c r="H2290" s="38">
        <f>'11-2019'!H2853</f>
        <v>76200</v>
      </c>
      <c r="I2290" s="38">
        <f>'11-2019'!I2853</f>
        <v>0</v>
      </c>
      <c r="J2290" s="38">
        <f>'11-2019'!J2853</f>
        <v>0</v>
      </c>
    </row>
    <row r="2291" spans="1:10" s="27" customFormat="1" ht="17.25" hidden="1" x14ac:dyDescent="0.3">
      <c r="A2291" s="6">
        <f>'11-2019'!A2854</f>
        <v>3</v>
      </c>
      <c r="B2291" s="7" t="str">
        <f>'11-2019'!B2854</f>
        <v>ACSR-95/16</v>
      </c>
      <c r="C2291" s="8" t="str">
        <f>'11-2019'!C2854</f>
        <v>kg</v>
      </c>
      <c r="D2291" s="9">
        <f>'11-2019'!O2859</f>
        <v>0</v>
      </c>
      <c r="E2291" s="9">
        <f>'11-2019'!P2859</f>
        <v>0</v>
      </c>
      <c r="F2291" s="71">
        <f t="shared" si="97"/>
        <v>0</v>
      </c>
      <c r="H2291" s="38">
        <f>'11-2019'!H2854</f>
        <v>75400</v>
      </c>
      <c r="I2291" s="38">
        <f>'11-2019'!I2854</f>
        <v>0</v>
      </c>
      <c r="J2291" s="38">
        <f>'11-2019'!J2854</f>
        <v>0</v>
      </c>
    </row>
    <row r="2292" spans="1:10" s="27" customFormat="1" ht="17.25" hidden="1" x14ac:dyDescent="0.3">
      <c r="A2292" s="6">
        <f>'11-2019'!A2855</f>
        <v>4</v>
      </c>
      <c r="B2292" s="7" t="str">
        <f>'11-2019'!B2855</f>
        <v>ACSR-120/19</v>
      </c>
      <c r="C2292" s="8" t="str">
        <f>'11-2019'!C2855</f>
        <v>kg</v>
      </c>
      <c r="D2292" s="9">
        <f>'11-2019'!O2860</f>
        <v>0</v>
      </c>
      <c r="E2292" s="9">
        <f>'11-2019'!P2860</f>
        <v>0</v>
      </c>
      <c r="F2292" s="71">
        <f t="shared" si="97"/>
        <v>0</v>
      </c>
      <c r="H2292" s="38">
        <f>'11-2019'!H2855</f>
        <v>81000</v>
      </c>
      <c r="I2292" s="38">
        <f>'11-2019'!I2855</f>
        <v>0</v>
      </c>
      <c r="J2292" s="38">
        <f>'11-2019'!J2855</f>
        <v>0</v>
      </c>
    </row>
    <row r="2293" spans="1:10" s="37" customFormat="1" ht="17.25" hidden="1" x14ac:dyDescent="0.3">
      <c r="A2293" s="13"/>
      <c r="B2293" s="5" t="str">
        <f>'11-2019'!B2856</f>
        <v>CÁP ĐỒNG BỌC TRUNG THẾ XLPE 24kV</v>
      </c>
      <c r="C2293" s="4"/>
      <c r="D2293" s="18"/>
      <c r="E2293" s="18"/>
      <c r="F2293" s="72"/>
      <c r="H2293" s="40">
        <f>'11-2019'!H2856</f>
        <v>0</v>
      </c>
      <c r="I2293" s="40">
        <f>'11-2019'!I2856</f>
        <v>0</v>
      </c>
      <c r="J2293" s="40">
        <f>'11-2019'!J2856</f>
        <v>0</v>
      </c>
    </row>
    <row r="2294" spans="1:10" s="27" customFormat="1" ht="17.25" hidden="1" x14ac:dyDescent="0.3">
      <c r="A2294" s="6">
        <f>'11-2019'!A2857</f>
        <v>1</v>
      </c>
      <c r="B2294" s="7" t="str">
        <f>'11-2019'!B2857</f>
        <v>CXV -25mm2</v>
      </c>
      <c r="C2294" s="8" t="str">
        <f>'11-2019'!C2857</f>
        <v>m</v>
      </c>
      <c r="D2294" s="9">
        <f>'11-2019'!O2862</f>
        <v>0</v>
      </c>
      <c r="E2294" s="9">
        <f>'11-2019'!P2862</f>
        <v>0</v>
      </c>
      <c r="F2294" s="71">
        <f t="shared" si="97"/>
        <v>0</v>
      </c>
      <c r="H2294" s="38">
        <f>'11-2019'!H2857</f>
        <v>91400</v>
      </c>
      <c r="I2294" s="38">
        <f>'11-2019'!I2857</f>
        <v>0</v>
      </c>
      <c r="J2294" s="38">
        <f>'11-2019'!J2857</f>
        <v>0</v>
      </c>
    </row>
    <row r="2295" spans="1:10" s="27" customFormat="1" ht="17.25" hidden="1" x14ac:dyDescent="0.3">
      <c r="A2295" s="6">
        <f>'11-2019'!A2858</f>
        <v>2</v>
      </c>
      <c r="B2295" s="7" t="str">
        <f>'11-2019'!B2858</f>
        <v>CXV -35mm2</v>
      </c>
      <c r="C2295" s="8" t="str">
        <f>'11-2019'!C2858</f>
        <v>m</v>
      </c>
      <c r="D2295" s="9">
        <f>'11-2019'!O2863</f>
        <v>0</v>
      </c>
      <c r="E2295" s="9">
        <f>'11-2019'!P2863</f>
        <v>0</v>
      </c>
      <c r="F2295" s="71">
        <f t="shared" si="97"/>
        <v>0</v>
      </c>
      <c r="H2295" s="38">
        <f>'11-2019'!H2858</f>
        <v>118500</v>
      </c>
      <c r="I2295" s="38">
        <f>'11-2019'!I2858</f>
        <v>0</v>
      </c>
      <c r="J2295" s="38">
        <f>'11-2019'!J2858</f>
        <v>0</v>
      </c>
    </row>
    <row r="2296" spans="1:10" s="27" customFormat="1" ht="17.25" hidden="1" x14ac:dyDescent="0.3">
      <c r="A2296" s="6">
        <f>'11-2019'!A2859</f>
        <v>3</v>
      </c>
      <c r="B2296" s="7" t="str">
        <f>'11-2019'!B2859</f>
        <v>CXV -50mm2</v>
      </c>
      <c r="C2296" s="8" t="str">
        <f>'11-2019'!C2859</f>
        <v>m</v>
      </c>
      <c r="D2296" s="9">
        <f>'11-2019'!O2864</f>
        <v>0</v>
      </c>
      <c r="E2296" s="9">
        <f>'11-2019'!P2864</f>
        <v>0</v>
      </c>
      <c r="F2296" s="71">
        <f t="shared" ref="F2296:F2305" si="98">E2296-D2296</f>
        <v>0</v>
      </c>
      <c r="H2296" s="38">
        <f>'11-2019'!H2859</f>
        <v>154400</v>
      </c>
      <c r="I2296" s="38">
        <f>'11-2019'!I2859</f>
        <v>0</v>
      </c>
      <c r="J2296" s="38">
        <f>'11-2019'!J2859</f>
        <v>0</v>
      </c>
    </row>
    <row r="2297" spans="1:10" s="27" customFormat="1" ht="17.25" hidden="1" x14ac:dyDescent="0.3">
      <c r="A2297" s="6">
        <f>'11-2019'!A2860</f>
        <v>4</v>
      </c>
      <c r="B2297" s="7" t="str">
        <f>'11-2019'!B2860</f>
        <v>CXV -70mm2</v>
      </c>
      <c r="C2297" s="8" t="str">
        <f>'11-2019'!C2860</f>
        <v>m</v>
      </c>
      <c r="D2297" s="9">
        <f>'11-2019'!O2865</f>
        <v>0</v>
      </c>
      <c r="E2297" s="9">
        <f>'11-2019'!P2865</f>
        <v>0</v>
      </c>
      <c r="F2297" s="71">
        <f t="shared" si="98"/>
        <v>0</v>
      </c>
      <c r="H2297" s="38">
        <f>'11-2019'!H2860</f>
        <v>210800</v>
      </c>
      <c r="I2297" s="38">
        <f>'11-2019'!I2860</f>
        <v>0</v>
      </c>
      <c r="J2297" s="38">
        <f>'11-2019'!J2860</f>
        <v>0</v>
      </c>
    </row>
    <row r="2298" spans="1:10" s="37" customFormat="1" ht="17.25" hidden="1" x14ac:dyDescent="0.3">
      <c r="A2298" s="13"/>
      <c r="B2298" s="5" t="str">
        <f>'11-2019'!B2861</f>
        <v xml:space="preserve">CÁP NHÔM BỌC TRUNG THẾ LÕI THÉP XLPE 24kV </v>
      </c>
      <c r="C2298" s="4"/>
      <c r="D2298" s="18"/>
      <c r="E2298" s="18"/>
      <c r="F2298" s="72"/>
      <c r="H2298" s="40">
        <f>'11-2019'!H2861</f>
        <v>0</v>
      </c>
      <c r="I2298" s="40">
        <f>'11-2019'!I2861</f>
        <v>0</v>
      </c>
      <c r="J2298" s="40">
        <f>'11-2019'!J2861</f>
        <v>0</v>
      </c>
    </row>
    <row r="2299" spans="1:10" s="27" customFormat="1" ht="17.25" hidden="1" x14ac:dyDescent="0.3">
      <c r="A2299" s="6">
        <f>'11-2019'!A2862</f>
        <v>1</v>
      </c>
      <c r="B2299" s="7" t="str">
        <f>'11-2019'!B2862</f>
        <v>AsXV-50/8</v>
      </c>
      <c r="C2299" s="8" t="str">
        <f>'11-2019'!C2862</f>
        <v>m</v>
      </c>
      <c r="D2299" s="9">
        <f>'11-2019'!O2867</f>
        <v>0</v>
      </c>
      <c r="E2299" s="9">
        <f>'11-2019'!P2867</f>
        <v>0</v>
      </c>
      <c r="F2299" s="71">
        <f t="shared" si="98"/>
        <v>0</v>
      </c>
      <c r="H2299" s="38">
        <f>'11-2019'!H2862</f>
        <v>57600</v>
      </c>
      <c r="I2299" s="38">
        <f>'11-2019'!I2862</f>
        <v>0</v>
      </c>
      <c r="J2299" s="38">
        <f>'11-2019'!J2862</f>
        <v>0</v>
      </c>
    </row>
    <row r="2300" spans="1:10" s="27" customFormat="1" ht="17.25" hidden="1" x14ac:dyDescent="0.3">
      <c r="A2300" s="6">
        <f>'11-2019'!A2863</f>
        <v>2</v>
      </c>
      <c r="B2300" s="7" t="str">
        <f>'11-2019'!B2863</f>
        <v>AsXV-70/11</v>
      </c>
      <c r="C2300" s="8" t="str">
        <f>'11-2019'!C2863</f>
        <v>m</v>
      </c>
      <c r="D2300" s="9">
        <f>'11-2019'!O2868</f>
        <v>0</v>
      </c>
      <c r="E2300" s="9">
        <f>'11-2019'!P2868</f>
        <v>0</v>
      </c>
      <c r="F2300" s="71">
        <f t="shared" si="98"/>
        <v>0</v>
      </c>
      <c r="H2300" s="38">
        <f>'11-2019'!H2863</f>
        <v>65900</v>
      </c>
      <c r="I2300" s="38">
        <f>'11-2019'!I2863</f>
        <v>0</v>
      </c>
      <c r="J2300" s="38">
        <f>'11-2019'!J2863</f>
        <v>0</v>
      </c>
    </row>
    <row r="2301" spans="1:10" s="27" customFormat="1" ht="17.25" hidden="1" x14ac:dyDescent="0.3">
      <c r="A2301" s="6">
        <f>'11-2019'!A2864</f>
        <v>3</v>
      </c>
      <c r="B2301" s="7" t="str">
        <f>'11-2019'!B2864</f>
        <v>AsXV-95/16</v>
      </c>
      <c r="C2301" s="8" t="str">
        <f>'11-2019'!C2864</f>
        <v>m</v>
      </c>
      <c r="D2301" s="9">
        <f>'11-2019'!O2869</f>
        <v>0</v>
      </c>
      <c r="E2301" s="9">
        <f>'11-2019'!P2869</f>
        <v>0</v>
      </c>
      <c r="F2301" s="71">
        <f t="shared" si="98"/>
        <v>0</v>
      </c>
      <c r="H2301" s="38">
        <f>'11-2019'!H2864</f>
        <v>81700</v>
      </c>
      <c r="I2301" s="38">
        <f>'11-2019'!I2864</f>
        <v>0</v>
      </c>
      <c r="J2301" s="38">
        <f>'11-2019'!J2864</f>
        <v>0</v>
      </c>
    </row>
    <row r="2302" spans="1:10" s="27" customFormat="1" ht="17.25" hidden="1" x14ac:dyDescent="0.3">
      <c r="A2302" s="6">
        <f>'11-2019'!A2865</f>
        <v>4</v>
      </c>
      <c r="B2302" s="7" t="str">
        <f>'11-2019'!B2865</f>
        <v>AsXV-120/19</v>
      </c>
      <c r="C2302" s="8" t="str">
        <f>'11-2019'!C2865</f>
        <v>m</v>
      </c>
      <c r="D2302" s="9">
        <f>'11-2019'!O2870</f>
        <v>0</v>
      </c>
      <c r="E2302" s="9">
        <f>'11-2019'!P2870</f>
        <v>0</v>
      </c>
      <c r="F2302" s="71">
        <f t="shared" si="98"/>
        <v>0</v>
      </c>
      <c r="H2302" s="38">
        <f>'11-2019'!H2865</f>
        <v>96600</v>
      </c>
      <c r="I2302" s="38">
        <f>'11-2019'!I2865</f>
        <v>0</v>
      </c>
      <c r="J2302" s="38">
        <f>'11-2019'!J2865</f>
        <v>0</v>
      </c>
    </row>
    <row r="2303" spans="1:10" s="37" customFormat="1" ht="17.25" hidden="1" x14ac:dyDescent="0.3">
      <c r="A2303" s="13"/>
      <c r="B2303" s="5" t="str">
        <f>'11-2019'!B2866</f>
        <v xml:space="preserve">CÁP NHÔM VẶN XOẮN XLPE 0,6/1KV </v>
      </c>
      <c r="C2303" s="4"/>
      <c r="D2303" s="18"/>
      <c r="E2303" s="18"/>
      <c r="F2303" s="72"/>
      <c r="H2303" s="40">
        <f>'11-2019'!H2866</f>
        <v>0</v>
      </c>
      <c r="I2303" s="40">
        <f>'11-2019'!I2866</f>
        <v>0</v>
      </c>
      <c r="J2303" s="40">
        <f>'11-2019'!J2866</f>
        <v>0</v>
      </c>
    </row>
    <row r="2304" spans="1:10" s="27" customFormat="1" ht="17.25" hidden="1" x14ac:dyDescent="0.3">
      <c r="A2304" s="6">
        <f>'11-2019'!A2867</f>
        <v>1</v>
      </c>
      <c r="B2304" s="7" t="str">
        <f>'11-2019'!B2867</f>
        <v xml:space="preserve">LV-ABC: XLPE-2x50mm2   </v>
      </c>
      <c r="C2304" s="8" t="str">
        <f>'11-2019'!C2867</f>
        <v>m</v>
      </c>
      <c r="D2304" s="9">
        <f>'11-2019'!O2872</f>
        <v>0</v>
      </c>
      <c r="E2304" s="9">
        <f>'11-2019'!P2872</f>
        <v>0</v>
      </c>
      <c r="F2304" s="71">
        <f t="shared" si="98"/>
        <v>0</v>
      </c>
      <c r="H2304" s="38">
        <f>'11-2019'!H2867</f>
        <v>39500</v>
      </c>
      <c r="I2304" s="38">
        <f>'11-2019'!I2867</f>
        <v>0</v>
      </c>
      <c r="J2304" s="38">
        <f>'11-2019'!J2867</f>
        <v>0</v>
      </c>
    </row>
    <row r="2305" spans="1:10" s="27" customFormat="1" ht="17.25" hidden="1" x14ac:dyDescent="0.3">
      <c r="A2305" s="6">
        <f>'11-2019'!A2868</f>
        <v>2</v>
      </c>
      <c r="B2305" s="7" t="str">
        <f>'11-2019'!B2868</f>
        <v xml:space="preserve">LV-ABC: XLPE- 2x70mm2   </v>
      </c>
      <c r="C2305" s="8" t="str">
        <f>'11-2019'!C2868</f>
        <v>m</v>
      </c>
      <c r="D2305" s="9">
        <f>'11-2019'!O2873</f>
        <v>0</v>
      </c>
      <c r="E2305" s="9">
        <f>'11-2019'!P2873</f>
        <v>0</v>
      </c>
      <c r="F2305" s="71">
        <f t="shared" si="98"/>
        <v>0</v>
      </c>
      <c r="H2305" s="38">
        <f>'11-2019'!H2868</f>
        <v>51000</v>
      </c>
      <c r="I2305" s="38">
        <f>'11-2019'!I2868</f>
        <v>0</v>
      </c>
      <c r="J2305" s="38">
        <f>'11-2019'!J2868</f>
        <v>0</v>
      </c>
    </row>
    <row r="2306" spans="1:10" s="27" customFormat="1" ht="17.25" hidden="1" x14ac:dyDescent="0.3">
      <c r="A2306" s="6">
        <f>'11-2019'!A2869</f>
        <v>3</v>
      </c>
      <c r="B2306" s="7" t="str">
        <f>'11-2019'!B2869</f>
        <v xml:space="preserve">LV-ABC: XLPE- 2x95mm2   </v>
      </c>
      <c r="C2306" s="8" t="str">
        <f>'11-2019'!C2869</f>
        <v>m</v>
      </c>
      <c r="D2306" s="9">
        <f>'11-2019'!O2874</f>
        <v>0</v>
      </c>
      <c r="E2306" s="9">
        <f>'11-2019'!P2874</f>
        <v>0</v>
      </c>
      <c r="F2306" s="71">
        <f t="shared" ref="F2306:F2315" si="99">E2306-D2306</f>
        <v>0</v>
      </c>
      <c r="H2306" s="38">
        <f>'11-2019'!H2869</f>
        <v>65500</v>
      </c>
      <c r="I2306" s="38">
        <f>'11-2019'!I2869</f>
        <v>0</v>
      </c>
      <c r="J2306" s="38">
        <f>'11-2019'!J2869</f>
        <v>0</v>
      </c>
    </row>
    <row r="2307" spans="1:10" s="27" customFormat="1" ht="17.25" hidden="1" x14ac:dyDescent="0.3">
      <c r="A2307" s="6">
        <f>'11-2019'!A2870</f>
        <v>4</v>
      </c>
      <c r="B2307" s="7" t="str">
        <f>'11-2019'!B2870</f>
        <v xml:space="preserve">LV-ABC: XLPE- 2x120mm2 </v>
      </c>
      <c r="C2307" s="8" t="str">
        <f>'11-2019'!C2870</f>
        <v>m</v>
      </c>
      <c r="D2307" s="9">
        <f>'11-2019'!O2875</f>
        <v>0</v>
      </c>
      <c r="E2307" s="9">
        <f>'11-2019'!P2875</f>
        <v>0</v>
      </c>
      <c r="F2307" s="71">
        <f t="shared" si="99"/>
        <v>0</v>
      </c>
      <c r="H2307" s="38">
        <f>'11-2019'!H2870</f>
        <v>82800</v>
      </c>
      <c r="I2307" s="38">
        <f>'11-2019'!I2870</f>
        <v>0</v>
      </c>
      <c r="J2307" s="38">
        <f>'11-2019'!J2870</f>
        <v>0</v>
      </c>
    </row>
    <row r="2308" spans="1:10" s="27" customFormat="1" ht="17.25" hidden="1" x14ac:dyDescent="0.3">
      <c r="A2308" s="6">
        <f>'11-2019'!A2871</f>
        <v>5</v>
      </c>
      <c r="B2308" s="7" t="str">
        <f>'11-2019'!B2871</f>
        <v xml:space="preserve">LV-ABC: XLPE-  3x50mm2   </v>
      </c>
      <c r="C2308" s="8" t="str">
        <f>'11-2019'!C2871</f>
        <v>m</v>
      </c>
      <c r="D2308" s="9">
        <f>'11-2019'!O2876</f>
        <v>0</v>
      </c>
      <c r="E2308" s="9">
        <f>'11-2019'!P2876</f>
        <v>0</v>
      </c>
      <c r="F2308" s="71">
        <f t="shared" si="99"/>
        <v>0</v>
      </c>
      <c r="H2308" s="38">
        <f>'11-2019'!H2871</f>
        <v>54700</v>
      </c>
      <c r="I2308" s="38">
        <f>'11-2019'!I2871</f>
        <v>0</v>
      </c>
      <c r="J2308" s="38">
        <f>'11-2019'!J2871</f>
        <v>0</v>
      </c>
    </row>
    <row r="2309" spans="1:10" s="27" customFormat="1" ht="17.25" hidden="1" x14ac:dyDescent="0.3">
      <c r="A2309" s="6">
        <f>'11-2019'!A2872</f>
        <v>6</v>
      </c>
      <c r="B2309" s="7" t="str">
        <f>'11-2019'!B2872</f>
        <v xml:space="preserve">LV-ABC: XLPE- 3x70mm2   </v>
      </c>
      <c r="C2309" s="8" t="str">
        <f>'11-2019'!C2872</f>
        <v>m</v>
      </c>
      <c r="D2309" s="9">
        <f>'11-2019'!O2877</f>
        <v>0</v>
      </c>
      <c r="E2309" s="9">
        <f>'11-2019'!P2877</f>
        <v>0</v>
      </c>
      <c r="F2309" s="71">
        <f t="shared" si="99"/>
        <v>0</v>
      </c>
      <c r="H2309" s="38">
        <f>'11-2019'!H2872</f>
        <v>73200</v>
      </c>
      <c r="I2309" s="38">
        <f>'11-2019'!I2872</f>
        <v>0</v>
      </c>
      <c r="J2309" s="38">
        <f>'11-2019'!J2872</f>
        <v>0</v>
      </c>
    </row>
    <row r="2310" spans="1:10" s="27" customFormat="1" ht="17.25" hidden="1" x14ac:dyDescent="0.3">
      <c r="A2310" s="6">
        <f>'11-2019'!A2873</f>
        <v>7</v>
      </c>
      <c r="B2310" s="7" t="str">
        <f>'11-2019'!B2873</f>
        <v xml:space="preserve">LV-ABC: XLPE- 3x95mm2   </v>
      </c>
      <c r="C2310" s="8" t="str">
        <f>'11-2019'!C2873</f>
        <v>m</v>
      </c>
      <c r="D2310" s="9">
        <f>'11-2019'!O2878</f>
        <v>0</v>
      </c>
      <c r="E2310" s="9">
        <f>'11-2019'!P2878</f>
        <v>0</v>
      </c>
      <c r="F2310" s="71">
        <f t="shared" si="99"/>
        <v>0</v>
      </c>
      <c r="H2310" s="38">
        <f>'11-2019'!H2873</f>
        <v>97700</v>
      </c>
      <c r="I2310" s="38">
        <f>'11-2019'!I2873</f>
        <v>0</v>
      </c>
      <c r="J2310" s="38">
        <f>'11-2019'!J2873</f>
        <v>0</v>
      </c>
    </row>
    <row r="2311" spans="1:10" s="27" customFormat="1" ht="17.25" hidden="1" x14ac:dyDescent="0.3">
      <c r="A2311" s="6">
        <f>'11-2019'!A2874</f>
        <v>8</v>
      </c>
      <c r="B2311" s="7" t="str">
        <f>'11-2019'!B2874</f>
        <v xml:space="preserve">LV-ABC: XLPE- 3x120mm2 </v>
      </c>
      <c r="C2311" s="8" t="str">
        <f>'11-2019'!C2874</f>
        <v>m</v>
      </c>
      <c r="D2311" s="9">
        <f>'11-2019'!O3140</f>
        <v>0</v>
      </c>
      <c r="E2311" s="9">
        <f>'11-2019'!P3140</f>
        <v>0</v>
      </c>
      <c r="F2311" s="71">
        <f t="shared" si="99"/>
        <v>0</v>
      </c>
      <c r="H2311" s="38">
        <f>'11-2019'!H2874</f>
        <v>122300</v>
      </c>
      <c r="I2311" s="38">
        <f>'11-2019'!I2874</f>
        <v>0</v>
      </c>
      <c r="J2311" s="38">
        <f>'11-2019'!J2874</f>
        <v>0</v>
      </c>
    </row>
    <row r="2312" spans="1:10" s="27" customFormat="1" ht="17.25" hidden="1" x14ac:dyDescent="0.3">
      <c r="A2312" s="6">
        <f>'11-2019'!A2875</f>
        <v>9</v>
      </c>
      <c r="B2312" s="7" t="str">
        <f>'11-2019'!B2875</f>
        <v xml:space="preserve">LV-ABC: XLPE 4x50mm2   </v>
      </c>
      <c r="C2312" s="8" t="str">
        <f>'11-2019'!C2875</f>
        <v>m</v>
      </c>
      <c r="D2312" s="9" t="e">
        <f>'11-2019'!#REF!</f>
        <v>#REF!</v>
      </c>
      <c r="E2312" s="9" t="e">
        <f>'11-2019'!#REF!</f>
        <v>#REF!</v>
      </c>
      <c r="F2312" s="71" t="e">
        <f t="shared" si="99"/>
        <v>#REF!</v>
      </c>
      <c r="H2312" s="38">
        <f>'11-2019'!H2875</f>
        <v>70800</v>
      </c>
      <c r="I2312" s="38">
        <f>'11-2019'!I2875</f>
        <v>0</v>
      </c>
      <c r="J2312" s="38">
        <f>'11-2019'!J2875</f>
        <v>0</v>
      </c>
    </row>
    <row r="2313" spans="1:10" s="27" customFormat="1" ht="17.25" hidden="1" x14ac:dyDescent="0.3">
      <c r="A2313" s="6">
        <f>'11-2019'!A2876</f>
        <v>10</v>
      </c>
      <c r="B2313" s="7" t="str">
        <f>'11-2019'!B2876</f>
        <v xml:space="preserve">LV-ABC: XLPE  4x70mm2   </v>
      </c>
      <c r="C2313" s="8" t="str">
        <f>'11-2019'!C2876</f>
        <v>m</v>
      </c>
      <c r="D2313" s="9" t="e">
        <f>'11-2019'!#REF!</f>
        <v>#REF!</v>
      </c>
      <c r="E2313" s="9" t="e">
        <f>'11-2019'!#REF!</f>
        <v>#REF!</v>
      </c>
      <c r="F2313" s="71" t="e">
        <f t="shared" si="99"/>
        <v>#REF!</v>
      </c>
      <c r="H2313" s="38">
        <f>'11-2019'!H2876</f>
        <v>97000</v>
      </c>
      <c r="I2313" s="38">
        <f>'11-2019'!I2876</f>
        <v>0</v>
      </c>
      <c r="J2313" s="38">
        <f>'11-2019'!J2876</f>
        <v>0</v>
      </c>
    </row>
    <row r="2314" spans="1:10" s="27" customFormat="1" ht="17.25" hidden="1" x14ac:dyDescent="0.3">
      <c r="A2314" s="6">
        <f>'11-2019'!A2877</f>
        <v>11</v>
      </c>
      <c r="B2314" s="7" t="str">
        <f>'11-2019'!B2877</f>
        <v xml:space="preserve">LV-ABC: XLPE  4x95mm2   </v>
      </c>
      <c r="C2314" s="8" t="str">
        <f>'11-2019'!C2877</f>
        <v>m</v>
      </c>
      <c r="D2314" s="9" t="e">
        <f>'11-2019'!#REF!</f>
        <v>#REF!</v>
      </c>
      <c r="E2314" s="9" t="e">
        <f>'11-2019'!#REF!</f>
        <v>#REF!</v>
      </c>
      <c r="F2314" s="71" t="e">
        <f t="shared" si="99"/>
        <v>#REF!</v>
      </c>
      <c r="H2314" s="38">
        <f>'11-2019'!H2877</f>
        <v>127900</v>
      </c>
      <c r="I2314" s="38">
        <f>'11-2019'!I2877</f>
        <v>0</v>
      </c>
      <c r="J2314" s="38">
        <f>'11-2019'!J2877</f>
        <v>0</v>
      </c>
    </row>
    <row r="2315" spans="1:10" s="27" customFormat="1" ht="17.25" hidden="1" x14ac:dyDescent="0.3">
      <c r="A2315" s="6">
        <f>'11-2019'!A2878</f>
        <v>12</v>
      </c>
      <c r="B2315" s="7" t="str">
        <f>'11-2019'!B2878</f>
        <v xml:space="preserve">LV-ABC: XLPE 4x120mm2 </v>
      </c>
      <c r="C2315" s="8" t="str">
        <f>'11-2019'!C2878</f>
        <v>m</v>
      </c>
      <c r="D2315" s="9" t="e">
        <f>'11-2019'!#REF!</f>
        <v>#REF!</v>
      </c>
      <c r="E2315" s="9" t="e">
        <f>'11-2019'!#REF!</f>
        <v>#REF!</v>
      </c>
      <c r="F2315" s="71" t="e">
        <f t="shared" si="99"/>
        <v>#REF!</v>
      </c>
      <c r="H2315" s="38">
        <f>'11-2019'!H2878</f>
        <v>162000</v>
      </c>
      <c r="I2315" s="38">
        <f>'11-2019'!I2878</f>
        <v>0</v>
      </c>
      <c r="J2315" s="38">
        <f>'11-2019'!J2878</f>
        <v>0</v>
      </c>
    </row>
    <row r="2316" spans="1:10" s="37" customFormat="1" ht="17.25" x14ac:dyDescent="0.3">
      <c r="A2316" s="13" t="str">
        <f>'11-2019'!A3140</f>
        <v>XVII</v>
      </c>
      <c r="B2316" s="5" t="str">
        <f>'11-2019'!B3140</f>
        <v>CỬA VÀ KÍNH CÁC LOẠI :</v>
      </c>
      <c r="C2316" s="4"/>
      <c r="D2316" s="18"/>
      <c r="E2316" s="18"/>
      <c r="F2316" s="72"/>
      <c r="H2316" s="38">
        <f>'11-2019'!H3140</f>
        <v>0</v>
      </c>
      <c r="I2316" s="38">
        <f>'11-2019'!I3140</f>
        <v>0</v>
      </c>
      <c r="J2316" s="38">
        <f>'11-2019'!J3140</f>
        <v>0</v>
      </c>
    </row>
    <row r="2317" spans="1:10" s="37" customFormat="1" ht="49.5" customHeight="1" x14ac:dyDescent="0.3">
      <c r="A2317" s="13"/>
      <c r="B2317" s="321" t="e">
        <f>'11-2019'!#REF!</f>
        <v>#REF!</v>
      </c>
      <c r="C2317" s="322"/>
      <c r="D2317" s="322"/>
      <c r="E2317" s="322"/>
      <c r="F2317" s="323"/>
      <c r="H2317" s="38" t="e">
        <f>'11-2019'!#REF!</f>
        <v>#REF!</v>
      </c>
      <c r="I2317" s="38" t="e">
        <f>'11-2019'!#REF!</f>
        <v>#REF!</v>
      </c>
      <c r="J2317" s="38" t="e">
        <f>'11-2019'!#REF!</f>
        <v>#REF!</v>
      </c>
    </row>
    <row r="2318" spans="1:10" s="37" customFormat="1" ht="17.25" hidden="1" x14ac:dyDescent="0.3">
      <c r="A2318" s="13"/>
      <c r="B2318" s="321" t="e">
        <f>'11-2019'!#REF!</f>
        <v>#REF!</v>
      </c>
      <c r="C2318" s="322"/>
      <c r="D2318" s="322"/>
      <c r="E2318" s="322"/>
      <c r="F2318" s="323"/>
      <c r="H2318" s="38" t="e">
        <f>'11-2019'!#REF!</f>
        <v>#REF!</v>
      </c>
      <c r="I2318" s="38" t="e">
        <f>'11-2019'!#REF!</f>
        <v>#REF!</v>
      </c>
      <c r="J2318" s="38" t="e">
        <f>'11-2019'!#REF!</f>
        <v>#REF!</v>
      </c>
    </row>
    <row r="2319" spans="1:10" s="27" customFormat="1" ht="17.25" hidden="1" x14ac:dyDescent="0.3">
      <c r="A2319" s="6" t="e">
        <f>'11-2019'!#REF!</f>
        <v>#REF!</v>
      </c>
      <c r="B2319" s="7" t="e">
        <f>'11-2019'!#REF!</f>
        <v>#REF!</v>
      </c>
      <c r="C2319" s="8" t="e">
        <f>'11-2019'!#REF!</f>
        <v>#REF!</v>
      </c>
      <c r="D2319" s="9" t="e">
        <f>'11-2019'!#REF!</f>
        <v>#REF!</v>
      </c>
      <c r="E2319" s="9" t="e">
        <f>'11-2019'!#REF!</f>
        <v>#REF!</v>
      </c>
      <c r="F2319" s="71" t="e">
        <f t="shared" ref="F2319:F2325" si="100">E2319-D2319</f>
        <v>#REF!</v>
      </c>
      <c r="H2319" s="38" t="e">
        <f>'11-2019'!#REF!</f>
        <v>#REF!</v>
      </c>
      <c r="I2319" s="38" t="e">
        <f>'11-2019'!#REF!</f>
        <v>#REF!</v>
      </c>
      <c r="J2319" s="38" t="e">
        <f>'11-2019'!#REF!</f>
        <v>#REF!</v>
      </c>
    </row>
    <row r="2320" spans="1:10" s="27" customFormat="1" ht="17.25" hidden="1" x14ac:dyDescent="0.3">
      <c r="A2320" s="6" t="e">
        <f>'11-2019'!#REF!</f>
        <v>#REF!</v>
      </c>
      <c r="B2320" s="7" t="e">
        <f>'11-2019'!#REF!</f>
        <v>#REF!</v>
      </c>
      <c r="C2320" s="8" t="e">
        <f>'11-2019'!#REF!</f>
        <v>#REF!</v>
      </c>
      <c r="D2320" s="9" t="e">
        <f>'11-2019'!#REF!</f>
        <v>#REF!</v>
      </c>
      <c r="E2320" s="9" t="e">
        <f>'11-2019'!#REF!</f>
        <v>#REF!</v>
      </c>
      <c r="F2320" s="71" t="e">
        <f t="shared" si="100"/>
        <v>#REF!</v>
      </c>
      <c r="H2320" s="38" t="e">
        <f>'11-2019'!#REF!</f>
        <v>#REF!</v>
      </c>
      <c r="I2320" s="38" t="e">
        <f>'11-2019'!#REF!</f>
        <v>#REF!</v>
      </c>
      <c r="J2320" s="38" t="e">
        <f>'11-2019'!#REF!</f>
        <v>#REF!</v>
      </c>
    </row>
    <row r="2321" spans="1:10" s="27" customFormat="1" ht="17.25" hidden="1" x14ac:dyDescent="0.3">
      <c r="A2321" s="6" t="e">
        <f>'11-2019'!#REF!</f>
        <v>#REF!</v>
      </c>
      <c r="B2321" s="7" t="e">
        <f>'11-2019'!#REF!</f>
        <v>#REF!</v>
      </c>
      <c r="C2321" s="8" t="e">
        <f>'11-2019'!#REF!</f>
        <v>#REF!</v>
      </c>
      <c r="D2321" s="9" t="e">
        <f>'11-2019'!#REF!</f>
        <v>#REF!</v>
      </c>
      <c r="E2321" s="9" t="e">
        <f>'11-2019'!#REF!</f>
        <v>#REF!</v>
      </c>
      <c r="F2321" s="71" t="e">
        <f t="shared" si="100"/>
        <v>#REF!</v>
      </c>
      <c r="H2321" s="38" t="e">
        <f>'11-2019'!#REF!</f>
        <v>#REF!</v>
      </c>
      <c r="I2321" s="38" t="e">
        <f>'11-2019'!#REF!</f>
        <v>#REF!</v>
      </c>
      <c r="J2321" s="38" t="e">
        <f>'11-2019'!#REF!</f>
        <v>#REF!</v>
      </c>
    </row>
    <row r="2322" spans="1:10" s="27" customFormat="1" ht="17.25" hidden="1" x14ac:dyDescent="0.3">
      <c r="A2322" s="6" t="e">
        <f>'11-2019'!#REF!</f>
        <v>#REF!</v>
      </c>
      <c r="B2322" s="7" t="e">
        <f>'11-2019'!#REF!</f>
        <v>#REF!</v>
      </c>
      <c r="C2322" s="8" t="e">
        <f>'11-2019'!#REF!</f>
        <v>#REF!</v>
      </c>
      <c r="D2322" s="9" t="e">
        <f>'11-2019'!#REF!</f>
        <v>#REF!</v>
      </c>
      <c r="E2322" s="9" t="e">
        <f>'11-2019'!#REF!</f>
        <v>#REF!</v>
      </c>
      <c r="F2322" s="71" t="e">
        <f t="shared" si="100"/>
        <v>#REF!</v>
      </c>
      <c r="H2322" s="38" t="e">
        <f>'11-2019'!#REF!</f>
        <v>#REF!</v>
      </c>
      <c r="I2322" s="38" t="e">
        <f>'11-2019'!#REF!</f>
        <v>#REF!</v>
      </c>
      <c r="J2322" s="38" t="e">
        <f>'11-2019'!#REF!</f>
        <v>#REF!</v>
      </c>
    </row>
    <row r="2323" spans="1:10" s="27" customFormat="1" ht="17.25" hidden="1" x14ac:dyDescent="0.3">
      <c r="A2323" s="6" t="e">
        <f>'11-2019'!#REF!</f>
        <v>#REF!</v>
      </c>
      <c r="B2323" s="7" t="e">
        <f>'11-2019'!#REF!</f>
        <v>#REF!</v>
      </c>
      <c r="C2323" s="8" t="e">
        <f>'11-2019'!#REF!</f>
        <v>#REF!</v>
      </c>
      <c r="D2323" s="9" t="e">
        <f>'11-2019'!#REF!</f>
        <v>#REF!</v>
      </c>
      <c r="E2323" s="9" t="e">
        <f>'11-2019'!#REF!</f>
        <v>#REF!</v>
      </c>
      <c r="F2323" s="71" t="e">
        <f t="shared" si="100"/>
        <v>#REF!</v>
      </c>
      <c r="H2323" s="38" t="e">
        <f>'11-2019'!#REF!</f>
        <v>#REF!</v>
      </c>
      <c r="I2323" s="38" t="e">
        <f>'11-2019'!#REF!</f>
        <v>#REF!</v>
      </c>
      <c r="J2323" s="38" t="e">
        <f>'11-2019'!#REF!</f>
        <v>#REF!</v>
      </c>
    </row>
    <row r="2324" spans="1:10" s="27" customFormat="1" ht="17.25" hidden="1" x14ac:dyDescent="0.3">
      <c r="A2324" s="6" t="e">
        <f>'11-2019'!#REF!</f>
        <v>#REF!</v>
      </c>
      <c r="B2324" s="7" t="e">
        <f>'11-2019'!#REF!</f>
        <v>#REF!</v>
      </c>
      <c r="C2324" s="8" t="e">
        <f>'11-2019'!#REF!</f>
        <v>#REF!</v>
      </c>
      <c r="D2324" s="9" t="e">
        <f>'11-2019'!#REF!</f>
        <v>#REF!</v>
      </c>
      <c r="E2324" s="9" t="e">
        <f>'11-2019'!#REF!</f>
        <v>#REF!</v>
      </c>
      <c r="F2324" s="71" t="e">
        <f t="shared" si="100"/>
        <v>#REF!</v>
      </c>
      <c r="H2324" s="38" t="e">
        <f>'11-2019'!#REF!</f>
        <v>#REF!</v>
      </c>
      <c r="I2324" s="38" t="e">
        <f>'11-2019'!#REF!</f>
        <v>#REF!</v>
      </c>
      <c r="J2324" s="38" t="e">
        <f>'11-2019'!#REF!</f>
        <v>#REF!</v>
      </c>
    </row>
    <row r="2325" spans="1:10" s="27" customFormat="1" ht="17.25" hidden="1" x14ac:dyDescent="0.3">
      <c r="A2325" s="6" t="e">
        <f>'11-2019'!#REF!</f>
        <v>#REF!</v>
      </c>
      <c r="B2325" s="7" t="e">
        <f>'11-2019'!#REF!</f>
        <v>#REF!</v>
      </c>
      <c r="C2325" s="8" t="e">
        <f>'11-2019'!#REF!</f>
        <v>#REF!</v>
      </c>
      <c r="D2325" s="9" t="e">
        <f>'11-2019'!#REF!</f>
        <v>#REF!</v>
      </c>
      <c r="E2325" s="9" t="e">
        <f>'11-2019'!#REF!</f>
        <v>#REF!</v>
      </c>
      <c r="F2325" s="71" t="e">
        <f t="shared" si="100"/>
        <v>#REF!</v>
      </c>
      <c r="H2325" s="38" t="e">
        <f>'11-2019'!#REF!</f>
        <v>#REF!</v>
      </c>
      <c r="I2325" s="38" t="e">
        <f>'11-2019'!#REF!</f>
        <v>#REF!</v>
      </c>
      <c r="J2325" s="38" t="e">
        <f>'11-2019'!#REF!</f>
        <v>#REF!</v>
      </c>
    </row>
    <row r="2326" spans="1:10" s="37" customFormat="1" ht="17.25" hidden="1" x14ac:dyDescent="0.3">
      <c r="A2326" s="13"/>
      <c r="B2326" s="5" t="e">
        <f>'11-2019'!#REF!</f>
        <v>#REF!</v>
      </c>
      <c r="C2326" s="4"/>
      <c r="D2326" s="18"/>
      <c r="E2326" s="18"/>
      <c r="F2326" s="72"/>
      <c r="H2326" s="38" t="e">
        <f>'11-2019'!#REF!</f>
        <v>#REF!</v>
      </c>
      <c r="I2326" s="38" t="e">
        <f>'11-2019'!#REF!</f>
        <v>#REF!</v>
      </c>
      <c r="J2326" s="38" t="e">
        <f>'11-2019'!#REF!</f>
        <v>#REF!</v>
      </c>
    </row>
    <row r="2327" spans="1:10" s="27" customFormat="1" ht="17.25" hidden="1" x14ac:dyDescent="0.3">
      <c r="A2327" s="6" t="e">
        <f>'11-2019'!#REF!</f>
        <v>#REF!</v>
      </c>
      <c r="B2327" s="7" t="e">
        <f>'11-2019'!#REF!</f>
        <v>#REF!</v>
      </c>
      <c r="C2327" s="8" t="e">
        <f>'11-2019'!#REF!</f>
        <v>#REF!</v>
      </c>
      <c r="D2327" s="9" t="e">
        <f>'11-2019'!#REF!</f>
        <v>#REF!</v>
      </c>
      <c r="E2327" s="9" t="e">
        <f>'11-2019'!#REF!</f>
        <v>#REF!</v>
      </c>
      <c r="F2327" s="71" t="e">
        <f>E2327-D2327</f>
        <v>#REF!</v>
      </c>
      <c r="H2327" s="38" t="e">
        <f>'11-2019'!#REF!</f>
        <v>#REF!</v>
      </c>
      <c r="I2327" s="38" t="e">
        <f>'11-2019'!#REF!</f>
        <v>#REF!</v>
      </c>
      <c r="J2327" s="38" t="e">
        <f>'11-2019'!#REF!</f>
        <v>#REF!</v>
      </c>
    </row>
    <row r="2328" spans="1:10" s="27" customFormat="1" ht="17.25" hidden="1" x14ac:dyDescent="0.3">
      <c r="A2328" s="6" t="e">
        <f>'11-2019'!#REF!</f>
        <v>#REF!</v>
      </c>
      <c r="B2328" s="7" t="e">
        <f>'11-2019'!#REF!</f>
        <v>#REF!</v>
      </c>
      <c r="C2328" s="8" t="e">
        <f>'11-2019'!#REF!</f>
        <v>#REF!</v>
      </c>
      <c r="D2328" s="9" t="e">
        <f>'11-2019'!#REF!</f>
        <v>#REF!</v>
      </c>
      <c r="E2328" s="9" t="e">
        <f>'11-2019'!#REF!</f>
        <v>#REF!</v>
      </c>
      <c r="F2328" s="71" t="e">
        <f>E2328-D2328</f>
        <v>#REF!</v>
      </c>
      <c r="H2328" s="38" t="e">
        <f>'11-2019'!#REF!</f>
        <v>#REF!</v>
      </c>
      <c r="I2328" s="38" t="e">
        <f>'11-2019'!#REF!</f>
        <v>#REF!</v>
      </c>
      <c r="J2328" s="38" t="e">
        <f>'11-2019'!#REF!</f>
        <v>#REF!</v>
      </c>
    </row>
    <row r="2329" spans="1:10" s="27" customFormat="1" ht="17.25" hidden="1" customHeight="1" x14ac:dyDescent="0.3">
      <c r="A2329" s="6" t="e">
        <f>'11-2019'!#REF!</f>
        <v>#REF!</v>
      </c>
      <c r="B2329" s="7" t="e">
        <f>'11-2019'!#REF!</f>
        <v>#REF!</v>
      </c>
      <c r="C2329" s="8" t="e">
        <f>'11-2019'!#REF!</f>
        <v>#REF!</v>
      </c>
      <c r="D2329" s="9" t="e">
        <f>'11-2019'!#REF!</f>
        <v>#REF!</v>
      </c>
      <c r="E2329" s="9" t="e">
        <f>'11-2019'!#REF!</f>
        <v>#REF!</v>
      </c>
      <c r="F2329" s="71" t="e">
        <f>E2329-D2329</f>
        <v>#REF!</v>
      </c>
      <c r="H2329" s="38" t="e">
        <f>'11-2019'!#REF!</f>
        <v>#REF!</v>
      </c>
      <c r="I2329" s="38" t="e">
        <f>'11-2019'!#REF!</f>
        <v>#REF!</v>
      </c>
      <c r="J2329" s="38" t="e">
        <f>'11-2019'!#REF!</f>
        <v>#REF!</v>
      </c>
    </row>
    <row r="2330" spans="1:10" s="37" customFormat="1" ht="49.5" customHeight="1" x14ac:dyDescent="0.3">
      <c r="A2330" s="13"/>
      <c r="B2330" s="321" t="e">
        <f>'11-2019'!#REF!</f>
        <v>#REF!</v>
      </c>
      <c r="C2330" s="322"/>
      <c r="D2330" s="322"/>
      <c r="E2330" s="322"/>
      <c r="F2330" s="323"/>
      <c r="H2330" s="38" t="e">
        <f>'11-2019'!#REF!</f>
        <v>#REF!</v>
      </c>
      <c r="I2330" s="38" t="e">
        <f>'11-2019'!#REF!</f>
        <v>#REF!</v>
      </c>
      <c r="J2330" s="38" t="e">
        <f>'11-2019'!#REF!</f>
        <v>#REF!</v>
      </c>
    </row>
    <row r="2331" spans="1:10" s="27" customFormat="1" ht="17.25" hidden="1" x14ac:dyDescent="0.3">
      <c r="A2331" s="6" t="e">
        <f>'11-2019'!#REF!</f>
        <v>#REF!</v>
      </c>
      <c r="B2331" s="7" t="e">
        <f>'11-2019'!#REF!</f>
        <v>#REF!</v>
      </c>
      <c r="C2331" s="8" t="e">
        <f>'11-2019'!#REF!</f>
        <v>#REF!</v>
      </c>
      <c r="D2331" s="9" t="e">
        <f>'11-2019'!#REF!</f>
        <v>#REF!</v>
      </c>
      <c r="E2331" s="9" t="e">
        <f>'11-2019'!#REF!</f>
        <v>#REF!</v>
      </c>
      <c r="F2331" s="71" t="e">
        <f t="shared" ref="F2331:F2340" si="101">E2331-D2331</f>
        <v>#REF!</v>
      </c>
      <c r="H2331" s="38" t="e">
        <f>'11-2019'!#REF!</f>
        <v>#REF!</v>
      </c>
      <c r="I2331" s="38" t="e">
        <f>'11-2019'!#REF!</f>
        <v>#REF!</v>
      </c>
      <c r="J2331" s="38" t="e">
        <f>'11-2019'!#REF!</f>
        <v>#REF!</v>
      </c>
    </row>
    <row r="2332" spans="1:10" s="27" customFormat="1" ht="17.25" hidden="1" x14ac:dyDescent="0.3">
      <c r="A2332" s="6" t="e">
        <f>'11-2019'!#REF!</f>
        <v>#REF!</v>
      </c>
      <c r="B2332" s="7" t="e">
        <f>'11-2019'!#REF!</f>
        <v>#REF!</v>
      </c>
      <c r="C2332" s="8" t="e">
        <f>'11-2019'!#REF!</f>
        <v>#REF!</v>
      </c>
      <c r="D2332" s="9" t="e">
        <f>'11-2019'!#REF!</f>
        <v>#REF!</v>
      </c>
      <c r="E2332" s="9" t="e">
        <f>'11-2019'!#REF!</f>
        <v>#REF!</v>
      </c>
      <c r="F2332" s="71" t="e">
        <f t="shared" si="101"/>
        <v>#REF!</v>
      </c>
      <c r="H2332" s="38" t="e">
        <f>'11-2019'!#REF!</f>
        <v>#REF!</v>
      </c>
      <c r="I2332" s="38" t="e">
        <f>'11-2019'!#REF!</f>
        <v>#REF!</v>
      </c>
      <c r="J2332" s="38" t="e">
        <f>'11-2019'!#REF!</f>
        <v>#REF!</v>
      </c>
    </row>
    <row r="2333" spans="1:10" s="27" customFormat="1" ht="17.25" hidden="1" x14ac:dyDescent="0.3">
      <c r="A2333" s="6" t="e">
        <f>'11-2019'!#REF!</f>
        <v>#REF!</v>
      </c>
      <c r="B2333" s="7" t="e">
        <f>'11-2019'!#REF!</f>
        <v>#REF!</v>
      </c>
      <c r="C2333" s="8" t="e">
        <f>'11-2019'!#REF!</f>
        <v>#REF!</v>
      </c>
      <c r="D2333" s="9" t="e">
        <f>'11-2019'!#REF!</f>
        <v>#REF!</v>
      </c>
      <c r="E2333" s="9" t="e">
        <f>'11-2019'!#REF!</f>
        <v>#REF!</v>
      </c>
      <c r="F2333" s="71" t="e">
        <f t="shared" si="101"/>
        <v>#REF!</v>
      </c>
      <c r="H2333" s="38" t="e">
        <f>'11-2019'!#REF!</f>
        <v>#REF!</v>
      </c>
      <c r="I2333" s="38" t="e">
        <f>'11-2019'!#REF!</f>
        <v>#REF!</v>
      </c>
      <c r="J2333" s="38" t="e">
        <f>'11-2019'!#REF!</f>
        <v>#REF!</v>
      </c>
    </row>
    <row r="2334" spans="1:10" s="27" customFormat="1" ht="17.25" hidden="1" x14ac:dyDescent="0.3">
      <c r="A2334" s="6" t="e">
        <f>'11-2019'!#REF!</f>
        <v>#REF!</v>
      </c>
      <c r="B2334" s="7" t="e">
        <f>'11-2019'!#REF!</f>
        <v>#REF!</v>
      </c>
      <c r="C2334" s="8" t="e">
        <f>'11-2019'!#REF!</f>
        <v>#REF!</v>
      </c>
      <c r="D2334" s="9" t="e">
        <f>'11-2019'!#REF!</f>
        <v>#REF!</v>
      </c>
      <c r="E2334" s="9" t="e">
        <f>'11-2019'!#REF!</f>
        <v>#REF!</v>
      </c>
      <c r="F2334" s="71" t="e">
        <f t="shared" si="101"/>
        <v>#REF!</v>
      </c>
      <c r="H2334" s="38" t="e">
        <f>'11-2019'!#REF!</f>
        <v>#REF!</v>
      </c>
      <c r="I2334" s="38" t="e">
        <f>'11-2019'!#REF!</f>
        <v>#REF!</v>
      </c>
      <c r="J2334" s="38" t="e">
        <f>'11-2019'!#REF!</f>
        <v>#REF!</v>
      </c>
    </row>
    <row r="2335" spans="1:10" s="27" customFormat="1" ht="17.25" hidden="1" x14ac:dyDescent="0.3">
      <c r="A2335" s="6" t="e">
        <f>'11-2019'!#REF!</f>
        <v>#REF!</v>
      </c>
      <c r="B2335" s="7" t="e">
        <f>'11-2019'!#REF!</f>
        <v>#REF!</v>
      </c>
      <c r="C2335" s="8" t="e">
        <f>'11-2019'!#REF!</f>
        <v>#REF!</v>
      </c>
      <c r="D2335" s="9" t="e">
        <f>'11-2019'!#REF!</f>
        <v>#REF!</v>
      </c>
      <c r="E2335" s="9" t="e">
        <f>'11-2019'!#REF!</f>
        <v>#REF!</v>
      </c>
      <c r="F2335" s="71" t="e">
        <f t="shared" si="101"/>
        <v>#REF!</v>
      </c>
      <c r="H2335" s="38" t="e">
        <f>'11-2019'!#REF!</f>
        <v>#REF!</v>
      </c>
      <c r="I2335" s="38" t="e">
        <f>'11-2019'!#REF!</f>
        <v>#REF!</v>
      </c>
      <c r="J2335" s="38" t="e">
        <f>'11-2019'!#REF!</f>
        <v>#REF!</v>
      </c>
    </row>
    <row r="2336" spans="1:10" s="27" customFormat="1" ht="17.25" hidden="1" x14ac:dyDescent="0.3">
      <c r="A2336" s="6" t="e">
        <f>'11-2019'!#REF!</f>
        <v>#REF!</v>
      </c>
      <c r="B2336" s="7" t="e">
        <f>'11-2019'!#REF!</f>
        <v>#REF!</v>
      </c>
      <c r="C2336" s="8" t="e">
        <f>'11-2019'!#REF!</f>
        <v>#REF!</v>
      </c>
      <c r="D2336" s="9">
        <f>'11-2019'!O3141</f>
        <v>0</v>
      </c>
      <c r="E2336" s="9">
        <f>'11-2019'!P3141</f>
        <v>0</v>
      </c>
      <c r="F2336" s="71">
        <f t="shared" si="101"/>
        <v>0</v>
      </c>
      <c r="H2336" s="38" t="e">
        <f>'11-2019'!#REF!</f>
        <v>#REF!</v>
      </c>
      <c r="I2336" s="38" t="e">
        <f>'11-2019'!#REF!</f>
        <v>#REF!</v>
      </c>
      <c r="J2336" s="38" t="e">
        <f>'11-2019'!#REF!</f>
        <v>#REF!</v>
      </c>
    </row>
    <row r="2337" spans="1:10" s="27" customFormat="1" ht="17.25" hidden="1" x14ac:dyDescent="0.3">
      <c r="A2337" s="6" t="e">
        <f>'11-2019'!#REF!</f>
        <v>#REF!</v>
      </c>
      <c r="B2337" s="7" t="e">
        <f>'11-2019'!#REF!</f>
        <v>#REF!</v>
      </c>
      <c r="C2337" s="8" t="e">
        <f>'11-2019'!#REF!</f>
        <v>#REF!</v>
      </c>
      <c r="D2337" s="9">
        <f>'11-2019'!O3142</f>
        <v>0</v>
      </c>
      <c r="E2337" s="9">
        <f>'11-2019'!P3142</f>
        <v>0</v>
      </c>
      <c r="F2337" s="71">
        <f t="shared" si="101"/>
        <v>0</v>
      </c>
      <c r="H2337" s="38" t="e">
        <f>'11-2019'!#REF!</f>
        <v>#REF!</v>
      </c>
      <c r="I2337" s="38" t="e">
        <f>'11-2019'!#REF!</f>
        <v>#REF!</v>
      </c>
      <c r="J2337" s="38" t="e">
        <f>'11-2019'!#REF!</f>
        <v>#REF!</v>
      </c>
    </row>
    <row r="2338" spans="1:10" s="27" customFormat="1" ht="17.25" hidden="1" x14ac:dyDescent="0.3">
      <c r="A2338" s="6" t="e">
        <f>'11-2019'!#REF!</f>
        <v>#REF!</v>
      </c>
      <c r="B2338" s="7" t="e">
        <f>'11-2019'!#REF!</f>
        <v>#REF!</v>
      </c>
      <c r="C2338" s="8" t="e">
        <f>'11-2019'!#REF!</f>
        <v>#REF!</v>
      </c>
      <c r="D2338" s="9">
        <f>'11-2019'!O3145</f>
        <v>0</v>
      </c>
      <c r="E2338" s="9">
        <f>'11-2019'!P3145</f>
        <v>0</v>
      </c>
      <c r="F2338" s="71">
        <f t="shared" si="101"/>
        <v>0</v>
      </c>
      <c r="H2338" s="38" t="e">
        <f>'11-2019'!#REF!</f>
        <v>#REF!</v>
      </c>
      <c r="I2338" s="38" t="e">
        <f>'11-2019'!#REF!</f>
        <v>#REF!</v>
      </c>
      <c r="J2338" s="38" t="e">
        <f>'11-2019'!#REF!</f>
        <v>#REF!</v>
      </c>
    </row>
    <row r="2339" spans="1:10" s="27" customFormat="1" ht="17.25" hidden="1" x14ac:dyDescent="0.3">
      <c r="A2339" s="6" t="e">
        <f>'11-2019'!#REF!</f>
        <v>#REF!</v>
      </c>
      <c r="B2339" s="7" t="e">
        <f>'11-2019'!#REF!</f>
        <v>#REF!</v>
      </c>
      <c r="C2339" s="8" t="e">
        <f>'11-2019'!#REF!</f>
        <v>#REF!</v>
      </c>
      <c r="D2339" s="9">
        <f>'11-2019'!O3146</f>
        <v>0</v>
      </c>
      <c r="E2339" s="9">
        <f>'11-2019'!P3146</f>
        <v>0</v>
      </c>
      <c r="F2339" s="71">
        <f t="shared" si="101"/>
        <v>0</v>
      </c>
      <c r="H2339" s="38" t="e">
        <f>'11-2019'!#REF!</f>
        <v>#REF!</v>
      </c>
      <c r="I2339" s="38" t="e">
        <f>'11-2019'!#REF!</f>
        <v>#REF!</v>
      </c>
      <c r="J2339" s="38" t="e">
        <f>'11-2019'!#REF!</f>
        <v>#REF!</v>
      </c>
    </row>
    <row r="2340" spans="1:10" s="27" customFormat="1" ht="17.25" hidden="1" x14ac:dyDescent="0.3">
      <c r="A2340" s="6" t="e">
        <f>'11-2019'!#REF!</f>
        <v>#REF!</v>
      </c>
      <c r="B2340" s="7" t="e">
        <f>'11-2019'!#REF!</f>
        <v>#REF!</v>
      </c>
      <c r="C2340" s="8" t="e">
        <f>'11-2019'!#REF!</f>
        <v>#REF!</v>
      </c>
      <c r="D2340" s="9">
        <f>'11-2019'!O3147</f>
        <v>0</v>
      </c>
      <c r="E2340" s="9">
        <f>'11-2019'!P3147</f>
        <v>0</v>
      </c>
      <c r="F2340" s="71">
        <f t="shared" si="101"/>
        <v>0</v>
      </c>
      <c r="H2340" s="38" t="e">
        <f>'11-2019'!#REF!</f>
        <v>#REF!</v>
      </c>
      <c r="I2340" s="38" t="e">
        <f>'11-2019'!#REF!</f>
        <v>#REF!</v>
      </c>
      <c r="J2340" s="38" t="e">
        <f>'11-2019'!#REF!</f>
        <v>#REF!</v>
      </c>
    </row>
    <row r="2341" spans="1:10" s="141" customFormat="1" ht="49.5" customHeight="1" x14ac:dyDescent="0.3">
      <c r="A2341" s="95"/>
      <c r="B2341" s="304" t="str">
        <f>'11-2019'!B3141</f>
        <v>* Cửa EUROWINDOW: Công ty cổ phần EUROWINDOW (địa chỉ Lô số 15, KCN Quang Minh, huyện Mê Linh, Tp Hà Nội). Giao hàng và lắp đặt tại công trình. Theo bảng giá ngày 01/01/2019</v>
      </c>
      <c r="C2341" s="305"/>
      <c r="D2341" s="305"/>
      <c r="E2341" s="305"/>
      <c r="F2341" s="306"/>
      <c r="H2341" s="142">
        <f>'11-2019'!H3141</f>
        <v>0</v>
      </c>
      <c r="I2341" s="142">
        <f>'11-2019'!I3141</f>
        <v>0</v>
      </c>
      <c r="J2341" s="142">
        <f>'11-2019'!J3141</f>
        <v>0</v>
      </c>
    </row>
    <row r="2342" spans="1:10" s="37" customFormat="1" ht="17.25" hidden="1" x14ac:dyDescent="0.3">
      <c r="A2342" s="13"/>
      <c r="B2342" s="5" t="str">
        <f>'11-2019'!B3142</f>
        <v>Eurowindow</v>
      </c>
      <c r="C2342" s="4"/>
      <c r="D2342" s="18"/>
      <c r="E2342" s="18"/>
      <c r="F2342" s="72"/>
      <c r="H2342" s="38">
        <f>'11-2019'!H3142</f>
        <v>0</v>
      </c>
      <c r="I2342" s="38">
        <f>'11-2019'!I3142</f>
        <v>0</v>
      </c>
      <c r="J2342" s="38">
        <f>'11-2019'!J3142</f>
        <v>0</v>
      </c>
    </row>
    <row r="2343" spans="1:10" s="27" customFormat="1" ht="33" hidden="1" x14ac:dyDescent="0.3">
      <c r="A2343" s="6">
        <f>'11-2019'!A3145</f>
        <v>3</v>
      </c>
      <c r="B2343" s="7" t="str">
        <f>'11-2019'!B3145</f>
        <v>Cửa sổ 2 cánh mở trượt - Hệ Profile của hãng Koemmerling, Kính đơn: Kính trắng Việt Nhật 5mm, Phụ kiện : Khóa bấm - Eurowindow, KT: 1400*1400</v>
      </c>
      <c r="C2343" s="8" t="str">
        <f>'11-2019'!C3145</f>
        <v>đ/m2</v>
      </c>
      <c r="D2343" s="9">
        <f>'11-2019'!O3150</f>
        <v>0</v>
      </c>
      <c r="E2343" s="9">
        <f>'11-2019'!P3150</f>
        <v>0</v>
      </c>
      <c r="F2343" s="71">
        <f t="shared" ref="F2343:F2348" si="102">E2343-D2343</f>
        <v>0</v>
      </c>
      <c r="H2343" s="38">
        <f>'11-2019'!H3145</f>
        <v>0</v>
      </c>
      <c r="I2343" s="38">
        <f>'11-2019'!I3145</f>
        <v>3898310</v>
      </c>
      <c r="J2343" s="38">
        <f>'11-2019'!J3145</f>
        <v>0</v>
      </c>
    </row>
    <row r="2344" spans="1:10" s="27" customFormat="1" ht="49.5" hidden="1" x14ac:dyDescent="0.3">
      <c r="A2344" s="6">
        <f>'11-2019'!A3146</f>
        <v>4</v>
      </c>
      <c r="B2344" s="7" t="str">
        <f>'11-2019'!B3146</f>
        <v>Cửa sổ 2 cánh mở quay lật vào trong- Hệ Profile của hãng Koemmerling, Kính đơn: Kính trắng Việt Nhật 5mm,  Phụ kiện : Thanh chốt đa điểm, tay nắm, bản lề, chốt liền - Roto
- KT1400*1400</v>
      </c>
      <c r="C2344" s="8" t="str">
        <f>'11-2019'!C3146</f>
        <v>đ/m2</v>
      </c>
      <c r="D2344" s="9">
        <f>'11-2019'!O3151</f>
        <v>0</v>
      </c>
      <c r="E2344" s="9">
        <f>'11-2019'!P3151</f>
        <v>0</v>
      </c>
      <c r="F2344" s="71">
        <f t="shared" si="102"/>
        <v>0</v>
      </c>
      <c r="H2344" s="38">
        <f>'11-2019'!H3146</f>
        <v>0</v>
      </c>
      <c r="I2344" s="38">
        <f>'11-2019'!I3146</f>
        <v>5813262</v>
      </c>
      <c r="J2344" s="38">
        <f>'11-2019'!J3146</f>
        <v>0</v>
      </c>
    </row>
    <row r="2345" spans="1:10" s="27" customFormat="1" ht="49.5" hidden="1" x14ac:dyDescent="0.3">
      <c r="A2345" s="6">
        <f>'11-2019'!A3147</f>
        <v>5</v>
      </c>
      <c r="B2345" s="7" t="str">
        <f>'11-2019'!B3147</f>
        <v>Cửa sổ 2 cánh mở quay ra ngoài- Hệ Profile của hãng Koemmerling,  Kính đơn: Kính trắng Việt Nhật 5mm, Phụ kiện : Thanh chốt đa điểm, tay nắm, bản lề, chốt liền - Roto,  KT: 1400*1400</v>
      </c>
      <c r="C2345" s="8" t="str">
        <f>'11-2019'!C3147</f>
        <v>đ/m2</v>
      </c>
      <c r="D2345" s="9">
        <f>'11-2019'!O3152</f>
        <v>0</v>
      </c>
      <c r="E2345" s="9">
        <f>'11-2019'!P3152</f>
        <v>0</v>
      </c>
      <c r="F2345" s="71">
        <f t="shared" si="102"/>
        <v>0</v>
      </c>
      <c r="H2345" s="38">
        <f>'11-2019'!H3147</f>
        <v>0</v>
      </c>
      <c r="I2345" s="38">
        <f>'11-2019'!I3147</f>
        <v>5288566</v>
      </c>
      <c r="J2345" s="38">
        <f>'11-2019'!J3147</f>
        <v>0</v>
      </c>
    </row>
    <row r="2346" spans="1:10" s="27" customFormat="1" ht="33" hidden="1" x14ac:dyDescent="0.3">
      <c r="A2346" s="6">
        <f>'11-2019'!A3148</f>
        <v>6</v>
      </c>
      <c r="B2346" s="7" t="str">
        <f>'11-2019'!B3148</f>
        <v>Cửa sổ 1 cánh mở hất ra ngoài- Hệ Profile của hãng Koemmerling, Kính đơn: Kính trắng Việt Nhật 5mm, - Phụ kiện : Thanh chốt đa điểm, tay nắm, bản lề - Roto, KT: 600*1400</v>
      </c>
      <c r="C2346" s="8" t="str">
        <f>'11-2019'!C3148</f>
        <v>đ/m2</v>
      </c>
      <c r="D2346" s="9">
        <f>'11-2019'!O3155</f>
        <v>0</v>
      </c>
      <c r="E2346" s="9">
        <f>'11-2019'!P3155</f>
        <v>0</v>
      </c>
      <c r="F2346" s="71">
        <f t="shared" si="102"/>
        <v>0</v>
      </c>
      <c r="H2346" s="38">
        <f>'11-2019'!H3148</f>
        <v>0</v>
      </c>
      <c r="I2346" s="38">
        <f>'11-2019'!I3148</f>
        <v>5648338</v>
      </c>
      <c r="J2346" s="38">
        <f>'11-2019'!J3148</f>
        <v>0</v>
      </c>
    </row>
    <row r="2347" spans="1:10" s="27" customFormat="1" ht="49.5" hidden="1" x14ac:dyDescent="0.3">
      <c r="A2347" s="6">
        <f>'11-2019'!A3149</f>
        <v>7</v>
      </c>
      <c r="B2347" s="7" t="str">
        <f>'11-2019'!B3149</f>
        <v>Cửa sổ 1 cánh mở quay lật vào trong- Hệ Profile của hãng Koemmerling, Kính đơn: Kính trắng Việt Nhật 5mm, Phụ kiện : Thanh chốt đa điểm, tay nắm, bản lề - Roto, KT: 600*1400</v>
      </c>
      <c r="C2347" s="8" t="str">
        <f>'11-2019'!C3149</f>
        <v>đ/m2</v>
      </c>
      <c r="D2347" s="9">
        <f>'11-2019'!O3156</f>
        <v>0</v>
      </c>
      <c r="E2347" s="9">
        <f>'11-2019'!P3156</f>
        <v>0</v>
      </c>
      <c r="F2347" s="71">
        <f t="shared" si="102"/>
        <v>0</v>
      </c>
      <c r="H2347" s="38">
        <f>'11-2019'!H3149</f>
        <v>0</v>
      </c>
      <c r="I2347" s="38">
        <f>'11-2019'!I3149</f>
        <v>7373386</v>
      </c>
      <c r="J2347" s="38">
        <f>'11-2019'!J3149</f>
        <v>0</v>
      </c>
    </row>
    <row r="2348" spans="1:10" s="27" customFormat="1" ht="49.5" hidden="1" x14ac:dyDescent="0.3">
      <c r="A2348" s="6">
        <f>'11-2019'!A3150</f>
        <v>8</v>
      </c>
      <c r="B2348" s="7" t="str">
        <f>'11-2019'!B3150</f>
        <v>Cửa đi 1 cánh mở quay trong, ngưỡng nhôm- Hệ Profile của hãng Koemmerling,- Kính đơn: Kính trắng Việt Nhật 5mm- Phụ kiện : Cửa đi ban công có khóa, Thanh chốt đa điểm, tay nắm, bản lề -Roto,ổ khóa 2 đầu chìa -Winkhaus- KT: 900*2200</v>
      </c>
      <c r="C2348" s="8" t="str">
        <f>'11-2019'!C3150</f>
        <v>đ/m2</v>
      </c>
      <c r="D2348" s="9">
        <f>'11-2019'!O3157</f>
        <v>0</v>
      </c>
      <c r="E2348" s="9">
        <f>'11-2019'!P3157</f>
        <v>0</v>
      </c>
      <c r="F2348" s="71">
        <f t="shared" si="102"/>
        <v>0</v>
      </c>
      <c r="H2348" s="38">
        <f>'11-2019'!H3150</f>
        <v>0</v>
      </c>
      <c r="I2348" s="38">
        <f>'11-2019'!I3150</f>
        <v>7180590</v>
      </c>
      <c r="J2348" s="38">
        <f>'11-2019'!J3150</f>
        <v>0</v>
      </c>
    </row>
    <row r="2349" spans="1:10" s="27" customFormat="1" ht="49.5" hidden="1" x14ac:dyDescent="0.3">
      <c r="A2349" s="6">
        <f>'11-2019'!A3151</f>
        <v>9</v>
      </c>
      <c r="B2349" s="7" t="str">
        <f>'11-2019'!B3151</f>
        <v>Cửa đi 2 cánh mở quay trong, ngưỡng nhôm- Hệ Profile của hãng Koemmerling- Kính đơn: Kính trắng Việt Nhật 5mm- Phụ kiện : Cửa đi ban công có khóa, Thanh chốt đa điểm, tay nắm, chốt liền, bản lề -Roto, ổ khóa 2 đầu chìa  -Winkhaus- KT: 1400*2200</v>
      </c>
      <c r="C2349" s="8" t="str">
        <f>'11-2019'!C3151</f>
        <v>đ/m2</v>
      </c>
      <c r="D2349" s="9">
        <f>'11-2019'!O3158</f>
        <v>0</v>
      </c>
      <c r="E2349" s="9">
        <f>'11-2019'!P3158</f>
        <v>0</v>
      </c>
      <c r="F2349" s="71">
        <f>E2349-D2349</f>
        <v>0</v>
      </c>
      <c r="H2349" s="38">
        <f>'11-2019'!H3151</f>
        <v>0</v>
      </c>
      <c r="I2349" s="38">
        <f>'11-2019'!I3151</f>
        <v>1606463</v>
      </c>
      <c r="J2349" s="38">
        <f>'11-2019'!J3151</f>
        <v>0</v>
      </c>
    </row>
    <row r="2350" spans="1:10" s="27" customFormat="1" ht="49.5" hidden="1" x14ac:dyDescent="0.3">
      <c r="A2350" s="6">
        <f>'11-2019'!A3152</f>
        <v>10</v>
      </c>
      <c r="B2350" s="7" t="str">
        <f>'11-2019'!B3152</f>
        <v>Cửa đi 2 cánh mở quay ra ngoài, ngưỡng nhôm- Hệ Profile của hãng Koemmerling- Kính đơn: Kính trắng Việt Nhật 5mm- Phụ kiện : Cửa đi chính có khóa, Thanh chốt đa điểm,tay nắm, chốt liền, bản lề -Roto, ổ khóa 2 đầu chìa -Winkhaus- KT: 1400*2200</v>
      </c>
      <c r="C2350" s="8" t="str">
        <f>'11-2019'!C3152</f>
        <v>đ/m2</v>
      </c>
      <c r="D2350" s="9">
        <f>'11-2019'!O3159</f>
        <v>0</v>
      </c>
      <c r="E2350" s="9">
        <f>'11-2019'!P3159</f>
        <v>0</v>
      </c>
      <c r="F2350" s="71">
        <f>E2350-D2350</f>
        <v>0</v>
      </c>
      <c r="H2350" s="38">
        <f>'11-2019'!H3152</f>
        <v>0</v>
      </c>
      <c r="I2350" s="38">
        <f>'11-2019'!I3152</f>
        <v>2648697</v>
      </c>
      <c r="J2350" s="38">
        <f>'11-2019'!J3152</f>
        <v>0</v>
      </c>
    </row>
    <row r="2351" spans="1:10" s="37" customFormat="1" ht="17.25" hidden="1" x14ac:dyDescent="0.3">
      <c r="A2351" s="13"/>
      <c r="B2351" s="5" t="str">
        <f>'11-2019'!B3155</f>
        <v>AsiaWindow</v>
      </c>
      <c r="C2351" s="4"/>
      <c r="D2351" s="18"/>
      <c r="E2351" s="18"/>
      <c r="F2351" s="72"/>
      <c r="H2351" s="38">
        <f>'11-2019'!H3155</f>
        <v>0</v>
      </c>
      <c r="I2351" s="38">
        <f>'11-2019'!I3155</f>
        <v>0</v>
      </c>
      <c r="J2351" s="38">
        <f>'11-2019'!J3155</f>
        <v>0</v>
      </c>
    </row>
    <row r="2352" spans="1:10" s="27" customFormat="1" ht="33" hidden="1" x14ac:dyDescent="0.3">
      <c r="A2352" s="6">
        <f>'11-2019'!A3156</f>
        <v>1</v>
      </c>
      <c r="B2352" s="7" t="str">
        <f>'11-2019'!B3156</f>
        <v>Vách kính cố định - Hệ Profile của hãng Eurowindow- Kính đơn: Kính trắng Việt Nhật 5mm- KT: 1000*1000</v>
      </c>
      <c r="C2352" s="8" t="str">
        <f>'11-2019'!C3156</f>
        <v>đ/m2</v>
      </c>
      <c r="D2352" s="9">
        <f>'11-2019'!O3161</f>
        <v>0</v>
      </c>
      <c r="E2352" s="9">
        <f>'11-2019'!P3161</f>
        <v>0</v>
      </c>
      <c r="F2352" s="71">
        <f t="shared" ref="F2352:F2357" si="103">E2352-D2352</f>
        <v>0</v>
      </c>
      <c r="H2352" s="38">
        <f>'11-2019'!H3156</f>
        <v>0</v>
      </c>
      <c r="I2352" s="38">
        <f>'11-2019'!I3156</f>
        <v>3520133</v>
      </c>
      <c r="J2352" s="38">
        <f>'11-2019'!J3156</f>
        <v>0</v>
      </c>
    </row>
    <row r="2353" spans="1:10" s="27" customFormat="1" ht="33" hidden="1" x14ac:dyDescent="0.3">
      <c r="A2353" s="6">
        <f>'11-2019'!A3157</f>
        <v>2</v>
      </c>
      <c r="B2353" s="7" t="str">
        <f>'11-2019'!B3157</f>
        <v>Cửa sổ 2 cánh mở trượt - Hệ Profile của hãng Eurowindow- Kính đơn: Kính trắng Việt Nhật 5mm- Phụ kiện : Khóa bấm -Eurowindow- KT: 1400*1400</v>
      </c>
      <c r="C2353" s="8" t="str">
        <f>'11-2019'!C3157</f>
        <v>đ/m2</v>
      </c>
      <c r="D2353" s="9">
        <f>'11-2019'!O3162</f>
        <v>0</v>
      </c>
      <c r="E2353" s="9">
        <f>'11-2019'!P3162</f>
        <v>0</v>
      </c>
      <c r="F2353" s="71">
        <f t="shared" si="103"/>
        <v>0</v>
      </c>
      <c r="H2353" s="38">
        <f>'11-2019'!H3157</f>
        <v>0</v>
      </c>
      <c r="I2353" s="38">
        <f>'11-2019'!I3157</f>
        <v>3383457</v>
      </c>
      <c r="J2353" s="38">
        <f>'11-2019'!J3157</f>
        <v>0</v>
      </c>
    </row>
    <row r="2354" spans="1:10" s="27" customFormat="1" ht="49.5" hidden="1" x14ac:dyDescent="0.3">
      <c r="A2354" s="6">
        <f>'11-2019'!A3158</f>
        <v>3</v>
      </c>
      <c r="B2354" s="7" t="str">
        <f>'11-2019'!B3158</f>
        <v>Cửa sổ 2 cánh mở quay lật vào trong- Hệ Profile của hãng Eurowindow- Kính đơn: Kính trắng Việt Nhật 5mm- Phụ kiện : Thanh chốt đa điểm, tay nắm, bản lề, chốt liền -Eurowindow- KT 1400*1400</v>
      </c>
      <c r="C2354" s="8" t="str">
        <f>'11-2019'!C3158</f>
        <v>đ/m2</v>
      </c>
      <c r="D2354" s="9" t="e">
        <f>'11-2019'!#REF!</f>
        <v>#REF!</v>
      </c>
      <c r="E2354" s="9" t="e">
        <f>'11-2019'!#REF!</f>
        <v>#REF!</v>
      </c>
      <c r="F2354" s="71" t="e">
        <f t="shared" si="103"/>
        <v>#REF!</v>
      </c>
      <c r="H2354" s="38">
        <f>'11-2019'!H3158</f>
        <v>0</v>
      </c>
      <c r="I2354" s="38">
        <f>'11-2019'!I3158</f>
        <v>4190289</v>
      </c>
      <c r="J2354" s="38">
        <f>'11-2019'!J3158</f>
        <v>0</v>
      </c>
    </row>
    <row r="2355" spans="1:10" s="27" customFormat="1" ht="49.5" hidden="1" x14ac:dyDescent="0.3">
      <c r="A2355" s="6">
        <f>'11-2019'!A3159</f>
        <v>4</v>
      </c>
      <c r="B2355" s="7" t="str">
        <f>'11-2019'!B3159</f>
        <v>Cửa sổ 2 cánh mở quay ra ngoài- Hệ Profile của hãng Eurowindow- Kính đơn: Kính trắng Việt Nhật 5mm- Phụ kiện : Thanh chốt đa điểm, tay nắm, bản lề, chốt liền -Eurowindow
- KT: 1400*1400</v>
      </c>
      <c r="C2355" s="8" t="str">
        <f>'11-2019'!C3159</f>
        <v>đ/m2</v>
      </c>
      <c r="D2355" s="9" t="e">
        <f>'11-2019'!#REF!</f>
        <v>#REF!</v>
      </c>
      <c r="E2355" s="9" t="e">
        <f>'11-2019'!#REF!</f>
        <v>#REF!</v>
      </c>
      <c r="F2355" s="71" t="e">
        <f t="shared" si="103"/>
        <v>#REF!</v>
      </c>
      <c r="H2355" s="38">
        <f>'11-2019'!H3159</f>
        <v>0</v>
      </c>
      <c r="I2355" s="38">
        <f>'11-2019'!I3159</f>
        <v>4419552</v>
      </c>
      <c r="J2355" s="38">
        <f>'11-2019'!J3159</f>
        <v>0</v>
      </c>
    </row>
    <row r="2356" spans="1:10" s="27" customFormat="1" ht="49.5" hidden="1" x14ac:dyDescent="0.3">
      <c r="A2356" s="6">
        <f>'11-2019'!A3160</f>
        <v>5</v>
      </c>
      <c r="B2356" s="7" t="str">
        <f>'11-2019'!B3160</f>
        <v>Cửa sổ 1 cánh mở hất ra ngoài- Hệ Profile của hãng Eurowindow- Kính đơn: Kính trắng Việt Nhật 5mm- Phụ kiện : Thanh chốt đa điểm, tay nắm, bản lề -Eurowindow- KT: 600*1400</v>
      </c>
      <c r="C2356" s="8" t="str">
        <f>'11-2019'!C3160</f>
        <v>đ/m2</v>
      </c>
      <c r="D2356" s="9" t="e">
        <f>'11-2019'!#REF!</f>
        <v>#REF!</v>
      </c>
      <c r="E2356" s="9" t="e">
        <f>'11-2019'!#REF!</f>
        <v>#REF!</v>
      </c>
      <c r="F2356" s="71" t="e">
        <f t="shared" si="103"/>
        <v>#REF!</v>
      </c>
      <c r="H2356" s="38">
        <f>'11-2019'!H3160</f>
        <v>0</v>
      </c>
      <c r="I2356" s="38">
        <f>'11-2019'!I3160</f>
        <v>4551460</v>
      </c>
      <c r="J2356" s="38">
        <f>'11-2019'!J3160</f>
        <v>0</v>
      </c>
    </row>
    <row r="2357" spans="1:10" s="27" customFormat="1" ht="49.5" x14ac:dyDescent="0.3">
      <c r="A2357" s="6">
        <f>'11-2019'!A3161</f>
        <v>6</v>
      </c>
      <c r="B2357" s="7" t="str">
        <f>'11-2019'!B3161</f>
        <v>Cửa sổ 1 cánh mở quay lật vào trong- Hệ Profile của hãng Eurowindow- Kính đơn: Kính trắng Việt Nhật 5mm- Phụ kiện : Thanh chốt đa điểm, tay nắm, bản lề-Eurowindow
- KT: 600*1400</v>
      </c>
      <c r="C2357" s="8" t="str">
        <f>'11-2019'!C3161</f>
        <v>đ/m2</v>
      </c>
      <c r="D2357" s="9" t="e">
        <f>'11-2019'!#REF!</f>
        <v>#REF!</v>
      </c>
      <c r="E2357" s="9" t="e">
        <f>'11-2019'!#REF!</f>
        <v>#REF!</v>
      </c>
      <c r="F2357" s="71" t="e">
        <f t="shared" si="103"/>
        <v>#REF!</v>
      </c>
      <c r="H2357" s="38">
        <f>'11-2019'!H3161</f>
        <v>0</v>
      </c>
      <c r="I2357" s="38">
        <f>'11-2019'!I3161</f>
        <v>4434207</v>
      </c>
      <c r="J2357" s="38">
        <f>'11-2019'!J3161</f>
        <v>0</v>
      </c>
    </row>
    <row r="2358" spans="1:10" s="37" customFormat="1" ht="49.5" customHeight="1" x14ac:dyDescent="0.3">
      <c r="A2358" s="13"/>
      <c r="B2358" s="321" t="e">
        <f>'11-2019'!#REF!</f>
        <v>#REF!</v>
      </c>
      <c r="C2358" s="322"/>
      <c r="D2358" s="322"/>
      <c r="E2358" s="322"/>
      <c r="F2358" s="323"/>
      <c r="H2358" s="40" t="e">
        <f>'11-2019'!#REF!</f>
        <v>#REF!</v>
      </c>
      <c r="I2358" s="40" t="e">
        <f>'11-2019'!#REF!</f>
        <v>#REF!</v>
      </c>
      <c r="J2358" s="40" t="e">
        <f>'11-2019'!#REF!</f>
        <v>#REF!</v>
      </c>
    </row>
    <row r="2359" spans="1:10" s="37" customFormat="1" ht="17.25" hidden="1" x14ac:dyDescent="0.3">
      <c r="A2359" s="13"/>
      <c r="B2359" s="5" t="e">
        <f>'11-2019'!#REF!</f>
        <v>#REF!</v>
      </c>
      <c r="C2359" s="4"/>
      <c r="D2359" s="18"/>
      <c r="E2359" s="18"/>
      <c r="F2359" s="72"/>
      <c r="H2359" s="40" t="e">
        <f>'11-2019'!#REF!</f>
        <v>#REF!</v>
      </c>
      <c r="I2359" s="40" t="e">
        <f>'11-2019'!#REF!</f>
        <v>#REF!</v>
      </c>
      <c r="J2359" s="40" t="e">
        <f>'11-2019'!#REF!</f>
        <v>#REF!</v>
      </c>
    </row>
    <row r="2360" spans="1:10" s="27" customFormat="1" ht="17.25" hidden="1" x14ac:dyDescent="0.3">
      <c r="A2360" s="6" t="e">
        <f>'11-2019'!#REF!</f>
        <v>#REF!</v>
      </c>
      <c r="B2360" s="7" t="e">
        <f>'11-2019'!#REF!</f>
        <v>#REF!</v>
      </c>
      <c r="C2360" s="8" t="e">
        <f>'11-2019'!#REF!</f>
        <v>#REF!</v>
      </c>
      <c r="D2360" s="9" t="e">
        <f>'11-2019'!#REF!</f>
        <v>#REF!</v>
      </c>
      <c r="E2360" s="9" t="e">
        <f>'11-2019'!#REF!</f>
        <v>#REF!</v>
      </c>
      <c r="F2360" s="71" t="e">
        <f>E2360-D2360</f>
        <v>#REF!</v>
      </c>
      <c r="H2360" s="38" t="e">
        <f>'11-2019'!#REF!</f>
        <v>#REF!</v>
      </c>
      <c r="I2360" s="38" t="e">
        <f>'11-2019'!#REF!</f>
        <v>#REF!</v>
      </c>
      <c r="J2360" s="38" t="e">
        <f>'11-2019'!#REF!</f>
        <v>#REF!</v>
      </c>
    </row>
    <row r="2361" spans="1:10" s="27" customFormat="1" ht="17.25" hidden="1" x14ac:dyDescent="0.3">
      <c r="A2361" s="6" t="e">
        <f>'11-2019'!#REF!</f>
        <v>#REF!</v>
      </c>
      <c r="B2361" s="7" t="e">
        <f>'11-2019'!#REF!</f>
        <v>#REF!</v>
      </c>
      <c r="C2361" s="8" t="e">
        <f>'11-2019'!#REF!</f>
        <v>#REF!</v>
      </c>
      <c r="D2361" s="9" t="e">
        <f>'11-2019'!#REF!</f>
        <v>#REF!</v>
      </c>
      <c r="E2361" s="9" t="e">
        <f>'11-2019'!#REF!</f>
        <v>#REF!</v>
      </c>
      <c r="F2361" s="71" t="e">
        <f>E2361-D2361</f>
        <v>#REF!</v>
      </c>
      <c r="H2361" s="38" t="e">
        <f>'11-2019'!#REF!</f>
        <v>#REF!</v>
      </c>
      <c r="I2361" s="38" t="e">
        <f>'11-2019'!#REF!</f>
        <v>#REF!</v>
      </c>
      <c r="J2361" s="38" t="e">
        <f>'11-2019'!#REF!</f>
        <v>#REF!</v>
      </c>
    </row>
    <row r="2362" spans="1:10" s="27" customFormat="1" ht="17.25" hidden="1" x14ac:dyDescent="0.3">
      <c r="A2362" s="6" t="e">
        <f>'11-2019'!#REF!</f>
        <v>#REF!</v>
      </c>
      <c r="B2362" s="7" t="e">
        <f>'11-2019'!#REF!</f>
        <v>#REF!</v>
      </c>
      <c r="C2362" s="8" t="e">
        <f>'11-2019'!#REF!</f>
        <v>#REF!</v>
      </c>
      <c r="D2362" s="9" t="e">
        <f>'11-2019'!#REF!</f>
        <v>#REF!</v>
      </c>
      <c r="E2362" s="9" t="e">
        <f>'11-2019'!#REF!</f>
        <v>#REF!</v>
      </c>
      <c r="F2362" s="71" t="e">
        <f>E2362-D2362</f>
        <v>#REF!</v>
      </c>
      <c r="H2362" s="38" t="e">
        <f>'11-2019'!#REF!</f>
        <v>#REF!</v>
      </c>
      <c r="I2362" s="38" t="e">
        <f>'11-2019'!#REF!</f>
        <v>#REF!</v>
      </c>
      <c r="J2362" s="38" t="e">
        <f>'11-2019'!#REF!</f>
        <v>#REF!</v>
      </c>
    </row>
    <row r="2363" spans="1:10" s="27" customFormat="1" ht="17.25" hidden="1" x14ac:dyDescent="0.3">
      <c r="A2363" s="6" t="e">
        <f>'11-2019'!#REF!</f>
        <v>#REF!</v>
      </c>
      <c r="B2363" s="7" t="e">
        <f>'11-2019'!#REF!</f>
        <v>#REF!</v>
      </c>
      <c r="C2363" s="8" t="e">
        <f>'11-2019'!#REF!</f>
        <v>#REF!</v>
      </c>
      <c r="D2363" s="9" t="e">
        <f>'11-2019'!#REF!</f>
        <v>#REF!</v>
      </c>
      <c r="E2363" s="9" t="e">
        <f>'11-2019'!#REF!</f>
        <v>#REF!</v>
      </c>
      <c r="F2363" s="71" t="e">
        <f t="shared" ref="F2363:F2379" si="104">E2363-D2363</f>
        <v>#REF!</v>
      </c>
      <c r="H2363" s="38" t="e">
        <f>'11-2019'!#REF!</f>
        <v>#REF!</v>
      </c>
      <c r="I2363" s="38" t="e">
        <f>'11-2019'!#REF!</f>
        <v>#REF!</v>
      </c>
      <c r="J2363" s="38" t="e">
        <f>'11-2019'!#REF!</f>
        <v>#REF!</v>
      </c>
    </row>
    <row r="2364" spans="1:10" s="27" customFormat="1" ht="17.25" hidden="1" x14ac:dyDescent="0.3">
      <c r="A2364" s="6"/>
      <c r="B2364" s="5" t="e">
        <f>'11-2019'!#REF!</f>
        <v>#REF!</v>
      </c>
      <c r="C2364" s="8" t="e">
        <f>'11-2019'!#REF!</f>
        <v>#REF!</v>
      </c>
      <c r="D2364" s="9" t="e">
        <f>'11-2019'!#REF!</f>
        <v>#REF!</v>
      </c>
      <c r="E2364" s="9" t="e">
        <f>'11-2019'!#REF!</f>
        <v>#REF!</v>
      </c>
      <c r="F2364" s="71" t="e">
        <f t="shared" si="104"/>
        <v>#REF!</v>
      </c>
      <c r="H2364" s="38" t="e">
        <f>'11-2019'!#REF!</f>
        <v>#REF!</v>
      </c>
      <c r="I2364" s="38" t="e">
        <f>'11-2019'!#REF!</f>
        <v>#REF!</v>
      </c>
      <c r="J2364" s="38" t="e">
        <f>'11-2019'!#REF!</f>
        <v>#REF!</v>
      </c>
    </row>
    <row r="2365" spans="1:10" s="27" customFormat="1" ht="17.25" hidden="1" x14ac:dyDescent="0.3">
      <c r="A2365" s="6" t="e">
        <f>'11-2019'!#REF!</f>
        <v>#REF!</v>
      </c>
      <c r="B2365" s="7" t="e">
        <f>'11-2019'!#REF!</f>
        <v>#REF!</v>
      </c>
      <c r="C2365" s="8" t="e">
        <f>'11-2019'!#REF!</f>
        <v>#REF!</v>
      </c>
      <c r="D2365" s="9" t="e">
        <f>'11-2019'!#REF!</f>
        <v>#REF!</v>
      </c>
      <c r="E2365" s="9" t="e">
        <f>'11-2019'!#REF!</f>
        <v>#REF!</v>
      </c>
      <c r="F2365" s="71" t="e">
        <f t="shared" si="104"/>
        <v>#REF!</v>
      </c>
      <c r="H2365" s="38" t="e">
        <f>'11-2019'!#REF!</f>
        <v>#REF!</v>
      </c>
      <c r="I2365" s="38" t="e">
        <f>'11-2019'!#REF!</f>
        <v>#REF!</v>
      </c>
      <c r="J2365" s="38" t="e">
        <f>'11-2019'!#REF!</f>
        <v>#REF!</v>
      </c>
    </row>
    <row r="2366" spans="1:10" s="27" customFormat="1" ht="17.25" hidden="1" x14ac:dyDescent="0.3">
      <c r="A2366" s="6" t="e">
        <f>'11-2019'!#REF!</f>
        <v>#REF!</v>
      </c>
      <c r="B2366" s="7" t="e">
        <f>'11-2019'!#REF!</f>
        <v>#REF!</v>
      </c>
      <c r="C2366" s="8" t="e">
        <f>'11-2019'!#REF!</f>
        <v>#REF!</v>
      </c>
      <c r="D2366" s="9" t="e">
        <f>'11-2019'!#REF!</f>
        <v>#REF!</v>
      </c>
      <c r="E2366" s="9" t="e">
        <f>'11-2019'!#REF!</f>
        <v>#REF!</v>
      </c>
      <c r="F2366" s="71" t="e">
        <f t="shared" si="104"/>
        <v>#REF!</v>
      </c>
      <c r="H2366" s="38" t="e">
        <f>'11-2019'!#REF!</f>
        <v>#REF!</v>
      </c>
      <c r="I2366" s="38" t="e">
        <f>'11-2019'!#REF!</f>
        <v>#REF!</v>
      </c>
      <c r="J2366" s="38" t="e">
        <f>'11-2019'!#REF!</f>
        <v>#REF!</v>
      </c>
    </row>
    <row r="2367" spans="1:10" s="27" customFormat="1" ht="17.25" hidden="1" x14ac:dyDescent="0.3">
      <c r="A2367" s="6" t="e">
        <f>'11-2019'!#REF!</f>
        <v>#REF!</v>
      </c>
      <c r="B2367" s="7" t="e">
        <f>'11-2019'!#REF!</f>
        <v>#REF!</v>
      </c>
      <c r="C2367" s="8" t="e">
        <f>'11-2019'!#REF!</f>
        <v>#REF!</v>
      </c>
      <c r="D2367" s="9">
        <f>'11-2019'!O3185</f>
        <v>0</v>
      </c>
      <c r="E2367" s="9">
        <f>'11-2019'!P3185</f>
        <v>0</v>
      </c>
      <c r="F2367" s="71">
        <f t="shared" si="104"/>
        <v>0</v>
      </c>
      <c r="H2367" s="38" t="e">
        <f>'11-2019'!#REF!</f>
        <v>#REF!</v>
      </c>
      <c r="I2367" s="38" t="e">
        <f>'11-2019'!#REF!</f>
        <v>#REF!</v>
      </c>
      <c r="J2367" s="38" t="e">
        <f>'11-2019'!#REF!</f>
        <v>#REF!</v>
      </c>
    </row>
    <row r="2368" spans="1:10" s="27" customFormat="1" ht="17.25" hidden="1" x14ac:dyDescent="0.3">
      <c r="A2368" s="6"/>
      <c r="B2368" s="5" t="e">
        <f>'11-2019'!#REF!</f>
        <v>#REF!</v>
      </c>
      <c r="C2368" s="8" t="e">
        <f>'11-2019'!#REF!</f>
        <v>#REF!</v>
      </c>
      <c r="D2368" s="9">
        <f>'11-2019'!O3186</f>
        <v>0</v>
      </c>
      <c r="E2368" s="9">
        <f>'11-2019'!P3186</f>
        <v>0</v>
      </c>
      <c r="F2368" s="71">
        <f t="shared" si="104"/>
        <v>0</v>
      </c>
      <c r="H2368" s="38" t="e">
        <f>'11-2019'!#REF!</f>
        <v>#REF!</v>
      </c>
      <c r="I2368" s="38" t="e">
        <f>'11-2019'!#REF!</f>
        <v>#REF!</v>
      </c>
      <c r="J2368" s="38" t="e">
        <f>'11-2019'!#REF!</f>
        <v>#REF!</v>
      </c>
    </row>
    <row r="2369" spans="1:10" s="27" customFormat="1" ht="17.25" hidden="1" x14ac:dyDescent="0.3">
      <c r="A2369" s="6" t="e">
        <f>'11-2019'!#REF!</f>
        <v>#REF!</v>
      </c>
      <c r="B2369" s="7" t="e">
        <f>'11-2019'!#REF!</f>
        <v>#REF!</v>
      </c>
      <c r="C2369" s="8" t="e">
        <f>'11-2019'!#REF!</f>
        <v>#REF!</v>
      </c>
      <c r="D2369" s="9">
        <f>'11-2019'!O3187</f>
        <v>0</v>
      </c>
      <c r="E2369" s="9">
        <f>'11-2019'!P3187</f>
        <v>0</v>
      </c>
      <c r="F2369" s="71">
        <f t="shared" si="104"/>
        <v>0</v>
      </c>
      <c r="H2369" s="38" t="e">
        <f>'11-2019'!#REF!</f>
        <v>#REF!</v>
      </c>
      <c r="I2369" s="38" t="e">
        <f>'11-2019'!#REF!</f>
        <v>#REF!</v>
      </c>
      <c r="J2369" s="38" t="e">
        <f>'11-2019'!#REF!</f>
        <v>#REF!</v>
      </c>
    </row>
    <row r="2370" spans="1:10" s="27" customFormat="1" ht="17.25" hidden="1" x14ac:dyDescent="0.3">
      <c r="A2370" s="6" t="e">
        <f>'11-2019'!#REF!</f>
        <v>#REF!</v>
      </c>
      <c r="B2370" s="7" t="e">
        <f>'11-2019'!#REF!</f>
        <v>#REF!</v>
      </c>
      <c r="C2370" s="8" t="e">
        <f>'11-2019'!#REF!</f>
        <v>#REF!</v>
      </c>
      <c r="D2370" s="9">
        <f>'11-2019'!O3188</f>
        <v>0</v>
      </c>
      <c r="E2370" s="9">
        <f>'11-2019'!P3188</f>
        <v>0</v>
      </c>
      <c r="F2370" s="71">
        <f t="shared" si="104"/>
        <v>0</v>
      </c>
      <c r="H2370" s="38" t="e">
        <f>'11-2019'!#REF!</f>
        <v>#REF!</v>
      </c>
      <c r="I2370" s="38" t="e">
        <f>'11-2019'!#REF!</f>
        <v>#REF!</v>
      </c>
      <c r="J2370" s="38" t="e">
        <f>'11-2019'!#REF!</f>
        <v>#REF!</v>
      </c>
    </row>
    <row r="2371" spans="1:10" s="27" customFormat="1" ht="17.25" hidden="1" x14ac:dyDescent="0.3">
      <c r="A2371" s="6" t="e">
        <f>'11-2019'!#REF!</f>
        <v>#REF!</v>
      </c>
      <c r="B2371" s="7" t="e">
        <f>'11-2019'!#REF!</f>
        <v>#REF!</v>
      </c>
      <c r="C2371" s="8" t="e">
        <f>'11-2019'!#REF!</f>
        <v>#REF!</v>
      </c>
      <c r="D2371" s="9">
        <f>'11-2019'!O3189</f>
        <v>0</v>
      </c>
      <c r="E2371" s="9">
        <f>'11-2019'!P3189</f>
        <v>0</v>
      </c>
      <c r="F2371" s="71">
        <f t="shared" si="104"/>
        <v>0</v>
      </c>
      <c r="H2371" s="38" t="e">
        <f>'11-2019'!#REF!</f>
        <v>#REF!</v>
      </c>
      <c r="I2371" s="38" t="e">
        <f>'11-2019'!#REF!</f>
        <v>#REF!</v>
      </c>
      <c r="J2371" s="38" t="e">
        <f>'11-2019'!#REF!</f>
        <v>#REF!</v>
      </c>
    </row>
    <row r="2372" spans="1:10" s="27" customFormat="1" ht="33" customHeight="1" x14ac:dyDescent="0.3">
      <c r="A2372" s="6"/>
      <c r="B2372" s="321" t="str">
        <f>'11-2019'!B3185</f>
        <v>* Cửa các loại: Công ty TNHH MTV Thanh Vũ: địa chỉ 28 Nguyễn Tri Phương, P.Bình Khánh, TPLX. Theo bảng giá ngày 05/2/2019</v>
      </c>
      <c r="C2372" s="322"/>
      <c r="D2372" s="322"/>
      <c r="E2372" s="322"/>
      <c r="F2372" s="323"/>
      <c r="H2372" s="38">
        <f>'11-2019'!H3185</f>
        <v>0</v>
      </c>
      <c r="I2372" s="38">
        <f>'11-2019'!I3185</f>
        <v>0</v>
      </c>
      <c r="J2372" s="38">
        <f>'11-2019'!J3185</f>
        <v>0</v>
      </c>
    </row>
    <row r="2373" spans="1:10" s="27" customFormat="1" ht="17.25" hidden="1" x14ac:dyDescent="0.3">
      <c r="A2373" s="6"/>
      <c r="B2373" s="5" t="str">
        <f>'11-2019'!B3186</f>
        <v>Vách + cửa nhôm Tungshin, sơn tĩnh điện, bao gồm phụ kiện và khóa</v>
      </c>
      <c r="C2373" s="8"/>
      <c r="D2373" s="9"/>
      <c r="E2373" s="9"/>
      <c r="F2373" s="71"/>
      <c r="H2373" s="38">
        <f>'11-2019'!H3186</f>
        <v>0</v>
      </c>
      <c r="I2373" s="38">
        <f>'11-2019'!I3186</f>
        <v>0</v>
      </c>
      <c r="J2373" s="38">
        <f>'11-2019'!J3186</f>
        <v>0</v>
      </c>
    </row>
    <row r="2374" spans="1:10" s="27" customFormat="1" ht="17.25" hidden="1" x14ac:dyDescent="0.3">
      <c r="A2374" s="6">
        <f>'11-2019'!A3187</f>
        <v>1</v>
      </c>
      <c r="B2374" s="7" t="str">
        <f>'11-2019'!B3187</f>
        <v>Vách ngăn nhôm hệ 700, kính trắng 05mm</v>
      </c>
      <c r="C2374" s="8" t="str">
        <f>'11-2019'!C3187</f>
        <v>đ/m2</v>
      </c>
      <c r="D2374" s="9">
        <f>'11-2019'!O3192</f>
        <v>0</v>
      </c>
      <c r="E2374" s="9">
        <f>'11-2019'!P3192</f>
        <v>0</v>
      </c>
      <c r="F2374" s="71">
        <f t="shared" si="104"/>
        <v>0</v>
      </c>
      <c r="H2374" s="38">
        <f>'11-2019'!H3187</f>
        <v>780000</v>
      </c>
      <c r="I2374" s="38">
        <f>'11-2019'!I3187</f>
        <v>780000</v>
      </c>
      <c r="J2374" s="38">
        <f>'11-2019'!J3187</f>
        <v>0</v>
      </c>
    </row>
    <row r="2375" spans="1:10" s="27" customFormat="1" ht="17.25" hidden="1" x14ac:dyDescent="0.3">
      <c r="A2375" s="6">
        <f>'11-2019'!A3188</f>
        <v>2</v>
      </c>
      <c r="B2375" s="7" t="str">
        <f>'11-2019'!B3188</f>
        <v>Vách ngăn nhôm hệ 700, kính trắng 08mm</v>
      </c>
      <c r="C2375" s="8" t="str">
        <f>'11-2019'!C3188</f>
        <v>đ/m2</v>
      </c>
      <c r="D2375" s="9">
        <f>'11-2019'!O3193</f>
        <v>0</v>
      </c>
      <c r="E2375" s="9">
        <f>'11-2019'!P3193</f>
        <v>0</v>
      </c>
      <c r="F2375" s="71">
        <f t="shared" si="104"/>
        <v>0</v>
      </c>
      <c r="H2375" s="38">
        <f>'11-2019'!H3188</f>
        <v>870000</v>
      </c>
      <c r="I2375" s="38">
        <f>'11-2019'!I3188</f>
        <v>870000</v>
      </c>
      <c r="J2375" s="38">
        <f>'11-2019'!J3188</f>
        <v>0</v>
      </c>
    </row>
    <row r="2376" spans="1:10" s="27" customFormat="1" ht="17.25" hidden="1" x14ac:dyDescent="0.3">
      <c r="A2376" s="6">
        <f>'11-2019'!A3189</f>
        <v>3</v>
      </c>
      <c r="B2376" s="7" t="str">
        <f>'11-2019'!B3189</f>
        <v>Vách ngăn nhôm hệ 700, kính trắng 10mm</v>
      </c>
      <c r="C2376" s="8" t="str">
        <f>'11-2019'!C3189</f>
        <v>đ/m2</v>
      </c>
      <c r="D2376" s="9">
        <f>'11-2019'!O3194</f>
        <v>0</v>
      </c>
      <c r="E2376" s="9">
        <f>'11-2019'!P3194</f>
        <v>0</v>
      </c>
      <c r="F2376" s="71">
        <f t="shared" si="104"/>
        <v>0</v>
      </c>
      <c r="H2376" s="38">
        <f>'11-2019'!H3189</f>
        <v>970000</v>
      </c>
      <c r="I2376" s="38">
        <f>'11-2019'!I3189</f>
        <v>970000</v>
      </c>
      <c r="J2376" s="38">
        <f>'11-2019'!J3189</f>
        <v>0</v>
      </c>
    </row>
    <row r="2377" spans="1:10" s="27" customFormat="1" ht="17.25" hidden="1" x14ac:dyDescent="0.3">
      <c r="A2377" s="6">
        <f>'11-2019'!A3190</f>
        <v>4</v>
      </c>
      <c r="B2377" s="7" t="str">
        <f>'11-2019'!B3190</f>
        <v>Vách ngăn nhôm hệ 1000, kính trắng 05mm</v>
      </c>
      <c r="C2377" s="8" t="str">
        <f>'11-2019'!C3190</f>
        <v>đ/m2</v>
      </c>
      <c r="D2377" s="9">
        <f>'11-2019'!O3195</f>
        <v>0</v>
      </c>
      <c r="E2377" s="9">
        <f>'11-2019'!P3195</f>
        <v>0</v>
      </c>
      <c r="F2377" s="71">
        <f t="shared" si="104"/>
        <v>0</v>
      </c>
      <c r="H2377" s="38">
        <f>'11-2019'!H3190</f>
        <v>870000</v>
      </c>
      <c r="I2377" s="38">
        <f>'11-2019'!I3190</f>
        <v>870000</v>
      </c>
      <c r="J2377" s="38">
        <f>'11-2019'!J3190</f>
        <v>0</v>
      </c>
    </row>
    <row r="2378" spans="1:10" s="27" customFormat="1" ht="17.25" hidden="1" x14ac:dyDescent="0.3">
      <c r="A2378" s="6">
        <f>'11-2019'!A3191</f>
        <v>5</v>
      </c>
      <c r="B2378" s="7" t="str">
        <f>'11-2019'!B3191</f>
        <v>Vách ngăn nhôm hệ 1000, kính trắng 08mm</v>
      </c>
      <c r="C2378" s="8" t="str">
        <f>'11-2019'!C3191</f>
        <v>đ/m2</v>
      </c>
      <c r="D2378" s="9">
        <f>'11-2019'!O3196</f>
        <v>0</v>
      </c>
      <c r="E2378" s="9">
        <f>'11-2019'!P3196</f>
        <v>0</v>
      </c>
      <c r="F2378" s="71">
        <f t="shared" si="104"/>
        <v>0</v>
      </c>
      <c r="H2378" s="38">
        <f>'11-2019'!H3191</f>
        <v>970000</v>
      </c>
      <c r="I2378" s="38">
        <f>'11-2019'!I3191</f>
        <v>970000</v>
      </c>
      <c r="J2378" s="38">
        <f>'11-2019'!J3191</f>
        <v>0</v>
      </c>
    </row>
    <row r="2379" spans="1:10" s="27" customFormat="1" ht="17.25" hidden="1" x14ac:dyDescent="0.3">
      <c r="A2379" s="6">
        <f>'11-2019'!A3192</f>
        <v>6</v>
      </c>
      <c r="B2379" s="7" t="str">
        <f>'11-2019'!B3192</f>
        <v>Vách ngăn nhôm hệ 1000, kính trắng 10mm</v>
      </c>
      <c r="C2379" s="8" t="str">
        <f>'11-2019'!C3192</f>
        <v>đ/m2</v>
      </c>
      <c r="D2379" s="9">
        <f>'11-2019'!O3197</f>
        <v>0</v>
      </c>
      <c r="E2379" s="9">
        <f>'11-2019'!P3197</f>
        <v>0</v>
      </c>
      <c r="F2379" s="71">
        <f t="shared" si="104"/>
        <v>0</v>
      </c>
      <c r="H2379" s="38">
        <f>'11-2019'!H3192</f>
        <v>1070000</v>
      </c>
      <c r="I2379" s="38">
        <f>'11-2019'!I3192</f>
        <v>1070000</v>
      </c>
      <c r="J2379" s="38">
        <f>'11-2019'!J3192</f>
        <v>0</v>
      </c>
    </row>
    <row r="2380" spans="1:10" s="27" customFormat="1" ht="17.25" hidden="1" x14ac:dyDescent="0.3">
      <c r="A2380" s="6">
        <f>'11-2019'!A3193</f>
        <v>7</v>
      </c>
      <c r="B2380" s="7" t="str">
        <f>'11-2019'!B3193</f>
        <v>Cửa sổ lùa nhôm hệ 500, kính 05mm</v>
      </c>
      <c r="C2380" s="8" t="str">
        <f>'11-2019'!C3193</f>
        <v>đ/m2</v>
      </c>
      <c r="D2380" s="9">
        <f>'11-2019'!O3198</f>
        <v>0</v>
      </c>
      <c r="E2380" s="9">
        <f>'11-2019'!P3198</f>
        <v>0</v>
      </c>
      <c r="F2380" s="71">
        <f t="shared" ref="F2380:F2391" si="105">E2380-D2380</f>
        <v>0</v>
      </c>
      <c r="H2380" s="38">
        <f>'11-2019'!H3193</f>
        <v>760000</v>
      </c>
      <c r="I2380" s="38">
        <f>'11-2019'!I3193</f>
        <v>760000</v>
      </c>
      <c r="J2380" s="38">
        <f>'11-2019'!J3193</f>
        <v>0</v>
      </c>
    </row>
    <row r="2381" spans="1:10" s="27" customFormat="1" ht="17.25" hidden="1" x14ac:dyDescent="0.3">
      <c r="A2381" s="6">
        <f>'11-2019'!A3194</f>
        <v>8</v>
      </c>
      <c r="B2381" s="7" t="str">
        <f>'11-2019'!B3194</f>
        <v>Cửa sổ lùa nhôm hệ 500, kính 08mm</v>
      </c>
      <c r="C2381" s="8" t="str">
        <f>'11-2019'!C3194</f>
        <v>đ/m2</v>
      </c>
      <c r="D2381" s="9">
        <f>'11-2019'!O3199</f>
        <v>0</v>
      </c>
      <c r="E2381" s="9">
        <f>'11-2019'!P3199</f>
        <v>0</v>
      </c>
      <c r="F2381" s="71">
        <f t="shared" si="105"/>
        <v>0</v>
      </c>
      <c r="H2381" s="38">
        <f>'11-2019'!H3194</f>
        <v>860000</v>
      </c>
      <c r="I2381" s="38">
        <f>'11-2019'!I3194</f>
        <v>860000</v>
      </c>
      <c r="J2381" s="38">
        <f>'11-2019'!J3194</f>
        <v>0</v>
      </c>
    </row>
    <row r="2382" spans="1:10" s="27" customFormat="1" ht="17.25" hidden="1" x14ac:dyDescent="0.3">
      <c r="A2382" s="6">
        <f>'11-2019'!A3195</f>
        <v>9</v>
      </c>
      <c r="B2382" s="7" t="str">
        <f>'11-2019'!B3195</f>
        <v>Cửa sổ lùa nhôm hệ 888, kính 05mm</v>
      </c>
      <c r="C2382" s="8" t="str">
        <f>'11-2019'!C3195</f>
        <v>đ/m2</v>
      </c>
      <c r="D2382" s="9">
        <f>'11-2019'!O3200</f>
        <v>0</v>
      </c>
      <c r="E2382" s="9">
        <f>'11-2019'!P3200</f>
        <v>0</v>
      </c>
      <c r="F2382" s="71">
        <f t="shared" si="105"/>
        <v>0</v>
      </c>
      <c r="H2382" s="38">
        <f>'11-2019'!H3195</f>
        <v>1280000</v>
      </c>
      <c r="I2382" s="38">
        <f>'11-2019'!I3195</f>
        <v>1280000</v>
      </c>
      <c r="J2382" s="38">
        <f>'11-2019'!J3195</f>
        <v>0</v>
      </c>
    </row>
    <row r="2383" spans="1:10" s="27" customFormat="1" ht="17.25" hidden="1" x14ac:dyDescent="0.3">
      <c r="A2383" s="6">
        <f>'11-2019'!A3196</f>
        <v>10</v>
      </c>
      <c r="B2383" s="7" t="str">
        <f>'11-2019'!B3196</f>
        <v>Cửa sổ lùa nhôm hệ 888, kính 08mm</v>
      </c>
      <c r="C2383" s="8" t="str">
        <f>'11-2019'!C3196</f>
        <v>đ/m2</v>
      </c>
      <c r="D2383" s="9">
        <f>'11-2019'!O3201</f>
        <v>0</v>
      </c>
      <c r="E2383" s="9">
        <f>'11-2019'!P3201</f>
        <v>0</v>
      </c>
      <c r="F2383" s="71">
        <f t="shared" si="105"/>
        <v>0</v>
      </c>
      <c r="H2383" s="38">
        <f>'11-2019'!H3196</f>
        <v>1380000</v>
      </c>
      <c r="I2383" s="38">
        <f>'11-2019'!I3196</f>
        <v>1380000</v>
      </c>
      <c r="J2383" s="38">
        <f>'11-2019'!J3196</f>
        <v>0</v>
      </c>
    </row>
    <row r="2384" spans="1:10" s="27" customFormat="1" ht="17.25" hidden="1" x14ac:dyDescent="0.3">
      <c r="A2384" s="6">
        <f>'11-2019'!A3197</f>
        <v>11</v>
      </c>
      <c r="B2384" s="7" t="str">
        <f>'11-2019'!B3197</f>
        <v>Cửa sổ bật, kính trắng 05mm</v>
      </c>
      <c r="C2384" s="8" t="str">
        <f>'11-2019'!C3197</f>
        <v>đ/m2</v>
      </c>
      <c r="D2384" s="9">
        <f>'11-2019'!O3202</f>
        <v>0</v>
      </c>
      <c r="E2384" s="9">
        <f>'11-2019'!P3202</f>
        <v>0</v>
      </c>
      <c r="F2384" s="71">
        <f t="shared" si="105"/>
        <v>0</v>
      </c>
      <c r="H2384" s="38">
        <f>'11-2019'!H3197</f>
        <v>750000</v>
      </c>
      <c r="I2384" s="38">
        <f>'11-2019'!I3197</f>
        <v>750000</v>
      </c>
      <c r="J2384" s="38">
        <f>'11-2019'!J3197</f>
        <v>0</v>
      </c>
    </row>
    <row r="2385" spans="1:10" s="27" customFormat="1" ht="17.25" hidden="1" x14ac:dyDescent="0.3">
      <c r="A2385" s="6">
        <f>'11-2019'!A3198</f>
        <v>12</v>
      </c>
      <c r="B2385" s="7" t="str">
        <f>'11-2019'!B3198</f>
        <v>Cửa đi nhôm hệ 700, kính trắng 05mm</v>
      </c>
      <c r="C2385" s="8" t="str">
        <f>'11-2019'!C3198</f>
        <v>đ/m2</v>
      </c>
      <c r="D2385" s="9">
        <f>'11-2019'!O3203</f>
        <v>0</v>
      </c>
      <c r="E2385" s="9">
        <f>'11-2019'!P3203</f>
        <v>0</v>
      </c>
      <c r="F2385" s="71">
        <f t="shared" si="105"/>
        <v>0</v>
      </c>
      <c r="H2385" s="38">
        <f>'11-2019'!H3198</f>
        <v>900000</v>
      </c>
      <c r="I2385" s="38">
        <f>'11-2019'!I3198</f>
        <v>900000</v>
      </c>
      <c r="J2385" s="38">
        <f>'11-2019'!J3198</f>
        <v>0</v>
      </c>
    </row>
    <row r="2386" spans="1:10" s="27" customFormat="1" ht="17.25" hidden="1" x14ac:dyDescent="0.3">
      <c r="A2386" s="6">
        <f>'11-2019'!A3199</f>
        <v>13</v>
      </c>
      <c r="B2386" s="7" t="str">
        <f>'11-2019'!B3199</f>
        <v>Cửa đi nhôm hệ 700, kính trắng 08mm</v>
      </c>
      <c r="C2386" s="8" t="str">
        <f>'11-2019'!C3199</f>
        <v>đ/m2</v>
      </c>
      <c r="D2386" s="9">
        <f>'11-2019'!O3204</f>
        <v>0</v>
      </c>
      <c r="E2386" s="9">
        <f>'11-2019'!P3204</f>
        <v>0</v>
      </c>
      <c r="F2386" s="71">
        <f t="shared" si="105"/>
        <v>0</v>
      </c>
      <c r="H2386" s="38">
        <f>'11-2019'!H3199</f>
        <v>980000</v>
      </c>
      <c r="I2386" s="38">
        <f>'11-2019'!I3199</f>
        <v>980000</v>
      </c>
      <c r="J2386" s="38">
        <f>'11-2019'!J3199</f>
        <v>0</v>
      </c>
    </row>
    <row r="2387" spans="1:10" s="27" customFormat="1" ht="17.25" hidden="1" x14ac:dyDescent="0.3">
      <c r="A2387" s="6">
        <f>'11-2019'!A3200</f>
        <v>14</v>
      </c>
      <c r="B2387" s="7" t="str">
        <f>'11-2019'!B3200</f>
        <v>Cửa đi nhôm hệ 1000, kính trắng 05mm</v>
      </c>
      <c r="C2387" s="8" t="str">
        <f>'11-2019'!C3200</f>
        <v>đ/m2</v>
      </c>
      <c r="D2387" s="9">
        <f>'11-2019'!O3205</f>
        <v>0</v>
      </c>
      <c r="E2387" s="9">
        <f>'11-2019'!P3205</f>
        <v>0</v>
      </c>
      <c r="F2387" s="71">
        <f t="shared" si="105"/>
        <v>0</v>
      </c>
      <c r="H2387" s="38">
        <f>'11-2019'!H3200</f>
        <v>1000000</v>
      </c>
      <c r="I2387" s="38">
        <f>'11-2019'!I3200</f>
        <v>1000000</v>
      </c>
      <c r="J2387" s="38">
        <f>'11-2019'!J3200</f>
        <v>0</v>
      </c>
    </row>
    <row r="2388" spans="1:10" s="27" customFormat="1" ht="17.25" hidden="1" x14ac:dyDescent="0.3">
      <c r="A2388" s="6">
        <f>'11-2019'!A3201</f>
        <v>15</v>
      </c>
      <c r="B2388" s="7" t="str">
        <f>'11-2019'!B3201</f>
        <v>Cửa đi nhôm hệ 1000, kính trắng 08mm</v>
      </c>
      <c r="C2388" s="8" t="str">
        <f>'11-2019'!C3201</f>
        <v>đ/m2</v>
      </c>
      <c r="D2388" s="9">
        <f>'11-2019'!O3206</f>
        <v>0</v>
      </c>
      <c r="E2388" s="9">
        <f>'11-2019'!P3206</f>
        <v>0</v>
      </c>
      <c r="F2388" s="71">
        <f t="shared" si="105"/>
        <v>0</v>
      </c>
      <c r="H2388" s="38">
        <f>'11-2019'!H3201</f>
        <v>1080000</v>
      </c>
      <c r="I2388" s="38">
        <f>'11-2019'!I3201</f>
        <v>1080000</v>
      </c>
      <c r="J2388" s="38">
        <f>'11-2019'!J3201</f>
        <v>0</v>
      </c>
    </row>
    <row r="2389" spans="1:10" s="27" customFormat="1" ht="17.25" hidden="1" x14ac:dyDescent="0.3">
      <c r="A2389" s="6">
        <f>'11-2019'!A3202</f>
        <v>16</v>
      </c>
      <c r="B2389" s="7" t="str">
        <f>'11-2019'!B3202</f>
        <v>Cửa đi nhôm hệ 1000, kính trắng 10mm</v>
      </c>
      <c r="C2389" s="8" t="str">
        <f>'11-2019'!C3202</f>
        <v>đ/m2</v>
      </c>
      <c r="D2389" s="9">
        <f>'11-2019'!O3207</f>
        <v>0</v>
      </c>
      <c r="E2389" s="9">
        <f>'11-2019'!P3207</f>
        <v>0</v>
      </c>
      <c r="F2389" s="71">
        <f t="shared" si="105"/>
        <v>0</v>
      </c>
      <c r="H2389" s="38">
        <f>'11-2019'!H3202</f>
        <v>1170000</v>
      </c>
      <c r="I2389" s="38">
        <f>'11-2019'!I3202</f>
        <v>1170000</v>
      </c>
      <c r="J2389" s="38">
        <f>'11-2019'!J3202</f>
        <v>0</v>
      </c>
    </row>
    <row r="2390" spans="1:10" s="27" customFormat="1" ht="17.25" hidden="1" x14ac:dyDescent="0.3">
      <c r="A2390" s="6"/>
      <c r="B2390" s="5" t="str">
        <f>'11-2019'!B3203</f>
        <v>Cửa sắt (chưa bao gồm khóa)</v>
      </c>
      <c r="C2390" s="8" t="str">
        <f>'11-2019'!C3203</f>
        <v>đ/m2</v>
      </c>
      <c r="D2390" s="9">
        <f>'11-2019'!O3208</f>
        <v>0</v>
      </c>
      <c r="E2390" s="9">
        <f>'11-2019'!P3208</f>
        <v>0</v>
      </c>
      <c r="F2390" s="71">
        <f t="shared" si="105"/>
        <v>0</v>
      </c>
      <c r="H2390" s="38">
        <f>'11-2019'!H3203</f>
        <v>0</v>
      </c>
      <c r="I2390" s="38">
        <f>'11-2019'!I3203</f>
        <v>0</v>
      </c>
      <c r="J2390" s="38">
        <f>'11-2019'!J3203</f>
        <v>0</v>
      </c>
    </row>
    <row r="2391" spans="1:10" s="27" customFormat="1" ht="17.25" hidden="1" x14ac:dyDescent="0.3">
      <c r="A2391" s="6">
        <f>'11-2019'!A3204</f>
        <v>1</v>
      </c>
      <c r="B2391" s="7" t="str">
        <f>'11-2019'!B3204</f>
        <v>Cửa đi giả gỗ đố 30x60 dày 1,4mm, không kính</v>
      </c>
      <c r="C2391" s="8" t="str">
        <f>'11-2019'!C3204</f>
        <v>đ/m2</v>
      </c>
      <c r="D2391" s="9">
        <f>'11-2019'!O3209</f>
        <v>0</v>
      </c>
      <c r="E2391" s="9">
        <f>'11-2019'!P3209</f>
        <v>0</v>
      </c>
      <c r="F2391" s="71">
        <f t="shared" si="105"/>
        <v>0</v>
      </c>
      <c r="H2391" s="38">
        <f>'11-2019'!H3204</f>
        <v>860000</v>
      </c>
      <c r="I2391" s="38">
        <f>'11-2019'!I3204</f>
        <v>860000</v>
      </c>
      <c r="J2391" s="38">
        <f>'11-2019'!J3204</f>
        <v>0</v>
      </c>
    </row>
    <row r="2392" spans="1:10" s="27" customFormat="1" ht="17.25" hidden="1" x14ac:dyDescent="0.3">
      <c r="A2392" s="6">
        <f>'11-2019'!A3205</f>
        <v>2</v>
      </c>
      <c r="B2392" s="7" t="str">
        <f>'11-2019'!B3205</f>
        <v>Cửa đi giả gỗ đố 30x60 dày 1,4mm, kính 05mm</v>
      </c>
      <c r="C2392" s="8" t="str">
        <f>'11-2019'!C3205</f>
        <v>đ/m2</v>
      </c>
      <c r="D2392" s="9">
        <f>'11-2019'!O3210</f>
        <v>0</v>
      </c>
      <c r="E2392" s="9">
        <f>'11-2019'!P3210</f>
        <v>0</v>
      </c>
      <c r="F2392" s="71">
        <f t="shared" ref="F2392:F2398" si="106">E2392-D2392</f>
        <v>0</v>
      </c>
      <c r="H2392" s="38">
        <f>'11-2019'!H3205</f>
        <v>1020000</v>
      </c>
      <c r="I2392" s="38">
        <f>'11-2019'!I3205</f>
        <v>1020000</v>
      </c>
      <c r="J2392" s="38">
        <f>'11-2019'!J3205</f>
        <v>0</v>
      </c>
    </row>
    <row r="2393" spans="1:10" s="27" customFormat="1" ht="17.25" hidden="1" x14ac:dyDescent="0.3">
      <c r="A2393" s="6">
        <f>'11-2019'!A3206</f>
        <v>3</v>
      </c>
      <c r="B2393" s="7" t="str">
        <f>'11-2019'!B3206</f>
        <v>Cửa đi giả gỗ đố 30x60 dày 1,4mm, có bông bảo vệ, không kính</v>
      </c>
      <c r="C2393" s="8" t="str">
        <f>'11-2019'!C3206</f>
        <v>đ/m2</v>
      </c>
      <c r="D2393" s="9">
        <f>'11-2019'!O3211</f>
        <v>0</v>
      </c>
      <c r="E2393" s="9">
        <f>'11-2019'!P3211</f>
        <v>0</v>
      </c>
      <c r="F2393" s="71">
        <f t="shared" si="106"/>
        <v>0</v>
      </c>
      <c r="H2393" s="38">
        <f>'11-2019'!H3206</f>
        <v>1240000</v>
      </c>
      <c r="I2393" s="38">
        <f>'11-2019'!I3206</f>
        <v>1240000</v>
      </c>
      <c r="J2393" s="38">
        <f>'11-2019'!J3206</f>
        <v>0</v>
      </c>
    </row>
    <row r="2394" spans="1:10" s="27" customFormat="1" ht="17.25" hidden="1" x14ac:dyDescent="0.3">
      <c r="A2394" s="6">
        <f>'11-2019'!A3207</f>
        <v>4</v>
      </c>
      <c r="B2394" s="7" t="str">
        <f>'11-2019'!B3207</f>
        <v>Cửa đi giả gỗ đố 30x60 dày 1,4mm, có bông bảo vệ , kính trắng 05mm</v>
      </c>
      <c r="C2394" s="8" t="str">
        <f>'11-2019'!C3207</f>
        <v>đ/m2</v>
      </c>
      <c r="D2394" s="9">
        <f>'11-2019'!O3212</f>
        <v>0</v>
      </c>
      <c r="E2394" s="9">
        <f>'11-2019'!P3212</f>
        <v>0</v>
      </c>
      <c r="F2394" s="71">
        <f t="shared" si="106"/>
        <v>0</v>
      </c>
      <c r="H2394" s="38">
        <f>'11-2019'!H3207</f>
        <v>1370000</v>
      </c>
      <c r="I2394" s="38">
        <f>'11-2019'!I3207</f>
        <v>1370000</v>
      </c>
      <c r="J2394" s="38">
        <f>'11-2019'!J3207</f>
        <v>0</v>
      </c>
    </row>
    <row r="2395" spans="1:10" s="27" customFormat="1" ht="17.25" hidden="1" x14ac:dyDescent="0.3">
      <c r="A2395" s="6">
        <f>'11-2019'!A3208</f>
        <v>5</v>
      </c>
      <c r="B2395" s="7" t="str">
        <f>'11-2019'!B3208</f>
        <v>Cửa đi đố 30x60 dày 1,4mm, có bông bảo vệ, không kính</v>
      </c>
      <c r="C2395" s="8" t="str">
        <f>'11-2019'!C3208</f>
        <v>đ/m2</v>
      </c>
      <c r="D2395" s="9">
        <f>'11-2019'!O3213</f>
        <v>0</v>
      </c>
      <c r="E2395" s="9">
        <f>'11-2019'!P3213</f>
        <v>0</v>
      </c>
      <c r="F2395" s="71">
        <f t="shared" si="106"/>
        <v>0</v>
      </c>
      <c r="H2395" s="38">
        <f>'11-2019'!H3208</f>
        <v>700000</v>
      </c>
      <c r="I2395" s="38">
        <f>'11-2019'!I3208</f>
        <v>700000</v>
      </c>
      <c r="J2395" s="38">
        <f>'11-2019'!J3208</f>
        <v>0</v>
      </c>
    </row>
    <row r="2396" spans="1:10" s="27" customFormat="1" ht="17.25" hidden="1" x14ac:dyDescent="0.3">
      <c r="A2396" s="6">
        <f>'11-2019'!A3209</f>
        <v>6</v>
      </c>
      <c r="B2396" s="7" t="str">
        <f>'11-2019'!B3209</f>
        <v>Cửa đi đố 30x60 dày 1,4mm, có bông bảo vệ, kính trắng 05mm</v>
      </c>
      <c r="C2396" s="8" t="str">
        <f>'11-2019'!C3209</f>
        <v>đ/m2</v>
      </c>
      <c r="D2396" s="9" t="e">
        <f>'11-2019'!#REF!</f>
        <v>#REF!</v>
      </c>
      <c r="E2396" s="9" t="e">
        <f>'11-2019'!#REF!</f>
        <v>#REF!</v>
      </c>
      <c r="F2396" s="71" t="e">
        <f t="shared" si="106"/>
        <v>#REF!</v>
      </c>
      <c r="H2396" s="38">
        <f>'11-2019'!H3209</f>
        <v>880000</v>
      </c>
      <c r="I2396" s="38">
        <f>'11-2019'!I3209</f>
        <v>880000</v>
      </c>
      <c r="J2396" s="38">
        <f>'11-2019'!J3209</f>
        <v>0</v>
      </c>
    </row>
    <row r="2397" spans="1:10" s="27" customFormat="1" ht="17.25" hidden="1" x14ac:dyDescent="0.3">
      <c r="A2397" s="6">
        <f>'11-2019'!A3210</f>
        <v>7</v>
      </c>
      <c r="B2397" s="7" t="str">
        <f>'11-2019'!B3210</f>
        <v>Cửa sổ có khuôn bông, không kính</v>
      </c>
      <c r="C2397" s="8" t="str">
        <f>'11-2019'!C3210</f>
        <v>đ/m2</v>
      </c>
      <c r="D2397" s="9" t="e">
        <f>'11-2019'!#REF!</f>
        <v>#REF!</v>
      </c>
      <c r="E2397" s="9" t="e">
        <f>'11-2019'!#REF!</f>
        <v>#REF!</v>
      </c>
      <c r="F2397" s="71" t="e">
        <f t="shared" si="106"/>
        <v>#REF!</v>
      </c>
      <c r="H2397" s="38">
        <f>'11-2019'!H3210</f>
        <v>700000</v>
      </c>
      <c r="I2397" s="38">
        <f>'11-2019'!I3210</f>
        <v>700000</v>
      </c>
      <c r="J2397" s="38">
        <f>'11-2019'!J3210</f>
        <v>0</v>
      </c>
    </row>
    <row r="2398" spans="1:10" s="27" customFormat="1" ht="17.25" hidden="1" x14ac:dyDescent="0.3">
      <c r="A2398" s="6">
        <f>'11-2019'!A3211</f>
        <v>8</v>
      </c>
      <c r="B2398" s="7" t="str">
        <f>'11-2019'!B3211</f>
        <v>Cửa sổ có khuôn bông, kính trắng 05mm</v>
      </c>
      <c r="C2398" s="8" t="str">
        <f>'11-2019'!C3211</f>
        <v>đ/m2</v>
      </c>
      <c r="D2398" s="9" t="e">
        <f>'11-2019'!#REF!</f>
        <v>#REF!</v>
      </c>
      <c r="E2398" s="9" t="e">
        <f>'11-2019'!#REF!</f>
        <v>#REF!</v>
      </c>
      <c r="F2398" s="71" t="e">
        <f t="shared" si="106"/>
        <v>#REF!</v>
      </c>
      <c r="H2398" s="38">
        <f>'11-2019'!H3211</f>
        <v>880000</v>
      </c>
      <c r="I2398" s="38">
        <f>'11-2019'!I3211</f>
        <v>880000</v>
      </c>
      <c r="J2398" s="38">
        <f>'11-2019'!J3211</f>
        <v>0</v>
      </c>
    </row>
    <row r="2399" spans="1:10" s="37" customFormat="1" ht="17.25" x14ac:dyDescent="0.3">
      <c r="A2399" s="13" t="str">
        <f>'11-2019'!A3212</f>
        <v>XVIII</v>
      </c>
      <c r="B2399" s="5" t="str">
        <f>'11-2019'!B3212</f>
        <v>CẦU THÉP CÁC LOẠI:</v>
      </c>
      <c r="C2399" s="4"/>
      <c r="D2399" s="18"/>
      <c r="E2399" s="18"/>
      <c r="F2399" s="72"/>
      <c r="H2399" s="38">
        <f>'11-2019'!H3212</f>
        <v>0</v>
      </c>
      <c r="I2399" s="38">
        <f>'11-2019'!I3212</f>
        <v>0</v>
      </c>
      <c r="J2399" s="38">
        <f>'11-2019'!J3212</f>
        <v>0</v>
      </c>
    </row>
    <row r="2400" spans="1:10" s="37" customFormat="1" ht="33.75" customHeight="1" x14ac:dyDescent="0.3">
      <c r="A2400" s="13"/>
      <c r="B2400" s="321" t="str">
        <f>'11-2019'!B3213</f>
        <v>* Cầu thép nông thôn: Cty Cổ phần Cơ khí An Giang sản xuất (giao hàng tại Cty Cổ phần Cơ khí An Giang). Theo bảng giá ngày 24/10/2019</v>
      </c>
      <c r="C2400" s="322"/>
      <c r="D2400" s="322"/>
      <c r="E2400" s="322"/>
      <c r="F2400" s="323"/>
      <c r="H2400" s="38">
        <f>'11-2019'!H3213</f>
        <v>0</v>
      </c>
      <c r="I2400" s="38">
        <f>'11-2019'!I3213</f>
        <v>0</v>
      </c>
      <c r="J2400" s="38">
        <f>'11-2019'!J3213</f>
        <v>0</v>
      </c>
    </row>
    <row r="2401" spans="1:10" s="37" customFormat="1" ht="17.25" hidden="1" x14ac:dyDescent="0.3">
      <c r="A2401" s="13"/>
      <c r="B2401" s="5" t="e">
        <f>'11-2019'!#REF!</f>
        <v>#REF!</v>
      </c>
      <c r="C2401" s="4"/>
      <c r="D2401" s="18"/>
      <c r="E2401" s="18"/>
      <c r="F2401" s="72"/>
      <c r="H2401" s="38" t="e">
        <f>'11-2019'!#REF!</f>
        <v>#REF!</v>
      </c>
      <c r="I2401" s="38" t="e">
        <f>'11-2019'!#REF!</f>
        <v>#REF!</v>
      </c>
      <c r="J2401" s="38" t="e">
        <f>'11-2019'!#REF!</f>
        <v>#REF!</v>
      </c>
    </row>
    <row r="2402" spans="1:10" s="27" customFormat="1" ht="17.25" hidden="1" x14ac:dyDescent="0.3">
      <c r="A2402" s="6" t="e">
        <f>'11-2019'!#REF!</f>
        <v>#REF!</v>
      </c>
      <c r="B2402" s="7" t="e">
        <f>'11-2019'!#REF!</f>
        <v>#REF!</v>
      </c>
      <c r="C2402" s="8" t="e">
        <f>'11-2019'!#REF!</f>
        <v>#REF!</v>
      </c>
      <c r="D2402" s="9" t="e">
        <f>'11-2019'!#REF!</f>
        <v>#REF!</v>
      </c>
      <c r="E2402" s="9" t="e">
        <f>'11-2019'!#REF!</f>
        <v>#REF!</v>
      </c>
      <c r="F2402" s="71" t="e">
        <f>E2402-D2402</f>
        <v>#REF!</v>
      </c>
      <c r="H2402" s="38" t="e">
        <f>'11-2019'!#REF!</f>
        <v>#REF!</v>
      </c>
      <c r="I2402" s="38" t="e">
        <f>'11-2019'!#REF!</f>
        <v>#REF!</v>
      </c>
      <c r="J2402" s="38" t="e">
        <f>'11-2019'!#REF!</f>
        <v>#REF!</v>
      </c>
    </row>
    <row r="2403" spans="1:10" s="27" customFormat="1" ht="17.25" hidden="1" x14ac:dyDescent="0.3">
      <c r="A2403" s="6" t="e">
        <f>'11-2019'!#REF!</f>
        <v>#REF!</v>
      </c>
      <c r="B2403" s="7" t="e">
        <f>'11-2019'!#REF!</f>
        <v>#REF!</v>
      </c>
      <c r="C2403" s="8" t="e">
        <f>'11-2019'!#REF!</f>
        <v>#REF!</v>
      </c>
      <c r="D2403" s="9" t="e">
        <f>'11-2019'!#REF!</f>
        <v>#REF!</v>
      </c>
      <c r="E2403" s="9" t="e">
        <f>'11-2019'!#REF!</f>
        <v>#REF!</v>
      </c>
      <c r="F2403" s="71" t="e">
        <f>E2403-D2403</f>
        <v>#REF!</v>
      </c>
      <c r="H2403" s="38" t="e">
        <f>'11-2019'!#REF!</f>
        <v>#REF!</v>
      </c>
      <c r="I2403" s="38" t="e">
        <f>'11-2019'!#REF!</f>
        <v>#REF!</v>
      </c>
      <c r="J2403" s="38" t="e">
        <f>'11-2019'!#REF!</f>
        <v>#REF!</v>
      </c>
    </row>
    <row r="2404" spans="1:10" s="37" customFormat="1" ht="17.25" hidden="1" x14ac:dyDescent="0.3">
      <c r="A2404" s="13"/>
      <c r="B2404" s="5" t="e">
        <f>'11-2019'!#REF!</f>
        <v>#REF!</v>
      </c>
      <c r="C2404" s="4"/>
      <c r="D2404" s="18"/>
      <c r="E2404" s="18"/>
      <c r="F2404" s="72"/>
      <c r="H2404" s="38" t="e">
        <f>'11-2019'!#REF!</f>
        <v>#REF!</v>
      </c>
      <c r="I2404" s="38" t="e">
        <f>'11-2019'!#REF!</f>
        <v>#REF!</v>
      </c>
      <c r="J2404" s="38" t="e">
        <f>'11-2019'!#REF!</f>
        <v>#REF!</v>
      </c>
    </row>
    <row r="2405" spans="1:10" s="27" customFormat="1" ht="17.25" hidden="1" x14ac:dyDescent="0.3">
      <c r="A2405" s="6" t="e">
        <f>'11-2019'!#REF!</f>
        <v>#REF!</v>
      </c>
      <c r="B2405" s="7" t="e">
        <f>'11-2019'!#REF!</f>
        <v>#REF!</v>
      </c>
      <c r="C2405" s="8" t="e">
        <f>'11-2019'!#REF!</f>
        <v>#REF!</v>
      </c>
      <c r="D2405" s="9" t="e">
        <f>'11-2019'!#REF!</f>
        <v>#REF!</v>
      </c>
      <c r="E2405" s="9" t="e">
        <f>'11-2019'!#REF!</f>
        <v>#REF!</v>
      </c>
      <c r="F2405" s="71" t="e">
        <f>E2405-D2405</f>
        <v>#REF!</v>
      </c>
      <c r="H2405" s="38" t="e">
        <f>'11-2019'!#REF!</f>
        <v>#REF!</v>
      </c>
      <c r="I2405" s="38" t="e">
        <f>'11-2019'!#REF!</f>
        <v>#REF!</v>
      </c>
      <c r="J2405" s="38" t="e">
        <f>'11-2019'!#REF!</f>
        <v>#REF!</v>
      </c>
    </row>
    <row r="2406" spans="1:10" s="27" customFormat="1" ht="17.25" hidden="1" x14ac:dyDescent="0.3">
      <c r="A2406" s="6" t="e">
        <f>'11-2019'!#REF!</f>
        <v>#REF!</v>
      </c>
      <c r="B2406" s="7" t="e">
        <f>'11-2019'!#REF!</f>
        <v>#REF!</v>
      </c>
      <c r="C2406" s="8" t="e">
        <f>'11-2019'!#REF!</f>
        <v>#REF!</v>
      </c>
      <c r="D2406" s="9" t="e">
        <f>'11-2019'!#REF!</f>
        <v>#REF!</v>
      </c>
      <c r="E2406" s="9" t="e">
        <f>'11-2019'!#REF!</f>
        <v>#REF!</v>
      </c>
      <c r="F2406" s="71" t="e">
        <f>E2406-D2406</f>
        <v>#REF!</v>
      </c>
      <c r="H2406" s="38" t="e">
        <f>'11-2019'!#REF!</f>
        <v>#REF!</v>
      </c>
      <c r="I2406" s="38" t="e">
        <f>'11-2019'!#REF!</f>
        <v>#REF!</v>
      </c>
      <c r="J2406" s="38" t="e">
        <f>'11-2019'!#REF!</f>
        <v>#REF!</v>
      </c>
    </row>
    <row r="2407" spans="1:10" s="37" customFormat="1" ht="17.25" hidden="1" x14ac:dyDescent="0.3">
      <c r="A2407" s="13"/>
      <c r="B2407" s="5" t="e">
        <f>'11-2019'!#REF!</f>
        <v>#REF!</v>
      </c>
      <c r="C2407" s="4"/>
      <c r="D2407" s="18"/>
      <c r="E2407" s="18"/>
      <c r="F2407" s="72"/>
      <c r="H2407" s="38" t="e">
        <f>'11-2019'!#REF!</f>
        <v>#REF!</v>
      </c>
      <c r="I2407" s="38" t="e">
        <f>'11-2019'!#REF!</f>
        <v>#REF!</v>
      </c>
      <c r="J2407" s="38" t="e">
        <f>'11-2019'!#REF!</f>
        <v>#REF!</v>
      </c>
    </row>
    <row r="2408" spans="1:10" s="27" customFormat="1" ht="17.25" hidden="1" x14ac:dyDescent="0.3">
      <c r="A2408" s="6" t="e">
        <f>'11-2019'!#REF!</f>
        <v>#REF!</v>
      </c>
      <c r="B2408" s="7" t="e">
        <f>'11-2019'!#REF!</f>
        <v>#REF!</v>
      </c>
      <c r="C2408" s="8" t="e">
        <f>'11-2019'!#REF!</f>
        <v>#REF!</v>
      </c>
      <c r="D2408" s="9">
        <f>'11-2019'!O3214</f>
        <v>0</v>
      </c>
      <c r="E2408" s="9">
        <f>'11-2019'!P3214</f>
        <v>0</v>
      </c>
      <c r="F2408" s="71">
        <f>E2408-D2408</f>
        <v>0</v>
      </c>
      <c r="H2408" s="38" t="e">
        <f>'11-2019'!#REF!</f>
        <v>#REF!</v>
      </c>
      <c r="I2408" s="38" t="e">
        <f>'11-2019'!#REF!</f>
        <v>#REF!</v>
      </c>
      <c r="J2408" s="38" t="e">
        <f>'11-2019'!#REF!</f>
        <v>#REF!</v>
      </c>
    </row>
    <row r="2409" spans="1:10" s="27" customFormat="1" ht="17.25" hidden="1" x14ac:dyDescent="0.3">
      <c r="A2409" s="6" t="e">
        <f>'11-2019'!#REF!</f>
        <v>#REF!</v>
      </c>
      <c r="B2409" s="7" t="e">
        <f>'11-2019'!#REF!</f>
        <v>#REF!</v>
      </c>
      <c r="C2409" s="8" t="e">
        <f>'11-2019'!#REF!</f>
        <v>#REF!</v>
      </c>
      <c r="D2409" s="9">
        <f>'11-2019'!O3215</f>
        <v>0</v>
      </c>
      <c r="E2409" s="9">
        <f>'11-2019'!P3215</f>
        <v>0</v>
      </c>
      <c r="F2409" s="71">
        <f>E2409-D2409</f>
        <v>0</v>
      </c>
      <c r="H2409" s="38" t="e">
        <f>'11-2019'!#REF!</f>
        <v>#REF!</v>
      </c>
      <c r="I2409" s="38" t="e">
        <f>'11-2019'!#REF!</f>
        <v>#REF!</v>
      </c>
      <c r="J2409" s="38" t="e">
        <f>'11-2019'!#REF!</f>
        <v>#REF!</v>
      </c>
    </row>
    <row r="2410" spans="1:10" s="27" customFormat="1" ht="17.25" hidden="1" x14ac:dyDescent="0.3">
      <c r="A2410" s="6" t="e">
        <f>'11-2019'!#REF!</f>
        <v>#REF!</v>
      </c>
      <c r="B2410" s="7" t="e">
        <f>'11-2019'!#REF!</f>
        <v>#REF!</v>
      </c>
      <c r="C2410" s="8" t="e">
        <f>'11-2019'!#REF!</f>
        <v>#REF!</v>
      </c>
      <c r="D2410" s="9">
        <f>'11-2019'!O3216</f>
        <v>0</v>
      </c>
      <c r="E2410" s="9">
        <f>'11-2019'!P3216</f>
        <v>0</v>
      </c>
      <c r="F2410" s="71">
        <f>E2410-D2410</f>
        <v>0</v>
      </c>
      <c r="H2410" s="38" t="e">
        <f>'11-2019'!#REF!</f>
        <v>#REF!</v>
      </c>
      <c r="I2410" s="38" t="e">
        <f>'11-2019'!#REF!</f>
        <v>#REF!</v>
      </c>
      <c r="J2410" s="38" t="e">
        <f>'11-2019'!#REF!</f>
        <v>#REF!</v>
      </c>
    </row>
    <row r="2411" spans="1:10" s="27" customFormat="1" ht="17.25" hidden="1" x14ac:dyDescent="0.3">
      <c r="A2411" s="6" t="e">
        <f>'11-2019'!#REF!</f>
        <v>#REF!</v>
      </c>
      <c r="B2411" s="7" t="e">
        <f>'11-2019'!#REF!</f>
        <v>#REF!</v>
      </c>
      <c r="C2411" s="8" t="e">
        <f>'11-2019'!#REF!</f>
        <v>#REF!</v>
      </c>
      <c r="D2411" s="9">
        <f>'11-2019'!O3223</f>
        <v>0</v>
      </c>
      <c r="E2411" s="9">
        <f>'11-2019'!P3223</f>
        <v>0</v>
      </c>
      <c r="F2411" s="71">
        <f>E2411-D2411</f>
        <v>0</v>
      </c>
      <c r="H2411" s="38" t="e">
        <f>'11-2019'!#REF!</f>
        <v>#REF!</v>
      </c>
      <c r="I2411" s="38" t="e">
        <f>'11-2019'!#REF!</f>
        <v>#REF!</v>
      </c>
      <c r="J2411" s="38" t="e">
        <f>'11-2019'!#REF!</f>
        <v>#REF!</v>
      </c>
    </row>
    <row r="2412" spans="1:10" s="27" customFormat="1" ht="17.25" hidden="1" x14ac:dyDescent="0.3">
      <c r="A2412" s="6" t="e">
        <f>'11-2019'!#REF!</f>
        <v>#REF!</v>
      </c>
      <c r="B2412" s="7" t="e">
        <f>'11-2019'!#REF!</f>
        <v>#REF!</v>
      </c>
      <c r="C2412" s="8" t="e">
        <f>'11-2019'!#REF!</f>
        <v>#REF!</v>
      </c>
      <c r="D2412" s="9">
        <f>'11-2019'!O3224</f>
        <v>0</v>
      </c>
      <c r="E2412" s="9">
        <f>'11-2019'!P3224</f>
        <v>0</v>
      </c>
      <c r="F2412" s="71">
        <f>E2412-D2412</f>
        <v>0</v>
      </c>
      <c r="H2412" s="38" t="e">
        <f>'11-2019'!#REF!</f>
        <v>#REF!</v>
      </c>
      <c r="I2412" s="38" t="e">
        <f>'11-2019'!#REF!</f>
        <v>#REF!</v>
      </c>
      <c r="J2412" s="38" t="e">
        <f>'11-2019'!#REF!</f>
        <v>#REF!</v>
      </c>
    </row>
    <row r="2413" spans="1:10" s="37" customFormat="1" ht="17.25" hidden="1" x14ac:dyDescent="0.3">
      <c r="A2413" s="13"/>
      <c r="B2413" s="321" t="str">
        <f>'11-2019'!B3214</f>
        <v>* Cầu thép NT 2.2 M bề rộng mặt cầu 2,0m, chiều dài nhịp tối đa 30m, tải trọng xe đơn 2,8 tấn</v>
      </c>
      <c r="C2413" s="322"/>
      <c r="D2413" s="322"/>
      <c r="E2413" s="322"/>
      <c r="F2413" s="323"/>
      <c r="H2413" s="38">
        <f>'11-2019'!H3214</f>
        <v>0</v>
      </c>
      <c r="I2413" s="38">
        <f>'11-2019'!I3214</f>
        <v>0</v>
      </c>
      <c r="J2413" s="38">
        <f>'11-2019'!J3214</f>
        <v>0</v>
      </c>
    </row>
    <row r="2414" spans="1:10" s="27" customFormat="1" ht="17.25" hidden="1" x14ac:dyDescent="0.3">
      <c r="A2414" s="6">
        <f>'11-2019'!A3215</f>
        <v>1</v>
      </c>
      <c r="B2414" s="7" t="str">
        <f>'11-2019'!B3215</f>
        <v xml:space="preserve"> - Sơn bảo vệ bề mặt (trọng lượng 289kg/mét dài)</v>
      </c>
      <c r="C2414" s="8" t="str">
        <f>'11-2019'!C3215</f>
        <v>đ/mdài</v>
      </c>
      <c r="D2414" s="9">
        <f>'11-2019'!O3229</f>
        <v>0</v>
      </c>
      <c r="E2414" s="9">
        <f>'11-2019'!P3229</f>
        <v>0</v>
      </c>
      <c r="F2414" s="71">
        <f>E2414-D2414</f>
        <v>0</v>
      </c>
      <c r="H2414" s="38">
        <f>'11-2019'!H3215</f>
        <v>0</v>
      </c>
      <c r="I2414" s="38">
        <f>'11-2019'!I3215</f>
        <v>0</v>
      </c>
      <c r="J2414" s="38">
        <f>'11-2019'!J3215</f>
        <v>0</v>
      </c>
    </row>
    <row r="2415" spans="1:10" s="27" customFormat="1" ht="17.25" hidden="1" x14ac:dyDescent="0.3">
      <c r="A2415" s="6">
        <f>'11-2019'!A3216</f>
        <v>2</v>
      </c>
      <c r="B2415" s="7" t="str">
        <f>'11-2019'!B3216</f>
        <v xml:space="preserve"> - Mạ kẽm bảo vệ bề mặt (trọng lượng 289kg/mét dài)</v>
      </c>
      <c r="C2415" s="8" t="str">
        <f>'11-2019'!C3216</f>
        <v>đ/mdài</v>
      </c>
      <c r="D2415" s="9">
        <f>'11-2019'!O3230</f>
        <v>0</v>
      </c>
      <c r="E2415" s="9">
        <f>'11-2019'!P3230</f>
        <v>0</v>
      </c>
      <c r="F2415" s="71">
        <f>E2415-D2415</f>
        <v>0</v>
      </c>
      <c r="H2415" s="38">
        <f>'11-2019'!H3216</f>
        <v>0</v>
      </c>
      <c r="I2415" s="38">
        <f>'11-2019'!I3216</f>
        <v>0</v>
      </c>
      <c r="J2415" s="38">
        <f>'11-2019'!J3216</f>
        <v>0</v>
      </c>
    </row>
    <row r="2416" spans="1:10" s="37" customFormat="1" ht="17.25" hidden="1" x14ac:dyDescent="0.3">
      <c r="A2416" s="13"/>
      <c r="B2416" s="321" t="str">
        <f>'11-2019'!B3223</f>
        <v>* Cầu thép NT 2.6 K bề rộng mặt cầu 2,5m, chiều dài nhịp tối đa 21m - 18m, tải trọng xe đơn 5 tấn - 5H tấn</v>
      </c>
      <c r="C2416" s="322"/>
      <c r="D2416" s="322"/>
      <c r="E2416" s="322"/>
      <c r="F2416" s="323"/>
      <c r="H2416" s="38">
        <f>'11-2019'!H3223</f>
        <v>0</v>
      </c>
      <c r="I2416" s="38">
        <f>'11-2019'!I3223</f>
        <v>0</v>
      </c>
      <c r="J2416" s="38">
        <f>'11-2019'!J3223</f>
        <v>0</v>
      </c>
    </row>
    <row r="2417" spans="1:10" s="27" customFormat="1" ht="17.25" hidden="1" x14ac:dyDescent="0.3">
      <c r="A2417" s="6">
        <f>'11-2019'!A3224</f>
        <v>1</v>
      </c>
      <c r="B2417" s="7" t="str">
        <f>'11-2019'!B3224</f>
        <v xml:space="preserve"> - Sơn bảo vệ bề mặt  (trọng lượng 332kg/mét dài)</v>
      </c>
      <c r="C2417" s="8" t="str">
        <f>'11-2019'!C3224</f>
        <v>đ/mdài</v>
      </c>
      <c r="D2417" s="9">
        <f>'11-2019'!O3243</f>
        <v>0</v>
      </c>
      <c r="E2417" s="9">
        <f>'11-2019'!P3243</f>
        <v>0</v>
      </c>
      <c r="F2417" s="71">
        <f>E2417-D2417</f>
        <v>0</v>
      </c>
      <c r="H2417" s="38">
        <f>'11-2019'!H3224</f>
        <v>0</v>
      </c>
      <c r="I2417" s="38">
        <f>'11-2019'!I3224</f>
        <v>0</v>
      </c>
      <c r="J2417" s="38">
        <f>'11-2019'!J3224</f>
        <v>0</v>
      </c>
    </row>
    <row r="2418" spans="1:10" s="27" customFormat="1" ht="17.25" hidden="1" x14ac:dyDescent="0.3">
      <c r="A2418" s="6">
        <f>'11-2019'!A3225</f>
        <v>2</v>
      </c>
      <c r="B2418" s="7" t="str">
        <f>'11-2019'!B3225</f>
        <v xml:space="preserve"> - Mạ kẽm bảo vệ bề mặt (trọng lượng 332kg/mét dài)</v>
      </c>
      <c r="C2418" s="8" t="str">
        <f>'11-2019'!C3225</f>
        <v>đ/mdài</v>
      </c>
      <c r="D2418" s="9">
        <f>'11-2019'!O3244</f>
        <v>0</v>
      </c>
      <c r="E2418" s="9">
        <f>'11-2019'!P3244</f>
        <v>0</v>
      </c>
      <c r="F2418" s="71">
        <f>E2418-D2418</f>
        <v>0</v>
      </c>
      <c r="H2418" s="38">
        <f>'11-2019'!H3225</f>
        <v>0</v>
      </c>
      <c r="I2418" s="38">
        <f>'11-2019'!I3225</f>
        <v>0</v>
      </c>
      <c r="J2418" s="38">
        <f>'11-2019'!J3225</f>
        <v>0</v>
      </c>
    </row>
    <row r="2419" spans="1:10" s="37" customFormat="1" ht="17.25" hidden="1" x14ac:dyDescent="0.3">
      <c r="A2419" s="13"/>
      <c r="B2419" s="321" t="str">
        <f>'11-2019'!B3229</f>
        <v>* Cầu thép NT 2.6 M bề rộng mặt cầu 2,5m, chiều dài nhịp tối đa 27m - 24m, tải trọng xe đơn 5 tấn - 5H tấn</v>
      </c>
      <c r="C2419" s="322"/>
      <c r="D2419" s="322"/>
      <c r="E2419" s="322"/>
      <c r="F2419" s="323"/>
      <c r="H2419" s="38">
        <f>'11-2019'!H3229</f>
        <v>0</v>
      </c>
      <c r="I2419" s="38">
        <f>'11-2019'!I3229</f>
        <v>0</v>
      </c>
      <c r="J2419" s="38">
        <f>'11-2019'!J3229</f>
        <v>0</v>
      </c>
    </row>
    <row r="2420" spans="1:10" s="27" customFormat="1" ht="17.25" hidden="1" x14ac:dyDescent="0.3">
      <c r="A2420" s="6">
        <f>'11-2019'!A3230</f>
        <v>1</v>
      </c>
      <c r="B2420" s="7" t="str">
        <f>'11-2019'!B3230</f>
        <v xml:space="preserve"> - Sơn bảo vệ bề mặt (trọng lượng 370kg/mét dài)</v>
      </c>
      <c r="C2420" s="8" t="str">
        <f>'11-2019'!C3230</f>
        <v>đ/mdài</v>
      </c>
      <c r="D2420" s="9">
        <f>'11-2019'!O3246</f>
        <v>0</v>
      </c>
      <c r="E2420" s="9">
        <f>'11-2019'!P3246</f>
        <v>0</v>
      </c>
      <c r="F2420" s="71">
        <f>E2420-D2420</f>
        <v>0</v>
      </c>
      <c r="H2420" s="38">
        <f>'11-2019'!H3230</f>
        <v>0</v>
      </c>
      <c r="I2420" s="38">
        <f>'11-2019'!I3230</f>
        <v>0</v>
      </c>
      <c r="J2420" s="38">
        <f>'11-2019'!J3230</f>
        <v>0</v>
      </c>
    </row>
    <row r="2421" spans="1:10" s="27" customFormat="1" ht="17.25" hidden="1" x14ac:dyDescent="0.3">
      <c r="A2421" s="6">
        <f>'11-2019'!A3231</f>
        <v>2</v>
      </c>
      <c r="B2421" s="7" t="str">
        <f>'11-2019'!B3231</f>
        <v xml:space="preserve"> - Mạ kẽm bảo vệ bề mặt (trọng lượng 370kg/mét dài)</v>
      </c>
      <c r="C2421" s="8" t="str">
        <f>'11-2019'!C3231</f>
        <v>đ/mdài</v>
      </c>
      <c r="D2421" s="9">
        <f>'11-2019'!O3247</f>
        <v>0</v>
      </c>
      <c r="E2421" s="9">
        <f>'11-2019'!P3247</f>
        <v>0</v>
      </c>
      <c r="F2421" s="71">
        <f>E2421-D2421</f>
        <v>0</v>
      </c>
      <c r="H2421" s="38">
        <f>'11-2019'!H3231</f>
        <v>0</v>
      </c>
      <c r="I2421" s="38">
        <f>'11-2019'!I3231</f>
        <v>0</v>
      </c>
      <c r="J2421" s="38">
        <f>'11-2019'!J3231</f>
        <v>0</v>
      </c>
    </row>
    <row r="2422" spans="1:10" s="37" customFormat="1" ht="17.25" hidden="1" x14ac:dyDescent="0.3">
      <c r="A2422" s="13"/>
      <c r="B2422" s="321" t="str">
        <f>'11-2019'!B3243</f>
        <v>* Cầu thép NT 3.2 K bề rộng mặt cầu 3,0m, chiều dài nhịp tối đa 18m - 15m, tải trọng xe đơn 5 tấn - 5H tấn</v>
      </c>
      <c r="C2422" s="322"/>
      <c r="D2422" s="322"/>
      <c r="E2422" s="322"/>
      <c r="F2422" s="323"/>
      <c r="H2422" s="38">
        <f>'11-2019'!H3243</f>
        <v>0</v>
      </c>
      <c r="I2422" s="38">
        <f>'11-2019'!I3243</f>
        <v>0</v>
      </c>
      <c r="J2422" s="38">
        <f>'11-2019'!J3243</f>
        <v>0</v>
      </c>
    </row>
    <row r="2423" spans="1:10" s="27" customFormat="1" ht="17.25" hidden="1" x14ac:dyDescent="0.3">
      <c r="A2423" s="6">
        <f>'11-2019'!A3244</f>
        <v>1</v>
      </c>
      <c r="B2423" s="7" t="str">
        <f>'11-2019'!B3244</f>
        <v xml:space="preserve"> - Sơn bảo vệ bề mặt (trọng lượng 420kg/mét dài)</v>
      </c>
      <c r="C2423" s="8" t="str">
        <f>'11-2019'!C3244</f>
        <v>đ/mdài</v>
      </c>
      <c r="D2423" s="9">
        <f>'11-2019'!O3261</f>
        <v>0</v>
      </c>
      <c r="E2423" s="9">
        <f>'11-2019'!P3261</f>
        <v>0</v>
      </c>
      <c r="F2423" s="71">
        <f>E2423-D2423</f>
        <v>0</v>
      </c>
      <c r="H2423" s="38">
        <f>'11-2019'!H3244</f>
        <v>0</v>
      </c>
      <c r="I2423" s="38">
        <f>'11-2019'!I3244</f>
        <v>0</v>
      </c>
      <c r="J2423" s="38">
        <f>'11-2019'!J3244</f>
        <v>0</v>
      </c>
    </row>
    <row r="2424" spans="1:10" s="27" customFormat="1" ht="17.25" hidden="1" x14ac:dyDescent="0.3">
      <c r="A2424" s="6">
        <f>'11-2019'!A3245</f>
        <v>2</v>
      </c>
      <c r="B2424" s="7" t="str">
        <f>'11-2019'!B3245</f>
        <v xml:space="preserve"> - Mạ kẽm bảo vệ bề mặt (trọng lượng 420kg/mét dài)</v>
      </c>
      <c r="C2424" s="8" t="str">
        <f>'11-2019'!C3245</f>
        <v>đ/mdài</v>
      </c>
      <c r="D2424" s="9">
        <f>'11-2019'!O3262</f>
        <v>0</v>
      </c>
      <c r="E2424" s="9">
        <f>'11-2019'!P3262</f>
        <v>0</v>
      </c>
      <c r="F2424" s="71">
        <f>E2424-D2424</f>
        <v>0</v>
      </c>
      <c r="H2424" s="38">
        <f>'11-2019'!H3245</f>
        <v>0</v>
      </c>
      <c r="I2424" s="38">
        <f>'11-2019'!I3245</f>
        <v>0</v>
      </c>
      <c r="J2424" s="38">
        <f>'11-2019'!J3245</f>
        <v>0</v>
      </c>
    </row>
    <row r="2425" spans="1:10" s="37" customFormat="1" ht="17.25" hidden="1" x14ac:dyDescent="0.3">
      <c r="A2425" s="13"/>
      <c r="B2425" s="321" t="str">
        <f>'11-2019'!B3246</f>
        <v>* Cầu thép NT 3.2 MA bề rộng mặt cầu 3,0m, chiều dài nhịp tối đa 21m - 18m, tải trọng xe đơn 5 tấn - 5H tấn</v>
      </c>
      <c r="C2425" s="322"/>
      <c r="D2425" s="322"/>
      <c r="E2425" s="322"/>
      <c r="F2425" s="323"/>
      <c r="H2425" s="38">
        <f>'11-2019'!H3246</f>
        <v>0</v>
      </c>
      <c r="I2425" s="38">
        <f>'11-2019'!I3246</f>
        <v>0</v>
      </c>
      <c r="J2425" s="38">
        <f>'11-2019'!J3246</f>
        <v>0</v>
      </c>
    </row>
    <row r="2426" spans="1:10" s="27" customFormat="1" ht="17.25" hidden="1" x14ac:dyDescent="0.3">
      <c r="A2426" s="6">
        <f>'11-2019'!A3247</f>
        <v>1</v>
      </c>
      <c r="B2426" s="7" t="str">
        <f>'11-2019'!B3247</f>
        <v xml:space="preserve"> - Sơn bảo vệ bề mặt (trọng lượng 445kg/mét dài)</v>
      </c>
      <c r="C2426" s="8" t="str">
        <f>'11-2019'!C3247</f>
        <v>đ/mdài</v>
      </c>
      <c r="D2426" s="9">
        <f>'11-2019'!O3264</f>
        <v>0</v>
      </c>
      <c r="E2426" s="9">
        <f>'11-2019'!P3264</f>
        <v>0</v>
      </c>
      <c r="F2426" s="71">
        <f>E2426-D2426</f>
        <v>0</v>
      </c>
      <c r="H2426" s="38">
        <f>'11-2019'!H3247</f>
        <v>0</v>
      </c>
      <c r="I2426" s="38">
        <f>'11-2019'!I3247</f>
        <v>0</v>
      </c>
      <c r="J2426" s="38">
        <f>'11-2019'!J3247</f>
        <v>0</v>
      </c>
    </row>
    <row r="2427" spans="1:10" s="27" customFormat="1" ht="17.25" hidden="1" x14ac:dyDescent="0.3">
      <c r="A2427" s="6">
        <f>'11-2019'!A3248</f>
        <v>2</v>
      </c>
      <c r="B2427" s="7" t="str">
        <f>'11-2019'!B3248</f>
        <v xml:space="preserve"> - Mạ kẽm bảo vệ bề mặt (trọng lượng 445kg/mét dài)</v>
      </c>
      <c r="C2427" s="8" t="str">
        <f>'11-2019'!C3248</f>
        <v>đ/mdài</v>
      </c>
      <c r="D2427" s="9">
        <f>'11-2019'!O3265</f>
        <v>0</v>
      </c>
      <c r="E2427" s="9">
        <f>'11-2019'!P3265</f>
        <v>0</v>
      </c>
      <c r="F2427" s="71">
        <f>E2427-D2427</f>
        <v>0</v>
      </c>
      <c r="H2427" s="38">
        <f>'11-2019'!H3248</f>
        <v>0</v>
      </c>
      <c r="I2427" s="38">
        <f>'11-2019'!I3248</f>
        <v>0</v>
      </c>
      <c r="J2427" s="38">
        <f>'11-2019'!J3248</f>
        <v>0</v>
      </c>
    </row>
    <row r="2428" spans="1:10" s="37" customFormat="1" ht="17.25" hidden="1" x14ac:dyDescent="0.3">
      <c r="A2428" s="13"/>
      <c r="B2428" s="321" t="str">
        <f>'11-2019'!B3261</f>
        <v>* Cầu thép NT 3.2 MK bề rộng mặt cầu 3,0m, chiều dài nhịp tối đa 33m - 27m, tải trọng xe đơn 5 tấn - 5H tấn</v>
      </c>
      <c r="C2428" s="322"/>
      <c r="D2428" s="322"/>
      <c r="E2428" s="322"/>
      <c r="F2428" s="323"/>
      <c r="H2428" s="38">
        <f>'11-2019'!H3261</f>
        <v>0</v>
      </c>
      <c r="I2428" s="38">
        <f>'11-2019'!I3261</f>
        <v>0</v>
      </c>
      <c r="J2428" s="38">
        <f>'11-2019'!J3261</f>
        <v>0</v>
      </c>
    </row>
    <row r="2429" spans="1:10" s="27" customFormat="1" ht="17.25" hidden="1" x14ac:dyDescent="0.3">
      <c r="A2429" s="6">
        <f>'11-2019'!A3262</f>
        <v>1</v>
      </c>
      <c r="B2429" s="7" t="str">
        <f>'11-2019'!B3262</f>
        <v xml:space="preserve"> - Sơn bảo vệ bề mặt (trọng lượng 705kg/mét dài)</v>
      </c>
      <c r="C2429" s="8" t="str">
        <f>'11-2019'!C3262</f>
        <v>đ/mdài</v>
      </c>
      <c r="D2429" s="9" t="e">
        <f>'11-2019'!#REF!</f>
        <v>#REF!</v>
      </c>
      <c r="E2429" s="9" t="e">
        <f>'11-2019'!#REF!</f>
        <v>#REF!</v>
      </c>
      <c r="F2429" s="71" t="e">
        <f>E2429-D2429</f>
        <v>#REF!</v>
      </c>
      <c r="H2429" s="38">
        <f>'11-2019'!H3262</f>
        <v>0</v>
      </c>
      <c r="I2429" s="38">
        <f>'11-2019'!I3262</f>
        <v>0</v>
      </c>
      <c r="J2429" s="38">
        <f>'11-2019'!J3262</f>
        <v>0</v>
      </c>
    </row>
    <row r="2430" spans="1:10" s="27" customFormat="1" ht="17.25" hidden="1" x14ac:dyDescent="0.3">
      <c r="A2430" s="6">
        <f>'11-2019'!A3263</f>
        <v>2</v>
      </c>
      <c r="B2430" s="7" t="str">
        <f>'11-2019'!B3263</f>
        <v xml:space="preserve"> - Mạ kẽm bảo vệ bề mặt (trọng lượng 705kg/mét dài)</v>
      </c>
      <c r="C2430" s="8" t="str">
        <f>'11-2019'!C3263</f>
        <v>đ/mdài</v>
      </c>
      <c r="D2430" s="9" t="e">
        <f>'11-2019'!#REF!</f>
        <v>#REF!</v>
      </c>
      <c r="E2430" s="9" t="e">
        <f>'11-2019'!#REF!</f>
        <v>#REF!</v>
      </c>
      <c r="F2430" s="71" t="e">
        <f>E2430-D2430</f>
        <v>#REF!</v>
      </c>
      <c r="H2430" s="38">
        <f>'11-2019'!H3263</f>
        <v>0</v>
      </c>
      <c r="I2430" s="38">
        <f>'11-2019'!I3263</f>
        <v>0</v>
      </c>
      <c r="J2430" s="38">
        <f>'11-2019'!J3263</f>
        <v>0</v>
      </c>
    </row>
    <row r="2431" spans="1:10" s="37" customFormat="1" ht="17.25" hidden="1" x14ac:dyDescent="0.3">
      <c r="A2431" s="13"/>
      <c r="B2431" s="321" t="str">
        <f>'11-2019'!B3264</f>
        <v>* Cầu thép NT 3.6 K bề rộng mặt cầu 3,5m, chiều dài nhịp tối đa 18m - 15m, tải trọng xe đơn 5 tấn - 5H tấn</v>
      </c>
      <c r="C2431" s="322"/>
      <c r="D2431" s="322"/>
      <c r="E2431" s="322"/>
      <c r="F2431" s="323"/>
      <c r="H2431" s="38">
        <f>'11-2019'!H3264</f>
        <v>0</v>
      </c>
      <c r="I2431" s="38">
        <f>'11-2019'!I3264</f>
        <v>0</v>
      </c>
      <c r="J2431" s="38">
        <f>'11-2019'!J3264</f>
        <v>0</v>
      </c>
    </row>
    <row r="2432" spans="1:10" s="27" customFormat="1" ht="17.25" hidden="1" x14ac:dyDescent="0.3">
      <c r="A2432" s="6">
        <f>'11-2019'!A3265</f>
        <v>1</v>
      </c>
      <c r="B2432" s="7" t="str">
        <f>'11-2019'!B3265</f>
        <v xml:space="preserve"> - Sơn bảo vệ bề mặt (trọng lượng 480kg/mét dài)</v>
      </c>
      <c r="C2432" s="8" t="str">
        <f>'11-2019'!C3265</f>
        <v>đ/mdài</v>
      </c>
      <c r="D2432" s="9" t="e">
        <f>'11-2019'!#REF!</f>
        <v>#REF!</v>
      </c>
      <c r="E2432" s="9" t="e">
        <f>'11-2019'!#REF!</f>
        <v>#REF!</v>
      </c>
      <c r="F2432" s="71" t="e">
        <f>E2432-D2432</f>
        <v>#REF!</v>
      </c>
      <c r="H2432" s="38">
        <f>'11-2019'!H3265</f>
        <v>0</v>
      </c>
      <c r="I2432" s="38">
        <f>'11-2019'!I3265</f>
        <v>0</v>
      </c>
      <c r="J2432" s="38">
        <f>'11-2019'!J3265</f>
        <v>0</v>
      </c>
    </row>
    <row r="2433" spans="1:10" s="27" customFormat="1" ht="17.25" hidden="1" x14ac:dyDescent="0.3">
      <c r="A2433" s="6">
        <f>'11-2019'!A3266</f>
        <v>2</v>
      </c>
      <c r="B2433" s="7" t="str">
        <f>'11-2019'!B3266</f>
        <v xml:space="preserve"> - Mạ kẽm bảo vệ bề mặt (trọng lượng 480kg/mét dài)</v>
      </c>
      <c r="C2433" s="8" t="str">
        <f>'11-2019'!C3266</f>
        <v>đ/mdài</v>
      </c>
      <c r="D2433" s="9" t="e">
        <f>'11-2019'!#REF!</f>
        <v>#REF!</v>
      </c>
      <c r="E2433" s="9" t="e">
        <f>'11-2019'!#REF!</f>
        <v>#REF!</v>
      </c>
      <c r="F2433" s="71" t="e">
        <f>E2433-D2433</f>
        <v>#REF!</v>
      </c>
      <c r="H2433" s="38">
        <f>'11-2019'!H3266</f>
        <v>0</v>
      </c>
      <c r="I2433" s="38">
        <f>'11-2019'!I3266</f>
        <v>0</v>
      </c>
      <c r="J2433" s="38">
        <f>'11-2019'!J3266</f>
        <v>0</v>
      </c>
    </row>
    <row r="2434" spans="1:10" s="37" customFormat="1" ht="17.25" hidden="1" x14ac:dyDescent="0.3">
      <c r="A2434" s="13"/>
      <c r="B2434" s="321" t="e">
        <f>'11-2019'!#REF!</f>
        <v>#REF!</v>
      </c>
      <c r="C2434" s="322"/>
      <c r="D2434" s="322"/>
      <c r="E2434" s="322"/>
      <c r="F2434" s="323"/>
      <c r="H2434" s="38" t="e">
        <f>'11-2019'!#REF!</f>
        <v>#REF!</v>
      </c>
      <c r="I2434" s="38" t="e">
        <f>'11-2019'!#REF!</f>
        <v>#REF!</v>
      </c>
      <c r="J2434" s="38" t="e">
        <f>'11-2019'!#REF!</f>
        <v>#REF!</v>
      </c>
    </row>
    <row r="2435" spans="1:10" s="27" customFormat="1" ht="17.25" hidden="1" x14ac:dyDescent="0.3">
      <c r="A2435" s="6" t="e">
        <f>'11-2019'!#REF!</f>
        <v>#REF!</v>
      </c>
      <c r="B2435" s="7" t="e">
        <f>'11-2019'!#REF!</f>
        <v>#REF!</v>
      </c>
      <c r="C2435" s="8" t="e">
        <f>'11-2019'!#REF!</f>
        <v>#REF!</v>
      </c>
      <c r="D2435" s="9" t="e">
        <f>'11-2019'!#REF!</f>
        <v>#REF!</v>
      </c>
      <c r="E2435" s="9" t="e">
        <f>'11-2019'!#REF!</f>
        <v>#REF!</v>
      </c>
      <c r="F2435" s="71" t="e">
        <f>E2435-D2435</f>
        <v>#REF!</v>
      </c>
      <c r="H2435" s="38" t="e">
        <f>'11-2019'!#REF!</f>
        <v>#REF!</v>
      </c>
      <c r="I2435" s="38" t="e">
        <f>'11-2019'!#REF!</f>
        <v>#REF!</v>
      </c>
      <c r="J2435" s="38" t="e">
        <f>'11-2019'!#REF!</f>
        <v>#REF!</v>
      </c>
    </row>
    <row r="2436" spans="1:10" s="27" customFormat="1" ht="17.25" hidden="1" x14ac:dyDescent="0.3">
      <c r="A2436" s="6" t="e">
        <f>'11-2019'!#REF!</f>
        <v>#REF!</v>
      </c>
      <c r="B2436" s="7" t="e">
        <f>'11-2019'!#REF!</f>
        <v>#REF!</v>
      </c>
      <c r="C2436" s="8" t="e">
        <f>'11-2019'!#REF!</f>
        <v>#REF!</v>
      </c>
      <c r="D2436" s="9" t="e">
        <f>'11-2019'!#REF!</f>
        <v>#REF!</v>
      </c>
      <c r="E2436" s="9" t="e">
        <f>'11-2019'!#REF!</f>
        <v>#REF!</v>
      </c>
      <c r="F2436" s="71" t="e">
        <f>E2436-D2436</f>
        <v>#REF!</v>
      </c>
      <c r="H2436" s="38" t="e">
        <f>'11-2019'!#REF!</f>
        <v>#REF!</v>
      </c>
      <c r="I2436" s="38" t="e">
        <f>'11-2019'!#REF!</f>
        <v>#REF!</v>
      </c>
      <c r="J2436" s="38" t="e">
        <f>'11-2019'!#REF!</f>
        <v>#REF!</v>
      </c>
    </row>
    <row r="2437" spans="1:10" s="37" customFormat="1" ht="17.25" hidden="1" x14ac:dyDescent="0.3">
      <c r="A2437" s="13"/>
      <c r="B2437" s="321" t="e">
        <f>'11-2019'!#REF!</f>
        <v>#REF!</v>
      </c>
      <c r="C2437" s="322"/>
      <c r="D2437" s="322"/>
      <c r="E2437" s="322"/>
      <c r="F2437" s="323"/>
      <c r="H2437" s="38" t="e">
        <f>'11-2019'!#REF!</f>
        <v>#REF!</v>
      </c>
      <c r="I2437" s="38" t="e">
        <f>'11-2019'!#REF!</f>
        <v>#REF!</v>
      </c>
      <c r="J2437" s="38" t="e">
        <f>'11-2019'!#REF!</f>
        <v>#REF!</v>
      </c>
    </row>
    <row r="2438" spans="1:10" s="27" customFormat="1" ht="17.25" hidden="1" x14ac:dyDescent="0.3">
      <c r="A2438" s="6" t="e">
        <f>'11-2019'!#REF!</f>
        <v>#REF!</v>
      </c>
      <c r="B2438" s="7" t="e">
        <f>'11-2019'!#REF!</f>
        <v>#REF!</v>
      </c>
      <c r="C2438" s="8" t="e">
        <f>'11-2019'!#REF!</f>
        <v>#REF!</v>
      </c>
      <c r="D2438" s="9" t="e">
        <f>'11-2019'!#REF!</f>
        <v>#REF!</v>
      </c>
      <c r="E2438" s="9" t="e">
        <f>'11-2019'!#REF!</f>
        <v>#REF!</v>
      </c>
      <c r="F2438" s="71" t="e">
        <f>E2438-D2438</f>
        <v>#REF!</v>
      </c>
      <c r="H2438" s="38" t="e">
        <f>'11-2019'!#REF!</f>
        <v>#REF!</v>
      </c>
      <c r="I2438" s="38" t="e">
        <f>'11-2019'!#REF!</f>
        <v>#REF!</v>
      </c>
      <c r="J2438" s="38" t="e">
        <f>'11-2019'!#REF!</f>
        <v>#REF!</v>
      </c>
    </row>
    <row r="2439" spans="1:10" s="27" customFormat="1" ht="17.25" hidden="1" x14ac:dyDescent="0.3">
      <c r="A2439" s="6" t="e">
        <f>'11-2019'!#REF!</f>
        <v>#REF!</v>
      </c>
      <c r="B2439" s="7" t="e">
        <f>'11-2019'!#REF!</f>
        <v>#REF!</v>
      </c>
      <c r="C2439" s="8" t="e">
        <f>'11-2019'!#REF!</f>
        <v>#REF!</v>
      </c>
      <c r="D2439" s="9" t="e">
        <f>'11-2019'!#REF!</f>
        <v>#REF!</v>
      </c>
      <c r="E2439" s="9" t="e">
        <f>'11-2019'!#REF!</f>
        <v>#REF!</v>
      </c>
      <c r="F2439" s="71" t="e">
        <f>E2439-D2439</f>
        <v>#REF!</v>
      </c>
      <c r="H2439" s="38" t="e">
        <f>'11-2019'!#REF!</f>
        <v>#REF!</v>
      </c>
      <c r="I2439" s="38" t="e">
        <f>'11-2019'!#REF!</f>
        <v>#REF!</v>
      </c>
      <c r="J2439" s="38" t="e">
        <f>'11-2019'!#REF!</f>
        <v>#REF!</v>
      </c>
    </row>
    <row r="2440" spans="1:10" s="27" customFormat="1" ht="17.25" hidden="1" x14ac:dyDescent="0.3">
      <c r="A2440" s="6" t="e">
        <f>'11-2019'!#REF!</f>
        <v>#REF!</v>
      </c>
      <c r="B2440" s="7" t="e">
        <f>'11-2019'!#REF!</f>
        <v>#REF!</v>
      </c>
      <c r="C2440" s="8" t="e">
        <f>'11-2019'!#REF!</f>
        <v>#REF!</v>
      </c>
      <c r="D2440" s="9" t="e">
        <f>'11-2019'!#REF!</f>
        <v>#REF!</v>
      </c>
      <c r="E2440" s="9" t="e">
        <f>'11-2019'!#REF!</f>
        <v>#REF!</v>
      </c>
      <c r="F2440" s="71" t="e">
        <f>E2440-D2440</f>
        <v>#REF!</v>
      </c>
      <c r="H2440" s="38" t="e">
        <f>'11-2019'!#REF!</f>
        <v>#REF!</v>
      </c>
      <c r="I2440" s="38" t="e">
        <f>'11-2019'!#REF!</f>
        <v>#REF!</v>
      </c>
      <c r="J2440" s="38" t="e">
        <f>'11-2019'!#REF!</f>
        <v>#REF!</v>
      </c>
    </row>
    <row r="2441" spans="1:10" s="37" customFormat="1" ht="17.25" hidden="1" x14ac:dyDescent="0.3">
      <c r="A2441" s="13"/>
      <c r="B2441" s="321" t="e">
        <f>'11-2019'!#REF!</f>
        <v>#REF!</v>
      </c>
      <c r="C2441" s="322"/>
      <c r="D2441" s="322"/>
      <c r="E2441" s="322"/>
      <c r="F2441" s="323"/>
      <c r="H2441" s="38" t="e">
        <f>'11-2019'!#REF!</f>
        <v>#REF!</v>
      </c>
      <c r="I2441" s="38" t="e">
        <f>'11-2019'!#REF!</f>
        <v>#REF!</v>
      </c>
      <c r="J2441" s="38" t="e">
        <f>'11-2019'!#REF!</f>
        <v>#REF!</v>
      </c>
    </row>
    <row r="2442" spans="1:10" s="27" customFormat="1" ht="17.25" hidden="1" x14ac:dyDescent="0.3">
      <c r="A2442" s="6" t="e">
        <f>'11-2019'!#REF!</f>
        <v>#REF!</v>
      </c>
      <c r="B2442" s="7" t="e">
        <f>'11-2019'!#REF!</f>
        <v>#REF!</v>
      </c>
      <c r="C2442" s="8" t="e">
        <f>'11-2019'!#REF!</f>
        <v>#REF!</v>
      </c>
      <c r="D2442" s="9" t="e">
        <f>'11-2019'!#REF!</f>
        <v>#REF!</v>
      </c>
      <c r="E2442" s="9" t="e">
        <f>'11-2019'!#REF!</f>
        <v>#REF!</v>
      </c>
      <c r="F2442" s="71" t="e">
        <f t="shared" ref="F2442:F2448" si="107">E2442-D2442</f>
        <v>#REF!</v>
      </c>
      <c r="H2442" s="38" t="e">
        <f>'11-2019'!#REF!</f>
        <v>#REF!</v>
      </c>
      <c r="I2442" s="38" t="e">
        <f>'11-2019'!#REF!</f>
        <v>#REF!</v>
      </c>
      <c r="J2442" s="38" t="e">
        <f>'11-2019'!#REF!</f>
        <v>#REF!</v>
      </c>
    </row>
    <row r="2443" spans="1:10" s="27" customFormat="1" ht="17.25" hidden="1" x14ac:dyDescent="0.3">
      <c r="A2443" s="6" t="e">
        <f>'11-2019'!#REF!</f>
        <v>#REF!</v>
      </c>
      <c r="B2443" s="7" t="e">
        <f>'11-2019'!#REF!</f>
        <v>#REF!</v>
      </c>
      <c r="C2443" s="8" t="e">
        <f>'11-2019'!#REF!</f>
        <v>#REF!</v>
      </c>
      <c r="D2443" s="9" t="e">
        <f>'11-2019'!#REF!</f>
        <v>#REF!</v>
      </c>
      <c r="E2443" s="9" t="e">
        <f>'11-2019'!#REF!</f>
        <v>#REF!</v>
      </c>
      <c r="F2443" s="71" t="e">
        <f t="shared" si="107"/>
        <v>#REF!</v>
      </c>
      <c r="H2443" s="38" t="e">
        <f>'11-2019'!#REF!</f>
        <v>#REF!</v>
      </c>
      <c r="I2443" s="38" t="e">
        <f>'11-2019'!#REF!</f>
        <v>#REF!</v>
      </c>
      <c r="J2443" s="38" t="e">
        <f>'11-2019'!#REF!</f>
        <v>#REF!</v>
      </c>
    </row>
    <row r="2444" spans="1:10" s="27" customFormat="1" ht="17.25" hidden="1" x14ac:dyDescent="0.3">
      <c r="A2444" s="6" t="e">
        <f>'11-2019'!#REF!</f>
        <v>#REF!</v>
      </c>
      <c r="B2444" s="7" t="e">
        <f>'11-2019'!#REF!</f>
        <v>#REF!</v>
      </c>
      <c r="C2444" s="8" t="e">
        <f>'11-2019'!#REF!</f>
        <v>#REF!</v>
      </c>
      <c r="D2444" s="9" t="e">
        <f>'11-2019'!#REF!</f>
        <v>#REF!</v>
      </c>
      <c r="E2444" s="9" t="e">
        <f>'11-2019'!#REF!</f>
        <v>#REF!</v>
      </c>
      <c r="F2444" s="71" t="e">
        <f t="shared" si="107"/>
        <v>#REF!</v>
      </c>
      <c r="H2444" s="38" t="e">
        <f>'11-2019'!#REF!</f>
        <v>#REF!</v>
      </c>
      <c r="I2444" s="38" t="e">
        <f>'11-2019'!#REF!</f>
        <v>#REF!</v>
      </c>
      <c r="J2444" s="38" t="e">
        <f>'11-2019'!#REF!</f>
        <v>#REF!</v>
      </c>
    </row>
    <row r="2445" spans="1:10" s="27" customFormat="1" ht="17.25" hidden="1" x14ac:dyDescent="0.3">
      <c r="A2445" s="6" t="e">
        <f>'11-2019'!#REF!</f>
        <v>#REF!</v>
      </c>
      <c r="B2445" s="7" t="e">
        <f>'11-2019'!#REF!</f>
        <v>#REF!</v>
      </c>
      <c r="C2445" s="8" t="e">
        <f>'11-2019'!#REF!</f>
        <v>#REF!</v>
      </c>
      <c r="D2445" s="9" t="e">
        <f>'11-2019'!#REF!</f>
        <v>#REF!</v>
      </c>
      <c r="E2445" s="9" t="e">
        <f>'11-2019'!#REF!</f>
        <v>#REF!</v>
      </c>
      <c r="F2445" s="71" t="e">
        <f t="shared" si="107"/>
        <v>#REF!</v>
      </c>
      <c r="H2445" s="38" t="e">
        <f>'11-2019'!#REF!</f>
        <v>#REF!</v>
      </c>
      <c r="I2445" s="38" t="e">
        <f>'11-2019'!#REF!</f>
        <v>#REF!</v>
      </c>
      <c r="J2445" s="38" t="e">
        <f>'11-2019'!#REF!</f>
        <v>#REF!</v>
      </c>
    </row>
    <row r="2446" spans="1:10" s="27" customFormat="1" ht="17.25" hidden="1" x14ac:dyDescent="0.3">
      <c r="A2446" s="6" t="e">
        <f>'11-2019'!#REF!</f>
        <v>#REF!</v>
      </c>
      <c r="B2446" s="7" t="e">
        <f>'11-2019'!#REF!</f>
        <v>#REF!</v>
      </c>
      <c r="C2446" s="8" t="e">
        <f>'11-2019'!#REF!</f>
        <v>#REF!</v>
      </c>
      <c r="D2446" s="9" t="e">
        <f>'11-2019'!#REF!</f>
        <v>#REF!</v>
      </c>
      <c r="E2446" s="9" t="e">
        <f>'11-2019'!#REF!</f>
        <v>#REF!</v>
      </c>
      <c r="F2446" s="71" t="e">
        <f t="shared" si="107"/>
        <v>#REF!</v>
      </c>
      <c r="H2446" s="38" t="e">
        <f>'11-2019'!#REF!</f>
        <v>#REF!</v>
      </c>
      <c r="I2446" s="38" t="e">
        <f>'11-2019'!#REF!</f>
        <v>#REF!</v>
      </c>
      <c r="J2446" s="38" t="e">
        <f>'11-2019'!#REF!</f>
        <v>#REF!</v>
      </c>
    </row>
    <row r="2447" spans="1:10" s="27" customFormat="1" ht="17.25" hidden="1" x14ac:dyDescent="0.3">
      <c r="A2447" s="6" t="e">
        <f>'11-2019'!#REF!</f>
        <v>#REF!</v>
      </c>
      <c r="B2447" s="7" t="e">
        <f>'11-2019'!#REF!</f>
        <v>#REF!</v>
      </c>
      <c r="C2447" s="8" t="e">
        <f>'11-2019'!#REF!</f>
        <v>#REF!</v>
      </c>
      <c r="D2447" s="9" t="e">
        <f>'11-2019'!#REF!</f>
        <v>#REF!</v>
      </c>
      <c r="E2447" s="9" t="e">
        <f>'11-2019'!#REF!</f>
        <v>#REF!</v>
      </c>
      <c r="F2447" s="71" t="e">
        <f t="shared" si="107"/>
        <v>#REF!</v>
      </c>
      <c r="H2447" s="38" t="e">
        <f>'11-2019'!#REF!</f>
        <v>#REF!</v>
      </c>
      <c r="I2447" s="38" t="e">
        <f>'11-2019'!#REF!</f>
        <v>#REF!</v>
      </c>
      <c r="J2447" s="38" t="e">
        <f>'11-2019'!#REF!</f>
        <v>#REF!</v>
      </c>
    </row>
    <row r="2448" spans="1:10" s="27" customFormat="1" ht="17.25" hidden="1" x14ac:dyDescent="0.3">
      <c r="A2448" s="6" t="e">
        <f>'11-2019'!#REF!</f>
        <v>#REF!</v>
      </c>
      <c r="B2448" s="7" t="e">
        <f>'11-2019'!#REF!</f>
        <v>#REF!</v>
      </c>
      <c r="C2448" s="8" t="e">
        <f>'11-2019'!#REF!</f>
        <v>#REF!</v>
      </c>
      <c r="D2448" s="9" t="e">
        <f>'11-2019'!#REF!</f>
        <v>#REF!</v>
      </c>
      <c r="E2448" s="9" t="e">
        <f>'11-2019'!#REF!</f>
        <v>#REF!</v>
      </c>
      <c r="F2448" s="71" t="e">
        <f t="shared" si="107"/>
        <v>#REF!</v>
      </c>
      <c r="H2448" s="38" t="e">
        <f>'11-2019'!#REF!</f>
        <v>#REF!</v>
      </c>
      <c r="I2448" s="38" t="e">
        <f>'11-2019'!#REF!</f>
        <v>#REF!</v>
      </c>
      <c r="J2448" s="38" t="e">
        <f>'11-2019'!#REF!</f>
        <v>#REF!</v>
      </c>
    </row>
    <row r="2449" spans="1:10" s="37" customFormat="1" ht="17.25" hidden="1" x14ac:dyDescent="0.3">
      <c r="A2449" s="13"/>
      <c r="B2449" s="321" t="e">
        <f>'11-2019'!#REF!</f>
        <v>#REF!</v>
      </c>
      <c r="C2449" s="322"/>
      <c r="D2449" s="322"/>
      <c r="E2449" s="322"/>
      <c r="F2449" s="323"/>
      <c r="H2449" s="38" t="e">
        <f>'11-2019'!#REF!</f>
        <v>#REF!</v>
      </c>
      <c r="I2449" s="38" t="e">
        <f>'11-2019'!#REF!</f>
        <v>#REF!</v>
      </c>
      <c r="J2449" s="38" t="e">
        <f>'11-2019'!#REF!</f>
        <v>#REF!</v>
      </c>
    </row>
    <row r="2450" spans="1:10" s="27" customFormat="1" ht="17.25" hidden="1" x14ac:dyDescent="0.3">
      <c r="A2450" s="6" t="e">
        <f>'11-2019'!#REF!</f>
        <v>#REF!</v>
      </c>
      <c r="B2450" s="7" t="e">
        <f>'11-2019'!#REF!</f>
        <v>#REF!</v>
      </c>
      <c r="C2450" s="8" t="e">
        <f>'11-2019'!#REF!</f>
        <v>#REF!</v>
      </c>
      <c r="D2450" s="9" t="e">
        <f>'11-2019'!#REF!</f>
        <v>#REF!</v>
      </c>
      <c r="E2450" s="9" t="e">
        <f>'11-2019'!#REF!</f>
        <v>#REF!</v>
      </c>
      <c r="F2450" s="71" t="e">
        <f t="shared" ref="F2450:F2455" si="108">E2450-D2450</f>
        <v>#REF!</v>
      </c>
      <c r="H2450" s="38" t="e">
        <f>'11-2019'!#REF!</f>
        <v>#REF!</v>
      </c>
      <c r="I2450" s="38" t="e">
        <f>'11-2019'!#REF!</f>
        <v>#REF!</v>
      </c>
      <c r="J2450" s="38" t="e">
        <f>'11-2019'!#REF!</f>
        <v>#REF!</v>
      </c>
    </row>
    <row r="2451" spans="1:10" s="27" customFormat="1" ht="17.25" hidden="1" x14ac:dyDescent="0.3">
      <c r="A2451" s="6" t="e">
        <f>'11-2019'!#REF!</f>
        <v>#REF!</v>
      </c>
      <c r="B2451" s="7" t="e">
        <f>'11-2019'!#REF!</f>
        <v>#REF!</v>
      </c>
      <c r="C2451" s="8" t="e">
        <f>'11-2019'!#REF!</f>
        <v>#REF!</v>
      </c>
      <c r="D2451" s="9">
        <f>'11-2019'!O3326</f>
        <v>0</v>
      </c>
      <c r="E2451" s="9">
        <f>'11-2019'!P3326</f>
        <v>0</v>
      </c>
      <c r="F2451" s="71">
        <f t="shared" si="108"/>
        <v>0</v>
      </c>
      <c r="H2451" s="38" t="e">
        <f>'11-2019'!#REF!</f>
        <v>#REF!</v>
      </c>
      <c r="I2451" s="38" t="e">
        <f>'11-2019'!#REF!</f>
        <v>#REF!</v>
      </c>
      <c r="J2451" s="38" t="e">
        <f>'11-2019'!#REF!</f>
        <v>#REF!</v>
      </c>
    </row>
    <row r="2452" spans="1:10" s="27" customFormat="1" ht="17.25" hidden="1" x14ac:dyDescent="0.3">
      <c r="A2452" s="6" t="e">
        <f>'11-2019'!#REF!</f>
        <v>#REF!</v>
      </c>
      <c r="B2452" s="7" t="e">
        <f>'11-2019'!#REF!</f>
        <v>#REF!</v>
      </c>
      <c r="C2452" s="8" t="e">
        <f>'11-2019'!#REF!</f>
        <v>#REF!</v>
      </c>
      <c r="D2452" s="9">
        <f>'11-2019'!O3469</f>
        <v>0</v>
      </c>
      <c r="E2452" s="9">
        <f>'11-2019'!P3469</f>
        <v>0</v>
      </c>
      <c r="F2452" s="71">
        <f t="shared" si="108"/>
        <v>0</v>
      </c>
      <c r="H2452" s="38" t="e">
        <f>'11-2019'!#REF!</f>
        <v>#REF!</v>
      </c>
      <c r="I2452" s="38" t="e">
        <f>'11-2019'!#REF!</f>
        <v>#REF!</v>
      </c>
      <c r="J2452" s="38" t="e">
        <f>'11-2019'!#REF!</f>
        <v>#REF!</v>
      </c>
    </row>
    <row r="2453" spans="1:10" s="27" customFormat="1" ht="17.25" hidden="1" x14ac:dyDescent="0.3">
      <c r="A2453" s="6" t="e">
        <f>'11-2019'!#REF!</f>
        <v>#REF!</v>
      </c>
      <c r="B2453" s="7" t="e">
        <f>'11-2019'!#REF!</f>
        <v>#REF!</v>
      </c>
      <c r="C2453" s="8" t="e">
        <f>'11-2019'!#REF!</f>
        <v>#REF!</v>
      </c>
      <c r="D2453" s="9">
        <f>'11-2019'!O3470</f>
        <v>0</v>
      </c>
      <c r="E2453" s="9">
        <f>'11-2019'!P3470</f>
        <v>0</v>
      </c>
      <c r="F2453" s="71">
        <f t="shared" si="108"/>
        <v>0</v>
      </c>
      <c r="H2453" s="38" t="e">
        <f>'11-2019'!#REF!</f>
        <v>#REF!</v>
      </c>
      <c r="I2453" s="38" t="e">
        <f>'11-2019'!#REF!</f>
        <v>#REF!</v>
      </c>
      <c r="J2453" s="38" t="e">
        <f>'11-2019'!#REF!</f>
        <v>#REF!</v>
      </c>
    </row>
    <row r="2454" spans="1:10" s="27" customFormat="1" ht="17.25" hidden="1" x14ac:dyDescent="0.3">
      <c r="A2454" s="6" t="e">
        <f>'11-2019'!#REF!</f>
        <v>#REF!</v>
      </c>
      <c r="B2454" s="7" t="e">
        <f>'11-2019'!#REF!</f>
        <v>#REF!</v>
      </c>
      <c r="C2454" s="8" t="e">
        <f>'11-2019'!#REF!</f>
        <v>#REF!</v>
      </c>
      <c r="D2454" s="9">
        <f>'11-2019'!O3471</f>
        <v>0</v>
      </c>
      <c r="E2454" s="9">
        <f>'11-2019'!P3471</f>
        <v>0</v>
      </c>
      <c r="F2454" s="71">
        <f t="shared" si="108"/>
        <v>0</v>
      </c>
      <c r="H2454" s="38" t="e">
        <f>'11-2019'!#REF!</f>
        <v>#REF!</v>
      </c>
      <c r="I2454" s="38" t="e">
        <f>'11-2019'!#REF!</f>
        <v>#REF!</v>
      </c>
      <c r="J2454" s="38" t="e">
        <f>'11-2019'!#REF!</f>
        <v>#REF!</v>
      </c>
    </row>
    <row r="2455" spans="1:10" s="27" customFormat="1" ht="17.25" hidden="1" x14ac:dyDescent="0.3">
      <c r="A2455" s="6" t="e">
        <f>'11-2019'!#REF!</f>
        <v>#REF!</v>
      </c>
      <c r="B2455" s="7" t="e">
        <f>'11-2019'!#REF!</f>
        <v>#REF!</v>
      </c>
      <c r="C2455" s="8" t="e">
        <f>'11-2019'!#REF!</f>
        <v>#REF!</v>
      </c>
      <c r="D2455" s="9" t="e">
        <f>'11-2019'!#REF!</f>
        <v>#REF!</v>
      </c>
      <c r="E2455" s="9" t="e">
        <f>'11-2019'!#REF!</f>
        <v>#REF!</v>
      </c>
      <c r="F2455" s="71" t="e">
        <f t="shared" si="108"/>
        <v>#REF!</v>
      </c>
      <c r="H2455" s="38" t="e">
        <f>'11-2019'!#REF!</f>
        <v>#REF!</v>
      </c>
      <c r="I2455" s="38" t="e">
        <f>'11-2019'!#REF!</f>
        <v>#REF!</v>
      </c>
      <c r="J2455" s="38" t="e">
        <f>'11-2019'!#REF!</f>
        <v>#REF!</v>
      </c>
    </row>
    <row r="2456" spans="1:10" s="37" customFormat="1" ht="17.25" hidden="1" x14ac:dyDescent="0.3">
      <c r="A2456" s="13"/>
      <c r="B2456" s="321" t="str">
        <f>'11-2019'!B3326</f>
        <v xml:space="preserve"> - Mạ kẽm bảo vệ bề mặt (trọng lượng 1077kg/mét dài)</v>
      </c>
      <c r="C2456" s="322"/>
      <c r="D2456" s="322"/>
      <c r="E2456" s="322"/>
      <c r="F2456" s="323"/>
      <c r="H2456" s="38">
        <f>'11-2019'!H3326</f>
        <v>0</v>
      </c>
      <c r="I2456" s="38">
        <f>'11-2019'!I3326</f>
        <v>0</v>
      </c>
      <c r="J2456" s="38">
        <f>'11-2019'!J3326</f>
        <v>0</v>
      </c>
    </row>
    <row r="2457" spans="1:10" s="37" customFormat="1" ht="17.25" hidden="1" x14ac:dyDescent="0.3">
      <c r="A2457" s="13"/>
      <c r="B2457" s="321" t="str">
        <f>'11-2019'!B3469</f>
        <v>Đoạn nối nhịp cầu NT 1.6  (loại N, KA, K, M, MA), Dài 0,2; Rộng 1,5</v>
      </c>
      <c r="C2457" s="322">
        <f>'11-2019'!C3469</f>
        <v>0</v>
      </c>
      <c r="D2457" s="322" t="e">
        <f>'11-2019'!#REF!</f>
        <v>#REF!</v>
      </c>
      <c r="E2457" s="322" t="e">
        <f>'11-2019'!#REF!</f>
        <v>#REF!</v>
      </c>
      <c r="F2457" s="323" t="e">
        <f t="shared" ref="F2457:F2462" si="109">E2457-D2457</f>
        <v>#REF!</v>
      </c>
      <c r="H2457" s="38">
        <f>'11-2019'!H3469</f>
        <v>0</v>
      </c>
      <c r="I2457" s="38">
        <f>'11-2019'!I3469</f>
        <v>0</v>
      </c>
      <c r="J2457" s="38">
        <f>'11-2019'!J3469</f>
        <v>0</v>
      </c>
    </row>
    <row r="2458" spans="1:10" s="27" customFormat="1" ht="17.25" hidden="1" x14ac:dyDescent="0.3">
      <c r="A2458" s="6">
        <f>'11-2019'!A3470</f>
        <v>1</v>
      </c>
      <c r="B2458" s="7" t="str">
        <f>'11-2019'!B3470</f>
        <v xml:space="preserve"> - Sơn bảo vệ bề mặt (trọng lượng 15,5kg/mét dài)</v>
      </c>
      <c r="C2458" s="8" t="str">
        <f>'11-2019'!C3470</f>
        <v>đ/mdài</v>
      </c>
      <c r="D2458" s="9" t="e">
        <f>'11-2019'!#REF!</f>
        <v>#REF!</v>
      </c>
      <c r="E2458" s="9" t="e">
        <f>'11-2019'!#REF!</f>
        <v>#REF!</v>
      </c>
      <c r="F2458" s="71" t="e">
        <f t="shared" si="109"/>
        <v>#REF!</v>
      </c>
      <c r="H2458" s="38">
        <f>'11-2019'!H3470</f>
        <v>0</v>
      </c>
      <c r="I2458" s="38">
        <f>'11-2019'!I3470</f>
        <v>0</v>
      </c>
      <c r="J2458" s="38">
        <f>'11-2019'!J3470</f>
        <v>0</v>
      </c>
    </row>
    <row r="2459" spans="1:10" s="27" customFormat="1" ht="17.25" hidden="1" x14ac:dyDescent="0.3">
      <c r="A2459" s="6">
        <f>'11-2019'!A3471</f>
        <v>2</v>
      </c>
      <c r="B2459" s="7" t="str">
        <f>'11-2019'!B3471</f>
        <v xml:space="preserve"> - Mạ kẽm bảo vệ bề mặt (trọng lượng 15,5kg/mét dài)</v>
      </c>
      <c r="C2459" s="8" t="str">
        <f>'11-2019'!C3471</f>
        <v>đ/mdài</v>
      </c>
      <c r="D2459" s="9" t="e">
        <f>'11-2019'!#REF!</f>
        <v>#REF!</v>
      </c>
      <c r="E2459" s="9" t="e">
        <f>'11-2019'!#REF!</f>
        <v>#REF!</v>
      </c>
      <c r="F2459" s="71" t="e">
        <f t="shared" si="109"/>
        <v>#REF!</v>
      </c>
      <c r="H2459" s="38">
        <f>'11-2019'!H3471</f>
        <v>0</v>
      </c>
      <c r="I2459" s="38">
        <f>'11-2019'!I3471</f>
        <v>0</v>
      </c>
      <c r="J2459" s="38">
        <f>'11-2019'!J3471</f>
        <v>0</v>
      </c>
    </row>
    <row r="2460" spans="1:10" s="37" customFormat="1" ht="17.25" hidden="1" x14ac:dyDescent="0.3">
      <c r="A2460" s="13"/>
      <c r="B2460" s="5" t="e">
        <f>'11-2019'!#REF!</f>
        <v>#REF!</v>
      </c>
      <c r="C2460" s="4" t="e">
        <f>'11-2019'!#REF!</f>
        <v>#REF!</v>
      </c>
      <c r="D2460" s="18" t="e">
        <f>'11-2019'!#REF!</f>
        <v>#REF!</v>
      </c>
      <c r="E2460" s="18" t="e">
        <f>'11-2019'!#REF!</f>
        <v>#REF!</v>
      </c>
      <c r="F2460" s="72" t="e">
        <f t="shared" si="109"/>
        <v>#REF!</v>
      </c>
      <c r="H2460" s="38" t="e">
        <f>'11-2019'!#REF!</f>
        <v>#REF!</v>
      </c>
      <c r="I2460" s="38" t="e">
        <f>'11-2019'!#REF!</f>
        <v>#REF!</v>
      </c>
      <c r="J2460" s="38" t="e">
        <f>'11-2019'!#REF!</f>
        <v>#REF!</v>
      </c>
    </row>
    <row r="2461" spans="1:10" s="27" customFormat="1" ht="17.25" hidden="1" x14ac:dyDescent="0.3">
      <c r="A2461" s="6" t="e">
        <f>'11-2019'!#REF!</f>
        <v>#REF!</v>
      </c>
      <c r="B2461" s="7" t="e">
        <f>'11-2019'!#REF!</f>
        <v>#REF!</v>
      </c>
      <c r="C2461" s="8" t="e">
        <f>'11-2019'!#REF!</f>
        <v>#REF!</v>
      </c>
      <c r="D2461" s="9" t="e">
        <f>'11-2019'!#REF!</f>
        <v>#REF!</v>
      </c>
      <c r="E2461" s="9" t="e">
        <f>'11-2019'!#REF!</f>
        <v>#REF!</v>
      </c>
      <c r="F2461" s="71" t="e">
        <f t="shared" si="109"/>
        <v>#REF!</v>
      </c>
      <c r="H2461" s="38" t="e">
        <f>'11-2019'!#REF!</f>
        <v>#REF!</v>
      </c>
      <c r="I2461" s="38" t="e">
        <f>'11-2019'!#REF!</f>
        <v>#REF!</v>
      </c>
      <c r="J2461" s="38" t="e">
        <f>'11-2019'!#REF!</f>
        <v>#REF!</v>
      </c>
    </row>
    <row r="2462" spans="1:10" s="27" customFormat="1" ht="17.25" hidden="1" x14ac:dyDescent="0.3">
      <c r="A2462" s="6" t="e">
        <f>'11-2019'!#REF!</f>
        <v>#REF!</v>
      </c>
      <c r="B2462" s="7" t="e">
        <f>'11-2019'!#REF!</f>
        <v>#REF!</v>
      </c>
      <c r="C2462" s="8" t="e">
        <f>'11-2019'!#REF!</f>
        <v>#REF!</v>
      </c>
      <c r="D2462" s="9" t="e">
        <f>'11-2019'!#REF!</f>
        <v>#REF!</v>
      </c>
      <c r="E2462" s="9" t="e">
        <f>'11-2019'!#REF!</f>
        <v>#REF!</v>
      </c>
      <c r="F2462" s="71" t="e">
        <f t="shared" si="109"/>
        <v>#REF!</v>
      </c>
      <c r="H2462" s="38" t="e">
        <f>'11-2019'!#REF!</f>
        <v>#REF!</v>
      </c>
      <c r="I2462" s="38" t="e">
        <f>'11-2019'!#REF!</f>
        <v>#REF!</v>
      </c>
      <c r="J2462" s="38" t="e">
        <f>'11-2019'!#REF!</f>
        <v>#REF!</v>
      </c>
    </row>
    <row r="2463" spans="1:10" s="27" customFormat="1" ht="17.25" hidden="1" x14ac:dyDescent="0.3">
      <c r="A2463" s="6"/>
      <c r="B2463" s="321" t="e">
        <f>'11-2019'!#REF!</f>
        <v>#REF!</v>
      </c>
      <c r="C2463" s="322"/>
      <c r="D2463" s="322"/>
      <c r="E2463" s="322"/>
      <c r="F2463" s="323"/>
      <c r="H2463" s="38" t="e">
        <f>'11-2019'!#REF!</f>
        <v>#REF!</v>
      </c>
      <c r="I2463" s="38" t="e">
        <f>'11-2019'!#REF!</f>
        <v>#REF!</v>
      </c>
      <c r="J2463" s="38" t="e">
        <f>'11-2019'!#REF!</f>
        <v>#REF!</v>
      </c>
    </row>
    <row r="2464" spans="1:10" s="27" customFormat="1" ht="17.25" hidden="1" x14ac:dyDescent="0.3">
      <c r="A2464" s="6" t="e">
        <f>'11-2019'!#REF!</f>
        <v>#REF!</v>
      </c>
      <c r="B2464" s="7" t="e">
        <f>'11-2019'!#REF!</f>
        <v>#REF!</v>
      </c>
      <c r="C2464" s="8" t="e">
        <f>'11-2019'!#REF!</f>
        <v>#REF!</v>
      </c>
      <c r="D2464" s="9" t="e">
        <f>'11-2019'!#REF!</f>
        <v>#REF!</v>
      </c>
      <c r="E2464" s="9" t="e">
        <f>'11-2019'!#REF!</f>
        <v>#REF!</v>
      </c>
      <c r="F2464" s="71" t="e">
        <f t="shared" ref="F2464:F2488" si="110">E2464-D2464</f>
        <v>#REF!</v>
      </c>
      <c r="H2464" s="38" t="e">
        <f>'11-2019'!#REF!</f>
        <v>#REF!</v>
      </c>
      <c r="I2464" s="38" t="e">
        <f>'11-2019'!#REF!</f>
        <v>#REF!</v>
      </c>
      <c r="J2464" s="38" t="e">
        <f>'11-2019'!#REF!</f>
        <v>#REF!</v>
      </c>
    </row>
    <row r="2465" spans="1:10" s="27" customFormat="1" ht="17.25" hidden="1" x14ac:dyDescent="0.3">
      <c r="A2465" s="6" t="e">
        <f>'11-2019'!#REF!</f>
        <v>#REF!</v>
      </c>
      <c r="B2465" s="7" t="e">
        <f>'11-2019'!#REF!</f>
        <v>#REF!</v>
      </c>
      <c r="C2465" s="8" t="e">
        <f>'11-2019'!#REF!</f>
        <v>#REF!</v>
      </c>
      <c r="D2465" s="9" t="e">
        <f>'11-2019'!#REF!</f>
        <v>#REF!</v>
      </c>
      <c r="E2465" s="9" t="e">
        <f>'11-2019'!#REF!</f>
        <v>#REF!</v>
      </c>
      <c r="F2465" s="71" t="e">
        <f t="shared" si="110"/>
        <v>#REF!</v>
      </c>
      <c r="H2465" s="38" t="e">
        <f>'11-2019'!#REF!</f>
        <v>#REF!</v>
      </c>
      <c r="I2465" s="38" t="e">
        <f>'11-2019'!#REF!</f>
        <v>#REF!</v>
      </c>
      <c r="J2465" s="38" t="e">
        <f>'11-2019'!#REF!</f>
        <v>#REF!</v>
      </c>
    </row>
    <row r="2466" spans="1:10" s="27" customFormat="1" ht="17.25" hidden="1" x14ac:dyDescent="0.3">
      <c r="A2466" s="6"/>
      <c r="B2466" s="321" t="e">
        <f>'11-2019'!#REF!</f>
        <v>#REF!</v>
      </c>
      <c r="C2466" s="322" t="e">
        <f>'11-2019'!#REF!</f>
        <v>#REF!</v>
      </c>
      <c r="D2466" s="322" t="e">
        <f>'11-2019'!#REF!</f>
        <v>#REF!</v>
      </c>
      <c r="E2466" s="322" t="e">
        <f>'11-2019'!#REF!</f>
        <v>#REF!</v>
      </c>
      <c r="F2466" s="323" t="e">
        <f t="shared" si="110"/>
        <v>#REF!</v>
      </c>
      <c r="H2466" s="38" t="e">
        <f>'11-2019'!#REF!</f>
        <v>#REF!</v>
      </c>
      <c r="I2466" s="38" t="e">
        <f>'11-2019'!#REF!</f>
        <v>#REF!</v>
      </c>
      <c r="J2466" s="38" t="e">
        <f>'11-2019'!#REF!</f>
        <v>#REF!</v>
      </c>
    </row>
    <row r="2467" spans="1:10" s="27" customFormat="1" ht="17.25" hidden="1" x14ac:dyDescent="0.3">
      <c r="A2467" s="6" t="e">
        <f>'11-2019'!#REF!</f>
        <v>#REF!</v>
      </c>
      <c r="B2467" s="7" t="e">
        <f>'11-2019'!#REF!</f>
        <v>#REF!</v>
      </c>
      <c r="C2467" s="8" t="e">
        <f>'11-2019'!#REF!</f>
        <v>#REF!</v>
      </c>
      <c r="D2467" s="9" t="e">
        <f>'11-2019'!#REF!</f>
        <v>#REF!</v>
      </c>
      <c r="E2467" s="9" t="e">
        <f>'11-2019'!#REF!</f>
        <v>#REF!</v>
      </c>
      <c r="F2467" s="71" t="e">
        <f t="shared" si="110"/>
        <v>#REF!</v>
      </c>
      <c r="H2467" s="38" t="e">
        <f>'11-2019'!#REF!</f>
        <v>#REF!</v>
      </c>
      <c r="I2467" s="38" t="e">
        <f>'11-2019'!#REF!</f>
        <v>#REF!</v>
      </c>
      <c r="J2467" s="38" t="e">
        <f>'11-2019'!#REF!</f>
        <v>#REF!</v>
      </c>
    </row>
    <row r="2468" spans="1:10" s="27" customFormat="1" ht="17.25" hidden="1" x14ac:dyDescent="0.3">
      <c r="A2468" s="6" t="e">
        <f>'11-2019'!#REF!</f>
        <v>#REF!</v>
      </c>
      <c r="B2468" s="7" t="e">
        <f>'11-2019'!#REF!</f>
        <v>#REF!</v>
      </c>
      <c r="C2468" s="8" t="e">
        <f>'11-2019'!#REF!</f>
        <v>#REF!</v>
      </c>
      <c r="D2468" s="9" t="e">
        <f>'11-2019'!#REF!</f>
        <v>#REF!</v>
      </c>
      <c r="E2468" s="9" t="e">
        <f>'11-2019'!#REF!</f>
        <v>#REF!</v>
      </c>
      <c r="F2468" s="71" t="e">
        <f t="shared" si="110"/>
        <v>#REF!</v>
      </c>
      <c r="H2468" s="38" t="e">
        <f>'11-2019'!#REF!</f>
        <v>#REF!</v>
      </c>
      <c r="I2468" s="38" t="e">
        <f>'11-2019'!#REF!</f>
        <v>#REF!</v>
      </c>
      <c r="J2468" s="38" t="e">
        <f>'11-2019'!#REF!</f>
        <v>#REF!</v>
      </c>
    </row>
    <row r="2469" spans="1:10" s="27" customFormat="1" ht="17.25" hidden="1" x14ac:dyDescent="0.3">
      <c r="A2469" s="6"/>
      <c r="B2469" s="321" t="e">
        <f>'11-2019'!#REF!</f>
        <v>#REF!</v>
      </c>
      <c r="C2469" s="322" t="e">
        <f>'11-2019'!#REF!</f>
        <v>#REF!</v>
      </c>
      <c r="D2469" s="322" t="e">
        <f>'11-2019'!#REF!</f>
        <v>#REF!</v>
      </c>
      <c r="E2469" s="322" t="e">
        <f>'11-2019'!#REF!</f>
        <v>#REF!</v>
      </c>
      <c r="F2469" s="323" t="e">
        <f t="shared" si="110"/>
        <v>#REF!</v>
      </c>
      <c r="H2469" s="38" t="e">
        <f>'11-2019'!#REF!</f>
        <v>#REF!</v>
      </c>
      <c r="I2469" s="38" t="e">
        <f>'11-2019'!#REF!</f>
        <v>#REF!</v>
      </c>
      <c r="J2469" s="38" t="e">
        <f>'11-2019'!#REF!</f>
        <v>#REF!</v>
      </c>
    </row>
    <row r="2470" spans="1:10" s="27" customFormat="1" ht="17.25" hidden="1" x14ac:dyDescent="0.3">
      <c r="A2470" s="6" t="e">
        <f>'11-2019'!#REF!</f>
        <v>#REF!</v>
      </c>
      <c r="B2470" s="7" t="e">
        <f>'11-2019'!#REF!</f>
        <v>#REF!</v>
      </c>
      <c r="C2470" s="8" t="e">
        <f>'11-2019'!#REF!</f>
        <v>#REF!</v>
      </c>
      <c r="D2470" s="9" t="e">
        <f>'11-2019'!#REF!</f>
        <v>#REF!</v>
      </c>
      <c r="E2470" s="9" t="e">
        <f>'11-2019'!#REF!</f>
        <v>#REF!</v>
      </c>
      <c r="F2470" s="71" t="e">
        <f t="shared" si="110"/>
        <v>#REF!</v>
      </c>
      <c r="H2470" s="38" t="e">
        <f>'11-2019'!#REF!</f>
        <v>#REF!</v>
      </c>
      <c r="I2470" s="38" t="e">
        <f>'11-2019'!#REF!</f>
        <v>#REF!</v>
      </c>
      <c r="J2470" s="38" t="e">
        <f>'11-2019'!#REF!</f>
        <v>#REF!</v>
      </c>
    </row>
    <row r="2471" spans="1:10" s="27" customFormat="1" ht="17.25" hidden="1" x14ac:dyDescent="0.3">
      <c r="A2471" s="6" t="e">
        <f>'11-2019'!#REF!</f>
        <v>#REF!</v>
      </c>
      <c r="B2471" s="7" t="e">
        <f>'11-2019'!#REF!</f>
        <v>#REF!</v>
      </c>
      <c r="C2471" s="8" t="e">
        <f>'11-2019'!#REF!</f>
        <v>#REF!</v>
      </c>
      <c r="D2471" s="9" t="e">
        <f>'11-2019'!#REF!</f>
        <v>#REF!</v>
      </c>
      <c r="E2471" s="9" t="e">
        <f>'11-2019'!#REF!</f>
        <v>#REF!</v>
      </c>
      <c r="F2471" s="71" t="e">
        <f t="shared" si="110"/>
        <v>#REF!</v>
      </c>
      <c r="H2471" s="38" t="e">
        <f>'11-2019'!#REF!</f>
        <v>#REF!</v>
      </c>
      <c r="I2471" s="38" t="e">
        <f>'11-2019'!#REF!</f>
        <v>#REF!</v>
      </c>
      <c r="J2471" s="38" t="e">
        <f>'11-2019'!#REF!</f>
        <v>#REF!</v>
      </c>
    </row>
    <row r="2472" spans="1:10" s="27" customFormat="1" ht="17.25" hidden="1" x14ac:dyDescent="0.3">
      <c r="A2472" s="6"/>
      <c r="B2472" s="321" t="e">
        <f>'11-2019'!#REF!</f>
        <v>#REF!</v>
      </c>
      <c r="C2472" s="322" t="e">
        <f>'11-2019'!#REF!</f>
        <v>#REF!</v>
      </c>
      <c r="D2472" s="322" t="e">
        <f>'11-2019'!#REF!</f>
        <v>#REF!</v>
      </c>
      <c r="E2472" s="322" t="e">
        <f>'11-2019'!#REF!</f>
        <v>#REF!</v>
      </c>
      <c r="F2472" s="323" t="e">
        <f t="shared" si="110"/>
        <v>#REF!</v>
      </c>
      <c r="H2472" s="38" t="e">
        <f>'11-2019'!#REF!</f>
        <v>#REF!</v>
      </c>
      <c r="I2472" s="38" t="e">
        <f>'11-2019'!#REF!</f>
        <v>#REF!</v>
      </c>
      <c r="J2472" s="38" t="e">
        <f>'11-2019'!#REF!</f>
        <v>#REF!</v>
      </c>
    </row>
    <row r="2473" spans="1:10" s="27" customFormat="1" ht="17.25" hidden="1" x14ac:dyDescent="0.3">
      <c r="A2473" s="6" t="e">
        <f>'11-2019'!#REF!</f>
        <v>#REF!</v>
      </c>
      <c r="B2473" s="7" t="e">
        <f>'11-2019'!#REF!</f>
        <v>#REF!</v>
      </c>
      <c r="C2473" s="8" t="e">
        <f>'11-2019'!#REF!</f>
        <v>#REF!</v>
      </c>
      <c r="D2473" s="9" t="e">
        <f>'11-2019'!#REF!</f>
        <v>#REF!</v>
      </c>
      <c r="E2473" s="9" t="e">
        <f>'11-2019'!#REF!</f>
        <v>#REF!</v>
      </c>
      <c r="F2473" s="71" t="e">
        <f t="shared" si="110"/>
        <v>#REF!</v>
      </c>
      <c r="H2473" s="38" t="e">
        <f>'11-2019'!#REF!</f>
        <v>#REF!</v>
      </c>
      <c r="I2473" s="38" t="e">
        <f>'11-2019'!#REF!</f>
        <v>#REF!</v>
      </c>
      <c r="J2473" s="38" t="e">
        <f>'11-2019'!#REF!</f>
        <v>#REF!</v>
      </c>
    </row>
    <row r="2474" spans="1:10" s="27" customFormat="1" ht="17.25" hidden="1" x14ac:dyDescent="0.3">
      <c r="A2474" s="6" t="e">
        <f>'11-2019'!#REF!</f>
        <v>#REF!</v>
      </c>
      <c r="B2474" s="7" t="e">
        <f>'11-2019'!#REF!</f>
        <v>#REF!</v>
      </c>
      <c r="C2474" s="8" t="e">
        <f>'11-2019'!#REF!</f>
        <v>#REF!</v>
      </c>
      <c r="D2474" s="9" t="e">
        <f>'11-2019'!#REF!</f>
        <v>#REF!</v>
      </c>
      <c r="E2474" s="9" t="e">
        <f>'11-2019'!#REF!</f>
        <v>#REF!</v>
      </c>
      <c r="F2474" s="71" t="e">
        <f t="shared" si="110"/>
        <v>#REF!</v>
      </c>
      <c r="H2474" s="38" t="e">
        <f>'11-2019'!#REF!</f>
        <v>#REF!</v>
      </c>
      <c r="I2474" s="38" t="e">
        <f>'11-2019'!#REF!</f>
        <v>#REF!</v>
      </c>
      <c r="J2474" s="38" t="e">
        <f>'11-2019'!#REF!</f>
        <v>#REF!</v>
      </c>
    </row>
    <row r="2475" spans="1:10" s="27" customFormat="1" ht="17.25" hidden="1" x14ac:dyDescent="0.3">
      <c r="A2475" s="6"/>
      <c r="B2475" s="321" t="e">
        <f>'11-2019'!#REF!</f>
        <v>#REF!</v>
      </c>
      <c r="C2475" s="322" t="e">
        <f>'11-2019'!#REF!</f>
        <v>#REF!</v>
      </c>
      <c r="D2475" s="322" t="e">
        <f>'11-2019'!#REF!</f>
        <v>#REF!</v>
      </c>
      <c r="E2475" s="322" t="e">
        <f>'11-2019'!#REF!</f>
        <v>#REF!</v>
      </c>
      <c r="F2475" s="323" t="e">
        <f t="shared" si="110"/>
        <v>#REF!</v>
      </c>
      <c r="H2475" s="38" t="e">
        <f>'11-2019'!#REF!</f>
        <v>#REF!</v>
      </c>
      <c r="I2475" s="38" t="e">
        <f>'11-2019'!#REF!</f>
        <v>#REF!</v>
      </c>
      <c r="J2475" s="38" t="e">
        <f>'11-2019'!#REF!</f>
        <v>#REF!</v>
      </c>
    </row>
    <row r="2476" spans="1:10" s="27" customFormat="1" ht="17.25" hidden="1" x14ac:dyDescent="0.3">
      <c r="A2476" s="6" t="e">
        <f>'11-2019'!#REF!</f>
        <v>#REF!</v>
      </c>
      <c r="B2476" s="7" t="e">
        <f>'11-2019'!#REF!</f>
        <v>#REF!</v>
      </c>
      <c r="C2476" s="8" t="e">
        <f>'11-2019'!#REF!</f>
        <v>#REF!</v>
      </c>
      <c r="D2476" s="9" t="e">
        <f>'11-2019'!#REF!</f>
        <v>#REF!</v>
      </c>
      <c r="E2476" s="9" t="e">
        <f>'11-2019'!#REF!</f>
        <v>#REF!</v>
      </c>
      <c r="F2476" s="71" t="e">
        <f t="shared" si="110"/>
        <v>#REF!</v>
      </c>
      <c r="H2476" s="38" t="e">
        <f>'11-2019'!#REF!</f>
        <v>#REF!</v>
      </c>
      <c r="I2476" s="38" t="e">
        <f>'11-2019'!#REF!</f>
        <v>#REF!</v>
      </c>
      <c r="J2476" s="38" t="e">
        <f>'11-2019'!#REF!</f>
        <v>#REF!</v>
      </c>
    </row>
    <row r="2477" spans="1:10" s="27" customFormat="1" ht="17.25" hidden="1" x14ac:dyDescent="0.3">
      <c r="A2477" s="6" t="e">
        <f>'11-2019'!#REF!</f>
        <v>#REF!</v>
      </c>
      <c r="B2477" s="7" t="e">
        <f>'11-2019'!#REF!</f>
        <v>#REF!</v>
      </c>
      <c r="C2477" s="8" t="e">
        <f>'11-2019'!#REF!</f>
        <v>#REF!</v>
      </c>
      <c r="D2477" s="9" t="e">
        <f>'11-2019'!#REF!</f>
        <v>#REF!</v>
      </c>
      <c r="E2477" s="9" t="e">
        <f>'11-2019'!#REF!</f>
        <v>#REF!</v>
      </c>
      <c r="F2477" s="71" t="e">
        <f t="shared" si="110"/>
        <v>#REF!</v>
      </c>
      <c r="H2477" s="38" t="e">
        <f>'11-2019'!#REF!</f>
        <v>#REF!</v>
      </c>
      <c r="I2477" s="38" t="e">
        <f>'11-2019'!#REF!</f>
        <v>#REF!</v>
      </c>
      <c r="J2477" s="38" t="e">
        <f>'11-2019'!#REF!</f>
        <v>#REF!</v>
      </c>
    </row>
    <row r="2478" spans="1:10" s="27" customFormat="1" ht="17.25" hidden="1" x14ac:dyDescent="0.3">
      <c r="A2478" s="6"/>
      <c r="B2478" s="321" t="e">
        <f>'11-2019'!#REF!</f>
        <v>#REF!</v>
      </c>
      <c r="C2478" s="322" t="e">
        <f>'11-2019'!#REF!</f>
        <v>#REF!</v>
      </c>
      <c r="D2478" s="322" t="e">
        <f>'11-2019'!#REF!</f>
        <v>#REF!</v>
      </c>
      <c r="E2478" s="322" t="e">
        <f>'11-2019'!#REF!</f>
        <v>#REF!</v>
      </c>
      <c r="F2478" s="323" t="e">
        <f t="shared" si="110"/>
        <v>#REF!</v>
      </c>
      <c r="H2478" s="38" t="e">
        <f>'11-2019'!#REF!</f>
        <v>#REF!</v>
      </c>
      <c r="I2478" s="38" t="e">
        <f>'11-2019'!#REF!</f>
        <v>#REF!</v>
      </c>
      <c r="J2478" s="38" t="e">
        <f>'11-2019'!#REF!</f>
        <v>#REF!</v>
      </c>
    </row>
    <row r="2479" spans="1:10" s="27" customFormat="1" ht="17.25" hidden="1" x14ac:dyDescent="0.3">
      <c r="A2479" s="6" t="e">
        <f>'11-2019'!#REF!</f>
        <v>#REF!</v>
      </c>
      <c r="B2479" s="7" t="e">
        <f>'11-2019'!#REF!</f>
        <v>#REF!</v>
      </c>
      <c r="C2479" s="8" t="e">
        <f>'11-2019'!#REF!</f>
        <v>#REF!</v>
      </c>
      <c r="D2479" s="9" t="e">
        <f>'11-2019'!#REF!</f>
        <v>#REF!</v>
      </c>
      <c r="E2479" s="9" t="e">
        <f>'11-2019'!#REF!</f>
        <v>#REF!</v>
      </c>
      <c r="F2479" s="71" t="e">
        <f t="shared" si="110"/>
        <v>#REF!</v>
      </c>
      <c r="H2479" s="38" t="e">
        <f>'11-2019'!#REF!</f>
        <v>#REF!</v>
      </c>
      <c r="I2479" s="38" t="e">
        <f>'11-2019'!#REF!</f>
        <v>#REF!</v>
      </c>
      <c r="J2479" s="38" t="e">
        <f>'11-2019'!#REF!</f>
        <v>#REF!</v>
      </c>
    </row>
    <row r="2480" spans="1:10" s="27" customFormat="1" ht="17.25" hidden="1" x14ac:dyDescent="0.3">
      <c r="A2480" s="6" t="e">
        <f>'11-2019'!#REF!</f>
        <v>#REF!</v>
      </c>
      <c r="B2480" s="7" t="e">
        <f>'11-2019'!#REF!</f>
        <v>#REF!</v>
      </c>
      <c r="C2480" s="8" t="e">
        <f>'11-2019'!#REF!</f>
        <v>#REF!</v>
      </c>
      <c r="D2480" s="9" t="e">
        <f>'11-2019'!#REF!</f>
        <v>#REF!</v>
      </c>
      <c r="E2480" s="9" t="e">
        <f>'11-2019'!#REF!</f>
        <v>#REF!</v>
      </c>
      <c r="F2480" s="71" t="e">
        <f t="shared" si="110"/>
        <v>#REF!</v>
      </c>
      <c r="H2480" s="38" t="e">
        <f>'11-2019'!#REF!</f>
        <v>#REF!</v>
      </c>
      <c r="I2480" s="38" t="e">
        <f>'11-2019'!#REF!</f>
        <v>#REF!</v>
      </c>
      <c r="J2480" s="38" t="e">
        <f>'11-2019'!#REF!</f>
        <v>#REF!</v>
      </c>
    </row>
    <row r="2481" spans="1:10" s="27" customFormat="1" ht="17.25" hidden="1" x14ac:dyDescent="0.3">
      <c r="A2481" s="6"/>
      <c r="B2481" s="321" t="e">
        <f>'11-2019'!#REF!</f>
        <v>#REF!</v>
      </c>
      <c r="C2481" s="322" t="e">
        <f>'11-2019'!#REF!</f>
        <v>#REF!</v>
      </c>
      <c r="D2481" s="322" t="e">
        <f>'11-2019'!#REF!</f>
        <v>#REF!</v>
      </c>
      <c r="E2481" s="322" t="e">
        <f>'11-2019'!#REF!</f>
        <v>#REF!</v>
      </c>
      <c r="F2481" s="323" t="e">
        <f t="shared" si="110"/>
        <v>#REF!</v>
      </c>
      <c r="H2481" s="38" t="e">
        <f>'11-2019'!#REF!</f>
        <v>#REF!</v>
      </c>
      <c r="I2481" s="38" t="e">
        <f>'11-2019'!#REF!</f>
        <v>#REF!</v>
      </c>
      <c r="J2481" s="38" t="e">
        <f>'11-2019'!#REF!</f>
        <v>#REF!</v>
      </c>
    </row>
    <row r="2482" spans="1:10" s="27" customFormat="1" ht="17.25" hidden="1" x14ac:dyDescent="0.3">
      <c r="A2482" s="6" t="e">
        <f>'11-2019'!#REF!</f>
        <v>#REF!</v>
      </c>
      <c r="B2482" s="7" t="e">
        <f>'11-2019'!#REF!</f>
        <v>#REF!</v>
      </c>
      <c r="C2482" s="8" t="e">
        <f>'11-2019'!#REF!</f>
        <v>#REF!</v>
      </c>
      <c r="D2482" s="9" t="e">
        <f>'11-2019'!#REF!</f>
        <v>#REF!</v>
      </c>
      <c r="E2482" s="9" t="e">
        <f>'11-2019'!#REF!</f>
        <v>#REF!</v>
      </c>
      <c r="F2482" s="71" t="e">
        <f t="shared" si="110"/>
        <v>#REF!</v>
      </c>
      <c r="H2482" s="38" t="e">
        <f>'11-2019'!#REF!</f>
        <v>#REF!</v>
      </c>
      <c r="I2482" s="38" t="e">
        <f>'11-2019'!#REF!</f>
        <v>#REF!</v>
      </c>
      <c r="J2482" s="38" t="e">
        <f>'11-2019'!#REF!</f>
        <v>#REF!</v>
      </c>
    </row>
    <row r="2483" spans="1:10" s="27" customFormat="1" ht="17.25" hidden="1" x14ac:dyDescent="0.3">
      <c r="A2483" s="6" t="e">
        <f>'11-2019'!#REF!</f>
        <v>#REF!</v>
      </c>
      <c r="B2483" s="7" t="e">
        <f>'11-2019'!#REF!</f>
        <v>#REF!</v>
      </c>
      <c r="C2483" s="8" t="e">
        <f>'11-2019'!#REF!</f>
        <v>#REF!</v>
      </c>
      <c r="D2483" s="9" t="e">
        <f>'11-2019'!#REF!</f>
        <v>#REF!</v>
      </c>
      <c r="E2483" s="9" t="e">
        <f>'11-2019'!#REF!</f>
        <v>#REF!</v>
      </c>
      <c r="F2483" s="71" t="e">
        <f t="shared" si="110"/>
        <v>#REF!</v>
      </c>
      <c r="H2483" s="38" t="e">
        <f>'11-2019'!#REF!</f>
        <v>#REF!</v>
      </c>
      <c r="I2483" s="38" t="e">
        <f>'11-2019'!#REF!</f>
        <v>#REF!</v>
      </c>
      <c r="J2483" s="38" t="e">
        <f>'11-2019'!#REF!</f>
        <v>#REF!</v>
      </c>
    </row>
    <row r="2484" spans="1:10" s="27" customFormat="1" ht="17.25" hidden="1" x14ac:dyDescent="0.3">
      <c r="A2484" s="6"/>
      <c r="B2484" s="321" t="e">
        <f>'11-2019'!#REF!</f>
        <v>#REF!</v>
      </c>
      <c r="C2484" s="322" t="e">
        <f>'11-2019'!#REF!</f>
        <v>#REF!</v>
      </c>
      <c r="D2484" s="322" t="e">
        <f>'11-2019'!#REF!</f>
        <v>#REF!</v>
      </c>
      <c r="E2484" s="322" t="e">
        <f>'11-2019'!#REF!</f>
        <v>#REF!</v>
      </c>
      <c r="F2484" s="323" t="e">
        <f t="shared" si="110"/>
        <v>#REF!</v>
      </c>
      <c r="H2484" s="38" t="e">
        <f>'11-2019'!#REF!</f>
        <v>#REF!</v>
      </c>
      <c r="I2484" s="38" t="e">
        <f>'11-2019'!#REF!</f>
        <v>#REF!</v>
      </c>
      <c r="J2484" s="38" t="e">
        <f>'11-2019'!#REF!</f>
        <v>#REF!</v>
      </c>
    </row>
    <row r="2485" spans="1:10" s="27" customFormat="1" ht="17.25" hidden="1" x14ac:dyDescent="0.3">
      <c r="A2485" s="6" t="e">
        <f>'11-2019'!#REF!</f>
        <v>#REF!</v>
      </c>
      <c r="B2485" s="7" t="e">
        <f>'11-2019'!#REF!</f>
        <v>#REF!</v>
      </c>
      <c r="C2485" s="8" t="e">
        <f>'11-2019'!#REF!</f>
        <v>#REF!</v>
      </c>
      <c r="D2485" s="9" t="e">
        <f>'11-2019'!#REF!</f>
        <v>#REF!</v>
      </c>
      <c r="E2485" s="9" t="e">
        <f>'11-2019'!#REF!</f>
        <v>#REF!</v>
      </c>
      <c r="F2485" s="71" t="e">
        <f t="shared" si="110"/>
        <v>#REF!</v>
      </c>
      <c r="H2485" s="38" t="e">
        <f>'11-2019'!#REF!</f>
        <v>#REF!</v>
      </c>
      <c r="I2485" s="38" t="e">
        <f>'11-2019'!#REF!</f>
        <v>#REF!</v>
      </c>
      <c r="J2485" s="38" t="e">
        <f>'11-2019'!#REF!</f>
        <v>#REF!</v>
      </c>
    </row>
    <row r="2486" spans="1:10" s="27" customFormat="1" ht="17.25" hidden="1" x14ac:dyDescent="0.3">
      <c r="A2486" s="6" t="e">
        <f>'11-2019'!#REF!</f>
        <v>#REF!</v>
      </c>
      <c r="B2486" s="7" t="e">
        <f>'11-2019'!#REF!</f>
        <v>#REF!</v>
      </c>
      <c r="C2486" s="8" t="e">
        <f>'11-2019'!#REF!</f>
        <v>#REF!</v>
      </c>
      <c r="D2486" s="9" t="e">
        <f>'11-2019'!#REF!</f>
        <v>#REF!</v>
      </c>
      <c r="E2486" s="9" t="e">
        <f>'11-2019'!#REF!</f>
        <v>#REF!</v>
      </c>
      <c r="F2486" s="71" t="e">
        <f t="shared" si="110"/>
        <v>#REF!</v>
      </c>
      <c r="H2486" s="38" t="e">
        <f>'11-2019'!#REF!</f>
        <v>#REF!</v>
      </c>
      <c r="I2486" s="38" t="e">
        <f>'11-2019'!#REF!</f>
        <v>#REF!</v>
      </c>
      <c r="J2486" s="38" t="e">
        <f>'11-2019'!#REF!</f>
        <v>#REF!</v>
      </c>
    </row>
    <row r="2487" spans="1:10" s="27" customFormat="1" ht="17.25" hidden="1" x14ac:dyDescent="0.3">
      <c r="A2487" s="6" t="e">
        <f>'11-2019'!#REF!</f>
        <v>#REF!</v>
      </c>
      <c r="B2487" s="7" t="e">
        <f>'11-2019'!#REF!</f>
        <v>#REF!</v>
      </c>
      <c r="C2487" s="8" t="e">
        <f>'11-2019'!#REF!</f>
        <v>#REF!</v>
      </c>
      <c r="D2487" s="9" t="e">
        <f>'11-2019'!#REF!</f>
        <v>#REF!</v>
      </c>
      <c r="E2487" s="9" t="e">
        <f>'11-2019'!#REF!</f>
        <v>#REF!</v>
      </c>
      <c r="F2487" s="71" t="e">
        <f t="shared" si="110"/>
        <v>#REF!</v>
      </c>
      <c r="H2487" s="38" t="e">
        <f>'11-2019'!#REF!</f>
        <v>#REF!</v>
      </c>
      <c r="I2487" s="38" t="e">
        <f>'11-2019'!#REF!</f>
        <v>#REF!</v>
      </c>
      <c r="J2487" s="38" t="e">
        <f>'11-2019'!#REF!</f>
        <v>#REF!</v>
      </c>
    </row>
    <row r="2488" spans="1:10" s="27" customFormat="1" ht="17.25" hidden="1" x14ac:dyDescent="0.3">
      <c r="A2488" s="6" t="e">
        <f>'11-2019'!#REF!</f>
        <v>#REF!</v>
      </c>
      <c r="B2488" s="7" t="e">
        <f>'11-2019'!#REF!</f>
        <v>#REF!</v>
      </c>
      <c r="C2488" s="8" t="e">
        <f>'11-2019'!#REF!</f>
        <v>#REF!</v>
      </c>
      <c r="D2488" s="9" t="e">
        <f>'11-2019'!#REF!</f>
        <v>#REF!</v>
      </c>
      <c r="E2488" s="9" t="e">
        <f>'11-2019'!#REF!</f>
        <v>#REF!</v>
      </c>
      <c r="F2488" s="71" t="e">
        <f t="shared" si="110"/>
        <v>#REF!</v>
      </c>
      <c r="H2488" s="38" t="e">
        <f>'11-2019'!#REF!</f>
        <v>#REF!</v>
      </c>
      <c r="I2488" s="38" t="e">
        <f>'11-2019'!#REF!</f>
        <v>#REF!</v>
      </c>
      <c r="J2488" s="38" t="e">
        <f>'11-2019'!#REF!</f>
        <v>#REF!</v>
      </c>
    </row>
    <row r="2489" spans="1:10" s="27" customFormat="1" ht="17.25" hidden="1" x14ac:dyDescent="0.3">
      <c r="A2489" s="6" t="e">
        <f>'11-2019'!#REF!</f>
        <v>#REF!</v>
      </c>
      <c r="B2489" s="7" t="e">
        <f>'11-2019'!#REF!</f>
        <v>#REF!</v>
      </c>
      <c r="C2489" s="8" t="e">
        <f>'11-2019'!#REF!</f>
        <v>#REF!</v>
      </c>
      <c r="D2489" s="9" t="e">
        <f>'11-2019'!#REF!</f>
        <v>#REF!</v>
      </c>
      <c r="E2489" s="9" t="e">
        <f>'11-2019'!#REF!</f>
        <v>#REF!</v>
      </c>
      <c r="F2489" s="71" t="e">
        <f t="shared" ref="F2489:F2497" si="111">E2489-D2489</f>
        <v>#REF!</v>
      </c>
      <c r="H2489" s="38" t="e">
        <f>'11-2019'!#REF!</f>
        <v>#REF!</v>
      </c>
      <c r="I2489" s="38" t="e">
        <f>'11-2019'!#REF!</f>
        <v>#REF!</v>
      </c>
      <c r="J2489" s="38" t="e">
        <f>'11-2019'!#REF!</f>
        <v>#REF!</v>
      </c>
    </row>
    <row r="2490" spans="1:10" s="27" customFormat="1" ht="17.25" hidden="1" x14ac:dyDescent="0.3">
      <c r="A2490" s="6" t="e">
        <f>'11-2019'!#REF!</f>
        <v>#REF!</v>
      </c>
      <c r="B2490" s="7" t="e">
        <f>'11-2019'!#REF!</f>
        <v>#REF!</v>
      </c>
      <c r="C2490" s="8" t="e">
        <f>'11-2019'!#REF!</f>
        <v>#REF!</v>
      </c>
      <c r="D2490" s="9" t="e">
        <f>'11-2019'!#REF!</f>
        <v>#REF!</v>
      </c>
      <c r="E2490" s="9" t="e">
        <f>'11-2019'!#REF!</f>
        <v>#REF!</v>
      </c>
      <c r="F2490" s="71" t="e">
        <f t="shared" si="111"/>
        <v>#REF!</v>
      </c>
      <c r="H2490" s="38" t="e">
        <f>'11-2019'!#REF!</f>
        <v>#REF!</v>
      </c>
      <c r="I2490" s="38" t="e">
        <f>'11-2019'!#REF!</f>
        <v>#REF!</v>
      </c>
      <c r="J2490" s="38" t="e">
        <f>'11-2019'!#REF!</f>
        <v>#REF!</v>
      </c>
    </row>
    <row r="2491" spans="1:10" s="27" customFormat="1" ht="17.25" hidden="1" x14ac:dyDescent="0.3">
      <c r="A2491" s="6" t="e">
        <f>'11-2019'!#REF!</f>
        <v>#REF!</v>
      </c>
      <c r="B2491" s="7" t="e">
        <f>'11-2019'!#REF!</f>
        <v>#REF!</v>
      </c>
      <c r="C2491" s="8" t="e">
        <f>'11-2019'!#REF!</f>
        <v>#REF!</v>
      </c>
      <c r="D2491" s="9" t="e">
        <f>'11-2019'!#REF!</f>
        <v>#REF!</v>
      </c>
      <c r="E2491" s="9" t="e">
        <f>'11-2019'!#REF!</f>
        <v>#REF!</v>
      </c>
      <c r="F2491" s="71" t="e">
        <f t="shared" si="111"/>
        <v>#REF!</v>
      </c>
      <c r="H2491" s="38" t="e">
        <f>'11-2019'!#REF!</f>
        <v>#REF!</v>
      </c>
      <c r="I2491" s="38" t="e">
        <f>'11-2019'!#REF!</f>
        <v>#REF!</v>
      </c>
      <c r="J2491" s="38" t="e">
        <f>'11-2019'!#REF!</f>
        <v>#REF!</v>
      </c>
    </row>
    <row r="2492" spans="1:10" s="27" customFormat="1" ht="17.25" hidden="1" x14ac:dyDescent="0.3">
      <c r="A2492" s="6" t="e">
        <f>'11-2019'!#REF!</f>
        <v>#REF!</v>
      </c>
      <c r="B2492" s="7" t="e">
        <f>'11-2019'!#REF!</f>
        <v>#REF!</v>
      </c>
      <c r="C2492" s="8" t="e">
        <f>'11-2019'!#REF!</f>
        <v>#REF!</v>
      </c>
      <c r="D2492" s="9" t="e">
        <f>'11-2019'!#REF!</f>
        <v>#REF!</v>
      </c>
      <c r="E2492" s="9" t="e">
        <f>'11-2019'!#REF!</f>
        <v>#REF!</v>
      </c>
      <c r="F2492" s="71" t="e">
        <f t="shared" si="111"/>
        <v>#REF!</v>
      </c>
      <c r="H2492" s="38" t="e">
        <f>'11-2019'!#REF!</f>
        <v>#REF!</v>
      </c>
      <c r="I2492" s="38" t="e">
        <f>'11-2019'!#REF!</f>
        <v>#REF!</v>
      </c>
      <c r="J2492" s="38" t="e">
        <f>'11-2019'!#REF!</f>
        <v>#REF!</v>
      </c>
    </row>
    <row r="2493" spans="1:10" s="27" customFormat="1" ht="17.25" hidden="1" x14ac:dyDescent="0.3">
      <c r="A2493" s="6" t="e">
        <f>'11-2019'!#REF!</f>
        <v>#REF!</v>
      </c>
      <c r="B2493" s="7" t="e">
        <f>'11-2019'!#REF!</f>
        <v>#REF!</v>
      </c>
      <c r="C2493" s="8" t="e">
        <f>'11-2019'!#REF!</f>
        <v>#REF!</v>
      </c>
      <c r="D2493" s="9" t="e">
        <f>'11-2019'!#REF!</f>
        <v>#REF!</v>
      </c>
      <c r="E2493" s="9" t="e">
        <f>'11-2019'!#REF!</f>
        <v>#REF!</v>
      </c>
      <c r="F2493" s="71" t="e">
        <f t="shared" si="111"/>
        <v>#REF!</v>
      </c>
      <c r="H2493" s="38" t="e">
        <f>'11-2019'!#REF!</f>
        <v>#REF!</v>
      </c>
      <c r="I2493" s="38" t="e">
        <f>'11-2019'!#REF!</f>
        <v>#REF!</v>
      </c>
      <c r="J2493" s="38" t="e">
        <f>'11-2019'!#REF!</f>
        <v>#REF!</v>
      </c>
    </row>
    <row r="2494" spans="1:10" s="27" customFormat="1" ht="17.25" hidden="1" x14ac:dyDescent="0.3">
      <c r="A2494" s="6" t="e">
        <f>'11-2019'!#REF!</f>
        <v>#REF!</v>
      </c>
      <c r="B2494" s="7" t="e">
        <f>'11-2019'!#REF!</f>
        <v>#REF!</v>
      </c>
      <c r="C2494" s="8" t="e">
        <f>'11-2019'!#REF!</f>
        <v>#REF!</v>
      </c>
      <c r="D2494" s="9" t="e">
        <f>'11-2019'!#REF!</f>
        <v>#REF!</v>
      </c>
      <c r="E2494" s="9" t="e">
        <f>'11-2019'!#REF!</f>
        <v>#REF!</v>
      </c>
      <c r="F2494" s="71" t="e">
        <f t="shared" si="111"/>
        <v>#REF!</v>
      </c>
      <c r="H2494" s="38" t="e">
        <f>'11-2019'!#REF!</f>
        <v>#REF!</v>
      </c>
      <c r="I2494" s="38" t="e">
        <f>'11-2019'!#REF!</f>
        <v>#REF!</v>
      </c>
      <c r="J2494" s="38" t="e">
        <f>'11-2019'!#REF!</f>
        <v>#REF!</v>
      </c>
    </row>
    <row r="2495" spans="1:10" s="27" customFormat="1" ht="17.25" hidden="1" customHeight="1" x14ac:dyDescent="0.3">
      <c r="A2495" s="6" t="e">
        <f>'11-2019'!#REF!</f>
        <v>#REF!</v>
      </c>
      <c r="B2495" s="7" t="e">
        <f>'11-2019'!#REF!</f>
        <v>#REF!</v>
      </c>
      <c r="C2495" s="8" t="e">
        <f>'11-2019'!#REF!</f>
        <v>#REF!</v>
      </c>
      <c r="D2495" s="9" t="e">
        <f>'11-2019'!#REF!</f>
        <v>#REF!</v>
      </c>
      <c r="E2495" s="9" t="e">
        <f>'11-2019'!#REF!</f>
        <v>#REF!</v>
      </c>
      <c r="F2495" s="71" t="e">
        <f t="shared" si="111"/>
        <v>#REF!</v>
      </c>
      <c r="H2495" s="38" t="e">
        <f>'11-2019'!#REF!</f>
        <v>#REF!</v>
      </c>
      <c r="I2495" s="38" t="e">
        <f>'11-2019'!#REF!</f>
        <v>#REF!</v>
      </c>
      <c r="J2495" s="38" t="e">
        <f>'11-2019'!#REF!</f>
        <v>#REF!</v>
      </c>
    </row>
    <row r="2496" spans="1:10" s="27" customFormat="1" ht="17.25" hidden="1" customHeight="1" x14ac:dyDescent="0.3">
      <c r="A2496" s="6" t="e">
        <f>'11-2019'!#REF!</f>
        <v>#REF!</v>
      </c>
      <c r="B2496" s="7" t="e">
        <f>'11-2019'!#REF!</f>
        <v>#REF!</v>
      </c>
      <c r="C2496" s="8" t="e">
        <f>'11-2019'!#REF!</f>
        <v>#REF!</v>
      </c>
      <c r="D2496" s="9" t="e">
        <f>'11-2019'!#REF!</f>
        <v>#REF!</v>
      </c>
      <c r="E2496" s="9" t="e">
        <f>'11-2019'!#REF!</f>
        <v>#REF!</v>
      </c>
      <c r="F2496" s="71" t="e">
        <f t="shared" si="111"/>
        <v>#REF!</v>
      </c>
      <c r="H2496" s="38" t="e">
        <f>'11-2019'!#REF!</f>
        <v>#REF!</v>
      </c>
      <c r="I2496" s="38" t="e">
        <f>'11-2019'!#REF!</f>
        <v>#REF!</v>
      </c>
      <c r="J2496" s="38" t="e">
        <f>'11-2019'!#REF!</f>
        <v>#REF!</v>
      </c>
    </row>
    <row r="2497" spans="1:10" s="27" customFormat="1" ht="17.25" hidden="1" customHeight="1" x14ac:dyDescent="0.3">
      <c r="A2497" s="6" t="e">
        <f>'11-2019'!#REF!</f>
        <v>#REF!</v>
      </c>
      <c r="B2497" s="7" t="e">
        <f>'11-2019'!#REF!</f>
        <v>#REF!</v>
      </c>
      <c r="C2497" s="8" t="e">
        <f>'11-2019'!#REF!</f>
        <v>#REF!</v>
      </c>
      <c r="D2497" s="9" t="e">
        <f>'11-2019'!#REF!</f>
        <v>#REF!</v>
      </c>
      <c r="E2497" s="9" t="e">
        <f>'11-2019'!#REF!</f>
        <v>#REF!</v>
      </c>
      <c r="F2497" s="71" t="e">
        <f t="shared" si="111"/>
        <v>#REF!</v>
      </c>
      <c r="H2497" s="38" t="e">
        <f>'11-2019'!#REF!</f>
        <v>#REF!</v>
      </c>
      <c r="I2497" s="38" t="e">
        <f>'11-2019'!#REF!</f>
        <v>#REF!</v>
      </c>
      <c r="J2497" s="38" t="e">
        <f>'11-2019'!#REF!</f>
        <v>#REF!</v>
      </c>
    </row>
    <row r="2498" spans="1:10" s="27" customFormat="1" ht="17.25" hidden="1" customHeight="1" x14ac:dyDescent="0.3">
      <c r="A2498" s="6" t="e">
        <f>'11-2019'!#REF!</f>
        <v>#REF!</v>
      </c>
      <c r="B2498" s="7" t="e">
        <f>'11-2019'!#REF!</f>
        <v>#REF!</v>
      </c>
      <c r="C2498" s="8" t="e">
        <f>'11-2019'!#REF!</f>
        <v>#REF!</v>
      </c>
      <c r="D2498" s="9" t="e">
        <f>'11-2019'!#REF!</f>
        <v>#REF!</v>
      </c>
      <c r="E2498" s="9" t="e">
        <f>'11-2019'!#REF!</f>
        <v>#REF!</v>
      </c>
      <c r="F2498" s="71" t="e">
        <f t="shared" ref="F2498:F2515" si="112">E2498-D2498</f>
        <v>#REF!</v>
      </c>
      <c r="H2498" s="38" t="e">
        <f>'11-2019'!#REF!</f>
        <v>#REF!</v>
      </c>
      <c r="I2498" s="38" t="e">
        <f>'11-2019'!#REF!</f>
        <v>#REF!</v>
      </c>
      <c r="J2498" s="38" t="e">
        <f>'11-2019'!#REF!</f>
        <v>#REF!</v>
      </c>
    </row>
    <row r="2499" spans="1:10" s="27" customFormat="1" ht="17.25" hidden="1" customHeight="1" x14ac:dyDescent="0.3">
      <c r="A2499" s="6" t="e">
        <f>'11-2019'!#REF!</f>
        <v>#REF!</v>
      </c>
      <c r="B2499" s="7" t="e">
        <f>'11-2019'!#REF!</f>
        <v>#REF!</v>
      </c>
      <c r="C2499" s="8" t="e">
        <f>'11-2019'!#REF!</f>
        <v>#REF!</v>
      </c>
      <c r="D2499" s="9" t="e">
        <f>'11-2019'!#REF!</f>
        <v>#REF!</v>
      </c>
      <c r="E2499" s="9" t="e">
        <f>'11-2019'!#REF!</f>
        <v>#REF!</v>
      </c>
      <c r="F2499" s="71" t="e">
        <f t="shared" si="112"/>
        <v>#REF!</v>
      </c>
      <c r="H2499" s="38" t="e">
        <f>'11-2019'!#REF!</f>
        <v>#REF!</v>
      </c>
      <c r="I2499" s="38" t="e">
        <f>'11-2019'!#REF!</f>
        <v>#REF!</v>
      </c>
      <c r="J2499" s="38" t="e">
        <f>'11-2019'!#REF!</f>
        <v>#REF!</v>
      </c>
    </row>
    <row r="2500" spans="1:10" s="27" customFormat="1" ht="17.25" hidden="1" customHeight="1" x14ac:dyDescent="0.3">
      <c r="A2500" s="6" t="e">
        <f>'11-2019'!#REF!</f>
        <v>#REF!</v>
      </c>
      <c r="B2500" s="7" t="e">
        <f>'11-2019'!#REF!</f>
        <v>#REF!</v>
      </c>
      <c r="C2500" s="8" t="e">
        <f>'11-2019'!#REF!</f>
        <v>#REF!</v>
      </c>
      <c r="D2500" s="9" t="e">
        <f>'11-2019'!#REF!</f>
        <v>#REF!</v>
      </c>
      <c r="E2500" s="9" t="e">
        <f>'11-2019'!#REF!</f>
        <v>#REF!</v>
      </c>
      <c r="F2500" s="71" t="e">
        <f t="shared" si="112"/>
        <v>#REF!</v>
      </c>
      <c r="H2500" s="38" t="e">
        <f>'11-2019'!#REF!</f>
        <v>#REF!</v>
      </c>
      <c r="I2500" s="38" t="e">
        <f>'11-2019'!#REF!</f>
        <v>#REF!</v>
      </c>
      <c r="J2500" s="38" t="e">
        <f>'11-2019'!#REF!</f>
        <v>#REF!</v>
      </c>
    </row>
    <row r="2501" spans="1:10" s="27" customFormat="1" ht="17.25" hidden="1" customHeight="1" x14ac:dyDescent="0.3">
      <c r="A2501" s="6" t="e">
        <f>'11-2019'!#REF!</f>
        <v>#REF!</v>
      </c>
      <c r="B2501" s="7" t="e">
        <f>'11-2019'!#REF!</f>
        <v>#REF!</v>
      </c>
      <c r="C2501" s="8" t="e">
        <f>'11-2019'!#REF!</f>
        <v>#REF!</v>
      </c>
      <c r="D2501" s="9" t="e">
        <f>'11-2019'!#REF!</f>
        <v>#REF!</v>
      </c>
      <c r="E2501" s="9" t="e">
        <f>'11-2019'!#REF!</f>
        <v>#REF!</v>
      </c>
      <c r="F2501" s="71" t="e">
        <f t="shared" si="112"/>
        <v>#REF!</v>
      </c>
      <c r="H2501" s="38" t="e">
        <f>'11-2019'!#REF!</f>
        <v>#REF!</v>
      </c>
      <c r="I2501" s="38" t="e">
        <f>'11-2019'!#REF!</f>
        <v>#REF!</v>
      </c>
      <c r="J2501" s="38" t="e">
        <f>'11-2019'!#REF!</f>
        <v>#REF!</v>
      </c>
    </row>
    <row r="2502" spans="1:10" s="27" customFormat="1" ht="17.25" hidden="1" customHeight="1" x14ac:dyDescent="0.3">
      <c r="A2502" s="6" t="e">
        <f>'11-2019'!#REF!</f>
        <v>#REF!</v>
      </c>
      <c r="B2502" s="7" t="e">
        <f>'11-2019'!#REF!</f>
        <v>#REF!</v>
      </c>
      <c r="C2502" s="8" t="e">
        <f>'11-2019'!#REF!</f>
        <v>#REF!</v>
      </c>
      <c r="D2502" s="9" t="e">
        <f>'11-2019'!#REF!</f>
        <v>#REF!</v>
      </c>
      <c r="E2502" s="9" t="e">
        <f>'11-2019'!#REF!</f>
        <v>#REF!</v>
      </c>
      <c r="F2502" s="71" t="e">
        <f t="shared" si="112"/>
        <v>#REF!</v>
      </c>
      <c r="H2502" s="38" t="e">
        <f>'11-2019'!#REF!</f>
        <v>#REF!</v>
      </c>
      <c r="I2502" s="38" t="e">
        <f>'11-2019'!#REF!</f>
        <v>#REF!</v>
      </c>
      <c r="J2502" s="38" t="e">
        <f>'11-2019'!#REF!</f>
        <v>#REF!</v>
      </c>
    </row>
    <row r="2503" spans="1:10" s="27" customFormat="1" ht="17.25" hidden="1" customHeight="1" x14ac:dyDescent="0.3">
      <c r="A2503" s="6" t="e">
        <f>'11-2019'!#REF!</f>
        <v>#REF!</v>
      </c>
      <c r="B2503" s="7" t="e">
        <f>'11-2019'!#REF!</f>
        <v>#REF!</v>
      </c>
      <c r="C2503" s="8" t="e">
        <f>'11-2019'!#REF!</f>
        <v>#REF!</v>
      </c>
      <c r="D2503" s="9" t="e">
        <f>'11-2019'!#REF!</f>
        <v>#REF!</v>
      </c>
      <c r="E2503" s="9" t="e">
        <f>'11-2019'!#REF!</f>
        <v>#REF!</v>
      </c>
      <c r="F2503" s="71" t="e">
        <f t="shared" si="112"/>
        <v>#REF!</v>
      </c>
      <c r="H2503" s="38" t="e">
        <f>'11-2019'!#REF!</f>
        <v>#REF!</v>
      </c>
      <c r="I2503" s="38" t="e">
        <f>'11-2019'!#REF!</f>
        <v>#REF!</v>
      </c>
      <c r="J2503" s="38" t="e">
        <f>'11-2019'!#REF!</f>
        <v>#REF!</v>
      </c>
    </row>
    <row r="2504" spans="1:10" s="27" customFormat="1" ht="17.25" hidden="1" customHeight="1" x14ac:dyDescent="0.3">
      <c r="A2504" s="6" t="e">
        <f>'11-2019'!#REF!</f>
        <v>#REF!</v>
      </c>
      <c r="B2504" s="7" t="e">
        <f>'11-2019'!#REF!</f>
        <v>#REF!</v>
      </c>
      <c r="C2504" s="8" t="e">
        <f>'11-2019'!#REF!</f>
        <v>#REF!</v>
      </c>
      <c r="D2504" s="9" t="e">
        <f>'11-2019'!#REF!</f>
        <v>#REF!</v>
      </c>
      <c r="E2504" s="9" t="e">
        <f>'11-2019'!#REF!</f>
        <v>#REF!</v>
      </c>
      <c r="F2504" s="71" t="e">
        <f t="shared" si="112"/>
        <v>#REF!</v>
      </c>
      <c r="H2504" s="38" t="e">
        <f>'11-2019'!#REF!</f>
        <v>#REF!</v>
      </c>
      <c r="I2504" s="38" t="e">
        <f>'11-2019'!#REF!</f>
        <v>#REF!</v>
      </c>
      <c r="J2504" s="38" t="e">
        <f>'11-2019'!#REF!</f>
        <v>#REF!</v>
      </c>
    </row>
    <row r="2505" spans="1:10" s="27" customFormat="1" ht="17.25" hidden="1" customHeight="1" x14ac:dyDescent="0.3">
      <c r="A2505" s="6" t="e">
        <f>'11-2019'!#REF!</f>
        <v>#REF!</v>
      </c>
      <c r="B2505" s="7" t="e">
        <f>'11-2019'!#REF!</f>
        <v>#REF!</v>
      </c>
      <c r="C2505" s="8" t="e">
        <f>'11-2019'!#REF!</f>
        <v>#REF!</v>
      </c>
      <c r="D2505" s="9" t="e">
        <f>'11-2019'!#REF!</f>
        <v>#REF!</v>
      </c>
      <c r="E2505" s="9" t="e">
        <f>'11-2019'!#REF!</f>
        <v>#REF!</v>
      </c>
      <c r="F2505" s="71" t="e">
        <f t="shared" si="112"/>
        <v>#REF!</v>
      </c>
      <c r="H2505" s="38" t="e">
        <f>'11-2019'!#REF!</f>
        <v>#REF!</v>
      </c>
      <c r="I2505" s="38" t="e">
        <f>'11-2019'!#REF!</f>
        <v>#REF!</v>
      </c>
      <c r="J2505" s="38" t="e">
        <f>'11-2019'!#REF!</f>
        <v>#REF!</v>
      </c>
    </row>
    <row r="2506" spans="1:10" s="27" customFormat="1" ht="17.25" hidden="1" customHeight="1" x14ac:dyDescent="0.3">
      <c r="A2506" s="6" t="e">
        <f>'11-2019'!#REF!</f>
        <v>#REF!</v>
      </c>
      <c r="B2506" s="7" t="e">
        <f>'11-2019'!#REF!</f>
        <v>#REF!</v>
      </c>
      <c r="C2506" s="8" t="e">
        <f>'11-2019'!#REF!</f>
        <v>#REF!</v>
      </c>
      <c r="D2506" s="9" t="e">
        <f>'11-2019'!#REF!</f>
        <v>#REF!</v>
      </c>
      <c r="E2506" s="9" t="e">
        <f>'11-2019'!#REF!</f>
        <v>#REF!</v>
      </c>
      <c r="F2506" s="71" t="e">
        <f t="shared" si="112"/>
        <v>#REF!</v>
      </c>
      <c r="H2506" s="38" t="e">
        <f>'11-2019'!#REF!</f>
        <v>#REF!</v>
      </c>
      <c r="I2506" s="38" t="e">
        <f>'11-2019'!#REF!</f>
        <v>#REF!</v>
      </c>
      <c r="J2506" s="38" t="e">
        <f>'11-2019'!#REF!</f>
        <v>#REF!</v>
      </c>
    </row>
    <row r="2507" spans="1:10" s="27" customFormat="1" ht="17.25" hidden="1" customHeight="1" x14ac:dyDescent="0.3">
      <c r="A2507" s="6" t="e">
        <f>'11-2019'!#REF!</f>
        <v>#REF!</v>
      </c>
      <c r="B2507" s="7" t="e">
        <f>'11-2019'!#REF!</f>
        <v>#REF!</v>
      </c>
      <c r="C2507" s="8" t="e">
        <f>'11-2019'!#REF!</f>
        <v>#REF!</v>
      </c>
      <c r="D2507" s="9" t="e">
        <f>'11-2019'!#REF!</f>
        <v>#REF!</v>
      </c>
      <c r="E2507" s="9" t="e">
        <f>'11-2019'!#REF!</f>
        <v>#REF!</v>
      </c>
      <c r="F2507" s="71" t="e">
        <f t="shared" si="112"/>
        <v>#REF!</v>
      </c>
      <c r="H2507" s="38" t="e">
        <f>'11-2019'!#REF!</f>
        <v>#REF!</v>
      </c>
      <c r="I2507" s="38" t="e">
        <f>'11-2019'!#REF!</f>
        <v>#REF!</v>
      </c>
      <c r="J2507" s="38" t="e">
        <f>'11-2019'!#REF!</f>
        <v>#REF!</v>
      </c>
    </row>
    <row r="2508" spans="1:10" s="27" customFormat="1" ht="17.25" hidden="1" customHeight="1" x14ac:dyDescent="0.3">
      <c r="A2508" s="6" t="e">
        <f>'11-2019'!#REF!</f>
        <v>#REF!</v>
      </c>
      <c r="B2508" s="7" t="e">
        <f>'11-2019'!#REF!</f>
        <v>#REF!</v>
      </c>
      <c r="C2508" s="8" t="e">
        <f>'11-2019'!#REF!</f>
        <v>#REF!</v>
      </c>
      <c r="D2508" s="9" t="e">
        <f>'11-2019'!#REF!</f>
        <v>#REF!</v>
      </c>
      <c r="E2508" s="9" t="e">
        <f>'11-2019'!#REF!</f>
        <v>#REF!</v>
      </c>
      <c r="F2508" s="71" t="e">
        <f t="shared" si="112"/>
        <v>#REF!</v>
      </c>
      <c r="H2508" s="38" t="e">
        <f>'11-2019'!#REF!</f>
        <v>#REF!</v>
      </c>
      <c r="I2508" s="38" t="e">
        <f>'11-2019'!#REF!</f>
        <v>#REF!</v>
      </c>
      <c r="J2508" s="38" t="e">
        <f>'11-2019'!#REF!</f>
        <v>#REF!</v>
      </c>
    </row>
    <row r="2509" spans="1:10" s="27" customFormat="1" ht="17.25" hidden="1" customHeight="1" x14ac:dyDescent="0.3">
      <c r="A2509" s="6" t="e">
        <f>'11-2019'!#REF!</f>
        <v>#REF!</v>
      </c>
      <c r="B2509" s="7" t="e">
        <f>'11-2019'!#REF!</f>
        <v>#REF!</v>
      </c>
      <c r="C2509" s="8" t="e">
        <f>'11-2019'!#REF!</f>
        <v>#REF!</v>
      </c>
      <c r="D2509" s="9" t="e">
        <f>'11-2019'!#REF!</f>
        <v>#REF!</v>
      </c>
      <c r="E2509" s="9" t="e">
        <f>'11-2019'!#REF!</f>
        <v>#REF!</v>
      </c>
      <c r="F2509" s="71" t="e">
        <f t="shared" si="112"/>
        <v>#REF!</v>
      </c>
      <c r="H2509" s="38" t="e">
        <f>'11-2019'!#REF!</f>
        <v>#REF!</v>
      </c>
      <c r="I2509" s="38" t="e">
        <f>'11-2019'!#REF!</f>
        <v>#REF!</v>
      </c>
      <c r="J2509" s="38" t="e">
        <f>'11-2019'!#REF!</f>
        <v>#REF!</v>
      </c>
    </row>
    <row r="2510" spans="1:10" s="27" customFormat="1" ht="17.25" hidden="1" customHeight="1" x14ac:dyDescent="0.3">
      <c r="A2510" s="6" t="e">
        <f>'11-2019'!#REF!</f>
        <v>#REF!</v>
      </c>
      <c r="B2510" s="7" t="e">
        <f>'11-2019'!#REF!</f>
        <v>#REF!</v>
      </c>
      <c r="C2510" s="8" t="e">
        <f>'11-2019'!#REF!</f>
        <v>#REF!</v>
      </c>
      <c r="D2510" s="9" t="e">
        <f>'11-2019'!#REF!</f>
        <v>#REF!</v>
      </c>
      <c r="E2510" s="9" t="e">
        <f>'11-2019'!#REF!</f>
        <v>#REF!</v>
      </c>
      <c r="F2510" s="71" t="e">
        <f t="shared" si="112"/>
        <v>#REF!</v>
      </c>
      <c r="H2510" s="38" t="e">
        <f>'11-2019'!#REF!</f>
        <v>#REF!</v>
      </c>
      <c r="I2510" s="38" t="e">
        <f>'11-2019'!#REF!</f>
        <v>#REF!</v>
      </c>
      <c r="J2510" s="38" t="e">
        <f>'11-2019'!#REF!</f>
        <v>#REF!</v>
      </c>
    </row>
    <row r="2511" spans="1:10" s="27" customFormat="1" ht="17.25" hidden="1" customHeight="1" x14ac:dyDescent="0.3">
      <c r="A2511" s="6" t="e">
        <f>'11-2019'!#REF!</f>
        <v>#REF!</v>
      </c>
      <c r="B2511" s="7" t="e">
        <f>'11-2019'!#REF!</f>
        <v>#REF!</v>
      </c>
      <c r="C2511" s="8" t="e">
        <f>'11-2019'!#REF!</f>
        <v>#REF!</v>
      </c>
      <c r="D2511" s="9" t="e">
        <f>'11-2019'!#REF!</f>
        <v>#REF!</v>
      </c>
      <c r="E2511" s="9" t="e">
        <f>'11-2019'!#REF!</f>
        <v>#REF!</v>
      </c>
      <c r="F2511" s="71" t="e">
        <f t="shared" si="112"/>
        <v>#REF!</v>
      </c>
      <c r="H2511" s="38" t="e">
        <f>'11-2019'!#REF!</f>
        <v>#REF!</v>
      </c>
      <c r="I2511" s="38" t="e">
        <f>'11-2019'!#REF!</f>
        <v>#REF!</v>
      </c>
      <c r="J2511" s="38" t="e">
        <f>'11-2019'!#REF!</f>
        <v>#REF!</v>
      </c>
    </row>
    <row r="2512" spans="1:10" s="27" customFormat="1" ht="17.25" hidden="1" customHeight="1" x14ac:dyDescent="0.3">
      <c r="A2512" s="6" t="e">
        <f>'11-2019'!#REF!</f>
        <v>#REF!</v>
      </c>
      <c r="B2512" s="7" t="e">
        <f>'11-2019'!#REF!</f>
        <v>#REF!</v>
      </c>
      <c r="C2512" s="8" t="e">
        <f>'11-2019'!#REF!</f>
        <v>#REF!</v>
      </c>
      <c r="D2512" s="9" t="e">
        <f>'11-2019'!#REF!</f>
        <v>#REF!</v>
      </c>
      <c r="E2512" s="9" t="e">
        <f>'11-2019'!#REF!</f>
        <v>#REF!</v>
      </c>
      <c r="F2512" s="71" t="e">
        <f t="shared" si="112"/>
        <v>#REF!</v>
      </c>
      <c r="H2512" s="38" t="e">
        <f>'11-2019'!#REF!</f>
        <v>#REF!</v>
      </c>
      <c r="I2512" s="38" t="e">
        <f>'11-2019'!#REF!</f>
        <v>#REF!</v>
      </c>
      <c r="J2512" s="38" t="e">
        <f>'11-2019'!#REF!</f>
        <v>#REF!</v>
      </c>
    </row>
    <row r="2513" spans="1:10" s="27" customFormat="1" ht="17.25" hidden="1" customHeight="1" x14ac:dyDescent="0.3">
      <c r="A2513" s="6" t="e">
        <f>'11-2019'!#REF!</f>
        <v>#REF!</v>
      </c>
      <c r="B2513" s="7" t="e">
        <f>'11-2019'!#REF!</f>
        <v>#REF!</v>
      </c>
      <c r="C2513" s="8" t="e">
        <f>'11-2019'!#REF!</f>
        <v>#REF!</v>
      </c>
      <c r="D2513" s="9" t="e">
        <f>'11-2019'!#REF!</f>
        <v>#REF!</v>
      </c>
      <c r="E2513" s="9" t="e">
        <f>'11-2019'!#REF!</f>
        <v>#REF!</v>
      </c>
      <c r="F2513" s="71" t="e">
        <f t="shared" si="112"/>
        <v>#REF!</v>
      </c>
      <c r="H2513" s="38" t="e">
        <f>'11-2019'!#REF!</f>
        <v>#REF!</v>
      </c>
      <c r="I2513" s="38" t="e">
        <f>'11-2019'!#REF!</f>
        <v>#REF!</v>
      </c>
      <c r="J2513" s="38" t="e">
        <f>'11-2019'!#REF!</f>
        <v>#REF!</v>
      </c>
    </row>
    <row r="2514" spans="1:10" s="27" customFormat="1" ht="17.25" hidden="1" customHeight="1" x14ac:dyDescent="0.3">
      <c r="A2514" s="6" t="e">
        <f>'11-2019'!#REF!</f>
        <v>#REF!</v>
      </c>
      <c r="B2514" s="7" t="e">
        <f>'11-2019'!#REF!</f>
        <v>#REF!</v>
      </c>
      <c r="C2514" s="8" t="e">
        <f>'11-2019'!#REF!</f>
        <v>#REF!</v>
      </c>
      <c r="D2514" s="9" t="e">
        <f>'11-2019'!#REF!</f>
        <v>#REF!</v>
      </c>
      <c r="E2514" s="9" t="e">
        <f>'11-2019'!#REF!</f>
        <v>#REF!</v>
      </c>
      <c r="F2514" s="71" t="e">
        <f t="shared" si="112"/>
        <v>#REF!</v>
      </c>
      <c r="H2514" s="38" t="e">
        <f>'11-2019'!#REF!</f>
        <v>#REF!</v>
      </c>
      <c r="I2514" s="38" t="e">
        <f>'11-2019'!#REF!</f>
        <v>#REF!</v>
      </c>
      <c r="J2514" s="38" t="e">
        <f>'11-2019'!#REF!</f>
        <v>#REF!</v>
      </c>
    </row>
    <row r="2515" spans="1:10" s="27" customFormat="1" ht="17.25" hidden="1" customHeight="1" x14ac:dyDescent="0.3">
      <c r="A2515" s="6" t="e">
        <f>'11-2019'!#REF!</f>
        <v>#REF!</v>
      </c>
      <c r="B2515" s="7" t="e">
        <f>'11-2019'!#REF!</f>
        <v>#REF!</v>
      </c>
      <c r="C2515" s="8" t="e">
        <f>'11-2019'!#REF!</f>
        <v>#REF!</v>
      </c>
      <c r="D2515" s="9" t="e">
        <f>'11-2019'!#REF!</f>
        <v>#REF!</v>
      </c>
      <c r="E2515" s="9" t="e">
        <f>'11-2019'!#REF!</f>
        <v>#REF!</v>
      </c>
      <c r="F2515" s="71" t="e">
        <f t="shared" si="112"/>
        <v>#REF!</v>
      </c>
      <c r="H2515" s="38" t="e">
        <f>'11-2019'!#REF!</f>
        <v>#REF!</v>
      </c>
      <c r="I2515" s="38" t="e">
        <f>'11-2019'!#REF!</f>
        <v>#REF!</v>
      </c>
      <c r="J2515" s="38" t="e">
        <f>'11-2019'!#REF!</f>
        <v>#REF!</v>
      </c>
    </row>
    <row r="2516" spans="1:10" s="27" customFormat="1" ht="17.25" hidden="1" customHeight="1" x14ac:dyDescent="0.3">
      <c r="A2516" s="6" t="e">
        <f>'11-2019'!#REF!</f>
        <v>#REF!</v>
      </c>
      <c r="B2516" s="7" t="e">
        <f>'11-2019'!#REF!</f>
        <v>#REF!</v>
      </c>
      <c r="C2516" s="8" t="e">
        <f>'11-2019'!#REF!</f>
        <v>#REF!</v>
      </c>
      <c r="D2516" s="9" t="e">
        <f>'11-2019'!#REF!</f>
        <v>#REF!</v>
      </c>
      <c r="E2516" s="9" t="e">
        <f>'11-2019'!#REF!</f>
        <v>#REF!</v>
      </c>
      <c r="F2516" s="71" t="e">
        <f t="shared" ref="F2516:F2530" si="113">E2516-D2516</f>
        <v>#REF!</v>
      </c>
      <c r="H2516" s="38" t="e">
        <f>'11-2019'!#REF!</f>
        <v>#REF!</v>
      </c>
      <c r="I2516" s="38" t="e">
        <f>'11-2019'!#REF!</f>
        <v>#REF!</v>
      </c>
      <c r="J2516" s="38" t="e">
        <f>'11-2019'!#REF!</f>
        <v>#REF!</v>
      </c>
    </row>
    <row r="2517" spans="1:10" s="27" customFormat="1" ht="17.25" hidden="1" customHeight="1" x14ac:dyDescent="0.3">
      <c r="A2517" s="6" t="e">
        <f>'11-2019'!#REF!</f>
        <v>#REF!</v>
      </c>
      <c r="B2517" s="7" t="e">
        <f>'11-2019'!#REF!</f>
        <v>#REF!</v>
      </c>
      <c r="C2517" s="8" t="e">
        <f>'11-2019'!#REF!</f>
        <v>#REF!</v>
      </c>
      <c r="D2517" s="9" t="e">
        <f>'11-2019'!#REF!</f>
        <v>#REF!</v>
      </c>
      <c r="E2517" s="9" t="e">
        <f>'11-2019'!#REF!</f>
        <v>#REF!</v>
      </c>
      <c r="F2517" s="71" t="e">
        <f t="shared" si="113"/>
        <v>#REF!</v>
      </c>
      <c r="H2517" s="38" t="e">
        <f>'11-2019'!#REF!</f>
        <v>#REF!</v>
      </c>
      <c r="I2517" s="38" t="e">
        <f>'11-2019'!#REF!</f>
        <v>#REF!</v>
      </c>
      <c r="J2517" s="38" t="e">
        <f>'11-2019'!#REF!</f>
        <v>#REF!</v>
      </c>
    </row>
    <row r="2518" spans="1:10" s="27" customFormat="1" ht="17.25" hidden="1" customHeight="1" x14ac:dyDescent="0.3">
      <c r="A2518" s="6" t="e">
        <f>'11-2019'!#REF!</f>
        <v>#REF!</v>
      </c>
      <c r="B2518" s="7" t="e">
        <f>'11-2019'!#REF!</f>
        <v>#REF!</v>
      </c>
      <c r="C2518" s="8" t="e">
        <f>'11-2019'!#REF!</f>
        <v>#REF!</v>
      </c>
      <c r="D2518" s="9" t="e">
        <f>'11-2019'!#REF!</f>
        <v>#REF!</v>
      </c>
      <c r="E2518" s="9" t="e">
        <f>'11-2019'!#REF!</f>
        <v>#REF!</v>
      </c>
      <c r="F2518" s="71" t="e">
        <f t="shared" si="113"/>
        <v>#REF!</v>
      </c>
      <c r="H2518" s="38" t="e">
        <f>'11-2019'!#REF!</f>
        <v>#REF!</v>
      </c>
      <c r="I2518" s="38" t="e">
        <f>'11-2019'!#REF!</f>
        <v>#REF!</v>
      </c>
      <c r="J2518" s="38" t="e">
        <f>'11-2019'!#REF!</f>
        <v>#REF!</v>
      </c>
    </row>
    <row r="2519" spans="1:10" s="27" customFormat="1" ht="17.25" hidden="1" customHeight="1" x14ac:dyDescent="0.3">
      <c r="A2519" s="6" t="e">
        <f>'11-2019'!#REF!</f>
        <v>#REF!</v>
      </c>
      <c r="B2519" s="7" t="e">
        <f>'11-2019'!#REF!</f>
        <v>#REF!</v>
      </c>
      <c r="C2519" s="8" t="e">
        <f>'11-2019'!#REF!</f>
        <v>#REF!</v>
      </c>
      <c r="D2519" s="9" t="e">
        <f>'11-2019'!#REF!</f>
        <v>#REF!</v>
      </c>
      <c r="E2519" s="9" t="e">
        <f>'11-2019'!#REF!</f>
        <v>#REF!</v>
      </c>
      <c r="F2519" s="71" t="e">
        <f t="shared" si="113"/>
        <v>#REF!</v>
      </c>
      <c r="H2519" s="38" t="e">
        <f>'11-2019'!#REF!</f>
        <v>#REF!</v>
      </c>
      <c r="I2519" s="38" t="e">
        <f>'11-2019'!#REF!</f>
        <v>#REF!</v>
      </c>
      <c r="J2519" s="38" t="e">
        <f>'11-2019'!#REF!</f>
        <v>#REF!</v>
      </c>
    </row>
    <row r="2520" spans="1:10" s="27" customFormat="1" ht="17.25" hidden="1" customHeight="1" x14ac:dyDescent="0.3">
      <c r="A2520" s="6" t="e">
        <f>'11-2019'!#REF!</f>
        <v>#REF!</v>
      </c>
      <c r="B2520" s="7" t="e">
        <f>'11-2019'!#REF!</f>
        <v>#REF!</v>
      </c>
      <c r="C2520" s="8" t="e">
        <f>'11-2019'!#REF!</f>
        <v>#REF!</v>
      </c>
      <c r="D2520" s="9" t="e">
        <f>'11-2019'!#REF!</f>
        <v>#REF!</v>
      </c>
      <c r="E2520" s="9" t="e">
        <f>'11-2019'!#REF!</f>
        <v>#REF!</v>
      </c>
      <c r="F2520" s="71" t="e">
        <f t="shared" si="113"/>
        <v>#REF!</v>
      </c>
      <c r="H2520" s="38" t="e">
        <f>'11-2019'!#REF!</f>
        <v>#REF!</v>
      </c>
      <c r="I2520" s="38" t="e">
        <f>'11-2019'!#REF!</f>
        <v>#REF!</v>
      </c>
      <c r="J2520" s="38" t="e">
        <f>'11-2019'!#REF!</f>
        <v>#REF!</v>
      </c>
    </row>
    <row r="2521" spans="1:10" s="27" customFormat="1" ht="17.25" hidden="1" customHeight="1" x14ac:dyDescent="0.3">
      <c r="A2521" s="6" t="e">
        <f>'11-2019'!#REF!</f>
        <v>#REF!</v>
      </c>
      <c r="B2521" s="7" t="e">
        <f>'11-2019'!#REF!</f>
        <v>#REF!</v>
      </c>
      <c r="C2521" s="8" t="e">
        <f>'11-2019'!#REF!</f>
        <v>#REF!</v>
      </c>
      <c r="D2521" s="9" t="e">
        <f>'11-2019'!#REF!</f>
        <v>#REF!</v>
      </c>
      <c r="E2521" s="9" t="e">
        <f>'11-2019'!#REF!</f>
        <v>#REF!</v>
      </c>
      <c r="F2521" s="71" t="e">
        <f t="shared" si="113"/>
        <v>#REF!</v>
      </c>
      <c r="H2521" s="38" t="e">
        <f>'11-2019'!#REF!</f>
        <v>#REF!</v>
      </c>
      <c r="I2521" s="38" t="e">
        <f>'11-2019'!#REF!</f>
        <v>#REF!</v>
      </c>
      <c r="J2521" s="38" t="e">
        <f>'11-2019'!#REF!</f>
        <v>#REF!</v>
      </c>
    </row>
    <row r="2522" spans="1:10" s="27" customFormat="1" ht="17.25" hidden="1" customHeight="1" x14ac:dyDescent="0.3">
      <c r="A2522" s="6" t="e">
        <f>'11-2019'!#REF!</f>
        <v>#REF!</v>
      </c>
      <c r="B2522" s="7" t="e">
        <f>'11-2019'!#REF!</f>
        <v>#REF!</v>
      </c>
      <c r="C2522" s="8" t="e">
        <f>'11-2019'!#REF!</f>
        <v>#REF!</v>
      </c>
      <c r="D2522" s="9" t="e">
        <f>'11-2019'!#REF!</f>
        <v>#REF!</v>
      </c>
      <c r="E2522" s="9" t="e">
        <f>'11-2019'!#REF!</f>
        <v>#REF!</v>
      </c>
      <c r="F2522" s="71" t="e">
        <f t="shared" si="113"/>
        <v>#REF!</v>
      </c>
      <c r="H2522" s="38" t="e">
        <f>'11-2019'!#REF!</f>
        <v>#REF!</v>
      </c>
      <c r="I2522" s="38" t="e">
        <f>'11-2019'!#REF!</f>
        <v>#REF!</v>
      </c>
      <c r="J2522" s="38" t="e">
        <f>'11-2019'!#REF!</f>
        <v>#REF!</v>
      </c>
    </row>
    <row r="2523" spans="1:10" s="27" customFormat="1" ht="17.25" hidden="1" customHeight="1" x14ac:dyDescent="0.3">
      <c r="A2523" s="6" t="e">
        <f>'11-2019'!#REF!</f>
        <v>#REF!</v>
      </c>
      <c r="B2523" s="7" t="e">
        <f>'11-2019'!#REF!</f>
        <v>#REF!</v>
      </c>
      <c r="C2523" s="8" t="e">
        <f>'11-2019'!#REF!</f>
        <v>#REF!</v>
      </c>
      <c r="D2523" s="9" t="e">
        <f>'11-2019'!#REF!</f>
        <v>#REF!</v>
      </c>
      <c r="E2523" s="9" t="e">
        <f>'11-2019'!#REF!</f>
        <v>#REF!</v>
      </c>
      <c r="F2523" s="71" t="e">
        <f t="shared" si="113"/>
        <v>#REF!</v>
      </c>
      <c r="H2523" s="38" t="e">
        <f>'11-2019'!#REF!</f>
        <v>#REF!</v>
      </c>
      <c r="I2523" s="38" t="e">
        <f>'11-2019'!#REF!</f>
        <v>#REF!</v>
      </c>
      <c r="J2523" s="38" t="e">
        <f>'11-2019'!#REF!</f>
        <v>#REF!</v>
      </c>
    </row>
    <row r="2524" spans="1:10" s="27" customFormat="1" ht="17.25" hidden="1" customHeight="1" x14ac:dyDescent="0.3">
      <c r="A2524" s="6" t="e">
        <f>'11-2019'!#REF!</f>
        <v>#REF!</v>
      </c>
      <c r="B2524" s="7" t="e">
        <f>'11-2019'!#REF!</f>
        <v>#REF!</v>
      </c>
      <c r="C2524" s="8" t="e">
        <f>'11-2019'!#REF!</f>
        <v>#REF!</v>
      </c>
      <c r="D2524" s="9" t="e">
        <f>'11-2019'!#REF!</f>
        <v>#REF!</v>
      </c>
      <c r="E2524" s="9" t="e">
        <f>'11-2019'!#REF!</f>
        <v>#REF!</v>
      </c>
      <c r="F2524" s="71" t="e">
        <f t="shared" si="113"/>
        <v>#REF!</v>
      </c>
      <c r="H2524" s="38" t="e">
        <f>'11-2019'!#REF!</f>
        <v>#REF!</v>
      </c>
      <c r="I2524" s="38" t="e">
        <f>'11-2019'!#REF!</f>
        <v>#REF!</v>
      </c>
      <c r="J2524" s="38" t="e">
        <f>'11-2019'!#REF!</f>
        <v>#REF!</v>
      </c>
    </row>
    <row r="2525" spans="1:10" s="27" customFormat="1" ht="17.25" hidden="1" customHeight="1" x14ac:dyDescent="0.3">
      <c r="A2525" s="6" t="e">
        <f>'11-2019'!#REF!</f>
        <v>#REF!</v>
      </c>
      <c r="B2525" s="7" t="e">
        <f>'11-2019'!#REF!</f>
        <v>#REF!</v>
      </c>
      <c r="C2525" s="8" t="e">
        <f>'11-2019'!#REF!</f>
        <v>#REF!</v>
      </c>
      <c r="D2525" s="9" t="e">
        <f>'11-2019'!#REF!</f>
        <v>#REF!</v>
      </c>
      <c r="E2525" s="9" t="e">
        <f>'11-2019'!#REF!</f>
        <v>#REF!</v>
      </c>
      <c r="F2525" s="71" t="e">
        <f t="shared" si="113"/>
        <v>#REF!</v>
      </c>
      <c r="H2525" s="38" t="e">
        <f>'11-2019'!#REF!</f>
        <v>#REF!</v>
      </c>
      <c r="I2525" s="38" t="e">
        <f>'11-2019'!#REF!</f>
        <v>#REF!</v>
      </c>
      <c r="J2525" s="38" t="e">
        <f>'11-2019'!#REF!</f>
        <v>#REF!</v>
      </c>
    </row>
    <row r="2526" spans="1:10" s="27" customFormat="1" ht="17.25" hidden="1" customHeight="1" x14ac:dyDescent="0.3">
      <c r="A2526" s="6" t="e">
        <f>'11-2019'!#REF!</f>
        <v>#REF!</v>
      </c>
      <c r="B2526" s="7" t="e">
        <f>'11-2019'!#REF!</f>
        <v>#REF!</v>
      </c>
      <c r="C2526" s="8" t="e">
        <f>'11-2019'!#REF!</f>
        <v>#REF!</v>
      </c>
      <c r="D2526" s="9" t="e">
        <f>'11-2019'!#REF!</f>
        <v>#REF!</v>
      </c>
      <c r="E2526" s="9" t="e">
        <f>'11-2019'!#REF!</f>
        <v>#REF!</v>
      </c>
      <c r="F2526" s="71" t="e">
        <f t="shared" si="113"/>
        <v>#REF!</v>
      </c>
      <c r="H2526" s="38" t="e">
        <f>'11-2019'!#REF!</f>
        <v>#REF!</v>
      </c>
      <c r="I2526" s="38" t="e">
        <f>'11-2019'!#REF!</f>
        <v>#REF!</v>
      </c>
      <c r="J2526" s="38" t="e">
        <f>'11-2019'!#REF!</f>
        <v>#REF!</v>
      </c>
    </row>
    <row r="2527" spans="1:10" s="27" customFormat="1" ht="17.25" hidden="1" customHeight="1" x14ac:dyDescent="0.3">
      <c r="A2527" s="6" t="e">
        <f>'11-2019'!#REF!</f>
        <v>#REF!</v>
      </c>
      <c r="B2527" s="7" t="e">
        <f>'11-2019'!#REF!</f>
        <v>#REF!</v>
      </c>
      <c r="C2527" s="8" t="e">
        <f>'11-2019'!#REF!</f>
        <v>#REF!</v>
      </c>
      <c r="D2527" s="9" t="e">
        <f>'11-2019'!#REF!</f>
        <v>#REF!</v>
      </c>
      <c r="E2527" s="9" t="e">
        <f>'11-2019'!#REF!</f>
        <v>#REF!</v>
      </c>
      <c r="F2527" s="71" t="e">
        <f t="shared" si="113"/>
        <v>#REF!</v>
      </c>
      <c r="H2527" s="38" t="e">
        <f>'11-2019'!#REF!</f>
        <v>#REF!</v>
      </c>
      <c r="I2527" s="38" t="e">
        <f>'11-2019'!#REF!</f>
        <v>#REF!</v>
      </c>
      <c r="J2527" s="38" t="e">
        <f>'11-2019'!#REF!</f>
        <v>#REF!</v>
      </c>
    </row>
    <row r="2528" spans="1:10" s="27" customFormat="1" ht="17.25" hidden="1" customHeight="1" x14ac:dyDescent="0.3">
      <c r="A2528" s="6" t="e">
        <f>'11-2019'!#REF!</f>
        <v>#REF!</v>
      </c>
      <c r="B2528" s="7" t="e">
        <f>'11-2019'!#REF!</f>
        <v>#REF!</v>
      </c>
      <c r="C2528" s="8" t="e">
        <f>'11-2019'!#REF!</f>
        <v>#REF!</v>
      </c>
      <c r="D2528" s="9" t="e">
        <f>'11-2019'!#REF!</f>
        <v>#REF!</v>
      </c>
      <c r="E2528" s="9" t="e">
        <f>'11-2019'!#REF!</f>
        <v>#REF!</v>
      </c>
      <c r="F2528" s="71" t="e">
        <f t="shared" si="113"/>
        <v>#REF!</v>
      </c>
      <c r="H2528" s="38" t="e">
        <f>'11-2019'!#REF!</f>
        <v>#REF!</v>
      </c>
      <c r="I2528" s="38" t="e">
        <f>'11-2019'!#REF!</f>
        <v>#REF!</v>
      </c>
      <c r="J2528" s="38" t="e">
        <f>'11-2019'!#REF!</f>
        <v>#REF!</v>
      </c>
    </row>
    <row r="2529" spans="1:10" s="27" customFormat="1" ht="17.25" hidden="1" customHeight="1" x14ac:dyDescent="0.3">
      <c r="A2529" s="6" t="e">
        <f>'11-2019'!#REF!</f>
        <v>#REF!</v>
      </c>
      <c r="B2529" s="7" t="e">
        <f>'11-2019'!#REF!</f>
        <v>#REF!</v>
      </c>
      <c r="C2529" s="8" t="e">
        <f>'11-2019'!#REF!</f>
        <v>#REF!</v>
      </c>
      <c r="D2529" s="9" t="e">
        <f>'11-2019'!#REF!</f>
        <v>#REF!</v>
      </c>
      <c r="E2529" s="9" t="e">
        <f>'11-2019'!#REF!</f>
        <v>#REF!</v>
      </c>
      <c r="F2529" s="71" t="e">
        <f t="shared" si="113"/>
        <v>#REF!</v>
      </c>
      <c r="H2529" s="38" t="e">
        <f>'11-2019'!#REF!</f>
        <v>#REF!</v>
      </c>
      <c r="I2529" s="38" t="e">
        <f>'11-2019'!#REF!</f>
        <v>#REF!</v>
      </c>
      <c r="J2529" s="38" t="e">
        <f>'11-2019'!#REF!</f>
        <v>#REF!</v>
      </c>
    </row>
    <row r="2530" spans="1:10" s="27" customFormat="1" ht="17.25" hidden="1" customHeight="1" x14ac:dyDescent="0.3">
      <c r="A2530" s="6" t="e">
        <f>'11-2019'!#REF!</f>
        <v>#REF!</v>
      </c>
      <c r="B2530" s="7" t="e">
        <f>'11-2019'!#REF!</f>
        <v>#REF!</v>
      </c>
      <c r="C2530" s="8" t="e">
        <f>'11-2019'!#REF!</f>
        <v>#REF!</v>
      </c>
      <c r="D2530" s="9" t="e">
        <f>'11-2019'!#REF!</f>
        <v>#REF!</v>
      </c>
      <c r="E2530" s="9" t="e">
        <f>'11-2019'!#REF!</f>
        <v>#REF!</v>
      </c>
      <c r="F2530" s="71" t="e">
        <f t="shared" si="113"/>
        <v>#REF!</v>
      </c>
      <c r="H2530" s="38" t="e">
        <f>'11-2019'!#REF!</f>
        <v>#REF!</v>
      </c>
      <c r="I2530" s="38" t="e">
        <f>'11-2019'!#REF!</f>
        <v>#REF!</v>
      </c>
      <c r="J2530" s="38" t="e">
        <f>'11-2019'!#REF!</f>
        <v>#REF!</v>
      </c>
    </row>
    <row r="2531" spans="1:10" s="27" customFormat="1" ht="17.25" hidden="1" customHeight="1" x14ac:dyDescent="0.3">
      <c r="A2531" s="6" t="e">
        <f>'11-2019'!#REF!</f>
        <v>#REF!</v>
      </c>
      <c r="B2531" s="7" t="e">
        <f>'11-2019'!#REF!</f>
        <v>#REF!</v>
      </c>
      <c r="C2531" s="8" t="e">
        <f>'11-2019'!#REF!</f>
        <v>#REF!</v>
      </c>
      <c r="D2531" s="9" t="e">
        <f>'11-2019'!#REF!</f>
        <v>#REF!</v>
      </c>
      <c r="E2531" s="9" t="e">
        <f>'11-2019'!#REF!</f>
        <v>#REF!</v>
      </c>
      <c r="F2531" s="71" t="e">
        <f t="shared" ref="F2531:F2550" si="114">E2531-D2531</f>
        <v>#REF!</v>
      </c>
      <c r="H2531" s="38" t="e">
        <f>'11-2019'!#REF!</f>
        <v>#REF!</v>
      </c>
      <c r="I2531" s="38" t="e">
        <f>'11-2019'!#REF!</f>
        <v>#REF!</v>
      </c>
      <c r="J2531" s="38" t="e">
        <f>'11-2019'!#REF!</f>
        <v>#REF!</v>
      </c>
    </row>
    <row r="2532" spans="1:10" s="27" customFormat="1" ht="17.25" hidden="1" customHeight="1" x14ac:dyDescent="0.3">
      <c r="A2532" s="6" t="e">
        <f>'11-2019'!#REF!</f>
        <v>#REF!</v>
      </c>
      <c r="B2532" s="7" t="e">
        <f>'11-2019'!#REF!</f>
        <v>#REF!</v>
      </c>
      <c r="C2532" s="8" t="e">
        <f>'11-2019'!#REF!</f>
        <v>#REF!</v>
      </c>
      <c r="D2532" s="9" t="e">
        <f>'11-2019'!#REF!</f>
        <v>#REF!</v>
      </c>
      <c r="E2532" s="9" t="e">
        <f>'11-2019'!#REF!</f>
        <v>#REF!</v>
      </c>
      <c r="F2532" s="71" t="e">
        <f t="shared" si="114"/>
        <v>#REF!</v>
      </c>
      <c r="H2532" s="38" t="e">
        <f>'11-2019'!#REF!</f>
        <v>#REF!</v>
      </c>
      <c r="I2532" s="38" t="e">
        <f>'11-2019'!#REF!</f>
        <v>#REF!</v>
      </c>
      <c r="J2532" s="38" t="e">
        <f>'11-2019'!#REF!</f>
        <v>#REF!</v>
      </c>
    </row>
    <row r="2533" spans="1:10" s="27" customFormat="1" ht="17.25" hidden="1" customHeight="1" x14ac:dyDescent="0.3">
      <c r="A2533" s="6" t="e">
        <f>'11-2019'!#REF!</f>
        <v>#REF!</v>
      </c>
      <c r="B2533" s="7" t="e">
        <f>'11-2019'!#REF!</f>
        <v>#REF!</v>
      </c>
      <c r="C2533" s="8" t="e">
        <f>'11-2019'!#REF!</f>
        <v>#REF!</v>
      </c>
      <c r="D2533" s="9" t="e">
        <f>'11-2019'!#REF!</f>
        <v>#REF!</v>
      </c>
      <c r="E2533" s="9" t="e">
        <f>'11-2019'!#REF!</f>
        <v>#REF!</v>
      </c>
      <c r="F2533" s="71" t="e">
        <f t="shared" si="114"/>
        <v>#REF!</v>
      </c>
      <c r="H2533" s="38" t="e">
        <f>'11-2019'!#REF!</f>
        <v>#REF!</v>
      </c>
      <c r="I2533" s="38" t="e">
        <f>'11-2019'!#REF!</f>
        <v>#REF!</v>
      </c>
      <c r="J2533" s="38" t="e">
        <f>'11-2019'!#REF!</f>
        <v>#REF!</v>
      </c>
    </row>
    <row r="2534" spans="1:10" s="27" customFormat="1" ht="17.25" hidden="1" customHeight="1" x14ac:dyDescent="0.3">
      <c r="A2534" s="6" t="e">
        <f>'11-2019'!#REF!</f>
        <v>#REF!</v>
      </c>
      <c r="B2534" s="7" t="e">
        <f>'11-2019'!#REF!</f>
        <v>#REF!</v>
      </c>
      <c r="C2534" s="8" t="e">
        <f>'11-2019'!#REF!</f>
        <v>#REF!</v>
      </c>
      <c r="D2534" s="9" t="e">
        <f>'11-2019'!#REF!</f>
        <v>#REF!</v>
      </c>
      <c r="E2534" s="9" t="e">
        <f>'11-2019'!#REF!</f>
        <v>#REF!</v>
      </c>
      <c r="F2534" s="71" t="e">
        <f t="shared" si="114"/>
        <v>#REF!</v>
      </c>
      <c r="H2534" s="38" t="e">
        <f>'11-2019'!#REF!</f>
        <v>#REF!</v>
      </c>
      <c r="I2534" s="38" t="e">
        <f>'11-2019'!#REF!</f>
        <v>#REF!</v>
      </c>
      <c r="J2534" s="38" t="e">
        <f>'11-2019'!#REF!</f>
        <v>#REF!</v>
      </c>
    </row>
    <row r="2535" spans="1:10" s="27" customFormat="1" ht="17.25" hidden="1" customHeight="1" x14ac:dyDescent="0.3">
      <c r="A2535" s="6" t="e">
        <f>'11-2019'!#REF!</f>
        <v>#REF!</v>
      </c>
      <c r="B2535" s="7" t="e">
        <f>'11-2019'!#REF!</f>
        <v>#REF!</v>
      </c>
      <c r="C2535" s="8" t="e">
        <f>'11-2019'!#REF!</f>
        <v>#REF!</v>
      </c>
      <c r="D2535" s="9" t="e">
        <f>'11-2019'!#REF!</f>
        <v>#REF!</v>
      </c>
      <c r="E2535" s="9" t="e">
        <f>'11-2019'!#REF!</f>
        <v>#REF!</v>
      </c>
      <c r="F2535" s="71" t="e">
        <f t="shared" si="114"/>
        <v>#REF!</v>
      </c>
      <c r="H2535" s="38" t="e">
        <f>'11-2019'!#REF!</f>
        <v>#REF!</v>
      </c>
      <c r="I2535" s="38" t="e">
        <f>'11-2019'!#REF!</f>
        <v>#REF!</v>
      </c>
      <c r="J2535" s="38" t="e">
        <f>'11-2019'!#REF!</f>
        <v>#REF!</v>
      </c>
    </row>
    <row r="2536" spans="1:10" s="27" customFormat="1" ht="17.25" hidden="1" customHeight="1" x14ac:dyDescent="0.3">
      <c r="A2536" s="6" t="e">
        <f>'11-2019'!#REF!</f>
        <v>#REF!</v>
      </c>
      <c r="B2536" s="7" t="e">
        <f>'11-2019'!#REF!</f>
        <v>#REF!</v>
      </c>
      <c r="C2536" s="8" t="e">
        <f>'11-2019'!#REF!</f>
        <v>#REF!</v>
      </c>
      <c r="D2536" s="9" t="e">
        <f>'11-2019'!#REF!</f>
        <v>#REF!</v>
      </c>
      <c r="E2536" s="9" t="e">
        <f>'11-2019'!#REF!</f>
        <v>#REF!</v>
      </c>
      <c r="F2536" s="71" t="e">
        <f t="shared" si="114"/>
        <v>#REF!</v>
      </c>
      <c r="H2536" s="38" t="e">
        <f>'11-2019'!#REF!</f>
        <v>#REF!</v>
      </c>
      <c r="I2536" s="38" t="e">
        <f>'11-2019'!#REF!</f>
        <v>#REF!</v>
      </c>
      <c r="J2536" s="38" t="e">
        <f>'11-2019'!#REF!</f>
        <v>#REF!</v>
      </c>
    </row>
    <row r="2537" spans="1:10" s="27" customFormat="1" ht="17.25" hidden="1" customHeight="1" x14ac:dyDescent="0.3">
      <c r="A2537" s="6" t="e">
        <f>'11-2019'!#REF!</f>
        <v>#REF!</v>
      </c>
      <c r="B2537" s="7" t="e">
        <f>'11-2019'!#REF!</f>
        <v>#REF!</v>
      </c>
      <c r="C2537" s="8" t="e">
        <f>'11-2019'!#REF!</f>
        <v>#REF!</v>
      </c>
      <c r="D2537" s="9" t="e">
        <f>'11-2019'!#REF!</f>
        <v>#REF!</v>
      </c>
      <c r="E2537" s="9" t="e">
        <f>'11-2019'!#REF!</f>
        <v>#REF!</v>
      </c>
      <c r="F2537" s="71" t="e">
        <f t="shared" si="114"/>
        <v>#REF!</v>
      </c>
      <c r="H2537" s="38" t="e">
        <f>'11-2019'!#REF!</f>
        <v>#REF!</v>
      </c>
      <c r="I2537" s="38" t="e">
        <f>'11-2019'!#REF!</f>
        <v>#REF!</v>
      </c>
      <c r="J2537" s="38" t="e">
        <f>'11-2019'!#REF!</f>
        <v>#REF!</v>
      </c>
    </row>
    <row r="2538" spans="1:10" s="27" customFormat="1" ht="17.25" hidden="1" customHeight="1" x14ac:dyDescent="0.3">
      <c r="A2538" s="6" t="e">
        <f>'11-2019'!#REF!</f>
        <v>#REF!</v>
      </c>
      <c r="B2538" s="7" t="e">
        <f>'11-2019'!#REF!</f>
        <v>#REF!</v>
      </c>
      <c r="C2538" s="8" t="e">
        <f>'11-2019'!#REF!</f>
        <v>#REF!</v>
      </c>
      <c r="D2538" s="9" t="e">
        <f>'11-2019'!#REF!</f>
        <v>#REF!</v>
      </c>
      <c r="E2538" s="9" t="e">
        <f>'11-2019'!#REF!</f>
        <v>#REF!</v>
      </c>
      <c r="F2538" s="71" t="e">
        <f t="shared" si="114"/>
        <v>#REF!</v>
      </c>
      <c r="H2538" s="38" t="e">
        <f>'11-2019'!#REF!</f>
        <v>#REF!</v>
      </c>
      <c r="I2538" s="38" t="e">
        <f>'11-2019'!#REF!</f>
        <v>#REF!</v>
      </c>
      <c r="J2538" s="38" t="e">
        <f>'11-2019'!#REF!</f>
        <v>#REF!</v>
      </c>
    </row>
    <row r="2539" spans="1:10" s="27" customFormat="1" ht="17.25" hidden="1" customHeight="1" x14ac:dyDescent="0.3">
      <c r="A2539" s="6" t="e">
        <f>'11-2019'!#REF!</f>
        <v>#REF!</v>
      </c>
      <c r="B2539" s="7" t="e">
        <f>'11-2019'!#REF!</f>
        <v>#REF!</v>
      </c>
      <c r="C2539" s="8" t="e">
        <f>'11-2019'!#REF!</f>
        <v>#REF!</v>
      </c>
      <c r="D2539" s="9" t="e">
        <f>'11-2019'!#REF!</f>
        <v>#REF!</v>
      </c>
      <c r="E2539" s="9" t="e">
        <f>'11-2019'!#REF!</f>
        <v>#REF!</v>
      </c>
      <c r="F2539" s="71" t="e">
        <f t="shared" si="114"/>
        <v>#REF!</v>
      </c>
      <c r="H2539" s="38" t="e">
        <f>'11-2019'!#REF!</f>
        <v>#REF!</v>
      </c>
      <c r="I2539" s="38" t="e">
        <f>'11-2019'!#REF!</f>
        <v>#REF!</v>
      </c>
      <c r="J2539" s="38" t="e">
        <f>'11-2019'!#REF!</f>
        <v>#REF!</v>
      </c>
    </row>
    <row r="2540" spans="1:10" s="27" customFormat="1" ht="17.25" hidden="1" customHeight="1" x14ac:dyDescent="0.3">
      <c r="A2540" s="6" t="e">
        <f>'11-2019'!#REF!</f>
        <v>#REF!</v>
      </c>
      <c r="B2540" s="7" t="e">
        <f>'11-2019'!#REF!</f>
        <v>#REF!</v>
      </c>
      <c r="C2540" s="8" t="e">
        <f>'11-2019'!#REF!</f>
        <v>#REF!</v>
      </c>
      <c r="D2540" s="9" t="e">
        <f>'11-2019'!#REF!</f>
        <v>#REF!</v>
      </c>
      <c r="E2540" s="9" t="e">
        <f>'11-2019'!#REF!</f>
        <v>#REF!</v>
      </c>
      <c r="F2540" s="71" t="e">
        <f t="shared" si="114"/>
        <v>#REF!</v>
      </c>
      <c r="H2540" s="38" t="e">
        <f>'11-2019'!#REF!</f>
        <v>#REF!</v>
      </c>
      <c r="I2540" s="38" t="e">
        <f>'11-2019'!#REF!</f>
        <v>#REF!</v>
      </c>
      <c r="J2540" s="38" t="e">
        <f>'11-2019'!#REF!</f>
        <v>#REF!</v>
      </c>
    </row>
    <row r="2541" spans="1:10" s="27" customFormat="1" ht="17.25" hidden="1" customHeight="1" x14ac:dyDescent="0.3">
      <c r="A2541" s="6" t="e">
        <f>'11-2019'!#REF!</f>
        <v>#REF!</v>
      </c>
      <c r="B2541" s="7" t="e">
        <f>'11-2019'!#REF!</f>
        <v>#REF!</v>
      </c>
      <c r="C2541" s="8" t="e">
        <f>'11-2019'!#REF!</f>
        <v>#REF!</v>
      </c>
      <c r="D2541" s="9" t="e">
        <f>'11-2019'!#REF!</f>
        <v>#REF!</v>
      </c>
      <c r="E2541" s="9" t="e">
        <f>'11-2019'!#REF!</f>
        <v>#REF!</v>
      </c>
      <c r="F2541" s="71" t="e">
        <f t="shared" si="114"/>
        <v>#REF!</v>
      </c>
      <c r="H2541" s="38" t="e">
        <f>'11-2019'!#REF!</f>
        <v>#REF!</v>
      </c>
      <c r="I2541" s="38" t="e">
        <f>'11-2019'!#REF!</f>
        <v>#REF!</v>
      </c>
      <c r="J2541" s="38" t="e">
        <f>'11-2019'!#REF!</f>
        <v>#REF!</v>
      </c>
    </row>
    <row r="2542" spans="1:10" s="27" customFormat="1" ht="17.25" hidden="1" customHeight="1" x14ac:dyDescent="0.3">
      <c r="A2542" s="6" t="e">
        <f>'11-2019'!#REF!</f>
        <v>#REF!</v>
      </c>
      <c r="B2542" s="7" t="e">
        <f>'11-2019'!#REF!</f>
        <v>#REF!</v>
      </c>
      <c r="C2542" s="8" t="e">
        <f>'11-2019'!#REF!</f>
        <v>#REF!</v>
      </c>
      <c r="D2542" s="9" t="e">
        <f>'11-2019'!#REF!</f>
        <v>#REF!</v>
      </c>
      <c r="E2542" s="9" t="e">
        <f>'11-2019'!#REF!</f>
        <v>#REF!</v>
      </c>
      <c r="F2542" s="71" t="e">
        <f t="shared" si="114"/>
        <v>#REF!</v>
      </c>
      <c r="H2542" s="38" t="e">
        <f>'11-2019'!#REF!</f>
        <v>#REF!</v>
      </c>
      <c r="I2542" s="38" t="e">
        <f>'11-2019'!#REF!</f>
        <v>#REF!</v>
      </c>
      <c r="J2542" s="38" t="e">
        <f>'11-2019'!#REF!</f>
        <v>#REF!</v>
      </c>
    </row>
    <row r="2543" spans="1:10" s="27" customFormat="1" ht="17.25" hidden="1" customHeight="1" x14ac:dyDescent="0.3">
      <c r="A2543" s="6" t="e">
        <f>'11-2019'!#REF!</f>
        <v>#REF!</v>
      </c>
      <c r="B2543" s="7" t="e">
        <f>'11-2019'!#REF!</f>
        <v>#REF!</v>
      </c>
      <c r="C2543" s="8" t="e">
        <f>'11-2019'!#REF!</f>
        <v>#REF!</v>
      </c>
      <c r="D2543" s="9">
        <f>'11-2019'!O3655</f>
        <v>0</v>
      </c>
      <c r="E2543" s="9">
        <f>'11-2019'!P3655</f>
        <v>0</v>
      </c>
      <c r="F2543" s="71">
        <f t="shared" si="114"/>
        <v>0</v>
      </c>
      <c r="H2543" s="38" t="e">
        <f>'11-2019'!#REF!</f>
        <v>#REF!</v>
      </c>
      <c r="I2543" s="38" t="e">
        <f>'11-2019'!#REF!</f>
        <v>#REF!</v>
      </c>
      <c r="J2543" s="38" t="e">
        <f>'11-2019'!#REF!</f>
        <v>#REF!</v>
      </c>
    </row>
    <row r="2544" spans="1:10" s="27" customFormat="1" ht="17.25" hidden="1" customHeight="1" x14ac:dyDescent="0.3">
      <c r="A2544" s="6" t="e">
        <f>'11-2019'!#REF!</f>
        <v>#REF!</v>
      </c>
      <c r="B2544" s="7" t="e">
        <f>'11-2019'!#REF!</f>
        <v>#REF!</v>
      </c>
      <c r="C2544" s="8" t="e">
        <f>'11-2019'!#REF!</f>
        <v>#REF!</v>
      </c>
      <c r="D2544" s="9">
        <f>'11-2019'!O3656</f>
        <v>0</v>
      </c>
      <c r="E2544" s="9">
        <f>'11-2019'!P3656</f>
        <v>0</v>
      </c>
      <c r="F2544" s="71">
        <f t="shared" si="114"/>
        <v>0</v>
      </c>
      <c r="H2544" s="38" t="e">
        <f>'11-2019'!#REF!</f>
        <v>#REF!</v>
      </c>
      <c r="I2544" s="38" t="e">
        <f>'11-2019'!#REF!</f>
        <v>#REF!</v>
      </c>
      <c r="J2544" s="38" t="e">
        <f>'11-2019'!#REF!</f>
        <v>#REF!</v>
      </c>
    </row>
    <row r="2545" spans="1:10" s="27" customFormat="1" ht="17.25" hidden="1" customHeight="1" x14ac:dyDescent="0.3">
      <c r="A2545" s="6" t="e">
        <f>'11-2019'!#REF!</f>
        <v>#REF!</v>
      </c>
      <c r="B2545" s="7" t="e">
        <f>'11-2019'!#REF!</f>
        <v>#REF!</v>
      </c>
      <c r="C2545" s="8" t="e">
        <f>'11-2019'!#REF!</f>
        <v>#REF!</v>
      </c>
      <c r="D2545" s="9">
        <f>'11-2019'!O3657</f>
        <v>0</v>
      </c>
      <c r="E2545" s="9">
        <f>'11-2019'!P3657</f>
        <v>0</v>
      </c>
      <c r="F2545" s="71">
        <f t="shared" si="114"/>
        <v>0</v>
      </c>
      <c r="H2545" s="38" t="e">
        <f>'11-2019'!#REF!</f>
        <v>#REF!</v>
      </c>
      <c r="I2545" s="38" t="e">
        <f>'11-2019'!#REF!</f>
        <v>#REF!</v>
      </c>
      <c r="J2545" s="38" t="e">
        <f>'11-2019'!#REF!</f>
        <v>#REF!</v>
      </c>
    </row>
    <row r="2546" spans="1:10" s="27" customFormat="1" ht="17.25" hidden="1" customHeight="1" x14ac:dyDescent="0.3">
      <c r="A2546" s="6" t="e">
        <f>'11-2019'!#REF!</f>
        <v>#REF!</v>
      </c>
      <c r="B2546" s="7" t="e">
        <f>'11-2019'!#REF!</f>
        <v>#REF!</v>
      </c>
      <c r="C2546" s="8" t="e">
        <f>'11-2019'!#REF!</f>
        <v>#REF!</v>
      </c>
      <c r="D2546" s="9">
        <f>'11-2019'!O3658</f>
        <v>0</v>
      </c>
      <c r="E2546" s="9">
        <f>'11-2019'!P3658</f>
        <v>0</v>
      </c>
      <c r="F2546" s="71">
        <f t="shared" si="114"/>
        <v>0</v>
      </c>
      <c r="H2546" s="38" t="e">
        <f>'11-2019'!#REF!</f>
        <v>#REF!</v>
      </c>
      <c r="I2546" s="38" t="e">
        <f>'11-2019'!#REF!</f>
        <v>#REF!</v>
      </c>
      <c r="J2546" s="38" t="e">
        <f>'11-2019'!#REF!</f>
        <v>#REF!</v>
      </c>
    </row>
    <row r="2547" spans="1:10" s="27" customFormat="1" ht="17.25" hidden="1" customHeight="1" x14ac:dyDescent="0.3">
      <c r="A2547" s="6" t="e">
        <f>'11-2019'!#REF!</f>
        <v>#REF!</v>
      </c>
      <c r="B2547" s="7" t="e">
        <f>'11-2019'!#REF!</f>
        <v>#REF!</v>
      </c>
      <c r="C2547" s="8" t="e">
        <f>'11-2019'!#REF!</f>
        <v>#REF!</v>
      </c>
      <c r="D2547" s="9">
        <f>'11-2019'!O3659</f>
        <v>0</v>
      </c>
      <c r="E2547" s="9">
        <f>'11-2019'!P3659</f>
        <v>0</v>
      </c>
      <c r="F2547" s="71">
        <f t="shared" si="114"/>
        <v>0</v>
      </c>
      <c r="H2547" s="38" t="e">
        <f>'11-2019'!#REF!</f>
        <v>#REF!</v>
      </c>
      <c r="I2547" s="38" t="e">
        <f>'11-2019'!#REF!</f>
        <v>#REF!</v>
      </c>
      <c r="J2547" s="38" t="e">
        <f>'11-2019'!#REF!</f>
        <v>#REF!</v>
      </c>
    </row>
    <row r="2548" spans="1:10" s="37" customFormat="1" ht="17.25" customHeight="1" x14ac:dyDescent="0.3">
      <c r="A2548" s="13" t="str">
        <f>'11-2019'!A3655</f>
        <v>XIX</v>
      </c>
      <c r="B2548" s="5" t="str">
        <f>'11-2019'!B3655</f>
        <v xml:space="preserve">CÁC LOẠI VẬT LIỆU KHÁC </v>
      </c>
      <c r="C2548" s="4"/>
      <c r="D2548" s="18"/>
      <c r="E2548" s="18"/>
      <c r="F2548" s="72"/>
      <c r="H2548" s="40">
        <f>'11-2019'!H3655</f>
        <v>0</v>
      </c>
      <c r="I2548" s="40">
        <f>'11-2019'!I3655</f>
        <v>0</v>
      </c>
      <c r="J2548" s="40">
        <f>'11-2019'!J3655</f>
        <v>0</v>
      </c>
    </row>
    <row r="2549" spans="1:10" s="27" customFormat="1" ht="17.25" hidden="1" customHeight="1" x14ac:dyDescent="0.3">
      <c r="A2549" s="6">
        <f>'11-2019'!A3656</f>
        <v>1</v>
      </c>
      <c r="B2549" s="7" t="str">
        <f>'11-2019'!B3656</f>
        <v>Đất đèn</v>
      </c>
      <c r="C2549" s="8" t="str">
        <f>'11-2019'!C3656</f>
        <v>đ/kg</v>
      </c>
      <c r="D2549" s="9">
        <f>'11-2019'!O3661</f>
        <v>0</v>
      </c>
      <c r="E2549" s="9">
        <f>'11-2019'!P3661</f>
        <v>0</v>
      </c>
      <c r="F2549" s="71">
        <f t="shared" si="114"/>
        <v>0</v>
      </c>
      <c r="H2549" s="38">
        <f>'11-2019'!H3656</f>
        <v>0</v>
      </c>
      <c r="I2549" s="38">
        <f>'11-2019'!I3656</f>
        <v>0</v>
      </c>
      <c r="J2549" s="38">
        <f>'11-2019'!J3656</f>
        <v>0</v>
      </c>
    </row>
    <row r="2550" spans="1:10" s="27" customFormat="1" ht="17.25" hidden="1" customHeight="1" x14ac:dyDescent="0.3">
      <c r="A2550" s="6">
        <f>'11-2019'!A3657</f>
        <v>2</v>
      </c>
      <c r="B2550" s="7" t="str">
        <f>'11-2019'!B3657</f>
        <v>Giấy nhám Trung Quốc (20cm x 30cm)</v>
      </c>
      <c r="C2550" s="8" t="str">
        <f>'11-2019'!C3657</f>
        <v>đ/tấm</v>
      </c>
      <c r="D2550" s="9">
        <f>'11-2019'!O3662</f>
        <v>0</v>
      </c>
      <c r="E2550" s="9">
        <f>'11-2019'!P3662</f>
        <v>0</v>
      </c>
      <c r="F2550" s="71">
        <f t="shared" si="114"/>
        <v>0</v>
      </c>
      <c r="H2550" s="38">
        <f>'11-2019'!H3657</f>
        <v>0</v>
      </c>
      <c r="I2550" s="38">
        <f>'11-2019'!I3657</f>
        <v>0</v>
      </c>
      <c r="J2550" s="38">
        <f>'11-2019'!J3657</f>
        <v>0</v>
      </c>
    </row>
    <row r="2551" spans="1:10" s="27" customFormat="1" ht="17.25" hidden="1" customHeight="1" x14ac:dyDescent="0.3">
      <c r="A2551" s="6">
        <f>'11-2019'!A3658</f>
        <v>3</v>
      </c>
      <c r="B2551" s="7" t="str">
        <f>'11-2019'!B3658</f>
        <v>Chổi bông cỏ</v>
      </c>
      <c r="C2551" s="8" t="str">
        <f>'11-2019'!C3658</f>
        <v>đ/kg</v>
      </c>
      <c r="D2551" s="9">
        <f>'11-2019'!O3663</f>
        <v>0</v>
      </c>
      <c r="E2551" s="9">
        <f>'11-2019'!P3663</f>
        <v>0</v>
      </c>
      <c r="F2551" s="71">
        <f t="shared" ref="F2551:F2561" si="115">E2551-D2551</f>
        <v>0</v>
      </c>
      <c r="H2551" s="38">
        <f>'11-2019'!H3658</f>
        <v>0</v>
      </c>
      <c r="I2551" s="38">
        <f>'11-2019'!I3658</f>
        <v>0</v>
      </c>
      <c r="J2551" s="38">
        <f>'11-2019'!J3658</f>
        <v>0</v>
      </c>
    </row>
    <row r="2552" spans="1:10" s="27" customFormat="1" ht="17.25" hidden="1" customHeight="1" x14ac:dyDescent="0.3">
      <c r="A2552" s="6">
        <f>'11-2019'!A3659</f>
        <v>4</v>
      </c>
      <c r="B2552" s="7" t="str">
        <f>'11-2019'!B3659</f>
        <v>Bột màu Trung Quốc màu xanh</v>
      </c>
      <c r="C2552" s="8" t="str">
        <f>'11-2019'!C3659</f>
        <v>đ/kg</v>
      </c>
      <c r="D2552" s="9">
        <f>'11-2019'!O3664</f>
        <v>0</v>
      </c>
      <c r="E2552" s="9">
        <f>'11-2019'!P3664</f>
        <v>0</v>
      </c>
      <c r="F2552" s="71">
        <f t="shared" si="115"/>
        <v>0</v>
      </c>
      <c r="H2552" s="38">
        <f>'11-2019'!H3659</f>
        <v>0</v>
      </c>
      <c r="I2552" s="38">
        <f>'11-2019'!I3659</f>
        <v>0</v>
      </c>
      <c r="J2552" s="38">
        <f>'11-2019'!J3659</f>
        <v>0</v>
      </c>
    </row>
    <row r="2553" spans="1:10" s="27" customFormat="1" ht="17.25" hidden="1" customHeight="1" x14ac:dyDescent="0.3">
      <c r="A2553" s="6">
        <f>'11-2019'!A3660</f>
        <v>5</v>
      </c>
      <c r="B2553" s="7" t="str">
        <f>'11-2019'!B3660</f>
        <v>Bột màu Trung Quốc màu vàng</v>
      </c>
      <c r="C2553" s="8" t="str">
        <f>'11-2019'!C3660</f>
        <v>đ/kg</v>
      </c>
      <c r="D2553" s="9">
        <f>'11-2019'!O3665</f>
        <v>0</v>
      </c>
      <c r="E2553" s="9">
        <f>'11-2019'!P3665</f>
        <v>0</v>
      </c>
      <c r="F2553" s="71">
        <f t="shared" si="115"/>
        <v>0</v>
      </c>
      <c r="H2553" s="38">
        <f>'11-2019'!H3660</f>
        <v>0</v>
      </c>
      <c r="I2553" s="38">
        <f>'11-2019'!I3660</f>
        <v>0</v>
      </c>
      <c r="J2553" s="38">
        <f>'11-2019'!J3660</f>
        <v>0</v>
      </c>
    </row>
    <row r="2554" spans="1:10" s="27" customFormat="1" ht="17.25" hidden="1" customHeight="1" x14ac:dyDescent="0.3">
      <c r="A2554" s="6">
        <f>'11-2019'!A3661</f>
        <v>6</v>
      </c>
      <c r="B2554" s="7" t="str">
        <f>'11-2019'!B3661</f>
        <v>Đinh các loại</v>
      </c>
      <c r="C2554" s="8" t="str">
        <f>'11-2019'!C3661</f>
        <v>đ/kg</v>
      </c>
      <c r="D2554" s="9">
        <f>'11-2019'!O3666</f>
        <v>0</v>
      </c>
      <c r="E2554" s="9">
        <f>'11-2019'!P3666</f>
        <v>0</v>
      </c>
      <c r="F2554" s="71">
        <f t="shared" si="115"/>
        <v>0</v>
      </c>
      <c r="H2554" s="38">
        <f>'11-2019'!H3661</f>
        <v>0</v>
      </c>
      <c r="I2554" s="38">
        <f>'11-2019'!I3661</f>
        <v>0</v>
      </c>
      <c r="J2554" s="38">
        <f>'11-2019'!J3661</f>
        <v>0</v>
      </c>
    </row>
    <row r="2555" spans="1:10" s="27" customFormat="1" ht="17.25" hidden="1" customHeight="1" x14ac:dyDescent="0.3">
      <c r="A2555" s="6">
        <f>'11-2019'!A3662</f>
        <v>7</v>
      </c>
      <c r="B2555" s="7" t="str">
        <f>'11-2019'!B3662</f>
        <v xml:space="preserve">Dây buộc </v>
      </c>
      <c r="C2555" s="8" t="str">
        <f>'11-2019'!C3662</f>
        <v>đ/kg</v>
      </c>
      <c r="D2555" s="9">
        <f>'11-2019'!O3667</f>
        <v>0</v>
      </c>
      <c r="E2555" s="9">
        <f>'11-2019'!P3667</f>
        <v>0</v>
      </c>
      <c r="F2555" s="71">
        <f t="shared" si="115"/>
        <v>0</v>
      </c>
      <c r="H2555" s="38">
        <f>'11-2019'!H3662</f>
        <v>0</v>
      </c>
      <c r="I2555" s="38">
        <f>'11-2019'!I3662</f>
        <v>0</v>
      </c>
      <c r="J2555" s="38">
        <f>'11-2019'!J3662</f>
        <v>0</v>
      </c>
    </row>
    <row r="2556" spans="1:10" s="27" customFormat="1" ht="17.25" hidden="1" customHeight="1" x14ac:dyDescent="0.3">
      <c r="A2556" s="6">
        <f>'11-2019'!A3663</f>
        <v>8</v>
      </c>
      <c r="B2556" s="7" t="str">
        <f>'11-2019'!B3663</f>
        <v>Lưới B40 (khổ 0,8; 1,0; 1,2; 1,5; 1,8; 2,0; 2,2; 2,4m)</v>
      </c>
      <c r="C2556" s="8" t="str">
        <f>'11-2019'!C3663</f>
        <v>đ/kg</v>
      </c>
      <c r="D2556" s="9">
        <f>'11-2019'!O3668</f>
        <v>0</v>
      </c>
      <c r="E2556" s="9">
        <f>'11-2019'!P3668</f>
        <v>0</v>
      </c>
      <c r="F2556" s="71">
        <f t="shared" si="115"/>
        <v>0</v>
      </c>
      <c r="H2556" s="38">
        <f>'11-2019'!H3663</f>
        <v>0</v>
      </c>
      <c r="I2556" s="38">
        <f>'11-2019'!I3663</f>
        <v>0</v>
      </c>
      <c r="J2556" s="38">
        <f>'11-2019'!J3663</f>
        <v>0</v>
      </c>
    </row>
    <row r="2557" spans="1:10" s="27" customFormat="1" ht="17.25" hidden="1" customHeight="1" x14ac:dyDescent="0.3">
      <c r="A2557" s="6">
        <f>'11-2019'!A3664</f>
        <v>9</v>
      </c>
      <c r="B2557" s="7" t="str">
        <f>'11-2019'!B3664</f>
        <v>Kẽm gai (1kg/6m)</v>
      </c>
      <c r="C2557" s="8" t="str">
        <f>'11-2019'!C3664</f>
        <v>đ/kg</v>
      </c>
      <c r="D2557" s="9">
        <f>'11-2019'!O3669</f>
        <v>0</v>
      </c>
      <c r="E2557" s="9">
        <f>'11-2019'!P3669</f>
        <v>0</v>
      </c>
      <c r="F2557" s="71">
        <f t="shared" si="115"/>
        <v>0</v>
      </c>
      <c r="H2557" s="38">
        <f>'11-2019'!H3664</f>
        <v>0</v>
      </c>
      <c r="I2557" s="38">
        <f>'11-2019'!I3664</f>
        <v>0</v>
      </c>
      <c r="J2557" s="38">
        <f>'11-2019'!J3664</f>
        <v>0</v>
      </c>
    </row>
    <row r="2558" spans="1:10" s="27" customFormat="1" ht="17.25" hidden="1" customHeight="1" x14ac:dyDescent="0.3">
      <c r="A2558" s="6">
        <f>'11-2019'!A3665</f>
        <v>10</v>
      </c>
      <c r="B2558" s="7" t="str">
        <f>'11-2019'!B3665</f>
        <v>Vôi cục</v>
      </c>
      <c r="C2558" s="8" t="str">
        <f>'11-2019'!C3665</f>
        <v>đ/kg</v>
      </c>
      <c r="D2558" s="9" t="e">
        <f>'11-2019'!#REF!</f>
        <v>#REF!</v>
      </c>
      <c r="E2558" s="9" t="e">
        <f>'11-2019'!#REF!</f>
        <v>#REF!</v>
      </c>
      <c r="F2558" s="71" t="e">
        <f t="shared" si="115"/>
        <v>#REF!</v>
      </c>
      <c r="H2558" s="38">
        <f>'11-2019'!H3665</f>
        <v>0</v>
      </c>
      <c r="I2558" s="38">
        <f>'11-2019'!I3665</f>
        <v>0</v>
      </c>
      <c r="J2558" s="38">
        <f>'11-2019'!J3665</f>
        <v>0</v>
      </c>
    </row>
    <row r="2559" spans="1:10" s="27" customFormat="1" ht="17.25" hidden="1" customHeight="1" x14ac:dyDescent="0.3">
      <c r="A2559" s="6">
        <f>'11-2019'!A3666</f>
        <v>11</v>
      </c>
      <c r="B2559" s="7" t="str">
        <f>'11-2019'!B3666</f>
        <v>A dao Việt Nam (keo 1/2 kg)</v>
      </c>
      <c r="C2559" s="8" t="str">
        <f>'11-2019'!C3666</f>
        <v>đ/keo</v>
      </c>
      <c r="D2559" s="9" t="e">
        <f>'11-2019'!#REF!</f>
        <v>#REF!</v>
      </c>
      <c r="E2559" s="9" t="e">
        <f>'11-2019'!#REF!</f>
        <v>#REF!</v>
      </c>
      <c r="F2559" s="71" t="e">
        <f t="shared" si="115"/>
        <v>#REF!</v>
      </c>
      <c r="H2559" s="38">
        <f>'11-2019'!H3666</f>
        <v>0</v>
      </c>
      <c r="I2559" s="38">
        <f>'11-2019'!I3666</f>
        <v>0</v>
      </c>
      <c r="J2559" s="38">
        <f>'11-2019'!J3666</f>
        <v>0</v>
      </c>
    </row>
    <row r="2560" spans="1:10" s="27" customFormat="1" ht="17.25" hidden="1" customHeight="1" x14ac:dyDescent="0.3">
      <c r="A2560" s="6">
        <f>'11-2019'!A3667</f>
        <v>12</v>
      </c>
      <c r="B2560" s="7" t="str">
        <f>'11-2019'!B3667</f>
        <v>Cửa nhựa Hân Vương có khóa, khuôn bao 0,75x1,9m</v>
      </c>
      <c r="C2560" s="8" t="str">
        <f>'11-2019'!C3667</f>
        <v>đ/bộ</v>
      </c>
      <c r="D2560" s="9" t="e">
        <f>'11-2019'!#REF!</f>
        <v>#REF!</v>
      </c>
      <c r="E2560" s="9" t="e">
        <f>'11-2019'!#REF!</f>
        <v>#REF!</v>
      </c>
      <c r="F2560" s="71" t="e">
        <f t="shared" si="115"/>
        <v>#REF!</v>
      </c>
      <c r="H2560" s="38">
        <f>'11-2019'!H3667</f>
        <v>0</v>
      </c>
      <c r="I2560" s="38">
        <f>'11-2019'!I3667</f>
        <v>0</v>
      </c>
      <c r="J2560" s="38">
        <f>'11-2019'!J3667</f>
        <v>0</v>
      </c>
    </row>
    <row r="2561" spans="1:10" s="27" customFormat="1" ht="17.25" hidden="1" x14ac:dyDescent="0.3">
      <c r="A2561" s="6">
        <f>'11-2019'!A3668</f>
        <v>13</v>
      </c>
      <c r="B2561" s="7" t="str">
        <f>'11-2019'!B3668</f>
        <v xml:space="preserve">Que hàn Việt Nam fi 3,2 và fi 4 (hộp 5kg) </v>
      </c>
      <c r="C2561" s="8" t="str">
        <f>'11-2019'!C3668</f>
        <v>đ/kg</v>
      </c>
      <c r="D2561" s="9" t="e">
        <f>'11-2019'!#REF!</f>
        <v>#REF!</v>
      </c>
      <c r="E2561" s="9" t="e">
        <f>'11-2019'!#REF!</f>
        <v>#REF!</v>
      </c>
      <c r="F2561" s="71" t="e">
        <f t="shared" si="115"/>
        <v>#REF!</v>
      </c>
      <c r="H2561" s="38">
        <f>'11-2019'!H3668</f>
        <v>0</v>
      </c>
      <c r="I2561" s="38">
        <f>'11-2019'!I3668</f>
        <v>0</v>
      </c>
      <c r="J2561" s="38">
        <f>'11-2019'!J3668</f>
        <v>0</v>
      </c>
    </row>
    <row r="2562" spans="1:10" s="37" customFormat="1" ht="17.25" x14ac:dyDescent="0.3">
      <c r="A2562" s="13" t="str">
        <f>'11-2019'!A3669</f>
        <v>XX</v>
      </c>
      <c r="B2562" s="5" t="str">
        <f>'11-2019'!B3669</f>
        <v>NHIÊN LIỆU :</v>
      </c>
      <c r="C2562" s="4"/>
      <c r="D2562" s="18"/>
      <c r="E2562" s="18"/>
      <c r="F2562" s="72"/>
      <c r="H2562" s="38">
        <f>'11-2019'!H3669</f>
        <v>0</v>
      </c>
      <c r="I2562" s="38">
        <f>'11-2019'!I3669</f>
        <v>0</v>
      </c>
      <c r="J2562" s="38">
        <f>'11-2019'!J3669</f>
        <v>0</v>
      </c>
    </row>
    <row r="2563" spans="1:10" s="37" customFormat="1" ht="17.25" x14ac:dyDescent="0.3">
      <c r="A2563" s="13" t="e">
        <f>'11-2019'!#REF!</f>
        <v>#REF!</v>
      </c>
      <c r="B2563" s="5" t="e">
        <f>'11-2019'!#REF!</f>
        <v>#REF!</v>
      </c>
      <c r="C2563" s="4"/>
      <c r="D2563" s="18"/>
      <c r="E2563" s="18"/>
      <c r="F2563" s="72"/>
      <c r="H2563" s="38" t="e">
        <f>'11-2019'!#REF!</f>
        <v>#REF!</v>
      </c>
      <c r="I2563" s="38" t="e">
        <f>'11-2019'!#REF!</f>
        <v>#REF!</v>
      </c>
      <c r="J2563" s="38" t="e">
        <f>'11-2019'!#REF!</f>
        <v>#REF!</v>
      </c>
    </row>
    <row r="2564" spans="1:10" s="37" customFormat="1" ht="17.25" x14ac:dyDescent="0.3">
      <c r="A2564" s="13" t="e">
        <f>'11-2019'!#REF!</f>
        <v>#REF!</v>
      </c>
      <c r="B2564" s="5" t="e">
        <f>'11-2019'!#REF!</f>
        <v>#REF!</v>
      </c>
      <c r="C2564" s="4"/>
      <c r="D2564" s="18"/>
      <c r="E2564" s="18"/>
      <c r="F2564" s="72"/>
      <c r="H2564" s="38" t="e">
        <f>'11-2019'!#REF!</f>
        <v>#REF!</v>
      </c>
      <c r="I2564" s="38" t="e">
        <f>'11-2019'!#REF!</f>
        <v>#REF!</v>
      </c>
      <c r="J2564" s="38" t="e">
        <f>'11-2019'!#REF!</f>
        <v>#REF!</v>
      </c>
    </row>
    <row r="2565" spans="1:10" s="37" customFormat="1" ht="17.25" x14ac:dyDescent="0.3">
      <c r="A2565" s="13" t="e">
        <f>'11-2019'!#REF!</f>
        <v>#REF!</v>
      </c>
      <c r="B2565" s="5" t="e">
        <f>'11-2019'!#REF!</f>
        <v>#REF!</v>
      </c>
      <c r="C2565" s="4"/>
      <c r="D2565" s="18"/>
      <c r="E2565" s="18"/>
      <c r="F2565" s="72"/>
      <c r="H2565" s="38" t="e">
        <f>'11-2019'!#REF!</f>
        <v>#REF!</v>
      </c>
      <c r="I2565" s="38" t="e">
        <f>'11-2019'!#REF!</f>
        <v>#REF!</v>
      </c>
      <c r="J2565" s="38" t="e">
        <f>'11-2019'!#REF!</f>
        <v>#REF!</v>
      </c>
    </row>
    <row r="2566" spans="1:10" s="37" customFormat="1" ht="17.25" x14ac:dyDescent="0.3">
      <c r="A2566" s="13" t="e">
        <f>'11-2019'!#REF!</f>
        <v>#REF!</v>
      </c>
      <c r="B2566" s="5" t="e">
        <f>'11-2019'!#REF!</f>
        <v>#REF!</v>
      </c>
      <c r="C2566" s="4"/>
      <c r="D2566" s="18"/>
      <c r="E2566" s="18"/>
      <c r="F2566" s="72"/>
      <c r="H2566" s="38" t="e">
        <f>'11-2019'!#REF!</f>
        <v>#REF!</v>
      </c>
      <c r="I2566" s="38" t="e">
        <f>'11-2019'!#REF!</f>
        <v>#REF!</v>
      </c>
      <c r="J2566" s="38" t="e">
        <f>'11-2019'!#REF!</f>
        <v>#REF!</v>
      </c>
    </row>
    <row r="2567" spans="1:10" s="37" customFormat="1" ht="17.25" x14ac:dyDescent="0.3">
      <c r="A2567" s="13" t="e">
        <f>'11-2019'!#REF!</f>
        <v>#REF!</v>
      </c>
      <c r="B2567" s="5" t="e">
        <f>'11-2019'!#REF!</f>
        <v>#REF!</v>
      </c>
      <c r="C2567" s="4"/>
      <c r="D2567" s="18"/>
      <c r="E2567" s="18"/>
      <c r="F2567" s="72"/>
      <c r="H2567" s="38" t="e">
        <f>'11-2019'!#REF!</f>
        <v>#REF!</v>
      </c>
      <c r="I2567" s="38" t="e">
        <f>'11-2019'!#REF!</f>
        <v>#REF!</v>
      </c>
      <c r="J2567" s="38" t="e">
        <f>'11-2019'!#REF!</f>
        <v>#REF!</v>
      </c>
    </row>
    <row r="2568" spans="1:10" s="37" customFormat="1" ht="17.25" x14ac:dyDescent="0.3">
      <c r="A2568" s="13" t="e">
        <f>'11-2019'!#REF!</f>
        <v>#REF!</v>
      </c>
      <c r="B2568" s="5" t="e">
        <f>'11-2019'!#REF!</f>
        <v>#REF!</v>
      </c>
      <c r="C2568" s="4"/>
      <c r="D2568" s="18"/>
      <c r="E2568" s="18"/>
      <c r="F2568" s="72"/>
      <c r="H2568" s="38" t="e">
        <f>'11-2019'!#REF!</f>
        <v>#REF!</v>
      </c>
      <c r="I2568" s="38" t="e">
        <f>'11-2019'!#REF!</f>
        <v>#REF!</v>
      </c>
      <c r="J2568" s="38" t="e">
        <f>'11-2019'!#REF!</f>
        <v>#REF!</v>
      </c>
    </row>
    <row r="2569" spans="1:10" s="37" customFormat="1" ht="49.5" x14ac:dyDescent="0.3">
      <c r="A2569" s="13" t="str">
        <f>'11-2019'!A3792</f>
        <v xml:space="preserve">     * Ghi chú:  </v>
      </c>
      <c r="B2569" s="5">
        <f>'11-2019'!B3792</f>
        <v>0</v>
      </c>
      <c r="C2569" s="4"/>
      <c r="D2569" s="18"/>
      <c r="E2569" s="18"/>
      <c r="F2569" s="72"/>
      <c r="H2569" s="38">
        <f>'11-2019'!H3792</f>
        <v>0</v>
      </c>
      <c r="I2569" s="38">
        <f>'11-2019'!I3792</f>
        <v>0</v>
      </c>
      <c r="J2569" s="38">
        <f>'11-2019'!J3792</f>
        <v>0</v>
      </c>
    </row>
    <row r="2570" spans="1:10" s="37" customFormat="1" ht="409.5" x14ac:dyDescent="0.3">
      <c r="A2570" s="13" t="str">
        <f>'11-2019'!A3793</f>
        <v xml:space="preserve">      - Giá vật liệu xây dựng trong bảng công bố giá được xác định trên cơ sở giá do các đơn vị cung cấp sản phẩm báo giá và giá các vật liệu theo thông báo kê khai giá của các tổ chức, cá nhân do Sở Tài chính tiếp nhận đã bao gồm các loại thuế và phí (chưa bao gồm VAT). Tuy nhiên có một số vật liệu đặc thù phải kê khai giá nên đơn giá đã bao gồm VAT (đề nghị xem chi tiết cho từng loại vật liệu). Danh mục vật liệu trong bảng công bố là các loại vật liệu phổ biến, được công bố hợp quy theo quy định làm cơ sở tham khảo trong việc lập và quản lý chi phí đầu tư xây dựng công trình sử dụng vốn nhà nước do UBND tỉnh An Giang quản lý. Chủ đầu tư chịu trách nhiệm quản lý chi phí đầu tư xây dựng theo Nghị định số 68/2019/NĐ-CP ngày 14/8/2019 của Chính phủ về quản lý chi phí đầu tư xây dựng và các quy định hiện hành có liên quan.</v>
      </c>
      <c r="B2570" s="5">
        <f>'11-2019'!B3793</f>
        <v>0</v>
      </c>
      <c r="C2570" s="4"/>
      <c r="D2570" s="18"/>
      <c r="E2570" s="18"/>
      <c r="F2570" s="72"/>
      <c r="H2570" s="38">
        <f>'11-2019'!H3793</f>
        <v>0</v>
      </c>
      <c r="I2570" s="38">
        <f>'11-2019'!I3793</f>
        <v>0</v>
      </c>
      <c r="J2570" s="38">
        <f>'11-2019'!J3793</f>
        <v>0</v>
      </c>
    </row>
    <row r="2571" spans="1:10" s="37" customFormat="1" ht="409.5" x14ac:dyDescent="0.3">
      <c r="A2571" s="13" t="str">
        <f>'11-2019'!A3794</f>
        <v xml:space="preserve">      - Chủ đầu tư và đơn vị Tư vấn xác định cự ly chi phí vận chuyển từ nơi sản xuất đến chân công trình đối với các loại vật liệu được nêu trong công bố giá đảm bảo hiệu quả kinh tế nhất.</v>
      </c>
      <c r="B2571" s="5">
        <f>'11-2019'!B3794</f>
        <v>0</v>
      </c>
      <c r="C2571" s="4"/>
      <c r="D2571" s="18"/>
      <c r="E2571" s="18"/>
      <c r="F2571" s="72"/>
      <c r="H2571" s="38">
        <f>'11-2019'!H3794</f>
        <v>0</v>
      </c>
      <c r="I2571" s="38">
        <f>'11-2019'!I3794</f>
        <v>0</v>
      </c>
      <c r="J2571" s="38">
        <f>'11-2019'!J3794</f>
        <v>0</v>
      </c>
    </row>
    <row r="2572" spans="1:10" s="37" customFormat="1" ht="409.5" x14ac:dyDescent="0.3">
      <c r="A2572" s="13" t="str">
        <f>'11-2019'!A3795</f>
        <v xml:space="preserve">      - Giá đá đã bao gồm phí bảo vệ môi trường (căn cứ Quyết định số 22/2017/QĐ-UBND ngày 22/5/2017 của UBND tỉnh về mức thu phí bảo vệ môi trường đối với khai thác khoáng sản trên địa bàn tỉnh An Giang, có hiệu lực kể từ ngày 02/6/2017 ).</v>
      </c>
      <c r="B2572" s="5">
        <f>'11-2019'!B3795</f>
        <v>0</v>
      </c>
      <c r="C2572" s="4"/>
      <c r="D2572" s="18"/>
      <c r="E2572" s="18"/>
      <c r="F2572" s="72"/>
      <c r="H2572" s="38">
        <f>'11-2019'!H3795</f>
        <v>0</v>
      </c>
      <c r="I2572" s="38">
        <f>'11-2019'!I3795</f>
        <v>0</v>
      </c>
      <c r="J2572" s="38">
        <f>'11-2019'!J3795</f>
        <v>0</v>
      </c>
    </row>
    <row r="2573" spans="1:10" s="37" customFormat="1" ht="409.5" x14ac:dyDescent="0.3">
      <c r="A2573" s="13" t="str">
        <f>'11-2019'!A3796</f>
        <v xml:space="preserve">      - Trường hợp các loại vật liệu có giá biến động (tăng hoặc giảm) so với giá công bố hoặc không có trong công bố giá của Sở Xây dựng, chủ đầu tư có trách nhiệm khảo sát và quyết định giá vật liệu khi lập dự toán, quản lý chi phí đầu tư xây dựng công trình đảm bảo phù hợp với yêu cầu của từng công trình trên cơ sở giá thị trường do tổ chức có chức năng cung cấp, báo giá của nhà sản xuất, thông tin giá của nhà cung cấp chính thức theo từng thời điểm hoặc giá đã được áp dụng cho công trình khác có tiêu chuẩn, chất lượng tương tự.</v>
      </c>
      <c r="B2573" s="5">
        <f>'11-2019'!B3796</f>
        <v>0</v>
      </c>
      <c r="C2573" s="4"/>
      <c r="D2573" s="18"/>
      <c r="E2573" s="18"/>
      <c r="F2573" s="72"/>
      <c r="H2573" s="38">
        <f>'11-2019'!H3796</f>
        <v>0</v>
      </c>
      <c r="I2573" s="38">
        <f>'11-2019'!I3796</f>
        <v>0</v>
      </c>
      <c r="J2573" s="38">
        <f>'11-2019'!J3796</f>
        <v>0</v>
      </c>
    </row>
    <row r="2574" spans="1:10" s="37" customFormat="1" ht="409.5" x14ac:dyDescent="0.3">
      <c r="A2574" s="13" t="str">
        <f>'11-2019'!A3797</f>
        <v xml:space="preserve">     - Đối với giá của một số vật liệu ghi theo báo giá của cơ sở sản xuất cũng như mức giá kê khai theo Thông báo của Sở Tài chính có thời gian báo giá trước thời điểm Sở Xây dựng Công báo giá vật liệu là do cơ sở báo đến thời điểm hiện nay giá vẫn đang áp dụng, không thay đổi giá (khi có sự thay đổi giá sẽ thông báo). </v>
      </c>
      <c r="B2574" s="5">
        <f>'11-2019'!B3797</f>
        <v>0</v>
      </c>
      <c r="C2574" s="4"/>
      <c r="D2574" s="18"/>
      <c r="E2574" s="18"/>
      <c r="F2574" s="72"/>
      <c r="H2574" s="38">
        <f>'11-2019'!H3797</f>
        <v>0</v>
      </c>
      <c r="I2574" s="38">
        <f>'11-2019'!I3797</f>
        <v>0</v>
      </c>
      <c r="J2574" s="38">
        <f>'11-2019'!J3797</f>
        <v>0</v>
      </c>
    </row>
    <row r="2575" spans="1:10" s="37" customFormat="1" ht="17.25" x14ac:dyDescent="0.3">
      <c r="A2575" s="13" t="e">
        <f>'11-2019'!#REF!</f>
        <v>#REF!</v>
      </c>
      <c r="B2575" s="5" t="e">
        <f>'11-2019'!#REF!</f>
        <v>#REF!</v>
      </c>
      <c r="C2575" s="4"/>
      <c r="D2575" s="18"/>
      <c r="E2575" s="18"/>
      <c r="F2575" s="72"/>
      <c r="H2575" s="38" t="e">
        <f>'11-2019'!#REF!</f>
        <v>#REF!</v>
      </c>
      <c r="I2575" s="38" t="e">
        <f>'11-2019'!#REF!</f>
        <v>#REF!</v>
      </c>
      <c r="J2575" s="38" t="e">
        <f>'11-2019'!#REF!</f>
        <v>#REF!</v>
      </c>
    </row>
    <row r="2576" spans="1:10" s="37" customFormat="1" ht="17.25" x14ac:dyDescent="0.3">
      <c r="A2576" s="13">
        <f>'11-2019'!A3798</f>
        <v>0</v>
      </c>
      <c r="B2576" s="5">
        <f>'11-2019'!B3798</f>
        <v>0</v>
      </c>
      <c r="C2576" s="4"/>
      <c r="D2576" s="18"/>
      <c r="E2576" s="18"/>
      <c r="F2576" s="72"/>
      <c r="H2576" s="38">
        <f>'11-2019'!H3798</f>
        <v>0</v>
      </c>
      <c r="I2576" s="38">
        <f>'11-2019'!I3798</f>
        <v>0</v>
      </c>
      <c r="J2576" s="38">
        <f>'11-2019'!J3798</f>
        <v>0</v>
      </c>
    </row>
    <row r="2577" spans="1:10" s="37" customFormat="1" ht="17.25" x14ac:dyDescent="0.3">
      <c r="A2577" s="13">
        <f>'11-2019'!A3799</f>
        <v>0</v>
      </c>
      <c r="B2577" s="5">
        <f>'11-2019'!B3799</f>
        <v>0</v>
      </c>
      <c r="C2577" s="4"/>
      <c r="D2577" s="18"/>
      <c r="E2577" s="18"/>
      <c r="F2577" s="72"/>
      <c r="H2577" s="38">
        <f>'11-2019'!H3799</f>
        <v>0</v>
      </c>
      <c r="I2577" s="38">
        <f>'11-2019'!I3799</f>
        <v>0</v>
      </c>
      <c r="J2577" s="38">
        <f>'11-2019'!J3799</f>
        <v>0</v>
      </c>
    </row>
    <row r="2578" spans="1:10" s="37" customFormat="1" ht="17.25" x14ac:dyDescent="0.3">
      <c r="A2578" s="13">
        <f>'11-2019'!A3800</f>
        <v>0</v>
      </c>
      <c r="B2578" s="5">
        <f>'11-2019'!B3800</f>
        <v>0</v>
      </c>
      <c r="C2578" s="4"/>
      <c r="D2578" s="18"/>
      <c r="E2578" s="18"/>
      <c r="F2578" s="72"/>
      <c r="H2578" s="38">
        <f>'11-2019'!H3800</f>
        <v>0</v>
      </c>
      <c r="I2578" s="38">
        <f>'11-2019'!I3800</f>
        <v>0</v>
      </c>
      <c r="J2578" s="38">
        <f>'11-2019'!J3800</f>
        <v>0</v>
      </c>
    </row>
    <row r="2579" spans="1:10" s="37" customFormat="1" ht="17.25" x14ac:dyDescent="0.3">
      <c r="A2579" s="13">
        <f>'11-2019'!A3801</f>
        <v>0</v>
      </c>
      <c r="B2579" s="5">
        <f>'11-2019'!B3801</f>
        <v>0</v>
      </c>
      <c r="C2579" s="4"/>
      <c r="D2579" s="18"/>
      <c r="E2579" s="18"/>
      <c r="F2579" s="72"/>
      <c r="H2579" s="38">
        <f>'11-2019'!H3801</f>
        <v>0</v>
      </c>
      <c r="I2579" s="38">
        <f>'11-2019'!I3801</f>
        <v>0</v>
      </c>
      <c r="J2579" s="38">
        <f>'11-2019'!J3801</f>
        <v>0</v>
      </c>
    </row>
    <row r="2580" spans="1:10" s="37" customFormat="1" ht="17.25" x14ac:dyDescent="0.3">
      <c r="A2580" s="13">
        <f>'11-2019'!A3802</f>
        <v>0</v>
      </c>
      <c r="B2580" s="5">
        <f>'11-2019'!B3802</f>
        <v>0</v>
      </c>
      <c r="C2580" s="4"/>
      <c r="D2580" s="18"/>
      <c r="E2580" s="18"/>
      <c r="F2580" s="72"/>
      <c r="H2580" s="38">
        <f>'11-2019'!H3802</f>
        <v>0</v>
      </c>
      <c r="I2580" s="38">
        <f>'11-2019'!I3802</f>
        <v>0</v>
      </c>
      <c r="J2580" s="38">
        <f>'11-2019'!J3802</f>
        <v>0</v>
      </c>
    </row>
    <row r="2581" spans="1:10" s="37" customFormat="1" ht="17.25" x14ac:dyDescent="0.3">
      <c r="A2581" s="13">
        <f>'11-2019'!A3803</f>
        <v>0</v>
      </c>
      <c r="B2581" s="5">
        <f>'11-2019'!B3803</f>
        <v>0</v>
      </c>
      <c r="C2581" s="4"/>
      <c r="D2581" s="18"/>
      <c r="E2581" s="18"/>
      <c r="F2581" s="72"/>
      <c r="H2581" s="38">
        <f>'11-2019'!H3803</f>
        <v>0</v>
      </c>
      <c r="I2581" s="38">
        <f>'11-2019'!I3803</f>
        <v>0</v>
      </c>
      <c r="J2581" s="38">
        <f>'11-2019'!J3803</f>
        <v>0</v>
      </c>
    </row>
    <row r="2582" spans="1:10" s="37" customFormat="1" ht="17.25" x14ac:dyDescent="0.3">
      <c r="A2582" s="13">
        <f>'11-2019'!A3804</f>
        <v>0</v>
      </c>
      <c r="B2582" s="5">
        <f>'11-2019'!B3804</f>
        <v>0</v>
      </c>
      <c r="C2582" s="4"/>
      <c r="D2582" s="18"/>
      <c r="E2582" s="18"/>
      <c r="F2582" s="72"/>
      <c r="H2582" s="38">
        <f>'11-2019'!H3804</f>
        <v>0</v>
      </c>
      <c r="I2582" s="38">
        <f>'11-2019'!I3804</f>
        <v>0</v>
      </c>
      <c r="J2582" s="38">
        <f>'11-2019'!J3804</f>
        <v>0</v>
      </c>
    </row>
    <row r="2583" spans="1:10" s="37" customFormat="1" ht="17.25" x14ac:dyDescent="0.3">
      <c r="A2583" s="13">
        <f>'11-2019'!A3805</f>
        <v>0</v>
      </c>
      <c r="B2583" s="5">
        <f>'11-2019'!B3805</f>
        <v>0</v>
      </c>
      <c r="C2583" s="4"/>
      <c r="D2583" s="18"/>
      <c r="E2583" s="18"/>
      <c r="F2583" s="72"/>
      <c r="H2583" s="38">
        <f>'11-2019'!H3805</f>
        <v>0</v>
      </c>
      <c r="I2583" s="38">
        <f>'11-2019'!I3805</f>
        <v>0</v>
      </c>
      <c r="J2583" s="38">
        <f>'11-2019'!J3805</f>
        <v>0</v>
      </c>
    </row>
    <row r="2584" spans="1:10" s="37" customFormat="1" ht="17.25" x14ac:dyDescent="0.3">
      <c r="A2584" s="13">
        <f>'11-2019'!A3806</f>
        <v>0</v>
      </c>
      <c r="B2584" s="5">
        <f>'11-2019'!B3806</f>
        <v>0</v>
      </c>
      <c r="C2584" s="4"/>
      <c r="D2584" s="18"/>
      <c r="E2584" s="18"/>
      <c r="F2584" s="72"/>
      <c r="H2584" s="38">
        <f>'11-2019'!H3806</f>
        <v>0</v>
      </c>
      <c r="I2584" s="38">
        <f>'11-2019'!I3806</f>
        <v>0</v>
      </c>
      <c r="J2584" s="38">
        <f>'11-2019'!J3806</f>
        <v>0</v>
      </c>
    </row>
    <row r="2585" spans="1:10" s="37" customFormat="1" ht="17.25" x14ac:dyDescent="0.3">
      <c r="A2585" s="13">
        <f>'11-2019'!A3807</f>
        <v>0</v>
      </c>
      <c r="B2585" s="5">
        <f>'11-2019'!B3807</f>
        <v>0</v>
      </c>
      <c r="C2585" s="4"/>
      <c r="D2585" s="18"/>
      <c r="E2585" s="18"/>
      <c r="F2585" s="72"/>
      <c r="H2585" s="38">
        <f>'11-2019'!H3807</f>
        <v>0</v>
      </c>
      <c r="I2585" s="38">
        <f>'11-2019'!I3807</f>
        <v>0</v>
      </c>
      <c r="J2585" s="38">
        <f>'11-2019'!J3807</f>
        <v>0</v>
      </c>
    </row>
    <row r="2586" spans="1:10" s="37" customFormat="1" ht="17.25" x14ac:dyDescent="0.3">
      <c r="A2586" s="13">
        <f>'11-2019'!A3808</f>
        <v>0</v>
      </c>
      <c r="B2586" s="5">
        <f>'11-2019'!B3808</f>
        <v>0</v>
      </c>
      <c r="C2586" s="4"/>
      <c r="D2586" s="18"/>
      <c r="E2586" s="18"/>
      <c r="F2586" s="72"/>
      <c r="H2586" s="38">
        <f>'11-2019'!H3808</f>
        <v>0</v>
      </c>
      <c r="I2586" s="38">
        <f>'11-2019'!I3808</f>
        <v>0</v>
      </c>
      <c r="J2586" s="38">
        <f>'11-2019'!J3808</f>
        <v>0</v>
      </c>
    </row>
    <row r="2587" spans="1:10" s="37" customFormat="1" ht="17.25" x14ac:dyDescent="0.3">
      <c r="A2587" s="13">
        <f>'11-2019'!A3809</f>
        <v>0</v>
      </c>
      <c r="B2587" s="5">
        <f>'11-2019'!B3809</f>
        <v>0</v>
      </c>
      <c r="C2587" s="4"/>
      <c r="D2587" s="18"/>
      <c r="E2587" s="18"/>
      <c r="F2587" s="72"/>
      <c r="H2587" s="38">
        <f>'11-2019'!H3809</f>
        <v>0</v>
      </c>
      <c r="I2587" s="38">
        <f>'11-2019'!I3809</f>
        <v>0</v>
      </c>
      <c r="J2587" s="38">
        <f>'11-2019'!J3809</f>
        <v>0</v>
      </c>
    </row>
    <row r="2588" spans="1:10" s="37" customFormat="1" ht="17.25" x14ac:dyDescent="0.3">
      <c r="A2588" s="13">
        <f>'11-2019'!A3810</f>
        <v>0</v>
      </c>
      <c r="B2588" s="5">
        <f>'11-2019'!B3810</f>
        <v>0</v>
      </c>
      <c r="C2588" s="4"/>
      <c r="D2588" s="18"/>
      <c r="E2588" s="18"/>
      <c r="F2588" s="72"/>
      <c r="H2588" s="38">
        <f>'11-2019'!H3810</f>
        <v>0</v>
      </c>
      <c r="I2588" s="38">
        <f>'11-2019'!I3810</f>
        <v>0</v>
      </c>
      <c r="J2588" s="38">
        <f>'11-2019'!J3810</f>
        <v>0</v>
      </c>
    </row>
    <row r="2589" spans="1:10" s="37" customFormat="1" ht="17.25" x14ac:dyDescent="0.3">
      <c r="A2589" s="13">
        <f>'11-2019'!A3811</f>
        <v>0</v>
      </c>
      <c r="B2589" s="5">
        <f>'11-2019'!B3811</f>
        <v>0</v>
      </c>
      <c r="C2589" s="4"/>
      <c r="D2589" s="18"/>
      <c r="E2589" s="18"/>
      <c r="F2589" s="72"/>
      <c r="H2589" s="38">
        <f>'11-2019'!H3811</f>
        <v>0</v>
      </c>
      <c r="I2589" s="38">
        <f>'11-2019'!I3811</f>
        <v>0</v>
      </c>
      <c r="J2589" s="38">
        <f>'11-2019'!J3811</f>
        <v>0</v>
      </c>
    </row>
    <row r="2590" spans="1:10" s="37" customFormat="1" ht="17.25" x14ac:dyDescent="0.3">
      <c r="A2590" s="13">
        <f>'11-2019'!A3812</f>
        <v>0</v>
      </c>
      <c r="B2590" s="5">
        <f>'11-2019'!B3812</f>
        <v>0</v>
      </c>
      <c r="C2590" s="4"/>
      <c r="D2590" s="18"/>
      <c r="E2590" s="18"/>
      <c r="F2590" s="72"/>
      <c r="H2590" s="38">
        <f>'11-2019'!H3812</f>
        <v>0</v>
      </c>
      <c r="I2590" s="38">
        <f>'11-2019'!I3812</f>
        <v>0</v>
      </c>
      <c r="J2590" s="38">
        <f>'11-2019'!J3812</f>
        <v>0</v>
      </c>
    </row>
    <row r="2591" spans="1:10" s="37" customFormat="1" ht="17.25" x14ac:dyDescent="0.3">
      <c r="A2591" s="13">
        <f>'11-2019'!A3813</f>
        <v>0</v>
      </c>
      <c r="B2591" s="5">
        <f>'11-2019'!B3813</f>
        <v>0</v>
      </c>
      <c r="C2591" s="4"/>
      <c r="D2591" s="18"/>
      <c r="E2591" s="18"/>
      <c r="F2591" s="72"/>
      <c r="H2591" s="38">
        <f>'11-2019'!H3813</f>
        <v>0</v>
      </c>
      <c r="I2591" s="38">
        <f>'11-2019'!I3813</f>
        <v>0</v>
      </c>
      <c r="J2591" s="38">
        <f>'11-2019'!J3813</f>
        <v>0</v>
      </c>
    </row>
    <row r="2592" spans="1:10" s="37" customFormat="1" ht="17.25" x14ac:dyDescent="0.3">
      <c r="A2592" s="13">
        <f>'11-2019'!A3814</f>
        <v>0</v>
      </c>
      <c r="B2592" s="5">
        <f>'11-2019'!B3814</f>
        <v>0</v>
      </c>
      <c r="C2592" s="4"/>
      <c r="D2592" s="18"/>
      <c r="E2592" s="18"/>
      <c r="F2592" s="72"/>
      <c r="H2592" s="38">
        <f>'11-2019'!H3814</f>
        <v>0</v>
      </c>
      <c r="I2592" s="38">
        <f>'11-2019'!I3814</f>
        <v>0</v>
      </c>
      <c r="J2592" s="38">
        <f>'11-2019'!J3814</f>
        <v>0</v>
      </c>
    </row>
    <row r="2593" spans="1:10" s="37" customFormat="1" ht="17.25" x14ac:dyDescent="0.3">
      <c r="A2593" s="13">
        <f>'11-2019'!A3815</f>
        <v>0</v>
      </c>
      <c r="B2593" s="5">
        <f>'11-2019'!B3815</f>
        <v>0</v>
      </c>
      <c r="C2593" s="4"/>
      <c r="D2593" s="18"/>
      <c r="E2593" s="18"/>
      <c r="F2593" s="72"/>
      <c r="H2593" s="38">
        <f>'11-2019'!H3815</f>
        <v>0</v>
      </c>
      <c r="I2593" s="38">
        <f>'11-2019'!I3815</f>
        <v>0</v>
      </c>
      <c r="J2593" s="38">
        <f>'11-2019'!J3815</f>
        <v>0</v>
      </c>
    </row>
    <row r="2594" spans="1:10" s="37" customFormat="1" ht="17.25" x14ac:dyDescent="0.3">
      <c r="A2594" s="13">
        <f>'11-2019'!A3816</f>
        <v>0</v>
      </c>
      <c r="B2594" s="5">
        <f>'11-2019'!B3816</f>
        <v>0</v>
      </c>
      <c r="C2594" s="4"/>
      <c r="D2594" s="18"/>
      <c r="E2594" s="18"/>
      <c r="F2594" s="72"/>
      <c r="H2594" s="38">
        <f>'11-2019'!H3816</f>
        <v>0</v>
      </c>
      <c r="I2594" s="38">
        <f>'11-2019'!I3816</f>
        <v>0</v>
      </c>
      <c r="J2594" s="38">
        <f>'11-2019'!J3816</f>
        <v>0</v>
      </c>
    </row>
    <row r="2595" spans="1:10" s="37" customFormat="1" ht="17.25" x14ac:dyDescent="0.3">
      <c r="A2595" s="13">
        <f>'11-2019'!A3817</f>
        <v>0</v>
      </c>
      <c r="B2595" s="5">
        <f>'11-2019'!B3817</f>
        <v>0</v>
      </c>
      <c r="C2595" s="4"/>
      <c r="D2595" s="18"/>
      <c r="E2595" s="18"/>
      <c r="F2595" s="72"/>
      <c r="H2595" s="38">
        <f>'11-2019'!H3817</f>
        <v>0</v>
      </c>
      <c r="I2595" s="38">
        <f>'11-2019'!I3817</f>
        <v>0</v>
      </c>
      <c r="J2595" s="38">
        <f>'11-2019'!J3817</f>
        <v>0</v>
      </c>
    </row>
    <row r="2596" spans="1:10" s="37" customFormat="1" ht="17.25" x14ac:dyDescent="0.3">
      <c r="A2596" s="13">
        <f>'11-2019'!A3818</f>
        <v>0</v>
      </c>
      <c r="B2596" s="5">
        <f>'11-2019'!B3818</f>
        <v>0</v>
      </c>
      <c r="C2596" s="4"/>
      <c r="D2596" s="18"/>
      <c r="E2596" s="18"/>
      <c r="F2596" s="72"/>
      <c r="H2596" s="38">
        <f>'11-2019'!H3818</f>
        <v>0</v>
      </c>
      <c r="I2596" s="38">
        <f>'11-2019'!I3818</f>
        <v>0</v>
      </c>
      <c r="J2596" s="38">
        <f>'11-2019'!J3818</f>
        <v>0</v>
      </c>
    </row>
    <row r="2597" spans="1:10" s="37" customFormat="1" ht="17.25" x14ac:dyDescent="0.3">
      <c r="A2597" s="13">
        <f>'11-2019'!A3819</f>
        <v>0</v>
      </c>
      <c r="B2597" s="5">
        <f>'11-2019'!B3819</f>
        <v>0</v>
      </c>
      <c r="C2597" s="4"/>
      <c r="D2597" s="18"/>
      <c r="E2597" s="18"/>
      <c r="F2597" s="72"/>
      <c r="H2597" s="38">
        <f>'11-2019'!H3819</f>
        <v>0</v>
      </c>
      <c r="I2597" s="38">
        <f>'11-2019'!I3819</f>
        <v>0</v>
      </c>
      <c r="J2597" s="38">
        <f>'11-2019'!J3819</f>
        <v>0</v>
      </c>
    </row>
    <row r="2598" spans="1:10" s="37" customFormat="1" ht="17.25" x14ac:dyDescent="0.3">
      <c r="A2598" s="13">
        <f>'11-2019'!A3820</f>
        <v>0</v>
      </c>
      <c r="B2598" s="5">
        <f>'11-2019'!B3820</f>
        <v>0</v>
      </c>
      <c r="C2598" s="4"/>
      <c r="D2598" s="18"/>
      <c r="E2598" s="18"/>
      <c r="F2598" s="72"/>
      <c r="H2598" s="38">
        <f>'11-2019'!H3820</f>
        <v>0</v>
      </c>
      <c r="I2598" s="38">
        <f>'11-2019'!I3820</f>
        <v>0</v>
      </c>
      <c r="J2598" s="38">
        <f>'11-2019'!J3820</f>
        <v>0</v>
      </c>
    </row>
    <row r="2599" spans="1:10" x14ac:dyDescent="0.25">
      <c r="H2599" s="38">
        <f>'11-2019'!H3833</f>
        <v>0</v>
      </c>
      <c r="I2599" s="38">
        <f>'11-2019'!I3833</f>
        <v>0</v>
      </c>
      <c r="J2599" s="38">
        <f>'11-2019'!J3833</f>
        <v>0</v>
      </c>
    </row>
    <row r="2600" spans="1:10" x14ac:dyDescent="0.25">
      <c r="H2600" s="38">
        <f>'11-2019'!H3834</f>
        <v>0</v>
      </c>
      <c r="I2600" s="38">
        <f>'11-2019'!I3834</f>
        <v>0</v>
      </c>
      <c r="J2600" s="38">
        <f>'11-2019'!J3834</f>
        <v>0</v>
      </c>
    </row>
    <row r="2601" spans="1:10" x14ac:dyDescent="0.25">
      <c r="H2601" s="38">
        <f>'11-2019'!H3835</f>
        <v>0</v>
      </c>
      <c r="I2601" s="38">
        <f>'11-2019'!I3835</f>
        <v>0</v>
      </c>
      <c r="J2601" s="38">
        <f>'11-2019'!J3835</f>
        <v>0</v>
      </c>
    </row>
    <row r="2602" spans="1:10" x14ac:dyDescent="0.25">
      <c r="H2602" s="38">
        <f>'11-2019'!H3836</f>
        <v>0</v>
      </c>
      <c r="I2602" s="38">
        <f>'11-2019'!I3836</f>
        <v>0</v>
      </c>
      <c r="J2602" s="38">
        <f>'11-2019'!J3836</f>
        <v>0</v>
      </c>
    </row>
    <row r="2603" spans="1:10" x14ac:dyDescent="0.25">
      <c r="H2603" s="38">
        <f>'11-2019'!H3837</f>
        <v>0</v>
      </c>
      <c r="I2603" s="38">
        <f>'11-2019'!I3837</f>
        <v>0</v>
      </c>
      <c r="J2603" s="38">
        <f>'11-2019'!J3837</f>
        <v>0</v>
      </c>
    </row>
    <row r="2604" spans="1:10" x14ac:dyDescent="0.25">
      <c r="H2604" s="38">
        <f>'11-2019'!H3838</f>
        <v>0</v>
      </c>
      <c r="I2604" s="38">
        <f>'11-2019'!I3838</f>
        <v>0</v>
      </c>
      <c r="J2604" s="38">
        <f>'11-2019'!J3838</f>
        <v>0</v>
      </c>
    </row>
    <row r="2605" spans="1:10" x14ac:dyDescent="0.25">
      <c r="H2605" s="38">
        <f>'11-2019'!H3839</f>
        <v>0</v>
      </c>
      <c r="I2605" s="38">
        <f>'11-2019'!I3839</f>
        <v>0</v>
      </c>
      <c r="J2605" s="38">
        <f>'11-2019'!J3839</f>
        <v>0</v>
      </c>
    </row>
    <row r="2606" spans="1:10" x14ac:dyDescent="0.25">
      <c r="H2606" s="38">
        <f>'11-2019'!H3840</f>
        <v>0</v>
      </c>
      <c r="I2606" s="38">
        <f>'11-2019'!I3840</f>
        <v>0</v>
      </c>
      <c r="J2606" s="38">
        <f>'11-2019'!J3840</f>
        <v>0</v>
      </c>
    </row>
    <row r="2607" spans="1:10" x14ac:dyDescent="0.25">
      <c r="H2607" s="38">
        <f>'11-2019'!H3841</f>
        <v>0</v>
      </c>
      <c r="I2607" s="38">
        <f>'11-2019'!I3841</f>
        <v>0</v>
      </c>
      <c r="J2607" s="38">
        <f>'11-2019'!J3841</f>
        <v>0</v>
      </c>
    </row>
    <row r="2608" spans="1:10" x14ac:dyDescent="0.25">
      <c r="H2608" s="38">
        <f>'11-2019'!H3842</f>
        <v>0</v>
      </c>
      <c r="I2608" s="38">
        <f>'11-2019'!I3842</f>
        <v>0</v>
      </c>
      <c r="J2608" s="38">
        <f>'11-2019'!J3842</f>
        <v>0</v>
      </c>
    </row>
    <row r="2609" spans="8:10" x14ac:dyDescent="0.25">
      <c r="H2609" s="38">
        <f>'11-2019'!H3843</f>
        <v>0</v>
      </c>
      <c r="I2609" s="38">
        <f>'11-2019'!I3843</f>
        <v>0</v>
      </c>
      <c r="J2609" s="38">
        <f>'11-2019'!J3843</f>
        <v>0</v>
      </c>
    </row>
    <row r="2610" spans="8:10" x14ac:dyDescent="0.25">
      <c r="H2610" s="38">
        <f>'11-2019'!H3844</f>
        <v>0</v>
      </c>
      <c r="I2610" s="38">
        <f>'11-2019'!I3844</f>
        <v>0</v>
      </c>
      <c r="J2610" s="38">
        <f>'11-2019'!J3844</f>
        <v>0</v>
      </c>
    </row>
    <row r="2611" spans="8:10" x14ac:dyDescent="0.25">
      <c r="H2611" s="38">
        <f>'11-2019'!H3845</f>
        <v>0</v>
      </c>
      <c r="I2611" s="38">
        <f>'11-2019'!I3845</f>
        <v>0</v>
      </c>
      <c r="J2611" s="38">
        <f>'11-2019'!J3845</f>
        <v>0</v>
      </c>
    </row>
    <row r="2612" spans="8:10" x14ac:dyDescent="0.25">
      <c r="H2612" s="38">
        <f>'11-2019'!H3846</f>
        <v>0</v>
      </c>
      <c r="I2612" s="38">
        <f>'11-2019'!I3846</f>
        <v>0</v>
      </c>
      <c r="J2612" s="38">
        <f>'11-2019'!J3846</f>
        <v>0</v>
      </c>
    </row>
    <row r="2613" spans="8:10" x14ac:dyDescent="0.25">
      <c r="H2613" s="38">
        <f>'11-2019'!H3847</f>
        <v>0</v>
      </c>
      <c r="I2613" s="38">
        <f>'11-2019'!I3847</f>
        <v>0</v>
      </c>
      <c r="J2613" s="38">
        <f>'11-2019'!J3847</f>
        <v>0</v>
      </c>
    </row>
    <row r="2614" spans="8:10" x14ac:dyDescent="0.25">
      <c r="H2614" s="38">
        <f>'11-2019'!H3848</f>
        <v>0</v>
      </c>
      <c r="I2614" s="38">
        <f>'11-2019'!I3848</f>
        <v>0</v>
      </c>
      <c r="J2614" s="38">
        <f>'11-2019'!J3848</f>
        <v>0</v>
      </c>
    </row>
    <row r="2615" spans="8:10" x14ac:dyDescent="0.25">
      <c r="H2615" s="38">
        <f>'11-2019'!H3849</f>
        <v>0</v>
      </c>
      <c r="I2615" s="38">
        <f>'11-2019'!I3849</f>
        <v>0</v>
      </c>
      <c r="J2615" s="38">
        <f>'11-2019'!J3849</f>
        <v>0</v>
      </c>
    </row>
    <row r="2616" spans="8:10" x14ac:dyDescent="0.25">
      <c r="H2616" s="38">
        <f>'11-2019'!H3850</f>
        <v>0</v>
      </c>
      <c r="I2616" s="38">
        <f>'11-2019'!I3850</f>
        <v>0</v>
      </c>
      <c r="J2616" s="38">
        <f>'11-2019'!J3850</f>
        <v>0</v>
      </c>
    </row>
    <row r="2617" spans="8:10" x14ac:dyDescent="0.25">
      <c r="H2617" s="38">
        <f>'11-2019'!H3851</f>
        <v>0</v>
      </c>
      <c r="I2617" s="38">
        <f>'11-2019'!I3851</f>
        <v>0</v>
      </c>
      <c r="J2617" s="38">
        <f>'11-2019'!J3851</f>
        <v>0</v>
      </c>
    </row>
    <row r="2618" spans="8:10" x14ac:dyDescent="0.25">
      <c r="H2618" s="38">
        <f>'11-2019'!H3852</f>
        <v>0</v>
      </c>
      <c r="I2618" s="38">
        <f>'11-2019'!I3852</f>
        <v>0</v>
      </c>
      <c r="J2618" s="38">
        <f>'11-2019'!J3852</f>
        <v>0</v>
      </c>
    </row>
    <row r="2619" spans="8:10" x14ac:dyDescent="0.25">
      <c r="H2619" s="38">
        <f>'11-2019'!H3853</f>
        <v>0</v>
      </c>
      <c r="I2619" s="38">
        <f>'11-2019'!I3853</f>
        <v>0</v>
      </c>
      <c r="J2619" s="38">
        <f>'11-2019'!J3853</f>
        <v>0</v>
      </c>
    </row>
    <row r="2620" spans="8:10" x14ac:dyDescent="0.25">
      <c r="H2620" s="38">
        <f>'11-2019'!H3854</f>
        <v>0</v>
      </c>
      <c r="I2620" s="38">
        <f>'11-2019'!I3854</f>
        <v>0</v>
      </c>
      <c r="J2620" s="38">
        <f>'11-2019'!J3854</f>
        <v>0</v>
      </c>
    </row>
    <row r="2621" spans="8:10" x14ac:dyDescent="0.25">
      <c r="H2621" s="38">
        <f>'11-2019'!H3855</f>
        <v>0</v>
      </c>
      <c r="I2621" s="38">
        <f>'11-2019'!I3855</f>
        <v>0</v>
      </c>
      <c r="J2621" s="38">
        <f>'11-2019'!J3855</f>
        <v>0</v>
      </c>
    </row>
    <row r="2622" spans="8:10" x14ac:dyDescent="0.25">
      <c r="H2622" s="38">
        <f>'11-2019'!H3856</f>
        <v>0</v>
      </c>
      <c r="I2622" s="38">
        <f>'11-2019'!I3856</f>
        <v>0</v>
      </c>
      <c r="J2622" s="38">
        <f>'11-2019'!J3856</f>
        <v>0</v>
      </c>
    </row>
    <row r="2623" spans="8:10" x14ac:dyDescent="0.25">
      <c r="H2623" s="38">
        <f>'11-2019'!H3857</f>
        <v>0</v>
      </c>
      <c r="I2623" s="38">
        <f>'11-2019'!I3857</f>
        <v>0</v>
      </c>
      <c r="J2623" s="38">
        <f>'11-2019'!J3857</f>
        <v>0</v>
      </c>
    </row>
    <row r="2624" spans="8:10" x14ac:dyDescent="0.25">
      <c r="H2624" s="38">
        <f>'11-2019'!H3858</f>
        <v>0</v>
      </c>
      <c r="I2624" s="38">
        <f>'11-2019'!I3858</f>
        <v>0</v>
      </c>
      <c r="J2624" s="38">
        <f>'11-2019'!J3858</f>
        <v>0</v>
      </c>
    </row>
    <row r="2625" spans="8:10" x14ac:dyDescent="0.25">
      <c r="H2625" s="38">
        <f>'11-2019'!H3859</f>
        <v>0</v>
      </c>
      <c r="I2625" s="38">
        <f>'11-2019'!I3859</f>
        <v>0</v>
      </c>
      <c r="J2625" s="38">
        <f>'11-2019'!J3859</f>
        <v>0</v>
      </c>
    </row>
    <row r="2626" spans="8:10" x14ac:dyDescent="0.25">
      <c r="H2626" s="38">
        <f>'11-2019'!H3860</f>
        <v>0</v>
      </c>
      <c r="I2626" s="38">
        <f>'11-2019'!I3860</f>
        <v>0</v>
      </c>
      <c r="J2626" s="38">
        <f>'11-2019'!J3860</f>
        <v>0</v>
      </c>
    </row>
    <row r="2627" spans="8:10" x14ac:dyDescent="0.25">
      <c r="H2627" s="38">
        <f>'11-2019'!H3861</f>
        <v>0</v>
      </c>
      <c r="I2627" s="38">
        <f>'11-2019'!I3861</f>
        <v>0</v>
      </c>
      <c r="J2627" s="38">
        <f>'11-2019'!J3861</f>
        <v>0</v>
      </c>
    </row>
    <row r="2628" spans="8:10" x14ac:dyDescent="0.25">
      <c r="H2628" s="38">
        <f>'11-2019'!H3862</f>
        <v>0</v>
      </c>
      <c r="I2628" s="38">
        <f>'11-2019'!I3862</f>
        <v>0</v>
      </c>
      <c r="J2628" s="38">
        <f>'11-2019'!J3862</f>
        <v>0</v>
      </c>
    </row>
    <row r="2629" spans="8:10" x14ac:dyDescent="0.25">
      <c r="H2629" s="38">
        <f>'11-2019'!H3863</f>
        <v>0</v>
      </c>
      <c r="I2629" s="38">
        <f>'11-2019'!I3863</f>
        <v>0</v>
      </c>
      <c r="J2629" s="38">
        <f>'11-2019'!J3863</f>
        <v>0</v>
      </c>
    </row>
    <row r="2630" spans="8:10" x14ac:dyDescent="0.25">
      <c r="H2630" s="38">
        <f>'11-2019'!H3864</f>
        <v>0</v>
      </c>
      <c r="I2630" s="38">
        <f>'11-2019'!I3864</f>
        <v>0</v>
      </c>
      <c r="J2630" s="38">
        <f>'11-2019'!J3864</f>
        <v>0</v>
      </c>
    </row>
    <row r="2631" spans="8:10" x14ac:dyDescent="0.25">
      <c r="H2631" s="38">
        <f>'11-2019'!H3865</f>
        <v>0</v>
      </c>
      <c r="I2631" s="38">
        <f>'11-2019'!I3865</f>
        <v>0</v>
      </c>
      <c r="J2631" s="38">
        <f>'11-2019'!J3865</f>
        <v>0</v>
      </c>
    </row>
    <row r="2632" spans="8:10" x14ac:dyDescent="0.25">
      <c r="H2632" s="38">
        <f>'11-2019'!H3866</f>
        <v>0</v>
      </c>
      <c r="I2632" s="38">
        <f>'11-2019'!I3866</f>
        <v>0</v>
      </c>
      <c r="J2632" s="38">
        <f>'11-2019'!J3866</f>
        <v>0</v>
      </c>
    </row>
    <row r="2633" spans="8:10" x14ac:dyDescent="0.25">
      <c r="H2633" s="38">
        <f>'11-2019'!H3867</f>
        <v>0</v>
      </c>
      <c r="I2633" s="38">
        <f>'11-2019'!I3867</f>
        <v>0</v>
      </c>
      <c r="J2633" s="38">
        <f>'11-2019'!J3867</f>
        <v>0</v>
      </c>
    </row>
    <row r="2634" spans="8:10" x14ac:dyDescent="0.25">
      <c r="H2634" s="38">
        <f>'11-2019'!H3868</f>
        <v>0</v>
      </c>
      <c r="I2634" s="38">
        <f>'11-2019'!I3868</f>
        <v>0</v>
      </c>
      <c r="J2634" s="38">
        <f>'11-2019'!J3868</f>
        <v>0</v>
      </c>
    </row>
    <row r="2635" spans="8:10" x14ac:dyDescent="0.25">
      <c r="H2635" s="38">
        <f>'11-2019'!H3869</f>
        <v>0</v>
      </c>
      <c r="I2635" s="38">
        <f>'11-2019'!I3869</f>
        <v>0</v>
      </c>
      <c r="J2635" s="38">
        <f>'11-2019'!J3869</f>
        <v>0</v>
      </c>
    </row>
    <row r="2636" spans="8:10" x14ac:dyDescent="0.25">
      <c r="H2636" s="38">
        <f>'11-2019'!H3870</f>
        <v>0</v>
      </c>
      <c r="I2636" s="38">
        <f>'11-2019'!I3870</f>
        <v>0</v>
      </c>
      <c r="J2636" s="38">
        <f>'11-2019'!J3870</f>
        <v>0</v>
      </c>
    </row>
    <row r="2637" spans="8:10" x14ac:dyDescent="0.25">
      <c r="H2637" s="38">
        <f>'11-2019'!H3871</f>
        <v>0</v>
      </c>
      <c r="I2637" s="38">
        <f>'11-2019'!I3871</f>
        <v>0</v>
      </c>
      <c r="J2637" s="38">
        <f>'11-2019'!J3871</f>
        <v>0</v>
      </c>
    </row>
    <row r="2638" spans="8:10" x14ac:dyDescent="0.25">
      <c r="H2638" s="38">
        <f>'11-2019'!H3872</f>
        <v>0</v>
      </c>
      <c r="I2638" s="38">
        <f>'11-2019'!I3872</f>
        <v>0</v>
      </c>
      <c r="J2638" s="38">
        <f>'11-2019'!J3872</f>
        <v>0</v>
      </c>
    </row>
    <row r="2639" spans="8:10" x14ac:dyDescent="0.25">
      <c r="H2639" s="38">
        <f>'11-2019'!H3873</f>
        <v>0</v>
      </c>
      <c r="I2639" s="38">
        <f>'11-2019'!I3873</f>
        <v>0</v>
      </c>
      <c r="J2639" s="38">
        <f>'11-2019'!J3873</f>
        <v>0</v>
      </c>
    </row>
    <row r="2640" spans="8:10" x14ac:dyDescent="0.25">
      <c r="H2640" s="38">
        <f>'11-2019'!H3874</f>
        <v>0</v>
      </c>
      <c r="I2640" s="38">
        <f>'11-2019'!I3874</f>
        <v>0</v>
      </c>
      <c r="J2640" s="38">
        <f>'11-2019'!J3874</f>
        <v>0</v>
      </c>
    </row>
    <row r="2641" spans="8:10" x14ac:dyDescent="0.25">
      <c r="H2641" s="38">
        <f>'11-2019'!H3875</f>
        <v>0</v>
      </c>
      <c r="I2641" s="38">
        <f>'11-2019'!I3875</f>
        <v>0</v>
      </c>
      <c r="J2641" s="38">
        <f>'11-2019'!J3875</f>
        <v>0</v>
      </c>
    </row>
    <row r="2642" spans="8:10" x14ac:dyDescent="0.25">
      <c r="H2642" s="38">
        <f>'11-2019'!H3876</f>
        <v>0</v>
      </c>
      <c r="I2642" s="38">
        <f>'11-2019'!I3876</f>
        <v>0</v>
      </c>
      <c r="J2642" s="38">
        <f>'11-2019'!J3876</f>
        <v>0</v>
      </c>
    </row>
    <row r="2643" spans="8:10" x14ac:dyDescent="0.25">
      <c r="H2643" s="38">
        <f>'11-2019'!H3877</f>
        <v>0</v>
      </c>
      <c r="I2643" s="38">
        <f>'11-2019'!I3877</f>
        <v>0</v>
      </c>
      <c r="J2643" s="38">
        <f>'11-2019'!J3877</f>
        <v>0</v>
      </c>
    </row>
    <row r="2644" spans="8:10" x14ac:dyDescent="0.25">
      <c r="H2644" s="38">
        <f>'11-2019'!H3878</f>
        <v>0</v>
      </c>
      <c r="I2644" s="38">
        <f>'11-2019'!I3878</f>
        <v>0</v>
      </c>
      <c r="J2644" s="38">
        <f>'11-2019'!J3878</f>
        <v>0</v>
      </c>
    </row>
    <row r="2645" spans="8:10" x14ac:dyDescent="0.25">
      <c r="H2645" s="38">
        <f>'11-2019'!H3879</f>
        <v>0</v>
      </c>
      <c r="I2645" s="38">
        <f>'11-2019'!I3879</f>
        <v>0</v>
      </c>
      <c r="J2645" s="38">
        <f>'11-2019'!J3879</f>
        <v>0</v>
      </c>
    </row>
    <row r="2646" spans="8:10" x14ac:dyDescent="0.25">
      <c r="H2646" s="38">
        <f>'11-2019'!H3880</f>
        <v>0</v>
      </c>
      <c r="I2646" s="38">
        <f>'11-2019'!I3880</f>
        <v>0</v>
      </c>
      <c r="J2646" s="38">
        <f>'11-2019'!J3880</f>
        <v>0</v>
      </c>
    </row>
    <row r="2647" spans="8:10" x14ac:dyDescent="0.25">
      <c r="H2647" s="38">
        <f>'11-2019'!H3881</f>
        <v>0</v>
      </c>
      <c r="I2647" s="38">
        <f>'11-2019'!I3881</f>
        <v>0</v>
      </c>
      <c r="J2647" s="38">
        <f>'11-2019'!J3881</f>
        <v>0</v>
      </c>
    </row>
    <row r="2648" spans="8:10" x14ac:dyDescent="0.25">
      <c r="H2648" s="38">
        <f>'11-2019'!H3882</f>
        <v>0</v>
      </c>
      <c r="I2648" s="38">
        <f>'11-2019'!I3882</f>
        <v>0</v>
      </c>
      <c r="J2648" s="38">
        <f>'11-2019'!J3882</f>
        <v>0</v>
      </c>
    </row>
    <row r="2649" spans="8:10" x14ac:dyDescent="0.25">
      <c r="H2649" s="38">
        <f>'11-2019'!H3883</f>
        <v>0</v>
      </c>
      <c r="I2649" s="38">
        <f>'11-2019'!I3883</f>
        <v>0</v>
      </c>
      <c r="J2649" s="38">
        <f>'11-2019'!J3883</f>
        <v>0</v>
      </c>
    </row>
    <row r="2650" spans="8:10" x14ac:dyDescent="0.25">
      <c r="H2650" s="38">
        <f>'11-2019'!H3884</f>
        <v>0</v>
      </c>
      <c r="I2650" s="38">
        <f>'11-2019'!I3884</f>
        <v>0</v>
      </c>
      <c r="J2650" s="38">
        <f>'11-2019'!J3884</f>
        <v>0</v>
      </c>
    </row>
    <row r="2651" spans="8:10" x14ac:dyDescent="0.25">
      <c r="H2651" s="38">
        <f>'11-2019'!H3885</f>
        <v>0</v>
      </c>
      <c r="I2651" s="38">
        <f>'11-2019'!I3885</f>
        <v>0</v>
      </c>
      <c r="J2651" s="38">
        <f>'11-2019'!J3885</f>
        <v>0</v>
      </c>
    </row>
    <row r="2652" spans="8:10" x14ac:dyDescent="0.25">
      <c r="H2652" s="38">
        <f>'11-2019'!H3886</f>
        <v>0</v>
      </c>
      <c r="I2652" s="38">
        <f>'11-2019'!I3886</f>
        <v>0</v>
      </c>
      <c r="J2652" s="38">
        <f>'11-2019'!J3886</f>
        <v>0</v>
      </c>
    </row>
    <row r="2653" spans="8:10" x14ac:dyDescent="0.25">
      <c r="H2653" s="38">
        <f>'11-2019'!H3887</f>
        <v>0</v>
      </c>
      <c r="I2653" s="38">
        <f>'11-2019'!I3887</f>
        <v>0</v>
      </c>
      <c r="J2653" s="38">
        <f>'11-2019'!J3887</f>
        <v>0</v>
      </c>
    </row>
    <row r="2654" spans="8:10" x14ac:dyDescent="0.25">
      <c r="H2654" s="38">
        <f>'11-2019'!H3888</f>
        <v>0</v>
      </c>
      <c r="I2654" s="38">
        <f>'11-2019'!I3888</f>
        <v>0</v>
      </c>
      <c r="J2654" s="38">
        <f>'11-2019'!J3888</f>
        <v>0</v>
      </c>
    </row>
    <row r="2655" spans="8:10" x14ac:dyDescent="0.25">
      <c r="H2655" s="38">
        <f>'11-2019'!H3889</f>
        <v>0</v>
      </c>
      <c r="I2655" s="38">
        <f>'11-2019'!I3889</f>
        <v>0</v>
      </c>
      <c r="J2655" s="38">
        <f>'11-2019'!J3889</f>
        <v>0</v>
      </c>
    </row>
    <row r="2656" spans="8:10" x14ac:dyDescent="0.25">
      <c r="H2656" s="38">
        <f>'11-2019'!H3890</f>
        <v>0</v>
      </c>
      <c r="I2656" s="38">
        <f>'11-2019'!I3890</f>
        <v>0</v>
      </c>
      <c r="J2656" s="38">
        <f>'11-2019'!J3890</f>
        <v>0</v>
      </c>
    </row>
    <row r="2657" spans="8:10" x14ac:dyDescent="0.25">
      <c r="H2657" s="38">
        <f>'11-2019'!H3891</f>
        <v>0</v>
      </c>
      <c r="I2657" s="38">
        <f>'11-2019'!I3891</f>
        <v>0</v>
      </c>
      <c r="J2657" s="38">
        <f>'11-2019'!J3891</f>
        <v>0</v>
      </c>
    </row>
    <row r="2658" spans="8:10" x14ac:dyDescent="0.25">
      <c r="H2658" s="38">
        <f>'11-2019'!H3892</f>
        <v>0</v>
      </c>
      <c r="I2658" s="38">
        <f>'11-2019'!I3892</f>
        <v>0</v>
      </c>
      <c r="J2658" s="38">
        <f>'11-2019'!J3892</f>
        <v>0</v>
      </c>
    </row>
    <row r="2659" spans="8:10" x14ac:dyDescent="0.25">
      <c r="H2659" s="38">
        <f>'11-2019'!H3893</f>
        <v>0</v>
      </c>
      <c r="I2659" s="38">
        <f>'11-2019'!I3893</f>
        <v>0</v>
      </c>
      <c r="J2659" s="38">
        <f>'11-2019'!J3893</f>
        <v>0</v>
      </c>
    </row>
    <row r="2660" spans="8:10" x14ac:dyDescent="0.25">
      <c r="H2660" s="38">
        <f>'11-2019'!H3894</f>
        <v>0</v>
      </c>
      <c r="I2660" s="38">
        <f>'11-2019'!I3894</f>
        <v>0</v>
      </c>
      <c r="J2660" s="38">
        <f>'11-2019'!J3894</f>
        <v>0</v>
      </c>
    </row>
    <row r="2661" spans="8:10" x14ac:dyDescent="0.25">
      <c r="H2661" s="38">
        <f>'11-2019'!H3895</f>
        <v>0</v>
      </c>
      <c r="I2661" s="38">
        <f>'11-2019'!I3895</f>
        <v>0</v>
      </c>
      <c r="J2661" s="38">
        <f>'11-2019'!J3895</f>
        <v>0</v>
      </c>
    </row>
    <row r="2662" spans="8:10" x14ac:dyDescent="0.25">
      <c r="H2662" s="38">
        <f>'11-2019'!H3896</f>
        <v>0</v>
      </c>
      <c r="I2662" s="38">
        <f>'11-2019'!I3896</f>
        <v>0</v>
      </c>
      <c r="J2662" s="38">
        <f>'11-2019'!J3896</f>
        <v>0</v>
      </c>
    </row>
    <row r="2663" spans="8:10" x14ac:dyDescent="0.25">
      <c r="H2663" s="38">
        <f>'11-2019'!H3897</f>
        <v>0</v>
      </c>
      <c r="I2663" s="38">
        <f>'11-2019'!I3897</f>
        <v>0</v>
      </c>
      <c r="J2663" s="38">
        <f>'11-2019'!J3897</f>
        <v>0</v>
      </c>
    </row>
    <row r="2664" spans="8:10" x14ac:dyDescent="0.25">
      <c r="H2664" s="38">
        <f>'11-2019'!H3898</f>
        <v>0</v>
      </c>
      <c r="I2664" s="38">
        <f>'11-2019'!I3898</f>
        <v>0</v>
      </c>
      <c r="J2664" s="38">
        <f>'11-2019'!J3898</f>
        <v>0</v>
      </c>
    </row>
    <row r="2665" spans="8:10" x14ac:dyDescent="0.25">
      <c r="H2665" s="38">
        <f>'11-2019'!H3899</f>
        <v>0</v>
      </c>
      <c r="I2665" s="38">
        <f>'11-2019'!I3899</f>
        <v>0</v>
      </c>
      <c r="J2665" s="38">
        <f>'11-2019'!J3899</f>
        <v>0</v>
      </c>
    </row>
    <row r="2666" spans="8:10" x14ac:dyDescent="0.25">
      <c r="H2666" s="38">
        <f>'11-2019'!H3900</f>
        <v>0</v>
      </c>
      <c r="I2666" s="38">
        <f>'11-2019'!I3900</f>
        <v>0</v>
      </c>
      <c r="J2666" s="38">
        <f>'11-2019'!J3900</f>
        <v>0</v>
      </c>
    </row>
    <row r="2667" spans="8:10" x14ac:dyDescent="0.25">
      <c r="H2667" s="38">
        <f>'11-2019'!H3901</f>
        <v>0</v>
      </c>
      <c r="I2667" s="38">
        <f>'11-2019'!I3901</f>
        <v>0</v>
      </c>
      <c r="J2667" s="38">
        <f>'11-2019'!J3901</f>
        <v>0</v>
      </c>
    </row>
    <row r="2668" spans="8:10" x14ac:dyDescent="0.25">
      <c r="H2668" s="38">
        <f>'11-2019'!H3902</f>
        <v>0</v>
      </c>
      <c r="I2668" s="38">
        <f>'11-2019'!I3902</f>
        <v>0</v>
      </c>
      <c r="J2668" s="38">
        <f>'11-2019'!J3902</f>
        <v>0</v>
      </c>
    </row>
    <row r="2669" spans="8:10" x14ac:dyDescent="0.25">
      <c r="H2669" s="38">
        <f>'11-2019'!H3903</f>
        <v>0</v>
      </c>
      <c r="I2669" s="38">
        <f>'11-2019'!I3903</f>
        <v>0</v>
      </c>
      <c r="J2669" s="38">
        <f>'11-2019'!J3903</f>
        <v>0</v>
      </c>
    </row>
    <row r="2670" spans="8:10" x14ac:dyDescent="0.25">
      <c r="H2670" s="38">
        <f>'11-2019'!H3904</f>
        <v>0</v>
      </c>
      <c r="I2670" s="38">
        <f>'11-2019'!I3904</f>
        <v>0</v>
      </c>
      <c r="J2670" s="38">
        <f>'11-2019'!J3904</f>
        <v>0</v>
      </c>
    </row>
    <row r="2671" spans="8:10" x14ac:dyDescent="0.25">
      <c r="H2671" s="38">
        <f>'11-2019'!H3905</f>
        <v>0</v>
      </c>
      <c r="I2671" s="38">
        <f>'11-2019'!I3905</f>
        <v>0</v>
      </c>
      <c r="J2671" s="38">
        <f>'11-2019'!J3905</f>
        <v>0</v>
      </c>
    </row>
    <row r="2672" spans="8:10" x14ac:dyDescent="0.25">
      <c r="H2672" s="38">
        <f>'11-2019'!H3906</f>
        <v>0</v>
      </c>
      <c r="I2672" s="38">
        <f>'11-2019'!I3906</f>
        <v>0</v>
      </c>
      <c r="J2672" s="38">
        <f>'11-2019'!J3906</f>
        <v>0</v>
      </c>
    </row>
    <row r="2673" spans="8:10" x14ac:dyDescent="0.25">
      <c r="H2673" s="38">
        <f>'11-2019'!H3907</f>
        <v>0</v>
      </c>
      <c r="I2673" s="38">
        <f>'11-2019'!I3907</f>
        <v>0</v>
      </c>
      <c r="J2673" s="38">
        <f>'11-2019'!J3907</f>
        <v>0</v>
      </c>
    </row>
    <row r="2674" spans="8:10" x14ac:dyDescent="0.25">
      <c r="H2674" s="38">
        <f>'11-2019'!H3908</f>
        <v>0</v>
      </c>
      <c r="I2674" s="38">
        <f>'11-2019'!I3908</f>
        <v>0</v>
      </c>
      <c r="J2674" s="38">
        <f>'11-2019'!J3908</f>
        <v>0</v>
      </c>
    </row>
    <row r="2675" spans="8:10" x14ac:dyDescent="0.25">
      <c r="H2675" s="38">
        <f>'11-2019'!H3909</f>
        <v>0</v>
      </c>
      <c r="I2675" s="38">
        <f>'11-2019'!I3909</f>
        <v>0</v>
      </c>
      <c r="J2675" s="38">
        <f>'11-2019'!J3909</f>
        <v>0</v>
      </c>
    </row>
    <row r="2676" spans="8:10" x14ac:dyDescent="0.25">
      <c r="H2676" s="38">
        <f>'11-2019'!H3910</f>
        <v>0</v>
      </c>
      <c r="I2676" s="38">
        <f>'11-2019'!I3910</f>
        <v>0</v>
      </c>
      <c r="J2676" s="38">
        <f>'11-2019'!J3910</f>
        <v>0</v>
      </c>
    </row>
    <row r="2677" spans="8:10" x14ac:dyDescent="0.25">
      <c r="H2677" s="38">
        <f>'11-2019'!H3911</f>
        <v>0</v>
      </c>
      <c r="I2677" s="38">
        <f>'11-2019'!I3911</f>
        <v>0</v>
      </c>
      <c r="J2677" s="38">
        <f>'11-2019'!J3911</f>
        <v>0</v>
      </c>
    </row>
    <row r="2678" spans="8:10" x14ac:dyDescent="0.25">
      <c r="H2678" s="38">
        <f>'11-2019'!H3912</f>
        <v>0</v>
      </c>
      <c r="I2678" s="38">
        <f>'11-2019'!I3912</f>
        <v>0</v>
      </c>
      <c r="J2678" s="38">
        <f>'11-2019'!J3912</f>
        <v>0</v>
      </c>
    </row>
    <row r="2679" spans="8:10" x14ac:dyDescent="0.25">
      <c r="H2679" s="38">
        <f>'11-2019'!H3913</f>
        <v>0</v>
      </c>
      <c r="I2679" s="38">
        <f>'11-2019'!I3913</f>
        <v>0</v>
      </c>
      <c r="J2679" s="38">
        <f>'11-2019'!J3913</f>
        <v>0</v>
      </c>
    </row>
    <row r="2680" spans="8:10" x14ac:dyDescent="0.25">
      <c r="H2680" s="38">
        <f>'11-2019'!H3914</f>
        <v>0</v>
      </c>
      <c r="I2680" s="38">
        <f>'11-2019'!I3914</f>
        <v>0</v>
      </c>
      <c r="J2680" s="38">
        <f>'11-2019'!J3914</f>
        <v>0</v>
      </c>
    </row>
    <row r="2681" spans="8:10" x14ac:dyDescent="0.25">
      <c r="H2681" s="38">
        <f>'11-2019'!H3915</f>
        <v>0</v>
      </c>
      <c r="I2681" s="38">
        <f>'11-2019'!I3915</f>
        <v>0</v>
      </c>
      <c r="J2681" s="38">
        <f>'11-2019'!J3915</f>
        <v>0</v>
      </c>
    </row>
    <row r="2682" spans="8:10" x14ac:dyDescent="0.25">
      <c r="H2682" s="38">
        <f>'11-2019'!H3916</f>
        <v>0</v>
      </c>
      <c r="I2682" s="38">
        <f>'11-2019'!I3916</f>
        <v>0</v>
      </c>
      <c r="J2682" s="38">
        <f>'11-2019'!J3916</f>
        <v>0</v>
      </c>
    </row>
    <row r="2683" spans="8:10" x14ac:dyDescent="0.25">
      <c r="H2683" s="38">
        <f>'11-2019'!H3917</f>
        <v>0</v>
      </c>
      <c r="I2683" s="38">
        <f>'11-2019'!I3917</f>
        <v>0</v>
      </c>
      <c r="J2683" s="38">
        <f>'11-2019'!J3917</f>
        <v>0</v>
      </c>
    </row>
    <row r="2684" spans="8:10" x14ac:dyDescent="0.25">
      <c r="H2684" s="38">
        <f>'11-2019'!H3918</f>
        <v>0</v>
      </c>
      <c r="I2684" s="38">
        <f>'11-2019'!I3918</f>
        <v>0</v>
      </c>
      <c r="J2684" s="38">
        <f>'11-2019'!J3918</f>
        <v>0</v>
      </c>
    </row>
    <row r="2685" spans="8:10" x14ac:dyDescent="0.25">
      <c r="H2685" s="38">
        <f>'11-2019'!H3919</f>
        <v>0</v>
      </c>
      <c r="I2685" s="38">
        <f>'11-2019'!I3919</f>
        <v>0</v>
      </c>
      <c r="J2685" s="38">
        <f>'11-2019'!J3919</f>
        <v>0</v>
      </c>
    </row>
    <row r="2686" spans="8:10" x14ac:dyDescent="0.25">
      <c r="H2686" s="38">
        <f>'11-2019'!H3920</f>
        <v>0</v>
      </c>
      <c r="I2686" s="38">
        <f>'11-2019'!I3920</f>
        <v>0</v>
      </c>
      <c r="J2686" s="38">
        <f>'11-2019'!J3920</f>
        <v>0</v>
      </c>
    </row>
    <row r="2687" spans="8:10" x14ac:dyDescent="0.25">
      <c r="H2687" s="38">
        <f>'11-2019'!H3921</f>
        <v>0</v>
      </c>
      <c r="I2687" s="38">
        <f>'11-2019'!I3921</f>
        <v>0</v>
      </c>
      <c r="J2687" s="38">
        <f>'11-2019'!J3921</f>
        <v>0</v>
      </c>
    </row>
    <row r="2688" spans="8:10" x14ac:dyDescent="0.25">
      <c r="H2688" s="38">
        <f>'11-2019'!H3922</f>
        <v>0</v>
      </c>
      <c r="I2688" s="38">
        <f>'11-2019'!I3922</f>
        <v>0</v>
      </c>
      <c r="J2688" s="38">
        <f>'11-2019'!J3922</f>
        <v>0</v>
      </c>
    </row>
    <row r="2689" spans="8:10" x14ac:dyDescent="0.25">
      <c r="H2689" s="38">
        <f>'11-2019'!H3923</f>
        <v>0</v>
      </c>
      <c r="I2689" s="38">
        <f>'11-2019'!I3923</f>
        <v>0</v>
      </c>
      <c r="J2689" s="38">
        <f>'11-2019'!J3923</f>
        <v>0</v>
      </c>
    </row>
    <row r="2690" spans="8:10" x14ac:dyDescent="0.25">
      <c r="H2690" s="38">
        <f>'11-2019'!H3924</f>
        <v>0</v>
      </c>
      <c r="I2690" s="38">
        <f>'11-2019'!I3924</f>
        <v>0</v>
      </c>
      <c r="J2690" s="38">
        <f>'11-2019'!J3924</f>
        <v>0</v>
      </c>
    </row>
    <row r="2691" spans="8:10" x14ac:dyDescent="0.25">
      <c r="H2691" s="38">
        <f>'11-2019'!H3925</f>
        <v>0</v>
      </c>
      <c r="I2691" s="38">
        <f>'11-2019'!I3925</f>
        <v>0</v>
      </c>
      <c r="J2691" s="38">
        <f>'11-2019'!J3925</f>
        <v>0</v>
      </c>
    </row>
    <row r="2692" spans="8:10" x14ac:dyDescent="0.25">
      <c r="H2692" s="38">
        <f>'11-2019'!H3926</f>
        <v>0</v>
      </c>
      <c r="I2692" s="38">
        <f>'11-2019'!I3926</f>
        <v>0</v>
      </c>
      <c r="J2692" s="38">
        <f>'11-2019'!J3926</f>
        <v>0</v>
      </c>
    </row>
    <row r="2693" spans="8:10" x14ac:dyDescent="0.25">
      <c r="H2693" s="38">
        <f>'11-2019'!H3927</f>
        <v>0</v>
      </c>
      <c r="I2693" s="38">
        <f>'11-2019'!I3927</f>
        <v>0</v>
      </c>
      <c r="J2693" s="38">
        <f>'11-2019'!J3927</f>
        <v>0</v>
      </c>
    </row>
    <row r="2694" spans="8:10" x14ac:dyDescent="0.25">
      <c r="H2694" s="38">
        <f>'11-2019'!H3928</f>
        <v>0</v>
      </c>
      <c r="I2694" s="38">
        <f>'11-2019'!I3928</f>
        <v>0</v>
      </c>
      <c r="J2694" s="38">
        <f>'11-2019'!J3928</f>
        <v>0</v>
      </c>
    </row>
    <row r="2695" spans="8:10" x14ac:dyDescent="0.25">
      <c r="H2695" s="38">
        <f>'11-2019'!H3929</f>
        <v>0</v>
      </c>
      <c r="I2695" s="38">
        <f>'11-2019'!I3929</f>
        <v>0</v>
      </c>
      <c r="J2695" s="38">
        <f>'11-2019'!J3929</f>
        <v>0</v>
      </c>
    </row>
    <row r="2696" spans="8:10" x14ac:dyDescent="0.25">
      <c r="H2696" s="38">
        <f>'11-2019'!H3930</f>
        <v>0</v>
      </c>
      <c r="I2696" s="38">
        <f>'11-2019'!I3930</f>
        <v>0</v>
      </c>
      <c r="J2696" s="38">
        <f>'11-2019'!J3930</f>
        <v>0</v>
      </c>
    </row>
    <row r="2697" spans="8:10" x14ac:dyDescent="0.25">
      <c r="H2697" s="38">
        <f>'11-2019'!H3931</f>
        <v>0</v>
      </c>
      <c r="I2697" s="38">
        <f>'11-2019'!I3931</f>
        <v>0</v>
      </c>
      <c r="J2697" s="38">
        <f>'11-2019'!J3931</f>
        <v>0</v>
      </c>
    </row>
    <row r="2698" spans="8:10" x14ac:dyDescent="0.25">
      <c r="H2698" s="38">
        <f>'11-2019'!H3932</f>
        <v>0</v>
      </c>
      <c r="I2698" s="38">
        <f>'11-2019'!I3932</f>
        <v>0</v>
      </c>
      <c r="J2698" s="38">
        <f>'11-2019'!J3932</f>
        <v>0</v>
      </c>
    </row>
    <row r="2699" spans="8:10" x14ac:dyDescent="0.25">
      <c r="H2699" s="38">
        <f>'11-2019'!H3933</f>
        <v>0</v>
      </c>
      <c r="I2699" s="38">
        <f>'11-2019'!I3933</f>
        <v>0</v>
      </c>
      <c r="J2699" s="38">
        <f>'11-2019'!J3933</f>
        <v>0</v>
      </c>
    </row>
    <row r="2700" spans="8:10" x14ac:dyDescent="0.25">
      <c r="H2700" s="38">
        <f>'11-2019'!H3934</f>
        <v>0</v>
      </c>
      <c r="I2700" s="38">
        <f>'11-2019'!I3934</f>
        <v>0</v>
      </c>
      <c r="J2700" s="38">
        <f>'11-2019'!J3934</f>
        <v>0</v>
      </c>
    </row>
    <row r="2701" spans="8:10" x14ac:dyDescent="0.25">
      <c r="H2701" s="38">
        <f>'11-2019'!H3935</f>
        <v>0</v>
      </c>
      <c r="I2701" s="38">
        <f>'11-2019'!I3935</f>
        <v>0</v>
      </c>
      <c r="J2701" s="38">
        <f>'11-2019'!J3935</f>
        <v>0</v>
      </c>
    </row>
    <row r="2702" spans="8:10" x14ac:dyDescent="0.25">
      <c r="H2702" s="38">
        <f>'11-2019'!H3936</f>
        <v>0</v>
      </c>
      <c r="I2702" s="38">
        <f>'11-2019'!I3936</f>
        <v>0</v>
      </c>
      <c r="J2702" s="38">
        <f>'11-2019'!J3936</f>
        <v>0</v>
      </c>
    </row>
    <row r="2703" spans="8:10" x14ac:dyDescent="0.25">
      <c r="H2703" s="38">
        <f>'11-2019'!H3937</f>
        <v>0</v>
      </c>
      <c r="I2703" s="38">
        <f>'11-2019'!I3937</f>
        <v>0</v>
      </c>
      <c r="J2703" s="38">
        <f>'11-2019'!J3937</f>
        <v>0</v>
      </c>
    </row>
    <row r="2704" spans="8:10" x14ac:dyDescent="0.25">
      <c r="H2704" s="38">
        <f>'11-2019'!H3938</f>
        <v>0</v>
      </c>
      <c r="I2704" s="38">
        <f>'11-2019'!I3938</f>
        <v>0</v>
      </c>
      <c r="J2704" s="38">
        <f>'11-2019'!J3938</f>
        <v>0</v>
      </c>
    </row>
    <row r="2705" spans="8:10" x14ac:dyDescent="0.25">
      <c r="H2705" s="38">
        <f>'11-2019'!H3939</f>
        <v>0</v>
      </c>
      <c r="I2705" s="38">
        <f>'11-2019'!I3939</f>
        <v>0</v>
      </c>
      <c r="J2705" s="38">
        <f>'11-2019'!J3939</f>
        <v>0</v>
      </c>
    </row>
    <row r="2706" spans="8:10" x14ac:dyDescent="0.25">
      <c r="H2706" s="38">
        <f>'11-2019'!H3940</f>
        <v>0</v>
      </c>
      <c r="I2706" s="38">
        <f>'11-2019'!I3940</f>
        <v>0</v>
      </c>
      <c r="J2706" s="38">
        <f>'11-2019'!J3940</f>
        <v>0</v>
      </c>
    </row>
    <row r="2707" spans="8:10" x14ac:dyDescent="0.25">
      <c r="H2707" s="38">
        <f>'11-2019'!H3941</f>
        <v>0</v>
      </c>
      <c r="I2707" s="38">
        <f>'11-2019'!I3941</f>
        <v>0</v>
      </c>
      <c r="J2707" s="38">
        <f>'11-2019'!J3941</f>
        <v>0</v>
      </c>
    </row>
    <row r="2708" spans="8:10" x14ac:dyDescent="0.25">
      <c r="H2708" s="38">
        <f>'11-2019'!H3942</f>
        <v>0</v>
      </c>
      <c r="I2708" s="38">
        <f>'11-2019'!I3942</f>
        <v>0</v>
      </c>
      <c r="J2708" s="38">
        <f>'11-2019'!J3942</f>
        <v>0</v>
      </c>
    </row>
    <row r="2709" spans="8:10" x14ac:dyDescent="0.25">
      <c r="H2709" s="38">
        <f>'11-2019'!H3943</f>
        <v>0</v>
      </c>
      <c r="I2709" s="38">
        <f>'11-2019'!I3943</f>
        <v>0</v>
      </c>
      <c r="J2709" s="38">
        <f>'11-2019'!J3943</f>
        <v>0</v>
      </c>
    </row>
    <row r="2710" spans="8:10" x14ac:dyDescent="0.25">
      <c r="H2710" s="38">
        <f>'11-2019'!H3944</f>
        <v>0</v>
      </c>
      <c r="I2710" s="38">
        <f>'11-2019'!I3944</f>
        <v>0</v>
      </c>
      <c r="J2710" s="38">
        <f>'11-2019'!J3944</f>
        <v>0</v>
      </c>
    </row>
    <row r="2711" spans="8:10" x14ac:dyDescent="0.25">
      <c r="H2711" s="38">
        <f>'11-2019'!H3945</f>
        <v>0</v>
      </c>
      <c r="I2711" s="38">
        <f>'11-2019'!I3945</f>
        <v>0</v>
      </c>
      <c r="J2711" s="38">
        <f>'11-2019'!J3945</f>
        <v>0</v>
      </c>
    </row>
    <row r="2712" spans="8:10" x14ac:dyDescent="0.25">
      <c r="H2712" s="38">
        <f>'11-2019'!H3946</f>
        <v>0</v>
      </c>
      <c r="I2712" s="38">
        <f>'11-2019'!I3946</f>
        <v>0</v>
      </c>
      <c r="J2712" s="38">
        <f>'11-2019'!J3946</f>
        <v>0</v>
      </c>
    </row>
    <row r="2713" spans="8:10" x14ac:dyDescent="0.25">
      <c r="H2713" s="38">
        <f>'11-2019'!H3947</f>
        <v>0</v>
      </c>
      <c r="I2713" s="38">
        <f>'11-2019'!I3947</f>
        <v>0</v>
      </c>
      <c r="J2713" s="38">
        <f>'11-2019'!J3947</f>
        <v>0</v>
      </c>
    </row>
    <row r="2714" spans="8:10" x14ac:dyDescent="0.25">
      <c r="H2714" s="38">
        <f>'11-2019'!H3948</f>
        <v>0</v>
      </c>
      <c r="I2714" s="38">
        <f>'11-2019'!I3948</f>
        <v>0</v>
      </c>
      <c r="J2714" s="38">
        <f>'11-2019'!J3948</f>
        <v>0</v>
      </c>
    </row>
    <row r="2715" spans="8:10" x14ac:dyDescent="0.25">
      <c r="H2715" s="38">
        <f>'11-2019'!H3949</f>
        <v>0</v>
      </c>
      <c r="I2715" s="38">
        <f>'11-2019'!I3949</f>
        <v>0</v>
      </c>
      <c r="J2715" s="38">
        <f>'11-2019'!J3949</f>
        <v>0</v>
      </c>
    </row>
    <row r="2716" spans="8:10" x14ac:dyDescent="0.25">
      <c r="H2716" s="38">
        <f>'11-2019'!H3950</f>
        <v>0</v>
      </c>
      <c r="I2716" s="38">
        <f>'11-2019'!I3950</f>
        <v>0</v>
      </c>
      <c r="J2716" s="38">
        <f>'11-2019'!J3950</f>
        <v>0</v>
      </c>
    </row>
    <row r="2717" spans="8:10" x14ac:dyDescent="0.25">
      <c r="H2717" s="38">
        <f>'11-2019'!H3951</f>
        <v>0</v>
      </c>
      <c r="I2717" s="38">
        <f>'11-2019'!I3951</f>
        <v>0</v>
      </c>
      <c r="J2717" s="38">
        <f>'11-2019'!J3951</f>
        <v>0</v>
      </c>
    </row>
    <row r="2718" spans="8:10" x14ac:dyDescent="0.25">
      <c r="H2718" s="38">
        <f>'11-2019'!H3952</f>
        <v>0</v>
      </c>
      <c r="I2718" s="38">
        <f>'11-2019'!I3952</f>
        <v>0</v>
      </c>
      <c r="J2718" s="38">
        <f>'11-2019'!J3952</f>
        <v>0</v>
      </c>
    </row>
    <row r="2719" spans="8:10" x14ac:dyDescent="0.25">
      <c r="H2719" s="38">
        <f>'11-2019'!H3953</f>
        <v>0</v>
      </c>
      <c r="I2719" s="38">
        <f>'11-2019'!I3953</f>
        <v>0</v>
      </c>
      <c r="J2719" s="38">
        <f>'11-2019'!J3953</f>
        <v>0</v>
      </c>
    </row>
    <row r="2720" spans="8:10" x14ac:dyDescent="0.25">
      <c r="H2720" s="38">
        <f>'11-2019'!H3954</f>
        <v>0</v>
      </c>
      <c r="I2720" s="38">
        <f>'11-2019'!I3954</f>
        <v>0</v>
      </c>
      <c r="J2720" s="38">
        <f>'11-2019'!J3954</f>
        <v>0</v>
      </c>
    </row>
    <row r="2721" spans="8:10" x14ac:dyDescent="0.25">
      <c r="H2721" s="38">
        <f>'11-2019'!H3955</f>
        <v>0</v>
      </c>
      <c r="I2721" s="38">
        <f>'11-2019'!I3955</f>
        <v>0</v>
      </c>
      <c r="J2721" s="38">
        <f>'11-2019'!J3955</f>
        <v>0</v>
      </c>
    </row>
    <row r="2722" spans="8:10" x14ac:dyDescent="0.25">
      <c r="H2722" s="38">
        <f>'11-2019'!H3956</f>
        <v>0</v>
      </c>
      <c r="I2722" s="38">
        <f>'11-2019'!I3956</f>
        <v>0</v>
      </c>
      <c r="J2722" s="38">
        <f>'11-2019'!J3956</f>
        <v>0</v>
      </c>
    </row>
    <row r="2723" spans="8:10" x14ac:dyDescent="0.25">
      <c r="H2723" s="38">
        <f>'11-2019'!H3957</f>
        <v>0</v>
      </c>
      <c r="I2723" s="38">
        <f>'11-2019'!I3957</f>
        <v>0</v>
      </c>
      <c r="J2723" s="38">
        <f>'11-2019'!J3957</f>
        <v>0</v>
      </c>
    </row>
    <row r="2724" spans="8:10" x14ac:dyDescent="0.25">
      <c r="H2724" s="38">
        <f>'11-2019'!H3958</f>
        <v>0</v>
      </c>
      <c r="I2724" s="38">
        <f>'11-2019'!I3958</f>
        <v>0</v>
      </c>
      <c r="J2724" s="38">
        <f>'11-2019'!J3958</f>
        <v>0</v>
      </c>
    </row>
    <row r="2725" spans="8:10" x14ac:dyDescent="0.25">
      <c r="H2725" s="38">
        <f>'11-2019'!H3959</f>
        <v>0</v>
      </c>
      <c r="I2725" s="38">
        <f>'11-2019'!I3959</f>
        <v>0</v>
      </c>
      <c r="J2725" s="38">
        <f>'11-2019'!J3959</f>
        <v>0</v>
      </c>
    </row>
    <row r="2726" spans="8:10" x14ac:dyDescent="0.25">
      <c r="H2726" s="38">
        <f>'11-2019'!H3960</f>
        <v>0</v>
      </c>
      <c r="I2726" s="38">
        <f>'11-2019'!I3960</f>
        <v>0</v>
      </c>
      <c r="J2726" s="38">
        <f>'11-2019'!J3960</f>
        <v>0</v>
      </c>
    </row>
    <row r="2727" spans="8:10" x14ac:dyDescent="0.25">
      <c r="H2727" s="38">
        <f>'11-2019'!H3961</f>
        <v>0</v>
      </c>
      <c r="I2727" s="38">
        <f>'11-2019'!I3961</f>
        <v>0</v>
      </c>
      <c r="J2727" s="38">
        <f>'11-2019'!J3961</f>
        <v>0</v>
      </c>
    </row>
    <row r="2728" spans="8:10" x14ac:dyDescent="0.25">
      <c r="H2728" s="38">
        <f>'11-2019'!H3962</f>
        <v>0</v>
      </c>
      <c r="I2728" s="38">
        <f>'11-2019'!I3962</f>
        <v>0</v>
      </c>
      <c r="J2728" s="38">
        <f>'11-2019'!J3962</f>
        <v>0</v>
      </c>
    </row>
    <row r="2729" spans="8:10" x14ac:dyDescent="0.25">
      <c r="H2729" s="38">
        <f>'11-2019'!H3963</f>
        <v>0</v>
      </c>
      <c r="I2729" s="38">
        <f>'11-2019'!I3963</f>
        <v>0</v>
      </c>
      <c r="J2729" s="38">
        <f>'11-2019'!J3963</f>
        <v>0</v>
      </c>
    </row>
    <row r="2730" spans="8:10" x14ac:dyDescent="0.25">
      <c r="H2730" s="38">
        <f>'11-2019'!H3964</f>
        <v>0</v>
      </c>
      <c r="I2730" s="38">
        <f>'11-2019'!I3964</f>
        <v>0</v>
      </c>
      <c r="J2730" s="38">
        <f>'11-2019'!J3964</f>
        <v>0</v>
      </c>
    </row>
    <row r="2731" spans="8:10" x14ac:dyDescent="0.25">
      <c r="H2731" s="38">
        <f>'11-2019'!H3965</f>
        <v>0</v>
      </c>
      <c r="I2731" s="38">
        <f>'11-2019'!I3965</f>
        <v>0</v>
      </c>
      <c r="J2731" s="38">
        <f>'11-2019'!J3965</f>
        <v>0</v>
      </c>
    </row>
    <row r="2732" spans="8:10" x14ac:dyDescent="0.25">
      <c r="H2732" s="38">
        <f>'11-2019'!H3966</f>
        <v>0</v>
      </c>
      <c r="I2732" s="38">
        <f>'11-2019'!I3966</f>
        <v>0</v>
      </c>
      <c r="J2732" s="38">
        <f>'11-2019'!J3966</f>
        <v>0</v>
      </c>
    </row>
    <row r="2733" spans="8:10" x14ac:dyDescent="0.25">
      <c r="H2733" s="38">
        <f>'11-2019'!H3967</f>
        <v>0</v>
      </c>
      <c r="I2733" s="38">
        <f>'11-2019'!I3967</f>
        <v>0</v>
      </c>
      <c r="J2733" s="38">
        <f>'11-2019'!J3967</f>
        <v>0</v>
      </c>
    </row>
    <row r="2734" spans="8:10" x14ac:dyDescent="0.25">
      <c r="H2734" s="38">
        <f>'11-2019'!H3968</f>
        <v>0</v>
      </c>
      <c r="I2734" s="38">
        <f>'11-2019'!I3968</f>
        <v>0</v>
      </c>
      <c r="J2734" s="38">
        <f>'11-2019'!J3968</f>
        <v>0</v>
      </c>
    </row>
    <row r="2735" spans="8:10" x14ac:dyDescent="0.25">
      <c r="H2735" s="38">
        <f>'11-2019'!H3969</f>
        <v>0</v>
      </c>
      <c r="I2735" s="38">
        <f>'11-2019'!I3969</f>
        <v>0</v>
      </c>
      <c r="J2735" s="38">
        <f>'11-2019'!J3969</f>
        <v>0</v>
      </c>
    </row>
    <row r="2736" spans="8:10" x14ac:dyDescent="0.25">
      <c r="H2736" s="38">
        <f>'11-2019'!H3970</f>
        <v>0</v>
      </c>
      <c r="I2736" s="38">
        <f>'11-2019'!I3970</f>
        <v>0</v>
      </c>
      <c r="J2736" s="38">
        <f>'11-2019'!J3970</f>
        <v>0</v>
      </c>
    </row>
    <row r="2737" spans="8:10" x14ac:dyDescent="0.25">
      <c r="H2737" s="38">
        <f>'11-2019'!H3971</f>
        <v>0</v>
      </c>
      <c r="I2737" s="38">
        <f>'11-2019'!I3971</f>
        <v>0</v>
      </c>
      <c r="J2737" s="38">
        <f>'11-2019'!J3971</f>
        <v>0</v>
      </c>
    </row>
    <row r="2738" spans="8:10" x14ac:dyDescent="0.25">
      <c r="H2738" s="38">
        <f>'11-2019'!H3972</f>
        <v>0</v>
      </c>
      <c r="I2738" s="38">
        <f>'11-2019'!I3972</f>
        <v>0</v>
      </c>
      <c r="J2738" s="38">
        <f>'11-2019'!J3972</f>
        <v>0</v>
      </c>
    </row>
    <row r="2739" spans="8:10" x14ac:dyDescent="0.25">
      <c r="H2739" s="38">
        <f>'11-2019'!H3973</f>
        <v>0</v>
      </c>
      <c r="I2739" s="38">
        <f>'11-2019'!I3973</f>
        <v>0</v>
      </c>
      <c r="J2739" s="38">
        <f>'11-2019'!J3973</f>
        <v>0</v>
      </c>
    </row>
    <row r="2740" spans="8:10" x14ac:dyDescent="0.25">
      <c r="H2740" s="38">
        <f>'11-2019'!H3974</f>
        <v>0</v>
      </c>
      <c r="I2740" s="38">
        <f>'11-2019'!I3974</f>
        <v>0</v>
      </c>
      <c r="J2740" s="38">
        <f>'11-2019'!J3974</f>
        <v>0</v>
      </c>
    </row>
    <row r="2741" spans="8:10" x14ac:dyDescent="0.25">
      <c r="H2741" s="38">
        <f>'11-2019'!H3975</f>
        <v>0</v>
      </c>
      <c r="I2741" s="38">
        <f>'11-2019'!I3975</f>
        <v>0</v>
      </c>
      <c r="J2741" s="38">
        <f>'11-2019'!J3975</f>
        <v>0</v>
      </c>
    </row>
    <row r="2742" spans="8:10" x14ac:dyDescent="0.25">
      <c r="H2742" s="38">
        <f>'11-2019'!H3976</f>
        <v>0</v>
      </c>
      <c r="I2742" s="38">
        <f>'11-2019'!I3976</f>
        <v>0</v>
      </c>
      <c r="J2742" s="38">
        <f>'11-2019'!J3976</f>
        <v>0</v>
      </c>
    </row>
    <row r="2743" spans="8:10" x14ac:dyDescent="0.25">
      <c r="H2743" s="38">
        <f>'11-2019'!H3977</f>
        <v>0</v>
      </c>
      <c r="I2743" s="38">
        <f>'11-2019'!I3977</f>
        <v>0</v>
      </c>
      <c r="J2743" s="38">
        <f>'11-2019'!J3977</f>
        <v>0</v>
      </c>
    </row>
    <row r="2744" spans="8:10" x14ac:dyDescent="0.25">
      <c r="H2744" s="38">
        <f>'11-2019'!H3978</f>
        <v>0</v>
      </c>
      <c r="I2744" s="38">
        <f>'11-2019'!I3978</f>
        <v>0</v>
      </c>
      <c r="J2744" s="38">
        <f>'11-2019'!J3978</f>
        <v>0</v>
      </c>
    </row>
    <row r="2745" spans="8:10" x14ac:dyDescent="0.25">
      <c r="H2745" s="38">
        <f>'11-2019'!H3979</f>
        <v>0</v>
      </c>
      <c r="I2745" s="38">
        <f>'11-2019'!I3979</f>
        <v>0</v>
      </c>
      <c r="J2745" s="38">
        <f>'11-2019'!J3979</f>
        <v>0</v>
      </c>
    </row>
    <row r="2746" spans="8:10" x14ac:dyDescent="0.25">
      <c r="H2746" s="38">
        <f>'11-2019'!H3980</f>
        <v>0</v>
      </c>
      <c r="I2746" s="38">
        <f>'11-2019'!I3980</f>
        <v>0</v>
      </c>
      <c r="J2746" s="38">
        <f>'11-2019'!J3980</f>
        <v>0</v>
      </c>
    </row>
    <row r="2747" spans="8:10" x14ac:dyDescent="0.25">
      <c r="H2747" s="38">
        <f>'11-2019'!H3981</f>
        <v>0</v>
      </c>
      <c r="I2747" s="38">
        <f>'11-2019'!I3981</f>
        <v>0</v>
      </c>
      <c r="J2747" s="38">
        <f>'11-2019'!J3981</f>
        <v>0</v>
      </c>
    </row>
    <row r="2748" spans="8:10" x14ac:dyDescent="0.25">
      <c r="H2748" s="38">
        <f>'11-2019'!H3982</f>
        <v>0</v>
      </c>
      <c r="I2748" s="38">
        <f>'11-2019'!I3982</f>
        <v>0</v>
      </c>
      <c r="J2748" s="38">
        <f>'11-2019'!J3982</f>
        <v>0</v>
      </c>
    </row>
    <row r="2749" spans="8:10" x14ac:dyDescent="0.25">
      <c r="H2749" s="38">
        <f>'11-2019'!H3983</f>
        <v>0</v>
      </c>
      <c r="I2749" s="38">
        <f>'11-2019'!I3983</f>
        <v>0</v>
      </c>
      <c r="J2749" s="38">
        <f>'11-2019'!J3983</f>
        <v>0</v>
      </c>
    </row>
    <row r="2750" spans="8:10" x14ac:dyDescent="0.25">
      <c r="H2750" s="38">
        <f>'11-2019'!H3984</f>
        <v>0</v>
      </c>
      <c r="I2750" s="38">
        <f>'11-2019'!I3984</f>
        <v>0</v>
      </c>
      <c r="J2750" s="38">
        <f>'11-2019'!J3984</f>
        <v>0</v>
      </c>
    </row>
    <row r="2751" spans="8:10" x14ac:dyDescent="0.25">
      <c r="H2751" s="38">
        <f>'11-2019'!H3985</f>
        <v>0</v>
      </c>
      <c r="I2751" s="38">
        <f>'11-2019'!I3985</f>
        <v>0</v>
      </c>
      <c r="J2751" s="38">
        <f>'11-2019'!J3985</f>
        <v>0</v>
      </c>
    </row>
    <row r="2752" spans="8:10" x14ac:dyDescent="0.25">
      <c r="H2752" s="38">
        <f>'11-2019'!H3986</f>
        <v>0</v>
      </c>
      <c r="I2752" s="38">
        <f>'11-2019'!I3986</f>
        <v>0</v>
      </c>
      <c r="J2752" s="38">
        <f>'11-2019'!J3986</f>
        <v>0</v>
      </c>
    </row>
    <row r="2753" spans="8:10" x14ac:dyDescent="0.25">
      <c r="H2753" s="38">
        <f>'11-2019'!H3987</f>
        <v>0</v>
      </c>
      <c r="I2753" s="38">
        <f>'11-2019'!I3987</f>
        <v>0</v>
      </c>
      <c r="J2753" s="38">
        <f>'11-2019'!J3987</f>
        <v>0</v>
      </c>
    </row>
    <row r="2754" spans="8:10" x14ac:dyDescent="0.25">
      <c r="H2754" s="38">
        <f>'11-2019'!H3988</f>
        <v>0</v>
      </c>
      <c r="I2754" s="38">
        <f>'11-2019'!I3988</f>
        <v>0</v>
      </c>
      <c r="J2754" s="38">
        <f>'11-2019'!J3988</f>
        <v>0</v>
      </c>
    </row>
    <row r="2755" spans="8:10" x14ac:dyDescent="0.25">
      <c r="H2755" s="38">
        <f>'11-2019'!H3989</f>
        <v>0</v>
      </c>
      <c r="I2755" s="38">
        <f>'11-2019'!I3989</f>
        <v>0</v>
      </c>
      <c r="J2755" s="38">
        <f>'11-2019'!J3989</f>
        <v>0</v>
      </c>
    </row>
    <row r="2756" spans="8:10" x14ac:dyDescent="0.25">
      <c r="H2756" s="38">
        <f>'11-2019'!H3990</f>
        <v>0</v>
      </c>
      <c r="I2756" s="38">
        <f>'11-2019'!I3990</f>
        <v>0</v>
      </c>
      <c r="J2756" s="38">
        <f>'11-2019'!J3990</f>
        <v>0</v>
      </c>
    </row>
    <row r="2757" spans="8:10" x14ac:dyDescent="0.25">
      <c r="H2757" s="38">
        <f>'11-2019'!H3991</f>
        <v>0</v>
      </c>
      <c r="I2757" s="38">
        <f>'11-2019'!I3991</f>
        <v>0</v>
      </c>
      <c r="J2757" s="38">
        <f>'11-2019'!J3991</f>
        <v>0</v>
      </c>
    </row>
    <row r="2758" spans="8:10" x14ac:dyDescent="0.25">
      <c r="H2758" s="38">
        <f>'11-2019'!H3992</f>
        <v>0</v>
      </c>
      <c r="I2758" s="38">
        <f>'11-2019'!I3992</f>
        <v>0</v>
      </c>
      <c r="J2758" s="38">
        <f>'11-2019'!J3992</f>
        <v>0</v>
      </c>
    </row>
    <row r="2759" spans="8:10" x14ac:dyDescent="0.25">
      <c r="H2759" s="38">
        <f>'11-2019'!H3993</f>
        <v>0</v>
      </c>
      <c r="I2759" s="38">
        <f>'11-2019'!I3993</f>
        <v>0</v>
      </c>
      <c r="J2759" s="38">
        <f>'11-2019'!J3993</f>
        <v>0</v>
      </c>
    </row>
    <row r="2760" spans="8:10" x14ac:dyDescent="0.25">
      <c r="H2760" s="38">
        <f>'11-2019'!H3994</f>
        <v>0</v>
      </c>
      <c r="I2760" s="38">
        <f>'11-2019'!I3994</f>
        <v>0</v>
      </c>
      <c r="J2760" s="38">
        <f>'11-2019'!J3994</f>
        <v>0</v>
      </c>
    </row>
    <row r="2761" spans="8:10" x14ac:dyDescent="0.25">
      <c r="H2761" s="38">
        <f>'11-2019'!H3995</f>
        <v>0</v>
      </c>
      <c r="I2761" s="38">
        <f>'11-2019'!I3995</f>
        <v>0</v>
      </c>
      <c r="J2761" s="38">
        <f>'11-2019'!J3995</f>
        <v>0</v>
      </c>
    </row>
    <row r="2762" spans="8:10" x14ac:dyDescent="0.25">
      <c r="H2762" s="38">
        <f>'11-2019'!H3996</f>
        <v>0</v>
      </c>
      <c r="I2762" s="38">
        <f>'11-2019'!I3996</f>
        <v>0</v>
      </c>
      <c r="J2762" s="38">
        <f>'11-2019'!J3996</f>
        <v>0</v>
      </c>
    </row>
    <row r="2763" spans="8:10" x14ac:dyDescent="0.25">
      <c r="H2763" s="38">
        <f>'11-2019'!H3997</f>
        <v>0</v>
      </c>
      <c r="I2763" s="38">
        <f>'11-2019'!I3997</f>
        <v>0</v>
      </c>
      <c r="J2763" s="38">
        <f>'11-2019'!J3997</f>
        <v>0</v>
      </c>
    </row>
    <row r="2764" spans="8:10" x14ac:dyDescent="0.25">
      <c r="H2764" s="38">
        <f>'11-2019'!H3998</f>
        <v>0</v>
      </c>
      <c r="I2764" s="38">
        <f>'11-2019'!I3998</f>
        <v>0</v>
      </c>
      <c r="J2764" s="38">
        <f>'11-2019'!J3998</f>
        <v>0</v>
      </c>
    </row>
    <row r="2765" spans="8:10" x14ac:dyDescent="0.25">
      <c r="H2765" s="38">
        <f>'11-2019'!H3999</f>
        <v>0</v>
      </c>
      <c r="I2765" s="38">
        <f>'11-2019'!I3999</f>
        <v>0</v>
      </c>
      <c r="J2765" s="38">
        <f>'11-2019'!J3999</f>
        <v>0</v>
      </c>
    </row>
    <row r="2766" spans="8:10" x14ac:dyDescent="0.25">
      <c r="H2766" s="38">
        <f>'11-2019'!H4000</f>
        <v>0</v>
      </c>
      <c r="I2766" s="38">
        <f>'11-2019'!I4000</f>
        <v>0</v>
      </c>
      <c r="J2766" s="38">
        <f>'11-2019'!J4000</f>
        <v>0</v>
      </c>
    </row>
    <row r="2767" spans="8:10" x14ac:dyDescent="0.25">
      <c r="H2767" s="38">
        <f>'11-2019'!H4001</f>
        <v>0</v>
      </c>
      <c r="I2767" s="38">
        <f>'11-2019'!I4001</f>
        <v>0</v>
      </c>
      <c r="J2767" s="38">
        <f>'11-2019'!J4001</f>
        <v>0</v>
      </c>
    </row>
    <row r="2768" spans="8:10" x14ac:dyDescent="0.25">
      <c r="H2768" s="38">
        <f>'11-2019'!H4002</f>
        <v>0</v>
      </c>
      <c r="I2768" s="38">
        <f>'11-2019'!I4002</f>
        <v>0</v>
      </c>
      <c r="J2768" s="38">
        <f>'11-2019'!J4002</f>
        <v>0</v>
      </c>
    </row>
    <row r="2769" spans="8:10" x14ac:dyDescent="0.25">
      <c r="H2769" s="38">
        <f>'11-2019'!H4003</f>
        <v>0</v>
      </c>
      <c r="I2769" s="38">
        <f>'11-2019'!I4003</f>
        <v>0</v>
      </c>
      <c r="J2769" s="38">
        <f>'11-2019'!J4003</f>
        <v>0</v>
      </c>
    </row>
    <row r="2770" spans="8:10" x14ac:dyDescent="0.25">
      <c r="H2770" s="38">
        <f>'11-2019'!H4004</f>
        <v>0</v>
      </c>
      <c r="I2770" s="38">
        <f>'11-2019'!I4004</f>
        <v>0</v>
      </c>
      <c r="J2770" s="38">
        <f>'11-2019'!J4004</f>
        <v>0</v>
      </c>
    </row>
    <row r="2771" spans="8:10" x14ac:dyDescent="0.25">
      <c r="H2771" s="38">
        <f>'11-2019'!H4005</f>
        <v>0</v>
      </c>
      <c r="I2771" s="38">
        <f>'11-2019'!I4005</f>
        <v>0</v>
      </c>
      <c r="J2771" s="38">
        <f>'11-2019'!J4005</f>
        <v>0</v>
      </c>
    </row>
    <row r="2772" spans="8:10" x14ac:dyDescent="0.25">
      <c r="H2772" s="38">
        <f>'11-2019'!H4006</f>
        <v>0</v>
      </c>
      <c r="I2772" s="38">
        <f>'11-2019'!I4006</f>
        <v>0</v>
      </c>
      <c r="J2772" s="38">
        <f>'11-2019'!J4006</f>
        <v>0</v>
      </c>
    </row>
    <row r="2773" spans="8:10" x14ac:dyDescent="0.25">
      <c r="H2773" s="38">
        <f>'11-2019'!H4007</f>
        <v>0</v>
      </c>
      <c r="I2773" s="38">
        <f>'11-2019'!I4007</f>
        <v>0</v>
      </c>
      <c r="J2773" s="38">
        <f>'11-2019'!J4007</f>
        <v>0</v>
      </c>
    </row>
    <row r="2774" spans="8:10" x14ac:dyDescent="0.25">
      <c r="H2774" s="38">
        <f>'11-2019'!H4008</f>
        <v>0</v>
      </c>
      <c r="I2774" s="38">
        <f>'11-2019'!I4008</f>
        <v>0</v>
      </c>
      <c r="J2774" s="38">
        <f>'11-2019'!J4008</f>
        <v>0</v>
      </c>
    </row>
    <row r="2775" spans="8:10" x14ac:dyDescent="0.25">
      <c r="H2775" s="38">
        <f>'11-2019'!H4009</f>
        <v>0</v>
      </c>
      <c r="I2775" s="38">
        <f>'11-2019'!I4009</f>
        <v>0</v>
      </c>
      <c r="J2775" s="38">
        <f>'11-2019'!J4009</f>
        <v>0</v>
      </c>
    </row>
    <row r="2776" spans="8:10" x14ac:dyDescent="0.25">
      <c r="H2776" s="38">
        <f>'11-2019'!H4010</f>
        <v>0</v>
      </c>
      <c r="I2776" s="38">
        <f>'11-2019'!I4010</f>
        <v>0</v>
      </c>
      <c r="J2776" s="38">
        <f>'11-2019'!J4010</f>
        <v>0</v>
      </c>
    </row>
    <row r="2777" spans="8:10" x14ac:dyDescent="0.25">
      <c r="H2777" s="38">
        <f>'11-2019'!H4011</f>
        <v>0</v>
      </c>
      <c r="I2777" s="38">
        <f>'11-2019'!I4011</f>
        <v>0</v>
      </c>
      <c r="J2777" s="38">
        <f>'11-2019'!J4011</f>
        <v>0</v>
      </c>
    </row>
    <row r="2778" spans="8:10" x14ac:dyDescent="0.25">
      <c r="H2778" s="38">
        <f>'11-2019'!H4012</f>
        <v>0</v>
      </c>
      <c r="I2778" s="38">
        <f>'11-2019'!I4012</f>
        <v>0</v>
      </c>
      <c r="J2778" s="38">
        <f>'11-2019'!J4012</f>
        <v>0</v>
      </c>
    </row>
    <row r="2779" spans="8:10" x14ac:dyDescent="0.25">
      <c r="H2779" s="38">
        <f>'11-2019'!H4013</f>
        <v>0</v>
      </c>
      <c r="I2779" s="38">
        <f>'11-2019'!I4013</f>
        <v>0</v>
      </c>
      <c r="J2779" s="38">
        <f>'11-2019'!J4013</f>
        <v>0</v>
      </c>
    </row>
    <row r="2780" spans="8:10" x14ac:dyDescent="0.25">
      <c r="H2780" s="38">
        <f>'11-2019'!H4014</f>
        <v>0</v>
      </c>
      <c r="I2780" s="38">
        <f>'11-2019'!I4014</f>
        <v>0</v>
      </c>
      <c r="J2780" s="38">
        <f>'11-2019'!J4014</f>
        <v>0</v>
      </c>
    </row>
    <row r="2781" spans="8:10" x14ac:dyDescent="0.25">
      <c r="H2781" s="38">
        <f>'11-2019'!H4015</f>
        <v>0</v>
      </c>
      <c r="I2781" s="38">
        <f>'11-2019'!I4015</f>
        <v>0</v>
      </c>
      <c r="J2781" s="38">
        <f>'11-2019'!J4015</f>
        <v>0</v>
      </c>
    </row>
    <row r="2782" spans="8:10" x14ac:dyDescent="0.25">
      <c r="H2782" s="38">
        <f>'11-2019'!H4016</f>
        <v>0</v>
      </c>
      <c r="I2782" s="38">
        <f>'11-2019'!I4016</f>
        <v>0</v>
      </c>
      <c r="J2782" s="38">
        <f>'11-2019'!J4016</f>
        <v>0</v>
      </c>
    </row>
    <row r="2783" spans="8:10" x14ac:dyDescent="0.25">
      <c r="H2783" s="38">
        <f>'11-2019'!H4017</f>
        <v>0</v>
      </c>
      <c r="I2783" s="38">
        <f>'11-2019'!I4017</f>
        <v>0</v>
      </c>
      <c r="J2783" s="38">
        <f>'11-2019'!J4017</f>
        <v>0</v>
      </c>
    </row>
    <row r="2784" spans="8:10" x14ac:dyDescent="0.25">
      <c r="H2784" s="38">
        <f>'11-2019'!H4018</f>
        <v>0</v>
      </c>
      <c r="I2784" s="38">
        <f>'11-2019'!I4018</f>
        <v>0</v>
      </c>
      <c r="J2784" s="38">
        <f>'11-2019'!J4018</f>
        <v>0</v>
      </c>
    </row>
    <row r="2785" spans="8:10" x14ac:dyDescent="0.25">
      <c r="H2785" s="38">
        <f>'11-2019'!H4019</f>
        <v>0</v>
      </c>
      <c r="I2785" s="38">
        <f>'11-2019'!I4019</f>
        <v>0</v>
      </c>
      <c r="J2785" s="38">
        <f>'11-2019'!J4019</f>
        <v>0</v>
      </c>
    </row>
    <row r="2786" spans="8:10" x14ac:dyDescent="0.25">
      <c r="H2786" s="38">
        <f>'11-2019'!H4020</f>
        <v>0</v>
      </c>
      <c r="I2786" s="38">
        <f>'11-2019'!I4020</f>
        <v>0</v>
      </c>
      <c r="J2786" s="38">
        <f>'11-2019'!J4020</f>
        <v>0</v>
      </c>
    </row>
    <row r="2787" spans="8:10" x14ac:dyDescent="0.25">
      <c r="H2787" s="38">
        <f>'11-2019'!H4021</f>
        <v>0</v>
      </c>
      <c r="I2787" s="38">
        <f>'11-2019'!I4021</f>
        <v>0</v>
      </c>
      <c r="J2787" s="38">
        <f>'11-2019'!J4021</f>
        <v>0</v>
      </c>
    </row>
    <row r="2788" spans="8:10" x14ac:dyDescent="0.25">
      <c r="H2788" s="38">
        <f>'11-2019'!H4022</f>
        <v>0</v>
      </c>
      <c r="I2788" s="38">
        <f>'11-2019'!I4022</f>
        <v>0</v>
      </c>
      <c r="J2788" s="38">
        <f>'11-2019'!J4022</f>
        <v>0</v>
      </c>
    </row>
    <row r="2789" spans="8:10" x14ac:dyDescent="0.25">
      <c r="H2789" s="38">
        <f>'11-2019'!H4023</f>
        <v>0</v>
      </c>
      <c r="I2789" s="38">
        <f>'11-2019'!I4023</f>
        <v>0</v>
      </c>
      <c r="J2789" s="38">
        <f>'11-2019'!J4023</f>
        <v>0</v>
      </c>
    </row>
    <row r="2790" spans="8:10" x14ac:dyDescent="0.25">
      <c r="H2790" s="38">
        <f>'11-2019'!H4024</f>
        <v>0</v>
      </c>
      <c r="I2790" s="38">
        <f>'11-2019'!I4024</f>
        <v>0</v>
      </c>
      <c r="J2790" s="38">
        <f>'11-2019'!J4024</f>
        <v>0</v>
      </c>
    </row>
    <row r="2791" spans="8:10" x14ac:dyDescent="0.25">
      <c r="H2791" s="38">
        <f>'11-2019'!H4025</f>
        <v>0</v>
      </c>
      <c r="I2791" s="38">
        <f>'11-2019'!I4025</f>
        <v>0</v>
      </c>
      <c r="J2791" s="38">
        <f>'11-2019'!J4025</f>
        <v>0</v>
      </c>
    </row>
    <row r="2792" spans="8:10" x14ac:dyDescent="0.25">
      <c r="H2792" s="38">
        <f>'11-2019'!H4026</f>
        <v>0</v>
      </c>
      <c r="I2792" s="38">
        <f>'11-2019'!I4026</f>
        <v>0</v>
      </c>
      <c r="J2792" s="38">
        <f>'11-2019'!J4026</f>
        <v>0</v>
      </c>
    </row>
    <row r="2793" spans="8:10" x14ac:dyDescent="0.25">
      <c r="H2793" s="38">
        <f>'11-2019'!H4027</f>
        <v>0</v>
      </c>
      <c r="I2793" s="38">
        <f>'11-2019'!I4027</f>
        <v>0</v>
      </c>
      <c r="J2793" s="38">
        <f>'11-2019'!J4027</f>
        <v>0</v>
      </c>
    </row>
    <row r="2794" spans="8:10" x14ac:dyDescent="0.25">
      <c r="H2794" s="38">
        <f>'11-2019'!H4028</f>
        <v>0</v>
      </c>
      <c r="I2794" s="38">
        <f>'11-2019'!I4028</f>
        <v>0</v>
      </c>
      <c r="J2794" s="38">
        <f>'11-2019'!J4028</f>
        <v>0</v>
      </c>
    </row>
    <row r="2795" spans="8:10" x14ac:dyDescent="0.25">
      <c r="H2795" s="38">
        <f>'11-2019'!H4029</f>
        <v>0</v>
      </c>
      <c r="I2795" s="38">
        <f>'11-2019'!I4029</f>
        <v>0</v>
      </c>
      <c r="J2795" s="38">
        <f>'11-2019'!J4029</f>
        <v>0</v>
      </c>
    </row>
    <row r="2796" spans="8:10" x14ac:dyDescent="0.25">
      <c r="H2796" s="38">
        <f>'11-2019'!H4030</f>
        <v>0</v>
      </c>
      <c r="I2796" s="38">
        <f>'11-2019'!I4030</f>
        <v>0</v>
      </c>
      <c r="J2796" s="38">
        <f>'11-2019'!J4030</f>
        <v>0</v>
      </c>
    </row>
    <row r="2797" spans="8:10" x14ac:dyDescent="0.25">
      <c r="H2797" s="38">
        <f>'11-2019'!H4031</f>
        <v>0</v>
      </c>
      <c r="I2797" s="38">
        <f>'11-2019'!I4031</f>
        <v>0</v>
      </c>
      <c r="J2797" s="38">
        <f>'11-2019'!J4031</f>
        <v>0</v>
      </c>
    </row>
    <row r="2798" spans="8:10" x14ac:dyDescent="0.25">
      <c r="H2798" s="38">
        <f>'11-2019'!H4032</f>
        <v>0</v>
      </c>
      <c r="I2798" s="38">
        <f>'11-2019'!I4032</f>
        <v>0</v>
      </c>
      <c r="J2798" s="38">
        <f>'11-2019'!J4032</f>
        <v>0</v>
      </c>
    </row>
    <row r="2799" spans="8:10" x14ac:dyDescent="0.25">
      <c r="H2799" s="38">
        <f>'11-2019'!H4033</f>
        <v>0</v>
      </c>
      <c r="I2799" s="38">
        <f>'11-2019'!I4033</f>
        <v>0</v>
      </c>
      <c r="J2799" s="38">
        <f>'11-2019'!J4033</f>
        <v>0</v>
      </c>
    </row>
    <row r="2800" spans="8:10" x14ac:dyDescent="0.25">
      <c r="H2800" s="38">
        <f>'11-2019'!H4034</f>
        <v>0</v>
      </c>
      <c r="I2800" s="38">
        <f>'11-2019'!I4034</f>
        <v>0</v>
      </c>
      <c r="J2800" s="38">
        <f>'11-2019'!J4034</f>
        <v>0</v>
      </c>
    </row>
    <row r="2801" spans="8:10" x14ac:dyDescent="0.25">
      <c r="H2801" s="38">
        <f>'11-2019'!H4035</f>
        <v>0</v>
      </c>
      <c r="I2801" s="38">
        <f>'11-2019'!I4035</f>
        <v>0</v>
      </c>
      <c r="J2801" s="38">
        <f>'11-2019'!J4035</f>
        <v>0</v>
      </c>
    </row>
    <row r="2802" spans="8:10" x14ac:dyDescent="0.25">
      <c r="H2802" s="38">
        <f>'11-2019'!H4036</f>
        <v>0</v>
      </c>
      <c r="I2802" s="38">
        <f>'11-2019'!I4036</f>
        <v>0</v>
      </c>
      <c r="J2802" s="38">
        <f>'11-2019'!J4036</f>
        <v>0</v>
      </c>
    </row>
    <row r="2803" spans="8:10" x14ac:dyDescent="0.25">
      <c r="H2803" s="38">
        <f>'11-2019'!H4037</f>
        <v>0</v>
      </c>
      <c r="I2803" s="38">
        <f>'11-2019'!I4037</f>
        <v>0</v>
      </c>
      <c r="J2803" s="38">
        <f>'11-2019'!J4037</f>
        <v>0</v>
      </c>
    </row>
    <row r="2804" spans="8:10" x14ac:dyDescent="0.25">
      <c r="H2804" s="38">
        <f>'11-2019'!H4038</f>
        <v>0</v>
      </c>
      <c r="I2804" s="38">
        <f>'11-2019'!I4038</f>
        <v>0</v>
      </c>
      <c r="J2804" s="38">
        <f>'11-2019'!J4038</f>
        <v>0</v>
      </c>
    </row>
    <row r="2805" spans="8:10" x14ac:dyDescent="0.25">
      <c r="H2805" s="38">
        <f>'11-2019'!H4039</f>
        <v>0</v>
      </c>
      <c r="I2805" s="38">
        <f>'11-2019'!I4039</f>
        <v>0</v>
      </c>
      <c r="J2805" s="38">
        <f>'11-2019'!J4039</f>
        <v>0</v>
      </c>
    </row>
    <row r="2806" spans="8:10" x14ac:dyDescent="0.25">
      <c r="H2806" s="38">
        <f>'11-2019'!H4040</f>
        <v>0</v>
      </c>
      <c r="I2806" s="38">
        <f>'11-2019'!I4040</f>
        <v>0</v>
      </c>
      <c r="J2806" s="38">
        <f>'11-2019'!J4040</f>
        <v>0</v>
      </c>
    </row>
    <row r="2807" spans="8:10" x14ac:dyDescent="0.25">
      <c r="H2807" s="38">
        <f>'11-2019'!H4041</f>
        <v>0</v>
      </c>
      <c r="I2807" s="38">
        <f>'11-2019'!I4041</f>
        <v>0</v>
      </c>
      <c r="J2807" s="38">
        <f>'11-2019'!J4041</f>
        <v>0</v>
      </c>
    </row>
    <row r="2808" spans="8:10" x14ac:dyDescent="0.25">
      <c r="H2808" s="38">
        <f>'11-2019'!H4042</f>
        <v>0</v>
      </c>
      <c r="I2808" s="38">
        <f>'11-2019'!I4042</f>
        <v>0</v>
      </c>
      <c r="J2808" s="38">
        <f>'11-2019'!J4042</f>
        <v>0</v>
      </c>
    </row>
    <row r="2809" spans="8:10" x14ac:dyDescent="0.25">
      <c r="H2809" s="38">
        <f>'11-2019'!H4043</f>
        <v>0</v>
      </c>
      <c r="I2809" s="38">
        <f>'11-2019'!I4043</f>
        <v>0</v>
      </c>
      <c r="J2809" s="38">
        <f>'11-2019'!J4043</f>
        <v>0</v>
      </c>
    </row>
    <row r="2810" spans="8:10" x14ac:dyDescent="0.25">
      <c r="H2810" s="38">
        <f>'11-2019'!H4044</f>
        <v>0</v>
      </c>
      <c r="I2810" s="38">
        <f>'11-2019'!I4044</f>
        <v>0</v>
      </c>
      <c r="J2810" s="38">
        <f>'11-2019'!J4044</f>
        <v>0</v>
      </c>
    </row>
    <row r="2811" spans="8:10" x14ac:dyDescent="0.25">
      <c r="H2811" s="38">
        <f>'11-2019'!H4045</f>
        <v>0</v>
      </c>
      <c r="I2811" s="38">
        <f>'11-2019'!I4045</f>
        <v>0</v>
      </c>
      <c r="J2811" s="38">
        <f>'11-2019'!J4045</f>
        <v>0</v>
      </c>
    </row>
    <row r="2812" spans="8:10" x14ac:dyDescent="0.25">
      <c r="H2812" s="38">
        <f>'11-2019'!H4046</f>
        <v>0</v>
      </c>
      <c r="I2812" s="38">
        <f>'11-2019'!I4046</f>
        <v>0</v>
      </c>
      <c r="J2812" s="38">
        <f>'11-2019'!J4046</f>
        <v>0</v>
      </c>
    </row>
    <row r="2813" spans="8:10" x14ac:dyDescent="0.25">
      <c r="H2813" s="38">
        <f>'11-2019'!H4047</f>
        <v>0</v>
      </c>
      <c r="I2813" s="38">
        <f>'11-2019'!I4047</f>
        <v>0</v>
      </c>
      <c r="J2813" s="38">
        <f>'11-2019'!J4047</f>
        <v>0</v>
      </c>
    </row>
    <row r="2814" spans="8:10" x14ac:dyDescent="0.25">
      <c r="H2814" s="38">
        <f>'11-2019'!H4048</f>
        <v>0</v>
      </c>
      <c r="I2814" s="38">
        <f>'11-2019'!I4048</f>
        <v>0</v>
      </c>
      <c r="J2814" s="38">
        <f>'11-2019'!J4048</f>
        <v>0</v>
      </c>
    </row>
    <row r="2815" spans="8:10" x14ac:dyDescent="0.25">
      <c r="H2815" s="38">
        <f>'11-2019'!H4049</f>
        <v>0</v>
      </c>
      <c r="I2815" s="38">
        <f>'11-2019'!I4049</f>
        <v>0</v>
      </c>
      <c r="J2815" s="38">
        <f>'11-2019'!J4049</f>
        <v>0</v>
      </c>
    </row>
    <row r="2816" spans="8:10" x14ac:dyDescent="0.25">
      <c r="H2816" s="38">
        <f>'11-2019'!H4050</f>
        <v>0</v>
      </c>
      <c r="I2816" s="38">
        <f>'11-2019'!I4050</f>
        <v>0</v>
      </c>
      <c r="J2816" s="38">
        <f>'11-2019'!J4050</f>
        <v>0</v>
      </c>
    </row>
    <row r="2817" spans="8:10" x14ac:dyDescent="0.25">
      <c r="H2817" s="38">
        <f>'11-2019'!H4051</f>
        <v>0</v>
      </c>
      <c r="I2817" s="38">
        <f>'11-2019'!I4051</f>
        <v>0</v>
      </c>
      <c r="J2817" s="38">
        <f>'11-2019'!J4051</f>
        <v>0</v>
      </c>
    </row>
    <row r="2818" spans="8:10" x14ac:dyDescent="0.25">
      <c r="H2818" s="38">
        <f>'11-2019'!H4052</f>
        <v>0</v>
      </c>
      <c r="I2818" s="38">
        <f>'11-2019'!I4052</f>
        <v>0</v>
      </c>
      <c r="J2818" s="38">
        <f>'11-2019'!J4052</f>
        <v>0</v>
      </c>
    </row>
    <row r="2819" spans="8:10" x14ac:dyDescent="0.25">
      <c r="H2819" s="38">
        <f>'11-2019'!H4053</f>
        <v>0</v>
      </c>
      <c r="I2819" s="38">
        <f>'11-2019'!I4053</f>
        <v>0</v>
      </c>
      <c r="J2819" s="38">
        <f>'11-2019'!J4053</f>
        <v>0</v>
      </c>
    </row>
    <row r="2820" spans="8:10" x14ac:dyDescent="0.25">
      <c r="H2820" s="38">
        <f>'11-2019'!H4054</f>
        <v>0</v>
      </c>
      <c r="I2820" s="38">
        <f>'11-2019'!I4054</f>
        <v>0</v>
      </c>
      <c r="J2820" s="38">
        <f>'11-2019'!J4054</f>
        <v>0</v>
      </c>
    </row>
    <row r="2821" spans="8:10" x14ac:dyDescent="0.25">
      <c r="H2821" s="38">
        <f>'11-2019'!H4055</f>
        <v>0</v>
      </c>
      <c r="I2821" s="38">
        <f>'11-2019'!I4055</f>
        <v>0</v>
      </c>
      <c r="J2821" s="38">
        <f>'11-2019'!J4055</f>
        <v>0</v>
      </c>
    </row>
    <row r="2822" spans="8:10" x14ac:dyDescent="0.25">
      <c r="H2822" s="38">
        <f>'11-2019'!H4056</f>
        <v>0</v>
      </c>
      <c r="I2822" s="38">
        <f>'11-2019'!I4056</f>
        <v>0</v>
      </c>
      <c r="J2822" s="38">
        <f>'11-2019'!J4056</f>
        <v>0</v>
      </c>
    </row>
    <row r="2823" spans="8:10" x14ac:dyDescent="0.25">
      <c r="H2823" s="38">
        <f>'11-2019'!H4057</f>
        <v>0</v>
      </c>
      <c r="I2823" s="38">
        <f>'11-2019'!I4057</f>
        <v>0</v>
      </c>
      <c r="J2823" s="38">
        <f>'11-2019'!J4057</f>
        <v>0</v>
      </c>
    </row>
    <row r="2824" spans="8:10" x14ac:dyDescent="0.25">
      <c r="H2824" s="38">
        <f>'11-2019'!H4058</f>
        <v>0</v>
      </c>
      <c r="I2824" s="38">
        <f>'11-2019'!I4058</f>
        <v>0</v>
      </c>
      <c r="J2824" s="38">
        <f>'11-2019'!J4058</f>
        <v>0</v>
      </c>
    </row>
    <row r="2825" spans="8:10" x14ac:dyDescent="0.25">
      <c r="H2825" s="38">
        <f>'11-2019'!H4059</f>
        <v>0</v>
      </c>
      <c r="I2825" s="38">
        <f>'11-2019'!I4059</f>
        <v>0</v>
      </c>
      <c r="J2825" s="38">
        <f>'11-2019'!J4059</f>
        <v>0</v>
      </c>
    </row>
    <row r="2826" spans="8:10" x14ac:dyDescent="0.25">
      <c r="H2826" s="38">
        <f>'11-2019'!H4060</f>
        <v>0</v>
      </c>
      <c r="I2826" s="38">
        <f>'11-2019'!I4060</f>
        <v>0</v>
      </c>
      <c r="J2826" s="38">
        <f>'11-2019'!J4060</f>
        <v>0</v>
      </c>
    </row>
    <row r="2827" spans="8:10" x14ac:dyDescent="0.25">
      <c r="H2827" s="38">
        <f>'11-2019'!H4061</f>
        <v>0</v>
      </c>
      <c r="I2827" s="38">
        <f>'11-2019'!I4061</f>
        <v>0</v>
      </c>
      <c r="J2827" s="38">
        <f>'11-2019'!J4061</f>
        <v>0</v>
      </c>
    </row>
    <row r="2828" spans="8:10" x14ac:dyDescent="0.25">
      <c r="H2828" s="38">
        <f>'11-2019'!H4062</f>
        <v>0</v>
      </c>
      <c r="I2828" s="38">
        <f>'11-2019'!I4062</f>
        <v>0</v>
      </c>
      <c r="J2828" s="38">
        <f>'11-2019'!J4062</f>
        <v>0</v>
      </c>
    </row>
    <row r="2829" spans="8:10" x14ac:dyDescent="0.25">
      <c r="H2829" s="38">
        <f>'11-2019'!H4063</f>
        <v>0</v>
      </c>
      <c r="I2829" s="38">
        <f>'11-2019'!I4063</f>
        <v>0</v>
      </c>
      <c r="J2829" s="38">
        <f>'11-2019'!J4063</f>
        <v>0</v>
      </c>
    </row>
    <row r="2830" spans="8:10" x14ac:dyDescent="0.25">
      <c r="H2830" s="38">
        <f>'11-2019'!H4064</f>
        <v>0</v>
      </c>
      <c r="I2830" s="38">
        <f>'11-2019'!I4064</f>
        <v>0</v>
      </c>
      <c r="J2830" s="38">
        <f>'11-2019'!J4064</f>
        <v>0</v>
      </c>
    </row>
    <row r="2831" spans="8:10" x14ac:dyDescent="0.25">
      <c r="H2831" s="38">
        <f>'11-2019'!H4065</f>
        <v>0</v>
      </c>
      <c r="I2831" s="38">
        <f>'11-2019'!I4065</f>
        <v>0</v>
      </c>
      <c r="J2831" s="38">
        <f>'11-2019'!J4065</f>
        <v>0</v>
      </c>
    </row>
    <row r="2832" spans="8:10" x14ac:dyDescent="0.25">
      <c r="H2832" s="38">
        <f>'11-2019'!H4066</f>
        <v>0</v>
      </c>
      <c r="I2832" s="38">
        <f>'11-2019'!I4066</f>
        <v>0</v>
      </c>
      <c r="J2832" s="38">
        <f>'11-2019'!J4066</f>
        <v>0</v>
      </c>
    </row>
    <row r="2833" spans="8:10" x14ac:dyDescent="0.25">
      <c r="H2833" s="38">
        <f>'11-2019'!H4067</f>
        <v>0</v>
      </c>
      <c r="I2833" s="38">
        <f>'11-2019'!I4067</f>
        <v>0</v>
      </c>
      <c r="J2833" s="38">
        <f>'11-2019'!J4067</f>
        <v>0</v>
      </c>
    </row>
    <row r="2834" spans="8:10" x14ac:dyDescent="0.25">
      <c r="H2834" s="38">
        <f>'11-2019'!H4068</f>
        <v>0</v>
      </c>
      <c r="I2834" s="38">
        <f>'11-2019'!I4068</f>
        <v>0</v>
      </c>
      <c r="J2834" s="38">
        <f>'11-2019'!J4068</f>
        <v>0</v>
      </c>
    </row>
    <row r="2835" spans="8:10" x14ac:dyDescent="0.25">
      <c r="H2835" s="38">
        <f>'11-2019'!H4069</f>
        <v>0</v>
      </c>
      <c r="I2835" s="38">
        <f>'11-2019'!I4069</f>
        <v>0</v>
      </c>
      <c r="J2835" s="38">
        <f>'11-2019'!J4069</f>
        <v>0</v>
      </c>
    </row>
    <row r="2836" spans="8:10" x14ac:dyDescent="0.25">
      <c r="H2836" s="38">
        <f>'11-2019'!H4070</f>
        <v>0</v>
      </c>
      <c r="I2836" s="38">
        <f>'11-2019'!I4070</f>
        <v>0</v>
      </c>
      <c r="J2836" s="38">
        <f>'11-2019'!J4070</f>
        <v>0</v>
      </c>
    </row>
    <row r="2837" spans="8:10" x14ac:dyDescent="0.25">
      <c r="H2837" s="38">
        <f>'11-2019'!H4071</f>
        <v>0</v>
      </c>
      <c r="I2837" s="38">
        <f>'11-2019'!I4071</f>
        <v>0</v>
      </c>
      <c r="J2837" s="38">
        <f>'11-2019'!J4071</f>
        <v>0</v>
      </c>
    </row>
    <row r="2838" spans="8:10" x14ac:dyDescent="0.25">
      <c r="H2838" s="38">
        <f>'11-2019'!H4072</f>
        <v>0</v>
      </c>
      <c r="I2838" s="38">
        <f>'11-2019'!I4072</f>
        <v>0</v>
      </c>
      <c r="J2838" s="38">
        <f>'11-2019'!J4072</f>
        <v>0</v>
      </c>
    </row>
    <row r="2839" spans="8:10" x14ac:dyDescent="0.25">
      <c r="H2839" s="38">
        <f>'11-2019'!H4073</f>
        <v>0</v>
      </c>
      <c r="I2839" s="38">
        <f>'11-2019'!I4073</f>
        <v>0</v>
      </c>
      <c r="J2839" s="38">
        <f>'11-2019'!J4073</f>
        <v>0</v>
      </c>
    </row>
    <row r="2840" spans="8:10" x14ac:dyDescent="0.25">
      <c r="H2840" s="38">
        <f>'11-2019'!H4074</f>
        <v>0</v>
      </c>
      <c r="I2840" s="38">
        <f>'11-2019'!I4074</f>
        <v>0</v>
      </c>
      <c r="J2840" s="38">
        <f>'11-2019'!J4074</f>
        <v>0</v>
      </c>
    </row>
    <row r="2841" spans="8:10" x14ac:dyDescent="0.25">
      <c r="H2841" s="38">
        <f>'11-2019'!H4075</f>
        <v>0</v>
      </c>
      <c r="I2841" s="38">
        <f>'11-2019'!I4075</f>
        <v>0</v>
      </c>
      <c r="J2841" s="38">
        <f>'11-2019'!J4075</f>
        <v>0</v>
      </c>
    </row>
    <row r="2842" spans="8:10" x14ac:dyDescent="0.25">
      <c r="H2842" s="38">
        <f>'11-2019'!H4076</f>
        <v>0</v>
      </c>
      <c r="I2842" s="38">
        <f>'11-2019'!I4076</f>
        <v>0</v>
      </c>
      <c r="J2842" s="38">
        <f>'11-2019'!J4076</f>
        <v>0</v>
      </c>
    </row>
    <row r="2843" spans="8:10" x14ac:dyDescent="0.25">
      <c r="H2843" s="38">
        <f>'11-2019'!H4077</f>
        <v>0</v>
      </c>
      <c r="I2843" s="38">
        <f>'11-2019'!I4077</f>
        <v>0</v>
      </c>
      <c r="J2843" s="38">
        <f>'11-2019'!J4077</f>
        <v>0</v>
      </c>
    </row>
    <row r="2844" spans="8:10" x14ac:dyDescent="0.25">
      <c r="H2844" s="38">
        <f>'11-2019'!H4078</f>
        <v>0</v>
      </c>
      <c r="I2844" s="38">
        <f>'11-2019'!I4078</f>
        <v>0</v>
      </c>
      <c r="J2844" s="38">
        <f>'11-2019'!J4078</f>
        <v>0</v>
      </c>
    </row>
    <row r="2845" spans="8:10" x14ac:dyDescent="0.25">
      <c r="H2845" s="38">
        <f>'11-2019'!H4079</f>
        <v>0</v>
      </c>
      <c r="I2845" s="38">
        <f>'11-2019'!I4079</f>
        <v>0</v>
      </c>
      <c r="J2845" s="38">
        <f>'11-2019'!J4079</f>
        <v>0</v>
      </c>
    </row>
    <row r="2846" spans="8:10" x14ac:dyDescent="0.25">
      <c r="H2846" s="38">
        <f>'11-2019'!H4080</f>
        <v>0</v>
      </c>
      <c r="I2846" s="38">
        <f>'11-2019'!I4080</f>
        <v>0</v>
      </c>
      <c r="J2846" s="38">
        <f>'11-2019'!J4080</f>
        <v>0</v>
      </c>
    </row>
    <row r="2847" spans="8:10" x14ac:dyDescent="0.25">
      <c r="H2847" s="38">
        <f>'11-2019'!H4081</f>
        <v>0</v>
      </c>
      <c r="I2847" s="38">
        <f>'11-2019'!I4081</f>
        <v>0</v>
      </c>
      <c r="J2847" s="38">
        <f>'11-2019'!J4081</f>
        <v>0</v>
      </c>
    </row>
    <row r="2848" spans="8:10" x14ac:dyDescent="0.25">
      <c r="H2848" s="38">
        <f>'11-2019'!H4082</f>
        <v>0</v>
      </c>
      <c r="I2848" s="38">
        <f>'11-2019'!I4082</f>
        <v>0</v>
      </c>
      <c r="J2848" s="38">
        <f>'11-2019'!J4082</f>
        <v>0</v>
      </c>
    </row>
    <row r="2849" spans="8:10" x14ac:dyDescent="0.25">
      <c r="H2849" s="38">
        <f>'11-2019'!H4083</f>
        <v>0</v>
      </c>
      <c r="I2849" s="38">
        <f>'11-2019'!I4083</f>
        <v>0</v>
      </c>
      <c r="J2849" s="38">
        <f>'11-2019'!J4083</f>
        <v>0</v>
      </c>
    </row>
    <row r="2850" spans="8:10" x14ac:dyDescent="0.25">
      <c r="H2850" s="38">
        <f>'11-2019'!H4084</f>
        <v>0</v>
      </c>
      <c r="I2850" s="38">
        <f>'11-2019'!I4084</f>
        <v>0</v>
      </c>
      <c r="J2850" s="38">
        <f>'11-2019'!J4084</f>
        <v>0</v>
      </c>
    </row>
    <row r="2851" spans="8:10" x14ac:dyDescent="0.25">
      <c r="H2851" s="38">
        <f>'11-2019'!H4085</f>
        <v>0</v>
      </c>
      <c r="I2851" s="38">
        <f>'11-2019'!I4085</f>
        <v>0</v>
      </c>
      <c r="J2851" s="38">
        <f>'11-2019'!J4085</f>
        <v>0</v>
      </c>
    </row>
    <row r="2852" spans="8:10" x14ac:dyDescent="0.25">
      <c r="H2852" s="38">
        <f>'11-2019'!H4086</f>
        <v>0</v>
      </c>
      <c r="I2852" s="38">
        <f>'11-2019'!I4086</f>
        <v>0</v>
      </c>
      <c r="J2852" s="38">
        <f>'11-2019'!J4086</f>
        <v>0</v>
      </c>
    </row>
    <row r="2853" spans="8:10" x14ac:dyDescent="0.25">
      <c r="H2853" s="38">
        <f>'11-2019'!H4087</f>
        <v>0</v>
      </c>
      <c r="I2853" s="38">
        <f>'11-2019'!I4087</f>
        <v>0</v>
      </c>
      <c r="J2853" s="38">
        <f>'11-2019'!J4087</f>
        <v>0</v>
      </c>
    </row>
    <row r="2854" spans="8:10" x14ac:dyDescent="0.25">
      <c r="H2854" s="38">
        <f>'11-2019'!H4088</f>
        <v>0</v>
      </c>
      <c r="I2854" s="38">
        <f>'11-2019'!I4088</f>
        <v>0</v>
      </c>
      <c r="J2854" s="38">
        <f>'11-2019'!J4088</f>
        <v>0</v>
      </c>
    </row>
    <row r="2855" spans="8:10" x14ac:dyDescent="0.25">
      <c r="H2855" s="38">
        <f>'11-2019'!H4089</f>
        <v>0</v>
      </c>
      <c r="I2855" s="38">
        <f>'11-2019'!I4089</f>
        <v>0</v>
      </c>
      <c r="J2855" s="38">
        <f>'11-2019'!J4089</f>
        <v>0</v>
      </c>
    </row>
    <row r="2856" spans="8:10" x14ac:dyDescent="0.25">
      <c r="H2856" s="38">
        <f>'11-2019'!H4090</f>
        <v>0</v>
      </c>
      <c r="I2856" s="38">
        <f>'11-2019'!I4090</f>
        <v>0</v>
      </c>
      <c r="J2856" s="38">
        <f>'11-2019'!J4090</f>
        <v>0</v>
      </c>
    </row>
    <row r="2857" spans="8:10" x14ac:dyDescent="0.25">
      <c r="H2857" s="38">
        <f>'11-2019'!H4091</f>
        <v>0</v>
      </c>
      <c r="I2857" s="38">
        <f>'11-2019'!I4091</f>
        <v>0</v>
      </c>
      <c r="J2857" s="38">
        <f>'11-2019'!J4091</f>
        <v>0</v>
      </c>
    </row>
    <row r="2858" spans="8:10" x14ac:dyDescent="0.25">
      <c r="H2858" s="38">
        <f>'11-2019'!H4092</f>
        <v>0</v>
      </c>
      <c r="I2858" s="38">
        <f>'11-2019'!I4092</f>
        <v>0</v>
      </c>
      <c r="J2858" s="38">
        <f>'11-2019'!J4092</f>
        <v>0</v>
      </c>
    </row>
    <row r="2859" spans="8:10" x14ac:dyDescent="0.25">
      <c r="H2859" s="38">
        <f>'11-2019'!H4093</f>
        <v>0</v>
      </c>
      <c r="I2859" s="38">
        <f>'11-2019'!I4093</f>
        <v>0</v>
      </c>
      <c r="J2859" s="38">
        <f>'11-2019'!J4093</f>
        <v>0</v>
      </c>
    </row>
    <row r="2860" spans="8:10" x14ac:dyDescent="0.25">
      <c r="H2860" s="38">
        <f>'11-2019'!H4094</f>
        <v>0</v>
      </c>
      <c r="I2860" s="38">
        <f>'11-2019'!I4094</f>
        <v>0</v>
      </c>
      <c r="J2860" s="38">
        <f>'11-2019'!J4094</f>
        <v>0</v>
      </c>
    </row>
    <row r="2861" spans="8:10" x14ac:dyDescent="0.25">
      <c r="H2861" s="38">
        <f>'11-2019'!H4095</f>
        <v>0</v>
      </c>
      <c r="I2861" s="38">
        <f>'11-2019'!I4095</f>
        <v>0</v>
      </c>
      <c r="J2861" s="38">
        <f>'11-2019'!J4095</f>
        <v>0</v>
      </c>
    </row>
    <row r="2862" spans="8:10" x14ac:dyDescent="0.25">
      <c r="H2862" s="38">
        <f>'11-2019'!H4096</f>
        <v>0</v>
      </c>
      <c r="I2862" s="38">
        <f>'11-2019'!I4096</f>
        <v>0</v>
      </c>
      <c r="J2862" s="38">
        <f>'11-2019'!J4096</f>
        <v>0</v>
      </c>
    </row>
    <row r="2863" spans="8:10" x14ac:dyDescent="0.25">
      <c r="H2863" s="38">
        <f>'11-2019'!H4097</f>
        <v>0</v>
      </c>
      <c r="I2863" s="38">
        <f>'11-2019'!I4097</f>
        <v>0</v>
      </c>
      <c r="J2863" s="38">
        <f>'11-2019'!J4097</f>
        <v>0</v>
      </c>
    </row>
    <row r="2864" spans="8:10" x14ac:dyDescent="0.25">
      <c r="H2864" s="38">
        <f>'11-2019'!H4098</f>
        <v>0</v>
      </c>
      <c r="I2864" s="38">
        <f>'11-2019'!I4098</f>
        <v>0</v>
      </c>
      <c r="J2864" s="38">
        <f>'11-2019'!J4098</f>
        <v>0</v>
      </c>
    </row>
    <row r="2865" spans="8:10" x14ac:dyDescent="0.25">
      <c r="H2865" s="38">
        <f>'11-2019'!H4099</f>
        <v>0</v>
      </c>
      <c r="I2865" s="38">
        <f>'11-2019'!I4099</f>
        <v>0</v>
      </c>
      <c r="J2865" s="38">
        <f>'11-2019'!J4099</f>
        <v>0</v>
      </c>
    </row>
    <row r="2866" spans="8:10" x14ac:dyDescent="0.25">
      <c r="H2866" s="38">
        <f>'11-2019'!H4100</f>
        <v>0</v>
      </c>
      <c r="I2866" s="38">
        <f>'11-2019'!I4100</f>
        <v>0</v>
      </c>
      <c r="J2866" s="38">
        <f>'11-2019'!J4100</f>
        <v>0</v>
      </c>
    </row>
    <row r="2867" spans="8:10" x14ac:dyDescent="0.25">
      <c r="H2867" s="38">
        <f>'11-2019'!H4101</f>
        <v>0</v>
      </c>
      <c r="I2867" s="38">
        <f>'11-2019'!I4101</f>
        <v>0</v>
      </c>
      <c r="J2867" s="38">
        <f>'11-2019'!J4101</f>
        <v>0</v>
      </c>
    </row>
    <row r="2868" spans="8:10" x14ac:dyDescent="0.25">
      <c r="H2868" s="38">
        <f>'11-2019'!H4102</f>
        <v>0</v>
      </c>
      <c r="I2868" s="38">
        <f>'11-2019'!I4102</f>
        <v>0</v>
      </c>
      <c r="J2868" s="38">
        <f>'11-2019'!J4102</f>
        <v>0</v>
      </c>
    </row>
    <row r="2869" spans="8:10" x14ac:dyDescent="0.25">
      <c r="H2869" s="38">
        <f>'11-2019'!H4103</f>
        <v>0</v>
      </c>
      <c r="I2869" s="38">
        <f>'11-2019'!I4103</f>
        <v>0</v>
      </c>
      <c r="J2869" s="38">
        <f>'11-2019'!J4103</f>
        <v>0</v>
      </c>
    </row>
    <row r="2870" spans="8:10" x14ac:dyDescent="0.25">
      <c r="H2870" s="38">
        <f>'11-2019'!H4104</f>
        <v>0</v>
      </c>
      <c r="I2870" s="38">
        <f>'11-2019'!I4104</f>
        <v>0</v>
      </c>
      <c r="J2870" s="38">
        <f>'11-2019'!J4104</f>
        <v>0</v>
      </c>
    </row>
    <row r="2871" spans="8:10" x14ac:dyDescent="0.25">
      <c r="H2871" s="38">
        <f>'11-2019'!H4105</f>
        <v>0</v>
      </c>
      <c r="I2871" s="38">
        <f>'11-2019'!I4105</f>
        <v>0</v>
      </c>
      <c r="J2871" s="38">
        <f>'11-2019'!J4105</f>
        <v>0</v>
      </c>
    </row>
    <row r="2872" spans="8:10" x14ac:dyDescent="0.25">
      <c r="H2872" s="38">
        <f>'11-2019'!H4106</f>
        <v>0</v>
      </c>
      <c r="I2872" s="38">
        <f>'11-2019'!I4106</f>
        <v>0</v>
      </c>
      <c r="J2872" s="38">
        <f>'11-2019'!J4106</f>
        <v>0</v>
      </c>
    </row>
    <row r="2873" spans="8:10" x14ac:dyDescent="0.25">
      <c r="H2873" s="38">
        <f>'11-2019'!H4107</f>
        <v>0</v>
      </c>
      <c r="I2873" s="38">
        <f>'11-2019'!I4107</f>
        <v>0</v>
      </c>
      <c r="J2873" s="38">
        <f>'11-2019'!J4107</f>
        <v>0</v>
      </c>
    </row>
    <row r="2874" spans="8:10" x14ac:dyDescent="0.25">
      <c r="H2874" s="38">
        <f>'11-2019'!H4108</f>
        <v>0</v>
      </c>
      <c r="I2874" s="38">
        <f>'11-2019'!I4108</f>
        <v>0</v>
      </c>
      <c r="J2874" s="38">
        <f>'11-2019'!J4108</f>
        <v>0</v>
      </c>
    </row>
    <row r="2875" spans="8:10" x14ac:dyDescent="0.25">
      <c r="H2875" s="38">
        <f>'11-2019'!H4109</f>
        <v>0</v>
      </c>
      <c r="I2875" s="38">
        <f>'11-2019'!I4109</f>
        <v>0</v>
      </c>
      <c r="J2875" s="38">
        <f>'11-2019'!J4109</f>
        <v>0</v>
      </c>
    </row>
    <row r="2876" spans="8:10" x14ac:dyDescent="0.25">
      <c r="H2876" s="38">
        <f>'11-2019'!H4110</f>
        <v>0</v>
      </c>
      <c r="I2876" s="38">
        <f>'11-2019'!I4110</f>
        <v>0</v>
      </c>
      <c r="J2876" s="38">
        <f>'11-2019'!J4110</f>
        <v>0</v>
      </c>
    </row>
    <row r="2877" spans="8:10" x14ac:dyDescent="0.25">
      <c r="H2877" s="38">
        <f>'11-2019'!H4111</f>
        <v>0</v>
      </c>
      <c r="I2877" s="38">
        <f>'11-2019'!I4111</f>
        <v>0</v>
      </c>
      <c r="J2877" s="38">
        <f>'11-2019'!J4111</f>
        <v>0</v>
      </c>
    </row>
    <row r="2878" spans="8:10" x14ac:dyDescent="0.25">
      <c r="H2878" s="38">
        <f>'11-2019'!H4112</f>
        <v>0</v>
      </c>
      <c r="I2878" s="38">
        <f>'11-2019'!I4112</f>
        <v>0</v>
      </c>
      <c r="J2878" s="38">
        <f>'11-2019'!J4112</f>
        <v>0</v>
      </c>
    </row>
    <row r="2879" spans="8:10" x14ac:dyDescent="0.25">
      <c r="H2879" s="38">
        <f>'11-2019'!H4113</f>
        <v>0</v>
      </c>
      <c r="I2879" s="38">
        <f>'11-2019'!I4113</f>
        <v>0</v>
      </c>
      <c r="J2879" s="38">
        <f>'11-2019'!J4113</f>
        <v>0</v>
      </c>
    </row>
    <row r="2880" spans="8:10" x14ac:dyDescent="0.25">
      <c r="H2880" s="38">
        <f>'11-2019'!H4114</f>
        <v>0</v>
      </c>
      <c r="I2880" s="38">
        <f>'11-2019'!I4114</f>
        <v>0</v>
      </c>
      <c r="J2880" s="38">
        <f>'11-2019'!J4114</f>
        <v>0</v>
      </c>
    </row>
    <row r="2881" spans="8:10" x14ac:dyDescent="0.25">
      <c r="H2881" s="38">
        <f>'11-2019'!H4115</f>
        <v>0</v>
      </c>
      <c r="I2881" s="38">
        <f>'11-2019'!I4115</f>
        <v>0</v>
      </c>
      <c r="J2881" s="38">
        <f>'11-2019'!J4115</f>
        <v>0</v>
      </c>
    </row>
    <row r="2882" spans="8:10" x14ac:dyDescent="0.25">
      <c r="H2882" s="38">
        <f>'11-2019'!H4116</f>
        <v>0</v>
      </c>
      <c r="I2882" s="38">
        <f>'11-2019'!I4116</f>
        <v>0</v>
      </c>
      <c r="J2882" s="38">
        <f>'11-2019'!J4116</f>
        <v>0</v>
      </c>
    </row>
    <row r="2883" spans="8:10" x14ac:dyDescent="0.25">
      <c r="H2883" s="38">
        <f>'11-2019'!H4117</f>
        <v>0</v>
      </c>
      <c r="I2883" s="38">
        <f>'11-2019'!I4117</f>
        <v>0</v>
      </c>
      <c r="J2883" s="38">
        <f>'11-2019'!J4117</f>
        <v>0</v>
      </c>
    </row>
    <row r="2884" spans="8:10" x14ac:dyDescent="0.25">
      <c r="H2884" s="38">
        <f>'11-2019'!H4118</f>
        <v>0</v>
      </c>
      <c r="I2884" s="38">
        <f>'11-2019'!I4118</f>
        <v>0</v>
      </c>
      <c r="J2884" s="38">
        <f>'11-2019'!J4118</f>
        <v>0</v>
      </c>
    </row>
    <row r="2885" spans="8:10" x14ac:dyDescent="0.25">
      <c r="H2885" s="38">
        <f>'11-2019'!H4119</f>
        <v>0</v>
      </c>
      <c r="I2885" s="38">
        <f>'11-2019'!I4119</f>
        <v>0</v>
      </c>
      <c r="J2885" s="38">
        <f>'11-2019'!J4119</f>
        <v>0</v>
      </c>
    </row>
    <row r="2886" spans="8:10" x14ac:dyDescent="0.25">
      <c r="H2886" s="38">
        <f>'11-2019'!H4120</f>
        <v>0</v>
      </c>
      <c r="I2886" s="38">
        <f>'11-2019'!I4120</f>
        <v>0</v>
      </c>
      <c r="J2886" s="38">
        <f>'11-2019'!J4120</f>
        <v>0</v>
      </c>
    </row>
    <row r="2887" spans="8:10" x14ac:dyDescent="0.25">
      <c r="H2887" s="38">
        <f>'11-2019'!H4121</f>
        <v>0</v>
      </c>
      <c r="I2887" s="38">
        <f>'11-2019'!I4121</f>
        <v>0</v>
      </c>
      <c r="J2887" s="38">
        <f>'11-2019'!J4121</f>
        <v>0</v>
      </c>
    </row>
    <row r="2888" spans="8:10" x14ac:dyDescent="0.25">
      <c r="H2888" s="38">
        <f>'11-2019'!H4122</f>
        <v>0</v>
      </c>
      <c r="I2888" s="38">
        <f>'11-2019'!I4122</f>
        <v>0</v>
      </c>
      <c r="J2888" s="38">
        <f>'11-2019'!J4122</f>
        <v>0</v>
      </c>
    </row>
    <row r="2889" spans="8:10" x14ac:dyDescent="0.25">
      <c r="H2889" s="38">
        <f>'11-2019'!H4123</f>
        <v>0</v>
      </c>
      <c r="I2889" s="38">
        <f>'11-2019'!I4123</f>
        <v>0</v>
      </c>
      <c r="J2889" s="38">
        <f>'11-2019'!J4123</f>
        <v>0</v>
      </c>
    </row>
    <row r="2890" spans="8:10" x14ac:dyDescent="0.25">
      <c r="H2890" s="38">
        <f>'11-2019'!H4124</f>
        <v>0</v>
      </c>
      <c r="I2890" s="38">
        <f>'11-2019'!I4124</f>
        <v>0</v>
      </c>
      <c r="J2890" s="38">
        <f>'11-2019'!J4124</f>
        <v>0</v>
      </c>
    </row>
    <row r="2891" spans="8:10" x14ac:dyDescent="0.25">
      <c r="H2891" s="38">
        <f>'11-2019'!H4125</f>
        <v>0</v>
      </c>
      <c r="I2891" s="38">
        <f>'11-2019'!I4125</f>
        <v>0</v>
      </c>
      <c r="J2891" s="38">
        <f>'11-2019'!J4125</f>
        <v>0</v>
      </c>
    </row>
    <row r="2892" spans="8:10" x14ac:dyDescent="0.25">
      <c r="H2892" s="38">
        <f>'11-2019'!H4126</f>
        <v>0</v>
      </c>
      <c r="I2892" s="38">
        <f>'11-2019'!I4126</f>
        <v>0</v>
      </c>
      <c r="J2892" s="38">
        <f>'11-2019'!J4126</f>
        <v>0</v>
      </c>
    </row>
    <row r="2893" spans="8:10" x14ac:dyDescent="0.25">
      <c r="H2893" s="38">
        <f>'11-2019'!H4127</f>
        <v>0</v>
      </c>
      <c r="I2893" s="38">
        <f>'11-2019'!I4127</f>
        <v>0</v>
      </c>
      <c r="J2893" s="38">
        <f>'11-2019'!J4127</f>
        <v>0</v>
      </c>
    </row>
    <row r="2894" spans="8:10" x14ac:dyDescent="0.25">
      <c r="H2894" s="38">
        <f>'11-2019'!H4128</f>
        <v>0</v>
      </c>
      <c r="I2894" s="38">
        <f>'11-2019'!I4128</f>
        <v>0</v>
      </c>
      <c r="J2894" s="38">
        <f>'11-2019'!J4128</f>
        <v>0</v>
      </c>
    </row>
    <row r="2895" spans="8:10" x14ac:dyDescent="0.25">
      <c r="H2895" s="38">
        <f>'11-2019'!H4129</f>
        <v>0</v>
      </c>
      <c r="I2895" s="38">
        <f>'11-2019'!I4129</f>
        <v>0</v>
      </c>
      <c r="J2895" s="38">
        <f>'11-2019'!J4129</f>
        <v>0</v>
      </c>
    </row>
    <row r="2896" spans="8:10" x14ac:dyDescent="0.25">
      <c r="H2896" s="38">
        <f>'11-2019'!H4130</f>
        <v>0</v>
      </c>
      <c r="I2896" s="38">
        <f>'11-2019'!I4130</f>
        <v>0</v>
      </c>
      <c r="J2896" s="38">
        <f>'11-2019'!J4130</f>
        <v>0</v>
      </c>
    </row>
    <row r="2897" spans="8:10" x14ac:dyDescent="0.25">
      <c r="H2897" s="38">
        <f>'11-2019'!H4131</f>
        <v>0</v>
      </c>
      <c r="I2897" s="38">
        <f>'11-2019'!I4131</f>
        <v>0</v>
      </c>
      <c r="J2897" s="38">
        <f>'11-2019'!J4131</f>
        <v>0</v>
      </c>
    </row>
    <row r="2898" spans="8:10" x14ac:dyDescent="0.25">
      <c r="H2898" s="38">
        <f>'11-2019'!H4132</f>
        <v>0</v>
      </c>
      <c r="I2898" s="38">
        <f>'11-2019'!I4132</f>
        <v>0</v>
      </c>
      <c r="J2898" s="38">
        <f>'11-2019'!J4132</f>
        <v>0</v>
      </c>
    </row>
    <row r="2899" spans="8:10" x14ac:dyDescent="0.25">
      <c r="H2899" s="38">
        <f>'11-2019'!H4133</f>
        <v>0</v>
      </c>
      <c r="I2899" s="38">
        <f>'11-2019'!I4133</f>
        <v>0</v>
      </c>
      <c r="J2899" s="38">
        <f>'11-2019'!J4133</f>
        <v>0</v>
      </c>
    </row>
    <row r="2900" spans="8:10" x14ac:dyDescent="0.25">
      <c r="H2900" s="38">
        <f>'11-2019'!H4134</f>
        <v>0</v>
      </c>
      <c r="I2900" s="38">
        <f>'11-2019'!I4134</f>
        <v>0</v>
      </c>
      <c r="J2900" s="38">
        <f>'11-2019'!J4134</f>
        <v>0</v>
      </c>
    </row>
    <row r="2901" spans="8:10" x14ac:dyDescent="0.25">
      <c r="H2901" s="38">
        <f>'11-2019'!H4135</f>
        <v>0</v>
      </c>
      <c r="I2901" s="38">
        <f>'11-2019'!I4135</f>
        <v>0</v>
      </c>
      <c r="J2901" s="38">
        <f>'11-2019'!J4135</f>
        <v>0</v>
      </c>
    </row>
    <row r="2902" spans="8:10" x14ac:dyDescent="0.25">
      <c r="H2902" s="38">
        <f>'11-2019'!H4136</f>
        <v>0</v>
      </c>
      <c r="I2902" s="38">
        <f>'11-2019'!I4136</f>
        <v>0</v>
      </c>
      <c r="J2902" s="38">
        <f>'11-2019'!J4136</f>
        <v>0</v>
      </c>
    </row>
    <row r="2903" spans="8:10" x14ac:dyDescent="0.25">
      <c r="H2903" s="38">
        <f>'11-2019'!H4137</f>
        <v>0</v>
      </c>
      <c r="I2903" s="38">
        <f>'11-2019'!I4137</f>
        <v>0</v>
      </c>
      <c r="J2903" s="38">
        <f>'11-2019'!J4137</f>
        <v>0</v>
      </c>
    </row>
    <row r="2904" spans="8:10" x14ac:dyDescent="0.25">
      <c r="H2904" s="38">
        <f>'11-2019'!H4138</f>
        <v>0</v>
      </c>
      <c r="I2904" s="38">
        <f>'11-2019'!I4138</f>
        <v>0</v>
      </c>
      <c r="J2904" s="38">
        <f>'11-2019'!J4138</f>
        <v>0</v>
      </c>
    </row>
    <row r="2905" spans="8:10" x14ac:dyDescent="0.25">
      <c r="H2905" s="38">
        <f>'11-2019'!H4139</f>
        <v>0</v>
      </c>
      <c r="I2905" s="38">
        <f>'11-2019'!I4139</f>
        <v>0</v>
      </c>
      <c r="J2905" s="38">
        <f>'11-2019'!J4139</f>
        <v>0</v>
      </c>
    </row>
    <row r="2906" spans="8:10" x14ac:dyDescent="0.25">
      <c r="H2906" s="38">
        <f>'11-2019'!H4140</f>
        <v>0</v>
      </c>
      <c r="I2906" s="38">
        <f>'11-2019'!I4140</f>
        <v>0</v>
      </c>
      <c r="J2906" s="38">
        <f>'11-2019'!J4140</f>
        <v>0</v>
      </c>
    </row>
    <row r="2907" spans="8:10" x14ac:dyDescent="0.25">
      <c r="H2907" s="38">
        <f>'11-2019'!H4141</f>
        <v>0</v>
      </c>
      <c r="I2907" s="38">
        <f>'11-2019'!I4141</f>
        <v>0</v>
      </c>
      <c r="J2907" s="38">
        <f>'11-2019'!J4141</f>
        <v>0</v>
      </c>
    </row>
    <row r="2908" spans="8:10" x14ac:dyDescent="0.25">
      <c r="H2908" s="38">
        <f>'11-2019'!H4142</f>
        <v>0</v>
      </c>
      <c r="I2908" s="38">
        <f>'11-2019'!I4142</f>
        <v>0</v>
      </c>
      <c r="J2908" s="38">
        <f>'11-2019'!J4142</f>
        <v>0</v>
      </c>
    </row>
    <row r="2909" spans="8:10" x14ac:dyDescent="0.25">
      <c r="H2909" s="38">
        <f>'11-2019'!H4143</f>
        <v>0</v>
      </c>
      <c r="I2909" s="38">
        <f>'11-2019'!I4143</f>
        <v>0</v>
      </c>
      <c r="J2909" s="38">
        <f>'11-2019'!J4143</f>
        <v>0</v>
      </c>
    </row>
    <row r="2910" spans="8:10" x14ac:dyDescent="0.25">
      <c r="H2910" s="38">
        <f>'11-2019'!H4144</f>
        <v>0</v>
      </c>
      <c r="I2910" s="38">
        <f>'11-2019'!I4144</f>
        <v>0</v>
      </c>
      <c r="J2910" s="38">
        <f>'11-2019'!J4144</f>
        <v>0</v>
      </c>
    </row>
    <row r="2911" spans="8:10" x14ac:dyDescent="0.25">
      <c r="H2911" s="38">
        <f>'11-2019'!H4145</f>
        <v>0</v>
      </c>
      <c r="I2911" s="38">
        <f>'11-2019'!I4145</f>
        <v>0</v>
      </c>
      <c r="J2911" s="38">
        <f>'11-2019'!J4145</f>
        <v>0</v>
      </c>
    </row>
    <row r="2912" spans="8:10" x14ac:dyDescent="0.25">
      <c r="H2912" s="38">
        <f>'11-2019'!H4146</f>
        <v>0</v>
      </c>
      <c r="I2912" s="38">
        <f>'11-2019'!I4146</f>
        <v>0</v>
      </c>
      <c r="J2912" s="38">
        <f>'11-2019'!J4146</f>
        <v>0</v>
      </c>
    </row>
    <row r="2913" spans="8:10" x14ac:dyDescent="0.25">
      <c r="H2913" s="38">
        <f>'11-2019'!H4147</f>
        <v>0</v>
      </c>
      <c r="I2913" s="38">
        <f>'11-2019'!I4147</f>
        <v>0</v>
      </c>
      <c r="J2913" s="38">
        <f>'11-2019'!J4147</f>
        <v>0</v>
      </c>
    </row>
    <row r="2914" spans="8:10" x14ac:dyDescent="0.25">
      <c r="H2914" s="38">
        <f>'11-2019'!H4148</f>
        <v>0</v>
      </c>
      <c r="I2914" s="38">
        <f>'11-2019'!I4148</f>
        <v>0</v>
      </c>
      <c r="J2914" s="38">
        <f>'11-2019'!J4148</f>
        <v>0</v>
      </c>
    </row>
    <row r="2915" spans="8:10" x14ac:dyDescent="0.25">
      <c r="H2915" s="38">
        <f>'11-2019'!H4149</f>
        <v>0</v>
      </c>
      <c r="I2915" s="38">
        <f>'11-2019'!I4149</f>
        <v>0</v>
      </c>
      <c r="J2915" s="38">
        <f>'11-2019'!J4149</f>
        <v>0</v>
      </c>
    </row>
    <row r="2916" spans="8:10" x14ac:dyDescent="0.25">
      <c r="H2916" s="38">
        <f>'11-2019'!H4150</f>
        <v>0</v>
      </c>
      <c r="I2916" s="38">
        <f>'11-2019'!I4150</f>
        <v>0</v>
      </c>
      <c r="J2916" s="38">
        <f>'11-2019'!J4150</f>
        <v>0</v>
      </c>
    </row>
    <row r="2917" spans="8:10" x14ac:dyDescent="0.25">
      <c r="H2917" s="38">
        <f>'11-2019'!H4151</f>
        <v>0</v>
      </c>
      <c r="I2917" s="38">
        <f>'11-2019'!I4151</f>
        <v>0</v>
      </c>
      <c r="J2917" s="38">
        <f>'11-2019'!J4151</f>
        <v>0</v>
      </c>
    </row>
    <row r="2918" spans="8:10" x14ac:dyDescent="0.25">
      <c r="H2918" s="38">
        <f>'11-2019'!H4152</f>
        <v>0</v>
      </c>
      <c r="I2918" s="38">
        <f>'11-2019'!I4152</f>
        <v>0</v>
      </c>
      <c r="J2918" s="38">
        <f>'11-2019'!J4152</f>
        <v>0</v>
      </c>
    </row>
    <row r="2919" spans="8:10" x14ac:dyDescent="0.25">
      <c r="H2919" s="38">
        <f>'11-2019'!H4153</f>
        <v>0</v>
      </c>
      <c r="I2919" s="38">
        <f>'11-2019'!I4153</f>
        <v>0</v>
      </c>
      <c r="J2919" s="38">
        <f>'11-2019'!J4153</f>
        <v>0</v>
      </c>
    </row>
    <row r="2920" spans="8:10" x14ac:dyDescent="0.25">
      <c r="H2920" s="38">
        <f>'11-2019'!H4154</f>
        <v>0</v>
      </c>
      <c r="I2920" s="38">
        <f>'11-2019'!I4154</f>
        <v>0</v>
      </c>
      <c r="J2920" s="38">
        <f>'11-2019'!J4154</f>
        <v>0</v>
      </c>
    </row>
    <row r="2921" spans="8:10" x14ac:dyDescent="0.25">
      <c r="H2921" s="38">
        <f>'11-2019'!H4155</f>
        <v>0</v>
      </c>
      <c r="I2921" s="38">
        <f>'11-2019'!I4155</f>
        <v>0</v>
      </c>
      <c r="J2921" s="38">
        <f>'11-2019'!J4155</f>
        <v>0</v>
      </c>
    </row>
    <row r="2922" spans="8:10" x14ac:dyDescent="0.25">
      <c r="H2922" s="38">
        <f>'11-2019'!H4156</f>
        <v>0</v>
      </c>
      <c r="I2922" s="38">
        <f>'11-2019'!I4156</f>
        <v>0</v>
      </c>
      <c r="J2922" s="38">
        <f>'11-2019'!J4156</f>
        <v>0</v>
      </c>
    </row>
    <row r="2923" spans="8:10" x14ac:dyDescent="0.25">
      <c r="H2923" s="38">
        <f>'11-2019'!H4157</f>
        <v>0</v>
      </c>
      <c r="I2923" s="38">
        <f>'11-2019'!I4157</f>
        <v>0</v>
      </c>
      <c r="J2923" s="38">
        <f>'11-2019'!J4157</f>
        <v>0</v>
      </c>
    </row>
    <row r="2924" spans="8:10" x14ac:dyDescent="0.25">
      <c r="H2924" s="38">
        <f>'11-2019'!H4158</f>
        <v>0</v>
      </c>
      <c r="I2924" s="38">
        <f>'11-2019'!I4158</f>
        <v>0</v>
      </c>
      <c r="J2924" s="38">
        <f>'11-2019'!J4158</f>
        <v>0</v>
      </c>
    </row>
    <row r="2925" spans="8:10" x14ac:dyDescent="0.25">
      <c r="H2925" s="38">
        <f>'11-2019'!H4159</f>
        <v>0</v>
      </c>
      <c r="I2925" s="38">
        <f>'11-2019'!I4159</f>
        <v>0</v>
      </c>
      <c r="J2925" s="38">
        <f>'11-2019'!J4159</f>
        <v>0</v>
      </c>
    </row>
    <row r="2926" spans="8:10" x14ac:dyDescent="0.25">
      <c r="H2926" s="38">
        <f>'11-2019'!H4160</f>
        <v>0</v>
      </c>
      <c r="I2926" s="38">
        <f>'11-2019'!I4160</f>
        <v>0</v>
      </c>
      <c r="J2926" s="38">
        <f>'11-2019'!J4160</f>
        <v>0</v>
      </c>
    </row>
    <row r="2927" spans="8:10" x14ac:dyDescent="0.25">
      <c r="H2927" s="38">
        <f>'11-2019'!H4161</f>
        <v>0</v>
      </c>
      <c r="I2927" s="38">
        <f>'11-2019'!I4161</f>
        <v>0</v>
      </c>
      <c r="J2927" s="38">
        <f>'11-2019'!J4161</f>
        <v>0</v>
      </c>
    </row>
    <row r="2928" spans="8:10" x14ac:dyDescent="0.25">
      <c r="H2928" s="38">
        <f>'11-2019'!H4162</f>
        <v>0</v>
      </c>
      <c r="I2928" s="38">
        <f>'11-2019'!I4162</f>
        <v>0</v>
      </c>
      <c r="J2928" s="38">
        <f>'11-2019'!J4162</f>
        <v>0</v>
      </c>
    </row>
    <row r="2929" spans="8:10" x14ac:dyDescent="0.25">
      <c r="H2929" s="38">
        <f>'11-2019'!H4163</f>
        <v>0</v>
      </c>
      <c r="I2929" s="38">
        <f>'11-2019'!I4163</f>
        <v>0</v>
      </c>
      <c r="J2929" s="38">
        <f>'11-2019'!J4163</f>
        <v>0</v>
      </c>
    </row>
    <row r="2930" spans="8:10" x14ac:dyDescent="0.25">
      <c r="H2930" s="38">
        <f>'11-2019'!H4164</f>
        <v>0</v>
      </c>
      <c r="I2930" s="38">
        <f>'11-2019'!I4164</f>
        <v>0</v>
      </c>
      <c r="J2930" s="38">
        <f>'11-2019'!J4164</f>
        <v>0</v>
      </c>
    </row>
    <row r="2931" spans="8:10" x14ac:dyDescent="0.25">
      <c r="H2931" s="38">
        <f>'11-2019'!H4165</f>
        <v>0</v>
      </c>
      <c r="I2931" s="38">
        <f>'11-2019'!I4165</f>
        <v>0</v>
      </c>
      <c r="J2931" s="38">
        <f>'11-2019'!J4165</f>
        <v>0</v>
      </c>
    </row>
    <row r="2932" spans="8:10" x14ac:dyDescent="0.25">
      <c r="H2932" s="38">
        <f>'11-2019'!H4166</f>
        <v>0</v>
      </c>
      <c r="I2932" s="38">
        <f>'11-2019'!I4166</f>
        <v>0</v>
      </c>
      <c r="J2932" s="38">
        <f>'11-2019'!J4166</f>
        <v>0</v>
      </c>
    </row>
    <row r="2933" spans="8:10" x14ac:dyDescent="0.25">
      <c r="H2933" s="38">
        <f>'11-2019'!H4167</f>
        <v>0</v>
      </c>
      <c r="I2933" s="38">
        <f>'11-2019'!I4167</f>
        <v>0</v>
      </c>
      <c r="J2933" s="38">
        <f>'11-2019'!J4167</f>
        <v>0</v>
      </c>
    </row>
    <row r="2934" spans="8:10" x14ac:dyDescent="0.25">
      <c r="H2934" s="38">
        <f>'11-2019'!H4168</f>
        <v>0</v>
      </c>
      <c r="I2934" s="38">
        <f>'11-2019'!I4168</f>
        <v>0</v>
      </c>
      <c r="J2934" s="38">
        <f>'11-2019'!J4168</f>
        <v>0</v>
      </c>
    </row>
    <row r="2935" spans="8:10" x14ac:dyDescent="0.25">
      <c r="H2935" s="38">
        <f>'11-2019'!H4169</f>
        <v>0</v>
      </c>
      <c r="I2935" s="38">
        <f>'11-2019'!I4169</f>
        <v>0</v>
      </c>
      <c r="J2935" s="38">
        <f>'11-2019'!J4169</f>
        <v>0</v>
      </c>
    </row>
    <row r="2936" spans="8:10" x14ac:dyDescent="0.25">
      <c r="H2936" s="38">
        <f>'11-2019'!H4170</f>
        <v>0</v>
      </c>
      <c r="I2936" s="38">
        <f>'11-2019'!I4170</f>
        <v>0</v>
      </c>
      <c r="J2936" s="38">
        <f>'11-2019'!J4170</f>
        <v>0</v>
      </c>
    </row>
    <row r="2937" spans="8:10" x14ac:dyDescent="0.25">
      <c r="H2937" s="38">
        <f>'11-2019'!H4171</f>
        <v>0</v>
      </c>
      <c r="I2937" s="38">
        <f>'11-2019'!I4171</f>
        <v>0</v>
      </c>
      <c r="J2937" s="38">
        <f>'11-2019'!J4171</f>
        <v>0</v>
      </c>
    </row>
    <row r="2938" spans="8:10" x14ac:dyDescent="0.25">
      <c r="H2938" s="38">
        <f>'11-2019'!H4172</f>
        <v>0</v>
      </c>
      <c r="I2938" s="38">
        <f>'11-2019'!I4172</f>
        <v>0</v>
      </c>
      <c r="J2938" s="38">
        <f>'11-2019'!J4172</f>
        <v>0</v>
      </c>
    </row>
    <row r="2939" spans="8:10" x14ac:dyDescent="0.25">
      <c r="H2939" s="38">
        <f>'11-2019'!H4173</f>
        <v>0</v>
      </c>
      <c r="I2939" s="38">
        <f>'11-2019'!I4173</f>
        <v>0</v>
      </c>
      <c r="J2939" s="38">
        <f>'11-2019'!J4173</f>
        <v>0</v>
      </c>
    </row>
    <row r="2940" spans="8:10" x14ac:dyDescent="0.25">
      <c r="H2940" s="38">
        <f>'11-2019'!H4174</f>
        <v>0</v>
      </c>
      <c r="I2940" s="38">
        <f>'11-2019'!I4174</f>
        <v>0</v>
      </c>
      <c r="J2940" s="38">
        <f>'11-2019'!J4174</f>
        <v>0</v>
      </c>
    </row>
    <row r="2941" spans="8:10" x14ac:dyDescent="0.25">
      <c r="H2941" s="38">
        <f>'11-2019'!H4175</f>
        <v>0</v>
      </c>
      <c r="I2941" s="38">
        <f>'11-2019'!I4175</f>
        <v>0</v>
      </c>
      <c r="J2941" s="38">
        <f>'11-2019'!J4175</f>
        <v>0</v>
      </c>
    </row>
    <row r="2942" spans="8:10" x14ac:dyDescent="0.25">
      <c r="H2942" s="38">
        <f>'11-2019'!H4176</f>
        <v>0</v>
      </c>
      <c r="I2942" s="38">
        <f>'11-2019'!I4176</f>
        <v>0</v>
      </c>
      <c r="J2942" s="38">
        <f>'11-2019'!J4176</f>
        <v>0</v>
      </c>
    </row>
    <row r="2943" spans="8:10" x14ac:dyDescent="0.25">
      <c r="H2943" s="38">
        <f>'11-2019'!H4177</f>
        <v>0</v>
      </c>
      <c r="I2943" s="38">
        <f>'11-2019'!I4177</f>
        <v>0</v>
      </c>
      <c r="J2943" s="38">
        <f>'11-2019'!J4177</f>
        <v>0</v>
      </c>
    </row>
    <row r="2944" spans="8:10" x14ac:dyDescent="0.25">
      <c r="H2944" s="38">
        <f>'11-2019'!H4178</f>
        <v>0</v>
      </c>
      <c r="I2944" s="38">
        <f>'11-2019'!I4178</f>
        <v>0</v>
      </c>
      <c r="J2944" s="38">
        <f>'11-2019'!J4178</f>
        <v>0</v>
      </c>
    </row>
    <row r="2945" spans="8:10" x14ac:dyDescent="0.25">
      <c r="H2945" s="38">
        <f>'11-2019'!H4179</f>
        <v>0</v>
      </c>
      <c r="I2945" s="38">
        <f>'11-2019'!I4179</f>
        <v>0</v>
      </c>
      <c r="J2945" s="38">
        <f>'11-2019'!J4179</f>
        <v>0</v>
      </c>
    </row>
    <row r="2946" spans="8:10" x14ac:dyDescent="0.25">
      <c r="H2946" s="38">
        <f>'11-2019'!H4180</f>
        <v>0</v>
      </c>
      <c r="I2946" s="38">
        <f>'11-2019'!I4180</f>
        <v>0</v>
      </c>
      <c r="J2946" s="38">
        <f>'11-2019'!J4180</f>
        <v>0</v>
      </c>
    </row>
    <row r="2947" spans="8:10" x14ac:dyDescent="0.25">
      <c r="H2947" s="38">
        <f>'11-2019'!H4181</f>
        <v>0</v>
      </c>
      <c r="I2947" s="38">
        <f>'11-2019'!I4181</f>
        <v>0</v>
      </c>
      <c r="J2947" s="38">
        <f>'11-2019'!J4181</f>
        <v>0</v>
      </c>
    </row>
    <row r="2948" spans="8:10" x14ac:dyDescent="0.25">
      <c r="H2948" s="38">
        <f>'11-2019'!H4182</f>
        <v>0</v>
      </c>
      <c r="I2948" s="38">
        <f>'11-2019'!I4182</f>
        <v>0</v>
      </c>
      <c r="J2948" s="38">
        <f>'11-2019'!J4182</f>
        <v>0</v>
      </c>
    </row>
    <row r="2949" spans="8:10" x14ac:dyDescent="0.25">
      <c r="H2949" s="38">
        <f>'11-2019'!H4183</f>
        <v>0</v>
      </c>
      <c r="I2949" s="38">
        <f>'11-2019'!I4183</f>
        <v>0</v>
      </c>
      <c r="J2949" s="38">
        <f>'11-2019'!J4183</f>
        <v>0</v>
      </c>
    </row>
    <row r="2950" spans="8:10" x14ac:dyDescent="0.25">
      <c r="H2950" s="38">
        <f>'11-2019'!H4184</f>
        <v>0</v>
      </c>
      <c r="I2950" s="38">
        <f>'11-2019'!I4184</f>
        <v>0</v>
      </c>
      <c r="J2950" s="38">
        <f>'11-2019'!J4184</f>
        <v>0</v>
      </c>
    </row>
    <row r="2951" spans="8:10" x14ac:dyDescent="0.25">
      <c r="H2951" s="38">
        <f>'11-2019'!H4185</f>
        <v>0</v>
      </c>
      <c r="I2951" s="38">
        <f>'11-2019'!I4185</f>
        <v>0</v>
      </c>
      <c r="J2951" s="38">
        <f>'11-2019'!J4185</f>
        <v>0</v>
      </c>
    </row>
    <row r="2952" spans="8:10" x14ac:dyDescent="0.25">
      <c r="H2952" s="38">
        <f>'11-2019'!H4186</f>
        <v>0</v>
      </c>
      <c r="I2952" s="38">
        <f>'11-2019'!I4186</f>
        <v>0</v>
      </c>
      <c r="J2952" s="38">
        <f>'11-2019'!J4186</f>
        <v>0</v>
      </c>
    </row>
    <row r="2953" spans="8:10" x14ac:dyDescent="0.25">
      <c r="H2953" s="38">
        <f>'11-2019'!H4187</f>
        <v>0</v>
      </c>
      <c r="I2953" s="38">
        <f>'11-2019'!I4187</f>
        <v>0</v>
      </c>
      <c r="J2953" s="38">
        <f>'11-2019'!J4187</f>
        <v>0</v>
      </c>
    </row>
    <row r="2954" spans="8:10" x14ac:dyDescent="0.25">
      <c r="H2954" s="38">
        <f>'11-2019'!H4188</f>
        <v>0</v>
      </c>
      <c r="I2954" s="38">
        <f>'11-2019'!I4188</f>
        <v>0</v>
      </c>
      <c r="J2954" s="38">
        <f>'11-2019'!J4188</f>
        <v>0</v>
      </c>
    </row>
    <row r="2955" spans="8:10" x14ac:dyDescent="0.25">
      <c r="H2955" s="38">
        <f>'11-2019'!H4189</f>
        <v>0</v>
      </c>
      <c r="I2955" s="38">
        <f>'11-2019'!I4189</f>
        <v>0</v>
      </c>
      <c r="J2955" s="38">
        <f>'11-2019'!J4189</f>
        <v>0</v>
      </c>
    </row>
    <row r="2956" spans="8:10" x14ac:dyDescent="0.25">
      <c r="H2956" s="38">
        <f>'11-2019'!H4190</f>
        <v>0</v>
      </c>
      <c r="I2956" s="38">
        <f>'11-2019'!I4190</f>
        <v>0</v>
      </c>
      <c r="J2956" s="38">
        <f>'11-2019'!J4190</f>
        <v>0</v>
      </c>
    </row>
    <row r="2957" spans="8:10" x14ac:dyDescent="0.25">
      <c r="H2957" s="38">
        <f>'11-2019'!H4191</f>
        <v>0</v>
      </c>
      <c r="I2957" s="38">
        <f>'11-2019'!I4191</f>
        <v>0</v>
      </c>
      <c r="J2957" s="38">
        <f>'11-2019'!J4191</f>
        <v>0</v>
      </c>
    </row>
    <row r="2958" spans="8:10" x14ac:dyDescent="0.25">
      <c r="H2958" s="38">
        <f>'11-2019'!H4192</f>
        <v>0</v>
      </c>
      <c r="I2958" s="38">
        <f>'11-2019'!I4192</f>
        <v>0</v>
      </c>
      <c r="J2958" s="38">
        <f>'11-2019'!J4192</f>
        <v>0</v>
      </c>
    </row>
    <row r="2959" spans="8:10" x14ac:dyDescent="0.25">
      <c r="H2959" s="38">
        <f>'11-2019'!H4193</f>
        <v>0</v>
      </c>
      <c r="I2959" s="38">
        <f>'11-2019'!I4193</f>
        <v>0</v>
      </c>
      <c r="J2959" s="38">
        <f>'11-2019'!J4193</f>
        <v>0</v>
      </c>
    </row>
    <row r="2960" spans="8:10" x14ac:dyDescent="0.25">
      <c r="H2960" s="38">
        <f>'11-2019'!H4194</f>
        <v>0</v>
      </c>
      <c r="I2960" s="38">
        <f>'11-2019'!I4194</f>
        <v>0</v>
      </c>
      <c r="J2960" s="38">
        <f>'11-2019'!J4194</f>
        <v>0</v>
      </c>
    </row>
    <row r="2961" spans="8:10" x14ac:dyDescent="0.25">
      <c r="H2961" s="38">
        <f>'11-2019'!H4195</f>
        <v>0</v>
      </c>
      <c r="I2961" s="38">
        <f>'11-2019'!I4195</f>
        <v>0</v>
      </c>
      <c r="J2961" s="38">
        <f>'11-2019'!J4195</f>
        <v>0</v>
      </c>
    </row>
    <row r="2962" spans="8:10" x14ac:dyDescent="0.25">
      <c r="H2962" s="38">
        <f>'11-2019'!H4196</f>
        <v>0</v>
      </c>
      <c r="I2962" s="38">
        <f>'11-2019'!I4196</f>
        <v>0</v>
      </c>
      <c r="J2962" s="38">
        <f>'11-2019'!J4196</f>
        <v>0</v>
      </c>
    </row>
    <row r="2963" spans="8:10" x14ac:dyDescent="0.25">
      <c r="H2963" s="38">
        <f>'11-2019'!H4197</f>
        <v>0</v>
      </c>
      <c r="I2963" s="38">
        <f>'11-2019'!I4197</f>
        <v>0</v>
      </c>
      <c r="J2963" s="38">
        <f>'11-2019'!J4197</f>
        <v>0</v>
      </c>
    </row>
    <row r="2964" spans="8:10" x14ac:dyDescent="0.25">
      <c r="H2964" s="38">
        <f>'11-2019'!H4198</f>
        <v>0</v>
      </c>
      <c r="I2964" s="38">
        <f>'11-2019'!I4198</f>
        <v>0</v>
      </c>
      <c r="J2964" s="38">
        <f>'11-2019'!J4198</f>
        <v>0</v>
      </c>
    </row>
    <row r="2965" spans="8:10" x14ac:dyDescent="0.25">
      <c r="H2965" s="38">
        <f>'11-2019'!H4199</f>
        <v>0</v>
      </c>
      <c r="I2965" s="38">
        <f>'11-2019'!I4199</f>
        <v>0</v>
      </c>
      <c r="J2965" s="38">
        <f>'11-2019'!J4199</f>
        <v>0</v>
      </c>
    </row>
    <row r="2966" spans="8:10" x14ac:dyDescent="0.25">
      <c r="H2966" s="38">
        <f>'11-2019'!H4200</f>
        <v>0</v>
      </c>
      <c r="I2966" s="38">
        <f>'11-2019'!I4200</f>
        <v>0</v>
      </c>
      <c r="J2966" s="38">
        <f>'11-2019'!J4200</f>
        <v>0</v>
      </c>
    </row>
    <row r="2967" spans="8:10" x14ac:dyDescent="0.25">
      <c r="H2967" s="38">
        <f>'11-2019'!H4201</f>
        <v>0</v>
      </c>
      <c r="I2967" s="38">
        <f>'11-2019'!I4201</f>
        <v>0</v>
      </c>
      <c r="J2967" s="38">
        <f>'11-2019'!J4201</f>
        <v>0</v>
      </c>
    </row>
    <row r="2968" spans="8:10" x14ac:dyDescent="0.25">
      <c r="H2968" s="38">
        <f>'11-2019'!H4202</f>
        <v>0</v>
      </c>
      <c r="I2968" s="38">
        <f>'11-2019'!I4202</f>
        <v>0</v>
      </c>
      <c r="J2968" s="38">
        <f>'11-2019'!J4202</f>
        <v>0</v>
      </c>
    </row>
    <row r="2969" spans="8:10" x14ac:dyDescent="0.25">
      <c r="H2969" s="38">
        <f>'11-2019'!H4203</f>
        <v>0</v>
      </c>
      <c r="I2969" s="38">
        <f>'11-2019'!I4203</f>
        <v>0</v>
      </c>
      <c r="J2969" s="38">
        <f>'11-2019'!J4203</f>
        <v>0</v>
      </c>
    </row>
    <row r="2970" spans="8:10" x14ac:dyDescent="0.25">
      <c r="H2970" s="38">
        <f>'11-2019'!H4204</f>
        <v>0</v>
      </c>
      <c r="I2970" s="38">
        <f>'11-2019'!I4204</f>
        <v>0</v>
      </c>
      <c r="J2970" s="38">
        <f>'11-2019'!J4204</f>
        <v>0</v>
      </c>
    </row>
    <row r="2971" spans="8:10" x14ac:dyDescent="0.25">
      <c r="H2971" s="38">
        <f>'11-2019'!H4205</f>
        <v>0</v>
      </c>
      <c r="I2971" s="38">
        <f>'11-2019'!I4205</f>
        <v>0</v>
      </c>
      <c r="J2971" s="38">
        <f>'11-2019'!J4205</f>
        <v>0</v>
      </c>
    </row>
    <row r="2972" spans="8:10" x14ac:dyDescent="0.25">
      <c r="H2972" s="38">
        <f>'11-2019'!H4206</f>
        <v>0</v>
      </c>
      <c r="I2972" s="38">
        <f>'11-2019'!I4206</f>
        <v>0</v>
      </c>
      <c r="J2972" s="38">
        <f>'11-2019'!J4206</f>
        <v>0</v>
      </c>
    </row>
    <row r="2973" spans="8:10" x14ac:dyDescent="0.25">
      <c r="H2973" s="38">
        <f>'11-2019'!H4207</f>
        <v>0</v>
      </c>
      <c r="I2973" s="38">
        <f>'11-2019'!I4207</f>
        <v>0</v>
      </c>
      <c r="J2973" s="38">
        <f>'11-2019'!J4207</f>
        <v>0</v>
      </c>
    </row>
    <row r="2974" spans="8:10" x14ac:dyDescent="0.25">
      <c r="H2974" s="38">
        <f>'11-2019'!H4208</f>
        <v>0</v>
      </c>
      <c r="I2974" s="38">
        <f>'11-2019'!I4208</f>
        <v>0</v>
      </c>
      <c r="J2974" s="38">
        <f>'11-2019'!J4208</f>
        <v>0</v>
      </c>
    </row>
    <row r="2975" spans="8:10" x14ac:dyDescent="0.25">
      <c r="H2975" s="38">
        <f>'11-2019'!H4209</f>
        <v>0</v>
      </c>
      <c r="I2975" s="38">
        <f>'11-2019'!I4209</f>
        <v>0</v>
      </c>
      <c r="J2975" s="38">
        <f>'11-2019'!J4209</f>
        <v>0</v>
      </c>
    </row>
    <row r="2976" spans="8:10" x14ac:dyDescent="0.25">
      <c r="H2976" s="38">
        <f>'11-2019'!H4210</f>
        <v>0</v>
      </c>
      <c r="I2976" s="38">
        <f>'11-2019'!I4210</f>
        <v>0</v>
      </c>
      <c r="J2976" s="38">
        <f>'11-2019'!J4210</f>
        <v>0</v>
      </c>
    </row>
    <row r="2977" spans="8:10" x14ac:dyDescent="0.25">
      <c r="H2977" s="38">
        <f>'11-2019'!H4211</f>
        <v>0</v>
      </c>
      <c r="I2977" s="38">
        <f>'11-2019'!I4211</f>
        <v>0</v>
      </c>
      <c r="J2977" s="38">
        <f>'11-2019'!J4211</f>
        <v>0</v>
      </c>
    </row>
    <row r="2978" spans="8:10" x14ac:dyDescent="0.25">
      <c r="H2978" s="38">
        <f>'11-2019'!H4212</f>
        <v>0</v>
      </c>
      <c r="I2978" s="38">
        <f>'11-2019'!I4212</f>
        <v>0</v>
      </c>
      <c r="J2978" s="38">
        <f>'11-2019'!J4212</f>
        <v>0</v>
      </c>
    </row>
    <row r="2979" spans="8:10" x14ac:dyDescent="0.25">
      <c r="H2979" s="38">
        <f>'11-2019'!H4213</f>
        <v>0</v>
      </c>
      <c r="I2979" s="38">
        <f>'11-2019'!I4213</f>
        <v>0</v>
      </c>
      <c r="J2979" s="38">
        <f>'11-2019'!J4213</f>
        <v>0</v>
      </c>
    </row>
    <row r="2980" spans="8:10" x14ac:dyDescent="0.25">
      <c r="H2980" s="38">
        <f>'11-2019'!H4214</f>
        <v>0</v>
      </c>
      <c r="I2980" s="38">
        <f>'11-2019'!I4214</f>
        <v>0</v>
      </c>
      <c r="J2980" s="38">
        <f>'11-2019'!J4214</f>
        <v>0</v>
      </c>
    </row>
    <row r="2981" spans="8:10" x14ac:dyDescent="0.25">
      <c r="H2981" s="38">
        <f>'11-2019'!H4215</f>
        <v>0</v>
      </c>
      <c r="I2981" s="38">
        <f>'11-2019'!I4215</f>
        <v>0</v>
      </c>
      <c r="J2981" s="38">
        <f>'11-2019'!J4215</f>
        <v>0</v>
      </c>
    </row>
    <row r="2982" spans="8:10" x14ac:dyDescent="0.25">
      <c r="H2982" s="38">
        <f>'11-2019'!H4216</f>
        <v>0</v>
      </c>
      <c r="I2982" s="38">
        <f>'11-2019'!I4216</f>
        <v>0</v>
      </c>
      <c r="J2982" s="38">
        <f>'11-2019'!J4216</f>
        <v>0</v>
      </c>
    </row>
    <row r="2983" spans="8:10" x14ac:dyDescent="0.25">
      <c r="H2983" s="38">
        <f>'11-2019'!H4217</f>
        <v>0</v>
      </c>
      <c r="I2983" s="38">
        <f>'11-2019'!I4217</f>
        <v>0</v>
      </c>
      <c r="J2983" s="38">
        <f>'11-2019'!J4217</f>
        <v>0</v>
      </c>
    </row>
    <row r="2984" spans="8:10" x14ac:dyDescent="0.25">
      <c r="H2984" s="38">
        <f>'11-2019'!H4218</f>
        <v>0</v>
      </c>
      <c r="I2984" s="38">
        <f>'11-2019'!I4218</f>
        <v>0</v>
      </c>
      <c r="J2984" s="38">
        <f>'11-2019'!J4218</f>
        <v>0</v>
      </c>
    </row>
    <row r="2985" spans="8:10" x14ac:dyDescent="0.25">
      <c r="H2985" s="38">
        <f>'11-2019'!H4219</f>
        <v>0</v>
      </c>
      <c r="I2985" s="38">
        <f>'11-2019'!I4219</f>
        <v>0</v>
      </c>
      <c r="J2985" s="38">
        <f>'11-2019'!J4219</f>
        <v>0</v>
      </c>
    </row>
    <row r="2986" spans="8:10" x14ac:dyDescent="0.25">
      <c r="H2986" s="38">
        <f>'11-2019'!H4220</f>
        <v>0</v>
      </c>
      <c r="I2986" s="38">
        <f>'11-2019'!I4220</f>
        <v>0</v>
      </c>
      <c r="J2986" s="38">
        <f>'11-2019'!J4220</f>
        <v>0</v>
      </c>
    </row>
    <row r="2987" spans="8:10" x14ac:dyDescent="0.25">
      <c r="H2987" s="38">
        <f>'11-2019'!H4221</f>
        <v>0</v>
      </c>
      <c r="I2987" s="38">
        <f>'11-2019'!I4221</f>
        <v>0</v>
      </c>
      <c r="J2987" s="38">
        <f>'11-2019'!J4221</f>
        <v>0</v>
      </c>
    </row>
    <row r="2988" spans="8:10" x14ac:dyDescent="0.25">
      <c r="H2988" s="38">
        <f>'11-2019'!H4222</f>
        <v>0</v>
      </c>
      <c r="I2988" s="38">
        <f>'11-2019'!I4222</f>
        <v>0</v>
      </c>
      <c r="J2988" s="38">
        <f>'11-2019'!J4222</f>
        <v>0</v>
      </c>
    </row>
  </sheetData>
  <mergeCells count="160">
    <mergeCell ref="B379:F379"/>
    <mergeCell ref="B1121:F1121"/>
    <mergeCell ref="B2251:F2251"/>
    <mergeCell ref="B345:F345"/>
    <mergeCell ref="B1155:F1155"/>
    <mergeCell ref="B1520:F1520"/>
    <mergeCell ref="B1588:F1588"/>
    <mergeCell ref="B492:F492"/>
    <mergeCell ref="B493:F493"/>
    <mergeCell ref="B1917:F1917"/>
    <mergeCell ref="B83:F83"/>
    <mergeCell ref="B85:F85"/>
    <mergeCell ref="B89:F89"/>
    <mergeCell ref="B91:F91"/>
    <mergeCell ref="B93:F93"/>
    <mergeCell ref="B95:F95"/>
    <mergeCell ref="B86:F86"/>
    <mergeCell ref="B577:F577"/>
    <mergeCell ref="B588:F588"/>
    <mergeCell ref="B890:F890"/>
    <mergeCell ref="B870:F870"/>
    <mergeCell ref="B1015:F1015"/>
    <mergeCell ref="B669:E669"/>
    <mergeCell ref="B734:F734"/>
    <mergeCell ref="B693:F693"/>
    <mergeCell ref="B704:F704"/>
    <mergeCell ref="B589:F589"/>
    <mergeCell ref="B335:F335"/>
    <mergeCell ref="B1615:F1615"/>
    <mergeCell ref="B369:F369"/>
    <mergeCell ref="B503:F503"/>
    <mergeCell ref="B565:F565"/>
    <mergeCell ref="B610:F610"/>
    <mergeCell ref="B871:F871"/>
    <mergeCell ref="B882:F882"/>
    <mergeCell ref="B776:F776"/>
    <mergeCell ref="B511:F511"/>
    <mergeCell ref="B752:F752"/>
    <mergeCell ref="B720:F720"/>
    <mergeCell ref="B733:F733"/>
    <mergeCell ref="B791:F791"/>
    <mergeCell ref="B925:F925"/>
    <mergeCell ref="B964:F964"/>
    <mergeCell ref="B790:F790"/>
    <mergeCell ref="B901:F901"/>
    <mergeCell ref="B909:F909"/>
    <mergeCell ref="B864:F864"/>
    <mergeCell ref="B535:F535"/>
    <mergeCell ref="B648:F648"/>
    <mergeCell ref="B552:F552"/>
    <mergeCell ref="B555:F555"/>
    <mergeCell ref="B786:F786"/>
    <mergeCell ref="B789:F789"/>
    <mergeCell ref="B680:F680"/>
    <mergeCell ref="B639:F639"/>
    <mergeCell ref="B656:F656"/>
    <mergeCell ref="B665:F665"/>
    <mergeCell ref="B1076:F1076"/>
    <mergeCell ref="B1082:F1082"/>
    <mergeCell ref="B1631:F1631"/>
    <mergeCell ref="B1637:F1637"/>
    <mergeCell ref="B1042:F1042"/>
    <mergeCell ref="B1841:F1841"/>
    <mergeCell ref="B1842:F1842"/>
    <mergeCell ref="B1712:F1712"/>
    <mergeCell ref="B1739:F1739"/>
    <mergeCell ref="B1808:F1808"/>
    <mergeCell ref="B1142:F1142"/>
    <mergeCell ref="B1661:F1661"/>
    <mergeCell ref="B1827:F1827"/>
    <mergeCell ref="B1831:F1831"/>
    <mergeCell ref="B1660:N1660"/>
    <mergeCell ref="B1859:F1859"/>
    <mergeCell ref="B1864:F1864"/>
    <mergeCell ref="B2400:F2400"/>
    <mergeCell ref="B2413:F2413"/>
    <mergeCell ref="B2416:F2416"/>
    <mergeCell ref="B2022:F2022"/>
    <mergeCell ref="B2176:F2176"/>
    <mergeCell ref="B2189:F2189"/>
    <mergeCell ref="B2109:F2109"/>
    <mergeCell ref="B2372:F2372"/>
    <mergeCell ref="B2419:F2419"/>
    <mergeCell ref="B1868:F1868"/>
    <mergeCell ref="B1879:F1879"/>
    <mergeCell ref="B1937:F1937"/>
    <mergeCell ref="B1973:F1973"/>
    <mergeCell ref="B2437:F2437"/>
    <mergeCell ref="B2318:F2318"/>
    <mergeCell ref="B2330:F2330"/>
    <mergeCell ref="B2341:F2341"/>
    <mergeCell ref="B2358:F2358"/>
    <mergeCell ref="B2434:F2434"/>
    <mergeCell ref="B2475:F2475"/>
    <mergeCell ref="B2478:F2478"/>
    <mergeCell ref="B2481:F2481"/>
    <mergeCell ref="B2484:F2484"/>
    <mergeCell ref="B2441:F2441"/>
    <mergeCell ref="B2449:F2449"/>
    <mergeCell ref="B2456:F2456"/>
    <mergeCell ref="B2457:F2457"/>
    <mergeCell ref="B2463:F2463"/>
    <mergeCell ref="B439:F439"/>
    <mergeCell ref="B2469:F2469"/>
    <mergeCell ref="B448:F448"/>
    <mergeCell ref="B481:F481"/>
    <mergeCell ref="B480:F480"/>
    <mergeCell ref="B464:F464"/>
    <mergeCell ref="B453:F453"/>
    <mergeCell ref="B1975:F1975"/>
    <mergeCell ref="B2317:F2317"/>
    <mergeCell ref="B2431:F2431"/>
    <mergeCell ref="B343:F343"/>
    <mergeCell ref="B2472:F2472"/>
    <mergeCell ref="B2466:F2466"/>
    <mergeCell ref="B2422:F2422"/>
    <mergeCell ref="B2425:F2425"/>
    <mergeCell ref="B2428:F2428"/>
    <mergeCell ref="B423:F423"/>
    <mergeCell ref="B431:F431"/>
    <mergeCell ref="B440:F440"/>
    <mergeCell ref="B441:F441"/>
    <mergeCell ref="B348:F348"/>
    <mergeCell ref="B364:F364"/>
    <mergeCell ref="B109:F109"/>
    <mergeCell ref="B252:F252"/>
    <mergeCell ref="B257:F257"/>
    <mergeCell ref="B295:F295"/>
    <mergeCell ref="B300:F300"/>
    <mergeCell ref="B341:F341"/>
    <mergeCell ref="B213:F213"/>
    <mergeCell ref="B347:F347"/>
    <mergeCell ref="B71:F71"/>
    <mergeCell ref="B72:F72"/>
    <mergeCell ref="B212:F212"/>
    <mergeCell ref="B242:F242"/>
    <mergeCell ref="B117:F117"/>
    <mergeCell ref="B97:F97"/>
    <mergeCell ref="B120:F120"/>
    <mergeCell ref="B130:F130"/>
    <mergeCell ref="B136:F136"/>
    <mergeCell ref="B211:F211"/>
    <mergeCell ref="A1:F1"/>
    <mergeCell ref="B4:F4"/>
    <mergeCell ref="B6:F6"/>
    <mergeCell ref="B18:F18"/>
    <mergeCell ref="B34:F34"/>
    <mergeCell ref="B61:F61"/>
    <mergeCell ref="B5:F5"/>
    <mergeCell ref="B17:F17"/>
    <mergeCell ref="B339:F339"/>
    <mergeCell ref="B105:F105"/>
    <mergeCell ref="B75:F75"/>
    <mergeCell ref="B78:F78"/>
    <mergeCell ref="B81:F81"/>
    <mergeCell ref="B119:F119"/>
    <mergeCell ref="B135:F135"/>
    <mergeCell ref="B98:F98"/>
    <mergeCell ref="B103:F103"/>
    <mergeCell ref="B327:F327"/>
  </mergeCells>
  <pageMargins left="0.25" right="0.25" top="0.75" bottom="0" header="0.3" footer="0.3"/>
  <pageSetup paperSize="9" scale="62" orientation="portrait" r:id="rId1"/>
  <headerFooter>
    <oddFooter>&amp;RTrang &amp;P/&amp;N</oddFooter>
  </headerFooter>
  <rowBreaks count="1" manualBreakCount="1">
    <brk id="2108" max="5" man="1"/>
  </rowBreaks>
  <colBreaks count="1" manualBreakCount="1">
    <brk id="6" max="1048575" man="1"/>
  </col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284"/>
  <sheetViews>
    <sheetView view="pageBreakPreview" zoomScale="85" zoomScaleNormal="100" zoomScaleSheetLayoutView="85" workbookViewId="0">
      <selection activeCell="D11" sqref="D11"/>
    </sheetView>
  </sheetViews>
  <sheetFormatPr defaultRowHeight="18.75" x14ac:dyDescent="0.25"/>
  <cols>
    <col min="1" max="1" width="8.5703125" style="41" customWidth="1"/>
    <col min="2" max="2" width="96.85546875" style="42" customWidth="1"/>
    <col min="3" max="3" width="34.42578125" style="43" customWidth="1"/>
    <col min="4" max="4" width="37.5703125" style="42" customWidth="1"/>
    <col min="5" max="5" width="25.5703125" style="42" customWidth="1"/>
    <col min="6" max="16384" width="9.140625" style="42"/>
  </cols>
  <sheetData>
    <row r="1" spans="1:6" ht="18.75" customHeight="1" x14ac:dyDescent="0.25">
      <c r="A1" s="365" t="s">
        <v>866</v>
      </c>
      <c r="B1" s="365"/>
      <c r="C1" s="365"/>
      <c r="D1" s="365"/>
      <c r="E1" s="365"/>
      <c r="F1" s="365"/>
    </row>
    <row r="2" spans="1:6" x14ac:dyDescent="0.25">
      <c r="B2" s="43"/>
      <c r="D2" s="43"/>
    </row>
    <row r="3" spans="1:6" s="43" customFormat="1" ht="37.5" x14ac:dyDescent="0.25">
      <c r="A3" s="51" t="s">
        <v>1</v>
      </c>
      <c r="B3" s="51" t="s">
        <v>378</v>
      </c>
      <c r="C3" s="51" t="s">
        <v>379</v>
      </c>
      <c r="D3" s="51" t="s">
        <v>380</v>
      </c>
      <c r="E3" s="52"/>
      <c r="F3" s="53"/>
    </row>
    <row r="4" spans="1:6" s="44" customFormat="1" ht="19.5" x14ac:dyDescent="0.3">
      <c r="A4" s="45" t="str">
        <f>'so sanh'!A4</f>
        <v>I</v>
      </c>
      <c r="B4" s="208" t="str">
        <f>'so sanh'!B4</f>
        <v xml:space="preserve"> ĐÁ CÁC LOẠI : (đã bao gồm thuế tài nguyên và phí bảo vệ môi trường)</v>
      </c>
      <c r="C4" s="208">
        <f>'so sanh'!C4</f>
        <v>0</v>
      </c>
      <c r="D4" s="208">
        <f>'so sanh'!D4</f>
        <v>0</v>
      </c>
      <c r="E4" s="208">
        <f>'so sanh'!E4</f>
        <v>0</v>
      </c>
      <c r="F4" s="54"/>
    </row>
    <row r="5" spans="1:6" x14ac:dyDescent="0.3">
      <c r="A5" s="45">
        <f>'so sanh'!A5</f>
        <v>0</v>
      </c>
      <c r="B5" s="208" t="str">
        <f>'so sanh'!B5</f>
        <v>* Đá khu vực Bà Đội: Cty TNHH MTV Khai thác &amp; Chế biến đá An Giang.</v>
      </c>
      <c r="C5" s="208">
        <f>'so sanh'!C5</f>
        <v>0</v>
      </c>
      <c r="D5" s="208">
        <f>'so sanh'!D5</f>
        <v>0</v>
      </c>
      <c r="E5" s="208">
        <f>'so sanh'!E5</f>
        <v>0</v>
      </c>
      <c r="F5" s="55"/>
    </row>
    <row r="6" spans="1:6" x14ac:dyDescent="0.3">
      <c r="A6" s="45">
        <f>'so sanh'!A17</f>
        <v>0</v>
      </c>
      <c r="B6" s="208" t="str">
        <f>'so sanh'!B17</f>
        <v>* Đá khu vực Cô Tô: Cty TNHH MTV Khai thác &amp; Chế biến đá An Giang</v>
      </c>
      <c r="C6" s="208">
        <f>'so sanh'!C17</f>
        <v>0</v>
      </c>
      <c r="D6" s="208">
        <f>'so sanh'!D17</f>
        <v>0</v>
      </c>
      <c r="E6" s="208">
        <f>'so sanh'!E17</f>
        <v>0</v>
      </c>
      <c r="F6" s="55"/>
    </row>
    <row r="7" spans="1:6" x14ac:dyDescent="0.3">
      <c r="A7" s="45">
        <f>'so sanh'!A34</f>
        <v>0</v>
      </c>
      <c r="B7" s="208" t="e">
        <f>'so sanh'!B34</f>
        <v>#REF!</v>
      </c>
      <c r="C7" s="208">
        <f>'so sanh'!C34</f>
        <v>0</v>
      </c>
      <c r="D7" s="208">
        <f>'so sanh'!D34</f>
        <v>0</v>
      </c>
      <c r="E7" s="208">
        <f>'so sanh'!E34</f>
        <v>0</v>
      </c>
      <c r="F7" s="55"/>
    </row>
    <row r="8" spans="1:6" x14ac:dyDescent="0.3">
      <c r="A8" s="45">
        <f>'so sanh'!A61</f>
        <v>0</v>
      </c>
      <c r="B8" s="208" t="str">
        <f>'so sanh'!B61</f>
        <v xml:space="preserve"> *Công ty TNHH MTV Xây Lắp An Giang: Giá bán tại bãi đá thuộc ấp Tân Thuận, xã Tân Lợi, huyện Tịnh Biên (bao gồm: thuế GTGT 10%, phí bảo vệ môi trường, thuế tài nguyên), giá các loại đá là giá bán buôn lên phương tiện tại máy xay, riêng đá hộc 20x30 là giá bán lẻ tại hầm. Theo bảng giá ngày 06/9/2019  theoThông báo số 1224/TB-STC ngày 06/09/2019 của Sở Tài chính).</v>
      </c>
      <c r="C8" s="208">
        <f>'so sanh'!C61</f>
        <v>0</v>
      </c>
      <c r="D8" s="208">
        <f>'so sanh'!D61</f>
        <v>0</v>
      </c>
      <c r="E8" s="208">
        <f>'so sanh'!E61</f>
        <v>0</v>
      </c>
      <c r="F8" s="55"/>
    </row>
    <row r="9" spans="1:6" x14ac:dyDescent="0.3">
      <c r="A9" s="45">
        <f>'so sanh'!A62</f>
        <v>1</v>
      </c>
      <c r="B9" s="208" t="str">
        <f>'so sanh'!B62</f>
        <v xml:space="preserve"> Đá 20 x 30 (đá hộc)</v>
      </c>
      <c r="C9" s="208" t="str">
        <f>'so sanh'!C62</f>
        <v>đ/m3</v>
      </c>
      <c r="D9" s="208" t="e">
        <f>'so sanh'!D62</f>
        <v>#REF!</v>
      </c>
      <c r="E9" s="208" t="e">
        <f>'so sanh'!E62</f>
        <v>#REF!</v>
      </c>
      <c r="F9" s="55"/>
    </row>
    <row r="10" spans="1:6" x14ac:dyDescent="0.3">
      <c r="A10" s="45">
        <f>'so sanh'!A63</f>
        <v>2</v>
      </c>
      <c r="B10" s="208" t="str">
        <f>'so sanh'!B63</f>
        <v xml:space="preserve"> Đá 5 x7 xay</v>
      </c>
      <c r="C10" s="208" t="str">
        <f>'so sanh'!C63</f>
        <v>đ/m3</v>
      </c>
      <c r="D10" s="208">
        <f>'so sanh'!D63</f>
        <v>0</v>
      </c>
      <c r="E10" s="208">
        <f>'so sanh'!E63</f>
        <v>0</v>
      </c>
      <c r="F10" s="55"/>
    </row>
    <row r="11" spans="1:6" x14ac:dyDescent="0.3">
      <c r="A11" s="45">
        <f>'so sanh'!A64</f>
        <v>3</v>
      </c>
      <c r="B11" s="208" t="str">
        <f>'so sanh'!B64</f>
        <v xml:space="preserve"> Đá 4 x 6 xay</v>
      </c>
      <c r="C11" s="208" t="str">
        <f>'so sanh'!C64</f>
        <v>đ/m3</v>
      </c>
      <c r="D11" s="208">
        <f>'so sanh'!D64</f>
        <v>0</v>
      </c>
      <c r="E11" s="208">
        <f>'so sanh'!E64</f>
        <v>0</v>
      </c>
      <c r="F11" s="55"/>
    </row>
    <row r="12" spans="1:6" x14ac:dyDescent="0.3">
      <c r="A12" s="45">
        <f>'so sanh'!A65</f>
        <v>4</v>
      </c>
      <c r="B12" s="208" t="str">
        <f>'so sanh'!B65</f>
        <v xml:space="preserve"> Đá 1 x 2 xay</v>
      </c>
      <c r="C12" s="208" t="str">
        <f>'so sanh'!C65</f>
        <v>đ/m3</v>
      </c>
      <c r="D12" s="208" t="e">
        <f>'so sanh'!D65</f>
        <v>#REF!</v>
      </c>
      <c r="E12" s="208" t="e">
        <f>'so sanh'!E65</f>
        <v>#REF!</v>
      </c>
      <c r="F12" s="55"/>
    </row>
    <row r="13" spans="1:6" x14ac:dyDescent="0.3">
      <c r="A13" s="45">
        <f>'so sanh'!A66</f>
        <v>5</v>
      </c>
      <c r="B13" s="208" t="str">
        <f>'so sanh'!B66</f>
        <v xml:space="preserve"> Đá 0 x4  xay</v>
      </c>
      <c r="C13" s="208" t="str">
        <f>'so sanh'!C66</f>
        <v>đ/m3</v>
      </c>
      <c r="D13" s="208">
        <f>'so sanh'!D66</f>
        <v>0</v>
      </c>
      <c r="E13" s="208">
        <f>'so sanh'!E66</f>
        <v>0</v>
      </c>
      <c r="F13" s="55"/>
    </row>
    <row r="14" spans="1:6" x14ac:dyDescent="0.3">
      <c r="A14" s="45" t="e">
        <f>'so sanh'!A67</f>
        <v>#REF!</v>
      </c>
      <c r="B14" s="208" t="e">
        <f>'so sanh'!B67</f>
        <v>#REF!</v>
      </c>
      <c r="C14" s="208" t="e">
        <f>'so sanh'!C67</f>
        <v>#REF!</v>
      </c>
      <c r="D14" s="208">
        <f>'so sanh'!D67</f>
        <v>0</v>
      </c>
      <c r="E14" s="208">
        <f>'so sanh'!E67</f>
        <v>0</v>
      </c>
      <c r="F14" s="55"/>
    </row>
    <row r="15" spans="1:6" s="122" customFormat="1" x14ac:dyDescent="0.3">
      <c r="A15" s="45">
        <f>'so sanh'!A68</f>
        <v>6</v>
      </c>
      <c r="B15" s="208" t="str">
        <f>'so sanh'!B68</f>
        <v xml:space="preserve"> Đá mi  0,8 - 0,9</v>
      </c>
      <c r="C15" s="208" t="str">
        <f>'so sanh'!C68</f>
        <v>đ/m3</v>
      </c>
      <c r="D15" s="208">
        <f>'so sanh'!D68</f>
        <v>0</v>
      </c>
      <c r="E15" s="208">
        <f>'so sanh'!E68</f>
        <v>0</v>
      </c>
      <c r="F15" s="121"/>
    </row>
    <row r="16" spans="1:6" x14ac:dyDescent="0.3">
      <c r="A16" s="45">
        <f>'so sanh'!A69</f>
        <v>7</v>
      </c>
      <c r="B16" s="208" t="str">
        <f>'so sanh'!B69</f>
        <v xml:space="preserve"> Bụi xây dựng 0,6 - 0,7</v>
      </c>
      <c r="C16" s="208" t="str">
        <f>'so sanh'!C69</f>
        <v>đ/m3</v>
      </c>
      <c r="D16" s="208">
        <f>'so sanh'!D69</f>
        <v>0</v>
      </c>
      <c r="E16" s="208">
        <f>'so sanh'!E69</f>
        <v>0</v>
      </c>
      <c r="F16" s="55"/>
    </row>
    <row r="17" spans="1:6" x14ac:dyDescent="0.3">
      <c r="A17" s="45" t="e">
        <f>'so sanh'!A70</f>
        <v>#REF!</v>
      </c>
      <c r="B17" s="208" t="e">
        <f>'so sanh'!B70</f>
        <v>#REF!</v>
      </c>
      <c r="C17" s="208" t="e">
        <f>'so sanh'!C70</f>
        <v>#REF!</v>
      </c>
      <c r="D17" s="208">
        <f>'so sanh'!D70</f>
        <v>0</v>
      </c>
      <c r="E17" s="208">
        <f>'so sanh'!E70</f>
        <v>0</v>
      </c>
      <c r="F17" s="55"/>
    </row>
    <row r="18" spans="1:6" x14ac:dyDescent="0.3">
      <c r="A18" s="45" t="str">
        <f>'so sanh'!A71</f>
        <v>II</v>
      </c>
      <c r="B18" s="208" t="str">
        <f>'so sanh'!B71</f>
        <v>CÁT CÁC LOẠI:</v>
      </c>
      <c r="C18" s="208">
        <f>'so sanh'!C71</f>
        <v>0</v>
      </c>
      <c r="D18" s="208">
        <f>'so sanh'!D71</f>
        <v>0</v>
      </c>
      <c r="E18" s="208">
        <f>'so sanh'!E71</f>
        <v>0</v>
      </c>
      <c r="F18" s="55"/>
    </row>
    <row r="19" spans="1:6" x14ac:dyDescent="0.3">
      <c r="A19" s="45">
        <f>'so sanh'!A72</f>
        <v>0</v>
      </c>
      <c r="B19" s="208" t="str">
        <f>'so sanh'!B72</f>
        <v>Tại mỏ cát Vĩnh Xương, mỏ cát Cái Dầu và Phú An của Công ty TNHH MTV Xây lắp An Giang (Giá bán tại mỏ áp dụng từ 06/11/2017, đã bao gồm thuế GTGT, thuế tài nguyên, phí bảo vệ môi trường và các loại phí khác theoThông báo số 1670/TB-STC ngày 15/11/2017 của Sở Tài chính).</v>
      </c>
      <c r="C19" s="208">
        <f>'so sanh'!C72</f>
        <v>0</v>
      </c>
      <c r="D19" s="208">
        <f>'so sanh'!D72</f>
        <v>0</v>
      </c>
      <c r="E19" s="208">
        <f>'so sanh'!E72</f>
        <v>0</v>
      </c>
      <c r="F19" s="55"/>
    </row>
    <row r="20" spans="1:6" x14ac:dyDescent="0.3">
      <c r="A20" s="45">
        <f>'so sanh'!A73</f>
        <v>1</v>
      </c>
      <c r="B20" s="208" t="str">
        <f>'so sanh'!B73</f>
        <v>Cát san lấp:</v>
      </c>
      <c r="C20" s="208" t="str">
        <f>'so sanh'!C73</f>
        <v>đồng/m3</v>
      </c>
      <c r="D20" s="208">
        <f>'so sanh'!D73</f>
        <v>0</v>
      </c>
      <c r="E20" s="208">
        <f>'so sanh'!E73</f>
        <v>0</v>
      </c>
      <c r="F20" s="55"/>
    </row>
    <row r="21" spans="1:6" x14ac:dyDescent="0.3">
      <c r="A21" s="45">
        <f>'so sanh'!A74</f>
        <v>2</v>
      </c>
      <c r="B21" s="208" t="str">
        <f>'so sanh'!B74</f>
        <v xml:space="preserve">Cát xây dựng </v>
      </c>
      <c r="C21" s="208" t="str">
        <f>'so sanh'!C74</f>
        <v>đồng/m3</v>
      </c>
      <c r="D21" s="208">
        <f>'so sanh'!D74</f>
        <v>0</v>
      </c>
      <c r="E21" s="208">
        <f>'so sanh'!E74</f>
        <v>0</v>
      </c>
      <c r="F21" s="55"/>
    </row>
    <row r="22" spans="1:6" x14ac:dyDescent="0.3">
      <c r="A22" s="45">
        <f>'so sanh'!A75</f>
        <v>0</v>
      </c>
      <c r="B22" s="208" t="str">
        <f>'so sanh'!B75</f>
        <v>Tại xã Tấn Mỹ, huyện Chợ Mới: Công ty TNHH xây dựng thương mại Hải Toàn (giá bán tại mỏ áp dụng từ ngày 11/9/2017, đã bao gồm thuế GTGT, thuế tài nguyên, phí bảo vệ môi trường và các loại phí khác theoThông báo số 1320A/TB-STC ngày 13/9/2017 của Sở Tài chính)</v>
      </c>
      <c r="C22" s="208">
        <f>'so sanh'!C75</f>
        <v>0</v>
      </c>
      <c r="D22" s="208">
        <f>'so sanh'!D75</f>
        <v>0</v>
      </c>
      <c r="E22" s="208">
        <f>'so sanh'!E75</f>
        <v>0</v>
      </c>
      <c r="F22" s="55"/>
    </row>
    <row r="23" spans="1:6" x14ac:dyDescent="0.3">
      <c r="A23" s="45">
        <f>'so sanh'!A76</f>
        <v>1</v>
      </c>
      <c r="B23" s="208" t="str">
        <f>'so sanh'!B76</f>
        <v>Cát san lấp:</v>
      </c>
      <c r="C23" s="208" t="str">
        <f>'so sanh'!C76</f>
        <v>đồng/m3</v>
      </c>
      <c r="D23" s="208" t="e">
        <f>'so sanh'!D76</f>
        <v>#REF!</v>
      </c>
      <c r="E23" s="208" t="e">
        <f>'so sanh'!E76</f>
        <v>#REF!</v>
      </c>
      <c r="F23" s="55"/>
    </row>
    <row r="24" spans="1:6" x14ac:dyDescent="0.3">
      <c r="A24" s="45">
        <f>'so sanh'!A77</f>
        <v>2</v>
      </c>
      <c r="B24" s="208" t="str">
        <f>'so sanh'!B77</f>
        <v xml:space="preserve">Cát xây dựng </v>
      </c>
      <c r="C24" s="208" t="str">
        <f>'so sanh'!C77</f>
        <v>đồng/m3</v>
      </c>
      <c r="D24" s="208" t="e">
        <f>'so sanh'!D77</f>
        <v>#REF!</v>
      </c>
      <c r="E24" s="208" t="e">
        <f>'so sanh'!E77</f>
        <v>#REF!</v>
      </c>
      <c r="F24" s="55"/>
    </row>
    <row r="25" spans="1:6" x14ac:dyDescent="0.3">
      <c r="A25" s="45">
        <f>'so sanh'!A78</f>
        <v>0</v>
      </c>
      <c r="B25" s="208" t="str">
        <f>'so sanh'!B78</f>
        <v>Tại xã Vĩnh Hòa, TX.Tân Châu: Theo bảng kê khai giá  tại Thông báo số 13/TB-STC ngày 05/01/2018 của Sở Tài chính áp dụng từ ngày 03/01/2018 của Công ty TNHH Thiện Nghĩa (giá bán tại mỏ, đã bao gồm thuế GTGT, thuế tài nguyên, phí bảo vệ môi trường và các loại phí khác)</v>
      </c>
      <c r="C25" s="208">
        <f>'so sanh'!C78</f>
        <v>0</v>
      </c>
      <c r="D25" s="208">
        <f>'so sanh'!D78</f>
        <v>0</v>
      </c>
      <c r="E25" s="208">
        <f>'so sanh'!E78</f>
        <v>0</v>
      </c>
      <c r="F25" s="55"/>
    </row>
    <row r="26" spans="1:6" x14ac:dyDescent="0.3">
      <c r="A26" s="45">
        <f>'so sanh'!A79</f>
        <v>1</v>
      </c>
      <c r="B26" s="208" t="str">
        <f>'so sanh'!B79</f>
        <v>Cát san lấp:</v>
      </c>
      <c r="C26" s="208" t="str">
        <f>'so sanh'!C79</f>
        <v>đồng/m3</v>
      </c>
      <c r="D26" s="208">
        <f>'so sanh'!D79</f>
        <v>0</v>
      </c>
      <c r="E26" s="208">
        <f>'so sanh'!E79</f>
        <v>0</v>
      </c>
      <c r="F26" s="55"/>
    </row>
    <row r="27" spans="1:6" s="47" customFormat="1" ht="19.5" x14ac:dyDescent="0.3">
      <c r="A27" s="45">
        <f>'so sanh'!A80</f>
        <v>2</v>
      </c>
      <c r="B27" s="208" t="str">
        <f>'so sanh'!B80</f>
        <v xml:space="preserve">Cát xây dựng </v>
      </c>
      <c r="C27" s="208" t="str">
        <f>'so sanh'!C80</f>
        <v>đồng/m3</v>
      </c>
      <c r="D27" s="208">
        <f>'so sanh'!D80</f>
        <v>0</v>
      </c>
      <c r="E27" s="208">
        <f>'so sanh'!E80</f>
        <v>0</v>
      </c>
      <c r="F27" s="56"/>
    </row>
    <row r="28" spans="1:6" s="47" customFormat="1" ht="19.5" x14ac:dyDescent="0.3">
      <c r="A28" s="45">
        <f>'so sanh'!A81</f>
        <v>0</v>
      </c>
      <c r="B28" s="208" t="e">
        <f>'so sanh'!B81</f>
        <v>#REF!</v>
      </c>
      <c r="C28" s="208">
        <f>'so sanh'!C81</f>
        <v>0</v>
      </c>
      <c r="D28" s="208">
        <f>'so sanh'!D81</f>
        <v>0</v>
      </c>
      <c r="E28" s="208">
        <f>'so sanh'!E81</f>
        <v>0</v>
      </c>
      <c r="F28" s="56"/>
    </row>
    <row r="29" spans="1:6" s="47" customFormat="1" ht="19.5" x14ac:dyDescent="0.3">
      <c r="A29" s="45" t="e">
        <f>'so sanh'!A82</f>
        <v>#REF!</v>
      </c>
      <c r="B29" s="208" t="e">
        <f>'so sanh'!B82</f>
        <v>#REF!</v>
      </c>
      <c r="C29" s="208" t="e">
        <f>'so sanh'!C82</f>
        <v>#REF!</v>
      </c>
      <c r="D29" s="208">
        <f>'so sanh'!D82</f>
        <v>0</v>
      </c>
      <c r="E29" s="208">
        <f>'so sanh'!E82</f>
        <v>0</v>
      </c>
      <c r="F29" s="56"/>
    </row>
    <row r="30" spans="1:6" s="47" customFormat="1" ht="19.5" x14ac:dyDescent="0.3">
      <c r="A30" s="45">
        <f>'so sanh'!A83</f>
        <v>0</v>
      </c>
      <c r="B30" s="208" t="str">
        <f>'so sanh'!B83</f>
        <v>Tại xã Bình Thành, huyện Châu Phú và xã Nhơn Mỹ, huyện Chợ Mới: Theo bảng kê khai giá  tại Thông báo số 1590/TB-STC ngày 02/11/2017 của Sở Tài chính áp dụng từ ngày 08/9/2017 của DNTN Thái Bình (giá bán tại mỏ, đã bao gồm thuế GTGT, thuế tài nguyên, phí bảo vệ môi trường và các loại phí khác)</v>
      </c>
      <c r="C30" s="208">
        <f>'so sanh'!C83</f>
        <v>0</v>
      </c>
      <c r="D30" s="208">
        <f>'so sanh'!D83</f>
        <v>0</v>
      </c>
      <c r="E30" s="208">
        <f>'so sanh'!E83</f>
        <v>0</v>
      </c>
      <c r="F30" s="56"/>
    </row>
    <row r="31" spans="1:6" s="47" customFormat="1" ht="19.5" x14ac:dyDescent="0.3">
      <c r="A31" s="45">
        <f>'so sanh'!A84</f>
        <v>1</v>
      </c>
      <c r="B31" s="208" t="str">
        <f>'so sanh'!B84</f>
        <v>Cát san lấp:</v>
      </c>
      <c r="C31" s="208" t="str">
        <f>'so sanh'!C84</f>
        <v>đồng/m3</v>
      </c>
      <c r="D31" s="208">
        <f>'so sanh'!D84</f>
        <v>0</v>
      </c>
      <c r="E31" s="208">
        <f>'so sanh'!E84</f>
        <v>0</v>
      </c>
      <c r="F31" s="56"/>
    </row>
    <row r="32" spans="1:6" s="47" customFormat="1" ht="19.5" x14ac:dyDescent="0.3">
      <c r="A32" s="45">
        <f>'so sanh'!A85</f>
        <v>0</v>
      </c>
      <c r="B32" s="208" t="str">
        <f>'so sanh'!B85</f>
        <v>Công ty TNHH TM-DV Châu Long: Theo bảng kê khai giá tại Thông báo số 1660/TB-STC ngày 14/11/2017 của Sở Tài chính (giá áp dụng từ ngày 10/11/2017)</v>
      </c>
      <c r="C32" s="208">
        <f>'so sanh'!C85</f>
        <v>0</v>
      </c>
      <c r="D32" s="208">
        <f>'so sanh'!D85</f>
        <v>0</v>
      </c>
      <c r="E32" s="208">
        <f>'so sanh'!E85</f>
        <v>0</v>
      </c>
      <c r="F32" s="56"/>
    </row>
    <row r="33" spans="1:6" s="43" customFormat="1" x14ac:dyDescent="0.3">
      <c r="A33" s="45">
        <f>'so sanh'!A86</f>
        <v>0</v>
      </c>
      <c r="B33" s="208" t="str">
        <f>'so sanh'!B86</f>
        <v>Giá bán tại nội ô TP.Châu Đốc, đã bao gồm thuế GTGT và chi phí vận chuyển</v>
      </c>
      <c r="C33" s="208">
        <f>'so sanh'!C86</f>
        <v>0</v>
      </c>
      <c r="D33" s="208">
        <f>'so sanh'!D86</f>
        <v>0</v>
      </c>
      <c r="E33" s="208">
        <f>'so sanh'!E86</f>
        <v>0</v>
      </c>
      <c r="F33" s="53"/>
    </row>
    <row r="34" spans="1:6" s="43" customFormat="1" x14ac:dyDescent="0.3">
      <c r="A34" s="45">
        <f>'so sanh'!A87</f>
        <v>1</v>
      </c>
      <c r="B34" s="208" t="str">
        <f>'so sanh'!B87</f>
        <v>Cát san lấp</v>
      </c>
      <c r="C34" s="208" t="str">
        <f>'so sanh'!C87</f>
        <v>đồng/m3</v>
      </c>
      <c r="D34" s="208">
        <f>'so sanh'!D87</f>
        <v>0</v>
      </c>
      <c r="E34" s="208">
        <f>'so sanh'!E87</f>
        <v>0</v>
      </c>
      <c r="F34" s="53"/>
    </row>
    <row r="35" spans="1:6" s="43" customFormat="1" x14ac:dyDescent="0.3">
      <c r="A35" s="45">
        <f>'so sanh'!A88</f>
        <v>2</v>
      </c>
      <c r="B35" s="208" t="str">
        <f>'so sanh'!B88</f>
        <v xml:space="preserve">Cát xây dựng </v>
      </c>
      <c r="C35" s="208" t="str">
        <f>'so sanh'!C88</f>
        <v>đồng/m3</v>
      </c>
      <c r="D35" s="208">
        <f>'so sanh'!D88</f>
        <v>0</v>
      </c>
      <c r="E35" s="208">
        <f>'so sanh'!E88</f>
        <v>0</v>
      </c>
      <c r="F35" s="53"/>
    </row>
    <row r="36" spans="1:6" s="43" customFormat="1" x14ac:dyDescent="0.3">
      <c r="A36" s="45">
        <f>'so sanh'!A89</f>
        <v>0</v>
      </c>
      <c r="B36" s="208" t="str">
        <f>'so sanh'!B89</f>
        <v>Giá bán tại huyện An Phú, đã bao gồm thuế GTGT và chi phí vận chuyển</v>
      </c>
      <c r="C36" s="208">
        <f>'so sanh'!C89</f>
        <v>0</v>
      </c>
      <c r="D36" s="208">
        <f>'so sanh'!D89</f>
        <v>0</v>
      </c>
      <c r="E36" s="208">
        <f>'so sanh'!E89</f>
        <v>0</v>
      </c>
      <c r="F36" s="53"/>
    </row>
    <row r="37" spans="1:6" s="43" customFormat="1" x14ac:dyDescent="0.3">
      <c r="A37" s="45">
        <f>'so sanh'!A90</f>
        <v>1</v>
      </c>
      <c r="B37" s="208" t="str">
        <f>'so sanh'!B90</f>
        <v xml:space="preserve">Cát xây dựng </v>
      </c>
      <c r="C37" s="208" t="str">
        <f>'so sanh'!C90</f>
        <v>đồng/m3</v>
      </c>
      <c r="D37" s="208">
        <f>'so sanh'!D90</f>
        <v>0</v>
      </c>
      <c r="E37" s="208">
        <f>'so sanh'!E90</f>
        <v>0</v>
      </c>
      <c r="F37" s="53"/>
    </row>
    <row r="38" spans="1:6" s="43" customFormat="1" x14ac:dyDescent="0.3">
      <c r="A38" s="45">
        <f>'so sanh'!A91</f>
        <v>0</v>
      </c>
      <c r="B38" s="208" t="str">
        <f>'so sanh'!B91</f>
        <v>Giá bán tại huyện Tri Tôn, đã bao gồm thuế GTGT và chi phí vận chuyển</v>
      </c>
      <c r="C38" s="208">
        <f>'so sanh'!C91</f>
        <v>0</v>
      </c>
      <c r="D38" s="208">
        <f>'so sanh'!D91</f>
        <v>0</v>
      </c>
      <c r="E38" s="208">
        <f>'so sanh'!E91</f>
        <v>0</v>
      </c>
      <c r="F38" s="73"/>
    </row>
    <row r="39" spans="1:6" s="43" customFormat="1" x14ac:dyDescent="0.3">
      <c r="A39" s="45">
        <f>'so sanh'!A92</f>
        <v>1</v>
      </c>
      <c r="B39" s="208" t="str">
        <f>'so sanh'!B92</f>
        <v xml:space="preserve">Cát xây dựng </v>
      </c>
      <c r="C39" s="208" t="str">
        <f>'so sanh'!C92</f>
        <v>đồng/m3</v>
      </c>
      <c r="D39" s="208">
        <f>'so sanh'!D92</f>
        <v>0</v>
      </c>
      <c r="E39" s="208">
        <f>'so sanh'!E92</f>
        <v>0</v>
      </c>
      <c r="F39" s="46"/>
    </row>
    <row r="40" spans="1:6" s="43" customFormat="1" x14ac:dyDescent="0.3">
      <c r="A40" s="45">
        <f>'so sanh'!A93</f>
        <v>0</v>
      </c>
      <c r="B40" s="208" t="str">
        <f>'so sanh'!B93</f>
        <v>Giá bán tại TT.Nhà Bàn,huyện Tịnh Biên, đã bao gồm thuế GTGT và chi phí vận chuyển</v>
      </c>
      <c r="C40" s="208">
        <f>'so sanh'!C93</f>
        <v>0</v>
      </c>
      <c r="D40" s="208">
        <f>'so sanh'!D93</f>
        <v>0</v>
      </c>
      <c r="E40" s="208">
        <f>'so sanh'!E93</f>
        <v>0</v>
      </c>
      <c r="F40" s="73"/>
    </row>
    <row r="41" spans="1:6" s="123" customFormat="1" x14ac:dyDescent="0.3">
      <c r="A41" s="45">
        <f>'so sanh'!A94</f>
        <v>1</v>
      </c>
      <c r="B41" s="208" t="str">
        <f>'so sanh'!B94</f>
        <v>Cát san lấp:</v>
      </c>
      <c r="C41" s="208" t="str">
        <f>'so sanh'!C94</f>
        <v>đồng/m3</v>
      </c>
      <c r="D41" s="208" t="e">
        <f>'so sanh'!D94</f>
        <v>#REF!</v>
      </c>
      <c r="E41" s="208" t="e">
        <f>'so sanh'!E94</f>
        <v>#REF!</v>
      </c>
      <c r="F41" s="120"/>
    </row>
    <row r="42" spans="1:6" s="43" customFormat="1" x14ac:dyDescent="0.3">
      <c r="A42" s="45">
        <f>'so sanh'!A95</f>
        <v>0</v>
      </c>
      <c r="B42" s="208" t="str">
        <f>'so sanh'!B95</f>
        <v>Tại xã Bình Thủy, huyện Châu Phú và xã Mỹ Hội Đông, huyện Chợ Mới: Theo bảng kê khai giá tại Thông báo số 1660/TB-STC ngày 14/11/2017 của Sở Tài chính áp dụng từ ngày 10/11/2017 của Công ty TNHH MTV Tân Lê Quang (giá bán tại mỏ, đã bao gồm thuế GTGT, thuế tài nguyên, phí bảo vệ môi trường và các loại phí khác).</v>
      </c>
      <c r="C42" s="208">
        <f>'so sanh'!C95</f>
        <v>0</v>
      </c>
      <c r="D42" s="208">
        <f>'so sanh'!D95</f>
        <v>0</v>
      </c>
      <c r="E42" s="208">
        <f>'so sanh'!E95</f>
        <v>0</v>
      </c>
      <c r="F42" s="73"/>
    </row>
    <row r="43" spans="1:6" s="43" customFormat="1" x14ac:dyDescent="0.3">
      <c r="A43" s="45">
        <f>'so sanh'!A96</f>
        <v>1</v>
      </c>
      <c r="B43" s="208" t="str">
        <f>'so sanh'!B96</f>
        <v>Cát đen trong san lấp - xây dựng:</v>
      </c>
      <c r="C43" s="208" t="str">
        <f>'so sanh'!C96</f>
        <v>đồng/m3</v>
      </c>
      <c r="D43" s="208" t="e">
        <f>'so sanh'!D96</f>
        <v>#REF!</v>
      </c>
      <c r="E43" s="208" t="e">
        <f>'so sanh'!E96</f>
        <v>#REF!</v>
      </c>
      <c r="F43" s="73"/>
    </row>
    <row r="44" spans="1:6" s="43" customFormat="1" x14ac:dyDescent="0.3">
      <c r="A44" s="45" t="str">
        <f>'so sanh'!A97</f>
        <v>III</v>
      </c>
      <c r="B44" s="208" t="str">
        <f>'so sanh'!B97</f>
        <v>NHỰA ĐƯỜNG, BÊ TÔNG NHỰA VÀ BÊ TÔNG TƯƠI:</v>
      </c>
      <c r="C44" s="208">
        <f>'so sanh'!C97</f>
        <v>0</v>
      </c>
      <c r="D44" s="208">
        <f>'so sanh'!D97</f>
        <v>0</v>
      </c>
      <c r="E44" s="208">
        <f>'so sanh'!E97</f>
        <v>0</v>
      </c>
      <c r="F44" s="73"/>
    </row>
    <row r="45" spans="1:6" ht="67.5" customHeight="1" x14ac:dyDescent="0.3">
      <c r="A45" s="45">
        <f>'so sanh'!A98</f>
        <v>0</v>
      </c>
      <c r="B45" s="208" t="e">
        <f>'so sanh'!B98</f>
        <v>#REF!</v>
      </c>
      <c r="C45" s="208">
        <f>'so sanh'!C98</f>
        <v>0</v>
      </c>
      <c r="D45" s="208">
        <f>'so sanh'!D98</f>
        <v>0</v>
      </c>
      <c r="E45" s="208">
        <f>'so sanh'!E98</f>
        <v>0</v>
      </c>
      <c r="F45" s="55"/>
    </row>
    <row r="46" spans="1:6" s="43" customFormat="1" x14ac:dyDescent="0.3">
      <c r="A46" s="45" t="e">
        <f>'so sanh'!A99</f>
        <v>#REF!</v>
      </c>
      <c r="B46" s="208" t="e">
        <f>'so sanh'!B99</f>
        <v>#REF!</v>
      </c>
      <c r="C46" s="208" t="e">
        <f>'so sanh'!C99</f>
        <v>#REF!</v>
      </c>
      <c r="D46" s="208">
        <f>'so sanh'!D99</f>
        <v>0</v>
      </c>
      <c r="E46" s="208">
        <f>'so sanh'!E99</f>
        <v>0</v>
      </c>
      <c r="F46" s="53"/>
    </row>
    <row r="47" spans="1:6" s="43" customFormat="1" x14ac:dyDescent="0.3">
      <c r="A47" s="45" t="e">
        <f>'so sanh'!A100</f>
        <v>#REF!</v>
      </c>
      <c r="B47" s="208" t="e">
        <f>'so sanh'!B100</f>
        <v>#REF!</v>
      </c>
      <c r="C47" s="208" t="e">
        <f>'so sanh'!C100</f>
        <v>#REF!</v>
      </c>
      <c r="D47" s="208">
        <f>'so sanh'!D100</f>
        <v>0</v>
      </c>
      <c r="E47" s="208">
        <f>'so sanh'!E100</f>
        <v>0</v>
      </c>
      <c r="F47" s="46"/>
    </row>
    <row r="48" spans="1:6" s="43" customFormat="1" x14ac:dyDescent="0.3">
      <c r="A48" s="45" t="e">
        <f>'so sanh'!A101</f>
        <v>#REF!</v>
      </c>
      <c r="B48" s="208" t="e">
        <f>'so sanh'!B101</f>
        <v>#REF!</v>
      </c>
      <c r="C48" s="208" t="e">
        <f>'so sanh'!C101</f>
        <v>#REF!</v>
      </c>
      <c r="D48" s="208">
        <f>'so sanh'!D101</f>
        <v>0</v>
      </c>
      <c r="E48" s="208">
        <f>'so sanh'!E101</f>
        <v>0</v>
      </c>
      <c r="F48" s="46"/>
    </row>
    <row r="49" spans="1:6" s="48" customFormat="1" ht="19.5" x14ac:dyDescent="0.3">
      <c r="A49" s="45" t="e">
        <f>'so sanh'!A102</f>
        <v>#REF!</v>
      </c>
      <c r="B49" s="208" t="e">
        <f>'so sanh'!B102</f>
        <v>#REF!</v>
      </c>
      <c r="C49" s="208" t="e">
        <f>'so sanh'!C102</f>
        <v>#REF!</v>
      </c>
      <c r="D49" s="208">
        <f>'so sanh'!D102</f>
        <v>0</v>
      </c>
      <c r="E49" s="208">
        <f>'so sanh'!E102</f>
        <v>0</v>
      </c>
      <c r="F49" s="57"/>
    </row>
    <row r="50" spans="1:6" s="48" customFormat="1" ht="19.5" x14ac:dyDescent="0.3">
      <c r="A50" s="45">
        <f>'so sanh'!A103</f>
        <v>0</v>
      </c>
      <c r="B50" s="208" t="str">
        <f>'so sanh'!B103</f>
        <v>* Công ty TNHH TM-SX-DV Tín Thịnh (số 102H, Nguyễn Xuân Khoát, P.Tân Thành, Q.Tân Phú, Tp.HCM). Giao tại Tp. Long Xuyên. Theo bảng giá ngày 02/01/2020</v>
      </c>
      <c r="C50" s="208">
        <f>'so sanh'!C103</f>
        <v>0</v>
      </c>
      <c r="D50" s="208">
        <f>'so sanh'!D103</f>
        <v>0</v>
      </c>
      <c r="E50" s="208">
        <f>'so sanh'!E103</f>
        <v>0</v>
      </c>
      <c r="F50" s="46"/>
    </row>
    <row r="51" spans="1:6" s="43" customFormat="1" x14ac:dyDescent="0.3">
      <c r="A51" s="45">
        <f>'so sanh'!A104</f>
        <v>1</v>
      </c>
      <c r="B51" s="208" t="str">
        <f>'so sanh'!B104</f>
        <v>Nhựa đường đóng phuy SHELL 60/70 Singapore nhập khẩu chính hãng  (hàng được giao trên xe tại Tp.LX)</v>
      </c>
      <c r="C51" s="208" t="str">
        <f>'so sanh'!C104</f>
        <v>đ/tấn</v>
      </c>
      <c r="D51" s="208">
        <f>'so sanh'!D104</f>
        <v>0</v>
      </c>
      <c r="E51" s="208">
        <f>'so sanh'!E104</f>
        <v>0</v>
      </c>
      <c r="F51" s="53"/>
    </row>
    <row r="52" spans="1:6" s="43" customFormat="1" x14ac:dyDescent="0.3">
      <c r="A52" s="45">
        <f>'so sanh'!A105</f>
        <v>0</v>
      </c>
      <c r="B52" s="208" t="str">
        <f>'so sanh'!B105</f>
        <v xml:space="preserve"> * Xí nghiệp Xây dựng - Cty TNHH MTV Xây lắp An Giang, giá bán tại Trạm bê tông nhựa nóng tại khu CN Bình Hòa, huyện Châu Thành, An Giang (giá chưa tính phí khoan nhựa và đo E tại hiện trường).  Theo bảng giá ngày 10/3/2019</v>
      </c>
      <c r="C52" s="208">
        <f>'so sanh'!C105</f>
        <v>0</v>
      </c>
      <c r="D52" s="208">
        <f>'so sanh'!D105</f>
        <v>0</v>
      </c>
      <c r="E52" s="208">
        <f>'so sanh'!E105</f>
        <v>0</v>
      </c>
      <c r="F52" s="53"/>
    </row>
    <row r="53" spans="1:6" s="43" customFormat="1" x14ac:dyDescent="0.3">
      <c r="A53" s="45">
        <f>'so sanh'!A106</f>
        <v>1</v>
      </c>
      <c r="B53" s="208" t="str">
        <f>'so sanh'!B106</f>
        <v>Bê tông nhựa nóng C19</v>
      </c>
      <c r="C53" s="208" t="str">
        <f>'so sanh'!C106</f>
        <v>đ/tấn</v>
      </c>
      <c r="D53" s="208">
        <f>'so sanh'!D106</f>
        <v>0</v>
      </c>
      <c r="E53" s="208">
        <f>'so sanh'!E106</f>
        <v>0</v>
      </c>
      <c r="F53" s="53"/>
    </row>
    <row r="54" spans="1:6" s="43" customFormat="1" x14ac:dyDescent="0.3">
      <c r="A54" s="45">
        <f>'so sanh'!A107</f>
        <v>2</v>
      </c>
      <c r="B54" s="208" t="str">
        <f>'so sanh'!B107</f>
        <v>Bê tông nhựa nóng C12.5</v>
      </c>
      <c r="C54" s="208" t="str">
        <f>'so sanh'!C107</f>
        <v>đ/tấn</v>
      </c>
      <c r="D54" s="208">
        <f>'so sanh'!D107</f>
        <v>0</v>
      </c>
      <c r="E54" s="208">
        <f>'so sanh'!E107</f>
        <v>0</v>
      </c>
      <c r="F54" s="53"/>
    </row>
    <row r="55" spans="1:6" s="47" customFormat="1" ht="19.5" x14ac:dyDescent="0.3">
      <c r="A55" s="45">
        <f>'so sanh'!A108</f>
        <v>3</v>
      </c>
      <c r="B55" s="208" t="str">
        <f>'so sanh'!B108</f>
        <v>Bê tông nhựa nóng C8</v>
      </c>
      <c r="C55" s="208" t="str">
        <f>'so sanh'!C108</f>
        <v>đ/tấn</v>
      </c>
      <c r="D55" s="208">
        <f>'so sanh'!D108</f>
        <v>0</v>
      </c>
      <c r="E55" s="208">
        <f>'so sanh'!E108</f>
        <v>0</v>
      </c>
      <c r="F55" s="56"/>
    </row>
    <row r="56" spans="1:6" s="43" customFormat="1" x14ac:dyDescent="0.3">
      <c r="A56" s="45">
        <f>'so sanh'!A109</f>
        <v>0</v>
      </c>
      <c r="B56" s="208" t="str">
        <f>'so sanh'!B109</f>
        <v xml:space="preserve"> * Xí nghiệp Sản xuất Bêtông &amp; Gạch không nung - Cty TNHH MTV Xây lắp An Giang (vận chuyển trong phạm vi bán kính 10 km tính từ Trạm trộn tại P. Mỹ Thạnh, Tp.LX). Giá đã bao gồm phí bơm bê tông. Giá chưa bao gồm: phụ gia chống thấm, phụ gia đông kết nhanh. Theo bảng giá ngày 04/09/2019</v>
      </c>
      <c r="C56" s="208">
        <f>'so sanh'!C109</f>
        <v>0</v>
      </c>
      <c r="D56" s="208">
        <f>'so sanh'!D109</f>
        <v>0</v>
      </c>
      <c r="E56" s="208">
        <f>'so sanh'!E109</f>
        <v>0</v>
      </c>
      <c r="F56" s="53"/>
    </row>
    <row r="57" spans="1:6" s="43" customFormat="1" x14ac:dyDescent="0.3">
      <c r="A57" s="45">
        <f>'so sanh'!A110</f>
        <v>1</v>
      </c>
      <c r="B57" s="208" t="str">
        <f>'so sanh'!B110</f>
        <v xml:space="preserve">Bê tông tươi, mác 15 MPa </v>
      </c>
      <c r="C57" s="208" t="str">
        <f>'so sanh'!C110</f>
        <v>đ/m3</v>
      </c>
      <c r="D57" s="208">
        <f>'so sanh'!D110</f>
        <v>0</v>
      </c>
      <c r="E57" s="208">
        <f>'so sanh'!E110</f>
        <v>0</v>
      </c>
      <c r="F57" s="53"/>
    </row>
    <row r="58" spans="1:6" s="43" customFormat="1" x14ac:dyDescent="0.3">
      <c r="A58" s="45">
        <f>'so sanh'!A111</f>
        <v>2</v>
      </c>
      <c r="B58" s="208" t="str">
        <f>'so sanh'!B111</f>
        <v>Bê tông tươi, mác 20 MPa</v>
      </c>
      <c r="C58" s="208" t="str">
        <f>'so sanh'!C111</f>
        <v>đ/m3</v>
      </c>
      <c r="D58" s="208">
        <f>'so sanh'!D111</f>
        <v>0</v>
      </c>
      <c r="E58" s="208">
        <f>'so sanh'!E111</f>
        <v>0</v>
      </c>
      <c r="F58" s="53"/>
    </row>
    <row r="59" spans="1:6" s="47" customFormat="1" ht="19.5" x14ac:dyDescent="0.3">
      <c r="A59" s="45">
        <f>'so sanh'!A112</f>
        <v>3</v>
      </c>
      <c r="B59" s="208" t="str">
        <f>'so sanh'!B112</f>
        <v xml:space="preserve">Bê tông tươi, mác 25 MPa </v>
      </c>
      <c r="C59" s="208" t="str">
        <f>'so sanh'!C112</f>
        <v>đ/m3</v>
      </c>
      <c r="D59" s="208" t="e">
        <f>'so sanh'!D112</f>
        <v>#REF!</v>
      </c>
      <c r="E59" s="208" t="e">
        <f>'so sanh'!E112</f>
        <v>#REF!</v>
      </c>
      <c r="F59" s="56"/>
    </row>
    <row r="60" spans="1:6" s="47" customFormat="1" ht="58.5" customHeight="1" x14ac:dyDescent="0.3">
      <c r="A60" s="45">
        <f>'so sanh'!A113</f>
        <v>4</v>
      </c>
      <c r="B60" s="208" t="str">
        <f>'so sanh'!B113</f>
        <v xml:space="preserve">Bê tông tươi, mác 30 MPa </v>
      </c>
      <c r="C60" s="208" t="str">
        <f>'so sanh'!C113</f>
        <v>đ/m3</v>
      </c>
      <c r="D60" s="208" t="e">
        <f>'so sanh'!D113</f>
        <v>#REF!</v>
      </c>
      <c r="E60" s="208" t="e">
        <f>'so sanh'!E113</f>
        <v>#REF!</v>
      </c>
      <c r="F60" s="46"/>
    </row>
    <row r="61" spans="1:6" s="47" customFormat="1" ht="79.5" customHeight="1" x14ac:dyDescent="0.3">
      <c r="A61" s="45">
        <f>'so sanh'!A114</f>
        <v>5</v>
      </c>
      <c r="B61" s="208" t="str">
        <f>'so sanh'!B114</f>
        <v>Bê tông tươi, mác 35 Mpa</v>
      </c>
      <c r="C61" s="208" t="str">
        <f>'so sanh'!C114</f>
        <v>đ/m3</v>
      </c>
      <c r="D61" s="208">
        <f>'so sanh'!D114</f>
        <v>0</v>
      </c>
      <c r="E61" s="208">
        <f>'so sanh'!E114</f>
        <v>0</v>
      </c>
      <c r="F61" s="46"/>
    </row>
    <row r="62" spans="1:6" s="47" customFormat="1" ht="79.5" customHeight="1" x14ac:dyDescent="0.3">
      <c r="A62" s="45">
        <f>'so sanh'!A115</f>
        <v>6</v>
      </c>
      <c r="B62" s="208" t="str">
        <f>'so sanh'!B115</f>
        <v>Bê tông tươi, mác 40 Mpa</v>
      </c>
      <c r="C62" s="208" t="str">
        <f>'so sanh'!C115</f>
        <v>đ/m3</v>
      </c>
      <c r="D62" s="208" t="e">
        <f>'so sanh'!D115</f>
        <v>#REF!</v>
      </c>
      <c r="E62" s="208" t="e">
        <f>'so sanh'!E115</f>
        <v>#REF!</v>
      </c>
      <c r="F62" s="73"/>
    </row>
    <row r="63" spans="1:6" s="43" customFormat="1" ht="71.099999999999994" customHeight="1" x14ac:dyDescent="0.3">
      <c r="A63" s="45">
        <f>'so sanh'!A116</f>
        <v>7</v>
      </c>
      <c r="B63" s="208" t="str">
        <f>'so sanh'!B116</f>
        <v>Bê tông tươi, mác 45 Mpa</v>
      </c>
      <c r="C63" s="208" t="str">
        <f>'so sanh'!C116</f>
        <v>đ/m3</v>
      </c>
      <c r="D63" s="208" t="e">
        <f>'so sanh'!D116</f>
        <v>#REF!</v>
      </c>
      <c r="E63" s="208" t="e">
        <f>'so sanh'!E116</f>
        <v>#REF!</v>
      </c>
      <c r="F63" s="53"/>
    </row>
    <row r="64" spans="1:6" s="47" customFormat="1" ht="19.5" x14ac:dyDescent="0.3">
      <c r="A64" s="45">
        <f>'so sanh'!A117</f>
        <v>0</v>
      </c>
      <c r="B64" s="208" t="e">
        <f>'so sanh'!B117</f>
        <v>#REF!</v>
      </c>
      <c r="C64" s="208">
        <f>'so sanh'!C117</f>
        <v>0</v>
      </c>
      <c r="D64" s="208">
        <f>'so sanh'!D117</f>
        <v>0</v>
      </c>
      <c r="E64" s="208">
        <f>'so sanh'!E117</f>
        <v>0</v>
      </c>
      <c r="F64" s="56"/>
    </row>
    <row r="65" spans="1:6" s="47" customFormat="1" ht="19.5" x14ac:dyDescent="0.3">
      <c r="A65" s="45" t="e">
        <f>'so sanh'!A118</f>
        <v>#REF!</v>
      </c>
      <c r="B65" s="208" t="e">
        <f>'so sanh'!B118</f>
        <v>#REF!</v>
      </c>
      <c r="C65" s="208" t="e">
        <f>'so sanh'!C118</f>
        <v>#REF!</v>
      </c>
      <c r="D65" s="208" t="e">
        <f>'so sanh'!D118</f>
        <v>#REF!</v>
      </c>
      <c r="E65" s="208" t="e">
        <f>'so sanh'!E118</f>
        <v>#REF!</v>
      </c>
      <c r="F65" s="56"/>
    </row>
    <row r="66" spans="1:6" s="125" customFormat="1" ht="19.5" x14ac:dyDescent="0.3">
      <c r="A66" s="45" t="str">
        <f>'so sanh'!A119</f>
        <v>IV</v>
      </c>
      <c r="B66" s="208" t="str">
        <f>'so sanh'!B119</f>
        <v>GỖ XẺ CÁC LOẠI:</v>
      </c>
      <c r="C66" s="208">
        <f>'so sanh'!C119</f>
        <v>0</v>
      </c>
      <c r="D66" s="208">
        <f>'so sanh'!D119</f>
        <v>0</v>
      </c>
      <c r="E66" s="208">
        <f>'so sanh'!E119</f>
        <v>0</v>
      </c>
      <c r="F66" s="124"/>
    </row>
    <row r="67" spans="1:6" s="125" customFormat="1" ht="19.5" x14ac:dyDescent="0.3">
      <c r="A67" s="45">
        <f>'so sanh'!A120</f>
        <v>0</v>
      </c>
      <c r="B67" s="208" t="e">
        <f>'so sanh'!B120</f>
        <v>#REF!</v>
      </c>
      <c r="C67" s="208">
        <f>'so sanh'!C120</f>
        <v>0</v>
      </c>
      <c r="D67" s="208">
        <f>'so sanh'!D120</f>
        <v>0</v>
      </c>
      <c r="E67" s="208">
        <f>'so sanh'!E120</f>
        <v>0</v>
      </c>
      <c r="F67" s="124"/>
    </row>
    <row r="68" spans="1:6" s="125" customFormat="1" ht="19.5" x14ac:dyDescent="0.3">
      <c r="A68" s="45" t="e">
        <f>'so sanh'!A121</f>
        <v>#REF!</v>
      </c>
      <c r="B68" s="208" t="e">
        <f>'so sanh'!B121</f>
        <v>#REF!</v>
      </c>
      <c r="C68" s="208" t="e">
        <f>'so sanh'!C121</f>
        <v>#REF!</v>
      </c>
      <c r="D68" s="208" t="e">
        <f>'so sanh'!D121</f>
        <v>#REF!</v>
      </c>
      <c r="E68" s="208" t="e">
        <f>'so sanh'!E121</f>
        <v>#REF!</v>
      </c>
      <c r="F68" s="124"/>
    </row>
    <row r="69" spans="1:6" s="47" customFormat="1" ht="19.5" x14ac:dyDescent="0.3">
      <c r="A69" s="45" t="e">
        <f>'so sanh'!A122</f>
        <v>#REF!</v>
      </c>
      <c r="B69" s="208" t="e">
        <f>'so sanh'!B122</f>
        <v>#REF!</v>
      </c>
      <c r="C69" s="208" t="e">
        <f>'so sanh'!C122</f>
        <v>#REF!</v>
      </c>
      <c r="D69" s="208" t="e">
        <f>'so sanh'!D122</f>
        <v>#REF!</v>
      </c>
      <c r="E69" s="208" t="e">
        <f>'so sanh'!E122</f>
        <v>#REF!</v>
      </c>
      <c r="F69" s="46"/>
    </row>
    <row r="70" spans="1:6" s="47" customFormat="1" ht="19.5" x14ac:dyDescent="0.3">
      <c r="A70" s="45" t="e">
        <f>'so sanh'!A123</f>
        <v>#REF!</v>
      </c>
      <c r="B70" s="208" t="e">
        <f>'so sanh'!B123</f>
        <v>#REF!</v>
      </c>
      <c r="C70" s="208" t="e">
        <f>'so sanh'!C123</f>
        <v>#REF!</v>
      </c>
      <c r="D70" s="208" t="e">
        <f>'so sanh'!D123</f>
        <v>#REF!</v>
      </c>
      <c r="E70" s="208" t="e">
        <f>'so sanh'!E123</f>
        <v>#REF!</v>
      </c>
      <c r="F70" s="56"/>
    </row>
    <row r="71" spans="1:6" s="49" customFormat="1" x14ac:dyDescent="0.3">
      <c r="A71" s="45" t="e">
        <f>'so sanh'!A124</f>
        <v>#REF!</v>
      </c>
      <c r="B71" s="208" t="e">
        <f>'so sanh'!B124</f>
        <v>#REF!</v>
      </c>
      <c r="C71" s="208" t="e">
        <f>'so sanh'!C124</f>
        <v>#REF!</v>
      </c>
      <c r="D71" s="208" t="e">
        <f>'so sanh'!D124</f>
        <v>#REF!</v>
      </c>
      <c r="E71" s="208" t="e">
        <f>'so sanh'!E124</f>
        <v>#REF!</v>
      </c>
      <c r="F71" s="58"/>
    </row>
    <row r="72" spans="1:6" s="43" customFormat="1" x14ac:dyDescent="0.3">
      <c r="A72" s="45" t="e">
        <f>'so sanh'!A125</f>
        <v>#REF!</v>
      </c>
      <c r="B72" s="208" t="e">
        <f>'so sanh'!B125</f>
        <v>#REF!</v>
      </c>
      <c r="C72" s="208" t="e">
        <f>'so sanh'!C125</f>
        <v>#REF!</v>
      </c>
      <c r="D72" s="208" t="e">
        <f>'so sanh'!D125</f>
        <v>#REF!</v>
      </c>
      <c r="E72" s="208" t="e">
        <f>'so sanh'!E125</f>
        <v>#REF!</v>
      </c>
      <c r="F72" s="53"/>
    </row>
    <row r="73" spans="1:6" s="43" customFormat="1" x14ac:dyDescent="0.3">
      <c r="A73" s="45" t="e">
        <f>'so sanh'!A126</f>
        <v>#REF!</v>
      </c>
      <c r="B73" s="208" t="e">
        <f>'so sanh'!B126</f>
        <v>#REF!</v>
      </c>
      <c r="C73" s="208" t="e">
        <f>'so sanh'!C126</f>
        <v>#REF!</v>
      </c>
      <c r="D73" s="208" t="e">
        <f>'so sanh'!D126</f>
        <v>#REF!</v>
      </c>
      <c r="E73" s="208" t="e">
        <f>'so sanh'!E126</f>
        <v>#REF!</v>
      </c>
      <c r="F73" s="53"/>
    </row>
    <row r="74" spans="1:6" s="43" customFormat="1" x14ac:dyDescent="0.3">
      <c r="A74" s="45" t="e">
        <f>'so sanh'!A127</f>
        <v>#REF!</v>
      </c>
      <c r="B74" s="208" t="e">
        <f>'so sanh'!B127</f>
        <v>#REF!</v>
      </c>
      <c r="C74" s="208" t="e">
        <f>'so sanh'!C127</f>
        <v>#REF!</v>
      </c>
      <c r="D74" s="208" t="e">
        <f>'so sanh'!D127</f>
        <v>#REF!</v>
      </c>
      <c r="E74" s="208" t="e">
        <f>'so sanh'!E127</f>
        <v>#REF!</v>
      </c>
      <c r="F74" s="53"/>
    </row>
    <row r="75" spans="1:6" s="43" customFormat="1" x14ac:dyDescent="0.3">
      <c r="A75" s="45" t="e">
        <f>'so sanh'!A128</f>
        <v>#REF!</v>
      </c>
      <c r="B75" s="208" t="e">
        <f>'so sanh'!B128</f>
        <v>#REF!</v>
      </c>
      <c r="C75" s="208" t="e">
        <f>'so sanh'!C128</f>
        <v>#REF!</v>
      </c>
      <c r="D75" s="208" t="e">
        <f>'so sanh'!D128</f>
        <v>#REF!</v>
      </c>
      <c r="E75" s="208" t="e">
        <f>'so sanh'!E128</f>
        <v>#REF!</v>
      </c>
      <c r="F75" s="53"/>
    </row>
    <row r="76" spans="1:6" s="43" customFormat="1" x14ac:dyDescent="0.3">
      <c r="A76" s="45" t="e">
        <f>'so sanh'!A129</f>
        <v>#REF!</v>
      </c>
      <c r="B76" s="208" t="e">
        <f>'so sanh'!B129</f>
        <v>#REF!</v>
      </c>
      <c r="C76" s="208" t="e">
        <f>'so sanh'!C129</f>
        <v>#REF!</v>
      </c>
      <c r="D76" s="208" t="e">
        <f>'so sanh'!D129</f>
        <v>#REF!</v>
      </c>
      <c r="E76" s="208" t="e">
        <f>'so sanh'!E129</f>
        <v>#REF!</v>
      </c>
      <c r="F76" s="53"/>
    </row>
    <row r="77" spans="1:6" s="43" customFormat="1" x14ac:dyDescent="0.3">
      <c r="A77" s="45">
        <f>'so sanh'!A130</f>
        <v>0</v>
      </c>
      <c r="B77" s="208" t="e">
        <f>'so sanh'!B130</f>
        <v>#REF!</v>
      </c>
      <c r="C77" s="208">
        <f>'so sanh'!C130</f>
        <v>0</v>
      </c>
      <c r="D77" s="208">
        <f>'so sanh'!D130</f>
        <v>0</v>
      </c>
      <c r="E77" s="208">
        <f>'so sanh'!E130</f>
        <v>0</v>
      </c>
      <c r="F77" s="53"/>
    </row>
    <row r="78" spans="1:6" s="43" customFormat="1" x14ac:dyDescent="0.3">
      <c r="A78" s="45" t="e">
        <f>'so sanh'!A131</f>
        <v>#REF!</v>
      </c>
      <c r="B78" s="208" t="e">
        <f>'so sanh'!B131</f>
        <v>#REF!</v>
      </c>
      <c r="C78" s="208" t="e">
        <f>'so sanh'!C131</f>
        <v>#REF!</v>
      </c>
      <c r="D78" s="208" t="e">
        <f>'so sanh'!D131</f>
        <v>#REF!</v>
      </c>
      <c r="E78" s="208" t="e">
        <f>'so sanh'!E131</f>
        <v>#REF!</v>
      </c>
      <c r="F78" s="53"/>
    </row>
    <row r="79" spans="1:6" s="43" customFormat="1" x14ac:dyDescent="0.3">
      <c r="A79" s="45" t="e">
        <f>'so sanh'!A132</f>
        <v>#REF!</v>
      </c>
      <c r="B79" s="208" t="e">
        <f>'so sanh'!B132</f>
        <v>#REF!</v>
      </c>
      <c r="C79" s="208" t="e">
        <f>'so sanh'!C132</f>
        <v>#REF!</v>
      </c>
      <c r="D79" s="208" t="e">
        <f>'so sanh'!D132</f>
        <v>#REF!</v>
      </c>
      <c r="E79" s="208" t="e">
        <f>'so sanh'!E132</f>
        <v>#REF!</v>
      </c>
      <c r="F79" s="74"/>
    </row>
    <row r="80" spans="1:6" s="43" customFormat="1" x14ac:dyDescent="0.3">
      <c r="A80" s="45" t="e">
        <f>'so sanh'!A133</f>
        <v>#REF!</v>
      </c>
      <c r="B80" s="208" t="e">
        <f>'so sanh'!B133</f>
        <v>#REF!</v>
      </c>
      <c r="C80" s="208" t="e">
        <f>'so sanh'!C133</f>
        <v>#REF!</v>
      </c>
      <c r="D80" s="208" t="e">
        <f>'so sanh'!D133</f>
        <v>#REF!</v>
      </c>
      <c r="E80" s="208" t="e">
        <f>'so sanh'!E133</f>
        <v>#REF!</v>
      </c>
      <c r="F80" s="74"/>
    </row>
    <row r="81" spans="1:5" s="43" customFormat="1" x14ac:dyDescent="0.3">
      <c r="A81" s="45" t="e">
        <f>'so sanh'!A134</f>
        <v>#REF!</v>
      </c>
      <c r="B81" s="208" t="e">
        <f>'so sanh'!B134</f>
        <v>#REF!</v>
      </c>
      <c r="C81" s="208" t="e">
        <f>'so sanh'!C134</f>
        <v>#REF!</v>
      </c>
      <c r="D81" s="208" t="e">
        <f>'so sanh'!D134</f>
        <v>#REF!</v>
      </c>
      <c r="E81" s="208" t="e">
        <f>'so sanh'!E134</f>
        <v>#REF!</v>
      </c>
    </row>
    <row r="82" spans="1:5" s="43" customFormat="1" x14ac:dyDescent="0.3">
      <c r="A82" s="45" t="str">
        <f>'so sanh'!A135</f>
        <v>V</v>
      </c>
      <c r="B82" s="208" t="str">
        <f>'so sanh'!B135</f>
        <v>TRỤ, CỌC VÀ ỐNG CỐNG BÊ TÔNG LY TÂM CÁC LOẠI:</v>
      </c>
      <c r="C82" s="208">
        <f>'so sanh'!C135</f>
        <v>0</v>
      </c>
      <c r="D82" s="208">
        <f>'so sanh'!D135</f>
        <v>0</v>
      </c>
      <c r="E82" s="208">
        <f>'so sanh'!E135</f>
        <v>0</v>
      </c>
    </row>
    <row r="83" spans="1:5" s="43" customFormat="1" x14ac:dyDescent="0.3">
      <c r="A83" s="45">
        <f>'so sanh'!A136</f>
        <v>0</v>
      </c>
      <c r="B83" s="208" t="e">
        <f>'so sanh'!B136</f>
        <v>#REF!</v>
      </c>
      <c r="C83" s="208">
        <f>'so sanh'!C136</f>
        <v>0</v>
      </c>
      <c r="D83" s="208">
        <f>'so sanh'!D136</f>
        <v>0</v>
      </c>
      <c r="E83" s="208">
        <f>'so sanh'!E136</f>
        <v>0</v>
      </c>
    </row>
    <row r="84" spans="1:5" s="43" customFormat="1" x14ac:dyDescent="0.3">
      <c r="A84" s="45">
        <f>'so sanh'!A137</f>
        <v>0</v>
      </c>
      <c r="B84" s="208" t="e">
        <f>'so sanh'!B137</f>
        <v>#REF!</v>
      </c>
      <c r="C84" s="208">
        <f>'so sanh'!C137</f>
        <v>0</v>
      </c>
      <c r="D84" s="208">
        <f>'so sanh'!D137</f>
        <v>0</v>
      </c>
      <c r="E84" s="208">
        <f>'so sanh'!E137</f>
        <v>0</v>
      </c>
    </row>
    <row r="85" spans="1:5" s="43" customFormat="1" x14ac:dyDescent="0.3">
      <c r="A85" s="45" t="e">
        <f>'so sanh'!A138</f>
        <v>#REF!</v>
      </c>
      <c r="B85" s="208" t="e">
        <f>'so sanh'!B138</f>
        <v>#REF!</v>
      </c>
      <c r="C85" s="208" t="e">
        <f>'so sanh'!C138</f>
        <v>#REF!</v>
      </c>
      <c r="D85" s="208" t="e">
        <f>'so sanh'!D138</f>
        <v>#REF!</v>
      </c>
      <c r="E85" s="208" t="e">
        <f>'so sanh'!E138</f>
        <v>#REF!</v>
      </c>
    </row>
    <row r="86" spans="1:5" s="43" customFormat="1" x14ac:dyDescent="0.3">
      <c r="A86" s="45" t="e">
        <f>'so sanh'!A139</f>
        <v>#REF!</v>
      </c>
      <c r="B86" s="208" t="e">
        <f>'so sanh'!B139</f>
        <v>#REF!</v>
      </c>
      <c r="C86" s="208" t="e">
        <f>'so sanh'!C139</f>
        <v>#REF!</v>
      </c>
      <c r="D86" s="208" t="e">
        <f>'so sanh'!D139</f>
        <v>#REF!</v>
      </c>
      <c r="E86" s="208" t="e">
        <f>'so sanh'!E139</f>
        <v>#REF!</v>
      </c>
    </row>
    <row r="87" spans="1:5" s="43" customFormat="1" x14ac:dyDescent="0.3">
      <c r="A87" s="45" t="e">
        <f>'so sanh'!A140</f>
        <v>#REF!</v>
      </c>
      <c r="B87" s="208" t="e">
        <f>'so sanh'!B140</f>
        <v>#REF!</v>
      </c>
      <c r="C87" s="208" t="e">
        <f>'so sanh'!C140</f>
        <v>#REF!</v>
      </c>
      <c r="D87" s="208" t="e">
        <f>'so sanh'!D140</f>
        <v>#REF!</v>
      </c>
      <c r="E87" s="208" t="e">
        <f>'so sanh'!E140</f>
        <v>#REF!</v>
      </c>
    </row>
    <row r="88" spans="1:5" s="43" customFormat="1" x14ac:dyDescent="0.3">
      <c r="A88" s="45" t="e">
        <f>'so sanh'!A141</f>
        <v>#REF!</v>
      </c>
      <c r="B88" s="208" t="e">
        <f>'so sanh'!B141</f>
        <v>#REF!</v>
      </c>
      <c r="C88" s="208" t="e">
        <f>'so sanh'!C141</f>
        <v>#REF!</v>
      </c>
      <c r="D88" s="208" t="e">
        <f>'so sanh'!D141</f>
        <v>#REF!</v>
      </c>
      <c r="E88" s="208" t="e">
        <f>'so sanh'!E141</f>
        <v>#REF!</v>
      </c>
    </row>
    <row r="89" spans="1:5" s="43" customFormat="1" x14ac:dyDescent="0.3">
      <c r="A89" s="45" t="e">
        <f>'so sanh'!A142</f>
        <v>#REF!</v>
      </c>
      <c r="B89" s="208" t="e">
        <f>'so sanh'!B142</f>
        <v>#REF!</v>
      </c>
      <c r="C89" s="208" t="e">
        <f>'so sanh'!C142</f>
        <v>#REF!</v>
      </c>
      <c r="D89" s="208" t="e">
        <f>'so sanh'!D142</f>
        <v>#REF!</v>
      </c>
      <c r="E89" s="208" t="e">
        <f>'so sanh'!E142</f>
        <v>#REF!</v>
      </c>
    </row>
    <row r="90" spans="1:5" s="43" customFormat="1" x14ac:dyDescent="0.3">
      <c r="A90" s="45" t="e">
        <f>'so sanh'!A143</f>
        <v>#REF!</v>
      </c>
      <c r="B90" s="208" t="e">
        <f>'so sanh'!B143</f>
        <v>#REF!</v>
      </c>
      <c r="C90" s="208" t="e">
        <f>'so sanh'!C143</f>
        <v>#REF!</v>
      </c>
      <c r="D90" s="208" t="e">
        <f>'so sanh'!D143</f>
        <v>#REF!</v>
      </c>
      <c r="E90" s="208" t="e">
        <f>'so sanh'!E143</f>
        <v>#REF!</v>
      </c>
    </row>
    <row r="91" spans="1:5" s="43" customFormat="1" x14ac:dyDescent="0.3">
      <c r="A91" s="45" t="e">
        <f>'so sanh'!A144</f>
        <v>#REF!</v>
      </c>
      <c r="B91" s="208" t="e">
        <f>'so sanh'!B144</f>
        <v>#REF!</v>
      </c>
      <c r="C91" s="208" t="e">
        <f>'so sanh'!C144</f>
        <v>#REF!</v>
      </c>
      <c r="D91" s="208" t="e">
        <f>'so sanh'!D144</f>
        <v>#REF!</v>
      </c>
      <c r="E91" s="208" t="e">
        <f>'so sanh'!E144</f>
        <v>#REF!</v>
      </c>
    </row>
    <row r="92" spans="1:5" s="43" customFormat="1" x14ac:dyDescent="0.3">
      <c r="A92" s="45" t="e">
        <f>'so sanh'!A145</f>
        <v>#REF!</v>
      </c>
      <c r="B92" s="208" t="e">
        <f>'so sanh'!B145</f>
        <v>#REF!</v>
      </c>
      <c r="C92" s="208" t="e">
        <f>'so sanh'!C145</f>
        <v>#REF!</v>
      </c>
      <c r="D92" s="208" t="e">
        <f>'so sanh'!D145</f>
        <v>#REF!</v>
      </c>
      <c r="E92" s="208" t="e">
        <f>'so sanh'!E145</f>
        <v>#REF!</v>
      </c>
    </row>
    <row r="93" spans="1:5" s="43" customFormat="1" x14ac:dyDescent="0.3">
      <c r="A93" s="45" t="e">
        <f>'so sanh'!A146</f>
        <v>#REF!</v>
      </c>
      <c r="B93" s="208" t="e">
        <f>'so sanh'!B146</f>
        <v>#REF!</v>
      </c>
      <c r="C93" s="208" t="e">
        <f>'so sanh'!C146</f>
        <v>#REF!</v>
      </c>
      <c r="D93" s="208" t="e">
        <f>'so sanh'!D146</f>
        <v>#REF!</v>
      </c>
      <c r="E93" s="208" t="e">
        <f>'so sanh'!E146</f>
        <v>#REF!</v>
      </c>
    </row>
    <row r="94" spans="1:5" s="50" customFormat="1" x14ac:dyDescent="0.3">
      <c r="A94" s="45" t="e">
        <f>'so sanh'!A147</f>
        <v>#REF!</v>
      </c>
      <c r="B94" s="208" t="e">
        <f>'so sanh'!B147</f>
        <v>#REF!</v>
      </c>
      <c r="C94" s="208" t="e">
        <f>'so sanh'!C147</f>
        <v>#REF!</v>
      </c>
      <c r="D94" s="208" t="e">
        <f>'so sanh'!D147</f>
        <v>#REF!</v>
      </c>
      <c r="E94" s="208" t="e">
        <f>'so sanh'!E147</f>
        <v>#REF!</v>
      </c>
    </row>
    <row r="95" spans="1:5" x14ac:dyDescent="0.3">
      <c r="A95" s="45" t="e">
        <f>'so sanh'!A148</f>
        <v>#REF!</v>
      </c>
      <c r="B95" s="208" t="e">
        <f>'so sanh'!B148</f>
        <v>#REF!</v>
      </c>
      <c r="C95" s="208" t="e">
        <f>'so sanh'!C148</f>
        <v>#REF!</v>
      </c>
      <c r="D95" s="208" t="e">
        <f>'so sanh'!D148</f>
        <v>#REF!</v>
      </c>
      <c r="E95" s="208" t="e">
        <f>'so sanh'!E148</f>
        <v>#REF!</v>
      </c>
    </row>
    <row r="96" spans="1:5" x14ac:dyDescent="0.3">
      <c r="A96" s="45" t="e">
        <f>'so sanh'!A149</f>
        <v>#REF!</v>
      </c>
      <c r="B96" s="208" t="e">
        <f>'so sanh'!B149</f>
        <v>#REF!</v>
      </c>
      <c r="C96" s="208" t="e">
        <f>'so sanh'!C149</f>
        <v>#REF!</v>
      </c>
      <c r="D96" s="208" t="e">
        <f>'so sanh'!D149</f>
        <v>#REF!</v>
      </c>
      <c r="E96" s="208" t="e">
        <f>'so sanh'!E149</f>
        <v>#REF!</v>
      </c>
    </row>
    <row r="97" spans="1:5" x14ac:dyDescent="0.3">
      <c r="A97" s="45" t="e">
        <f>'so sanh'!A150</f>
        <v>#REF!</v>
      </c>
      <c r="B97" s="208" t="e">
        <f>'so sanh'!B150</f>
        <v>#REF!</v>
      </c>
      <c r="C97" s="208" t="e">
        <f>'so sanh'!C150</f>
        <v>#REF!</v>
      </c>
      <c r="D97" s="208" t="e">
        <f>'so sanh'!D150</f>
        <v>#REF!</v>
      </c>
      <c r="E97" s="208" t="e">
        <f>'so sanh'!E150</f>
        <v>#REF!</v>
      </c>
    </row>
    <row r="98" spans="1:5" x14ac:dyDescent="0.3">
      <c r="A98" s="45" t="e">
        <f>'so sanh'!A151</f>
        <v>#REF!</v>
      </c>
      <c r="B98" s="208" t="e">
        <f>'so sanh'!B151</f>
        <v>#REF!</v>
      </c>
      <c r="C98" s="208" t="e">
        <f>'so sanh'!C151</f>
        <v>#REF!</v>
      </c>
      <c r="D98" s="208" t="e">
        <f>'so sanh'!D151</f>
        <v>#REF!</v>
      </c>
      <c r="E98" s="208" t="e">
        <f>'so sanh'!E151</f>
        <v>#REF!</v>
      </c>
    </row>
    <row r="99" spans="1:5" x14ac:dyDescent="0.3">
      <c r="A99" s="45" t="e">
        <f>'so sanh'!A152</f>
        <v>#REF!</v>
      </c>
      <c r="B99" s="208" t="e">
        <f>'so sanh'!B152</f>
        <v>#REF!</v>
      </c>
      <c r="C99" s="208" t="e">
        <f>'so sanh'!C152</f>
        <v>#REF!</v>
      </c>
      <c r="D99" s="208" t="e">
        <f>'so sanh'!D152</f>
        <v>#REF!</v>
      </c>
      <c r="E99" s="208" t="e">
        <f>'so sanh'!E152</f>
        <v>#REF!</v>
      </c>
    </row>
    <row r="100" spans="1:5" x14ac:dyDescent="0.3">
      <c r="A100" s="45" t="e">
        <f>'so sanh'!A153</f>
        <v>#REF!</v>
      </c>
      <c r="B100" s="208" t="e">
        <f>'so sanh'!B153</f>
        <v>#REF!</v>
      </c>
      <c r="C100" s="208" t="e">
        <f>'so sanh'!C153</f>
        <v>#REF!</v>
      </c>
      <c r="D100" s="208" t="e">
        <f>'so sanh'!D153</f>
        <v>#REF!</v>
      </c>
      <c r="E100" s="208" t="e">
        <f>'so sanh'!E153</f>
        <v>#REF!</v>
      </c>
    </row>
    <row r="101" spans="1:5" x14ac:dyDescent="0.3">
      <c r="A101" s="45" t="e">
        <f>'so sanh'!A154</f>
        <v>#REF!</v>
      </c>
      <c r="B101" s="208" t="e">
        <f>'so sanh'!B154</f>
        <v>#REF!</v>
      </c>
      <c r="C101" s="208" t="e">
        <f>'so sanh'!C154</f>
        <v>#REF!</v>
      </c>
      <c r="D101" s="208" t="e">
        <f>'so sanh'!D154</f>
        <v>#REF!</v>
      </c>
      <c r="E101" s="208" t="e">
        <f>'so sanh'!E154</f>
        <v>#REF!</v>
      </c>
    </row>
    <row r="102" spans="1:5" x14ac:dyDescent="0.3">
      <c r="A102" s="45" t="e">
        <f>'so sanh'!A155</f>
        <v>#REF!</v>
      </c>
      <c r="B102" s="208" t="e">
        <f>'so sanh'!B155</f>
        <v>#REF!</v>
      </c>
      <c r="C102" s="208" t="e">
        <f>'so sanh'!C155</f>
        <v>#REF!</v>
      </c>
      <c r="D102" s="208" t="e">
        <f>'so sanh'!D155</f>
        <v>#REF!</v>
      </c>
      <c r="E102" s="208" t="e">
        <f>'so sanh'!E155</f>
        <v>#REF!</v>
      </c>
    </row>
    <row r="103" spans="1:5" x14ac:dyDescent="0.3">
      <c r="A103" s="45" t="e">
        <f>'so sanh'!A156</f>
        <v>#REF!</v>
      </c>
      <c r="B103" s="208" t="e">
        <f>'so sanh'!B156</f>
        <v>#REF!</v>
      </c>
      <c r="C103" s="208" t="e">
        <f>'so sanh'!C156</f>
        <v>#REF!</v>
      </c>
      <c r="D103" s="208" t="e">
        <f>'so sanh'!D156</f>
        <v>#REF!</v>
      </c>
      <c r="E103" s="208" t="e">
        <f>'so sanh'!E156</f>
        <v>#REF!</v>
      </c>
    </row>
    <row r="104" spans="1:5" x14ac:dyDescent="0.3">
      <c r="A104" s="45" t="e">
        <f>'so sanh'!A157</f>
        <v>#REF!</v>
      </c>
      <c r="B104" s="208" t="e">
        <f>'so sanh'!B157</f>
        <v>#REF!</v>
      </c>
      <c r="C104" s="208" t="e">
        <f>'so sanh'!C157</f>
        <v>#REF!</v>
      </c>
      <c r="D104" s="208" t="e">
        <f>'so sanh'!D157</f>
        <v>#REF!</v>
      </c>
      <c r="E104" s="208" t="e">
        <f>'so sanh'!E157</f>
        <v>#REF!</v>
      </c>
    </row>
    <row r="105" spans="1:5" x14ac:dyDescent="0.3">
      <c r="A105" s="45" t="e">
        <f>'so sanh'!A158</f>
        <v>#REF!</v>
      </c>
      <c r="B105" s="208" t="e">
        <f>'so sanh'!B158</f>
        <v>#REF!</v>
      </c>
      <c r="C105" s="208" t="e">
        <f>'so sanh'!C158</f>
        <v>#REF!</v>
      </c>
      <c r="D105" s="208" t="e">
        <f>'so sanh'!D158</f>
        <v>#REF!</v>
      </c>
      <c r="E105" s="208" t="e">
        <f>'so sanh'!E158</f>
        <v>#REF!</v>
      </c>
    </row>
    <row r="106" spans="1:5" x14ac:dyDescent="0.3">
      <c r="A106" s="45" t="e">
        <f>'so sanh'!A159</f>
        <v>#REF!</v>
      </c>
      <c r="B106" s="208" t="e">
        <f>'so sanh'!B159</f>
        <v>#REF!</v>
      </c>
      <c r="C106" s="208" t="e">
        <f>'so sanh'!C159</f>
        <v>#REF!</v>
      </c>
      <c r="D106" s="208" t="e">
        <f>'so sanh'!D159</f>
        <v>#REF!</v>
      </c>
      <c r="E106" s="208" t="e">
        <f>'so sanh'!E159</f>
        <v>#REF!</v>
      </c>
    </row>
    <row r="107" spans="1:5" x14ac:dyDescent="0.3">
      <c r="A107" s="45" t="e">
        <f>'so sanh'!A160</f>
        <v>#REF!</v>
      </c>
      <c r="B107" s="208" t="e">
        <f>'so sanh'!B160</f>
        <v>#REF!</v>
      </c>
      <c r="C107" s="208" t="e">
        <f>'so sanh'!C160</f>
        <v>#REF!</v>
      </c>
      <c r="D107" s="208" t="e">
        <f>'so sanh'!D160</f>
        <v>#REF!</v>
      </c>
      <c r="E107" s="208" t="e">
        <f>'so sanh'!E160</f>
        <v>#REF!</v>
      </c>
    </row>
    <row r="108" spans="1:5" x14ac:dyDescent="0.3">
      <c r="A108" s="45" t="e">
        <f>'so sanh'!A161</f>
        <v>#REF!</v>
      </c>
      <c r="B108" s="208" t="e">
        <f>'so sanh'!B161</f>
        <v>#REF!</v>
      </c>
      <c r="C108" s="208" t="e">
        <f>'so sanh'!C161</f>
        <v>#REF!</v>
      </c>
      <c r="D108" s="208" t="e">
        <f>'so sanh'!D161</f>
        <v>#REF!</v>
      </c>
      <c r="E108" s="208" t="e">
        <f>'so sanh'!E161</f>
        <v>#REF!</v>
      </c>
    </row>
    <row r="109" spans="1:5" x14ac:dyDescent="0.3">
      <c r="A109" s="45" t="e">
        <f>'so sanh'!A162</f>
        <v>#REF!</v>
      </c>
      <c r="B109" s="208" t="e">
        <f>'so sanh'!B162</f>
        <v>#REF!</v>
      </c>
      <c r="C109" s="208" t="e">
        <f>'so sanh'!C162</f>
        <v>#REF!</v>
      </c>
      <c r="D109" s="208" t="e">
        <f>'so sanh'!D162</f>
        <v>#REF!</v>
      </c>
      <c r="E109" s="208" t="e">
        <f>'so sanh'!E162</f>
        <v>#REF!</v>
      </c>
    </row>
    <row r="110" spans="1:5" x14ac:dyDescent="0.3">
      <c r="A110" s="45" t="e">
        <f>'so sanh'!A163</f>
        <v>#REF!</v>
      </c>
      <c r="B110" s="208" t="e">
        <f>'so sanh'!B163</f>
        <v>#REF!</v>
      </c>
      <c r="C110" s="208" t="e">
        <f>'so sanh'!C163</f>
        <v>#REF!</v>
      </c>
      <c r="D110" s="208" t="e">
        <f>'so sanh'!D163</f>
        <v>#REF!</v>
      </c>
      <c r="E110" s="208" t="e">
        <f>'so sanh'!E163</f>
        <v>#REF!</v>
      </c>
    </row>
    <row r="111" spans="1:5" x14ac:dyDescent="0.3">
      <c r="A111" s="45" t="e">
        <f>'so sanh'!A164</f>
        <v>#REF!</v>
      </c>
      <c r="B111" s="208" t="e">
        <f>'so sanh'!B164</f>
        <v>#REF!</v>
      </c>
      <c r="C111" s="208" t="e">
        <f>'so sanh'!C164</f>
        <v>#REF!</v>
      </c>
      <c r="D111" s="208" t="e">
        <f>'so sanh'!D164</f>
        <v>#REF!</v>
      </c>
      <c r="E111" s="208" t="e">
        <f>'so sanh'!E164</f>
        <v>#REF!</v>
      </c>
    </row>
    <row r="112" spans="1:5" x14ac:dyDescent="0.3">
      <c r="A112" s="45">
        <f>'so sanh'!A165</f>
        <v>0</v>
      </c>
      <c r="B112" s="208" t="e">
        <f>'so sanh'!B165</f>
        <v>#REF!</v>
      </c>
      <c r="C112" s="208">
        <f>'so sanh'!C165</f>
        <v>0</v>
      </c>
      <c r="D112" s="208">
        <f>'so sanh'!D165</f>
        <v>0</v>
      </c>
      <c r="E112" s="208">
        <f>'so sanh'!E165</f>
        <v>0</v>
      </c>
    </row>
    <row r="113" spans="1:5" x14ac:dyDescent="0.3">
      <c r="A113" s="45" t="e">
        <f>'so sanh'!A166</f>
        <v>#REF!</v>
      </c>
      <c r="B113" s="208" t="e">
        <f>'so sanh'!B166</f>
        <v>#REF!</v>
      </c>
      <c r="C113" s="208" t="e">
        <f>'so sanh'!C166</f>
        <v>#REF!</v>
      </c>
      <c r="D113" s="208" t="e">
        <f>'so sanh'!D166</f>
        <v>#REF!</v>
      </c>
      <c r="E113" s="208" t="e">
        <f>'so sanh'!E166</f>
        <v>#REF!</v>
      </c>
    </row>
    <row r="114" spans="1:5" x14ac:dyDescent="0.3">
      <c r="A114" s="45" t="e">
        <f>'so sanh'!A167</f>
        <v>#REF!</v>
      </c>
      <c r="B114" s="208" t="e">
        <f>'so sanh'!B167</f>
        <v>#REF!</v>
      </c>
      <c r="C114" s="208" t="e">
        <f>'so sanh'!C167</f>
        <v>#REF!</v>
      </c>
      <c r="D114" s="208" t="e">
        <f>'so sanh'!D167</f>
        <v>#REF!</v>
      </c>
      <c r="E114" s="208" t="e">
        <f>'so sanh'!E167</f>
        <v>#REF!</v>
      </c>
    </row>
    <row r="115" spans="1:5" x14ac:dyDescent="0.3">
      <c r="A115" s="45" t="e">
        <f>'so sanh'!A168</f>
        <v>#REF!</v>
      </c>
      <c r="B115" s="208" t="e">
        <f>'so sanh'!B168</f>
        <v>#REF!</v>
      </c>
      <c r="C115" s="208" t="e">
        <f>'so sanh'!C168</f>
        <v>#REF!</v>
      </c>
      <c r="D115" s="208" t="e">
        <f>'so sanh'!D168</f>
        <v>#REF!</v>
      </c>
      <c r="E115" s="208" t="e">
        <f>'so sanh'!E168</f>
        <v>#REF!</v>
      </c>
    </row>
    <row r="116" spans="1:5" x14ac:dyDescent="0.3">
      <c r="A116" s="45" t="e">
        <f>'so sanh'!A169</f>
        <v>#REF!</v>
      </c>
      <c r="B116" s="208" t="e">
        <f>'so sanh'!B169</f>
        <v>#REF!</v>
      </c>
      <c r="C116" s="208" t="e">
        <f>'so sanh'!C169</f>
        <v>#REF!</v>
      </c>
      <c r="D116" s="208" t="e">
        <f>'so sanh'!D169</f>
        <v>#REF!</v>
      </c>
      <c r="E116" s="208" t="e">
        <f>'so sanh'!E169</f>
        <v>#REF!</v>
      </c>
    </row>
    <row r="117" spans="1:5" x14ac:dyDescent="0.3">
      <c r="A117" s="45" t="e">
        <f>'so sanh'!A170</f>
        <v>#REF!</v>
      </c>
      <c r="B117" s="208" t="e">
        <f>'so sanh'!B170</f>
        <v>#REF!</v>
      </c>
      <c r="C117" s="208" t="e">
        <f>'so sanh'!C170</f>
        <v>#REF!</v>
      </c>
      <c r="D117" s="208" t="e">
        <f>'so sanh'!D170</f>
        <v>#REF!</v>
      </c>
      <c r="E117" s="208" t="e">
        <f>'so sanh'!E170</f>
        <v>#REF!</v>
      </c>
    </row>
    <row r="118" spans="1:5" x14ac:dyDescent="0.3">
      <c r="A118" s="45" t="e">
        <f>'so sanh'!A171</f>
        <v>#REF!</v>
      </c>
      <c r="B118" s="208" t="e">
        <f>'so sanh'!B171</f>
        <v>#REF!</v>
      </c>
      <c r="C118" s="208" t="e">
        <f>'so sanh'!C171</f>
        <v>#REF!</v>
      </c>
      <c r="D118" s="208" t="e">
        <f>'so sanh'!D171</f>
        <v>#REF!</v>
      </c>
      <c r="E118" s="208" t="e">
        <f>'so sanh'!E171</f>
        <v>#REF!</v>
      </c>
    </row>
    <row r="119" spans="1:5" x14ac:dyDescent="0.3">
      <c r="A119" s="45" t="e">
        <f>'so sanh'!A172</f>
        <v>#REF!</v>
      </c>
      <c r="B119" s="208" t="e">
        <f>'so sanh'!B172</f>
        <v>#REF!</v>
      </c>
      <c r="C119" s="208" t="e">
        <f>'so sanh'!C172</f>
        <v>#REF!</v>
      </c>
      <c r="D119" s="208" t="e">
        <f>'so sanh'!D172</f>
        <v>#REF!</v>
      </c>
      <c r="E119" s="208" t="e">
        <f>'so sanh'!E172</f>
        <v>#REF!</v>
      </c>
    </row>
    <row r="120" spans="1:5" x14ac:dyDescent="0.3">
      <c r="A120" s="45" t="e">
        <f>'so sanh'!A173</f>
        <v>#REF!</v>
      </c>
      <c r="B120" s="208" t="e">
        <f>'so sanh'!B173</f>
        <v>#REF!</v>
      </c>
      <c r="C120" s="208" t="e">
        <f>'so sanh'!C173</f>
        <v>#REF!</v>
      </c>
      <c r="D120" s="208" t="e">
        <f>'so sanh'!D173</f>
        <v>#REF!</v>
      </c>
      <c r="E120" s="208" t="e">
        <f>'so sanh'!E173</f>
        <v>#REF!</v>
      </c>
    </row>
    <row r="121" spans="1:5" x14ac:dyDescent="0.3">
      <c r="A121" s="45" t="e">
        <f>'so sanh'!A174</f>
        <v>#REF!</v>
      </c>
      <c r="B121" s="208" t="e">
        <f>'so sanh'!B174</f>
        <v>#REF!</v>
      </c>
      <c r="C121" s="208" t="e">
        <f>'so sanh'!C174</f>
        <v>#REF!</v>
      </c>
      <c r="D121" s="208" t="e">
        <f>'so sanh'!D174</f>
        <v>#REF!</v>
      </c>
      <c r="E121" s="208" t="e">
        <f>'so sanh'!E174</f>
        <v>#REF!</v>
      </c>
    </row>
    <row r="122" spans="1:5" x14ac:dyDescent="0.3">
      <c r="A122" s="45" t="e">
        <f>'so sanh'!A175</f>
        <v>#REF!</v>
      </c>
      <c r="B122" s="208" t="e">
        <f>'so sanh'!B175</f>
        <v>#REF!</v>
      </c>
      <c r="C122" s="208" t="e">
        <f>'so sanh'!C175</f>
        <v>#REF!</v>
      </c>
      <c r="D122" s="208" t="e">
        <f>'so sanh'!D175</f>
        <v>#REF!</v>
      </c>
      <c r="E122" s="208" t="e">
        <f>'so sanh'!E175</f>
        <v>#REF!</v>
      </c>
    </row>
    <row r="123" spans="1:5" x14ac:dyDescent="0.3">
      <c r="A123" s="45" t="e">
        <f>'so sanh'!A176</f>
        <v>#REF!</v>
      </c>
      <c r="B123" s="208" t="e">
        <f>'so sanh'!B176</f>
        <v>#REF!</v>
      </c>
      <c r="C123" s="208" t="e">
        <f>'so sanh'!C176</f>
        <v>#REF!</v>
      </c>
      <c r="D123" s="208" t="e">
        <f>'so sanh'!D176</f>
        <v>#REF!</v>
      </c>
      <c r="E123" s="208" t="e">
        <f>'so sanh'!E176</f>
        <v>#REF!</v>
      </c>
    </row>
    <row r="124" spans="1:5" x14ac:dyDescent="0.3">
      <c r="A124" s="45" t="e">
        <f>'so sanh'!A177</f>
        <v>#REF!</v>
      </c>
      <c r="B124" s="208" t="e">
        <f>'so sanh'!B177</f>
        <v>#REF!</v>
      </c>
      <c r="C124" s="208" t="e">
        <f>'so sanh'!C177</f>
        <v>#REF!</v>
      </c>
      <c r="D124" s="208" t="e">
        <f>'so sanh'!D177</f>
        <v>#REF!</v>
      </c>
      <c r="E124" s="208" t="e">
        <f>'so sanh'!E177</f>
        <v>#REF!</v>
      </c>
    </row>
    <row r="125" spans="1:5" x14ac:dyDescent="0.3">
      <c r="A125" s="45" t="e">
        <f>'so sanh'!A178</f>
        <v>#REF!</v>
      </c>
      <c r="B125" s="208" t="e">
        <f>'so sanh'!B178</f>
        <v>#REF!</v>
      </c>
      <c r="C125" s="208" t="e">
        <f>'so sanh'!C178</f>
        <v>#REF!</v>
      </c>
      <c r="D125" s="208" t="e">
        <f>'so sanh'!D178</f>
        <v>#REF!</v>
      </c>
      <c r="E125" s="208" t="e">
        <f>'so sanh'!E178</f>
        <v>#REF!</v>
      </c>
    </row>
    <row r="126" spans="1:5" x14ac:dyDescent="0.3">
      <c r="A126" s="45" t="e">
        <f>'so sanh'!A179</f>
        <v>#REF!</v>
      </c>
      <c r="B126" s="208" t="e">
        <f>'so sanh'!B179</f>
        <v>#REF!</v>
      </c>
      <c r="C126" s="208" t="e">
        <f>'so sanh'!C179</f>
        <v>#REF!</v>
      </c>
      <c r="D126" s="208" t="e">
        <f>'so sanh'!D179</f>
        <v>#REF!</v>
      </c>
      <c r="E126" s="208" t="e">
        <f>'so sanh'!E179</f>
        <v>#REF!</v>
      </c>
    </row>
    <row r="127" spans="1:5" x14ac:dyDescent="0.3">
      <c r="A127" s="45" t="e">
        <f>'so sanh'!A180</f>
        <v>#REF!</v>
      </c>
      <c r="B127" s="208" t="e">
        <f>'so sanh'!B180</f>
        <v>#REF!</v>
      </c>
      <c r="C127" s="208" t="e">
        <f>'so sanh'!C180</f>
        <v>#REF!</v>
      </c>
      <c r="D127" s="208" t="e">
        <f>'so sanh'!D180</f>
        <v>#REF!</v>
      </c>
      <c r="E127" s="208" t="e">
        <f>'so sanh'!E180</f>
        <v>#REF!</v>
      </c>
    </row>
    <row r="128" spans="1:5" x14ac:dyDescent="0.3">
      <c r="A128" s="45" t="e">
        <f>'so sanh'!A181</f>
        <v>#REF!</v>
      </c>
      <c r="B128" s="208" t="e">
        <f>'so sanh'!B181</f>
        <v>#REF!</v>
      </c>
      <c r="C128" s="208" t="e">
        <f>'so sanh'!C181</f>
        <v>#REF!</v>
      </c>
      <c r="D128" s="208" t="e">
        <f>'so sanh'!D181</f>
        <v>#REF!</v>
      </c>
      <c r="E128" s="208" t="e">
        <f>'so sanh'!E181</f>
        <v>#REF!</v>
      </c>
    </row>
    <row r="129" spans="1:5" x14ac:dyDescent="0.3">
      <c r="A129" s="45" t="e">
        <f>'so sanh'!A182</f>
        <v>#REF!</v>
      </c>
      <c r="B129" s="208" t="e">
        <f>'so sanh'!B182</f>
        <v>#REF!</v>
      </c>
      <c r="C129" s="208" t="e">
        <f>'so sanh'!C182</f>
        <v>#REF!</v>
      </c>
      <c r="D129" s="208" t="e">
        <f>'so sanh'!D182</f>
        <v>#REF!</v>
      </c>
      <c r="E129" s="208" t="e">
        <f>'so sanh'!E182</f>
        <v>#REF!</v>
      </c>
    </row>
    <row r="130" spans="1:5" x14ac:dyDescent="0.3">
      <c r="A130" s="45" t="e">
        <f>'so sanh'!A183</f>
        <v>#REF!</v>
      </c>
      <c r="B130" s="208" t="e">
        <f>'so sanh'!B183</f>
        <v>#REF!</v>
      </c>
      <c r="C130" s="208" t="e">
        <f>'so sanh'!C183</f>
        <v>#REF!</v>
      </c>
      <c r="D130" s="208" t="e">
        <f>'so sanh'!D183</f>
        <v>#REF!</v>
      </c>
      <c r="E130" s="208" t="e">
        <f>'so sanh'!E183</f>
        <v>#REF!</v>
      </c>
    </row>
    <row r="131" spans="1:5" x14ac:dyDescent="0.3">
      <c r="A131" s="45" t="e">
        <f>'so sanh'!A184</f>
        <v>#REF!</v>
      </c>
      <c r="B131" s="208" t="e">
        <f>'so sanh'!B184</f>
        <v>#REF!</v>
      </c>
      <c r="C131" s="208" t="e">
        <f>'so sanh'!C184</f>
        <v>#REF!</v>
      </c>
      <c r="D131" s="208" t="e">
        <f>'so sanh'!D184</f>
        <v>#REF!</v>
      </c>
      <c r="E131" s="208" t="e">
        <f>'so sanh'!E184</f>
        <v>#REF!</v>
      </c>
    </row>
    <row r="132" spans="1:5" x14ac:dyDescent="0.3">
      <c r="A132" s="45" t="e">
        <f>'so sanh'!A185</f>
        <v>#REF!</v>
      </c>
      <c r="B132" s="208" t="e">
        <f>'so sanh'!B185</f>
        <v>#REF!</v>
      </c>
      <c r="C132" s="208" t="e">
        <f>'so sanh'!C185</f>
        <v>#REF!</v>
      </c>
      <c r="D132" s="208" t="e">
        <f>'so sanh'!D185</f>
        <v>#REF!</v>
      </c>
      <c r="E132" s="208" t="e">
        <f>'so sanh'!E185</f>
        <v>#REF!</v>
      </c>
    </row>
    <row r="133" spans="1:5" x14ac:dyDescent="0.3">
      <c r="A133" s="45" t="e">
        <f>'so sanh'!A186</f>
        <v>#REF!</v>
      </c>
      <c r="B133" s="208" t="e">
        <f>'so sanh'!B186</f>
        <v>#REF!</v>
      </c>
      <c r="C133" s="208" t="e">
        <f>'so sanh'!C186</f>
        <v>#REF!</v>
      </c>
      <c r="D133" s="208" t="e">
        <f>'so sanh'!D186</f>
        <v>#REF!</v>
      </c>
      <c r="E133" s="208" t="e">
        <f>'so sanh'!E186</f>
        <v>#REF!</v>
      </c>
    </row>
    <row r="134" spans="1:5" x14ac:dyDescent="0.3">
      <c r="A134" s="45" t="e">
        <f>'so sanh'!A187</f>
        <v>#REF!</v>
      </c>
      <c r="B134" s="208" t="e">
        <f>'so sanh'!B187</f>
        <v>#REF!</v>
      </c>
      <c r="C134" s="208" t="e">
        <f>'so sanh'!C187</f>
        <v>#REF!</v>
      </c>
      <c r="D134" s="208" t="e">
        <f>'so sanh'!D187</f>
        <v>#REF!</v>
      </c>
      <c r="E134" s="208" t="e">
        <f>'so sanh'!E187</f>
        <v>#REF!</v>
      </c>
    </row>
    <row r="135" spans="1:5" x14ac:dyDescent="0.3">
      <c r="A135" s="45" t="e">
        <f>'so sanh'!A188</f>
        <v>#REF!</v>
      </c>
      <c r="B135" s="208" t="e">
        <f>'so sanh'!B188</f>
        <v>#REF!</v>
      </c>
      <c r="C135" s="208" t="e">
        <f>'so sanh'!C188</f>
        <v>#REF!</v>
      </c>
      <c r="D135" s="208" t="e">
        <f>'so sanh'!D188</f>
        <v>#REF!</v>
      </c>
      <c r="E135" s="208" t="e">
        <f>'so sanh'!E188</f>
        <v>#REF!</v>
      </c>
    </row>
    <row r="136" spans="1:5" x14ac:dyDescent="0.3">
      <c r="A136" s="45" t="e">
        <f>'so sanh'!A189</f>
        <v>#REF!</v>
      </c>
      <c r="B136" s="208" t="e">
        <f>'so sanh'!B189</f>
        <v>#REF!</v>
      </c>
      <c r="C136" s="208" t="e">
        <f>'so sanh'!C189</f>
        <v>#REF!</v>
      </c>
      <c r="D136" s="208" t="e">
        <f>'so sanh'!D189</f>
        <v>#REF!</v>
      </c>
      <c r="E136" s="208" t="e">
        <f>'so sanh'!E189</f>
        <v>#REF!</v>
      </c>
    </row>
    <row r="137" spans="1:5" x14ac:dyDescent="0.3">
      <c r="A137" s="45" t="e">
        <f>'so sanh'!A190</f>
        <v>#REF!</v>
      </c>
      <c r="B137" s="208" t="e">
        <f>'so sanh'!B190</f>
        <v>#REF!</v>
      </c>
      <c r="C137" s="208" t="e">
        <f>'so sanh'!C190</f>
        <v>#REF!</v>
      </c>
      <c r="D137" s="208" t="e">
        <f>'so sanh'!D190</f>
        <v>#REF!</v>
      </c>
      <c r="E137" s="208" t="e">
        <f>'so sanh'!E190</f>
        <v>#REF!</v>
      </c>
    </row>
    <row r="138" spans="1:5" x14ac:dyDescent="0.3">
      <c r="A138" s="45">
        <f>'so sanh'!A191</f>
        <v>0</v>
      </c>
      <c r="B138" s="208" t="e">
        <f>'so sanh'!B191</f>
        <v>#REF!</v>
      </c>
      <c r="C138" s="208">
        <f>'so sanh'!C191</f>
        <v>0</v>
      </c>
      <c r="D138" s="208">
        <f>'so sanh'!D191</f>
        <v>0</v>
      </c>
      <c r="E138" s="208">
        <f>'so sanh'!E191</f>
        <v>0</v>
      </c>
    </row>
    <row r="139" spans="1:5" x14ac:dyDescent="0.3">
      <c r="A139" s="45" t="e">
        <f>'so sanh'!A192</f>
        <v>#REF!</v>
      </c>
      <c r="B139" s="208" t="e">
        <f>'so sanh'!B192</f>
        <v>#REF!</v>
      </c>
      <c r="C139" s="208" t="e">
        <f>'so sanh'!C192</f>
        <v>#REF!</v>
      </c>
      <c r="D139" s="208" t="e">
        <f>'so sanh'!D192</f>
        <v>#REF!</v>
      </c>
      <c r="E139" s="208" t="e">
        <f>'so sanh'!E192</f>
        <v>#REF!</v>
      </c>
    </row>
    <row r="140" spans="1:5" x14ac:dyDescent="0.3">
      <c r="A140" s="45" t="e">
        <f>'so sanh'!A193</f>
        <v>#REF!</v>
      </c>
      <c r="B140" s="208" t="e">
        <f>'so sanh'!B193</f>
        <v>#REF!</v>
      </c>
      <c r="C140" s="208" t="e">
        <f>'so sanh'!C193</f>
        <v>#REF!</v>
      </c>
      <c r="D140" s="208" t="e">
        <f>'so sanh'!D193</f>
        <v>#REF!</v>
      </c>
      <c r="E140" s="208" t="e">
        <f>'so sanh'!E193</f>
        <v>#REF!</v>
      </c>
    </row>
    <row r="141" spans="1:5" x14ac:dyDescent="0.3">
      <c r="A141" s="45" t="e">
        <f>'so sanh'!A194</f>
        <v>#REF!</v>
      </c>
      <c r="B141" s="208" t="e">
        <f>'so sanh'!B194</f>
        <v>#REF!</v>
      </c>
      <c r="C141" s="208" t="e">
        <f>'so sanh'!C194</f>
        <v>#REF!</v>
      </c>
      <c r="D141" s="208" t="e">
        <f>'so sanh'!D194</f>
        <v>#REF!</v>
      </c>
      <c r="E141" s="208" t="e">
        <f>'so sanh'!E194</f>
        <v>#REF!</v>
      </c>
    </row>
    <row r="142" spans="1:5" x14ac:dyDescent="0.3">
      <c r="A142" s="45" t="e">
        <f>'so sanh'!A195</f>
        <v>#REF!</v>
      </c>
      <c r="B142" s="208" t="e">
        <f>'so sanh'!B195</f>
        <v>#REF!</v>
      </c>
      <c r="C142" s="208" t="e">
        <f>'so sanh'!C195</f>
        <v>#REF!</v>
      </c>
      <c r="D142" s="208" t="e">
        <f>'so sanh'!D195</f>
        <v>#REF!</v>
      </c>
      <c r="E142" s="208" t="e">
        <f>'so sanh'!E195</f>
        <v>#REF!</v>
      </c>
    </row>
    <row r="143" spans="1:5" x14ac:dyDescent="0.3">
      <c r="A143" s="45" t="e">
        <f>'so sanh'!A196</f>
        <v>#REF!</v>
      </c>
      <c r="B143" s="208" t="e">
        <f>'so sanh'!B196</f>
        <v>#REF!</v>
      </c>
      <c r="C143" s="208" t="e">
        <f>'so sanh'!C196</f>
        <v>#REF!</v>
      </c>
      <c r="D143" s="208" t="e">
        <f>'so sanh'!D196</f>
        <v>#REF!</v>
      </c>
      <c r="E143" s="208" t="e">
        <f>'so sanh'!E196</f>
        <v>#REF!</v>
      </c>
    </row>
    <row r="144" spans="1:5" x14ac:dyDescent="0.3">
      <c r="A144" s="45" t="e">
        <f>'so sanh'!A197</f>
        <v>#REF!</v>
      </c>
      <c r="B144" s="208" t="e">
        <f>'so sanh'!B197</f>
        <v>#REF!</v>
      </c>
      <c r="C144" s="208" t="e">
        <f>'so sanh'!C197</f>
        <v>#REF!</v>
      </c>
      <c r="D144" s="208" t="e">
        <f>'so sanh'!D197</f>
        <v>#REF!</v>
      </c>
      <c r="E144" s="208" t="e">
        <f>'so sanh'!E197</f>
        <v>#REF!</v>
      </c>
    </row>
    <row r="145" spans="1:5" x14ac:dyDescent="0.3">
      <c r="A145" s="45" t="e">
        <f>'so sanh'!A198</f>
        <v>#REF!</v>
      </c>
      <c r="B145" s="208" t="e">
        <f>'so sanh'!B198</f>
        <v>#REF!</v>
      </c>
      <c r="C145" s="208" t="e">
        <f>'so sanh'!C198</f>
        <v>#REF!</v>
      </c>
      <c r="D145" s="208" t="e">
        <f>'so sanh'!D198</f>
        <v>#REF!</v>
      </c>
      <c r="E145" s="208" t="e">
        <f>'so sanh'!E198</f>
        <v>#REF!</v>
      </c>
    </row>
    <row r="146" spans="1:5" x14ac:dyDescent="0.3">
      <c r="A146" s="45" t="e">
        <f>'so sanh'!A199</f>
        <v>#REF!</v>
      </c>
      <c r="B146" s="208" t="e">
        <f>'so sanh'!B199</f>
        <v>#REF!</v>
      </c>
      <c r="C146" s="208" t="e">
        <f>'so sanh'!C199</f>
        <v>#REF!</v>
      </c>
      <c r="D146" s="208" t="e">
        <f>'so sanh'!D199</f>
        <v>#REF!</v>
      </c>
      <c r="E146" s="208" t="e">
        <f>'so sanh'!E199</f>
        <v>#REF!</v>
      </c>
    </row>
    <row r="147" spans="1:5" x14ac:dyDescent="0.3">
      <c r="A147" s="45" t="e">
        <f>'so sanh'!A200</f>
        <v>#REF!</v>
      </c>
      <c r="B147" s="208" t="e">
        <f>'so sanh'!B200</f>
        <v>#REF!</v>
      </c>
      <c r="C147" s="208" t="e">
        <f>'so sanh'!C200</f>
        <v>#REF!</v>
      </c>
      <c r="D147" s="208" t="e">
        <f>'so sanh'!D200</f>
        <v>#REF!</v>
      </c>
      <c r="E147" s="208" t="e">
        <f>'so sanh'!E200</f>
        <v>#REF!</v>
      </c>
    </row>
    <row r="148" spans="1:5" x14ac:dyDescent="0.3">
      <c r="A148" s="45">
        <f>'so sanh'!A201</f>
        <v>0</v>
      </c>
      <c r="B148" s="208" t="e">
        <f>'so sanh'!B201</f>
        <v>#REF!</v>
      </c>
      <c r="C148" s="208">
        <f>'so sanh'!C201</f>
        <v>0</v>
      </c>
      <c r="D148" s="208">
        <f>'so sanh'!D201</f>
        <v>0</v>
      </c>
      <c r="E148" s="208">
        <f>'so sanh'!E201</f>
        <v>0</v>
      </c>
    </row>
    <row r="149" spans="1:5" x14ac:dyDescent="0.3">
      <c r="A149" s="45" t="e">
        <f>'so sanh'!A202</f>
        <v>#REF!</v>
      </c>
      <c r="B149" s="208" t="e">
        <f>'so sanh'!B202</f>
        <v>#REF!</v>
      </c>
      <c r="C149" s="208" t="e">
        <f>'so sanh'!C202</f>
        <v>#REF!</v>
      </c>
      <c r="D149" s="208" t="e">
        <f>'so sanh'!D202</f>
        <v>#REF!</v>
      </c>
      <c r="E149" s="208" t="e">
        <f>'so sanh'!E202</f>
        <v>#REF!</v>
      </c>
    </row>
    <row r="150" spans="1:5" x14ac:dyDescent="0.3">
      <c r="A150" s="45" t="e">
        <f>'so sanh'!A203</f>
        <v>#REF!</v>
      </c>
      <c r="B150" s="208" t="e">
        <f>'so sanh'!B203</f>
        <v>#REF!</v>
      </c>
      <c r="C150" s="208" t="e">
        <f>'so sanh'!C203</f>
        <v>#REF!</v>
      </c>
      <c r="D150" s="208" t="e">
        <f>'so sanh'!D203</f>
        <v>#REF!</v>
      </c>
      <c r="E150" s="208" t="e">
        <f>'so sanh'!E203</f>
        <v>#REF!</v>
      </c>
    </row>
    <row r="151" spans="1:5" x14ac:dyDescent="0.3">
      <c r="A151" s="45" t="e">
        <f>'so sanh'!A204</f>
        <v>#REF!</v>
      </c>
      <c r="B151" s="208" t="e">
        <f>'so sanh'!B204</f>
        <v>#REF!</v>
      </c>
      <c r="C151" s="208" t="e">
        <f>'so sanh'!C204</f>
        <v>#REF!</v>
      </c>
      <c r="D151" s="208" t="e">
        <f>'so sanh'!D204</f>
        <v>#REF!</v>
      </c>
      <c r="E151" s="208" t="e">
        <f>'so sanh'!E204</f>
        <v>#REF!</v>
      </c>
    </row>
    <row r="152" spans="1:5" x14ac:dyDescent="0.3">
      <c r="A152" s="45" t="e">
        <f>'so sanh'!A205</f>
        <v>#REF!</v>
      </c>
      <c r="B152" s="208" t="e">
        <f>'so sanh'!B205</f>
        <v>#REF!</v>
      </c>
      <c r="C152" s="208" t="e">
        <f>'so sanh'!C205</f>
        <v>#REF!</v>
      </c>
      <c r="D152" s="208" t="e">
        <f>'so sanh'!D205</f>
        <v>#REF!</v>
      </c>
      <c r="E152" s="208" t="e">
        <f>'so sanh'!E205</f>
        <v>#REF!</v>
      </c>
    </row>
    <row r="153" spans="1:5" x14ac:dyDescent="0.3">
      <c r="A153" s="45" t="e">
        <f>'so sanh'!A206</f>
        <v>#REF!</v>
      </c>
      <c r="B153" s="208" t="e">
        <f>'so sanh'!B206</f>
        <v>#REF!</v>
      </c>
      <c r="C153" s="208" t="e">
        <f>'so sanh'!C206</f>
        <v>#REF!</v>
      </c>
      <c r="D153" s="208">
        <f>'so sanh'!D206</f>
        <v>0</v>
      </c>
      <c r="E153" s="208">
        <f>'so sanh'!E206</f>
        <v>0</v>
      </c>
    </row>
    <row r="154" spans="1:5" x14ac:dyDescent="0.3">
      <c r="A154" s="45" t="e">
        <f>'so sanh'!A207</f>
        <v>#REF!</v>
      </c>
      <c r="B154" s="208" t="e">
        <f>'so sanh'!B207</f>
        <v>#REF!</v>
      </c>
      <c r="C154" s="208" t="e">
        <f>'so sanh'!C207</f>
        <v>#REF!</v>
      </c>
      <c r="D154" s="208">
        <f>'so sanh'!D207</f>
        <v>0</v>
      </c>
      <c r="E154" s="208">
        <f>'so sanh'!E207</f>
        <v>0</v>
      </c>
    </row>
    <row r="155" spans="1:5" x14ac:dyDescent="0.3">
      <c r="A155" s="45" t="e">
        <f>'so sanh'!A208</f>
        <v>#REF!</v>
      </c>
      <c r="B155" s="208" t="e">
        <f>'so sanh'!B208</f>
        <v>#REF!</v>
      </c>
      <c r="C155" s="208" t="e">
        <f>'so sanh'!C208</f>
        <v>#REF!</v>
      </c>
      <c r="D155" s="208">
        <f>'so sanh'!D208</f>
        <v>0</v>
      </c>
      <c r="E155" s="208">
        <f>'so sanh'!E208</f>
        <v>0</v>
      </c>
    </row>
    <row r="156" spans="1:5" x14ac:dyDescent="0.3">
      <c r="A156" s="45" t="e">
        <f>'so sanh'!A209</f>
        <v>#REF!</v>
      </c>
      <c r="B156" s="208" t="e">
        <f>'so sanh'!B209</f>
        <v>#REF!</v>
      </c>
      <c r="C156" s="208" t="e">
        <f>'so sanh'!C209</f>
        <v>#REF!</v>
      </c>
      <c r="D156" s="208">
        <f>'so sanh'!D209</f>
        <v>0</v>
      </c>
      <c r="E156" s="208">
        <f>'so sanh'!E209</f>
        <v>0</v>
      </c>
    </row>
    <row r="157" spans="1:5" x14ac:dyDescent="0.3">
      <c r="A157" s="45" t="e">
        <f>'so sanh'!A210</f>
        <v>#REF!</v>
      </c>
      <c r="B157" s="208" t="e">
        <f>'so sanh'!B210</f>
        <v>#REF!</v>
      </c>
      <c r="C157" s="208" t="e">
        <f>'so sanh'!C210</f>
        <v>#REF!</v>
      </c>
      <c r="D157" s="208">
        <f>'so sanh'!D210</f>
        <v>0</v>
      </c>
      <c r="E157" s="208">
        <f>'so sanh'!E210</f>
        <v>0</v>
      </c>
    </row>
    <row r="158" spans="1:5" x14ac:dyDescent="0.3">
      <c r="A158" s="45">
        <f>'so sanh'!A211</f>
        <v>0</v>
      </c>
      <c r="B158" s="208" t="str">
        <f>'so sanh'!B211</f>
        <v xml:space="preserve"> * Công ty Cổ phần Địa ốc An Giang sản xuất (giao hàng tại Nhà máy cấu kiện bê tông An Giang, xã Vĩnh Thạnh Trung, huyện Châu Phú). Theo bảng giá ngày 03/02/2020</v>
      </c>
      <c r="C158" s="208">
        <f>'so sanh'!C211</f>
        <v>0</v>
      </c>
      <c r="D158" s="208">
        <f>'so sanh'!D211</f>
        <v>0</v>
      </c>
      <c r="E158" s="208">
        <f>'so sanh'!E211</f>
        <v>0</v>
      </c>
    </row>
    <row r="159" spans="1:5" x14ac:dyDescent="0.3">
      <c r="A159" s="45">
        <f>'so sanh'!A212</f>
        <v>0</v>
      </c>
      <c r="B159" s="208" t="str">
        <f>'so sanh'!B212</f>
        <v xml:space="preserve"> Cống bê tông ly tâm sản xuất theo tiêu chuẩn 22TCN 272 - 05</v>
      </c>
      <c r="C159" s="208">
        <f>'so sanh'!C212</f>
        <v>0</v>
      </c>
      <c r="D159" s="208">
        <f>'so sanh'!D212</f>
        <v>0</v>
      </c>
      <c r="E159" s="208">
        <f>'so sanh'!E212</f>
        <v>0</v>
      </c>
    </row>
    <row r="160" spans="1:5" x14ac:dyDescent="0.3">
      <c r="A160" s="45">
        <f>'so sanh'!A213</f>
        <v>0</v>
      </c>
      <c r="B160" s="208" t="str">
        <f>'so sanh'!B213</f>
        <v>Cống Φ 400mm, D = 50mm, M = 28Mpa</v>
      </c>
      <c r="C160" s="208">
        <f>'so sanh'!C213</f>
        <v>0</v>
      </c>
      <c r="D160" s="208">
        <f>'so sanh'!D213</f>
        <v>0</v>
      </c>
      <c r="E160" s="208">
        <f>'so sanh'!E213</f>
        <v>0</v>
      </c>
    </row>
    <row r="161" spans="1:5" x14ac:dyDescent="0.3">
      <c r="A161" s="45">
        <f>'so sanh'!A214</f>
        <v>0</v>
      </c>
      <c r="B161" s="208" t="str">
        <f>'so sanh'!B214</f>
        <v>- Hoạt tải 3 x 10-3 Mpa (cống dọc đường), cấp tải thấp</v>
      </c>
      <c r="C161" s="208" t="str">
        <f>'so sanh'!C214</f>
        <v>đ/m</v>
      </c>
      <c r="D161" s="208">
        <f>'so sanh'!D214</f>
        <v>0</v>
      </c>
      <c r="E161" s="208">
        <f>'so sanh'!E214</f>
        <v>0</v>
      </c>
    </row>
    <row r="162" spans="1:5" x14ac:dyDescent="0.3">
      <c r="A162" s="45">
        <f>'so sanh'!A215</f>
        <v>0</v>
      </c>
      <c r="B162" s="208" t="str">
        <f>'so sanh'!B215</f>
        <v>- Hoạt tải 65% HL93 (cống qua đường &gt; H10), cấp tải tiêu chuẩn</v>
      </c>
      <c r="C162" s="208" t="str">
        <f>'so sanh'!C215</f>
        <v>đ/m</v>
      </c>
      <c r="D162" s="208">
        <f>'so sanh'!D215</f>
        <v>0</v>
      </c>
      <c r="E162" s="208">
        <f>'so sanh'!E215</f>
        <v>0</v>
      </c>
    </row>
    <row r="163" spans="1:5" x14ac:dyDescent="0.3">
      <c r="A163" s="45">
        <f>'so sanh'!A216</f>
        <v>0</v>
      </c>
      <c r="B163" s="208" t="str">
        <f>'so sanh'!B216</f>
        <v>-Hoạt tải 100% HL93 (cống qua đường &gt; H30), cấp tải cao</v>
      </c>
      <c r="C163" s="208" t="str">
        <f>'so sanh'!C216</f>
        <v>đ/m</v>
      </c>
      <c r="D163" s="208">
        <f>'so sanh'!D216</f>
        <v>0</v>
      </c>
      <c r="E163" s="208">
        <f>'so sanh'!E216</f>
        <v>0</v>
      </c>
    </row>
    <row r="164" spans="1:5" x14ac:dyDescent="0.3">
      <c r="A164" s="45">
        <f>'so sanh'!A217</f>
        <v>0</v>
      </c>
      <c r="B164" s="208" t="str">
        <f>'so sanh'!B217</f>
        <v>Cống Φ 600mm, D = 63mm, M = 28Mpa</v>
      </c>
      <c r="C164" s="208">
        <f>'so sanh'!C217</f>
        <v>0</v>
      </c>
      <c r="D164" s="208">
        <f>'so sanh'!D217</f>
        <v>0</v>
      </c>
      <c r="E164" s="208">
        <f>'so sanh'!E217</f>
        <v>0</v>
      </c>
    </row>
    <row r="165" spans="1:5" x14ac:dyDescent="0.3">
      <c r="A165" s="45">
        <f>'so sanh'!A218</f>
        <v>0</v>
      </c>
      <c r="B165" s="208" t="str">
        <f>'so sanh'!B218</f>
        <v>- Hoạt tải 3 x 10-3 Mpa (cống dọc đường), cấp tải thấp</v>
      </c>
      <c r="C165" s="208" t="str">
        <f>'so sanh'!C218</f>
        <v>đ/m</v>
      </c>
      <c r="D165" s="208">
        <f>'so sanh'!D218</f>
        <v>0</v>
      </c>
      <c r="E165" s="208">
        <f>'so sanh'!E218</f>
        <v>0</v>
      </c>
    </row>
    <row r="166" spans="1:5" x14ac:dyDescent="0.3">
      <c r="A166" s="45">
        <f>'so sanh'!A219</f>
        <v>0</v>
      </c>
      <c r="B166" s="208" t="str">
        <f>'so sanh'!B219</f>
        <v>- Hoạt tải 65% HL93 (cống qua đường &gt; H10), cấp tải tiêu chuẩn</v>
      </c>
      <c r="C166" s="208" t="str">
        <f>'so sanh'!C219</f>
        <v>đ/m</v>
      </c>
      <c r="D166" s="208">
        <f>'so sanh'!D219</f>
        <v>0</v>
      </c>
      <c r="E166" s="208">
        <f>'so sanh'!E219</f>
        <v>0</v>
      </c>
    </row>
    <row r="167" spans="1:5" x14ac:dyDescent="0.3">
      <c r="A167" s="45">
        <f>'so sanh'!A220</f>
        <v>0</v>
      </c>
      <c r="B167" s="208" t="str">
        <f>'so sanh'!B220</f>
        <v>- Hoạt tải 100% HL93 (cống qua đường &gt; H30), cấp tải cao</v>
      </c>
      <c r="C167" s="208" t="str">
        <f>'so sanh'!C220</f>
        <v>đ/m</v>
      </c>
      <c r="D167" s="208">
        <f>'so sanh'!D220</f>
        <v>0</v>
      </c>
      <c r="E167" s="208">
        <f>'so sanh'!E220</f>
        <v>0</v>
      </c>
    </row>
    <row r="168" spans="1:5" x14ac:dyDescent="0.3">
      <c r="A168" s="45">
        <f>'so sanh'!A221</f>
        <v>0</v>
      </c>
      <c r="B168" s="208" t="str">
        <f>'so sanh'!B221</f>
        <v>Cống Φ 800mm, D = 80mm, M = 28Mpa</v>
      </c>
      <c r="C168" s="208">
        <f>'so sanh'!C221</f>
        <v>0</v>
      </c>
      <c r="D168" s="208">
        <f>'so sanh'!D221</f>
        <v>0</v>
      </c>
      <c r="E168" s="208">
        <f>'so sanh'!E221</f>
        <v>0</v>
      </c>
    </row>
    <row r="169" spans="1:5" x14ac:dyDescent="0.3">
      <c r="A169" s="45">
        <f>'so sanh'!A222</f>
        <v>0</v>
      </c>
      <c r="B169" s="208" t="str">
        <f>'so sanh'!B222</f>
        <v>- Hoạt tải 3 x 10-3 Mpa (cống dọc đường), cấp tải thấp</v>
      </c>
      <c r="C169" s="208" t="str">
        <f>'so sanh'!C222</f>
        <v>đ/m</v>
      </c>
      <c r="D169" s="208">
        <f>'so sanh'!D222</f>
        <v>0</v>
      </c>
      <c r="E169" s="208">
        <f>'so sanh'!E222</f>
        <v>0</v>
      </c>
    </row>
    <row r="170" spans="1:5" x14ac:dyDescent="0.3">
      <c r="A170" s="45">
        <f>'so sanh'!A223</f>
        <v>0</v>
      </c>
      <c r="B170" s="208" t="str">
        <f>'so sanh'!B223</f>
        <v>- Hoạt tải 65% HL93 (cống qua đường &gt; H10), cấp tải tiêu chuẩn</v>
      </c>
      <c r="C170" s="208" t="str">
        <f>'so sanh'!C223</f>
        <v>đ/m</v>
      </c>
      <c r="D170" s="208">
        <f>'so sanh'!D223</f>
        <v>0</v>
      </c>
      <c r="E170" s="208">
        <f>'so sanh'!E223</f>
        <v>0</v>
      </c>
    </row>
    <row r="171" spans="1:5" x14ac:dyDescent="0.3">
      <c r="A171" s="45">
        <f>'so sanh'!A224</f>
        <v>0</v>
      </c>
      <c r="B171" s="208" t="str">
        <f>'so sanh'!B224</f>
        <v>- Hoạt tải 100% HL93 (cống qua đường &gt; H30), cấp tải cao</v>
      </c>
      <c r="C171" s="208" t="str">
        <f>'so sanh'!C224</f>
        <v>đ/m</v>
      </c>
      <c r="D171" s="208">
        <f>'so sanh'!D224</f>
        <v>0</v>
      </c>
      <c r="E171" s="208">
        <f>'so sanh'!E224</f>
        <v>0</v>
      </c>
    </row>
    <row r="172" spans="1:5" x14ac:dyDescent="0.3">
      <c r="A172" s="45">
        <f>'so sanh'!A225</f>
        <v>0</v>
      </c>
      <c r="B172" s="208" t="str">
        <f>'so sanh'!B225</f>
        <v>Cống Φ 1000mm, D = 100mm</v>
      </c>
      <c r="C172" s="208">
        <f>'so sanh'!C225</f>
        <v>0</v>
      </c>
      <c r="D172" s="208">
        <f>'so sanh'!D225</f>
        <v>0</v>
      </c>
      <c r="E172" s="208">
        <f>'so sanh'!E225</f>
        <v>0</v>
      </c>
    </row>
    <row r="173" spans="1:5" x14ac:dyDescent="0.3">
      <c r="A173" s="45">
        <f>'so sanh'!A226</f>
        <v>0</v>
      </c>
      <c r="B173" s="208" t="str">
        <f>'so sanh'!B226</f>
        <v>- Hoạt tải 3 x 10-3 Mpa (cống dọc đường), cấp tải thấp</v>
      </c>
      <c r="C173" s="208" t="str">
        <f>'so sanh'!C226</f>
        <v>đ/m</v>
      </c>
      <c r="D173" s="208">
        <f>'so sanh'!D226</f>
        <v>0</v>
      </c>
      <c r="E173" s="208">
        <f>'so sanh'!E226</f>
        <v>0</v>
      </c>
    </row>
    <row r="174" spans="1:5" x14ac:dyDescent="0.3">
      <c r="A174" s="45">
        <f>'so sanh'!A227</f>
        <v>0</v>
      </c>
      <c r="B174" s="208" t="str">
        <f>'so sanh'!B227</f>
        <v>- Hoạt tải 65% HL93 (cống qua đường &gt; H10), cấp tải tiêu chuẩn</v>
      </c>
      <c r="C174" s="208" t="str">
        <f>'so sanh'!C227</f>
        <v>đ/m</v>
      </c>
      <c r="D174" s="208">
        <f>'so sanh'!D227</f>
        <v>0</v>
      </c>
      <c r="E174" s="208">
        <f>'so sanh'!E227</f>
        <v>0</v>
      </c>
    </row>
    <row r="175" spans="1:5" x14ac:dyDescent="0.3">
      <c r="A175" s="45">
        <f>'so sanh'!A228</f>
        <v>0</v>
      </c>
      <c r="B175" s="208" t="str">
        <f>'so sanh'!B228</f>
        <v>- Hoạt tải 100% HL93 (cống qua đường &gt; H30), cấp tải cao</v>
      </c>
      <c r="C175" s="208" t="str">
        <f>'so sanh'!C228</f>
        <v>đ/m</v>
      </c>
      <c r="D175" s="208">
        <f>'so sanh'!D228</f>
        <v>0</v>
      </c>
      <c r="E175" s="208">
        <f>'so sanh'!E228</f>
        <v>0</v>
      </c>
    </row>
    <row r="176" spans="1:5" x14ac:dyDescent="0.3">
      <c r="A176" s="45">
        <f>'so sanh'!A229</f>
        <v>5</v>
      </c>
      <c r="B176" s="208" t="str">
        <f>'so sanh'!B229</f>
        <v>Cống Φ 1200mm, D = 120mm</v>
      </c>
      <c r="C176" s="208">
        <f>'so sanh'!C229</f>
        <v>0</v>
      </c>
      <c r="D176" s="208">
        <f>'so sanh'!D229</f>
        <v>0</v>
      </c>
      <c r="E176" s="208">
        <f>'so sanh'!E229</f>
        <v>0</v>
      </c>
    </row>
    <row r="177" spans="1:5" x14ac:dyDescent="0.3">
      <c r="A177" s="45">
        <f>'so sanh'!A230</f>
        <v>0</v>
      </c>
      <c r="B177" s="208" t="str">
        <f>'so sanh'!B230</f>
        <v>- Hoạt tải 3 x 10-3 Mpa (cống dọc đường), cấp tải thấp</v>
      </c>
      <c r="C177" s="208" t="str">
        <f>'so sanh'!C230</f>
        <v>đ/m</v>
      </c>
      <c r="D177" s="208">
        <f>'so sanh'!D230</f>
        <v>0</v>
      </c>
      <c r="E177" s="208">
        <f>'so sanh'!E230</f>
        <v>0</v>
      </c>
    </row>
    <row r="178" spans="1:5" x14ac:dyDescent="0.3">
      <c r="A178" s="45">
        <f>'so sanh'!A231</f>
        <v>0</v>
      </c>
      <c r="B178" s="208" t="str">
        <f>'so sanh'!B231</f>
        <v>- Hoạt tải 65% HL93 (cống qua đường &gt; H10), cấp tải tiêu chuẩn</v>
      </c>
      <c r="C178" s="208" t="str">
        <f>'so sanh'!C231</f>
        <v>đ/m</v>
      </c>
      <c r="D178" s="208">
        <f>'so sanh'!D231</f>
        <v>0</v>
      </c>
      <c r="E178" s="208">
        <f>'so sanh'!E231</f>
        <v>0</v>
      </c>
    </row>
    <row r="179" spans="1:5" x14ac:dyDescent="0.3">
      <c r="A179" s="45">
        <f>'so sanh'!A232</f>
        <v>0</v>
      </c>
      <c r="B179" s="208" t="str">
        <f>'so sanh'!B232</f>
        <v>- Hoạt tải 100% HL93 (cống qua đường &gt; H30), cấp tải cao</v>
      </c>
      <c r="C179" s="208" t="str">
        <f>'so sanh'!C232</f>
        <v>đ/m</v>
      </c>
      <c r="D179" s="208">
        <f>'so sanh'!D232</f>
        <v>0</v>
      </c>
      <c r="E179" s="208">
        <f>'so sanh'!E232</f>
        <v>0</v>
      </c>
    </row>
    <row r="180" spans="1:5" x14ac:dyDescent="0.3">
      <c r="A180" s="45">
        <f>'so sanh'!A233</f>
        <v>0</v>
      </c>
      <c r="B180" s="208" t="str">
        <f>'so sanh'!B233</f>
        <v>Cống Φ 1500mm, D = 120mm</v>
      </c>
      <c r="C180" s="208">
        <f>'so sanh'!C233</f>
        <v>0</v>
      </c>
      <c r="D180" s="208">
        <f>'so sanh'!D233</f>
        <v>0</v>
      </c>
      <c r="E180" s="208">
        <f>'so sanh'!E233</f>
        <v>0</v>
      </c>
    </row>
    <row r="181" spans="1:5" x14ac:dyDescent="0.3">
      <c r="A181" s="45">
        <f>'so sanh'!A234</f>
        <v>0</v>
      </c>
      <c r="B181" s="208" t="str">
        <f>'so sanh'!B234</f>
        <v>- Hoạt tải 3 x 10-3 Mpa (cống dọc đường), cấp tải thấp</v>
      </c>
      <c r="C181" s="208" t="str">
        <f>'so sanh'!C234</f>
        <v>đ/m</v>
      </c>
      <c r="D181" s="208">
        <f>'so sanh'!D234</f>
        <v>0</v>
      </c>
      <c r="E181" s="208">
        <f>'so sanh'!E234</f>
        <v>0</v>
      </c>
    </row>
    <row r="182" spans="1:5" x14ac:dyDescent="0.3">
      <c r="A182" s="45">
        <f>'so sanh'!A235</f>
        <v>0</v>
      </c>
      <c r="B182" s="208" t="str">
        <f>'so sanh'!B235</f>
        <v>- Hoạt tải 65% HL93 (cống qua đường &gt; H10), cấp tải tiêu chuẩn</v>
      </c>
      <c r="C182" s="208" t="str">
        <f>'so sanh'!C235</f>
        <v>đ/m</v>
      </c>
      <c r="D182" s="208">
        <f>'so sanh'!D235</f>
        <v>0</v>
      </c>
      <c r="E182" s="208">
        <f>'so sanh'!E235</f>
        <v>0</v>
      </c>
    </row>
    <row r="183" spans="1:5" x14ac:dyDescent="0.3">
      <c r="A183" s="45">
        <f>'so sanh'!A236</f>
        <v>0</v>
      </c>
      <c r="B183" s="208" t="str">
        <f>'so sanh'!B236</f>
        <v>- Hoạt tải 100% HL93 (cống qua đường &gt; H30), cấp tải cao</v>
      </c>
      <c r="C183" s="208" t="str">
        <f>'so sanh'!C236</f>
        <v>đ/m</v>
      </c>
      <c r="D183" s="208">
        <f>'so sanh'!D236</f>
        <v>0</v>
      </c>
      <c r="E183" s="208">
        <f>'so sanh'!E236</f>
        <v>0</v>
      </c>
    </row>
    <row r="184" spans="1:5" x14ac:dyDescent="0.3">
      <c r="A184" s="45">
        <f>'so sanh'!A237</f>
        <v>0</v>
      </c>
      <c r="B184" s="208" t="str">
        <f>'so sanh'!B237</f>
        <v>Gối cống các loại M200 :</v>
      </c>
      <c r="C184" s="208">
        <f>'so sanh'!C237</f>
        <v>0</v>
      </c>
      <c r="D184" s="208">
        <f>'so sanh'!D237</f>
        <v>0</v>
      </c>
      <c r="E184" s="208">
        <f>'so sanh'!E237</f>
        <v>0</v>
      </c>
    </row>
    <row r="185" spans="1:5" x14ac:dyDescent="0.3">
      <c r="A185" s="45">
        <f>'so sanh'!A238</f>
        <v>1</v>
      </c>
      <c r="B185" s="208" t="str">
        <f>'so sanh'!B238</f>
        <v>Gối cống fi 400</v>
      </c>
      <c r="C185" s="208" t="str">
        <f>'so sanh'!C238</f>
        <v>đ/cái</v>
      </c>
      <c r="D185" s="208">
        <f>'so sanh'!D238</f>
        <v>0</v>
      </c>
      <c r="E185" s="208">
        <f>'so sanh'!E238</f>
        <v>0</v>
      </c>
    </row>
    <row r="186" spans="1:5" x14ac:dyDescent="0.3">
      <c r="A186" s="45">
        <f>'so sanh'!A239</f>
        <v>2</v>
      </c>
      <c r="B186" s="208" t="str">
        <f>'so sanh'!B239</f>
        <v>Gối cống fi 600</v>
      </c>
      <c r="C186" s="208" t="str">
        <f>'so sanh'!C239</f>
        <v>đ/cái</v>
      </c>
      <c r="D186" s="208">
        <f>'so sanh'!D239</f>
        <v>0</v>
      </c>
      <c r="E186" s="208">
        <f>'so sanh'!E239</f>
        <v>0</v>
      </c>
    </row>
    <row r="187" spans="1:5" x14ac:dyDescent="0.3">
      <c r="A187" s="45">
        <f>'so sanh'!A240</f>
        <v>3</v>
      </c>
      <c r="B187" s="208" t="str">
        <f>'so sanh'!B240</f>
        <v>Gối cống fi 800</v>
      </c>
      <c r="C187" s="208" t="str">
        <f>'so sanh'!C240</f>
        <v>đ/cái</v>
      </c>
      <c r="D187" s="208">
        <f>'so sanh'!D240</f>
        <v>0</v>
      </c>
      <c r="E187" s="208">
        <f>'so sanh'!E240</f>
        <v>0</v>
      </c>
    </row>
    <row r="188" spans="1:5" x14ac:dyDescent="0.3">
      <c r="A188" s="45">
        <f>'so sanh'!A241</f>
        <v>4</v>
      </c>
      <c r="B188" s="208" t="str">
        <f>'so sanh'!B241</f>
        <v>Gối cống fi 1000</v>
      </c>
      <c r="C188" s="208" t="str">
        <f>'so sanh'!C241</f>
        <v>đ/cái</v>
      </c>
      <c r="D188" s="208">
        <f>'so sanh'!D241</f>
        <v>0</v>
      </c>
      <c r="E188" s="208">
        <f>'so sanh'!E241</f>
        <v>0</v>
      </c>
    </row>
    <row r="189" spans="1:5" x14ac:dyDescent="0.3">
      <c r="A189" s="45">
        <f>'so sanh'!A242</f>
        <v>0</v>
      </c>
      <c r="B189" s="208" t="str">
        <f>'so sanh'!B242</f>
        <v>Giăng cao su các loại:</v>
      </c>
      <c r="C189" s="208">
        <f>'so sanh'!C242</f>
        <v>0</v>
      </c>
      <c r="D189" s="208">
        <f>'so sanh'!D242</f>
        <v>0</v>
      </c>
      <c r="E189" s="208">
        <f>'so sanh'!E242</f>
        <v>0</v>
      </c>
    </row>
    <row r="190" spans="1:5" x14ac:dyDescent="0.3">
      <c r="A190" s="45">
        <f>'so sanh'!A243</f>
        <v>1</v>
      </c>
      <c r="B190" s="208" t="str">
        <f>'so sanh'!B243</f>
        <v>Giăng cao su cống fi 300</v>
      </c>
      <c r="C190" s="208" t="str">
        <f>'so sanh'!C243</f>
        <v>đ/sợi</v>
      </c>
      <c r="D190" s="208">
        <f>'so sanh'!D243</f>
        <v>0</v>
      </c>
      <c r="E190" s="208">
        <f>'so sanh'!E243</f>
        <v>0</v>
      </c>
    </row>
    <row r="191" spans="1:5" x14ac:dyDescent="0.3">
      <c r="A191" s="45">
        <f>'so sanh'!A244</f>
        <v>2</v>
      </c>
      <c r="B191" s="208" t="str">
        <f>'so sanh'!B244</f>
        <v>Giăng cao su cống fi 400</v>
      </c>
      <c r="C191" s="208" t="str">
        <f>'so sanh'!C244</f>
        <v>đ/sợi</v>
      </c>
      <c r="D191" s="208">
        <f>'so sanh'!D244</f>
        <v>0</v>
      </c>
      <c r="E191" s="208">
        <f>'so sanh'!E244</f>
        <v>0</v>
      </c>
    </row>
    <row r="192" spans="1:5" x14ac:dyDescent="0.3">
      <c r="A192" s="45">
        <f>'so sanh'!A245</f>
        <v>3</v>
      </c>
      <c r="B192" s="208" t="str">
        <f>'so sanh'!B245</f>
        <v>Giăng cao su cống fi 600</v>
      </c>
      <c r="C192" s="208" t="str">
        <f>'so sanh'!C245</f>
        <v>đ/sợi</v>
      </c>
      <c r="D192" s="208">
        <f>'so sanh'!D245</f>
        <v>0</v>
      </c>
      <c r="E192" s="208">
        <f>'so sanh'!E245</f>
        <v>0</v>
      </c>
    </row>
    <row r="193" spans="1:5" x14ac:dyDescent="0.3">
      <c r="A193" s="45">
        <f>'so sanh'!A246</f>
        <v>4</v>
      </c>
      <c r="B193" s="208" t="str">
        <f>'so sanh'!B246</f>
        <v>Giăng cao su cống fi 800</v>
      </c>
      <c r="C193" s="208" t="str">
        <f>'so sanh'!C246</f>
        <v>đ/sợi</v>
      </c>
      <c r="D193" s="208">
        <f>'so sanh'!D246</f>
        <v>0</v>
      </c>
      <c r="E193" s="208">
        <f>'so sanh'!E246</f>
        <v>0</v>
      </c>
    </row>
    <row r="194" spans="1:5" x14ac:dyDescent="0.3">
      <c r="A194" s="45">
        <f>'so sanh'!A247</f>
        <v>5</v>
      </c>
      <c r="B194" s="208" t="str">
        <f>'so sanh'!B247</f>
        <v>Giăng cao su cống fi 1000</v>
      </c>
      <c r="C194" s="208" t="str">
        <f>'so sanh'!C247</f>
        <v>đ/sợi</v>
      </c>
      <c r="D194" s="208">
        <f>'so sanh'!D247</f>
        <v>0</v>
      </c>
      <c r="E194" s="208">
        <f>'so sanh'!E247</f>
        <v>0</v>
      </c>
    </row>
    <row r="195" spans="1:5" x14ac:dyDescent="0.3">
      <c r="A195" s="45">
        <f>'so sanh'!A248</f>
        <v>6</v>
      </c>
      <c r="B195" s="208" t="str">
        <f>'so sanh'!B248</f>
        <v>Giăng cao su cống fi 1200</v>
      </c>
      <c r="C195" s="208" t="str">
        <f>'so sanh'!C248</f>
        <v>đ/sợi</v>
      </c>
      <c r="D195" s="208">
        <f>'so sanh'!D248</f>
        <v>0</v>
      </c>
      <c r="E195" s="208">
        <f>'so sanh'!E248</f>
        <v>0</v>
      </c>
    </row>
    <row r="196" spans="1:5" x14ac:dyDescent="0.3">
      <c r="A196" s="45">
        <f>'so sanh'!A249</f>
        <v>7</v>
      </c>
      <c r="B196" s="208" t="str">
        <f>'so sanh'!B249</f>
        <v>Giăng cao su cống fi 1500</v>
      </c>
      <c r="C196" s="208" t="str">
        <f>'so sanh'!C249</f>
        <v>đ/sợi</v>
      </c>
      <c r="D196" s="208">
        <f>'so sanh'!D249</f>
        <v>0</v>
      </c>
      <c r="E196" s="208">
        <f>'so sanh'!E249</f>
        <v>0</v>
      </c>
    </row>
    <row r="197" spans="1:5" x14ac:dyDescent="0.3">
      <c r="A197" s="45">
        <f>'so sanh'!A250</f>
        <v>8</v>
      </c>
      <c r="B197" s="208" t="str">
        <f>'so sanh'!B250</f>
        <v>Giăng cao su cống fi 1800</v>
      </c>
      <c r="C197" s="208" t="str">
        <f>'so sanh'!C250</f>
        <v>đ/sợi</v>
      </c>
      <c r="D197" s="208">
        <f>'so sanh'!D250</f>
        <v>0</v>
      </c>
      <c r="E197" s="208">
        <f>'so sanh'!E250</f>
        <v>0</v>
      </c>
    </row>
    <row r="198" spans="1:5" x14ac:dyDescent="0.3">
      <c r="A198" s="45">
        <f>'so sanh'!A251</f>
        <v>9</v>
      </c>
      <c r="B198" s="208" t="str">
        <f>'so sanh'!B251</f>
        <v>Giăng cao su cống fi 2000</v>
      </c>
      <c r="C198" s="208" t="str">
        <f>'so sanh'!C251</f>
        <v>đ/sợi</v>
      </c>
      <c r="D198" s="208">
        <f>'so sanh'!D251</f>
        <v>0</v>
      </c>
      <c r="E198" s="208">
        <f>'so sanh'!E251</f>
        <v>0</v>
      </c>
    </row>
    <row r="199" spans="1:5" x14ac:dyDescent="0.3">
      <c r="A199" s="45">
        <f>'so sanh'!A252</f>
        <v>0</v>
      </c>
      <c r="B199" s="208" t="str">
        <f>'so sanh'!B252</f>
        <v>Cọc bê tông dự ứng lực sản xuất theo tiêu chuẩn 22TCN272-05 và TCXD 205:1998, Cường độ thép 17.250kg/cm2</v>
      </c>
      <c r="C199" s="208">
        <f>'so sanh'!C252</f>
        <v>0</v>
      </c>
      <c r="D199" s="208">
        <f>'so sanh'!D252</f>
        <v>0</v>
      </c>
      <c r="E199" s="208">
        <f>'so sanh'!E252</f>
        <v>0</v>
      </c>
    </row>
    <row r="200" spans="1:5" x14ac:dyDescent="0.3">
      <c r="A200" s="45">
        <f>'so sanh'!A253</f>
        <v>1</v>
      </c>
      <c r="B200" s="208" t="str">
        <f>'so sanh'!B253</f>
        <v>Cọc bê tông DƯL 100 x 100-35Mpa ≥ M400</v>
      </c>
      <c r="C200" s="208" t="str">
        <f>'so sanh'!C253</f>
        <v>đ/m</v>
      </c>
      <c r="D200" s="208" t="e">
        <f>'so sanh'!D253</f>
        <v>#REF!</v>
      </c>
      <c r="E200" s="208" t="e">
        <f>'so sanh'!E253</f>
        <v>#REF!</v>
      </c>
    </row>
    <row r="201" spans="1:5" x14ac:dyDescent="0.3">
      <c r="A201" s="45">
        <f>'so sanh'!A254</f>
        <v>2</v>
      </c>
      <c r="B201" s="208" t="str">
        <f>'so sanh'!B254</f>
        <v>Cọc bê tông DƯL 120 x 120-35Mpa ≥ M400</v>
      </c>
      <c r="C201" s="208" t="str">
        <f>'so sanh'!C254</f>
        <v>đ/m</v>
      </c>
      <c r="D201" s="208" t="e">
        <f>'so sanh'!D254</f>
        <v>#REF!</v>
      </c>
      <c r="E201" s="208" t="e">
        <f>'so sanh'!E254</f>
        <v>#REF!</v>
      </c>
    </row>
    <row r="202" spans="1:5" x14ac:dyDescent="0.3">
      <c r="A202" s="45">
        <f>'so sanh'!A255</f>
        <v>3</v>
      </c>
      <c r="B202" s="208" t="str">
        <f>'so sanh'!B255</f>
        <v>Cọc bê tông DƯL 150 x 150-35Mpa ≥ M400</v>
      </c>
      <c r="C202" s="208" t="str">
        <f>'so sanh'!C255</f>
        <v>đ/m</v>
      </c>
      <c r="D202" s="208" t="e">
        <f>'so sanh'!D255</f>
        <v>#REF!</v>
      </c>
      <c r="E202" s="208" t="e">
        <f>'so sanh'!E255</f>
        <v>#REF!</v>
      </c>
    </row>
    <row r="203" spans="1:5" x14ac:dyDescent="0.3">
      <c r="A203" s="45">
        <f>'so sanh'!A256</f>
        <v>5</v>
      </c>
      <c r="B203" s="208" t="str">
        <f>'so sanh'!B256</f>
        <v>Cọc bê tông DƯL 200 x 200-6m-35Mpa ≥ M400</v>
      </c>
      <c r="C203" s="208" t="str">
        <f>'so sanh'!C256</f>
        <v>đ/m</v>
      </c>
      <c r="D203" s="208" t="e">
        <f>'so sanh'!D256</f>
        <v>#REF!</v>
      </c>
      <c r="E203" s="208" t="e">
        <f>'so sanh'!E256</f>
        <v>#REF!</v>
      </c>
    </row>
    <row r="204" spans="1:5" x14ac:dyDescent="0.3">
      <c r="A204" s="45">
        <f>'so sanh'!A257</f>
        <v>0</v>
      </c>
      <c r="B204" s="208" t="e">
        <f>'so sanh'!B257</f>
        <v>#REF!</v>
      </c>
      <c r="C204" s="208">
        <f>'so sanh'!C257</f>
        <v>0</v>
      </c>
      <c r="D204" s="208">
        <f>'so sanh'!D257</f>
        <v>0</v>
      </c>
      <c r="E204" s="208">
        <f>'so sanh'!E257</f>
        <v>0</v>
      </c>
    </row>
    <row r="205" spans="1:5" x14ac:dyDescent="0.3">
      <c r="A205" s="45">
        <f>'so sanh'!A258</f>
        <v>0</v>
      </c>
      <c r="B205" s="208" t="e">
        <f>'so sanh'!B258</f>
        <v>#REF!</v>
      </c>
      <c r="C205" s="208" t="e">
        <f>'so sanh'!C258</f>
        <v>#REF!</v>
      </c>
      <c r="D205" s="208" t="e">
        <f>'so sanh'!D258</f>
        <v>#REF!</v>
      </c>
      <c r="E205" s="208" t="e">
        <f>'so sanh'!E258</f>
        <v>#REF!</v>
      </c>
    </row>
    <row r="206" spans="1:5" x14ac:dyDescent="0.3">
      <c r="A206" s="45" t="e">
        <f>'so sanh'!A259</f>
        <v>#REF!</v>
      </c>
      <c r="B206" s="208" t="e">
        <f>'so sanh'!B259</f>
        <v>#REF!</v>
      </c>
      <c r="C206" s="208" t="e">
        <f>'so sanh'!C259</f>
        <v>#REF!</v>
      </c>
      <c r="D206" s="208" t="e">
        <f>'so sanh'!D259</f>
        <v>#REF!</v>
      </c>
      <c r="E206" s="208" t="e">
        <f>'so sanh'!E259</f>
        <v>#REF!</v>
      </c>
    </row>
    <row r="207" spans="1:5" x14ac:dyDescent="0.3">
      <c r="A207" s="45" t="e">
        <f>'so sanh'!A260</f>
        <v>#REF!</v>
      </c>
      <c r="B207" s="208" t="e">
        <f>'so sanh'!B260</f>
        <v>#REF!</v>
      </c>
      <c r="C207" s="208" t="e">
        <f>'so sanh'!C260</f>
        <v>#REF!</v>
      </c>
      <c r="D207" s="208" t="e">
        <f>'so sanh'!D260</f>
        <v>#REF!</v>
      </c>
      <c r="E207" s="208" t="e">
        <f>'so sanh'!E260</f>
        <v>#REF!</v>
      </c>
    </row>
    <row r="208" spans="1:5" x14ac:dyDescent="0.3">
      <c r="A208" s="45" t="e">
        <f>'so sanh'!A261</f>
        <v>#REF!</v>
      </c>
      <c r="B208" s="208" t="e">
        <f>'so sanh'!B261</f>
        <v>#REF!</v>
      </c>
      <c r="C208" s="208" t="e">
        <f>'so sanh'!C261</f>
        <v>#REF!</v>
      </c>
      <c r="D208" s="208" t="e">
        <f>'so sanh'!D261</f>
        <v>#REF!</v>
      </c>
      <c r="E208" s="208" t="e">
        <f>'so sanh'!E261</f>
        <v>#REF!</v>
      </c>
    </row>
    <row r="209" spans="1:5" x14ac:dyDescent="0.3">
      <c r="A209" s="45" t="e">
        <f>'so sanh'!A262</f>
        <v>#REF!</v>
      </c>
      <c r="B209" s="208" t="e">
        <f>'so sanh'!B262</f>
        <v>#REF!</v>
      </c>
      <c r="C209" s="208" t="e">
        <f>'so sanh'!C262</f>
        <v>#REF!</v>
      </c>
      <c r="D209" s="208" t="e">
        <f>'so sanh'!D262</f>
        <v>#REF!</v>
      </c>
      <c r="E209" s="208" t="e">
        <f>'so sanh'!E262</f>
        <v>#REF!</v>
      </c>
    </row>
    <row r="210" spans="1:5" x14ac:dyDescent="0.3">
      <c r="A210" s="45" t="e">
        <f>'so sanh'!A263</f>
        <v>#REF!</v>
      </c>
      <c r="B210" s="208" t="e">
        <f>'so sanh'!B263</f>
        <v>#REF!</v>
      </c>
      <c r="C210" s="208" t="e">
        <f>'so sanh'!C263</f>
        <v>#REF!</v>
      </c>
      <c r="D210" s="208" t="e">
        <f>'so sanh'!D263</f>
        <v>#REF!</v>
      </c>
      <c r="E210" s="208" t="e">
        <f>'so sanh'!E263</f>
        <v>#REF!</v>
      </c>
    </row>
    <row r="211" spans="1:5" x14ac:dyDescent="0.3">
      <c r="A211" s="45" t="e">
        <f>'so sanh'!A264</f>
        <v>#REF!</v>
      </c>
      <c r="B211" s="208" t="e">
        <f>'so sanh'!B264</f>
        <v>#REF!</v>
      </c>
      <c r="C211" s="208" t="e">
        <f>'so sanh'!C264</f>
        <v>#REF!</v>
      </c>
      <c r="D211" s="208" t="e">
        <f>'so sanh'!D264</f>
        <v>#REF!</v>
      </c>
      <c r="E211" s="208" t="e">
        <f>'so sanh'!E264</f>
        <v>#REF!</v>
      </c>
    </row>
    <row r="212" spans="1:5" x14ac:dyDescent="0.3">
      <c r="A212" s="45" t="e">
        <f>'so sanh'!A265</f>
        <v>#REF!</v>
      </c>
      <c r="B212" s="208" t="e">
        <f>'so sanh'!B265</f>
        <v>#REF!</v>
      </c>
      <c r="C212" s="208" t="e">
        <f>'so sanh'!C265</f>
        <v>#REF!</v>
      </c>
      <c r="D212" s="208" t="e">
        <f>'so sanh'!D265</f>
        <v>#REF!</v>
      </c>
      <c r="E212" s="208" t="e">
        <f>'so sanh'!E265</f>
        <v>#REF!</v>
      </c>
    </row>
    <row r="213" spans="1:5" x14ac:dyDescent="0.3">
      <c r="A213" s="45" t="e">
        <f>'so sanh'!A266</f>
        <v>#REF!</v>
      </c>
      <c r="B213" s="208" t="e">
        <f>'so sanh'!B266</f>
        <v>#REF!</v>
      </c>
      <c r="C213" s="208" t="e">
        <f>'so sanh'!C266</f>
        <v>#REF!</v>
      </c>
      <c r="D213" s="208" t="e">
        <f>'so sanh'!D266</f>
        <v>#REF!</v>
      </c>
      <c r="E213" s="208" t="e">
        <f>'so sanh'!E266</f>
        <v>#REF!</v>
      </c>
    </row>
    <row r="214" spans="1:5" x14ac:dyDescent="0.3">
      <c r="A214" s="45" t="e">
        <f>'so sanh'!A267</f>
        <v>#REF!</v>
      </c>
      <c r="B214" s="208" t="e">
        <f>'so sanh'!B267</f>
        <v>#REF!</v>
      </c>
      <c r="C214" s="208" t="e">
        <f>'so sanh'!C267</f>
        <v>#REF!</v>
      </c>
      <c r="D214" s="208" t="e">
        <f>'so sanh'!D267</f>
        <v>#REF!</v>
      </c>
      <c r="E214" s="208" t="e">
        <f>'so sanh'!E267</f>
        <v>#REF!</v>
      </c>
    </row>
    <row r="215" spans="1:5" x14ac:dyDescent="0.3">
      <c r="A215" s="45" t="e">
        <f>'so sanh'!A268</f>
        <v>#REF!</v>
      </c>
      <c r="B215" s="208" t="e">
        <f>'so sanh'!B268</f>
        <v>#REF!</v>
      </c>
      <c r="C215" s="208" t="e">
        <f>'so sanh'!C268</f>
        <v>#REF!</v>
      </c>
      <c r="D215" s="208" t="e">
        <f>'so sanh'!D268</f>
        <v>#REF!</v>
      </c>
      <c r="E215" s="208" t="e">
        <f>'so sanh'!E268</f>
        <v>#REF!</v>
      </c>
    </row>
    <row r="216" spans="1:5" x14ac:dyDescent="0.3">
      <c r="A216" s="45" t="e">
        <f>'so sanh'!A269</f>
        <v>#REF!</v>
      </c>
      <c r="B216" s="208" t="e">
        <f>'so sanh'!B269</f>
        <v>#REF!</v>
      </c>
      <c r="C216" s="208" t="e">
        <f>'so sanh'!C269</f>
        <v>#REF!</v>
      </c>
      <c r="D216" s="208" t="e">
        <f>'so sanh'!D269</f>
        <v>#REF!</v>
      </c>
      <c r="E216" s="208" t="e">
        <f>'so sanh'!E269</f>
        <v>#REF!</v>
      </c>
    </row>
    <row r="217" spans="1:5" x14ac:dyDescent="0.3">
      <c r="A217" s="45" t="e">
        <f>'so sanh'!A270</f>
        <v>#REF!</v>
      </c>
      <c r="B217" s="208" t="e">
        <f>'so sanh'!B270</f>
        <v>#REF!</v>
      </c>
      <c r="C217" s="208" t="e">
        <f>'so sanh'!C270</f>
        <v>#REF!</v>
      </c>
      <c r="D217" s="208" t="e">
        <f>'so sanh'!D270</f>
        <v>#REF!</v>
      </c>
      <c r="E217" s="208" t="e">
        <f>'so sanh'!E270</f>
        <v>#REF!</v>
      </c>
    </row>
    <row r="218" spans="1:5" x14ac:dyDescent="0.3">
      <c r="A218" s="45" t="e">
        <f>'so sanh'!A271</f>
        <v>#REF!</v>
      </c>
      <c r="B218" s="208" t="e">
        <f>'so sanh'!B271</f>
        <v>#REF!</v>
      </c>
      <c r="C218" s="208" t="e">
        <f>'so sanh'!C271</f>
        <v>#REF!</v>
      </c>
      <c r="D218" s="208" t="e">
        <f>'so sanh'!D271</f>
        <v>#REF!</v>
      </c>
      <c r="E218" s="208" t="e">
        <f>'so sanh'!E271</f>
        <v>#REF!</v>
      </c>
    </row>
    <row r="219" spans="1:5" x14ac:dyDescent="0.3">
      <c r="A219" s="45" t="e">
        <f>'so sanh'!A272</f>
        <v>#REF!</v>
      </c>
      <c r="B219" s="208" t="e">
        <f>'so sanh'!B272</f>
        <v>#REF!</v>
      </c>
      <c r="C219" s="208" t="e">
        <f>'so sanh'!C272</f>
        <v>#REF!</v>
      </c>
      <c r="D219" s="208" t="e">
        <f>'so sanh'!D272</f>
        <v>#REF!</v>
      </c>
      <c r="E219" s="208" t="e">
        <f>'so sanh'!E272</f>
        <v>#REF!</v>
      </c>
    </row>
    <row r="220" spans="1:5" x14ac:dyDescent="0.3">
      <c r="A220" s="45" t="e">
        <f>'so sanh'!A273</f>
        <v>#REF!</v>
      </c>
      <c r="B220" s="208" t="e">
        <f>'so sanh'!B273</f>
        <v>#REF!</v>
      </c>
      <c r="C220" s="208" t="e">
        <f>'so sanh'!C273</f>
        <v>#REF!</v>
      </c>
      <c r="D220" s="208" t="e">
        <f>'so sanh'!D273</f>
        <v>#REF!</v>
      </c>
      <c r="E220" s="208" t="e">
        <f>'so sanh'!E273</f>
        <v>#REF!</v>
      </c>
    </row>
    <row r="221" spans="1:5" x14ac:dyDescent="0.3">
      <c r="A221" s="45" t="e">
        <f>'so sanh'!A274</f>
        <v>#REF!</v>
      </c>
      <c r="B221" s="208" t="e">
        <f>'so sanh'!B274</f>
        <v>#REF!</v>
      </c>
      <c r="C221" s="208" t="e">
        <f>'so sanh'!C274</f>
        <v>#REF!</v>
      </c>
      <c r="D221" s="208" t="e">
        <f>'so sanh'!D274</f>
        <v>#REF!</v>
      </c>
      <c r="E221" s="208" t="e">
        <f>'so sanh'!E274</f>
        <v>#REF!</v>
      </c>
    </row>
    <row r="222" spans="1:5" x14ac:dyDescent="0.3">
      <c r="A222" s="45" t="e">
        <f>'so sanh'!A275</f>
        <v>#REF!</v>
      </c>
      <c r="B222" s="208" t="e">
        <f>'so sanh'!B275</f>
        <v>#REF!</v>
      </c>
      <c r="C222" s="208" t="e">
        <f>'so sanh'!C275</f>
        <v>#REF!</v>
      </c>
      <c r="D222" s="208" t="e">
        <f>'so sanh'!D275</f>
        <v>#REF!</v>
      </c>
      <c r="E222" s="208" t="e">
        <f>'so sanh'!E275</f>
        <v>#REF!</v>
      </c>
    </row>
    <row r="223" spans="1:5" x14ac:dyDescent="0.3">
      <c r="A223" s="45" t="e">
        <f>'so sanh'!A276</f>
        <v>#REF!</v>
      </c>
      <c r="B223" s="208" t="e">
        <f>'so sanh'!B276</f>
        <v>#REF!</v>
      </c>
      <c r="C223" s="208" t="e">
        <f>'so sanh'!C276</f>
        <v>#REF!</v>
      </c>
      <c r="D223" s="208" t="e">
        <f>'so sanh'!D276</f>
        <v>#REF!</v>
      </c>
      <c r="E223" s="208" t="e">
        <f>'so sanh'!E276</f>
        <v>#REF!</v>
      </c>
    </row>
    <row r="224" spans="1:5" x14ac:dyDescent="0.3">
      <c r="A224" s="45" t="e">
        <f>'so sanh'!A277</f>
        <v>#REF!</v>
      </c>
      <c r="B224" s="208" t="e">
        <f>'so sanh'!B277</f>
        <v>#REF!</v>
      </c>
      <c r="C224" s="208" t="e">
        <f>'so sanh'!C277</f>
        <v>#REF!</v>
      </c>
      <c r="D224" s="208" t="e">
        <f>'so sanh'!D277</f>
        <v>#REF!</v>
      </c>
      <c r="E224" s="208" t="e">
        <f>'so sanh'!E277</f>
        <v>#REF!</v>
      </c>
    </row>
    <row r="225" spans="1:5" x14ac:dyDescent="0.3">
      <c r="A225" s="45" t="e">
        <f>'so sanh'!A278</f>
        <v>#REF!</v>
      </c>
      <c r="B225" s="208" t="e">
        <f>'so sanh'!B278</f>
        <v>#REF!</v>
      </c>
      <c r="C225" s="208" t="e">
        <f>'so sanh'!C278</f>
        <v>#REF!</v>
      </c>
      <c r="D225" s="208" t="e">
        <f>'so sanh'!D278</f>
        <v>#REF!</v>
      </c>
      <c r="E225" s="208" t="e">
        <f>'so sanh'!E278</f>
        <v>#REF!</v>
      </c>
    </row>
    <row r="226" spans="1:5" x14ac:dyDescent="0.3">
      <c r="A226" s="45" t="e">
        <f>'so sanh'!A279</f>
        <v>#REF!</v>
      </c>
      <c r="B226" s="208" t="e">
        <f>'so sanh'!B279</f>
        <v>#REF!</v>
      </c>
      <c r="C226" s="208" t="e">
        <f>'so sanh'!C279</f>
        <v>#REF!</v>
      </c>
      <c r="D226" s="208" t="e">
        <f>'so sanh'!D279</f>
        <v>#REF!</v>
      </c>
      <c r="E226" s="208" t="e">
        <f>'so sanh'!E279</f>
        <v>#REF!</v>
      </c>
    </row>
    <row r="227" spans="1:5" x14ac:dyDescent="0.3">
      <c r="A227" s="45">
        <f>'so sanh'!A280</f>
        <v>0</v>
      </c>
      <c r="B227" s="208" t="e">
        <f>'so sanh'!B280</f>
        <v>#REF!</v>
      </c>
      <c r="C227" s="208">
        <f>'so sanh'!C280</f>
        <v>0</v>
      </c>
      <c r="D227" s="208">
        <f>'so sanh'!D280</f>
        <v>0</v>
      </c>
      <c r="E227" s="208">
        <f>'so sanh'!E280</f>
        <v>0</v>
      </c>
    </row>
    <row r="228" spans="1:5" x14ac:dyDescent="0.3">
      <c r="A228" s="45" t="e">
        <f>'so sanh'!A281</f>
        <v>#REF!</v>
      </c>
      <c r="B228" s="208" t="e">
        <f>'so sanh'!B281</f>
        <v>#REF!</v>
      </c>
      <c r="C228" s="208" t="e">
        <f>'so sanh'!C281</f>
        <v>#REF!</v>
      </c>
      <c r="D228" s="208" t="e">
        <f>'so sanh'!D281</f>
        <v>#REF!</v>
      </c>
      <c r="E228" s="208" t="e">
        <f>'so sanh'!E281</f>
        <v>#REF!</v>
      </c>
    </row>
    <row r="229" spans="1:5" x14ac:dyDescent="0.3">
      <c r="A229" s="45" t="e">
        <f>'so sanh'!A282</f>
        <v>#REF!</v>
      </c>
      <c r="B229" s="208" t="e">
        <f>'so sanh'!B282</f>
        <v>#REF!</v>
      </c>
      <c r="C229" s="208" t="e">
        <f>'so sanh'!C282</f>
        <v>#REF!</v>
      </c>
      <c r="D229" s="208" t="e">
        <f>'so sanh'!D282</f>
        <v>#REF!</v>
      </c>
      <c r="E229" s="208" t="e">
        <f>'so sanh'!E282</f>
        <v>#REF!</v>
      </c>
    </row>
    <row r="230" spans="1:5" x14ac:dyDescent="0.3">
      <c r="A230" s="45" t="e">
        <f>'so sanh'!A283</f>
        <v>#REF!</v>
      </c>
      <c r="B230" s="208" t="e">
        <f>'so sanh'!B283</f>
        <v>#REF!</v>
      </c>
      <c r="C230" s="208" t="e">
        <f>'so sanh'!C283</f>
        <v>#REF!</v>
      </c>
      <c r="D230" s="208" t="e">
        <f>'so sanh'!D283</f>
        <v>#REF!</v>
      </c>
      <c r="E230" s="208" t="e">
        <f>'so sanh'!E283</f>
        <v>#REF!</v>
      </c>
    </row>
    <row r="231" spans="1:5" x14ac:dyDescent="0.3">
      <c r="A231" s="45" t="e">
        <f>'so sanh'!A284</f>
        <v>#REF!</v>
      </c>
      <c r="B231" s="208" t="e">
        <f>'so sanh'!B284</f>
        <v>#REF!</v>
      </c>
      <c r="C231" s="208" t="e">
        <f>'so sanh'!C284</f>
        <v>#REF!</v>
      </c>
      <c r="D231" s="208" t="e">
        <f>'so sanh'!D284</f>
        <v>#REF!</v>
      </c>
      <c r="E231" s="208" t="e">
        <f>'so sanh'!E284</f>
        <v>#REF!</v>
      </c>
    </row>
    <row r="232" spans="1:5" x14ac:dyDescent="0.3">
      <c r="A232" s="45">
        <f>'so sanh'!A285</f>
        <v>0</v>
      </c>
      <c r="B232" s="208" t="e">
        <f>'so sanh'!B285</f>
        <v>#REF!</v>
      </c>
      <c r="C232" s="208">
        <f>'so sanh'!C285</f>
        <v>0</v>
      </c>
      <c r="D232" s="208">
        <f>'so sanh'!D285</f>
        <v>0</v>
      </c>
      <c r="E232" s="208">
        <f>'so sanh'!E285</f>
        <v>0</v>
      </c>
    </row>
    <row r="233" spans="1:5" x14ac:dyDescent="0.3">
      <c r="A233" s="45" t="e">
        <f>'so sanh'!A286</f>
        <v>#REF!</v>
      </c>
      <c r="B233" s="208" t="e">
        <f>'so sanh'!B286</f>
        <v>#REF!</v>
      </c>
      <c r="C233" s="208" t="e">
        <f>'so sanh'!C286</f>
        <v>#REF!</v>
      </c>
      <c r="D233" s="208" t="e">
        <f>'so sanh'!D286</f>
        <v>#REF!</v>
      </c>
      <c r="E233" s="208" t="e">
        <f>'so sanh'!E286</f>
        <v>#REF!</v>
      </c>
    </row>
    <row r="234" spans="1:5" x14ac:dyDescent="0.3">
      <c r="A234" s="45" t="e">
        <f>'so sanh'!A287</f>
        <v>#REF!</v>
      </c>
      <c r="B234" s="208" t="e">
        <f>'so sanh'!B287</f>
        <v>#REF!</v>
      </c>
      <c r="C234" s="208" t="e">
        <f>'so sanh'!C287</f>
        <v>#REF!</v>
      </c>
      <c r="D234" s="208" t="e">
        <f>'so sanh'!D287</f>
        <v>#REF!</v>
      </c>
      <c r="E234" s="208" t="e">
        <f>'so sanh'!E287</f>
        <v>#REF!</v>
      </c>
    </row>
    <row r="235" spans="1:5" x14ac:dyDescent="0.3">
      <c r="A235" s="45" t="e">
        <f>'so sanh'!A288</f>
        <v>#REF!</v>
      </c>
      <c r="B235" s="208" t="e">
        <f>'so sanh'!B288</f>
        <v>#REF!</v>
      </c>
      <c r="C235" s="208" t="e">
        <f>'so sanh'!C288</f>
        <v>#REF!</v>
      </c>
      <c r="D235" s="208" t="e">
        <f>'so sanh'!D288</f>
        <v>#REF!</v>
      </c>
      <c r="E235" s="208" t="e">
        <f>'so sanh'!E288</f>
        <v>#REF!</v>
      </c>
    </row>
    <row r="236" spans="1:5" x14ac:dyDescent="0.3">
      <c r="A236" s="45" t="e">
        <f>'so sanh'!A289</f>
        <v>#REF!</v>
      </c>
      <c r="B236" s="208" t="e">
        <f>'so sanh'!B289</f>
        <v>#REF!</v>
      </c>
      <c r="C236" s="208" t="e">
        <f>'so sanh'!C289</f>
        <v>#REF!</v>
      </c>
      <c r="D236" s="208" t="e">
        <f>'so sanh'!D289</f>
        <v>#REF!</v>
      </c>
      <c r="E236" s="208" t="e">
        <f>'so sanh'!E289</f>
        <v>#REF!</v>
      </c>
    </row>
    <row r="237" spans="1:5" x14ac:dyDescent="0.3">
      <c r="A237" s="45" t="e">
        <f>'so sanh'!A290</f>
        <v>#REF!</v>
      </c>
      <c r="B237" s="208" t="e">
        <f>'so sanh'!B290</f>
        <v>#REF!</v>
      </c>
      <c r="C237" s="208" t="e">
        <f>'so sanh'!C290</f>
        <v>#REF!</v>
      </c>
      <c r="D237" s="208" t="e">
        <f>'so sanh'!D290</f>
        <v>#REF!</v>
      </c>
      <c r="E237" s="208" t="e">
        <f>'so sanh'!E290</f>
        <v>#REF!</v>
      </c>
    </row>
    <row r="238" spans="1:5" x14ac:dyDescent="0.3">
      <c r="A238" s="45" t="e">
        <f>'so sanh'!A291</f>
        <v>#REF!</v>
      </c>
      <c r="B238" s="208" t="e">
        <f>'so sanh'!B291</f>
        <v>#REF!</v>
      </c>
      <c r="C238" s="208" t="e">
        <f>'so sanh'!C291</f>
        <v>#REF!</v>
      </c>
      <c r="D238" s="208" t="e">
        <f>'so sanh'!D291</f>
        <v>#REF!</v>
      </c>
      <c r="E238" s="208" t="e">
        <f>'so sanh'!E291</f>
        <v>#REF!</v>
      </c>
    </row>
    <row r="239" spans="1:5" x14ac:dyDescent="0.3">
      <c r="A239" s="45" t="e">
        <f>'so sanh'!A292</f>
        <v>#REF!</v>
      </c>
      <c r="B239" s="208" t="e">
        <f>'so sanh'!B292</f>
        <v>#REF!</v>
      </c>
      <c r="C239" s="208" t="e">
        <f>'so sanh'!C292</f>
        <v>#REF!</v>
      </c>
      <c r="D239" s="208" t="e">
        <f>'so sanh'!D292</f>
        <v>#REF!</v>
      </c>
      <c r="E239" s="208" t="e">
        <f>'so sanh'!E292</f>
        <v>#REF!</v>
      </c>
    </row>
    <row r="240" spans="1:5" x14ac:dyDescent="0.3">
      <c r="A240" s="45" t="e">
        <f>'so sanh'!A293</f>
        <v>#REF!</v>
      </c>
      <c r="B240" s="208" t="e">
        <f>'so sanh'!B293</f>
        <v>#REF!</v>
      </c>
      <c r="C240" s="208" t="e">
        <f>'so sanh'!C293</f>
        <v>#REF!</v>
      </c>
      <c r="D240" s="208">
        <f>'so sanh'!D293</f>
        <v>0</v>
      </c>
      <c r="E240" s="208">
        <f>'so sanh'!E293</f>
        <v>0</v>
      </c>
    </row>
    <row r="241" spans="1:5" x14ac:dyDescent="0.3">
      <c r="A241" s="45" t="e">
        <f>'so sanh'!A294</f>
        <v>#REF!</v>
      </c>
      <c r="B241" s="208" t="e">
        <f>'so sanh'!B294</f>
        <v>#REF!</v>
      </c>
      <c r="C241" s="208" t="e">
        <f>'so sanh'!C294</f>
        <v>#REF!</v>
      </c>
      <c r="D241" s="208">
        <f>'so sanh'!D294</f>
        <v>0</v>
      </c>
      <c r="E241" s="208">
        <f>'so sanh'!E294</f>
        <v>0</v>
      </c>
    </row>
    <row r="242" spans="1:5" x14ac:dyDescent="0.3">
      <c r="A242" s="45">
        <f>'so sanh'!A295</f>
        <v>0</v>
      </c>
      <c r="B242" s="208" t="str">
        <f>'so sanh'!B295</f>
        <v xml:space="preserve"> * Cọc bê tông dự ứng lực: Cty TNHH Thái Sơn An Giang sản xuất (Địa chỉ: tỉnh lộ 943, xã Vĩnh Trạch, huyện Thoại Sơn, An Giang), giao hàng tại nơi sản xuất, chưa tính chi phí bốc dỡ vận chuyển. Theo bảng giá ngày 02/01/2019</v>
      </c>
      <c r="C242" s="208">
        <f>'so sanh'!C295</f>
        <v>0</v>
      </c>
      <c r="D242" s="208">
        <f>'so sanh'!D295</f>
        <v>0</v>
      </c>
      <c r="E242" s="208">
        <f>'so sanh'!E295</f>
        <v>0</v>
      </c>
    </row>
    <row r="243" spans="1:5" x14ac:dyDescent="0.3">
      <c r="A243" s="45">
        <f>'so sanh'!A296</f>
        <v>1</v>
      </c>
      <c r="B243" s="208" t="str">
        <f>'so sanh'!B296</f>
        <v>Cọc bê tông DƯL, tiết diện 100x100, M400, chiều dài: 1,0 -4,0 mét</v>
      </c>
      <c r="C243" s="208" t="str">
        <f>'so sanh'!C296</f>
        <v>đ/m</v>
      </c>
      <c r="D243" s="208">
        <f>'so sanh'!D296</f>
        <v>0</v>
      </c>
      <c r="E243" s="208">
        <f>'so sanh'!E296</f>
        <v>0</v>
      </c>
    </row>
    <row r="244" spans="1:5" x14ac:dyDescent="0.3">
      <c r="A244" s="45">
        <f>'so sanh'!A297</f>
        <v>2</v>
      </c>
      <c r="B244" s="208" t="str">
        <f>'so sanh'!B297</f>
        <v>Cọc bê tông DƯL, tiết diện 120x120, M400, chiều dài: 1,0 -5,0 mét</v>
      </c>
      <c r="C244" s="208" t="str">
        <f>'so sanh'!C297</f>
        <v>đ/m</v>
      </c>
      <c r="D244" s="208">
        <f>'so sanh'!D297</f>
        <v>0</v>
      </c>
      <c r="E244" s="208">
        <f>'so sanh'!E297</f>
        <v>0</v>
      </c>
    </row>
    <row r="245" spans="1:5" x14ac:dyDescent="0.3">
      <c r="A245" s="45">
        <f>'so sanh'!A298</f>
        <v>3</v>
      </c>
      <c r="B245" s="208" t="str">
        <f>'so sanh'!B298</f>
        <v>Cọc bê tông DƯL, tiết diện 150x150, M400, chiều dài: 1,0 -6,0 mét</v>
      </c>
      <c r="C245" s="208" t="str">
        <f>'so sanh'!C298</f>
        <v>đ/m</v>
      </c>
      <c r="D245" s="208">
        <f>'so sanh'!D298</f>
        <v>0</v>
      </c>
      <c r="E245" s="208">
        <f>'so sanh'!E298</f>
        <v>0</v>
      </c>
    </row>
    <row r="246" spans="1:5" x14ac:dyDescent="0.3">
      <c r="A246" s="45">
        <f>'so sanh'!A299</f>
        <v>4</v>
      </c>
      <c r="B246" s="208" t="str">
        <f>'so sanh'!B299</f>
        <v>Cọc bê tông DƯL, tiết diện 200x200, M400, chiều dài: 6,0 mét</v>
      </c>
      <c r="C246" s="208" t="str">
        <f>'so sanh'!C299</f>
        <v>đ/m</v>
      </c>
      <c r="D246" s="208">
        <f>'so sanh'!D299</f>
        <v>0</v>
      </c>
      <c r="E246" s="208">
        <f>'so sanh'!E299</f>
        <v>0</v>
      </c>
    </row>
    <row r="247" spans="1:5" x14ac:dyDescent="0.3">
      <c r="A247" s="45">
        <f>'so sanh'!A300</f>
        <v>0</v>
      </c>
      <c r="B247" s="208" t="str">
        <f>'so sanh'!B300</f>
        <v xml:space="preserve"> * Cống bê tông ly tâm: Cty TNHH MTV Xây Lắp An Giang sản xuất (giao hàng tại Nhà máy, P. Mỹ Thạnh, Tp. LX). Theo bảng giá ngày 04/09/2019 </v>
      </c>
      <c r="C247" s="208">
        <f>'so sanh'!C300</f>
        <v>0</v>
      </c>
      <c r="D247" s="208">
        <f>'so sanh'!D300</f>
        <v>0</v>
      </c>
      <c r="E247" s="208">
        <f>'so sanh'!E300</f>
        <v>0</v>
      </c>
    </row>
    <row r="248" spans="1:5" x14ac:dyDescent="0.3">
      <c r="A248" s="45">
        <f>'so sanh'!A301</f>
        <v>0</v>
      </c>
      <c r="B248" s="208" t="str">
        <f>'so sanh'!B301</f>
        <v xml:space="preserve"> - Cống bê tông ly tâm sản xuất theo tiêu chuẩn TCCS01:2011</v>
      </c>
      <c r="C248" s="208">
        <f>'so sanh'!C301</f>
        <v>0</v>
      </c>
      <c r="D248" s="208">
        <f>'so sanh'!D301</f>
        <v>0</v>
      </c>
      <c r="E248" s="208">
        <f>'so sanh'!E301</f>
        <v>0</v>
      </c>
    </row>
    <row r="249" spans="1:5" x14ac:dyDescent="0.3">
      <c r="A249" s="45">
        <f>'so sanh'!A302</f>
        <v>0</v>
      </c>
      <c r="B249" s="208" t="str">
        <f>'so sanh'!B302</f>
        <v>Cống Φ 400mm, D = 50mm, M = 28Mpa</v>
      </c>
      <c r="C249" s="208">
        <f>'so sanh'!C302</f>
        <v>0</v>
      </c>
      <c r="D249" s="208">
        <f>'so sanh'!D302</f>
        <v>0</v>
      </c>
      <c r="E249" s="208">
        <f>'so sanh'!E302</f>
        <v>0</v>
      </c>
    </row>
    <row r="250" spans="1:5" x14ac:dyDescent="0.3">
      <c r="A250" s="45">
        <f>'so sanh'!A303</f>
        <v>0</v>
      </c>
      <c r="B250" s="208" t="str">
        <f>'so sanh'!B303</f>
        <v>- Hoạt tải 3 x 10-3 Mpa (cống dọc đường), cấp tải thấp</v>
      </c>
      <c r="C250" s="208" t="str">
        <f>'so sanh'!C303</f>
        <v>đ/m</v>
      </c>
      <c r="D250" s="208">
        <f>'so sanh'!D303</f>
        <v>0</v>
      </c>
      <c r="E250" s="208">
        <f>'so sanh'!E303</f>
        <v>0</v>
      </c>
    </row>
    <row r="251" spans="1:5" x14ac:dyDescent="0.3">
      <c r="A251" s="45">
        <f>'so sanh'!A304</f>
        <v>0</v>
      </c>
      <c r="B251" s="208" t="str">
        <f>'so sanh'!B304</f>
        <v>- Hoạt tải 65% HL93 (cống qua đường &gt; H10), cấp tải tiêu chuẩn</v>
      </c>
      <c r="C251" s="208" t="str">
        <f>'so sanh'!C304</f>
        <v>đ/m</v>
      </c>
      <c r="D251" s="208">
        <f>'so sanh'!D304</f>
        <v>0</v>
      </c>
      <c r="E251" s="208">
        <f>'so sanh'!E304</f>
        <v>0</v>
      </c>
    </row>
    <row r="252" spans="1:5" x14ac:dyDescent="0.3">
      <c r="A252" s="45">
        <f>'so sanh'!A305</f>
        <v>0</v>
      </c>
      <c r="B252" s="208" t="str">
        <f>'so sanh'!B305</f>
        <v>- Hoạt tải 100% HL93 (cống qua đường &gt; H30), cấp tải cao</v>
      </c>
      <c r="C252" s="208" t="str">
        <f>'so sanh'!C305</f>
        <v>đ/m</v>
      </c>
      <c r="D252" s="208">
        <f>'so sanh'!D305</f>
        <v>0</v>
      </c>
      <c r="E252" s="208">
        <f>'so sanh'!E305</f>
        <v>0</v>
      </c>
    </row>
    <row r="253" spans="1:5" x14ac:dyDescent="0.3">
      <c r="A253" s="45">
        <f>'so sanh'!A306</f>
        <v>0</v>
      </c>
      <c r="B253" s="208" t="str">
        <f>'so sanh'!B306</f>
        <v>Cống Φ 600mm, D = 50mm, M = 28Mpa</v>
      </c>
      <c r="C253" s="208">
        <f>'so sanh'!C306</f>
        <v>0</v>
      </c>
      <c r="D253" s="208">
        <f>'so sanh'!D306</f>
        <v>0</v>
      </c>
      <c r="E253" s="208">
        <f>'so sanh'!E306</f>
        <v>0</v>
      </c>
    </row>
    <row r="254" spans="1:5" x14ac:dyDescent="0.3">
      <c r="A254" s="45">
        <f>'so sanh'!A307</f>
        <v>0</v>
      </c>
      <c r="B254" s="208" t="str">
        <f>'so sanh'!B307</f>
        <v>- Hoạt tải 3 x 10-3 Mpa (cống dọc đường), cấp tải thấp</v>
      </c>
      <c r="C254" s="208" t="str">
        <f>'so sanh'!C307</f>
        <v>đ/m</v>
      </c>
      <c r="D254" s="208">
        <f>'so sanh'!D307</f>
        <v>0</v>
      </c>
      <c r="E254" s="208">
        <f>'so sanh'!E307</f>
        <v>0</v>
      </c>
    </row>
    <row r="255" spans="1:5" x14ac:dyDescent="0.3">
      <c r="A255" s="45">
        <f>'so sanh'!A308</f>
        <v>0</v>
      </c>
      <c r="B255" s="208" t="str">
        <f>'so sanh'!B308</f>
        <v>- Hoạt tải 65% HL93 (cống qua đường &gt; H10), cấp tải tiêu chuẩn</v>
      </c>
      <c r="C255" s="208" t="str">
        <f>'so sanh'!C308</f>
        <v>đ/m</v>
      </c>
      <c r="D255" s="208">
        <f>'so sanh'!D308</f>
        <v>0</v>
      </c>
      <c r="E255" s="208">
        <f>'so sanh'!E308</f>
        <v>0</v>
      </c>
    </row>
    <row r="256" spans="1:5" x14ac:dyDescent="0.3">
      <c r="A256" s="45">
        <f>'so sanh'!A309</f>
        <v>0</v>
      </c>
      <c r="B256" s="208" t="str">
        <f>'so sanh'!B309</f>
        <v>- Hoạt tải 100% HL93 (cống qua đường &gt; H30), cấp tải cao</v>
      </c>
      <c r="C256" s="208" t="str">
        <f>'so sanh'!C309</f>
        <v>đ/m</v>
      </c>
      <c r="D256" s="208">
        <f>'so sanh'!D309</f>
        <v>0</v>
      </c>
      <c r="E256" s="208">
        <f>'so sanh'!E309</f>
        <v>0</v>
      </c>
    </row>
    <row r="257" spans="1:5" x14ac:dyDescent="0.3">
      <c r="A257" s="45">
        <f>'so sanh'!A310</f>
        <v>0</v>
      </c>
      <c r="B257" s="208" t="str">
        <f>'so sanh'!B310</f>
        <v>Cống Φ 800mm, D = 80mm, M = 28Mpa</v>
      </c>
      <c r="C257" s="208">
        <f>'so sanh'!C310</f>
        <v>0</v>
      </c>
      <c r="D257" s="208">
        <f>'so sanh'!D310</f>
        <v>0</v>
      </c>
      <c r="E257" s="208">
        <f>'so sanh'!E310</f>
        <v>0</v>
      </c>
    </row>
    <row r="258" spans="1:5" x14ac:dyDescent="0.3">
      <c r="A258" s="45">
        <f>'so sanh'!A311</f>
        <v>0</v>
      </c>
      <c r="B258" s="208" t="str">
        <f>'so sanh'!B311</f>
        <v>- Hoạt tải 3 x 10-3 Mpa (cống dọc đường), cấp tải thấp</v>
      </c>
      <c r="C258" s="208" t="str">
        <f>'so sanh'!C311</f>
        <v>đ/m</v>
      </c>
      <c r="D258" s="208">
        <f>'so sanh'!D311</f>
        <v>0</v>
      </c>
      <c r="E258" s="208">
        <f>'so sanh'!E311</f>
        <v>0</v>
      </c>
    </row>
    <row r="259" spans="1:5" x14ac:dyDescent="0.3">
      <c r="A259" s="45">
        <f>'so sanh'!A312</f>
        <v>0</v>
      </c>
      <c r="B259" s="208" t="str">
        <f>'so sanh'!B312</f>
        <v>- Hoạt tải 65% HL93 (cống qua đường &gt; H10), cấp tải tiêu chuẩn</v>
      </c>
      <c r="C259" s="208" t="str">
        <f>'so sanh'!C312</f>
        <v>đ/m</v>
      </c>
      <c r="D259" s="208">
        <f>'so sanh'!D312</f>
        <v>0</v>
      </c>
      <c r="E259" s="208">
        <f>'so sanh'!E312</f>
        <v>0</v>
      </c>
    </row>
    <row r="260" spans="1:5" x14ac:dyDescent="0.3">
      <c r="A260" s="45">
        <f>'so sanh'!A313</f>
        <v>0</v>
      </c>
      <c r="B260" s="208" t="str">
        <f>'so sanh'!B313</f>
        <v>- Hoạt tải 100% HL93 (cống qua đường &gt; H30), cấp tải cao</v>
      </c>
      <c r="C260" s="208" t="str">
        <f>'so sanh'!C313</f>
        <v>đ/m</v>
      </c>
      <c r="D260" s="208">
        <f>'so sanh'!D313</f>
        <v>0</v>
      </c>
      <c r="E260" s="208">
        <f>'so sanh'!E313</f>
        <v>0</v>
      </c>
    </row>
    <row r="261" spans="1:5" x14ac:dyDescent="0.3">
      <c r="A261" s="45">
        <f>'so sanh'!A314</f>
        <v>0</v>
      </c>
      <c r="B261" s="208" t="str">
        <f>'so sanh'!B314</f>
        <v>Cống Φ 1000mm, D = 100mm, M = 28Mpa</v>
      </c>
      <c r="C261" s="208">
        <f>'so sanh'!C314</f>
        <v>0</v>
      </c>
      <c r="D261" s="208">
        <f>'so sanh'!D314</f>
        <v>0</v>
      </c>
      <c r="E261" s="208">
        <f>'so sanh'!E314</f>
        <v>0</v>
      </c>
    </row>
    <row r="262" spans="1:5" x14ac:dyDescent="0.3">
      <c r="A262" s="45">
        <f>'so sanh'!A315</f>
        <v>0</v>
      </c>
      <c r="B262" s="208" t="str">
        <f>'so sanh'!B315</f>
        <v>- Hoạt tải 3 x 10-3 Mpa (cống dọc đường), cấp tải thấp</v>
      </c>
      <c r="C262" s="208" t="str">
        <f>'so sanh'!C315</f>
        <v>đ/m</v>
      </c>
      <c r="D262" s="208">
        <f>'so sanh'!D315</f>
        <v>0</v>
      </c>
      <c r="E262" s="208">
        <f>'so sanh'!E315</f>
        <v>0</v>
      </c>
    </row>
    <row r="263" spans="1:5" x14ac:dyDescent="0.3">
      <c r="A263" s="45">
        <f>'so sanh'!A316</f>
        <v>0</v>
      </c>
      <c r="B263" s="208" t="str">
        <f>'so sanh'!B316</f>
        <v>- Hoạt tải 65% HL93 (cống qua đường &gt; H10), cấp tải tiêu chuẩn</v>
      </c>
      <c r="C263" s="208" t="str">
        <f>'so sanh'!C316</f>
        <v>đ/m</v>
      </c>
      <c r="D263" s="208">
        <f>'so sanh'!D316</f>
        <v>0</v>
      </c>
      <c r="E263" s="208">
        <f>'so sanh'!E316</f>
        <v>0</v>
      </c>
    </row>
    <row r="264" spans="1:5" x14ac:dyDescent="0.3">
      <c r="A264" s="45">
        <f>'so sanh'!A317</f>
        <v>0</v>
      </c>
      <c r="B264" s="208" t="str">
        <f>'so sanh'!B317</f>
        <v>- Hoạt tải 100% HL93 (cống qua đường &gt; H30), cấp tải cao</v>
      </c>
      <c r="C264" s="208" t="str">
        <f>'so sanh'!C317</f>
        <v>đ/m</v>
      </c>
      <c r="D264" s="208">
        <f>'so sanh'!D317</f>
        <v>0</v>
      </c>
      <c r="E264" s="208">
        <f>'so sanh'!E317</f>
        <v>0</v>
      </c>
    </row>
    <row r="265" spans="1:5" x14ac:dyDescent="0.3">
      <c r="A265" s="45">
        <f>'so sanh'!A318</f>
        <v>0</v>
      </c>
      <c r="B265" s="208" t="str">
        <f>'so sanh'!B318</f>
        <v>Cống Φ 1200mm, D = 120mm, M = 28Mpa</v>
      </c>
      <c r="C265" s="208">
        <f>'so sanh'!C318</f>
        <v>0</v>
      </c>
      <c r="D265" s="208">
        <f>'so sanh'!D318</f>
        <v>0</v>
      </c>
      <c r="E265" s="208">
        <f>'so sanh'!E318</f>
        <v>0</v>
      </c>
    </row>
    <row r="266" spans="1:5" x14ac:dyDescent="0.3">
      <c r="A266" s="45">
        <f>'so sanh'!A319</f>
        <v>0</v>
      </c>
      <c r="B266" s="208" t="str">
        <f>'so sanh'!B319</f>
        <v>- Hoạt tải 3 x 10-3 Mpa (cống dọc đường), cấp tải thấp</v>
      </c>
      <c r="C266" s="208" t="str">
        <f>'so sanh'!C319</f>
        <v>đ/m</v>
      </c>
      <c r="D266" s="208">
        <f>'so sanh'!D319</f>
        <v>0</v>
      </c>
      <c r="E266" s="208">
        <f>'so sanh'!E319</f>
        <v>0</v>
      </c>
    </row>
    <row r="267" spans="1:5" x14ac:dyDescent="0.3">
      <c r="A267" s="45">
        <f>'so sanh'!A320</f>
        <v>0</v>
      </c>
      <c r="B267" s="208" t="str">
        <f>'so sanh'!B320</f>
        <v>- Hoạt tải 65% HL93 (cống qua đường &gt; H10), cấp tải tiêu chuẩn</v>
      </c>
      <c r="C267" s="208" t="str">
        <f>'so sanh'!C320</f>
        <v>đ/m</v>
      </c>
      <c r="D267" s="208">
        <f>'so sanh'!D320</f>
        <v>0</v>
      </c>
      <c r="E267" s="208">
        <f>'so sanh'!E320</f>
        <v>0</v>
      </c>
    </row>
    <row r="268" spans="1:5" x14ac:dyDescent="0.3">
      <c r="A268" s="45">
        <f>'so sanh'!A321</f>
        <v>0</v>
      </c>
      <c r="B268" s="208" t="str">
        <f>'so sanh'!B321</f>
        <v>- Hoạt tải 100% HL93 (cống qua đường &gt; H30), cấp tải cao</v>
      </c>
      <c r="C268" s="208" t="str">
        <f>'so sanh'!C321</f>
        <v>đ/m</v>
      </c>
      <c r="D268" s="208">
        <f>'so sanh'!D321</f>
        <v>0</v>
      </c>
      <c r="E268" s="208">
        <f>'so sanh'!E321</f>
        <v>0</v>
      </c>
    </row>
    <row r="269" spans="1:5" x14ac:dyDescent="0.3">
      <c r="A269" s="45">
        <f>'so sanh'!A322</f>
        <v>0</v>
      </c>
      <c r="B269" s="208" t="str">
        <f>'so sanh'!B322</f>
        <v>Cống Φ 1500mm, D = 130mm, M = 28Mpa</v>
      </c>
      <c r="C269" s="208">
        <f>'so sanh'!C322</f>
        <v>0</v>
      </c>
      <c r="D269" s="208">
        <f>'so sanh'!D322</f>
        <v>0</v>
      </c>
      <c r="E269" s="208">
        <f>'so sanh'!E322</f>
        <v>0</v>
      </c>
    </row>
    <row r="270" spans="1:5" x14ac:dyDescent="0.3">
      <c r="A270" s="45">
        <f>'so sanh'!A323</f>
        <v>0</v>
      </c>
      <c r="B270" s="208" t="str">
        <f>'so sanh'!B323</f>
        <v>- Hoạt tải 3 x 10-3 Mpa (cống dọc đường), cấp tải thấp</v>
      </c>
      <c r="C270" s="208" t="str">
        <f>'so sanh'!C323</f>
        <v>đ/m</v>
      </c>
      <c r="D270" s="208">
        <f>'so sanh'!D323</f>
        <v>0</v>
      </c>
      <c r="E270" s="208">
        <f>'so sanh'!E323</f>
        <v>0</v>
      </c>
    </row>
    <row r="271" spans="1:5" x14ac:dyDescent="0.3">
      <c r="A271" s="45">
        <f>'so sanh'!A324</f>
        <v>0</v>
      </c>
      <c r="B271" s="208" t="str">
        <f>'so sanh'!B324</f>
        <v>- Hoạt tải 65% HL93 (cống qua đường &gt; H10), cấp tải tiêu chuẩn</v>
      </c>
      <c r="C271" s="208" t="str">
        <f>'so sanh'!C324</f>
        <v>đ/m</v>
      </c>
      <c r="D271" s="208">
        <f>'so sanh'!D324</f>
        <v>0</v>
      </c>
      <c r="E271" s="208">
        <f>'so sanh'!E324</f>
        <v>0</v>
      </c>
    </row>
    <row r="272" spans="1:5" x14ac:dyDescent="0.3">
      <c r="A272" s="45">
        <f>'so sanh'!A325</f>
        <v>0</v>
      </c>
      <c r="B272" s="208" t="str">
        <f>'so sanh'!B325</f>
        <v>- Hoạt tải 100% HL93 (cống qua đường &gt; H30), cấp tải cao</v>
      </c>
      <c r="C272" s="208" t="str">
        <f>'so sanh'!C325</f>
        <v>đ/m</v>
      </c>
      <c r="D272" s="208">
        <f>'so sanh'!D325</f>
        <v>0</v>
      </c>
      <c r="E272" s="208">
        <f>'so sanh'!E325</f>
        <v>0</v>
      </c>
    </row>
    <row r="273" spans="1:5" x14ac:dyDescent="0.3">
      <c r="A273" s="45" t="str">
        <f>'so sanh'!A326</f>
        <v>VI</v>
      </c>
      <c r="B273" s="208" t="str">
        <f>'so sanh'!B326</f>
        <v>XI MĂNG :</v>
      </c>
      <c r="C273" s="208">
        <f>'so sanh'!C326</f>
        <v>0</v>
      </c>
      <c r="D273" s="208">
        <f>'so sanh'!D326</f>
        <v>0</v>
      </c>
      <c r="E273" s="208">
        <f>'so sanh'!E326</f>
        <v>0</v>
      </c>
    </row>
    <row r="274" spans="1:5" x14ac:dyDescent="0.3">
      <c r="A274" s="45">
        <f>'so sanh'!A327</f>
        <v>0</v>
      </c>
      <c r="B274" s="208" t="str">
        <f>'so sanh'!B327</f>
        <v xml:space="preserve"> * Xi măng các loại : Cty TNHH MTV Xây Lắp AG (giao tại Nhà máy xi măng An Giang). Theo bảng giá ngày 04/09/2019</v>
      </c>
      <c r="C274" s="208">
        <f>'so sanh'!C327</f>
        <v>0</v>
      </c>
      <c r="D274" s="208">
        <f>'so sanh'!D327</f>
        <v>0</v>
      </c>
      <c r="E274" s="208">
        <f>'so sanh'!E327</f>
        <v>0</v>
      </c>
    </row>
    <row r="275" spans="1:5" x14ac:dyDescent="0.3">
      <c r="A275" s="45">
        <f>'so sanh'!A328</f>
        <v>1</v>
      </c>
      <c r="B275" s="208" t="str">
        <f>'so sanh'!B328</f>
        <v xml:space="preserve"> Xi măng ACIFA PCB 30 (bao 50kg)</v>
      </c>
      <c r="C275" s="208" t="str">
        <f>'so sanh'!C328</f>
        <v>đ/bao</v>
      </c>
      <c r="D275" s="208">
        <f>'so sanh'!D328</f>
        <v>0</v>
      </c>
      <c r="E275" s="208">
        <f>'so sanh'!E328</f>
        <v>0</v>
      </c>
    </row>
    <row r="276" spans="1:5" x14ac:dyDescent="0.3">
      <c r="A276" s="45">
        <f>'so sanh'!A329</f>
        <v>2</v>
      </c>
      <c r="B276" s="208" t="str">
        <f>'so sanh'!B329</f>
        <v xml:space="preserve"> Xi măng ACIFA PCB 40 (bao 50kg)</v>
      </c>
      <c r="C276" s="208" t="str">
        <f>'so sanh'!C329</f>
        <v>đ/bao</v>
      </c>
      <c r="D276" s="208">
        <f>'so sanh'!D329</f>
        <v>0</v>
      </c>
      <c r="E276" s="208">
        <f>'so sanh'!E329</f>
        <v>0</v>
      </c>
    </row>
    <row r="277" spans="1:5" x14ac:dyDescent="0.3">
      <c r="A277" s="45">
        <f>'so sanh'!A330</f>
        <v>3</v>
      </c>
      <c r="B277" s="208" t="str">
        <f>'so sanh'!B330</f>
        <v>Xi măng trắng  (1 bao = 40kg)</v>
      </c>
      <c r="C277" s="208" t="str">
        <f>'so sanh'!C330</f>
        <v>đ/bao</v>
      </c>
      <c r="D277" s="208">
        <f>'so sanh'!D330</f>
        <v>0</v>
      </c>
      <c r="E277" s="208">
        <f>'so sanh'!E330</f>
        <v>0</v>
      </c>
    </row>
    <row r="278" spans="1:5" x14ac:dyDescent="0.3">
      <c r="A278" s="45">
        <f>'so sanh'!A331</f>
        <v>4</v>
      </c>
      <c r="B278" s="208" t="str">
        <f>'so sanh'!B331</f>
        <v>Xi măng Holcim PCB 40 (bao 50kg)</v>
      </c>
      <c r="C278" s="208" t="str">
        <f>'so sanh'!C331</f>
        <v>đ/bao</v>
      </c>
      <c r="D278" s="208">
        <f>'so sanh'!D331</f>
        <v>0</v>
      </c>
      <c r="E278" s="208">
        <f>'so sanh'!E331</f>
        <v>0</v>
      </c>
    </row>
    <row r="279" spans="1:5" x14ac:dyDescent="0.3">
      <c r="A279" s="45">
        <f>'so sanh'!A332</f>
        <v>5</v>
      </c>
      <c r="B279" s="208" t="str">
        <f>'so sanh'!B332</f>
        <v>Xi măng Hà Tiên II PCB 40 (bao 50kg)</v>
      </c>
      <c r="C279" s="208" t="str">
        <f>'so sanh'!C332</f>
        <v>đ/bao</v>
      </c>
      <c r="D279" s="208">
        <f>'so sanh'!D332</f>
        <v>0</v>
      </c>
      <c r="E279" s="208">
        <f>'so sanh'!E332</f>
        <v>0</v>
      </c>
    </row>
    <row r="280" spans="1:5" x14ac:dyDescent="0.3">
      <c r="A280" s="45">
        <f>'so sanh'!A333</f>
        <v>6</v>
      </c>
      <c r="B280" s="208" t="str">
        <f>'so sanh'!B333</f>
        <v>Xi măng Hà Tiên II PCB 50 (bao 50kg)</v>
      </c>
      <c r="C280" s="208" t="str">
        <f>'so sanh'!C333</f>
        <v>đ/bao</v>
      </c>
      <c r="D280" s="208">
        <f>'so sanh'!D333</f>
        <v>0</v>
      </c>
      <c r="E280" s="208">
        <f>'so sanh'!E333</f>
        <v>0</v>
      </c>
    </row>
    <row r="281" spans="1:5" x14ac:dyDescent="0.3">
      <c r="A281" s="45">
        <f>'so sanh'!A334</f>
        <v>7</v>
      </c>
      <c r="B281" s="208" t="str">
        <f>'so sanh'!B334</f>
        <v>Xi măng Hà Tiên đa dụng</v>
      </c>
      <c r="C281" s="208" t="str">
        <f>'so sanh'!C334</f>
        <v>đ/bao</v>
      </c>
      <c r="D281" s="208">
        <f>'so sanh'!D334</f>
        <v>0</v>
      </c>
      <c r="E281" s="208">
        <f>'so sanh'!E334</f>
        <v>0</v>
      </c>
    </row>
    <row r="282" spans="1:5" x14ac:dyDescent="0.3">
      <c r="A282" s="45">
        <f>'so sanh'!A335</f>
        <v>0</v>
      </c>
      <c r="B282" s="208" t="str">
        <f>'so sanh'!B335</f>
        <v xml:space="preserve"> * Xi măng Vicem Hà Tiên (giá bán tại nhà máy Kiên Lương, chưa bao gồm các chi phí khác). Theo bảng giá ngày 15/11/2019</v>
      </c>
      <c r="C282" s="208">
        <f>'so sanh'!C335</f>
        <v>0</v>
      </c>
      <c r="D282" s="208">
        <f>'so sanh'!D335</f>
        <v>0</v>
      </c>
      <c r="E282" s="208">
        <f>'so sanh'!E335</f>
        <v>0</v>
      </c>
    </row>
    <row r="283" spans="1:5" x14ac:dyDescent="0.3">
      <c r="A283" s="45">
        <f>'so sanh'!A336</f>
        <v>1</v>
      </c>
      <c r="B283" s="208" t="str">
        <f>'so sanh'!B336</f>
        <v>Xi măng Vicem Hà Tiên PCB 40 (bao 50kg)</v>
      </c>
      <c r="C283" s="208" t="str">
        <f>'so sanh'!C336</f>
        <v>tấn</v>
      </c>
      <c r="D283" s="208">
        <f>'so sanh'!D336</f>
        <v>0</v>
      </c>
      <c r="E283" s="208">
        <f>'so sanh'!E336</f>
        <v>0</v>
      </c>
    </row>
    <row r="284" spans="1:5" x14ac:dyDescent="0.3">
      <c r="A284" s="45">
        <f>'so sanh'!A337</f>
        <v>2</v>
      </c>
      <c r="B284" s="208" t="str">
        <f>'so sanh'!B337</f>
        <v>Xi măng Vicem Hà Tiên đa dụng (bao 50kg)</v>
      </c>
      <c r="C284" s="208" t="str">
        <f>'so sanh'!C337</f>
        <v>tấn</v>
      </c>
      <c r="D284" s="208">
        <f>'so sanh'!D337</f>
        <v>0</v>
      </c>
      <c r="E284" s="208">
        <f>'so sanh'!E337</f>
        <v>0</v>
      </c>
    </row>
    <row r="285" spans="1:5" x14ac:dyDescent="0.3">
      <c r="A285" s="45">
        <f>'so sanh'!A338</f>
        <v>3</v>
      </c>
      <c r="B285" s="208" t="str">
        <f>'so sanh'!B338</f>
        <v>Xi măng Vicem Hà Tiên PCB 50 (bao 50kg)</v>
      </c>
      <c r="C285" s="208" t="str">
        <f>'so sanh'!C338</f>
        <v>tấn</v>
      </c>
      <c r="D285" s="208">
        <f>'so sanh'!D338</f>
        <v>0</v>
      </c>
      <c r="E285" s="208">
        <f>'so sanh'!E338</f>
        <v>0</v>
      </c>
    </row>
    <row r="286" spans="1:5" x14ac:dyDescent="0.3">
      <c r="A286" s="45">
        <f>'so sanh'!A339</f>
        <v>0</v>
      </c>
      <c r="B286" s="208" t="str">
        <f>'so sanh'!B339</f>
        <v xml:space="preserve"> * Xi măng Công Thanh (Tòa nhà TINA, 21/4-16 Hàm Nghi, Bến Nghé, Q1, TP HCM): Theo bảng giá ngày 03/02/2020</v>
      </c>
      <c r="C286" s="208">
        <f>'so sanh'!C339</f>
        <v>0</v>
      </c>
      <c r="D286" s="208">
        <f>'so sanh'!D339</f>
        <v>0</v>
      </c>
      <c r="E286" s="208">
        <f>'so sanh'!E339</f>
        <v>0</v>
      </c>
    </row>
    <row r="287" spans="1:5" x14ac:dyDescent="0.3">
      <c r="A287" s="45">
        <f>'so sanh'!A340</f>
        <v>1</v>
      </c>
      <c r="B287" s="208" t="str">
        <f>'so sanh'!B340</f>
        <v>Xi măng Công Thanh PCB40 (bao 50kg)</v>
      </c>
      <c r="C287" s="208" t="str">
        <f>'so sanh'!C340</f>
        <v>đ/bao</v>
      </c>
      <c r="D287" s="208" t="e">
        <f>'so sanh'!D340</f>
        <v>#REF!</v>
      </c>
      <c r="E287" s="208" t="e">
        <f>'so sanh'!E340</f>
        <v>#REF!</v>
      </c>
    </row>
    <row r="288" spans="1:5" x14ac:dyDescent="0.3">
      <c r="A288" s="45">
        <f>'so sanh'!A341</f>
        <v>0</v>
      </c>
      <c r="B288" s="208" t="str">
        <f>'so sanh'!B341</f>
        <v>* Xi măng Đỉnh Cao (giá bán tại nhà máy tại Thới Thuận - Thốt Nốt - Cần Thơ). Theo bảng giá ngày 11/0/2019</v>
      </c>
      <c r="C288" s="208">
        <f>'so sanh'!C341</f>
        <v>0</v>
      </c>
      <c r="D288" s="208">
        <f>'so sanh'!D341</f>
        <v>0</v>
      </c>
      <c r="E288" s="208">
        <f>'so sanh'!E341</f>
        <v>0</v>
      </c>
    </row>
    <row r="289" spans="1:5" x14ac:dyDescent="0.3">
      <c r="A289" s="45">
        <f>'so sanh'!A342</f>
        <v>1</v>
      </c>
      <c r="B289" s="208" t="str">
        <f>'so sanh'!B342</f>
        <v>Xi măng Tophome PCB40 (bao 50kg)</v>
      </c>
      <c r="C289" s="208" t="str">
        <f>'so sanh'!C342</f>
        <v>đ/bao</v>
      </c>
      <c r="D289" s="208">
        <f>'so sanh'!D342</f>
        <v>0</v>
      </c>
      <c r="E289" s="208">
        <f>'so sanh'!E342</f>
        <v>0</v>
      </c>
    </row>
    <row r="290" spans="1:5" x14ac:dyDescent="0.3">
      <c r="A290" s="45">
        <f>'so sanh'!A343</f>
        <v>0</v>
      </c>
      <c r="B290" s="208" t="str">
        <f>'so sanh'!B343</f>
        <v>* Xi măng Tây Đô (giá bán tại công ty CP Bêtông cấu kiện An Giang tại QL 91, xã Vĩnh Thạnh Trung, Châu Phú, An Giang). Theo bảng giá ngày 01/01/2019</v>
      </c>
      <c r="C290" s="208">
        <f>'so sanh'!C343</f>
        <v>0</v>
      </c>
      <c r="D290" s="208">
        <f>'so sanh'!D343</f>
        <v>0</v>
      </c>
      <c r="E290" s="208">
        <f>'so sanh'!E343</f>
        <v>0</v>
      </c>
    </row>
    <row r="291" spans="1:5" x14ac:dyDescent="0.3">
      <c r="A291" s="45">
        <f>'so sanh'!A344</f>
        <v>1</v>
      </c>
      <c r="B291" s="208" t="str">
        <f>'so sanh'!B344</f>
        <v>Xi măng PCB40 (bao 50kg)</v>
      </c>
      <c r="C291" s="208" t="str">
        <f>'so sanh'!C344</f>
        <v>đ/bao</v>
      </c>
      <c r="D291" s="208" t="e">
        <f>'so sanh'!D344</f>
        <v>#REF!</v>
      </c>
      <c r="E291" s="208" t="e">
        <f>'so sanh'!E344</f>
        <v>#REF!</v>
      </c>
    </row>
    <row r="292" spans="1:5" x14ac:dyDescent="0.3">
      <c r="A292" s="45">
        <f>'so sanh'!A345</f>
        <v>0</v>
      </c>
      <c r="B292" s="208" t="e">
        <f>'so sanh'!B345</f>
        <v>#REF!</v>
      </c>
      <c r="C292" s="208">
        <f>'so sanh'!C345</f>
        <v>0</v>
      </c>
      <c r="D292" s="208">
        <f>'so sanh'!D345</f>
        <v>0</v>
      </c>
      <c r="E292" s="208">
        <f>'so sanh'!E345</f>
        <v>0</v>
      </c>
    </row>
    <row r="293" spans="1:5" x14ac:dyDescent="0.3">
      <c r="A293" s="45" t="e">
        <f>'so sanh'!A346</f>
        <v>#REF!</v>
      </c>
      <c r="B293" s="208" t="e">
        <f>'so sanh'!B346</f>
        <v>#REF!</v>
      </c>
      <c r="C293" s="208" t="e">
        <f>'so sanh'!C346</f>
        <v>#REF!</v>
      </c>
      <c r="D293" s="208" t="e">
        <f>'so sanh'!D346</f>
        <v>#REF!</v>
      </c>
      <c r="E293" s="208" t="e">
        <f>'so sanh'!E346</f>
        <v>#REF!</v>
      </c>
    </row>
    <row r="294" spans="1:5" x14ac:dyDescent="0.3">
      <c r="A294" s="45" t="str">
        <f>'so sanh'!A347</f>
        <v>VII</v>
      </c>
      <c r="B294" s="208" t="str">
        <f>'so sanh'!B347</f>
        <v>THÉP CÁC LOẠI :</v>
      </c>
      <c r="C294" s="208">
        <f>'so sanh'!C347</f>
        <v>0</v>
      </c>
      <c r="D294" s="208">
        <f>'so sanh'!D347</f>
        <v>0</v>
      </c>
      <c r="E294" s="208">
        <f>'so sanh'!E347</f>
        <v>0</v>
      </c>
    </row>
    <row r="295" spans="1:5" x14ac:dyDescent="0.3">
      <c r="A295" s="45">
        <f>'so sanh'!A348</f>
        <v>0</v>
      </c>
      <c r="B295" s="208" t="e">
        <f>'so sanh'!B348</f>
        <v>#REF!</v>
      </c>
      <c r="C295" s="208">
        <f>'so sanh'!C348</f>
        <v>0</v>
      </c>
      <c r="D295" s="208">
        <f>'so sanh'!D348</f>
        <v>0</v>
      </c>
      <c r="E295" s="208">
        <f>'so sanh'!E348</f>
        <v>0</v>
      </c>
    </row>
    <row r="296" spans="1:5" x14ac:dyDescent="0.3">
      <c r="A296" s="45" t="e">
        <f>'so sanh'!A349</f>
        <v>#REF!</v>
      </c>
      <c r="B296" s="208" t="e">
        <f>'so sanh'!B349</f>
        <v>#REF!</v>
      </c>
      <c r="C296" s="208" t="e">
        <f>'so sanh'!C349</f>
        <v>#REF!</v>
      </c>
      <c r="D296" s="208" t="e">
        <f>'so sanh'!D349</f>
        <v>#REF!</v>
      </c>
      <c r="E296" s="208" t="e">
        <f>'so sanh'!E349</f>
        <v>#REF!</v>
      </c>
    </row>
    <row r="297" spans="1:5" x14ac:dyDescent="0.3">
      <c r="A297" s="45" t="e">
        <f>'so sanh'!A350</f>
        <v>#REF!</v>
      </c>
      <c r="B297" s="208" t="e">
        <f>'so sanh'!B350</f>
        <v>#REF!</v>
      </c>
      <c r="C297" s="208" t="e">
        <f>'so sanh'!C350</f>
        <v>#REF!</v>
      </c>
      <c r="D297" s="208" t="e">
        <f>'so sanh'!D350</f>
        <v>#REF!</v>
      </c>
      <c r="E297" s="208" t="e">
        <f>'so sanh'!E350</f>
        <v>#REF!</v>
      </c>
    </row>
    <row r="298" spans="1:5" x14ac:dyDescent="0.3">
      <c r="A298" s="45" t="e">
        <f>'so sanh'!A351</f>
        <v>#REF!</v>
      </c>
      <c r="B298" s="208" t="e">
        <f>'so sanh'!B351</f>
        <v>#REF!</v>
      </c>
      <c r="C298" s="208" t="e">
        <f>'so sanh'!C351</f>
        <v>#REF!</v>
      </c>
      <c r="D298" s="208" t="e">
        <f>'so sanh'!D351</f>
        <v>#REF!</v>
      </c>
      <c r="E298" s="208" t="e">
        <f>'so sanh'!E351</f>
        <v>#REF!</v>
      </c>
    </row>
    <row r="299" spans="1:5" x14ac:dyDescent="0.3">
      <c r="A299" s="45" t="e">
        <f>'so sanh'!A352</f>
        <v>#REF!</v>
      </c>
      <c r="B299" s="208" t="e">
        <f>'so sanh'!B352</f>
        <v>#REF!</v>
      </c>
      <c r="C299" s="208" t="e">
        <f>'so sanh'!C352</f>
        <v>#REF!</v>
      </c>
      <c r="D299" s="208" t="e">
        <f>'so sanh'!D352</f>
        <v>#REF!</v>
      </c>
      <c r="E299" s="208" t="e">
        <f>'so sanh'!E352</f>
        <v>#REF!</v>
      </c>
    </row>
    <row r="300" spans="1:5" x14ac:dyDescent="0.3">
      <c r="A300" s="45" t="e">
        <f>'so sanh'!A353</f>
        <v>#REF!</v>
      </c>
      <c r="B300" s="208" t="e">
        <f>'so sanh'!B353</f>
        <v>#REF!</v>
      </c>
      <c r="C300" s="208" t="e">
        <f>'so sanh'!C353</f>
        <v>#REF!</v>
      </c>
      <c r="D300" s="208" t="e">
        <f>'so sanh'!D353</f>
        <v>#REF!</v>
      </c>
      <c r="E300" s="208" t="e">
        <f>'so sanh'!E353</f>
        <v>#REF!</v>
      </c>
    </row>
    <row r="301" spans="1:5" x14ac:dyDescent="0.3">
      <c r="A301" s="45" t="e">
        <f>'so sanh'!A354</f>
        <v>#REF!</v>
      </c>
      <c r="B301" s="208" t="e">
        <f>'so sanh'!B354</f>
        <v>#REF!</v>
      </c>
      <c r="C301" s="208" t="e">
        <f>'so sanh'!C354</f>
        <v>#REF!</v>
      </c>
      <c r="D301" s="208" t="e">
        <f>'so sanh'!D354</f>
        <v>#REF!</v>
      </c>
      <c r="E301" s="208" t="e">
        <f>'so sanh'!E354</f>
        <v>#REF!</v>
      </c>
    </row>
    <row r="302" spans="1:5" x14ac:dyDescent="0.3">
      <c r="A302" s="45" t="e">
        <f>'so sanh'!A355</f>
        <v>#REF!</v>
      </c>
      <c r="B302" s="208" t="e">
        <f>'so sanh'!B355</f>
        <v>#REF!</v>
      </c>
      <c r="C302" s="208" t="e">
        <f>'so sanh'!C355</f>
        <v>#REF!</v>
      </c>
      <c r="D302" s="208" t="e">
        <f>'so sanh'!D355</f>
        <v>#REF!</v>
      </c>
      <c r="E302" s="208" t="e">
        <f>'so sanh'!E355</f>
        <v>#REF!</v>
      </c>
    </row>
    <row r="303" spans="1:5" x14ac:dyDescent="0.3">
      <c r="A303" s="45" t="e">
        <f>'so sanh'!A356</f>
        <v>#REF!</v>
      </c>
      <c r="B303" s="208" t="e">
        <f>'so sanh'!B356</f>
        <v>#REF!</v>
      </c>
      <c r="C303" s="208" t="e">
        <f>'so sanh'!C356</f>
        <v>#REF!</v>
      </c>
      <c r="D303" s="208" t="e">
        <f>'so sanh'!D356</f>
        <v>#REF!</v>
      </c>
      <c r="E303" s="208" t="e">
        <f>'so sanh'!E356</f>
        <v>#REF!</v>
      </c>
    </row>
    <row r="304" spans="1:5" x14ac:dyDescent="0.3">
      <c r="A304" s="45" t="e">
        <f>'so sanh'!A357</f>
        <v>#REF!</v>
      </c>
      <c r="B304" s="208" t="e">
        <f>'so sanh'!B357</f>
        <v>#REF!</v>
      </c>
      <c r="C304" s="208" t="e">
        <f>'so sanh'!C357</f>
        <v>#REF!</v>
      </c>
      <c r="D304" s="208" t="e">
        <f>'so sanh'!D357</f>
        <v>#REF!</v>
      </c>
      <c r="E304" s="208" t="e">
        <f>'so sanh'!E357</f>
        <v>#REF!</v>
      </c>
    </row>
    <row r="305" spans="1:5" x14ac:dyDescent="0.3">
      <c r="A305" s="45" t="e">
        <f>'so sanh'!A358</f>
        <v>#REF!</v>
      </c>
      <c r="B305" s="208" t="e">
        <f>'so sanh'!B358</f>
        <v>#REF!</v>
      </c>
      <c r="C305" s="208" t="e">
        <f>'so sanh'!C358</f>
        <v>#REF!</v>
      </c>
      <c r="D305" s="208" t="e">
        <f>'so sanh'!D358</f>
        <v>#REF!</v>
      </c>
      <c r="E305" s="208" t="e">
        <f>'so sanh'!E358</f>
        <v>#REF!</v>
      </c>
    </row>
    <row r="306" spans="1:5" x14ac:dyDescent="0.3">
      <c r="A306" s="45" t="e">
        <f>'so sanh'!A359</f>
        <v>#REF!</v>
      </c>
      <c r="B306" s="208" t="e">
        <f>'so sanh'!B359</f>
        <v>#REF!</v>
      </c>
      <c r="C306" s="208" t="e">
        <f>'so sanh'!C359</f>
        <v>#REF!</v>
      </c>
      <c r="D306" s="208">
        <f>'so sanh'!D359</f>
        <v>0</v>
      </c>
      <c r="E306" s="208">
        <f>'so sanh'!E359</f>
        <v>0</v>
      </c>
    </row>
    <row r="307" spans="1:5" x14ac:dyDescent="0.3">
      <c r="A307" s="45" t="e">
        <f>'so sanh'!A360</f>
        <v>#REF!</v>
      </c>
      <c r="B307" s="208" t="e">
        <f>'so sanh'!B360</f>
        <v>#REF!</v>
      </c>
      <c r="C307" s="208" t="e">
        <f>'so sanh'!C360</f>
        <v>#REF!</v>
      </c>
      <c r="D307" s="208">
        <f>'so sanh'!D360</f>
        <v>0</v>
      </c>
      <c r="E307" s="208">
        <f>'so sanh'!E360</f>
        <v>0</v>
      </c>
    </row>
    <row r="308" spans="1:5" x14ac:dyDescent="0.3">
      <c r="A308" s="45" t="e">
        <f>'so sanh'!A361</f>
        <v>#REF!</v>
      </c>
      <c r="B308" s="208" t="e">
        <f>'so sanh'!B361</f>
        <v>#REF!</v>
      </c>
      <c r="C308" s="208" t="e">
        <f>'so sanh'!C361</f>
        <v>#REF!</v>
      </c>
      <c r="D308" s="208">
        <f>'so sanh'!D361</f>
        <v>0</v>
      </c>
      <c r="E308" s="208">
        <f>'so sanh'!E361</f>
        <v>0</v>
      </c>
    </row>
    <row r="309" spans="1:5" x14ac:dyDescent="0.3">
      <c r="A309" s="45" t="e">
        <f>'so sanh'!A362</f>
        <v>#REF!</v>
      </c>
      <c r="B309" s="208" t="e">
        <f>'so sanh'!B362</f>
        <v>#REF!</v>
      </c>
      <c r="C309" s="208" t="e">
        <f>'so sanh'!C362</f>
        <v>#REF!</v>
      </c>
      <c r="D309" s="208" t="e">
        <f>'so sanh'!D362</f>
        <v>#REF!</v>
      </c>
      <c r="E309" s="208" t="e">
        <f>'so sanh'!E362</f>
        <v>#REF!</v>
      </c>
    </row>
    <row r="310" spans="1:5" x14ac:dyDescent="0.3">
      <c r="A310" s="45" t="e">
        <f>'so sanh'!A363</f>
        <v>#REF!</v>
      </c>
      <c r="B310" s="208" t="e">
        <f>'so sanh'!B363</f>
        <v>#REF!</v>
      </c>
      <c r="C310" s="208" t="e">
        <f>'so sanh'!C363</f>
        <v>#REF!</v>
      </c>
      <c r="D310" s="208">
        <f>'so sanh'!D363</f>
        <v>0</v>
      </c>
      <c r="E310" s="208">
        <f>'so sanh'!E363</f>
        <v>0</v>
      </c>
    </row>
    <row r="311" spans="1:5" x14ac:dyDescent="0.3">
      <c r="A311" s="45">
        <f>'so sanh'!A364</f>
        <v>0</v>
      </c>
      <c r="B311" s="208" t="str">
        <f>'so sanh'!B364</f>
        <v>* Công ty Thép Tây Đô: giao hàng tại Nhà máy (lô 45, đường số 2, KCN Trà Nóc 1, Tp.Cần Thơ). Theo bảng giá ngày 31/10/2019</v>
      </c>
      <c r="C311" s="208">
        <f>'so sanh'!C364</f>
        <v>0</v>
      </c>
      <c r="D311" s="208">
        <f>'so sanh'!D364</f>
        <v>0</v>
      </c>
      <c r="E311" s="208">
        <f>'so sanh'!E364</f>
        <v>0</v>
      </c>
    </row>
    <row r="312" spans="1:5" x14ac:dyDescent="0.3">
      <c r="A312" s="45">
        <f>'so sanh'!A365</f>
        <v>1</v>
      </c>
      <c r="B312" s="208" t="str">
        <f>'so sanh'!B365</f>
        <v>Thép cuộn  fi 6 CT3</v>
      </c>
      <c r="C312" s="208" t="str">
        <f>'so sanh'!C365</f>
        <v>đ/kg</v>
      </c>
      <c r="D312" s="208" t="e">
        <f>'so sanh'!D365</f>
        <v>#REF!</v>
      </c>
      <c r="E312" s="208" t="e">
        <f>'so sanh'!E365</f>
        <v>#REF!</v>
      </c>
    </row>
    <row r="313" spans="1:5" x14ac:dyDescent="0.3">
      <c r="A313" s="45">
        <f>'so sanh'!A366</f>
        <v>2</v>
      </c>
      <c r="B313" s="208" t="str">
        <f>'so sanh'!B366</f>
        <v>Thép cuộn  fi 8 CT3</v>
      </c>
      <c r="C313" s="208" t="str">
        <f>'so sanh'!C366</f>
        <v>đ/kg</v>
      </c>
      <c r="D313" s="208" t="e">
        <f>'so sanh'!D366</f>
        <v>#REF!</v>
      </c>
      <c r="E313" s="208" t="e">
        <f>'so sanh'!E366</f>
        <v>#REF!</v>
      </c>
    </row>
    <row r="314" spans="1:5" x14ac:dyDescent="0.3">
      <c r="A314" s="45">
        <f>'so sanh'!A367</f>
        <v>3</v>
      </c>
      <c r="B314" s="208" t="str">
        <f>'so sanh'!B367</f>
        <v>Thép thanh vằn  fi 10  SD295A</v>
      </c>
      <c r="C314" s="208" t="str">
        <f>'so sanh'!C367</f>
        <v>đ/kg</v>
      </c>
      <c r="D314" s="208" t="e">
        <f>'so sanh'!D367</f>
        <v>#REF!</v>
      </c>
      <c r="E314" s="208" t="e">
        <f>'so sanh'!E367</f>
        <v>#REF!</v>
      </c>
    </row>
    <row r="315" spans="1:5" x14ac:dyDescent="0.3">
      <c r="A315" s="45" t="e">
        <f>'so sanh'!A368</f>
        <v>#REF!</v>
      </c>
      <c r="B315" s="208" t="e">
        <f>'so sanh'!B368</f>
        <v>#REF!</v>
      </c>
      <c r="C315" s="208" t="e">
        <f>'so sanh'!C368</f>
        <v>#REF!</v>
      </c>
      <c r="D315" s="208" t="e">
        <f>'so sanh'!D368</f>
        <v>#REF!</v>
      </c>
      <c r="E315" s="208" t="e">
        <f>'so sanh'!E368</f>
        <v>#REF!</v>
      </c>
    </row>
    <row r="316" spans="1:5" x14ac:dyDescent="0.3">
      <c r="A316" s="45">
        <f>'so sanh'!A369</f>
        <v>0</v>
      </c>
      <c r="B316" s="208" t="e">
        <f>'so sanh'!B369</f>
        <v>#REF!</v>
      </c>
      <c r="C316" s="208">
        <f>'so sanh'!C369</f>
        <v>0</v>
      </c>
      <c r="D316" s="208">
        <f>'so sanh'!D369</f>
        <v>0</v>
      </c>
      <c r="E316" s="208">
        <f>'so sanh'!E369</f>
        <v>0</v>
      </c>
    </row>
    <row r="317" spans="1:5" x14ac:dyDescent="0.3">
      <c r="A317" s="45">
        <f>'so sanh'!A370</f>
        <v>0</v>
      </c>
      <c r="B317" s="208" t="e">
        <f>'so sanh'!B370</f>
        <v>#REF!</v>
      </c>
      <c r="C317" s="208">
        <f>'so sanh'!C370</f>
        <v>0</v>
      </c>
      <c r="D317" s="208">
        <f>'so sanh'!D370</f>
        <v>0</v>
      </c>
      <c r="E317" s="208">
        <f>'so sanh'!E370</f>
        <v>0</v>
      </c>
    </row>
    <row r="318" spans="1:5" x14ac:dyDescent="0.3">
      <c r="A318" s="45" t="e">
        <f>'so sanh'!A371</f>
        <v>#REF!</v>
      </c>
      <c r="B318" s="208" t="e">
        <f>'so sanh'!B371</f>
        <v>#REF!</v>
      </c>
      <c r="C318" s="208" t="e">
        <f>'so sanh'!C371</f>
        <v>#REF!</v>
      </c>
      <c r="D318" s="208" t="e">
        <f>'so sanh'!D371</f>
        <v>#REF!</v>
      </c>
      <c r="E318" s="208" t="e">
        <f>'so sanh'!E371</f>
        <v>#REF!</v>
      </c>
    </row>
    <row r="319" spans="1:5" x14ac:dyDescent="0.3">
      <c r="A319" s="45" t="e">
        <f>'so sanh'!A372</f>
        <v>#REF!</v>
      </c>
      <c r="B319" s="208" t="e">
        <f>'so sanh'!B372</f>
        <v>#REF!</v>
      </c>
      <c r="C319" s="208" t="e">
        <f>'so sanh'!C372</f>
        <v>#REF!</v>
      </c>
      <c r="D319" s="208" t="e">
        <f>'so sanh'!D372</f>
        <v>#REF!</v>
      </c>
      <c r="E319" s="208" t="e">
        <f>'so sanh'!E372</f>
        <v>#REF!</v>
      </c>
    </row>
    <row r="320" spans="1:5" x14ac:dyDescent="0.3">
      <c r="A320" s="45" t="e">
        <f>'so sanh'!A373</f>
        <v>#REF!</v>
      </c>
      <c r="B320" s="208" t="e">
        <f>'so sanh'!B373</f>
        <v>#REF!</v>
      </c>
      <c r="C320" s="208" t="e">
        <f>'so sanh'!C373</f>
        <v>#REF!</v>
      </c>
      <c r="D320" s="208" t="e">
        <f>'so sanh'!D373</f>
        <v>#REF!</v>
      </c>
      <c r="E320" s="208" t="e">
        <f>'so sanh'!E373</f>
        <v>#REF!</v>
      </c>
    </row>
    <row r="321" spans="1:5" x14ac:dyDescent="0.3">
      <c r="A321" s="45" t="e">
        <f>'so sanh'!A374</f>
        <v>#REF!</v>
      </c>
      <c r="B321" s="208" t="e">
        <f>'so sanh'!B374</f>
        <v>#REF!</v>
      </c>
      <c r="C321" s="208" t="e">
        <f>'so sanh'!C374</f>
        <v>#REF!</v>
      </c>
      <c r="D321" s="208" t="e">
        <f>'so sanh'!D374</f>
        <v>#REF!</v>
      </c>
      <c r="E321" s="208" t="e">
        <f>'so sanh'!E374</f>
        <v>#REF!</v>
      </c>
    </row>
    <row r="322" spans="1:5" x14ac:dyDescent="0.3">
      <c r="A322" s="45" t="e">
        <f>'so sanh'!A375</f>
        <v>#REF!</v>
      </c>
      <c r="B322" s="208" t="e">
        <f>'so sanh'!B375</f>
        <v>#REF!</v>
      </c>
      <c r="C322" s="208" t="e">
        <f>'so sanh'!C375</f>
        <v>#REF!</v>
      </c>
      <c r="D322" s="208" t="e">
        <f>'so sanh'!D375</f>
        <v>#REF!</v>
      </c>
      <c r="E322" s="208" t="e">
        <f>'so sanh'!E375</f>
        <v>#REF!</v>
      </c>
    </row>
    <row r="323" spans="1:5" x14ac:dyDescent="0.3">
      <c r="A323" s="45" t="e">
        <f>'so sanh'!A376</f>
        <v>#REF!</v>
      </c>
      <c r="B323" s="208" t="e">
        <f>'so sanh'!B376</f>
        <v>#REF!</v>
      </c>
      <c r="C323" s="208" t="e">
        <f>'so sanh'!C376</f>
        <v>#REF!</v>
      </c>
      <c r="D323" s="208" t="e">
        <f>'so sanh'!D376</f>
        <v>#REF!</v>
      </c>
      <c r="E323" s="208" t="e">
        <f>'so sanh'!E376</f>
        <v>#REF!</v>
      </c>
    </row>
    <row r="324" spans="1:5" x14ac:dyDescent="0.3">
      <c r="A324" s="45">
        <f>'so sanh'!A377</f>
        <v>7</v>
      </c>
      <c r="B324" s="208" t="e">
        <f>'so sanh'!B377</f>
        <v>#REF!</v>
      </c>
      <c r="C324" s="208" t="e">
        <f>'so sanh'!C377</f>
        <v>#REF!</v>
      </c>
      <c r="D324" s="208" t="e">
        <f>'so sanh'!D377</f>
        <v>#REF!</v>
      </c>
      <c r="E324" s="208" t="e">
        <f>'so sanh'!E377</f>
        <v>#REF!</v>
      </c>
    </row>
    <row r="325" spans="1:5" x14ac:dyDescent="0.3">
      <c r="A325" s="45">
        <f>'so sanh'!A378</f>
        <v>8</v>
      </c>
      <c r="B325" s="208" t="e">
        <f>'so sanh'!B378</f>
        <v>#REF!</v>
      </c>
      <c r="C325" s="208" t="e">
        <f>'so sanh'!C378</f>
        <v>#REF!</v>
      </c>
      <c r="D325" s="208" t="e">
        <f>'so sanh'!D378</f>
        <v>#REF!</v>
      </c>
      <c r="E325" s="208" t="e">
        <f>'so sanh'!E378</f>
        <v>#REF!</v>
      </c>
    </row>
    <row r="326" spans="1:5" x14ac:dyDescent="0.3">
      <c r="A326" s="45">
        <f>'so sanh'!A379</f>
        <v>0</v>
      </c>
      <c r="B326" s="208" t="e">
        <f>'so sanh'!B379</f>
        <v>#REF!</v>
      </c>
      <c r="C326" s="208">
        <f>'so sanh'!C379</f>
        <v>0</v>
      </c>
      <c r="D326" s="208">
        <f>'so sanh'!D379</f>
        <v>0</v>
      </c>
      <c r="E326" s="208">
        <f>'so sanh'!E379</f>
        <v>0</v>
      </c>
    </row>
    <row r="327" spans="1:5" x14ac:dyDescent="0.3">
      <c r="A327" s="45">
        <f>'so sanh'!A380</f>
        <v>0</v>
      </c>
      <c r="B327" s="208" t="e">
        <f>'so sanh'!B380</f>
        <v>#REF!</v>
      </c>
      <c r="C327" s="208">
        <f>'so sanh'!C380</f>
        <v>0</v>
      </c>
      <c r="D327" s="208">
        <f>'so sanh'!D380</f>
        <v>0</v>
      </c>
      <c r="E327" s="208">
        <f>'so sanh'!E380</f>
        <v>0</v>
      </c>
    </row>
    <row r="328" spans="1:5" x14ac:dyDescent="0.3">
      <c r="A328" s="45" t="e">
        <f>'so sanh'!A381</f>
        <v>#REF!</v>
      </c>
      <c r="B328" s="208" t="e">
        <f>'so sanh'!B381</f>
        <v>#REF!</v>
      </c>
      <c r="C328" s="208" t="e">
        <f>'so sanh'!C381</f>
        <v>#REF!</v>
      </c>
      <c r="D328" s="208" t="e">
        <f>'so sanh'!D381</f>
        <v>#REF!</v>
      </c>
      <c r="E328" s="208" t="e">
        <f>'so sanh'!E381</f>
        <v>#REF!</v>
      </c>
    </row>
    <row r="329" spans="1:5" x14ac:dyDescent="0.3">
      <c r="A329" s="45" t="e">
        <f>'so sanh'!A382</f>
        <v>#REF!</v>
      </c>
      <c r="B329" s="208" t="e">
        <f>'so sanh'!B382</f>
        <v>#REF!</v>
      </c>
      <c r="C329" s="208" t="e">
        <f>'so sanh'!C382</f>
        <v>#REF!</v>
      </c>
      <c r="D329" s="208" t="e">
        <f>'so sanh'!D382</f>
        <v>#REF!</v>
      </c>
      <c r="E329" s="208" t="e">
        <f>'so sanh'!E382</f>
        <v>#REF!</v>
      </c>
    </row>
    <row r="330" spans="1:5" x14ac:dyDescent="0.3">
      <c r="A330" s="45" t="e">
        <f>'so sanh'!A383</f>
        <v>#REF!</v>
      </c>
      <c r="B330" s="208" t="e">
        <f>'so sanh'!B383</f>
        <v>#REF!</v>
      </c>
      <c r="C330" s="208" t="e">
        <f>'so sanh'!C383</f>
        <v>#REF!</v>
      </c>
      <c r="D330" s="208" t="e">
        <f>'so sanh'!D383</f>
        <v>#REF!</v>
      </c>
      <c r="E330" s="208" t="e">
        <f>'so sanh'!E383</f>
        <v>#REF!</v>
      </c>
    </row>
    <row r="331" spans="1:5" x14ac:dyDescent="0.3">
      <c r="A331" s="45" t="e">
        <f>'so sanh'!A384</f>
        <v>#REF!</v>
      </c>
      <c r="B331" s="208" t="e">
        <f>'so sanh'!B384</f>
        <v>#REF!</v>
      </c>
      <c r="C331" s="208" t="e">
        <f>'so sanh'!C384</f>
        <v>#REF!</v>
      </c>
      <c r="D331" s="208" t="e">
        <f>'so sanh'!D384</f>
        <v>#REF!</v>
      </c>
      <c r="E331" s="208" t="e">
        <f>'so sanh'!E384</f>
        <v>#REF!</v>
      </c>
    </row>
    <row r="332" spans="1:5" x14ac:dyDescent="0.3">
      <c r="A332" s="45" t="e">
        <f>'so sanh'!A385</f>
        <v>#REF!</v>
      </c>
      <c r="B332" s="208" t="e">
        <f>'so sanh'!B385</f>
        <v>#REF!</v>
      </c>
      <c r="C332" s="208" t="e">
        <f>'so sanh'!C385</f>
        <v>#REF!</v>
      </c>
      <c r="D332" s="208" t="e">
        <f>'so sanh'!D385</f>
        <v>#REF!</v>
      </c>
      <c r="E332" s="208" t="e">
        <f>'so sanh'!E385</f>
        <v>#REF!</v>
      </c>
    </row>
    <row r="333" spans="1:5" x14ac:dyDescent="0.3">
      <c r="A333" s="45" t="e">
        <f>'so sanh'!A386</f>
        <v>#REF!</v>
      </c>
      <c r="B333" s="208" t="e">
        <f>'so sanh'!B386</f>
        <v>#REF!</v>
      </c>
      <c r="C333" s="208" t="e">
        <f>'so sanh'!C386</f>
        <v>#REF!</v>
      </c>
      <c r="D333" s="208" t="e">
        <f>'so sanh'!D386</f>
        <v>#REF!</v>
      </c>
      <c r="E333" s="208" t="e">
        <f>'so sanh'!E386</f>
        <v>#REF!</v>
      </c>
    </row>
    <row r="334" spans="1:5" x14ac:dyDescent="0.3">
      <c r="A334" s="45" t="e">
        <f>'so sanh'!A387</f>
        <v>#REF!</v>
      </c>
      <c r="B334" s="208" t="e">
        <f>'so sanh'!B387</f>
        <v>#REF!</v>
      </c>
      <c r="C334" s="208" t="e">
        <f>'so sanh'!C387</f>
        <v>#REF!</v>
      </c>
      <c r="D334" s="208" t="e">
        <f>'so sanh'!D387</f>
        <v>#REF!</v>
      </c>
      <c r="E334" s="208" t="e">
        <f>'so sanh'!E387</f>
        <v>#REF!</v>
      </c>
    </row>
    <row r="335" spans="1:5" x14ac:dyDescent="0.3">
      <c r="A335" s="45">
        <f>'so sanh'!A388</f>
        <v>0</v>
      </c>
      <c r="B335" s="208" t="e">
        <f>'so sanh'!B388</f>
        <v>#REF!</v>
      </c>
      <c r="C335" s="208">
        <f>'so sanh'!C388</f>
        <v>0</v>
      </c>
      <c r="D335" s="208">
        <f>'so sanh'!D388</f>
        <v>0</v>
      </c>
      <c r="E335" s="208">
        <f>'so sanh'!E388</f>
        <v>0</v>
      </c>
    </row>
    <row r="336" spans="1:5" x14ac:dyDescent="0.3">
      <c r="A336" s="45" t="e">
        <f>'so sanh'!A389</f>
        <v>#REF!</v>
      </c>
      <c r="B336" s="208" t="e">
        <f>'so sanh'!B389</f>
        <v>#REF!</v>
      </c>
      <c r="C336" s="208" t="e">
        <f>'so sanh'!C389</f>
        <v>#REF!</v>
      </c>
      <c r="D336" s="208" t="e">
        <f>'so sanh'!D389</f>
        <v>#REF!</v>
      </c>
      <c r="E336" s="208" t="e">
        <f>'so sanh'!E389</f>
        <v>#REF!</v>
      </c>
    </row>
    <row r="337" spans="1:5" x14ac:dyDescent="0.3">
      <c r="A337" s="45" t="e">
        <f>'so sanh'!A390</f>
        <v>#REF!</v>
      </c>
      <c r="B337" s="208" t="e">
        <f>'so sanh'!B390</f>
        <v>#REF!</v>
      </c>
      <c r="C337" s="208" t="e">
        <f>'so sanh'!C390</f>
        <v>#REF!</v>
      </c>
      <c r="D337" s="208" t="e">
        <f>'so sanh'!D390</f>
        <v>#REF!</v>
      </c>
      <c r="E337" s="208" t="e">
        <f>'so sanh'!E390</f>
        <v>#REF!</v>
      </c>
    </row>
    <row r="338" spans="1:5" x14ac:dyDescent="0.3">
      <c r="A338" s="45" t="e">
        <f>'so sanh'!A391</f>
        <v>#REF!</v>
      </c>
      <c r="B338" s="208" t="e">
        <f>'so sanh'!B391</f>
        <v>#REF!</v>
      </c>
      <c r="C338" s="208" t="e">
        <f>'so sanh'!C391</f>
        <v>#REF!</v>
      </c>
      <c r="D338" s="208" t="e">
        <f>'so sanh'!D391</f>
        <v>#REF!</v>
      </c>
      <c r="E338" s="208" t="e">
        <f>'so sanh'!E391</f>
        <v>#REF!</v>
      </c>
    </row>
    <row r="339" spans="1:5" x14ac:dyDescent="0.3">
      <c r="A339" s="45" t="e">
        <f>'so sanh'!A392</f>
        <v>#REF!</v>
      </c>
      <c r="B339" s="208" t="e">
        <f>'so sanh'!B392</f>
        <v>#REF!</v>
      </c>
      <c r="C339" s="208" t="e">
        <f>'so sanh'!C392</f>
        <v>#REF!</v>
      </c>
      <c r="D339" s="208" t="e">
        <f>'so sanh'!D392</f>
        <v>#REF!</v>
      </c>
      <c r="E339" s="208" t="e">
        <f>'so sanh'!E392</f>
        <v>#REF!</v>
      </c>
    </row>
    <row r="340" spans="1:5" x14ac:dyDescent="0.3">
      <c r="A340" s="45" t="e">
        <f>'so sanh'!A393</f>
        <v>#REF!</v>
      </c>
      <c r="B340" s="208" t="e">
        <f>'so sanh'!B393</f>
        <v>#REF!</v>
      </c>
      <c r="C340" s="208" t="e">
        <f>'so sanh'!C393</f>
        <v>#REF!</v>
      </c>
      <c r="D340" s="208" t="e">
        <f>'so sanh'!D393</f>
        <v>#REF!</v>
      </c>
      <c r="E340" s="208" t="e">
        <f>'so sanh'!E393</f>
        <v>#REF!</v>
      </c>
    </row>
    <row r="341" spans="1:5" x14ac:dyDescent="0.3">
      <c r="A341" s="45" t="e">
        <f>'so sanh'!A394</f>
        <v>#REF!</v>
      </c>
      <c r="B341" s="208" t="e">
        <f>'so sanh'!B394</f>
        <v>#REF!</v>
      </c>
      <c r="C341" s="208" t="e">
        <f>'so sanh'!C394</f>
        <v>#REF!</v>
      </c>
      <c r="D341" s="208" t="e">
        <f>'so sanh'!D394</f>
        <v>#REF!</v>
      </c>
      <c r="E341" s="208" t="e">
        <f>'so sanh'!E394</f>
        <v>#REF!</v>
      </c>
    </row>
    <row r="342" spans="1:5" x14ac:dyDescent="0.3">
      <c r="A342" s="45">
        <f>'so sanh'!A395</f>
        <v>0</v>
      </c>
      <c r="B342" s="208" t="e">
        <f>'so sanh'!B395</f>
        <v>#REF!</v>
      </c>
      <c r="C342" s="208">
        <f>'so sanh'!C395</f>
        <v>0</v>
      </c>
      <c r="D342" s="208">
        <f>'so sanh'!D395</f>
        <v>0</v>
      </c>
      <c r="E342" s="208">
        <f>'so sanh'!E395</f>
        <v>0</v>
      </c>
    </row>
    <row r="343" spans="1:5" x14ac:dyDescent="0.3">
      <c r="A343" s="45" t="e">
        <f>'so sanh'!A396</f>
        <v>#REF!</v>
      </c>
      <c r="B343" s="208" t="e">
        <f>'so sanh'!B396</f>
        <v>#REF!</v>
      </c>
      <c r="C343" s="208" t="e">
        <f>'so sanh'!C396</f>
        <v>#REF!</v>
      </c>
      <c r="D343" s="208" t="e">
        <f>'so sanh'!D396</f>
        <v>#REF!</v>
      </c>
      <c r="E343" s="208" t="e">
        <f>'so sanh'!E396</f>
        <v>#REF!</v>
      </c>
    </row>
    <row r="344" spans="1:5" x14ac:dyDescent="0.3">
      <c r="A344" s="45" t="e">
        <f>'so sanh'!A397</f>
        <v>#REF!</v>
      </c>
      <c r="B344" s="208" t="e">
        <f>'so sanh'!B397</f>
        <v>#REF!</v>
      </c>
      <c r="C344" s="208" t="e">
        <f>'so sanh'!C397</f>
        <v>#REF!</v>
      </c>
      <c r="D344" s="208" t="e">
        <f>'so sanh'!D397</f>
        <v>#REF!</v>
      </c>
      <c r="E344" s="208" t="e">
        <f>'so sanh'!E397</f>
        <v>#REF!</v>
      </c>
    </row>
    <row r="345" spans="1:5" x14ac:dyDescent="0.3">
      <c r="A345" s="45" t="e">
        <f>'so sanh'!A398</f>
        <v>#REF!</v>
      </c>
      <c r="B345" s="208" t="e">
        <f>'so sanh'!B398</f>
        <v>#REF!</v>
      </c>
      <c r="C345" s="208" t="e">
        <f>'so sanh'!C398</f>
        <v>#REF!</v>
      </c>
      <c r="D345" s="208" t="e">
        <f>'so sanh'!D398</f>
        <v>#REF!</v>
      </c>
      <c r="E345" s="208" t="e">
        <f>'so sanh'!E398</f>
        <v>#REF!</v>
      </c>
    </row>
    <row r="346" spans="1:5" x14ac:dyDescent="0.3">
      <c r="A346" s="45" t="e">
        <f>'so sanh'!A399</f>
        <v>#REF!</v>
      </c>
      <c r="B346" s="208" t="e">
        <f>'so sanh'!B399</f>
        <v>#REF!</v>
      </c>
      <c r="C346" s="208" t="e">
        <f>'so sanh'!C399</f>
        <v>#REF!</v>
      </c>
      <c r="D346" s="208" t="e">
        <f>'so sanh'!D399</f>
        <v>#REF!</v>
      </c>
      <c r="E346" s="208" t="e">
        <f>'so sanh'!E399</f>
        <v>#REF!</v>
      </c>
    </row>
    <row r="347" spans="1:5" x14ac:dyDescent="0.3">
      <c r="A347" s="45" t="e">
        <f>'so sanh'!A400</f>
        <v>#REF!</v>
      </c>
      <c r="B347" s="208" t="e">
        <f>'so sanh'!B400</f>
        <v>#REF!</v>
      </c>
      <c r="C347" s="208" t="e">
        <f>'so sanh'!C400</f>
        <v>#REF!</v>
      </c>
      <c r="D347" s="208" t="e">
        <f>'so sanh'!D400</f>
        <v>#REF!</v>
      </c>
      <c r="E347" s="208" t="e">
        <f>'so sanh'!E400</f>
        <v>#REF!</v>
      </c>
    </row>
    <row r="348" spans="1:5" x14ac:dyDescent="0.3">
      <c r="A348" s="45" t="e">
        <f>'so sanh'!A401</f>
        <v>#REF!</v>
      </c>
      <c r="B348" s="208" t="e">
        <f>'so sanh'!B401</f>
        <v>#REF!</v>
      </c>
      <c r="C348" s="208" t="e">
        <f>'so sanh'!C401</f>
        <v>#REF!</v>
      </c>
      <c r="D348" s="208" t="e">
        <f>'so sanh'!D401</f>
        <v>#REF!</v>
      </c>
      <c r="E348" s="208" t="e">
        <f>'so sanh'!E401</f>
        <v>#REF!</v>
      </c>
    </row>
    <row r="349" spans="1:5" x14ac:dyDescent="0.3">
      <c r="A349" s="45" t="e">
        <f>'so sanh'!A402</f>
        <v>#REF!</v>
      </c>
      <c r="B349" s="208" t="e">
        <f>'so sanh'!B402</f>
        <v>#REF!</v>
      </c>
      <c r="C349" s="208" t="e">
        <f>'so sanh'!C402</f>
        <v>#REF!</v>
      </c>
      <c r="D349" s="208" t="e">
        <f>'so sanh'!D402</f>
        <v>#REF!</v>
      </c>
      <c r="E349" s="208" t="e">
        <f>'so sanh'!E402</f>
        <v>#REF!</v>
      </c>
    </row>
    <row r="350" spans="1:5" x14ac:dyDescent="0.3">
      <c r="A350" s="45">
        <f>'so sanh'!A403</f>
        <v>0</v>
      </c>
      <c r="B350" s="208" t="e">
        <f>'so sanh'!B403</f>
        <v>#REF!</v>
      </c>
      <c r="C350" s="208">
        <f>'so sanh'!C403</f>
        <v>0</v>
      </c>
      <c r="D350" s="208">
        <f>'so sanh'!D403</f>
        <v>0</v>
      </c>
      <c r="E350" s="208">
        <f>'so sanh'!E403</f>
        <v>0</v>
      </c>
    </row>
    <row r="351" spans="1:5" x14ac:dyDescent="0.3">
      <c r="A351" s="45" t="e">
        <f>'so sanh'!A404</f>
        <v>#REF!</v>
      </c>
      <c r="B351" s="208" t="e">
        <f>'so sanh'!B404</f>
        <v>#REF!</v>
      </c>
      <c r="C351" s="208" t="e">
        <f>'so sanh'!C404</f>
        <v>#REF!</v>
      </c>
      <c r="D351" s="208" t="e">
        <f>'so sanh'!D404</f>
        <v>#REF!</v>
      </c>
      <c r="E351" s="208" t="e">
        <f>'so sanh'!E404</f>
        <v>#REF!</v>
      </c>
    </row>
    <row r="352" spans="1:5" x14ac:dyDescent="0.3">
      <c r="A352" s="45" t="e">
        <f>'so sanh'!A405</f>
        <v>#REF!</v>
      </c>
      <c r="B352" s="208" t="e">
        <f>'so sanh'!B405</f>
        <v>#REF!</v>
      </c>
      <c r="C352" s="208" t="e">
        <f>'so sanh'!C405</f>
        <v>#REF!</v>
      </c>
      <c r="D352" s="208" t="e">
        <f>'so sanh'!D405</f>
        <v>#REF!</v>
      </c>
      <c r="E352" s="208" t="e">
        <f>'so sanh'!E405</f>
        <v>#REF!</v>
      </c>
    </row>
    <row r="353" spans="1:5" x14ac:dyDescent="0.3">
      <c r="A353" s="45" t="e">
        <f>'so sanh'!A406</f>
        <v>#REF!</v>
      </c>
      <c r="B353" s="208" t="e">
        <f>'so sanh'!B406</f>
        <v>#REF!</v>
      </c>
      <c r="C353" s="208" t="e">
        <f>'so sanh'!C406</f>
        <v>#REF!</v>
      </c>
      <c r="D353" s="208" t="e">
        <f>'so sanh'!D406</f>
        <v>#REF!</v>
      </c>
      <c r="E353" s="208" t="e">
        <f>'so sanh'!E406</f>
        <v>#REF!</v>
      </c>
    </row>
    <row r="354" spans="1:5" x14ac:dyDescent="0.3">
      <c r="A354" s="45" t="e">
        <f>'so sanh'!A407</f>
        <v>#REF!</v>
      </c>
      <c r="B354" s="208" t="e">
        <f>'so sanh'!B407</f>
        <v>#REF!</v>
      </c>
      <c r="C354" s="208" t="e">
        <f>'so sanh'!C407</f>
        <v>#REF!</v>
      </c>
      <c r="D354" s="208" t="e">
        <f>'so sanh'!D407</f>
        <v>#REF!</v>
      </c>
      <c r="E354" s="208" t="e">
        <f>'so sanh'!E407</f>
        <v>#REF!</v>
      </c>
    </row>
    <row r="355" spans="1:5" x14ac:dyDescent="0.3">
      <c r="A355" s="45" t="e">
        <f>'so sanh'!A408</f>
        <v>#REF!</v>
      </c>
      <c r="B355" s="208" t="e">
        <f>'so sanh'!B408</f>
        <v>#REF!</v>
      </c>
      <c r="C355" s="208" t="e">
        <f>'so sanh'!C408</f>
        <v>#REF!</v>
      </c>
      <c r="D355" s="208" t="e">
        <f>'so sanh'!D408</f>
        <v>#REF!</v>
      </c>
      <c r="E355" s="208" t="e">
        <f>'so sanh'!E408</f>
        <v>#REF!</v>
      </c>
    </row>
    <row r="356" spans="1:5" x14ac:dyDescent="0.3">
      <c r="A356" s="45" t="e">
        <f>'so sanh'!A409</f>
        <v>#REF!</v>
      </c>
      <c r="B356" s="208" t="e">
        <f>'so sanh'!B409</f>
        <v>#REF!</v>
      </c>
      <c r="C356" s="208" t="e">
        <f>'so sanh'!C409</f>
        <v>#REF!</v>
      </c>
      <c r="D356" s="208" t="e">
        <f>'so sanh'!D409</f>
        <v>#REF!</v>
      </c>
      <c r="E356" s="208" t="e">
        <f>'so sanh'!E409</f>
        <v>#REF!</v>
      </c>
    </row>
    <row r="357" spans="1:5" x14ac:dyDescent="0.3">
      <c r="A357" s="45" t="e">
        <f>'so sanh'!A410</f>
        <v>#REF!</v>
      </c>
      <c r="B357" s="208" t="e">
        <f>'so sanh'!B410</f>
        <v>#REF!</v>
      </c>
      <c r="C357" s="208" t="e">
        <f>'so sanh'!C410</f>
        <v>#REF!</v>
      </c>
      <c r="D357" s="208" t="e">
        <f>'so sanh'!D410</f>
        <v>#REF!</v>
      </c>
      <c r="E357" s="208" t="e">
        <f>'so sanh'!E410</f>
        <v>#REF!</v>
      </c>
    </row>
    <row r="358" spans="1:5" x14ac:dyDescent="0.3">
      <c r="A358" s="45" t="e">
        <f>'so sanh'!A411</f>
        <v>#REF!</v>
      </c>
      <c r="B358" s="208" t="e">
        <f>'so sanh'!B411</f>
        <v>#REF!</v>
      </c>
      <c r="C358" s="208" t="e">
        <f>'so sanh'!C411</f>
        <v>#REF!</v>
      </c>
      <c r="D358" s="208" t="e">
        <f>'so sanh'!D411</f>
        <v>#REF!</v>
      </c>
      <c r="E358" s="208" t="e">
        <f>'so sanh'!E411</f>
        <v>#REF!</v>
      </c>
    </row>
    <row r="359" spans="1:5" x14ac:dyDescent="0.3">
      <c r="A359" s="45" t="e">
        <f>'so sanh'!A412</f>
        <v>#REF!</v>
      </c>
      <c r="B359" s="208" t="e">
        <f>'so sanh'!B412</f>
        <v>#REF!</v>
      </c>
      <c r="C359" s="208" t="e">
        <f>'so sanh'!C412</f>
        <v>#REF!</v>
      </c>
      <c r="D359" s="208" t="e">
        <f>'so sanh'!D412</f>
        <v>#REF!</v>
      </c>
      <c r="E359" s="208" t="e">
        <f>'so sanh'!E412</f>
        <v>#REF!</v>
      </c>
    </row>
    <row r="360" spans="1:5" x14ac:dyDescent="0.3">
      <c r="A360" s="45">
        <f>'so sanh'!A413</f>
        <v>0</v>
      </c>
      <c r="B360" s="208" t="e">
        <f>'so sanh'!B413</f>
        <v>#REF!</v>
      </c>
      <c r="C360" s="208">
        <f>'so sanh'!C413</f>
        <v>0</v>
      </c>
      <c r="D360" s="208">
        <f>'so sanh'!D413</f>
        <v>0</v>
      </c>
      <c r="E360" s="208">
        <f>'so sanh'!E413</f>
        <v>0</v>
      </c>
    </row>
    <row r="361" spans="1:5" x14ac:dyDescent="0.3">
      <c r="A361" s="45" t="e">
        <f>'so sanh'!A414</f>
        <v>#REF!</v>
      </c>
      <c r="B361" s="208" t="e">
        <f>'so sanh'!B414</f>
        <v>#REF!</v>
      </c>
      <c r="C361" s="208" t="e">
        <f>'so sanh'!C414</f>
        <v>#REF!</v>
      </c>
      <c r="D361" s="208" t="e">
        <f>'so sanh'!D414</f>
        <v>#REF!</v>
      </c>
      <c r="E361" s="208" t="e">
        <f>'so sanh'!E414</f>
        <v>#REF!</v>
      </c>
    </row>
    <row r="362" spans="1:5" x14ac:dyDescent="0.3">
      <c r="A362" s="45" t="e">
        <f>'so sanh'!A415</f>
        <v>#REF!</v>
      </c>
      <c r="B362" s="208" t="e">
        <f>'so sanh'!B415</f>
        <v>#REF!</v>
      </c>
      <c r="C362" s="208" t="e">
        <f>'so sanh'!C415</f>
        <v>#REF!</v>
      </c>
      <c r="D362" s="208" t="e">
        <f>'so sanh'!D415</f>
        <v>#REF!</v>
      </c>
      <c r="E362" s="208" t="e">
        <f>'so sanh'!E415</f>
        <v>#REF!</v>
      </c>
    </row>
    <row r="363" spans="1:5" x14ac:dyDescent="0.3">
      <c r="A363" s="45" t="e">
        <f>'so sanh'!A416</f>
        <v>#REF!</v>
      </c>
      <c r="B363" s="208" t="e">
        <f>'so sanh'!B416</f>
        <v>#REF!</v>
      </c>
      <c r="C363" s="208" t="e">
        <f>'so sanh'!C416</f>
        <v>#REF!</v>
      </c>
      <c r="D363" s="208" t="e">
        <f>'so sanh'!D416</f>
        <v>#REF!</v>
      </c>
      <c r="E363" s="208" t="e">
        <f>'so sanh'!E416</f>
        <v>#REF!</v>
      </c>
    </row>
    <row r="364" spans="1:5" x14ac:dyDescent="0.3">
      <c r="A364" s="45" t="e">
        <f>'so sanh'!A417</f>
        <v>#REF!</v>
      </c>
      <c r="B364" s="208" t="e">
        <f>'so sanh'!B417</f>
        <v>#REF!</v>
      </c>
      <c r="C364" s="208" t="e">
        <f>'so sanh'!C417</f>
        <v>#REF!</v>
      </c>
      <c r="D364" s="208" t="e">
        <f>'so sanh'!D417</f>
        <v>#REF!</v>
      </c>
      <c r="E364" s="208" t="e">
        <f>'so sanh'!E417</f>
        <v>#REF!</v>
      </c>
    </row>
    <row r="365" spans="1:5" x14ac:dyDescent="0.3">
      <c r="A365" s="45" t="e">
        <f>'so sanh'!A418</f>
        <v>#REF!</v>
      </c>
      <c r="B365" s="208" t="e">
        <f>'so sanh'!B418</f>
        <v>#REF!</v>
      </c>
      <c r="C365" s="208" t="e">
        <f>'so sanh'!C418</f>
        <v>#REF!</v>
      </c>
      <c r="D365" s="208">
        <f>'so sanh'!D418</f>
        <v>0</v>
      </c>
      <c r="E365" s="208">
        <f>'so sanh'!E418</f>
        <v>0</v>
      </c>
    </row>
    <row r="366" spans="1:5" x14ac:dyDescent="0.3">
      <c r="A366" s="45" t="e">
        <f>'so sanh'!A419</f>
        <v>#REF!</v>
      </c>
      <c r="B366" s="208" t="e">
        <f>'so sanh'!B419</f>
        <v>#REF!</v>
      </c>
      <c r="C366" s="208" t="e">
        <f>'so sanh'!C419</f>
        <v>#REF!</v>
      </c>
      <c r="D366" s="208">
        <f>'so sanh'!D419</f>
        <v>0</v>
      </c>
      <c r="E366" s="208">
        <f>'so sanh'!E419</f>
        <v>0</v>
      </c>
    </row>
    <row r="367" spans="1:5" x14ac:dyDescent="0.3">
      <c r="A367" s="45" t="e">
        <f>'so sanh'!A420</f>
        <v>#REF!</v>
      </c>
      <c r="B367" s="208" t="e">
        <f>'so sanh'!B420</f>
        <v>#REF!</v>
      </c>
      <c r="C367" s="208" t="e">
        <f>'so sanh'!C420</f>
        <v>#REF!</v>
      </c>
      <c r="D367" s="208">
        <f>'so sanh'!D420</f>
        <v>0</v>
      </c>
      <c r="E367" s="208">
        <f>'so sanh'!E420</f>
        <v>0</v>
      </c>
    </row>
    <row r="368" spans="1:5" x14ac:dyDescent="0.3">
      <c r="A368" s="45" t="e">
        <f>'so sanh'!A421</f>
        <v>#REF!</v>
      </c>
      <c r="B368" s="208" t="e">
        <f>'so sanh'!B421</f>
        <v>#REF!</v>
      </c>
      <c r="C368" s="208" t="e">
        <f>'so sanh'!C421</f>
        <v>#REF!</v>
      </c>
      <c r="D368" s="208">
        <f>'so sanh'!D421</f>
        <v>0</v>
      </c>
      <c r="E368" s="208">
        <f>'so sanh'!E421</f>
        <v>0</v>
      </c>
    </row>
    <row r="369" spans="1:5" x14ac:dyDescent="0.3">
      <c r="A369" s="45" t="e">
        <f>'so sanh'!A422</f>
        <v>#REF!</v>
      </c>
      <c r="B369" s="208" t="e">
        <f>'so sanh'!B422</f>
        <v>#REF!</v>
      </c>
      <c r="C369" s="208" t="e">
        <f>'so sanh'!C422</f>
        <v>#REF!</v>
      </c>
      <c r="D369" s="208">
        <f>'so sanh'!D422</f>
        <v>0</v>
      </c>
      <c r="E369" s="208">
        <f>'so sanh'!E422</f>
        <v>0</v>
      </c>
    </row>
    <row r="370" spans="1:5" x14ac:dyDescent="0.3">
      <c r="A370" s="45">
        <f>'so sanh'!A423</f>
        <v>0</v>
      </c>
      <c r="B370" s="208" t="str">
        <f>'so sanh'!B423</f>
        <v>* Cty TNHH thép SeAH Việt Nam (số 7, đường 3A, KCN Biên Hòa II, Đồng Nai), giao hàng tại tỉnh An Giang. Theo bảng giá ngày 17/5/2019</v>
      </c>
      <c r="C370" s="208">
        <f>'so sanh'!C423</f>
        <v>0</v>
      </c>
      <c r="D370" s="208">
        <f>'so sanh'!D423</f>
        <v>0</v>
      </c>
      <c r="E370" s="208">
        <f>'so sanh'!E423</f>
        <v>0</v>
      </c>
    </row>
    <row r="371" spans="1:5" x14ac:dyDescent="0.3">
      <c r="A371" s="45">
        <f>'so sanh'!A424</f>
        <v>0</v>
      </c>
      <c r="B371" s="208" t="str">
        <f>'so sanh'!B424</f>
        <v xml:space="preserve"> - Ống thép mạ kẽm (BS 1387 hoặc ASTM A53)</v>
      </c>
      <c r="C371" s="208">
        <f>'so sanh'!C424</f>
        <v>0</v>
      </c>
      <c r="D371" s="208">
        <f>'so sanh'!D424</f>
        <v>0</v>
      </c>
      <c r="E371" s="208">
        <f>'so sanh'!E424</f>
        <v>0</v>
      </c>
    </row>
    <row r="372" spans="1:5" x14ac:dyDescent="0.3">
      <c r="A372" s="45">
        <f>'so sanh'!A425</f>
        <v>1</v>
      </c>
      <c r="B372" s="208" t="str">
        <f>'so sanh'!B425</f>
        <v xml:space="preserve">Ống thép mạ kẽm nhúng nóng dày 1.6mm-1.9mm. Đường kính từ DN10- DN100 </v>
      </c>
      <c r="C372" s="208" t="str">
        <f>'so sanh'!C425</f>
        <v>đ/kg</v>
      </c>
      <c r="D372" s="208">
        <f>'so sanh'!D425</f>
        <v>24600</v>
      </c>
      <c r="E372" s="208">
        <f>'so sanh'!E425</f>
        <v>0</v>
      </c>
    </row>
    <row r="373" spans="1:5" x14ac:dyDescent="0.3">
      <c r="A373" s="45">
        <f>'so sanh'!A426</f>
        <v>2</v>
      </c>
      <c r="B373" s="208" t="str">
        <f>'so sanh'!B426</f>
        <v xml:space="preserve">Ống thép mạ kẽm nhúng nóng dày 2.0mm-5.4mm. Đường kính từ DN10 - DN100 </v>
      </c>
      <c r="C373" s="208" t="str">
        <f>'so sanh'!C426</f>
        <v>đ/kg</v>
      </c>
      <c r="D373" s="208">
        <f>'so sanh'!D426</f>
        <v>23800</v>
      </c>
      <c r="E373" s="208">
        <f>'so sanh'!E426</f>
        <v>0</v>
      </c>
    </row>
    <row r="374" spans="1:5" x14ac:dyDescent="0.3">
      <c r="A374" s="45">
        <f>'so sanh'!A427</f>
        <v>3</v>
      </c>
      <c r="B374" s="208" t="str">
        <f>'so sanh'!B427</f>
        <v xml:space="preserve">Ống thép mạ kẽm nhúng nóng dày trên 5.4mmmm. Đường kính từ DN10 - DN100 </v>
      </c>
      <c r="C374" s="208" t="str">
        <f>'so sanh'!C427</f>
        <v>đ/kg</v>
      </c>
      <c r="D374" s="208">
        <f>'so sanh'!D427</f>
        <v>23800</v>
      </c>
      <c r="E374" s="208">
        <f>'so sanh'!E427</f>
        <v>0</v>
      </c>
    </row>
    <row r="375" spans="1:5" x14ac:dyDescent="0.3">
      <c r="A375" s="45">
        <f>'so sanh'!A428</f>
        <v>4</v>
      </c>
      <c r="B375" s="208" t="str">
        <f>'so sanh'!B428</f>
        <v xml:space="preserve">Ống thép mạ kẽm nhúng nóng dày 3.4mm - 8.2mm. Đường kính từ DN125 - DN200 </v>
      </c>
      <c r="C375" s="208" t="str">
        <f>'so sanh'!C428</f>
        <v>đ/kg</v>
      </c>
      <c r="D375" s="208">
        <f>'so sanh'!D428</f>
        <v>24000</v>
      </c>
      <c r="E375" s="208">
        <f>'so sanh'!E428</f>
        <v>0</v>
      </c>
    </row>
    <row r="376" spans="1:5" x14ac:dyDescent="0.3">
      <c r="A376" s="45">
        <f>'so sanh'!A429</f>
        <v>0</v>
      </c>
      <c r="B376" s="208" t="str">
        <f>'so sanh'!B429</f>
        <v xml:space="preserve"> - Ống tôn kẽm (tròn, vuông, hộp) mã hiệu BS 1387 hoặc ASTM A500</v>
      </c>
      <c r="C376" s="208">
        <f>'so sanh'!C429</f>
        <v>0</v>
      </c>
      <c r="D376" s="208">
        <f>'so sanh'!D429</f>
        <v>0</v>
      </c>
      <c r="E376" s="208">
        <f>'so sanh'!E429</f>
        <v>0</v>
      </c>
    </row>
    <row r="377" spans="1:5" x14ac:dyDescent="0.3">
      <c r="A377" s="45">
        <f>'so sanh'!A430</f>
        <v>5</v>
      </c>
      <c r="B377" s="208" t="str">
        <f>'so sanh'!B430</f>
        <v xml:space="preserve">Ống tôn kẽm (tròn, vuông, hộp) dày 1.0mm-2,3mm. Đường kính từ DN10 - DN200 </v>
      </c>
      <c r="C377" s="208" t="str">
        <f>'so sanh'!C430</f>
        <v>đ/kg</v>
      </c>
      <c r="D377" s="208">
        <f>'so sanh'!D430</f>
        <v>19200</v>
      </c>
      <c r="E377" s="208">
        <f>'so sanh'!E430</f>
        <v>0</v>
      </c>
    </row>
    <row r="378" spans="1:5" x14ac:dyDescent="0.3">
      <c r="A378" s="45">
        <f>'so sanh'!A431</f>
        <v>0</v>
      </c>
      <c r="B378" s="208" t="str">
        <f>'so sanh'!B431</f>
        <v>* Công ty TNHH Thép VINA KYOEI (KCN Phú Mỹ I, huyện Tân Thành, tỉnh Bà Rịa- Vũng Tàu), giá bán cho Nhà phân phối chính thức và giao hàng tại nhà máy Vina Kyoei. Theo bảng giá ngày 01/11/2019</v>
      </c>
      <c r="C378" s="208">
        <f>'so sanh'!C431</f>
        <v>0</v>
      </c>
      <c r="D378" s="208">
        <f>'so sanh'!D431</f>
        <v>0</v>
      </c>
      <c r="E378" s="208">
        <f>'so sanh'!E431</f>
        <v>0</v>
      </c>
    </row>
    <row r="379" spans="1:5" x14ac:dyDescent="0.3">
      <c r="A379" s="45">
        <f>'so sanh'!A432</f>
        <v>1</v>
      </c>
      <c r="B379" s="208" t="str">
        <f>'so sanh'!B432</f>
        <v>Thép cuộn Φ6 mác thép CB240-T/ CB300-T/ SWRM12</v>
      </c>
      <c r="C379" s="208" t="str">
        <f>'so sanh'!C432</f>
        <v>đ/kg</v>
      </c>
      <c r="D379" s="208">
        <f>'so sanh'!D432</f>
        <v>0</v>
      </c>
      <c r="E379" s="208">
        <f>'so sanh'!E432</f>
        <v>0</v>
      </c>
    </row>
    <row r="380" spans="1:5" x14ac:dyDescent="0.3">
      <c r="A380" s="45">
        <f>'so sanh'!A433</f>
        <v>2</v>
      </c>
      <c r="B380" s="208" t="str">
        <f>'so sanh'!B433</f>
        <v>Thép cuộn Φ8 mác thép CB240-T/ CB300-T/ SWRM12</v>
      </c>
      <c r="C380" s="208" t="str">
        <f>'so sanh'!C433</f>
        <v>đ/kg</v>
      </c>
      <c r="D380" s="208">
        <f>'so sanh'!D433</f>
        <v>0</v>
      </c>
      <c r="E380" s="208">
        <f>'so sanh'!E433</f>
        <v>0</v>
      </c>
    </row>
    <row r="381" spans="1:5" x14ac:dyDescent="0.3">
      <c r="A381" s="45">
        <f>'so sanh'!A434</f>
        <v>3</v>
      </c>
      <c r="B381" s="208" t="str">
        <f>'so sanh'!B434</f>
        <v>Thép cuộn Φ10 mác thép CB240-T/ CB300-T/ SWRM12/ CT8</v>
      </c>
      <c r="C381" s="208" t="str">
        <f>'so sanh'!C434</f>
        <v>đ/kg</v>
      </c>
      <c r="D381" s="208">
        <f>'so sanh'!D434</f>
        <v>0</v>
      </c>
      <c r="E381" s="208">
        <f>'so sanh'!E434</f>
        <v>0</v>
      </c>
    </row>
    <row r="382" spans="1:5" x14ac:dyDescent="0.3">
      <c r="A382" s="45">
        <f>'so sanh'!A435</f>
        <v>4</v>
      </c>
      <c r="B382" s="208" t="str">
        <f>'so sanh'!B435</f>
        <v>Thép thanh vằn D10 mác CB300V/SD295A</v>
      </c>
      <c r="C382" s="208" t="str">
        <f>'so sanh'!C435</f>
        <v>đ/kg</v>
      </c>
      <c r="D382" s="208">
        <f>'so sanh'!D435</f>
        <v>0</v>
      </c>
      <c r="E382" s="208">
        <f>'so sanh'!E435</f>
        <v>0</v>
      </c>
    </row>
    <row r="383" spans="1:5" x14ac:dyDescent="0.3">
      <c r="A383" s="45">
        <f>'so sanh'!A436</f>
        <v>5</v>
      </c>
      <c r="B383" s="208" t="str">
        <f>'so sanh'!B436</f>
        <v>Thép thanh vằn D10 mác CB400V/SD390/G60</v>
      </c>
      <c r="C383" s="208" t="str">
        <f>'so sanh'!C436</f>
        <v>đ/kg</v>
      </c>
      <c r="D383" s="208">
        <f>'so sanh'!D436</f>
        <v>0</v>
      </c>
      <c r="E383" s="208">
        <f>'so sanh'!E436</f>
        <v>0</v>
      </c>
    </row>
    <row r="384" spans="1:5" x14ac:dyDescent="0.3">
      <c r="A384" s="45">
        <f>'so sanh'!A437</f>
        <v>7</v>
      </c>
      <c r="B384" s="208" t="str">
        <f>'so sanh'!B437</f>
        <v>Thép thanh vằn D12 ÷ D32 mác CB300V/SD295A</v>
      </c>
      <c r="C384" s="208" t="str">
        <f>'so sanh'!C437</f>
        <v>đ/kg</v>
      </c>
      <c r="D384" s="208">
        <f>'so sanh'!D437</f>
        <v>0</v>
      </c>
      <c r="E384" s="208">
        <f>'so sanh'!E437</f>
        <v>0</v>
      </c>
    </row>
    <row r="385" spans="1:5" x14ac:dyDescent="0.3">
      <c r="A385" s="45">
        <f>'so sanh'!A438</f>
        <v>8</v>
      </c>
      <c r="B385" s="208" t="str">
        <f>'so sanh'!B438</f>
        <v>Thép thanh vằn D12 ÷ D32 mác CB400V/SD390/G60</v>
      </c>
      <c r="C385" s="208" t="str">
        <f>'so sanh'!C438</f>
        <v>đ/kg</v>
      </c>
      <c r="D385" s="208">
        <f>'so sanh'!D438</f>
        <v>0</v>
      </c>
      <c r="E385" s="208">
        <f>'so sanh'!E438</f>
        <v>0</v>
      </c>
    </row>
    <row r="386" spans="1:5" x14ac:dyDescent="0.3">
      <c r="A386" s="45" t="e">
        <f>'so sanh'!A439</f>
        <v>#REF!</v>
      </c>
      <c r="B386" s="208" t="e">
        <f>'so sanh'!B439</f>
        <v>#REF!</v>
      </c>
      <c r="C386" s="208">
        <f>'so sanh'!C439</f>
        <v>0</v>
      </c>
      <c r="D386" s="208">
        <f>'so sanh'!D439</f>
        <v>0</v>
      </c>
      <c r="E386" s="208">
        <f>'so sanh'!E439</f>
        <v>0</v>
      </c>
    </row>
    <row r="387" spans="1:5" x14ac:dyDescent="0.3">
      <c r="A387" s="45">
        <f>'so sanh'!A440</f>
        <v>0</v>
      </c>
      <c r="B387" s="208" t="e">
        <f>'so sanh'!B440</f>
        <v>#REF!</v>
      </c>
      <c r="C387" s="208">
        <f>'so sanh'!C440</f>
        <v>0</v>
      </c>
      <c r="D387" s="208">
        <f>'so sanh'!D440</f>
        <v>0</v>
      </c>
      <c r="E387" s="208">
        <f>'so sanh'!E440</f>
        <v>0</v>
      </c>
    </row>
    <row r="388" spans="1:5" x14ac:dyDescent="0.3">
      <c r="A388" s="45">
        <f>'so sanh'!A441</f>
        <v>0</v>
      </c>
      <c r="B388" s="208" t="e">
        <f>'so sanh'!B441</f>
        <v>#REF!</v>
      </c>
      <c r="C388" s="208">
        <f>'so sanh'!C441</f>
        <v>0</v>
      </c>
      <c r="D388" s="208">
        <f>'so sanh'!D441</f>
        <v>0</v>
      </c>
      <c r="E388" s="208">
        <f>'so sanh'!E441</f>
        <v>0</v>
      </c>
    </row>
    <row r="389" spans="1:5" x14ac:dyDescent="0.3">
      <c r="A389" s="45" t="e">
        <f>'so sanh'!A442</f>
        <v>#REF!</v>
      </c>
      <c r="B389" s="208" t="e">
        <f>'so sanh'!B442</f>
        <v>#REF!</v>
      </c>
      <c r="C389" s="208" t="e">
        <f>'so sanh'!C442</f>
        <v>#REF!</v>
      </c>
      <c r="D389" s="208" t="e">
        <f>'so sanh'!D442</f>
        <v>#REF!</v>
      </c>
      <c r="E389" s="208" t="e">
        <f>'so sanh'!E442</f>
        <v>#REF!</v>
      </c>
    </row>
    <row r="390" spans="1:5" x14ac:dyDescent="0.3">
      <c r="A390" s="45" t="e">
        <f>'so sanh'!A443</f>
        <v>#REF!</v>
      </c>
      <c r="B390" s="208" t="e">
        <f>'so sanh'!B443</f>
        <v>#REF!</v>
      </c>
      <c r="C390" s="208" t="e">
        <f>'so sanh'!C443</f>
        <v>#REF!</v>
      </c>
      <c r="D390" s="208" t="e">
        <f>'so sanh'!D443</f>
        <v>#REF!</v>
      </c>
      <c r="E390" s="208" t="e">
        <f>'so sanh'!E443</f>
        <v>#REF!</v>
      </c>
    </row>
    <row r="391" spans="1:5" x14ac:dyDescent="0.3">
      <c r="A391" s="45" t="e">
        <f>'so sanh'!A444</f>
        <v>#REF!</v>
      </c>
      <c r="B391" s="208" t="e">
        <f>'so sanh'!B444</f>
        <v>#REF!</v>
      </c>
      <c r="C391" s="208" t="e">
        <f>'so sanh'!C444</f>
        <v>#REF!</v>
      </c>
      <c r="D391" s="208" t="e">
        <f>'so sanh'!D444</f>
        <v>#REF!</v>
      </c>
      <c r="E391" s="208" t="e">
        <f>'so sanh'!E444</f>
        <v>#REF!</v>
      </c>
    </row>
    <row r="392" spans="1:5" x14ac:dyDescent="0.3">
      <c r="A392" s="45" t="e">
        <f>'so sanh'!A445</f>
        <v>#REF!</v>
      </c>
      <c r="B392" s="208" t="e">
        <f>'so sanh'!B445</f>
        <v>#REF!</v>
      </c>
      <c r="C392" s="208" t="e">
        <f>'so sanh'!C445</f>
        <v>#REF!</v>
      </c>
      <c r="D392" s="208" t="e">
        <f>'so sanh'!D445</f>
        <v>#REF!</v>
      </c>
      <c r="E392" s="208" t="e">
        <f>'so sanh'!E445</f>
        <v>#REF!</v>
      </c>
    </row>
    <row r="393" spans="1:5" x14ac:dyDescent="0.3">
      <c r="A393" s="45" t="e">
        <f>'so sanh'!A446</f>
        <v>#REF!</v>
      </c>
      <c r="B393" s="208" t="e">
        <f>'so sanh'!B446</f>
        <v>#REF!</v>
      </c>
      <c r="C393" s="208" t="e">
        <f>'so sanh'!C446</f>
        <v>#REF!</v>
      </c>
      <c r="D393" s="208" t="e">
        <f>'so sanh'!D446</f>
        <v>#REF!</v>
      </c>
      <c r="E393" s="208" t="e">
        <f>'so sanh'!E446</f>
        <v>#REF!</v>
      </c>
    </row>
    <row r="394" spans="1:5" x14ac:dyDescent="0.3">
      <c r="A394" s="45" t="e">
        <f>'so sanh'!A447</f>
        <v>#REF!</v>
      </c>
      <c r="B394" s="208" t="e">
        <f>'so sanh'!B447</f>
        <v>#REF!</v>
      </c>
      <c r="C394" s="208" t="e">
        <f>'so sanh'!C447</f>
        <v>#REF!</v>
      </c>
      <c r="D394" s="208" t="e">
        <f>'so sanh'!D447</f>
        <v>#REF!</v>
      </c>
      <c r="E394" s="208" t="e">
        <f>'so sanh'!E447</f>
        <v>#REF!</v>
      </c>
    </row>
    <row r="395" spans="1:5" x14ac:dyDescent="0.3">
      <c r="A395" s="45">
        <f>'so sanh'!A448</f>
        <v>0</v>
      </c>
      <c r="B395" s="208" t="e">
        <f>'so sanh'!B448</f>
        <v>#REF!</v>
      </c>
      <c r="C395" s="208">
        <f>'so sanh'!C448</f>
        <v>0</v>
      </c>
      <c r="D395" s="208">
        <f>'so sanh'!D448</f>
        <v>0</v>
      </c>
      <c r="E395" s="208">
        <f>'so sanh'!E448</f>
        <v>0</v>
      </c>
    </row>
    <row r="396" spans="1:5" x14ac:dyDescent="0.3">
      <c r="A396" s="45" t="e">
        <f>'so sanh'!A449</f>
        <v>#REF!</v>
      </c>
      <c r="B396" s="208" t="e">
        <f>'so sanh'!B449</f>
        <v>#REF!</v>
      </c>
      <c r="C396" s="208" t="e">
        <f>'so sanh'!C449</f>
        <v>#REF!</v>
      </c>
      <c r="D396" s="208" t="e">
        <f>'so sanh'!D449</f>
        <v>#REF!</v>
      </c>
      <c r="E396" s="208" t="e">
        <f>'so sanh'!E449</f>
        <v>#REF!</v>
      </c>
    </row>
    <row r="397" spans="1:5" x14ac:dyDescent="0.3">
      <c r="A397" s="45" t="e">
        <f>'so sanh'!A450</f>
        <v>#REF!</v>
      </c>
      <c r="B397" s="208" t="e">
        <f>'so sanh'!B450</f>
        <v>#REF!</v>
      </c>
      <c r="C397" s="208" t="e">
        <f>'so sanh'!C450</f>
        <v>#REF!</v>
      </c>
      <c r="D397" s="208" t="e">
        <f>'so sanh'!D450</f>
        <v>#REF!</v>
      </c>
      <c r="E397" s="208" t="e">
        <f>'so sanh'!E450</f>
        <v>#REF!</v>
      </c>
    </row>
    <row r="398" spans="1:5" x14ac:dyDescent="0.3">
      <c r="A398" s="45" t="e">
        <f>'so sanh'!A451</f>
        <v>#REF!</v>
      </c>
      <c r="B398" s="208" t="e">
        <f>'so sanh'!B451</f>
        <v>#REF!</v>
      </c>
      <c r="C398" s="208" t="e">
        <f>'so sanh'!C451</f>
        <v>#REF!</v>
      </c>
      <c r="D398" s="208" t="e">
        <f>'so sanh'!D451</f>
        <v>#REF!</v>
      </c>
      <c r="E398" s="208" t="e">
        <f>'so sanh'!E451</f>
        <v>#REF!</v>
      </c>
    </row>
    <row r="399" spans="1:5" x14ac:dyDescent="0.3">
      <c r="A399" s="45" t="e">
        <f>'so sanh'!A452</f>
        <v>#REF!</v>
      </c>
      <c r="B399" s="208" t="e">
        <f>'so sanh'!B452</f>
        <v>#REF!</v>
      </c>
      <c r="C399" s="208" t="e">
        <f>'so sanh'!C452</f>
        <v>#REF!</v>
      </c>
      <c r="D399" s="208" t="e">
        <f>'so sanh'!D452</f>
        <v>#REF!</v>
      </c>
      <c r="E399" s="208" t="e">
        <f>'so sanh'!E452</f>
        <v>#REF!</v>
      </c>
    </row>
    <row r="400" spans="1:5" x14ac:dyDescent="0.3">
      <c r="A400" s="45">
        <f>'so sanh'!A453</f>
        <v>0</v>
      </c>
      <c r="B400" s="208" t="e">
        <f>'so sanh'!B453</f>
        <v>#REF!</v>
      </c>
      <c r="C400" s="208" t="e">
        <f>'so sanh'!C453</f>
        <v>#REF!</v>
      </c>
      <c r="D400" s="208" t="e">
        <f>'so sanh'!D453</f>
        <v>#REF!</v>
      </c>
      <c r="E400" s="208" t="e">
        <f>'so sanh'!E453</f>
        <v>#REF!</v>
      </c>
    </row>
    <row r="401" spans="1:5" x14ac:dyDescent="0.3">
      <c r="A401" s="45" t="e">
        <f>'so sanh'!A454</f>
        <v>#REF!</v>
      </c>
      <c r="B401" s="208" t="e">
        <f>'so sanh'!B454</f>
        <v>#REF!</v>
      </c>
      <c r="C401" s="208" t="e">
        <f>'so sanh'!C454</f>
        <v>#REF!</v>
      </c>
      <c r="D401" s="208" t="e">
        <f>'so sanh'!D454</f>
        <v>#REF!</v>
      </c>
      <c r="E401" s="208" t="e">
        <f>'so sanh'!E454</f>
        <v>#REF!</v>
      </c>
    </row>
    <row r="402" spans="1:5" x14ac:dyDescent="0.3">
      <c r="A402" s="45" t="e">
        <f>'so sanh'!A455</f>
        <v>#REF!</v>
      </c>
      <c r="B402" s="208" t="e">
        <f>'so sanh'!B455</f>
        <v>#REF!</v>
      </c>
      <c r="C402" s="208" t="e">
        <f>'so sanh'!C455</f>
        <v>#REF!</v>
      </c>
      <c r="D402" s="208" t="e">
        <f>'so sanh'!D455</f>
        <v>#REF!</v>
      </c>
      <c r="E402" s="208" t="e">
        <f>'so sanh'!E455</f>
        <v>#REF!</v>
      </c>
    </row>
    <row r="403" spans="1:5" x14ac:dyDescent="0.3">
      <c r="A403" s="45" t="e">
        <f>'so sanh'!A456</f>
        <v>#REF!</v>
      </c>
      <c r="B403" s="208" t="e">
        <f>'so sanh'!B456</f>
        <v>#REF!</v>
      </c>
      <c r="C403" s="208" t="e">
        <f>'so sanh'!C456</f>
        <v>#REF!</v>
      </c>
      <c r="D403" s="208" t="e">
        <f>'so sanh'!D456</f>
        <v>#REF!</v>
      </c>
      <c r="E403" s="208" t="e">
        <f>'so sanh'!E456</f>
        <v>#REF!</v>
      </c>
    </row>
    <row r="404" spans="1:5" x14ac:dyDescent="0.3">
      <c r="A404" s="45" t="e">
        <f>'so sanh'!A457</f>
        <v>#REF!</v>
      </c>
      <c r="B404" s="208" t="e">
        <f>'so sanh'!B457</f>
        <v>#REF!</v>
      </c>
      <c r="C404" s="208" t="e">
        <f>'so sanh'!C457</f>
        <v>#REF!</v>
      </c>
      <c r="D404" s="208" t="e">
        <f>'so sanh'!D457</f>
        <v>#REF!</v>
      </c>
      <c r="E404" s="208" t="e">
        <f>'so sanh'!E457</f>
        <v>#REF!</v>
      </c>
    </row>
    <row r="405" spans="1:5" x14ac:dyDescent="0.3">
      <c r="A405" s="45" t="e">
        <f>'so sanh'!A458</f>
        <v>#REF!</v>
      </c>
      <c r="B405" s="208" t="e">
        <f>'so sanh'!B458</f>
        <v>#REF!</v>
      </c>
      <c r="C405" s="208" t="e">
        <f>'so sanh'!C458</f>
        <v>#REF!</v>
      </c>
      <c r="D405" s="208" t="e">
        <f>'so sanh'!D458</f>
        <v>#REF!</v>
      </c>
      <c r="E405" s="208" t="e">
        <f>'so sanh'!E458</f>
        <v>#REF!</v>
      </c>
    </row>
    <row r="406" spans="1:5" x14ac:dyDescent="0.3">
      <c r="A406" s="45" t="e">
        <f>'so sanh'!A459</f>
        <v>#REF!</v>
      </c>
      <c r="B406" s="208" t="e">
        <f>'so sanh'!B459</f>
        <v>#REF!</v>
      </c>
      <c r="C406" s="208" t="e">
        <f>'so sanh'!C459</f>
        <v>#REF!</v>
      </c>
      <c r="D406" s="208" t="e">
        <f>'so sanh'!D459</f>
        <v>#REF!</v>
      </c>
      <c r="E406" s="208" t="e">
        <f>'so sanh'!E459</f>
        <v>#REF!</v>
      </c>
    </row>
    <row r="407" spans="1:5" x14ac:dyDescent="0.3">
      <c r="A407" s="45" t="e">
        <f>'so sanh'!A460</f>
        <v>#REF!</v>
      </c>
      <c r="B407" s="208" t="e">
        <f>'so sanh'!B460</f>
        <v>#REF!</v>
      </c>
      <c r="C407" s="208" t="e">
        <f>'so sanh'!C460</f>
        <v>#REF!</v>
      </c>
      <c r="D407" s="208" t="e">
        <f>'so sanh'!D460</f>
        <v>#REF!</v>
      </c>
      <c r="E407" s="208" t="e">
        <f>'so sanh'!E460</f>
        <v>#REF!</v>
      </c>
    </row>
    <row r="408" spans="1:5" x14ac:dyDescent="0.3">
      <c r="A408" s="45" t="e">
        <f>'so sanh'!A461</f>
        <v>#REF!</v>
      </c>
      <c r="B408" s="208" t="e">
        <f>'so sanh'!B461</f>
        <v>#REF!</v>
      </c>
      <c r="C408" s="208" t="e">
        <f>'so sanh'!C461</f>
        <v>#REF!</v>
      </c>
      <c r="D408" s="208" t="e">
        <f>'so sanh'!D461</f>
        <v>#REF!</v>
      </c>
      <c r="E408" s="208" t="e">
        <f>'so sanh'!E461</f>
        <v>#REF!</v>
      </c>
    </row>
    <row r="409" spans="1:5" x14ac:dyDescent="0.3">
      <c r="A409" s="45" t="e">
        <f>'so sanh'!A462</f>
        <v>#REF!</v>
      </c>
      <c r="B409" s="208" t="e">
        <f>'so sanh'!B462</f>
        <v>#REF!</v>
      </c>
      <c r="C409" s="208" t="e">
        <f>'so sanh'!C462</f>
        <v>#REF!</v>
      </c>
      <c r="D409" s="208" t="e">
        <f>'so sanh'!D462</f>
        <v>#REF!</v>
      </c>
      <c r="E409" s="208" t="e">
        <f>'so sanh'!E462</f>
        <v>#REF!</v>
      </c>
    </row>
    <row r="410" spans="1:5" x14ac:dyDescent="0.3">
      <c r="A410" s="45" t="e">
        <f>'so sanh'!A463</f>
        <v>#REF!</v>
      </c>
      <c r="B410" s="208" t="e">
        <f>'so sanh'!B463</f>
        <v>#REF!</v>
      </c>
      <c r="C410" s="208" t="e">
        <f>'so sanh'!C463</f>
        <v>#REF!</v>
      </c>
      <c r="D410" s="208" t="e">
        <f>'so sanh'!D463</f>
        <v>#REF!</v>
      </c>
      <c r="E410" s="208" t="e">
        <f>'so sanh'!E463</f>
        <v>#REF!</v>
      </c>
    </row>
    <row r="411" spans="1:5" x14ac:dyDescent="0.3">
      <c r="A411" s="45">
        <f>'so sanh'!A464</f>
        <v>0</v>
      </c>
      <c r="B411" s="208" t="e">
        <f>'so sanh'!B464</f>
        <v>#REF!</v>
      </c>
      <c r="C411" s="208" t="e">
        <f>'so sanh'!C464</f>
        <v>#REF!</v>
      </c>
      <c r="D411" s="208" t="e">
        <f>'so sanh'!D464</f>
        <v>#REF!</v>
      </c>
      <c r="E411" s="208" t="e">
        <f>'so sanh'!E464</f>
        <v>#REF!</v>
      </c>
    </row>
    <row r="412" spans="1:5" x14ac:dyDescent="0.3">
      <c r="A412" s="45" t="e">
        <f>'so sanh'!A465</f>
        <v>#REF!</v>
      </c>
      <c r="B412" s="208" t="e">
        <f>'so sanh'!B465</f>
        <v>#REF!</v>
      </c>
      <c r="C412" s="208" t="e">
        <f>'so sanh'!C465</f>
        <v>#REF!</v>
      </c>
      <c r="D412" s="208" t="e">
        <f>'so sanh'!D465</f>
        <v>#REF!</v>
      </c>
      <c r="E412" s="208" t="e">
        <f>'so sanh'!E465</f>
        <v>#REF!</v>
      </c>
    </row>
    <row r="413" spans="1:5" x14ac:dyDescent="0.3">
      <c r="A413" s="45" t="e">
        <f>'so sanh'!A466</f>
        <v>#REF!</v>
      </c>
      <c r="B413" s="208" t="e">
        <f>'so sanh'!B466</f>
        <v>#REF!</v>
      </c>
      <c r="C413" s="208" t="e">
        <f>'so sanh'!C466</f>
        <v>#REF!</v>
      </c>
      <c r="D413" s="208" t="e">
        <f>'so sanh'!D466</f>
        <v>#REF!</v>
      </c>
      <c r="E413" s="208" t="e">
        <f>'so sanh'!E466</f>
        <v>#REF!</v>
      </c>
    </row>
    <row r="414" spans="1:5" x14ac:dyDescent="0.3">
      <c r="A414" s="45" t="e">
        <f>'so sanh'!A467</f>
        <v>#REF!</v>
      </c>
      <c r="B414" s="208" t="e">
        <f>'so sanh'!B467</f>
        <v>#REF!</v>
      </c>
      <c r="C414" s="208" t="e">
        <f>'so sanh'!C467</f>
        <v>#REF!</v>
      </c>
      <c r="D414" s="208" t="e">
        <f>'so sanh'!D467</f>
        <v>#REF!</v>
      </c>
      <c r="E414" s="208" t="e">
        <f>'so sanh'!E467</f>
        <v>#REF!</v>
      </c>
    </row>
    <row r="415" spans="1:5" x14ac:dyDescent="0.3">
      <c r="A415" s="45" t="e">
        <f>'so sanh'!A468</f>
        <v>#REF!</v>
      </c>
      <c r="B415" s="208" t="e">
        <f>'so sanh'!B468</f>
        <v>#REF!</v>
      </c>
      <c r="C415" s="208" t="e">
        <f>'so sanh'!C468</f>
        <v>#REF!</v>
      </c>
      <c r="D415" s="208" t="e">
        <f>'so sanh'!D468</f>
        <v>#REF!</v>
      </c>
      <c r="E415" s="208" t="e">
        <f>'so sanh'!E468</f>
        <v>#REF!</v>
      </c>
    </row>
    <row r="416" spans="1:5" x14ac:dyDescent="0.3">
      <c r="A416" s="45" t="e">
        <f>'so sanh'!A469</f>
        <v>#REF!</v>
      </c>
      <c r="B416" s="208" t="e">
        <f>'so sanh'!B469</f>
        <v>#REF!</v>
      </c>
      <c r="C416" s="208" t="e">
        <f>'so sanh'!C469</f>
        <v>#REF!</v>
      </c>
      <c r="D416" s="208" t="e">
        <f>'so sanh'!D469</f>
        <v>#REF!</v>
      </c>
      <c r="E416" s="208" t="e">
        <f>'so sanh'!E469</f>
        <v>#REF!</v>
      </c>
    </row>
    <row r="417" spans="1:5" x14ac:dyDescent="0.3">
      <c r="A417" s="45" t="e">
        <f>'so sanh'!A470</f>
        <v>#REF!</v>
      </c>
      <c r="B417" s="208" t="e">
        <f>'so sanh'!B470</f>
        <v>#REF!</v>
      </c>
      <c r="C417" s="208" t="e">
        <f>'so sanh'!C470</f>
        <v>#REF!</v>
      </c>
      <c r="D417" s="208" t="e">
        <f>'so sanh'!D470</f>
        <v>#REF!</v>
      </c>
      <c r="E417" s="208" t="e">
        <f>'so sanh'!E470</f>
        <v>#REF!</v>
      </c>
    </row>
    <row r="418" spans="1:5" x14ac:dyDescent="0.3">
      <c r="A418" s="45" t="e">
        <f>'so sanh'!A471</f>
        <v>#REF!</v>
      </c>
      <c r="B418" s="208" t="e">
        <f>'so sanh'!B471</f>
        <v>#REF!</v>
      </c>
      <c r="C418" s="208" t="e">
        <f>'so sanh'!C471</f>
        <v>#REF!</v>
      </c>
      <c r="D418" s="208" t="e">
        <f>'so sanh'!D471</f>
        <v>#REF!</v>
      </c>
      <c r="E418" s="208" t="e">
        <f>'so sanh'!E471</f>
        <v>#REF!</v>
      </c>
    </row>
    <row r="419" spans="1:5" x14ac:dyDescent="0.3">
      <c r="A419" s="45" t="e">
        <f>'so sanh'!A472</f>
        <v>#REF!</v>
      </c>
      <c r="B419" s="208" t="e">
        <f>'so sanh'!B472</f>
        <v>#REF!</v>
      </c>
      <c r="C419" s="208" t="e">
        <f>'so sanh'!C472</f>
        <v>#REF!</v>
      </c>
      <c r="D419" s="208" t="e">
        <f>'so sanh'!D472</f>
        <v>#REF!</v>
      </c>
      <c r="E419" s="208" t="e">
        <f>'so sanh'!E472</f>
        <v>#REF!</v>
      </c>
    </row>
    <row r="420" spans="1:5" x14ac:dyDescent="0.3">
      <c r="A420" s="45" t="e">
        <f>'so sanh'!A473</f>
        <v>#REF!</v>
      </c>
      <c r="B420" s="208" t="e">
        <f>'so sanh'!B473</f>
        <v>#REF!</v>
      </c>
      <c r="C420" s="208" t="e">
        <f>'so sanh'!C473</f>
        <v>#REF!</v>
      </c>
      <c r="D420" s="208" t="e">
        <f>'so sanh'!D473</f>
        <v>#REF!</v>
      </c>
      <c r="E420" s="208" t="e">
        <f>'so sanh'!E473</f>
        <v>#REF!</v>
      </c>
    </row>
    <row r="421" spans="1:5" x14ac:dyDescent="0.3">
      <c r="A421" s="45" t="e">
        <f>'so sanh'!A474</f>
        <v>#REF!</v>
      </c>
      <c r="B421" s="208" t="e">
        <f>'so sanh'!B474</f>
        <v>#REF!</v>
      </c>
      <c r="C421" s="208" t="e">
        <f>'so sanh'!C474</f>
        <v>#REF!</v>
      </c>
      <c r="D421" s="208" t="e">
        <f>'so sanh'!D474</f>
        <v>#REF!</v>
      </c>
      <c r="E421" s="208" t="e">
        <f>'so sanh'!E474</f>
        <v>#REF!</v>
      </c>
    </row>
    <row r="422" spans="1:5" x14ac:dyDescent="0.3">
      <c r="A422" s="45" t="e">
        <f>'so sanh'!A475</f>
        <v>#REF!</v>
      </c>
      <c r="B422" s="208" t="e">
        <f>'so sanh'!B475</f>
        <v>#REF!</v>
      </c>
      <c r="C422" s="208" t="e">
        <f>'so sanh'!C475</f>
        <v>#REF!</v>
      </c>
      <c r="D422" s="208">
        <f>'so sanh'!D475</f>
        <v>0</v>
      </c>
      <c r="E422" s="208">
        <f>'so sanh'!E475</f>
        <v>0</v>
      </c>
    </row>
    <row r="423" spans="1:5" x14ac:dyDescent="0.3">
      <c r="A423" s="45" t="e">
        <f>'so sanh'!A476</f>
        <v>#REF!</v>
      </c>
      <c r="B423" s="208" t="e">
        <f>'so sanh'!B476</f>
        <v>#REF!</v>
      </c>
      <c r="C423" s="208" t="e">
        <f>'so sanh'!C476</f>
        <v>#REF!</v>
      </c>
      <c r="D423" s="208" t="e">
        <f>'so sanh'!D476</f>
        <v>#REF!</v>
      </c>
      <c r="E423" s="208" t="e">
        <f>'so sanh'!E476</f>
        <v>#REF!</v>
      </c>
    </row>
    <row r="424" spans="1:5" x14ac:dyDescent="0.3">
      <c r="A424" s="45" t="e">
        <f>'so sanh'!A477</f>
        <v>#REF!</v>
      </c>
      <c r="B424" s="208" t="e">
        <f>'so sanh'!B477</f>
        <v>#REF!</v>
      </c>
      <c r="C424" s="208" t="e">
        <f>'so sanh'!C477</f>
        <v>#REF!</v>
      </c>
      <c r="D424" s="208" t="e">
        <f>'so sanh'!D477</f>
        <v>#REF!</v>
      </c>
      <c r="E424" s="208" t="e">
        <f>'so sanh'!E477</f>
        <v>#REF!</v>
      </c>
    </row>
    <row r="425" spans="1:5" x14ac:dyDescent="0.3">
      <c r="A425" s="45" t="e">
        <f>'so sanh'!A478</f>
        <v>#REF!</v>
      </c>
      <c r="B425" s="208" t="e">
        <f>'so sanh'!B478</f>
        <v>#REF!</v>
      </c>
      <c r="C425" s="208" t="e">
        <f>'so sanh'!C478</f>
        <v>#REF!</v>
      </c>
      <c r="D425" s="208" t="e">
        <f>'so sanh'!D478</f>
        <v>#REF!</v>
      </c>
      <c r="E425" s="208" t="e">
        <f>'so sanh'!E478</f>
        <v>#REF!</v>
      </c>
    </row>
    <row r="426" spans="1:5" x14ac:dyDescent="0.3">
      <c r="A426" s="45" t="e">
        <f>'so sanh'!A479</f>
        <v>#REF!</v>
      </c>
      <c r="B426" s="208" t="e">
        <f>'so sanh'!B479</f>
        <v>#REF!</v>
      </c>
      <c r="C426" s="208" t="e">
        <f>'so sanh'!C479</f>
        <v>#REF!</v>
      </c>
      <c r="D426" s="208" t="e">
        <f>'so sanh'!D479</f>
        <v>#REF!</v>
      </c>
      <c r="E426" s="208" t="e">
        <f>'so sanh'!E479</f>
        <v>#REF!</v>
      </c>
    </row>
    <row r="427" spans="1:5" x14ac:dyDescent="0.3">
      <c r="A427" s="45" t="str">
        <f>'so sanh'!A480</f>
        <v>VIII</v>
      </c>
      <c r="B427" s="208" t="str">
        <f>'so sanh'!B480</f>
        <v xml:space="preserve">TOLE CÁC LOẠI </v>
      </c>
      <c r="C427" s="208">
        <f>'so sanh'!C480</f>
        <v>0</v>
      </c>
      <c r="D427" s="208">
        <f>'so sanh'!D480</f>
        <v>0</v>
      </c>
      <c r="E427" s="208">
        <f>'so sanh'!E480</f>
        <v>0</v>
      </c>
    </row>
    <row r="428" spans="1:5" x14ac:dyDescent="0.3">
      <c r="A428" s="45">
        <f>'so sanh'!A481</f>
        <v>0</v>
      </c>
      <c r="B428" s="208" t="e">
        <f>'so sanh'!B481</f>
        <v>#REF!</v>
      </c>
      <c r="C428" s="208">
        <f>'so sanh'!C481</f>
        <v>0</v>
      </c>
      <c r="D428" s="208">
        <f>'so sanh'!D481</f>
        <v>0</v>
      </c>
      <c r="E428" s="208">
        <f>'so sanh'!E481</f>
        <v>0</v>
      </c>
    </row>
    <row r="429" spans="1:5" x14ac:dyDescent="0.3">
      <c r="A429" s="45">
        <f>'so sanh'!A482</f>
        <v>0</v>
      </c>
      <c r="B429" s="208" t="e">
        <f>'so sanh'!B482</f>
        <v>#REF!</v>
      </c>
      <c r="C429" s="208">
        <f>'so sanh'!C482</f>
        <v>0</v>
      </c>
      <c r="D429" s="208">
        <f>'so sanh'!D482</f>
        <v>0</v>
      </c>
      <c r="E429" s="208">
        <f>'so sanh'!E482</f>
        <v>0</v>
      </c>
    </row>
    <row r="430" spans="1:5" x14ac:dyDescent="0.3">
      <c r="A430" s="45" t="e">
        <f>'so sanh'!A483</f>
        <v>#REF!</v>
      </c>
      <c r="B430" s="208" t="e">
        <f>'so sanh'!B483</f>
        <v>#REF!</v>
      </c>
      <c r="C430" s="208" t="e">
        <f>'so sanh'!C483</f>
        <v>#REF!</v>
      </c>
      <c r="D430" s="208" t="e">
        <f>'so sanh'!D483</f>
        <v>#REF!</v>
      </c>
      <c r="E430" s="208" t="e">
        <f>'so sanh'!E483</f>
        <v>#REF!</v>
      </c>
    </row>
    <row r="431" spans="1:5" x14ac:dyDescent="0.3">
      <c r="A431" s="45" t="e">
        <f>'so sanh'!A484</f>
        <v>#REF!</v>
      </c>
      <c r="B431" s="208" t="e">
        <f>'so sanh'!B484</f>
        <v>#REF!</v>
      </c>
      <c r="C431" s="208" t="e">
        <f>'so sanh'!C484</f>
        <v>#REF!</v>
      </c>
      <c r="D431" s="208" t="e">
        <f>'so sanh'!D484</f>
        <v>#REF!</v>
      </c>
      <c r="E431" s="208" t="e">
        <f>'so sanh'!E484</f>
        <v>#REF!</v>
      </c>
    </row>
    <row r="432" spans="1:5" x14ac:dyDescent="0.3">
      <c r="A432" s="45" t="e">
        <f>'so sanh'!A485</f>
        <v>#REF!</v>
      </c>
      <c r="B432" s="208" t="e">
        <f>'so sanh'!B485</f>
        <v>#REF!</v>
      </c>
      <c r="C432" s="208" t="e">
        <f>'so sanh'!C485</f>
        <v>#REF!</v>
      </c>
      <c r="D432" s="208" t="e">
        <f>'so sanh'!D485</f>
        <v>#REF!</v>
      </c>
      <c r="E432" s="208" t="e">
        <f>'so sanh'!E485</f>
        <v>#REF!</v>
      </c>
    </row>
    <row r="433" spans="1:5" x14ac:dyDescent="0.3">
      <c r="A433" s="45">
        <f>'so sanh'!A486</f>
        <v>0</v>
      </c>
      <c r="B433" s="208" t="e">
        <f>'so sanh'!B486</f>
        <v>#REF!</v>
      </c>
      <c r="C433" s="208">
        <f>'so sanh'!C486</f>
        <v>0</v>
      </c>
      <c r="D433" s="208">
        <f>'so sanh'!D486</f>
        <v>0</v>
      </c>
      <c r="E433" s="208">
        <f>'so sanh'!E486</f>
        <v>0</v>
      </c>
    </row>
    <row r="434" spans="1:5" x14ac:dyDescent="0.3">
      <c r="A434" s="45" t="e">
        <f>'so sanh'!A487</f>
        <v>#REF!</v>
      </c>
      <c r="B434" s="208" t="e">
        <f>'so sanh'!B487</f>
        <v>#REF!</v>
      </c>
      <c r="C434" s="208" t="e">
        <f>'so sanh'!C487</f>
        <v>#REF!</v>
      </c>
      <c r="D434" s="208" t="e">
        <f>'so sanh'!D487</f>
        <v>#REF!</v>
      </c>
      <c r="E434" s="208" t="e">
        <f>'so sanh'!E487</f>
        <v>#REF!</v>
      </c>
    </row>
    <row r="435" spans="1:5" x14ac:dyDescent="0.3">
      <c r="A435" s="45" t="e">
        <f>'so sanh'!A488</f>
        <v>#REF!</v>
      </c>
      <c r="B435" s="208" t="e">
        <f>'so sanh'!B488</f>
        <v>#REF!</v>
      </c>
      <c r="C435" s="208" t="e">
        <f>'so sanh'!C488</f>
        <v>#REF!</v>
      </c>
      <c r="D435" s="208" t="e">
        <f>'so sanh'!D488</f>
        <v>#REF!</v>
      </c>
      <c r="E435" s="208" t="e">
        <f>'so sanh'!E488</f>
        <v>#REF!</v>
      </c>
    </row>
    <row r="436" spans="1:5" x14ac:dyDescent="0.3">
      <c r="A436" s="45">
        <f>'so sanh'!A489</f>
        <v>0</v>
      </c>
      <c r="B436" s="208" t="e">
        <f>'so sanh'!B489</f>
        <v>#REF!</v>
      </c>
      <c r="C436" s="208">
        <f>'so sanh'!C489</f>
        <v>0</v>
      </c>
      <c r="D436" s="208">
        <f>'so sanh'!D489</f>
        <v>0</v>
      </c>
      <c r="E436" s="208">
        <f>'so sanh'!E489</f>
        <v>0</v>
      </c>
    </row>
    <row r="437" spans="1:5" x14ac:dyDescent="0.3">
      <c r="A437" s="45" t="e">
        <f>'so sanh'!A490</f>
        <v>#REF!</v>
      </c>
      <c r="B437" s="208" t="e">
        <f>'so sanh'!B490</f>
        <v>#REF!</v>
      </c>
      <c r="C437" s="208" t="e">
        <f>'so sanh'!C490</f>
        <v>#REF!</v>
      </c>
      <c r="D437" s="208" t="e">
        <f>'so sanh'!D490</f>
        <v>#REF!</v>
      </c>
      <c r="E437" s="208" t="e">
        <f>'so sanh'!E490</f>
        <v>#REF!</v>
      </c>
    </row>
    <row r="438" spans="1:5" x14ac:dyDescent="0.3">
      <c r="A438" s="45" t="e">
        <f>'so sanh'!A491</f>
        <v>#REF!</v>
      </c>
      <c r="B438" s="208" t="e">
        <f>'so sanh'!B491</f>
        <v>#REF!</v>
      </c>
      <c r="C438" s="208" t="e">
        <f>'so sanh'!C491</f>
        <v>#REF!</v>
      </c>
      <c r="D438" s="208" t="e">
        <f>'so sanh'!D491</f>
        <v>#REF!</v>
      </c>
      <c r="E438" s="208" t="e">
        <f>'so sanh'!E491</f>
        <v>#REF!</v>
      </c>
    </row>
    <row r="439" spans="1:5" x14ac:dyDescent="0.3">
      <c r="A439" s="45" t="e">
        <f>'so sanh'!A492</f>
        <v>#REF!</v>
      </c>
      <c r="B439" s="208" t="e">
        <f>'so sanh'!B492</f>
        <v>#REF!</v>
      </c>
      <c r="C439" s="208">
        <f>'so sanh'!C492</f>
        <v>0</v>
      </c>
      <c r="D439" s="208">
        <f>'so sanh'!D492</f>
        <v>0</v>
      </c>
      <c r="E439" s="208">
        <f>'so sanh'!E492</f>
        <v>0</v>
      </c>
    </row>
    <row r="440" spans="1:5" x14ac:dyDescent="0.3">
      <c r="A440" s="45">
        <f>'so sanh'!A493</f>
        <v>0</v>
      </c>
      <c r="B440" s="208" t="e">
        <f>'so sanh'!B493</f>
        <v>#REF!</v>
      </c>
      <c r="C440" s="208">
        <f>'so sanh'!C493</f>
        <v>0</v>
      </c>
      <c r="D440" s="208">
        <f>'so sanh'!D493</f>
        <v>0</v>
      </c>
      <c r="E440" s="208">
        <f>'so sanh'!E493</f>
        <v>0</v>
      </c>
    </row>
    <row r="441" spans="1:5" x14ac:dyDescent="0.3">
      <c r="A441" s="45" t="e">
        <f>'so sanh'!A494</f>
        <v>#REF!</v>
      </c>
      <c r="B441" s="208" t="e">
        <f>'so sanh'!B494</f>
        <v>#REF!</v>
      </c>
      <c r="C441" s="208">
        <f>'so sanh'!C494</f>
        <v>0</v>
      </c>
      <c r="D441" s="208">
        <f>'so sanh'!D494</f>
        <v>0</v>
      </c>
      <c r="E441" s="208">
        <f>'so sanh'!E494</f>
        <v>0</v>
      </c>
    </row>
    <row r="442" spans="1:5" x14ac:dyDescent="0.3">
      <c r="A442" s="45">
        <f>'so sanh'!A495</f>
        <v>0</v>
      </c>
      <c r="B442" s="208" t="e">
        <f>'so sanh'!B495</f>
        <v>#REF!</v>
      </c>
      <c r="C442" s="208" t="e">
        <f>'so sanh'!C495</f>
        <v>#REF!</v>
      </c>
      <c r="D442" s="208" t="e">
        <f>'so sanh'!D495</f>
        <v>#REF!</v>
      </c>
      <c r="E442" s="208" t="e">
        <f>'so sanh'!E495</f>
        <v>#REF!</v>
      </c>
    </row>
    <row r="443" spans="1:5" x14ac:dyDescent="0.3">
      <c r="A443" s="45" t="e">
        <f>'so sanh'!A496</f>
        <v>#REF!</v>
      </c>
      <c r="B443" s="208" t="e">
        <f>'so sanh'!B496</f>
        <v>#REF!</v>
      </c>
      <c r="C443" s="208">
        <f>'so sanh'!C496</f>
        <v>0</v>
      </c>
      <c r="D443" s="208">
        <f>'so sanh'!D496</f>
        <v>0</v>
      </c>
      <c r="E443" s="208">
        <f>'so sanh'!E496</f>
        <v>0</v>
      </c>
    </row>
    <row r="444" spans="1:5" x14ac:dyDescent="0.3">
      <c r="A444" s="45">
        <f>'so sanh'!A497</f>
        <v>0</v>
      </c>
      <c r="B444" s="208" t="e">
        <f>'so sanh'!B497</f>
        <v>#REF!</v>
      </c>
      <c r="C444" s="208" t="e">
        <f>'so sanh'!C497</f>
        <v>#REF!</v>
      </c>
      <c r="D444" s="208" t="e">
        <f>'so sanh'!D497</f>
        <v>#REF!</v>
      </c>
      <c r="E444" s="208" t="e">
        <f>'so sanh'!E497</f>
        <v>#REF!</v>
      </c>
    </row>
    <row r="445" spans="1:5" x14ac:dyDescent="0.3">
      <c r="A445" s="45" t="e">
        <f>'so sanh'!A498</f>
        <v>#REF!</v>
      </c>
      <c r="B445" s="208" t="e">
        <f>'so sanh'!B498</f>
        <v>#REF!</v>
      </c>
      <c r="C445" s="208" t="e">
        <f>'so sanh'!C498</f>
        <v>#REF!</v>
      </c>
      <c r="D445" s="208" t="e">
        <f>'so sanh'!D498</f>
        <v>#REF!</v>
      </c>
      <c r="E445" s="208" t="e">
        <f>'so sanh'!E498</f>
        <v>#REF!</v>
      </c>
    </row>
    <row r="446" spans="1:5" x14ac:dyDescent="0.3">
      <c r="A446" s="45" t="e">
        <f>'so sanh'!A499</f>
        <v>#REF!</v>
      </c>
      <c r="B446" s="208" t="e">
        <f>'so sanh'!B499</f>
        <v>#REF!</v>
      </c>
      <c r="C446" s="208" t="e">
        <f>'so sanh'!C499</f>
        <v>#REF!</v>
      </c>
      <c r="D446" s="208" t="e">
        <f>'so sanh'!D499</f>
        <v>#REF!</v>
      </c>
      <c r="E446" s="208" t="e">
        <f>'so sanh'!E499</f>
        <v>#REF!</v>
      </c>
    </row>
    <row r="447" spans="1:5" x14ac:dyDescent="0.3">
      <c r="A447" s="45" t="e">
        <f>'so sanh'!A500</f>
        <v>#REF!</v>
      </c>
      <c r="B447" s="208" t="e">
        <f>'so sanh'!B500</f>
        <v>#REF!</v>
      </c>
      <c r="C447" s="208" t="e">
        <f>'so sanh'!C500</f>
        <v>#REF!</v>
      </c>
      <c r="D447" s="208" t="e">
        <f>'so sanh'!D500</f>
        <v>#REF!</v>
      </c>
      <c r="E447" s="208" t="e">
        <f>'so sanh'!E500</f>
        <v>#REF!</v>
      </c>
    </row>
    <row r="448" spans="1:5" x14ac:dyDescent="0.3">
      <c r="A448" s="45" t="e">
        <f>'so sanh'!A501</f>
        <v>#REF!</v>
      </c>
      <c r="B448" s="208" t="e">
        <f>'so sanh'!B501</f>
        <v>#REF!</v>
      </c>
      <c r="C448" s="208" t="e">
        <f>'so sanh'!C501</f>
        <v>#REF!</v>
      </c>
      <c r="D448" s="208" t="e">
        <f>'so sanh'!D501</f>
        <v>#REF!</v>
      </c>
      <c r="E448" s="208" t="e">
        <f>'so sanh'!E501</f>
        <v>#REF!</v>
      </c>
    </row>
    <row r="449" spans="1:5" x14ac:dyDescent="0.3">
      <c r="A449" s="45" t="e">
        <f>'so sanh'!A502</f>
        <v>#REF!</v>
      </c>
      <c r="B449" s="208" t="e">
        <f>'so sanh'!B502</f>
        <v>#REF!</v>
      </c>
      <c r="C449" s="208" t="e">
        <f>'so sanh'!C502</f>
        <v>#REF!</v>
      </c>
      <c r="D449" s="208" t="e">
        <f>'so sanh'!D502</f>
        <v>#REF!</v>
      </c>
      <c r="E449" s="208" t="e">
        <f>'so sanh'!E502</f>
        <v>#REF!</v>
      </c>
    </row>
    <row r="450" spans="1:5" x14ac:dyDescent="0.3">
      <c r="A450" s="45">
        <f>'so sanh'!A503</f>
        <v>0</v>
      </c>
      <c r="B450" s="208" t="e">
        <f>'so sanh'!B503</f>
        <v>#REF!</v>
      </c>
      <c r="C450" s="208">
        <f>'so sanh'!C503</f>
        <v>0</v>
      </c>
      <c r="D450" s="208">
        <f>'so sanh'!D503</f>
        <v>0</v>
      </c>
      <c r="E450" s="208">
        <f>'so sanh'!E503</f>
        <v>0</v>
      </c>
    </row>
    <row r="451" spans="1:5" x14ac:dyDescent="0.3">
      <c r="A451" s="45" t="e">
        <f>'so sanh'!A504</f>
        <v>#REF!</v>
      </c>
      <c r="B451" s="208" t="e">
        <f>'so sanh'!B504</f>
        <v>#REF!</v>
      </c>
      <c r="C451" s="208" t="e">
        <f>'so sanh'!C504</f>
        <v>#REF!</v>
      </c>
      <c r="D451" s="208">
        <f>'so sanh'!D504</f>
        <v>0</v>
      </c>
      <c r="E451" s="208">
        <f>'so sanh'!E504</f>
        <v>0</v>
      </c>
    </row>
    <row r="452" spans="1:5" x14ac:dyDescent="0.3">
      <c r="A452" s="45" t="e">
        <f>'so sanh'!A505</f>
        <v>#REF!</v>
      </c>
      <c r="B452" s="208" t="e">
        <f>'so sanh'!B505</f>
        <v>#REF!</v>
      </c>
      <c r="C452" s="208" t="e">
        <f>'so sanh'!C505</f>
        <v>#REF!</v>
      </c>
      <c r="D452" s="208">
        <f>'so sanh'!D505</f>
        <v>0</v>
      </c>
      <c r="E452" s="208">
        <f>'so sanh'!E505</f>
        <v>0</v>
      </c>
    </row>
    <row r="453" spans="1:5" x14ac:dyDescent="0.3">
      <c r="A453" s="45" t="e">
        <f>'so sanh'!A506</f>
        <v>#REF!</v>
      </c>
      <c r="B453" s="208" t="e">
        <f>'so sanh'!B506</f>
        <v>#REF!</v>
      </c>
      <c r="C453" s="208" t="e">
        <f>'so sanh'!C506</f>
        <v>#REF!</v>
      </c>
      <c r="D453" s="208">
        <f>'so sanh'!D506</f>
        <v>0</v>
      </c>
      <c r="E453" s="208">
        <f>'so sanh'!E506</f>
        <v>0</v>
      </c>
    </row>
    <row r="454" spans="1:5" x14ac:dyDescent="0.3">
      <c r="A454" s="45" t="e">
        <f>'so sanh'!A507</f>
        <v>#REF!</v>
      </c>
      <c r="B454" s="208" t="e">
        <f>'so sanh'!B507</f>
        <v>#REF!</v>
      </c>
      <c r="C454" s="208" t="e">
        <f>'so sanh'!C507</f>
        <v>#REF!</v>
      </c>
      <c r="D454" s="208">
        <f>'so sanh'!D507</f>
        <v>0</v>
      </c>
      <c r="E454" s="208">
        <f>'so sanh'!E507</f>
        <v>0</v>
      </c>
    </row>
    <row r="455" spans="1:5" x14ac:dyDescent="0.3">
      <c r="A455" s="45" t="e">
        <f>'so sanh'!A508</f>
        <v>#REF!</v>
      </c>
      <c r="B455" s="208" t="e">
        <f>'so sanh'!B508</f>
        <v>#REF!</v>
      </c>
      <c r="C455" s="208" t="e">
        <f>'so sanh'!C508</f>
        <v>#REF!</v>
      </c>
      <c r="D455" s="208">
        <f>'so sanh'!D508</f>
        <v>0</v>
      </c>
      <c r="E455" s="208">
        <f>'so sanh'!E508</f>
        <v>0</v>
      </c>
    </row>
    <row r="456" spans="1:5" x14ac:dyDescent="0.3">
      <c r="A456" s="45" t="str">
        <f>'so sanh'!A509</f>
        <v>X</v>
      </c>
      <c r="B456" s="208" t="str">
        <f>'so sanh'!B509</f>
        <v>GẠCH, NGÓI CÁC LOẠI:</v>
      </c>
      <c r="C456" s="208">
        <f>'so sanh'!C509</f>
        <v>0</v>
      </c>
      <c r="D456" s="208">
        <f>'so sanh'!D509</f>
        <v>0</v>
      </c>
      <c r="E456" s="208">
        <f>'so sanh'!E509</f>
        <v>0</v>
      </c>
    </row>
    <row r="457" spans="1:5" x14ac:dyDescent="0.3">
      <c r="A457" s="45">
        <f>'so sanh'!A510</f>
        <v>0</v>
      </c>
      <c r="B457" s="208" t="str">
        <f>'so sanh'!B510</f>
        <v>Gạch lát vỉa hè:</v>
      </c>
      <c r="C457" s="208">
        <f>'so sanh'!C510</f>
        <v>0</v>
      </c>
      <c r="D457" s="208">
        <f>'so sanh'!D510</f>
        <v>0</v>
      </c>
      <c r="E457" s="208">
        <f>'so sanh'!E510</f>
        <v>0</v>
      </c>
    </row>
    <row r="458" spans="1:5" x14ac:dyDescent="0.3">
      <c r="A458" s="45">
        <f>'so sanh'!A511</f>
        <v>0</v>
      </c>
      <c r="B458" s="208" t="str">
        <f>'so sanh'!B511</f>
        <v>* Gạch Terrazzo - Lát vĩa hè TCVN 7744:2013 : Cty CP Địa ốc An Giang SX (giao trên phương tiên của bên mua tại Nhà máy cấu kiện bê tông An Giang, xã Vĩnh Thạnh Trung, Châu Phú). Theo bảng giá ngày 03/02/2020</v>
      </c>
      <c r="C458" s="208">
        <f>'so sanh'!C511</f>
        <v>0</v>
      </c>
      <c r="D458" s="208">
        <f>'so sanh'!D511</f>
        <v>0</v>
      </c>
      <c r="E458" s="208">
        <f>'so sanh'!E511</f>
        <v>0</v>
      </c>
    </row>
    <row r="459" spans="1:5" x14ac:dyDescent="0.3">
      <c r="A459" s="45">
        <f>'so sanh'!A512</f>
        <v>1</v>
      </c>
      <c r="B459" s="208" t="str">
        <f>'so sanh'!B512</f>
        <v>Quy cách (400 x 400)mm, dày 30mm (+/-1.3) - màu vàng, tím, xanh lá cây, xám điểm hồng, xám xanh</v>
      </c>
      <c r="C459" s="208" t="str">
        <f>'so sanh'!C512</f>
        <v>đ/m2</v>
      </c>
      <c r="D459" s="208">
        <f>'so sanh'!D512</f>
        <v>0</v>
      </c>
      <c r="E459" s="208">
        <f>'so sanh'!E512</f>
        <v>0</v>
      </c>
    </row>
    <row r="460" spans="1:5" x14ac:dyDescent="0.3">
      <c r="A460" s="45">
        <f>'so sanh'!A513</f>
        <v>2</v>
      </c>
      <c r="B460" s="208" t="str">
        <f>'so sanh'!B513</f>
        <v>Quy cách (400 x 400)mm, dày 30mm (+/-1.3) màu xám, xám tro, đỏ</v>
      </c>
      <c r="C460" s="208" t="str">
        <f>'so sanh'!C513</f>
        <v>đ/m2</v>
      </c>
      <c r="D460" s="208">
        <f>'so sanh'!D513</f>
        <v>0</v>
      </c>
      <c r="E460" s="208">
        <f>'so sanh'!E513</f>
        <v>0</v>
      </c>
    </row>
    <row r="461" spans="1:5" x14ac:dyDescent="0.3">
      <c r="A461" s="45">
        <f>'so sanh'!A514</f>
        <v>0</v>
      </c>
      <c r="B461" s="208" t="str">
        <f>'so sanh'!B514</f>
        <v>Gạch địa phương :</v>
      </c>
      <c r="C461" s="208">
        <f>'so sanh'!C514</f>
        <v>0</v>
      </c>
      <c r="D461" s="208">
        <f>'so sanh'!D514</f>
        <v>0</v>
      </c>
      <c r="E461" s="208">
        <f>'so sanh'!E514</f>
        <v>0</v>
      </c>
    </row>
    <row r="462" spans="1:5" x14ac:dyDescent="0.3">
      <c r="A462" s="45">
        <f>'so sanh'!A515</f>
        <v>0</v>
      </c>
      <c r="B462" s="208" t="str">
        <f>'so sanh'!B515</f>
        <v xml:space="preserve"> * Cơ sở gạch huyện Châu Thành (cách cầu Chắc Cà Đao 2 km, giá bán tại lò)</v>
      </c>
      <c r="C462" s="208">
        <f>'so sanh'!C515</f>
        <v>0</v>
      </c>
      <c r="D462" s="208">
        <f>'so sanh'!D515</f>
        <v>0</v>
      </c>
      <c r="E462" s="208">
        <f>'so sanh'!E515</f>
        <v>0</v>
      </c>
    </row>
    <row r="463" spans="1:5" x14ac:dyDescent="0.3">
      <c r="A463" s="45">
        <f>'so sanh'!A516</f>
        <v>1</v>
      </c>
      <c r="B463" s="208" t="str">
        <f>'so sanh'!B516</f>
        <v>Gạch ống loại 1 (7,5 x 7,5 x 17,5)</v>
      </c>
      <c r="C463" s="208" t="str">
        <f>'so sanh'!C516</f>
        <v>đ/viên</v>
      </c>
      <c r="D463" s="208">
        <f>'so sanh'!D516</f>
        <v>0</v>
      </c>
      <c r="E463" s="208">
        <f>'so sanh'!E516</f>
        <v>0</v>
      </c>
    </row>
    <row r="464" spans="1:5" x14ac:dyDescent="0.3">
      <c r="A464" s="45">
        <f>'so sanh'!A517</f>
        <v>2</v>
      </c>
      <c r="B464" s="208" t="str">
        <f>'so sanh'!B517</f>
        <v>Gạch ống loại 2 (7,5 x 7,5 x 17,5)</v>
      </c>
      <c r="C464" s="208" t="str">
        <f>'so sanh'!C517</f>
        <v>đ/viên</v>
      </c>
      <c r="D464" s="208">
        <f>'so sanh'!D517</f>
        <v>0</v>
      </c>
      <c r="E464" s="208">
        <f>'so sanh'!E517</f>
        <v>0</v>
      </c>
    </row>
    <row r="465" spans="1:5" x14ac:dyDescent="0.3">
      <c r="A465" s="45">
        <f>'so sanh'!A518</f>
        <v>3</v>
      </c>
      <c r="B465" s="208" t="str">
        <f>'so sanh'!B518</f>
        <v>Gạch thẻ loại 1 (3,5 x 7,5 x 17,5)</v>
      </c>
      <c r="C465" s="208" t="str">
        <f>'so sanh'!C518</f>
        <v>đ/viên</v>
      </c>
      <c r="D465" s="208">
        <f>'so sanh'!D518</f>
        <v>0</v>
      </c>
      <c r="E465" s="208">
        <f>'so sanh'!E518</f>
        <v>0</v>
      </c>
    </row>
    <row r="466" spans="1:5" x14ac:dyDescent="0.3">
      <c r="A466" s="45">
        <f>'so sanh'!A519</f>
        <v>4</v>
      </c>
      <c r="B466" s="208" t="str">
        <f>'so sanh'!B519</f>
        <v>Gạch thẻ loại 2 (3,5 x 7,5 x 17,5)</v>
      </c>
      <c r="C466" s="208" t="str">
        <f>'so sanh'!C519</f>
        <v>đ/viên</v>
      </c>
      <c r="D466" s="208">
        <f>'so sanh'!D519</f>
        <v>0</v>
      </c>
      <c r="E466" s="208">
        <f>'so sanh'!E519</f>
        <v>0</v>
      </c>
    </row>
    <row r="467" spans="1:5" x14ac:dyDescent="0.3">
      <c r="A467" s="45">
        <f>'so sanh'!A520</f>
        <v>0</v>
      </c>
      <c r="B467" s="208" t="str">
        <f>'so sanh'!B520</f>
        <v xml:space="preserve"> * Cơ sở gạch huyện Châu Phú (cách thị trấn Cái Dầu 2,5 km)</v>
      </c>
      <c r="C467" s="208">
        <f>'so sanh'!C520</f>
        <v>0</v>
      </c>
      <c r="D467" s="208">
        <f>'so sanh'!D520</f>
        <v>0</v>
      </c>
      <c r="E467" s="208">
        <f>'so sanh'!E520</f>
        <v>0</v>
      </c>
    </row>
    <row r="468" spans="1:5" x14ac:dyDescent="0.3">
      <c r="A468" s="45">
        <f>'so sanh'!A521</f>
        <v>1</v>
      </c>
      <c r="B468" s="208" t="str">
        <f>'so sanh'!B521</f>
        <v>Gạch ống loại 1 (7,5 x 7,5 x 17,5)</v>
      </c>
      <c r="C468" s="208" t="str">
        <f>'so sanh'!C521</f>
        <v>đ/viên</v>
      </c>
      <c r="D468" s="208">
        <f>'so sanh'!D521</f>
        <v>0</v>
      </c>
      <c r="E468" s="208">
        <f>'so sanh'!E521</f>
        <v>0</v>
      </c>
    </row>
    <row r="469" spans="1:5" x14ac:dyDescent="0.3">
      <c r="A469" s="45">
        <f>'so sanh'!A522</f>
        <v>2</v>
      </c>
      <c r="B469" s="208" t="str">
        <f>'so sanh'!B522</f>
        <v>Gạch ống loại 2 (7,5 x 7,5 x 17,5)</v>
      </c>
      <c r="C469" s="208" t="str">
        <f>'so sanh'!C522</f>
        <v>đ/viên</v>
      </c>
      <c r="D469" s="208">
        <f>'so sanh'!D522</f>
        <v>0</v>
      </c>
      <c r="E469" s="208">
        <f>'so sanh'!E522</f>
        <v>0</v>
      </c>
    </row>
    <row r="470" spans="1:5" x14ac:dyDescent="0.3">
      <c r="A470" s="45">
        <f>'so sanh'!A523</f>
        <v>3</v>
      </c>
      <c r="B470" s="208" t="str">
        <f>'so sanh'!B523</f>
        <v>Gạch thẻ loại 1 (3,5 x 7,5 x 17,5)</v>
      </c>
      <c r="C470" s="208" t="str">
        <f>'so sanh'!C523</f>
        <v>đ/viên</v>
      </c>
      <c r="D470" s="208">
        <f>'so sanh'!D523</f>
        <v>0</v>
      </c>
      <c r="E470" s="208">
        <f>'so sanh'!E523</f>
        <v>0</v>
      </c>
    </row>
    <row r="471" spans="1:5" x14ac:dyDescent="0.3">
      <c r="A471" s="45">
        <f>'so sanh'!A524</f>
        <v>4</v>
      </c>
      <c r="B471" s="208" t="str">
        <f>'so sanh'!B524</f>
        <v>Gạch thẻ loại 2 (3,5 x 7,5 x 17,5)</v>
      </c>
      <c r="C471" s="208" t="str">
        <f>'so sanh'!C524</f>
        <v>đ/viên</v>
      </c>
      <c r="D471" s="208">
        <f>'so sanh'!D524</f>
        <v>0</v>
      </c>
      <c r="E471" s="208">
        <f>'so sanh'!E524</f>
        <v>0</v>
      </c>
    </row>
    <row r="472" spans="1:5" x14ac:dyDescent="0.3">
      <c r="A472" s="45">
        <f>'so sanh'!A525</f>
        <v>0</v>
      </c>
      <c r="B472" s="208" t="str">
        <f>'so sanh'!B525</f>
        <v xml:space="preserve"> * Cơ sở gạch huyện Chợ Mới (cách thị trấn Chợ Mới 5 km)</v>
      </c>
      <c r="C472" s="208">
        <f>'so sanh'!C525</f>
        <v>0</v>
      </c>
      <c r="D472" s="208">
        <f>'so sanh'!D525</f>
        <v>0</v>
      </c>
      <c r="E472" s="208">
        <f>'so sanh'!E525</f>
        <v>0</v>
      </c>
    </row>
    <row r="473" spans="1:5" x14ac:dyDescent="0.3">
      <c r="A473" s="45">
        <f>'so sanh'!A526</f>
        <v>1</v>
      </c>
      <c r="B473" s="208" t="str">
        <f>'so sanh'!B526</f>
        <v>Gạch ống loại 1 (7,5 x 7,5 x 17,5)</v>
      </c>
      <c r="C473" s="208" t="str">
        <f>'so sanh'!C526</f>
        <v>đ/viên</v>
      </c>
      <c r="D473" s="208">
        <f>'so sanh'!D526</f>
        <v>0</v>
      </c>
      <c r="E473" s="208">
        <f>'so sanh'!E526</f>
        <v>0</v>
      </c>
    </row>
    <row r="474" spans="1:5" x14ac:dyDescent="0.3">
      <c r="A474" s="45">
        <f>'so sanh'!A527</f>
        <v>2</v>
      </c>
      <c r="B474" s="208" t="str">
        <f>'so sanh'!B527</f>
        <v>Gạch ống loại 2 (7,5 x 7,5 x 17,5)</v>
      </c>
      <c r="C474" s="208" t="str">
        <f>'so sanh'!C527</f>
        <v>đ/viên</v>
      </c>
      <c r="D474" s="208">
        <f>'so sanh'!D527</f>
        <v>0</v>
      </c>
      <c r="E474" s="208">
        <f>'so sanh'!E527</f>
        <v>0</v>
      </c>
    </row>
    <row r="475" spans="1:5" x14ac:dyDescent="0.3">
      <c r="A475" s="45">
        <f>'so sanh'!A528</f>
        <v>3</v>
      </c>
      <c r="B475" s="208" t="str">
        <f>'so sanh'!B528</f>
        <v>Gạch thẻ loại 1 (3,5 x 7,5 x 17,5)</v>
      </c>
      <c r="C475" s="208" t="str">
        <f>'so sanh'!C528</f>
        <v>đ/viên</v>
      </c>
      <c r="D475" s="208">
        <f>'so sanh'!D528</f>
        <v>0</v>
      </c>
      <c r="E475" s="208">
        <f>'so sanh'!E528</f>
        <v>0</v>
      </c>
    </row>
    <row r="476" spans="1:5" x14ac:dyDescent="0.3">
      <c r="A476" s="45">
        <f>'so sanh'!A529</f>
        <v>4</v>
      </c>
      <c r="B476" s="208" t="str">
        <f>'so sanh'!B529</f>
        <v>Gạch thẻ loại 2 (3,5 x 7,5 x 17,5)</v>
      </c>
      <c r="C476" s="208" t="str">
        <f>'so sanh'!C529</f>
        <v>đ/viên</v>
      </c>
      <c r="D476" s="208">
        <f>'so sanh'!D529</f>
        <v>0</v>
      </c>
      <c r="E476" s="208">
        <f>'so sanh'!E529</f>
        <v>0</v>
      </c>
    </row>
    <row r="477" spans="1:5" x14ac:dyDescent="0.3">
      <c r="A477" s="45">
        <f>'so sanh'!A530</f>
        <v>0</v>
      </c>
      <c r="B477" s="208" t="str">
        <f>'so sanh'!B530</f>
        <v xml:space="preserve"> * Cơ sở gạch huyện Phú Tân (cách thị trấn Phú Tân 3 km)</v>
      </c>
      <c r="C477" s="208">
        <f>'so sanh'!C530</f>
        <v>0</v>
      </c>
      <c r="D477" s="208">
        <f>'so sanh'!D530</f>
        <v>0</v>
      </c>
      <c r="E477" s="208">
        <f>'so sanh'!E530</f>
        <v>0</v>
      </c>
    </row>
    <row r="478" spans="1:5" x14ac:dyDescent="0.3">
      <c r="A478" s="45">
        <f>'so sanh'!A531</f>
        <v>1</v>
      </c>
      <c r="B478" s="208" t="str">
        <f>'so sanh'!B531</f>
        <v>Gạch ống loại 1 (7,5 x 7,5 x 17,5)</v>
      </c>
      <c r="C478" s="208" t="str">
        <f>'so sanh'!C531</f>
        <v>đ/viên</v>
      </c>
      <c r="D478" s="208">
        <f>'so sanh'!D531</f>
        <v>0</v>
      </c>
      <c r="E478" s="208">
        <f>'so sanh'!E531</f>
        <v>0</v>
      </c>
    </row>
    <row r="479" spans="1:5" x14ac:dyDescent="0.3">
      <c r="A479" s="45">
        <f>'so sanh'!A532</f>
        <v>2</v>
      </c>
      <c r="B479" s="208" t="str">
        <f>'so sanh'!B532</f>
        <v>Gạch ống loại 2 (7,5 x 7,5 x 17,5)</v>
      </c>
      <c r="C479" s="208" t="str">
        <f>'so sanh'!C532</f>
        <v>đ/viên</v>
      </c>
      <c r="D479" s="208">
        <f>'so sanh'!D532</f>
        <v>0</v>
      </c>
      <c r="E479" s="208">
        <f>'so sanh'!E532</f>
        <v>0</v>
      </c>
    </row>
    <row r="480" spans="1:5" x14ac:dyDescent="0.3">
      <c r="A480" s="45">
        <f>'so sanh'!A533</f>
        <v>3</v>
      </c>
      <c r="B480" s="208" t="str">
        <f>'so sanh'!B533</f>
        <v>Gạch thẻ loại 1 (3,5 x 7,5 x 17,5)</v>
      </c>
      <c r="C480" s="208" t="str">
        <f>'so sanh'!C533</f>
        <v>đ/viên</v>
      </c>
      <c r="D480" s="208">
        <f>'so sanh'!D533</f>
        <v>0</v>
      </c>
      <c r="E480" s="208">
        <f>'so sanh'!E533</f>
        <v>0</v>
      </c>
    </row>
    <row r="481" spans="1:5" x14ac:dyDescent="0.3">
      <c r="A481" s="45">
        <f>'so sanh'!A534</f>
        <v>4</v>
      </c>
      <c r="B481" s="208" t="str">
        <f>'so sanh'!B534</f>
        <v>Gạch thẻ loại 2 (3,5 x 7,5 x 17,5)</v>
      </c>
      <c r="C481" s="208" t="str">
        <f>'so sanh'!C534</f>
        <v>đ/viên</v>
      </c>
      <c r="D481" s="208">
        <f>'so sanh'!D534</f>
        <v>0</v>
      </c>
      <c r="E481" s="208">
        <f>'so sanh'!E534</f>
        <v>0</v>
      </c>
    </row>
    <row r="482" spans="1:5" x14ac:dyDescent="0.3">
      <c r="A482" s="45">
        <f>'so sanh'!A535</f>
        <v>0</v>
      </c>
      <c r="B482" s="208" t="str">
        <f>'so sanh'!B535</f>
        <v xml:space="preserve"> *Giá bán tại nhà máy gạch ngói Tuynel Long Xuyên (giá xuất xưởng): Công ty TNHH MTV Xây Lắp An Giang. Theo bảng giá ngày 04/9/2019</v>
      </c>
      <c r="C482" s="208">
        <f>'so sanh'!C535</f>
        <v>0</v>
      </c>
      <c r="D482" s="208">
        <f>'so sanh'!D535</f>
        <v>0</v>
      </c>
      <c r="E482" s="208">
        <f>'so sanh'!E535</f>
        <v>0</v>
      </c>
    </row>
    <row r="483" spans="1:5" x14ac:dyDescent="0.3">
      <c r="A483" s="45">
        <f>'so sanh'!A536</f>
        <v>1</v>
      </c>
      <c r="B483" s="208" t="str">
        <f>'so sanh'!B536</f>
        <v xml:space="preserve"> Gạch ống 9 x 19</v>
      </c>
      <c r="C483" s="208" t="str">
        <f>'so sanh'!C536</f>
        <v>đ/viên</v>
      </c>
      <c r="D483" s="208">
        <f>'so sanh'!D536</f>
        <v>0</v>
      </c>
      <c r="E483" s="208">
        <f>'so sanh'!E536</f>
        <v>0</v>
      </c>
    </row>
    <row r="484" spans="1:5" x14ac:dyDescent="0.3">
      <c r="A484" s="45">
        <f>'so sanh'!A537</f>
        <v>2</v>
      </c>
      <c r="B484" s="208" t="str">
        <f>'so sanh'!B537</f>
        <v xml:space="preserve"> Gạch thẻ 9 x 19</v>
      </c>
      <c r="C484" s="208" t="str">
        <f>'so sanh'!C537</f>
        <v>đ/viên</v>
      </c>
      <c r="D484" s="208">
        <f>'so sanh'!D537</f>
        <v>0</v>
      </c>
      <c r="E484" s="208">
        <f>'so sanh'!E537</f>
        <v>0</v>
      </c>
    </row>
    <row r="485" spans="1:5" x14ac:dyDescent="0.3">
      <c r="A485" s="45">
        <f>'so sanh'!A538</f>
        <v>3</v>
      </c>
      <c r="B485" s="208" t="str">
        <f>'so sanh'!B538</f>
        <v>Gạch ống 8 x 18</v>
      </c>
      <c r="C485" s="208" t="str">
        <f>'so sanh'!C538</f>
        <v>đ/viên</v>
      </c>
      <c r="D485" s="208">
        <f>'so sanh'!D538</f>
        <v>0</v>
      </c>
      <c r="E485" s="208">
        <f>'so sanh'!E538</f>
        <v>0</v>
      </c>
    </row>
    <row r="486" spans="1:5" x14ac:dyDescent="0.3">
      <c r="A486" s="45">
        <f>'so sanh'!A539</f>
        <v>4</v>
      </c>
      <c r="B486" s="208" t="str">
        <f>'so sanh'!B539</f>
        <v>Gạch thẻ 8 x 18</v>
      </c>
      <c r="C486" s="208" t="str">
        <f>'so sanh'!C539</f>
        <v>đ/viên</v>
      </c>
      <c r="D486" s="208">
        <f>'so sanh'!D539</f>
        <v>0</v>
      </c>
      <c r="E486" s="208">
        <f>'so sanh'!E539</f>
        <v>0</v>
      </c>
    </row>
    <row r="487" spans="1:5" x14ac:dyDescent="0.3">
      <c r="A487" s="45">
        <f>'so sanh'!A540</f>
        <v>6</v>
      </c>
      <c r="B487" s="208" t="str">
        <f>'so sanh'!B540</f>
        <v xml:space="preserve"> Ngói lợp 22 viên/m2 (hóa chất)</v>
      </c>
      <c r="C487" s="208" t="str">
        <f>'so sanh'!C540</f>
        <v>đ/viên</v>
      </c>
      <c r="D487" s="208">
        <f>'so sanh'!D540</f>
        <v>0</v>
      </c>
      <c r="E487" s="208">
        <f>'so sanh'!E540</f>
        <v>0</v>
      </c>
    </row>
    <row r="488" spans="1:5" x14ac:dyDescent="0.3">
      <c r="A488" s="45">
        <f>'so sanh'!A541</f>
        <v>8</v>
      </c>
      <c r="B488" s="208" t="str">
        <f>'so sanh'!B541</f>
        <v xml:space="preserve"> Ngói vẫy cá 65 viên/m2 (hóa chất)</v>
      </c>
      <c r="C488" s="208" t="str">
        <f>'so sanh'!C541</f>
        <v>đ/viên</v>
      </c>
      <c r="D488" s="208">
        <f>'so sanh'!D541</f>
        <v>0</v>
      </c>
      <c r="E488" s="208">
        <f>'so sanh'!E541</f>
        <v>0</v>
      </c>
    </row>
    <row r="489" spans="1:5" x14ac:dyDescent="0.3">
      <c r="A489" s="45">
        <f>'so sanh'!A542</f>
        <v>10</v>
      </c>
      <c r="B489" s="208" t="str">
        <f>'so sanh'!B542</f>
        <v xml:space="preserve"> Ngói âm (hoá chất)</v>
      </c>
      <c r="C489" s="208" t="str">
        <f>'so sanh'!C542</f>
        <v>đ/viên</v>
      </c>
      <c r="D489" s="208">
        <f>'so sanh'!D542</f>
        <v>0</v>
      </c>
      <c r="E489" s="208">
        <f>'so sanh'!E542</f>
        <v>0</v>
      </c>
    </row>
    <row r="490" spans="1:5" x14ac:dyDescent="0.3">
      <c r="A490" s="45">
        <f>'so sanh'!A543</f>
        <v>12</v>
      </c>
      <c r="B490" s="208" t="str">
        <f>'so sanh'!B543</f>
        <v xml:space="preserve"> Ngói dương (hoá chất)</v>
      </c>
      <c r="C490" s="208" t="str">
        <f>'so sanh'!C543</f>
        <v>đ/viên</v>
      </c>
      <c r="D490" s="208">
        <f>'so sanh'!D543</f>
        <v>0</v>
      </c>
      <c r="E490" s="208">
        <f>'so sanh'!E543</f>
        <v>0</v>
      </c>
    </row>
    <row r="491" spans="1:5" x14ac:dyDescent="0.3">
      <c r="A491" s="45">
        <f>'so sanh'!A544</f>
        <v>14</v>
      </c>
      <c r="B491" s="208" t="str">
        <f>'so sanh'!B544</f>
        <v xml:space="preserve"> Ngói diềm âm (hóa chất)</v>
      </c>
      <c r="C491" s="208" t="str">
        <f>'so sanh'!C544</f>
        <v>đ/viên</v>
      </c>
      <c r="D491" s="208">
        <f>'so sanh'!D544</f>
        <v>0</v>
      </c>
      <c r="E491" s="208">
        <f>'so sanh'!E544</f>
        <v>0</v>
      </c>
    </row>
    <row r="492" spans="1:5" x14ac:dyDescent="0.3">
      <c r="A492" s="45">
        <f>'so sanh'!A545</f>
        <v>16</v>
      </c>
      <c r="B492" s="208" t="str">
        <f>'so sanh'!B545</f>
        <v xml:space="preserve"> Ngói diềm dương (hóa chất)</v>
      </c>
      <c r="C492" s="208" t="str">
        <f>'so sanh'!C545</f>
        <v>đ/viên</v>
      </c>
      <c r="D492" s="208">
        <f>'so sanh'!D545</f>
        <v>0</v>
      </c>
      <c r="E492" s="208">
        <f>'so sanh'!E545</f>
        <v>0</v>
      </c>
    </row>
    <row r="493" spans="1:5" x14ac:dyDescent="0.3">
      <c r="A493" s="45">
        <f>'so sanh'!A546</f>
        <v>17</v>
      </c>
      <c r="B493" s="208" t="str">
        <f>'so sanh'!B546</f>
        <v xml:space="preserve"> Ngói mũi hài (hoá chất)</v>
      </c>
      <c r="C493" s="208" t="str">
        <f>'so sanh'!C546</f>
        <v>đ/viên</v>
      </c>
      <c r="D493" s="208">
        <f>'so sanh'!D546</f>
        <v>0</v>
      </c>
      <c r="E493" s="208">
        <f>'so sanh'!E546</f>
        <v>0</v>
      </c>
    </row>
    <row r="494" spans="1:5" x14ac:dyDescent="0.3">
      <c r="A494" s="45">
        <f>'so sanh'!A547</f>
        <v>18</v>
      </c>
      <c r="B494" s="208" t="str">
        <f>'so sanh'!B547</f>
        <v xml:space="preserve"> Ngói vẫy rồng (hoá chất)</v>
      </c>
      <c r="C494" s="208" t="str">
        <f>'so sanh'!C547</f>
        <v>đ/viên</v>
      </c>
      <c r="D494" s="208">
        <f>'so sanh'!D547</f>
        <v>0</v>
      </c>
      <c r="E494" s="208">
        <f>'so sanh'!E547</f>
        <v>0</v>
      </c>
    </row>
    <row r="495" spans="1:5" x14ac:dyDescent="0.3">
      <c r="A495" s="45">
        <f>'so sanh'!A548</f>
        <v>20</v>
      </c>
      <c r="B495" s="208" t="str">
        <f>'so sanh'!B548</f>
        <v xml:space="preserve"> Gạch cẩn (hóa chất)</v>
      </c>
      <c r="C495" s="208" t="str">
        <f>'so sanh'!C548</f>
        <v>đ/viên</v>
      </c>
      <c r="D495" s="208">
        <f>'so sanh'!D548</f>
        <v>0</v>
      </c>
      <c r="E495" s="208">
        <f>'so sanh'!E548</f>
        <v>0</v>
      </c>
    </row>
    <row r="496" spans="1:5" x14ac:dyDescent="0.3">
      <c r="A496" s="45">
        <f>'so sanh'!A549</f>
        <v>21</v>
      </c>
      <c r="B496" s="208" t="str">
        <f>'so sanh'!B549</f>
        <v xml:space="preserve"> Gạch trang trí (Hauydi)</v>
      </c>
      <c r="C496" s="208" t="str">
        <f>'so sanh'!C549</f>
        <v>đ/viên</v>
      </c>
      <c r="D496" s="208">
        <f>'so sanh'!D549</f>
        <v>0</v>
      </c>
      <c r="E496" s="208">
        <f>'so sanh'!E549</f>
        <v>0</v>
      </c>
    </row>
    <row r="497" spans="1:5" x14ac:dyDescent="0.3">
      <c r="A497" s="45">
        <f>'so sanh'!A550</f>
        <v>23</v>
      </c>
      <c r="B497" s="208" t="str">
        <f>'so sanh'!B550</f>
        <v xml:space="preserve"> Ngói sắp nóc (hoá chất)</v>
      </c>
      <c r="C497" s="208" t="str">
        <f>'so sanh'!C550</f>
        <v>đ/viên</v>
      </c>
      <c r="D497" s="208" t="e">
        <f>'so sanh'!D550</f>
        <v>#REF!</v>
      </c>
      <c r="E497" s="208" t="e">
        <f>'so sanh'!E550</f>
        <v>#REF!</v>
      </c>
    </row>
    <row r="498" spans="1:5" x14ac:dyDescent="0.3">
      <c r="A498" s="45">
        <f>'so sanh'!A551</f>
        <v>24</v>
      </c>
      <c r="B498" s="208" t="str">
        <f>'so sanh'!B551</f>
        <v xml:space="preserve"> Ngói sắp nóc nhỏ (hoá chất)</v>
      </c>
      <c r="C498" s="208" t="str">
        <f>'so sanh'!C551</f>
        <v>đ/viên</v>
      </c>
      <c r="D498" s="208" t="e">
        <f>'so sanh'!D551</f>
        <v>#REF!</v>
      </c>
      <c r="E498" s="208" t="e">
        <f>'so sanh'!E551</f>
        <v>#REF!</v>
      </c>
    </row>
    <row r="499" spans="1:5" x14ac:dyDescent="0.3">
      <c r="A499" s="45">
        <f>'so sanh'!A552</f>
        <v>0</v>
      </c>
      <c r="B499" s="208" t="str">
        <f>'so sanh'!B552</f>
        <v xml:space="preserve"> * Giá bán gạch Tuynel tại nhà máy gạch Tri Tôn An Giang (giá xuất xưởng): Công ty TNHH MTV Xây Lắp An Giang. Theo bảng giá ngày 04/9/2019</v>
      </c>
      <c r="C499" s="208">
        <f>'so sanh'!C552</f>
        <v>0</v>
      </c>
      <c r="D499" s="208">
        <f>'so sanh'!D552</f>
        <v>0</v>
      </c>
      <c r="E499" s="208">
        <f>'so sanh'!E552</f>
        <v>0</v>
      </c>
    </row>
    <row r="500" spans="1:5" x14ac:dyDescent="0.3">
      <c r="A500" s="45">
        <f>'so sanh'!A553</f>
        <v>1</v>
      </c>
      <c r="B500" s="208" t="str">
        <f>'so sanh'!B553</f>
        <v>Gạch ống 8 x 18</v>
      </c>
      <c r="C500" s="208" t="str">
        <f>'so sanh'!C553</f>
        <v>đ/viên</v>
      </c>
      <c r="D500" s="208" t="e">
        <f>'so sanh'!D553</f>
        <v>#REF!</v>
      </c>
      <c r="E500" s="208" t="e">
        <f>'so sanh'!E553</f>
        <v>#REF!</v>
      </c>
    </row>
    <row r="501" spans="1:5" x14ac:dyDescent="0.3">
      <c r="A501" s="45">
        <f>'so sanh'!A554</f>
        <v>2</v>
      </c>
      <c r="B501" s="208" t="str">
        <f>'so sanh'!B554</f>
        <v>Gạch thẻ 8 x 18</v>
      </c>
      <c r="C501" s="208" t="str">
        <f>'so sanh'!C554</f>
        <v>đ/viên</v>
      </c>
      <c r="D501" s="208" t="e">
        <f>'so sanh'!D554</f>
        <v>#REF!</v>
      </c>
      <c r="E501" s="208" t="e">
        <f>'so sanh'!E554</f>
        <v>#REF!</v>
      </c>
    </row>
    <row r="502" spans="1:5" x14ac:dyDescent="0.3">
      <c r="A502" s="45">
        <f>'so sanh'!A555</f>
        <v>0</v>
      </c>
      <c r="B502" s="208" t="e">
        <f>'so sanh'!B555</f>
        <v>#REF!</v>
      </c>
      <c r="C502" s="208">
        <f>'so sanh'!C555</f>
        <v>0</v>
      </c>
      <c r="D502" s="208">
        <f>'so sanh'!D555</f>
        <v>0</v>
      </c>
      <c r="E502" s="208">
        <f>'so sanh'!E555</f>
        <v>0</v>
      </c>
    </row>
    <row r="503" spans="1:5" x14ac:dyDescent="0.3">
      <c r="A503" s="45">
        <f>'so sanh'!A556</f>
        <v>0</v>
      </c>
      <c r="B503" s="208" t="e">
        <f>'so sanh'!B556</f>
        <v>#REF!</v>
      </c>
      <c r="C503" s="208">
        <f>'so sanh'!C556</f>
        <v>0</v>
      </c>
      <c r="D503" s="208">
        <f>'so sanh'!D556</f>
        <v>0</v>
      </c>
      <c r="E503" s="208">
        <f>'so sanh'!E556</f>
        <v>0</v>
      </c>
    </row>
    <row r="504" spans="1:5" x14ac:dyDescent="0.3">
      <c r="A504" s="45">
        <f>'so sanh'!A557</f>
        <v>0</v>
      </c>
      <c r="B504" s="208" t="e">
        <f>'so sanh'!B557</f>
        <v>#REF!</v>
      </c>
      <c r="C504" s="208">
        <f>'so sanh'!C557</f>
        <v>0</v>
      </c>
      <c r="D504" s="208">
        <f>'so sanh'!D557</f>
        <v>0</v>
      </c>
      <c r="E504" s="208">
        <f>'so sanh'!E557</f>
        <v>0</v>
      </c>
    </row>
    <row r="505" spans="1:5" x14ac:dyDescent="0.3">
      <c r="A505" s="45" t="e">
        <f>'so sanh'!A558</f>
        <v>#REF!</v>
      </c>
      <c r="B505" s="208" t="e">
        <f>'so sanh'!B558</f>
        <v>#REF!</v>
      </c>
      <c r="C505" s="208" t="e">
        <f>'so sanh'!C558</f>
        <v>#REF!</v>
      </c>
      <c r="D505" s="208" t="e">
        <f>'so sanh'!D558</f>
        <v>#REF!</v>
      </c>
      <c r="E505" s="208" t="e">
        <f>'so sanh'!E558</f>
        <v>#REF!</v>
      </c>
    </row>
    <row r="506" spans="1:5" x14ac:dyDescent="0.3">
      <c r="A506" s="45" t="e">
        <f>'so sanh'!A559</f>
        <v>#REF!</v>
      </c>
      <c r="B506" s="208" t="e">
        <f>'so sanh'!B559</f>
        <v>#REF!</v>
      </c>
      <c r="C506" s="208" t="e">
        <f>'so sanh'!C559</f>
        <v>#REF!</v>
      </c>
      <c r="D506" s="208" t="e">
        <f>'so sanh'!D559</f>
        <v>#REF!</v>
      </c>
      <c r="E506" s="208" t="e">
        <f>'so sanh'!E559</f>
        <v>#REF!</v>
      </c>
    </row>
    <row r="507" spans="1:5" x14ac:dyDescent="0.3">
      <c r="A507" s="45" t="e">
        <f>'so sanh'!A560</f>
        <v>#REF!</v>
      </c>
      <c r="B507" s="208" t="e">
        <f>'so sanh'!B560</f>
        <v>#REF!</v>
      </c>
      <c r="C507" s="208" t="e">
        <f>'so sanh'!C560</f>
        <v>#REF!</v>
      </c>
      <c r="D507" s="208" t="e">
        <f>'so sanh'!D560</f>
        <v>#REF!</v>
      </c>
      <c r="E507" s="208" t="e">
        <f>'so sanh'!E560</f>
        <v>#REF!</v>
      </c>
    </row>
    <row r="508" spans="1:5" x14ac:dyDescent="0.3">
      <c r="A508" s="45" t="e">
        <f>'so sanh'!A561</f>
        <v>#REF!</v>
      </c>
      <c r="B508" s="208" t="e">
        <f>'so sanh'!B561</f>
        <v>#REF!</v>
      </c>
      <c r="C508" s="208" t="e">
        <f>'so sanh'!C561</f>
        <v>#REF!</v>
      </c>
      <c r="D508" s="208" t="e">
        <f>'so sanh'!D561</f>
        <v>#REF!</v>
      </c>
      <c r="E508" s="208" t="e">
        <f>'so sanh'!E561</f>
        <v>#REF!</v>
      </c>
    </row>
    <row r="509" spans="1:5" x14ac:dyDescent="0.3">
      <c r="A509" s="45" t="e">
        <f>'so sanh'!A562</f>
        <v>#REF!</v>
      </c>
      <c r="B509" s="208" t="e">
        <f>'so sanh'!B562</f>
        <v>#REF!</v>
      </c>
      <c r="C509" s="208" t="e">
        <f>'so sanh'!C562</f>
        <v>#REF!</v>
      </c>
      <c r="D509" s="208" t="e">
        <f>'so sanh'!D562</f>
        <v>#REF!</v>
      </c>
      <c r="E509" s="208" t="e">
        <f>'so sanh'!E562</f>
        <v>#REF!</v>
      </c>
    </row>
    <row r="510" spans="1:5" x14ac:dyDescent="0.3">
      <c r="A510" s="45" t="e">
        <f>'so sanh'!A563</f>
        <v>#REF!</v>
      </c>
      <c r="B510" s="208" t="e">
        <f>'so sanh'!B563</f>
        <v>#REF!</v>
      </c>
      <c r="C510" s="208" t="e">
        <f>'so sanh'!C563</f>
        <v>#REF!</v>
      </c>
      <c r="D510" s="208" t="e">
        <f>'so sanh'!D563</f>
        <v>#REF!</v>
      </c>
      <c r="E510" s="208" t="e">
        <f>'so sanh'!E563</f>
        <v>#REF!</v>
      </c>
    </row>
    <row r="511" spans="1:5" x14ac:dyDescent="0.3">
      <c r="A511" s="45" t="e">
        <f>'so sanh'!A564</f>
        <v>#REF!</v>
      </c>
      <c r="B511" s="208" t="e">
        <f>'so sanh'!B564</f>
        <v>#REF!</v>
      </c>
      <c r="C511" s="208" t="e">
        <f>'so sanh'!C564</f>
        <v>#REF!</v>
      </c>
      <c r="D511" s="208" t="e">
        <f>'so sanh'!D564</f>
        <v>#REF!</v>
      </c>
      <c r="E511" s="208" t="e">
        <f>'so sanh'!E564</f>
        <v>#REF!</v>
      </c>
    </row>
    <row r="512" spans="1:5" x14ac:dyDescent="0.3">
      <c r="A512" s="45">
        <f>'so sanh'!A565</f>
        <v>0</v>
      </c>
      <c r="B512" s="208" t="e">
        <f>'so sanh'!B565</f>
        <v>#REF!</v>
      </c>
      <c r="C512" s="208">
        <f>'so sanh'!C565</f>
        <v>0</v>
      </c>
      <c r="D512" s="208">
        <f>'so sanh'!D565</f>
        <v>0</v>
      </c>
      <c r="E512" s="208">
        <f>'so sanh'!E565</f>
        <v>0</v>
      </c>
    </row>
    <row r="513" spans="1:5" x14ac:dyDescent="0.3">
      <c r="A513" s="45" t="e">
        <f>'so sanh'!A566</f>
        <v>#REF!</v>
      </c>
      <c r="B513" s="208" t="e">
        <f>'so sanh'!B566</f>
        <v>#REF!</v>
      </c>
      <c r="C513" s="208" t="e">
        <f>'so sanh'!C566</f>
        <v>#REF!</v>
      </c>
      <c r="D513" s="208" t="e">
        <f>'so sanh'!D566</f>
        <v>#REF!</v>
      </c>
      <c r="E513" s="208" t="e">
        <f>'so sanh'!E566</f>
        <v>#REF!</v>
      </c>
    </row>
    <row r="514" spans="1:5" x14ac:dyDescent="0.3">
      <c r="A514" s="45" t="e">
        <f>'so sanh'!A567</f>
        <v>#REF!</v>
      </c>
      <c r="B514" s="208" t="e">
        <f>'so sanh'!B567</f>
        <v>#REF!</v>
      </c>
      <c r="C514" s="208" t="e">
        <f>'so sanh'!C567</f>
        <v>#REF!</v>
      </c>
      <c r="D514" s="208" t="e">
        <f>'so sanh'!D567</f>
        <v>#REF!</v>
      </c>
      <c r="E514" s="208" t="e">
        <f>'so sanh'!E567</f>
        <v>#REF!</v>
      </c>
    </row>
    <row r="515" spans="1:5" x14ac:dyDescent="0.3">
      <c r="A515" s="45">
        <f>'so sanh'!A568</f>
        <v>0</v>
      </c>
      <c r="B515" s="208" t="e">
        <f>'so sanh'!B568</f>
        <v>#REF!</v>
      </c>
      <c r="C515" s="208">
        <f>'so sanh'!C568</f>
        <v>0</v>
      </c>
      <c r="D515" s="208">
        <f>'so sanh'!D568</f>
        <v>0</v>
      </c>
      <c r="E515" s="208">
        <f>'so sanh'!E568</f>
        <v>0</v>
      </c>
    </row>
    <row r="516" spans="1:5" x14ac:dyDescent="0.3">
      <c r="A516" s="45" t="e">
        <f>'so sanh'!A569</f>
        <v>#REF!</v>
      </c>
      <c r="B516" s="208" t="e">
        <f>'so sanh'!B569</f>
        <v>#REF!</v>
      </c>
      <c r="C516" s="208" t="e">
        <f>'so sanh'!C569</f>
        <v>#REF!</v>
      </c>
      <c r="D516" s="208" t="e">
        <f>'so sanh'!D569</f>
        <v>#REF!</v>
      </c>
      <c r="E516" s="208" t="e">
        <f>'so sanh'!E569</f>
        <v>#REF!</v>
      </c>
    </row>
    <row r="517" spans="1:5" x14ac:dyDescent="0.3">
      <c r="A517" s="45" t="e">
        <f>'so sanh'!A570</f>
        <v>#REF!</v>
      </c>
      <c r="B517" s="208" t="e">
        <f>'so sanh'!B570</f>
        <v>#REF!</v>
      </c>
      <c r="C517" s="208" t="e">
        <f>'so sanh'!C570</f>
        <v>#REF!</v>
      </c>
      <c r="D517" s="208" t="e">
        <f>'so sanh'!D570</f>
        <v>#REF!</v>
      </c>
      <c r="E517" s="208" t="e">
        <f>'so sanh'!E570</f>
        <v>#REF!</v>
      </c>
    </row>
    <row r="518" spans="1:5" x14ac:dyDescent="0.3">
      <c r="A518" s="45" t="e">
        <f>'so sanh'!A571</f>
        <v>#REF!</v>
      </c>
      <c r="B518" s="208" t="e">
        <f>'so sanh'!B571</f>
        <v>#REF!</v>
      </c>
      <c r="C518" s="208" t="e">
        <f>'so sanh'!C571</f>
        <v>#REF!</v>
      </c>
      <c r="D518" s="208" t="e">
        <f>'so sanh'!D571</f>
        <v>#REF!</v>
      </c>
      <c r="E518" s="208" t="e">
        <f>'so sanh'!E571</f>
        <v>#REF!</v>
      </c>
    </row>
    <row r="519" spans="1:5" x14ac:dyDescent="0.3">
      <c r="A519" s="45" t="e">
        <f>'so sanh'!A572</f>
        <v>#REF!</v>
      </c>
      <c r="B519" s="208" t="e">
        <f>'so sanh'!B572</f>
        <v>#REF!</v>
      </c>
      <c r="C519" s="208" t="e">
        <f>'so sanh'!C572</f>
        <v>#REF!</v>
      </c>
      <c r="D519" s="208" t="e">
        <f>'so sanh'!D572</f>
        <v>#REF!</v>
      </c>
      <c r="E519" s="208" t="e">
        <f>'so sanh'!E572</f>
        <v>#REF!</v>
      </c>
    </row>
    <row r="520" spans="1:5" x14ac:dyDescent="0.3">
      <c r="A520" s="45" t="e">
        <f>'so sanh'!A573</f>
        <v>#REF!</v>
      </c>
      <c r="B520" s="208" t="e">
        <f>'so sanh'!B573</f>
        <v>#REF!</v>
      </c>
      <c r="C520" s="208" t="e">
        <f>'so sanh'!C573</f>
        <v>#REF!</v>
      </c>
      <c r="D520" s="208" t="e">
        <f>'so sanh'!D573</f>
        <v>#REF!</v>
      </c>
      <c r="E520" s="208" t="e">
        <f>'so sanh'!E573</f>
        <v>#REF!</v>
      </c>
    </row>
    <row r="521" spans="1:5" x14ac:dyDescent="0.3">
      <c r="A521" s="45" t="e">
        <f>'so sanh'!A574</f>
        <v>#REF!</v>
      </c>
      <c r="B521" s="208" t="e">
        <f>'so sanh'!B574</f>
        <v>#REF!</v>
      </c>
      <c r="C521" s="208" t="e">
        <f>'so sanh'!C574</f>
        <v>#REF!</v>
      </c>
      <c r="D521" s="208" t="e">
        <f>'so sanh'!D574</f>
        <v>#REF!</v>
      </c>
      <c r="E521" s="208" t="e">
        <f>'so sanh'!E574</f>
        <v>#REF!</v>
      </c>
    </row>
    <row r="522" spans="1:5" x14ac:dyDescent="0.3">
      <c r="A522" s="45" t="e">
        <f>'so sanh'!A575</f>
        <v>#REF!</v>
      </c>
      <c r="B522" s="208" t="e">
        <f>'so sanh'!B575</f>
        <v>#REF!</v>
      </c>
      <c r="C522" s="208" t="e">
        <f>'so sanh'!C575</f>
        <v>#REF!</v>
      </c>
      <c r="D522" s="208" t="e">
        <f>'so sanh'!D575</f>
        <v>#REF!</v>
      </c>
      <c r="E522" s="208" t="e">
        <f>'so sanh'!E575</f>
        <v>#REF!</v>
      </c>
    </row>
    <row r="523" spans="1:5" x14ac:dyDescent="0.3">
      <c r="A523" s="45" t="e">
        <f>'so sanh'!A576</f>
        <v>#REF!</v>
      </c>
      <c r="B523" s="208" t="e">
        <f>'so sanh'!B576</f>
        <v>#REF!</v>
      </c>
      <c r="C523" s="208" t="e">
        <f>'so sanh'!C576</f>
        <v>#REF!</v>
      </c>
      <c r="D523" s="208" t="e">
        <f>'so sanh'!D576</f>
        <v>#REF!</v>
      </c>
      <c r="E523" s="208" t="e">
        <f>'so sanh'!E576</f>
        <v>#REF!</v>
      </c>
    </row>
    <row r="524" spans="1:5" x14ac:dyDescent="0.3">
      <c r="A524" s="45">
        <f>'so sanh'!A577</f>
        <v>0</v>
      </c>
      <c r="B524" s="208" t="e">
        <f>'so sanh'!B577</f>
        <v>#REF!</v>
      </c>
      <c r="C524" s="208">
        <f>'so sanh'!C577</f>
        <v>0</v>
      </c>
      <c r="D524" s="208">
        <f>'so sanh'!D577</f>
        <v>0</v>
      </c>
      <c r="E524" s="208">
        <f>'so sanh'!E577</f>
        <v>0</v>
      </c>
    </row>
    <row r="525" spans="1:5" x14ac:dyDescent="0.3">
      <c r="A525" s="45" t="e">
        <f>'so sanh'!A578</f>
        <v>#REF!</v>
      </c>
      <c r="B525" s="208" t="e">
        <f>'so sanh'!B578</f>
        <v>#REF!</v>
      </c>
      <c r="C525" s="208" t="e">
        <f>'so sanh'!C578</f>
        <v>#REF!</v>
      </c>
      <c r="D525" s="208" t="e">
        <f>'so sanh'!D578</f>
        <v>#REF!</v>
      </c>
      <c r="E525" s="208" t="e">
        <f>'so sanh'!E578</f>
        <v>#REF!</v>
      </c>
    </row>
    <row r="526" spans="1:5" x14ac:dyDescent="0.3">
      <c r="A526" s="45" t="e">
        <f>'so sanh'!A579</f>
        <v>#REF!</v>
      </c>
      <c r="B526" s="208" t="e">
        <f>'so sanh'!B579</f>
        <v>#REF!</v>
      </c>
      <c r="C526" s="208" t="e">
        <f>'so sanh'!C579</f>
        <v>#REF!</v>
      </c>
      <c r="D526" s="208" t="e">
        <f>'so sanh'!D579</f>
        <v>#REF!</v>
      </c>
      <c r="E526" s="208" t="e">
        <f>'so sanh'!E579</f>
        <v>#REF!</v>
      </c>
    </row>
    <row r="527" spans="1:5" x14ac:dyDescent="0.3">
      <c r="A527" s="45" t="e">
        <f>'so sanh'!A580</f>
        <v>#REF!</v>
      </c>
      <c r="B527" s="208" t="e">
        <f>'so sanh'!B580</f>
        <v>#REF!</v>
      </c>
      <c r="C527" s="208" t="e">
        <f>'so sanh'!C580</f>
        <v>#REF!</v>
      </c>
      <c r="D527" s="208" t="e">
        <f>'so sanh'!D580</f>
        <v>#REF!</v>
      </c>
      <c r="E527" s="208" t="e">
        <f>'so sanh'!E580</f>
        <v>#REF!</v>
      </c>
    </row>
    <row r="528" spans="1:5" x14ac:dyDescent="0.3">
      <c r="A528" s="45" t="e">
        <f>'so sanh'!A581</f>
        <v>#REF!</v>
      </c>
      <c r="B528" s="208" t="e">
        <f>'so sanh'!B581</f>
        <v>#REF!</v>
      </c>
      <c r="C528" s="208" t="e">
        <f>'so sanh'!C581</f>
        <v>#REF!</v>
      </c>
      <c r="D528" s="208" t="e">
        <f>'so sanh'!D581</f>
        <v>#REF!</v>
      </c>
      <c r="E528" s="208" t="e">
        <f>'so sanh'!E581</f>
        <v>#REF!</v>
      </c>
    </row>
    <row r="529" spans="1:5" x14ac:dyDescent="0.3">
      <c r="A529" s="45" t="e">
        <f>'so sanh'!A582</f>
        <v>#REF!</v>
      </c>
      <c r="B529" s="208" t="e">
        <f>'so sanh'!B582</f>
        <v>#REF!</v>
      </c>
      <c r="C529" s="208" t="e">
        <f>'so sanh'!C582</f>
        <v>#REF!</v>
      </c>
      <c r="D529" s="208">
        <f>'so sanh'!D582</f>
        <v>0</v>
      </c>
      <c r="E529" s="208">
        <f>'so sanh'!E582</f>
        <v>0</v>
      </c>
    </row>
    <row r="530" spans="1:5" x14ac:dyDescent="0.3">
      <c r="A530" s="45" t="e">
        <f>'so sanh'!A583</f>
        <v>#REF!</v>
      </c>
      <c r="B530" s="208" t="e">
        <f>'so sanh'!B583</f>
        <v>#REF!</v>
      </c>
      <c r="C530" s="208" t="e">
        <f>'so sanh'!C583</f>
        <v>#REF!</v>
      </c>
      <c r="D530" s="208">
        <f>'so sanh'!D583</f>
        <v>0</v>
      </c>
      <c r="E530" s="208">
        <f>'so sanh'!E583</f>
        <v>0</v>
      </c>
    </row>
    <row r="531" spans="1:5" x14ac:dyDescent="0.3">
      <c r="A531" s="45" t="e">
        <f>'so sanh'!A584</f>
        <v>#REF!</v>
      </c>
      <c r="B531" s="208" t="e">
        <f>'so sanh'!B584</f>
        <v>#REF!</v>
      </c>
      <c r="C531" s="208" t="e">
        <f>'so sanh'!C584</f>
        <v>#REF!</v>
      </c>
      <c r="D531" s="208">
        <f>'so sanh'!D584</f>
        <v>0</v>
      </c>
      <c r="E531" s="208">
        <f>'so sanh'!E584</f>
        <v>0</v>
      </c>
    </row>
    <row r="532" spans="1:5" x14ac:dyDescent="0.3">
      <c r="A532" s="45" t="e">
        <f>'so sanh'!A585</f>
        <v>#REF!</v>
      </c>
      <c r="B532" s="208" t="e">
        <f>'so sanh'!B585</f>
        <v>#REF!</v>
      </c>
      <c r="C532" s="208" t="e">
        <f>'so sanh'!C585</f>
        <v>#REF!</v>
      </c>
      <c r="D532" s="208">
        <f>'so sanh'!D585</f>
        <v>0</v>
      </c>
      <c r="E532" s="208">
        <f>'so sanh'!E585</f>
        <v>0</v>
      </c>
    </row>
    <row r="533" spans="1:5" x14ac:dyDescent="0.3">
      <c r="A533" s="45" t="e">
        <f>'so sanh'!A586</f>
        <v>#REF!</v>
      </c>
      <c r="B533" s="208" t="e">
        <f>'so sanh'!B586</f>
        <v>#REF!</v>
      </c>
      <c r="C533" s="208" t="e">
        <f>'so sanh'!C586</f>
        <v>#REF!</v>
      </c>
      <c r="D533" s="208">
        <f>'so sanh'!D586</f>
        <v>0</v>
      </c>
      <c r="E533" s="208">
        <f>'so sanh'!E586</f>
        <v>0</v>
      </c>
    </row>
    <row r="534" spans="1:5" x14ac:dyDescent="0.3">
      <c r="A534" s="45">
        <f>'so sanh'!A587</f>
        <v>0</v>
      </c>
      <c r="B534" s="208" t="str">
        <f>'so sanh'!B587</f>
        <v>Gạch Ceramic :</v>
      </c>
      <c r="C534" s="208">
        <f>'so sanh'!C587</f>
        <v>0</v>
      </c>
      <c r="D534" s="208">
        <f>'so sanh'!D587</f>
        <v>0</v>
      </c>
      <c r="E534" s="208">
        <f>'so sanh'!E587</f>
        <v>0</v>
      </c>
    </row>
    <row r="535" spans="1:5" x14ac:dyDescent="0.3">
      <c r="A535" s="45">
        <f>'so sanh'!A588</f>
        <v>0</v>
      </c>
      <c r="B535" s="208" t="str">
        <f>'so sanh'!B588</f>
        <v>* Giá gạch men cao cấp ACERA giao tại nhà máy gạch ACERA -Cty TNHH MTV Xây lắp An Giang An Giang, TCVN 6415. Theo bảng giá ngày 04/09/2019</v>
      </c>
      <c r="C535" s="208">
        <f>'so sanh'!C588</f>
        <v>0</v>
      </c>
      <c r="D535" s="208">
        <f>'so sanh'!D588</f>
        <v>0</v>
      </c>
      <c r="E535" s="208">
        <f>'so sanh'!E588</f>
        <v>0</v>
      </c>
    </row>
    <row r="536" spans="1:5" x14ac:dyDescent="0.3">
      <c r="A536" s="45">
        <f>'so sanh'!A589</f>
        <v>0</v>
      </c>
      <c r="B536" s="208" t="str">
        <f>'so sanh'!B589</f>
        <v>Gạch 40cmx40cm (1 thùng 6 viên tương đương 0,96m2) các mã số mới: 4000, 4063, 4069, 4080, 4086, 4087, 4089, 4094, 4095, 4096, 4097, 4098, 4099, 4101, 4107, 4108, 4110,…</v>
      </c>
      <c r="C536" s="208">
        <f>'so sanh'!C589</f>
        <v>0</v>
      </c>
      <c r="D536" s="208">
        <f>'so sanh'!D589</f>
        <v>0</v>
      </c>
      <c r="E536" s="208">
        <f>'so sanh'!E589</f>
        <v>0</v>
      </c>
    </row>
    <row r="537" spans="1:5" x14ac:dyDescent="0.3">
      <c r="A537" s="45">
        <f>'so sanh'!A590</f>
        <v>1</v>
      </c>
      <c r="B537" s="208" t="str">
        <f>'so sanh'!B590</f>
        <v xml:space="preserve"> Loại A</v>
      </c>
      <c r="C537" s="208" t="str">
        <f>'so sanh'!C590</f>
        <v>đ/thùng</v>
      </c>
      <c r="D537" s="208">
        <f>'so sanh'!D590</f>
        <v>0</v>
      </c>
      <c r="E537" s="208">
        <f>'so sanh'!E590</f>
        <v>0</v>
      </c>
    </row>
    <row r="538" spans="1:5" x14ac:dyDescent="0.3">
      <c r="A538" s="45">
        <f>'so sanh'!A591</f>
        <v>2</v>
      </c>
      <c r="B538" s="208" t="str">
        <f>'so sanh'!B591</f>
        <v xml:space="preserve"> Loại A A</v>
      </c>
      <c r="C538" s="208" t="str">
        <f>'so sanh'!C591</f>
        <v>đ/thùng</v>
      </c>
      <c r="D538" s="208">
        <f>'so sanh'!D591</f>
        <v>0</v>
      </c>
      <c r="E538" s="208">
        <f>'so sanh'!E591</f>
        <v>0</v>
      </c>
    </row>
    <row r="539" spans="1:5" x14ac:dyDescent="0.3">
      <c r="A539" s="45">
        <f>'so sanh'!A592</f>
        <v>0</v>
      </c>
      <c r="B539" s="208" t="str">
        <f>'so sanh'!B592</f>
        <v>Gạch 40cmx40cm men matt ) các mã số :4109, 4111, 4114,4115, 4124 …</v>
      </c>
      <c r="C539" s="208">
        <f>'so sanh'!C592</f>
        <v>0</v>
      </c>
      <c r="D539" s="208">
        <f>'so sanh'!D592</f>
        <v>0</v>
      </c>
      <c r="E539" s="208">
        <f>'so sanh'!E592</f>
        <v>0</v>
      </c>
    </row>
    <row r="540" spans="1:5" x14ac:dyDescent="0.3">
      <c r="A540" s="45">
        <f>'so sanh'!A593</f>
        <v>1</v>
      </c>
      <c r="B540" s="208" t="str">
        <f>'so sanh'!B593</f>
        <v xml:space="preserve"> Loại A</v>
      </c>
      <c r="C540" s="208" t="str">
        <f>'so sanh'!C593</f>
        <v>đ/thùng</v>
      </c>
      <c r="D540" s="208">
        <f>'so sanh'!D593</f>
        <v>0</v>
      </c>
      <c r="E540" s="208">
        <f>'so sanh'!E593</f>
        <v>0</v>
      </c>
    </row>
    <row r="541" spans="1:5" x14ac:dyDescent="0.3">
      <c r="A541" s="45">
        <f>'so sanh'!A594</f>
        <v>2</v>
      </c>
      <c r="B541" s="208" t="str">
        <f>'so sanh'!B594</f>
        <v xml:space="preserve"> Loại A A</v>
      </c>
      <c r="C541" s="208" t="str">
        <f>'so sanh'!C594</f>
        <v>đ/thùng</v>
      </c>
      <c r="D541" s="208">
        <f>'so sanh'!D594</f>
        <v>0</v>
      </c>
      <c r="E541" s="208">
        <f>'so sanh'!E594</f>
        <v>0</v>
      </c>
    </row>
    <row r="542" spans="1:5" x14ac:dyDescent="0.3">
      <c r="A542" s="45">
        <f>'so sanh'!A595</f>
        <v>0</v>
      </c>
      <c r="B542" s="208" t="str">
        <f>'so sanh'!B595</f>
        <v>Gạch 25cmx40cm (1 thùng 10 viên tương đương 1m2) men bóng</v>
      </c>
      <c r="C542" s="208">
        <f>'so sanh'!C595</f>
        <v>0</v>
      </c>
      <c r="D542" s="208">
        <f>'so sanh'!D595</f>
        <v>0</v>
      </c>
      <c r="E542" s="208">
        <f>'so sanh'!E595</f>
        <v>0</v>
      </c>
    </row>
    <row r="543" spans="1:5" x14ac:dyDescent="0.3">
      <c r="A543" s="45">
        <f>'so sanh'!A596</f>
        <v>1</v>
      </c>
      <c r="B543" s="208" t="str">
        <f>'so sanh'!B596</f>
        <v xml:space="preserve"> Loại A</v>
      </c>
      <c r="C543" s="208" t="str">
        <f>'so sanh'!C596</f>
        <v>đ/thùng</v>
      </c>
      <c r="D543" s="208">
        <f>'so sanh'!D596</f>
        <v>0</v>
      </c>
      <c r="E543" s="208">
        <f>'so sanh'!E596</f>
        <v>0</v>
      </c>
    </row>
    <row r="544" spans="1:5" x14ac:dyDescent="0.3">
      <c r="A544" s="45">
        <f>'so sanh'!A597</f>
        <v>2</v>
      </c>
      <c r="B544" s="208" t="str">
        <f>'so sanh'!B597</f>
        <v xml:space="preserve"> Loại A A</v>
      </c>
      <c r="C544" s="208" t="str">
        <f>'so sanh'!C597</f>
        <v>đ/thùng</v>
      </c>
      <c r="D544" s="208">
        <f>'so sanh'!D597</f>
        <v>0</v>
      </c>
      <c r="E544" s="208">
        <f>'so sanh'!E597</f>
        <v>0</v>
      </c>
    </row>
    <row r="545" spans="1:5" x14ac:dyDescent="0.3">
      <c r="A545" s="45">
        <f>'so sanh'!A598</f>
        <v>0</v>
      </c>
      <c r="B545" s="208" t="str">
        <f>'so sanh'!B598</f>
        <v>Gạch 25cmx40cm màu đặc biệt</v>
      </c>
      <c r="C545" s="208">
        <f>'so sanh'!C598</f>
        <v>0</v>
      </c>
      <c r="D545" s="208">
        <f>'so sanh'!D598</f>
        <v>0</v>
      </c>
      <c r="E545" s="208">
        <f>'so sanh'!E598</f>
        <v>0</v>
      </c>
    </row>
    <row r="546" spans="1:5" x14ac:dyDescent="0.3">
      <c r="A546" s="45">
        <f>'so sanh'!A599</f>
        <v>1</v>
      </c>
      <c r="B546" s="208" t="str">
        <f>'so sanh'!B599</f>
        <v xml:space="preserve"> Loại A</v>
      </c>
      <c r="C546" s="208" t="str">
        <f>'so sanh'!C599</f>
        <v>đ/thùng</v>
      </c>
      <c r="D546" s="208">
        <f>'so sanh'!D599</f>
        <v>0</v>
      </c>
      <c r="E546" s="208">
        <f>'so sanh'!E599</f>
        <v>0</v>
      </c>
    </row>
    <row r="547" spans="1:5" x14ac:dyDescent="0.3">
      <c r="A547" s="45">
        <f>'so sanh'!A600</f>
        <v>2</v>
      </c>
      <c r="B547" s="208" t="str">
        <f>'so sanh'!B600</f>
        <v xml:space="preserve"> Loại A A</v>
      </c>
      <c r="C547" s="208" t="str">
        <f>'so sanh'!C600</f>
        <v>đ/thùng</v>
      </c>
      <c r="D547" s="208">
        <f>'so sanh'!D600</f>
        <v>0</v>
      </c>
      <c r="E547" s="208">
        <f>'so sanh'!E600</f>
        <v>0</v>
      </c>
    </row>
    <row r="548" spans="1:5" x14ac:dyDescent="0.3">
      <c r="A548" s="45">
        <f>'so sanh'!A601</f>
        <v>0</v>
      </c>
      <c r="B548" s="208" t="str">
        <f>'so sanh'!B601</f>
        <v xml:space="preserve">Gạch 25 x 40cm in kỹ thuật số - mài cạnh </v>
      </c>
      <c r="C548" s="208">
        <f>'so sanh'!C601</f>
        <v>0</v>
      </c>
      <c r="D548" s="208">
        <f>'so sanh'!D601</f>
        <v>0</v>
      </c>
      <c r="E548" s="208">
        <f>'so sanh'!E601</f>
        <v>0</v>
      </c>
    </row>
    <row r="549" spans="1:5" x14ac:dyDescent="0.3">
      <c r="A549" s="45">
        <f>'so sanh'!A602</f>
        <v>1</v>
      </c>
      <c r="B549" s="208" t="str">
        <f>'so sanh'!B602</f>
        <v xml:space="preserve"> Loại A</v>
      </c>
      <c r="C549" s="208" t="str">
        <f>'so sanh'!C602</f>
        <v>đ/thùng</v>
      </c>
      <c r="D549" s="208">
        <f>'so sanh'!D602</f>
        <v>0</v>
      </c>
      <c r="E549" s="208">
        <f>'so sanh'!E602</f>
        <v>0</v>
      </c>
    </row>
    <row r="550" spans="1:5" x14ac:dyDescent="0.3">
      <c r="A550" s="45">
        <f>'so sanh'!A603</f>
        <v>2</v>
      </c>
      <c r="B550" s="208" t="str">
        <f>'so sanh'!B603</f>
        <v xml:space="preserve"> Loại A A</v>
      </c>
      <c r="C550" s="208" t="str">
        <f>'so sanh'!C603</f>
        <v>đ/thùng</v>
      </c>
      <c r="D550" s="208">
        <f>'so sanh'!D603</f>
        <v>0</v>
      </c>
      <c r="E550" s="208">
        <f>'so sanh'!E603</f>
        <v>0</v>
      </c>
    </row>
    <row r="551" spans="1:5" x14ac:dyDescent="0.3">
      <c r="A551" s="45">
        <f>'so sanh'!A604</f>
        <v>0</v>
      </c>
      <c r="B551" s="208" t="str">
        <f>'so sanh'!B604</f>
        <v>Gạch 30 x 45cm in kỹ thuật số - mài cạnh (07 viên/thùng/0,95m2)</v>
      </c>
      <c r="C551" s="208">
        <f>'so sanh'!C604</f>
        <v>0</v>
      </c>
      <c r="D551" s="208">
        <f>'so sanh'!D604</f>
        <v>0</v>
      </c>
      <c r="E551" s="208">
        <f>'so sanh'!E604</f>
        <v>0</v>
      </c>
    </row>
    <row r="552" spans="1:5" x14ac:dyDescent="0.3">
      <c r="A552" s="45">
        <f>'so sanh'!A605</f>
        <v>1</v>
      </c>
      <c r="B552" s="208" t="str">
        <f>'so sanh'!B605</f>
        <v xml:space="preserve"> Loại A</v>
      </c>
      <c r="C552" s="208" t="str">
        <f>'so sanh'!C605</f>
        <v>đ/thùng</v>
      </c>
      <c r="D552" s="208" t="e">
        <f>'so sanh'!D605</f>
        <v>#REF!</v>
      </c>
      <c r="E552" s="208" t="e">
        <f>'so sanh'!E605</f>
        <v>#REF!</v>
      </c>
    </row>
    <row r="553" spans="1:5" x14ac:dyDescent="0.3">
      <c r="A553" s="45">
        <f>'so sanh'!A606</f>
        <v>2</v>
      </c>
      <c r="B553" s="208" t="str">
        <f>'so sanh'!B606</f>
        <v xml:space="preserve"> Loại A A</v>
      </c>
      <c r="C553" s="208" t="str">
        <f>'so sanh'!C606</f>
        <v>đ/thùng</v>
      </c>
      <c r="D553" s="208" t="e">
        <f>'so sanh'!D606</f>
        <v>#REF!</v>
      </c>
      <c r="E553" s="208" t="e">
        <f>'so sanh'!E606</f>
        <v>#REF!</v>
      </c>
    </row>
    <row r="554" spans="1:5" x14ac:dyDescent="0.3">
      <c r="A554" s="45">
        <f>'so sanh'!A607</f>
        <v>0</v>
      </c>
      <c r="B554" s="208" t="str">
        <f>'so sanh'!B607</f>
        <v>Gạch 30 x 45cm in kỹ thuật số - mài cạnh: đặc biệt (07 viên/thùng/0,95m2)</v>
      </c>
      <c r="C554" s="208">
        <f>'so sanh'!C607</f>
        <v>0</v>
      </c>
      <c r="D554" s="208">
        <f>'so sanh'!D607</f>
        <v>0</v>
      </c>
      <c r="E554" s="208">
        <f>'so sanh'!E607</f>
        <v>0</v>
      </c>
    </row>
    <row r="555" spans="1:5" x14ac:dyDescent="0.3">
      <c r="A555" s="45">
        <f>'so sanh'!A608</f>
        <v>1</v>
      </c>
      <c r="B555" s="208" t="str">
        <f>'so sanh'!B608</f>
        <v xml:space="preserve"> Loại A</v>
      </c>
      <c r="C555" s="208" t="str">
        <f>'so sanh'!C608</f>
        <v>đ/thùng</v>
      </c>
      <c r="D555" s="208" t="e">
        <f>'so sanh'!D608</f>
        <v>#REF!</v>
      </c>
      <c r="E555" s="208" t="e">
        <f>'so sanh'!E608</f>
        <v>#REF!</v>
      </c>
    </row>
    <row r="556" spans="1:5" x14ac:dyDescent="0.3">
      <c r="A556" s="45">
        <f>'so sanh'!A609</f>
        <v>2</v>
      </c>
      <c r="B556" s="208" t="str">
        <f>'so sanh'!B609</f>
        <v xml:space="preserve"> Loại A A</v>
      </c>
      <c r="C556" s="208" t="str">
        <f>'so sanh'!C609</f>
        <v>đ/thùng</v>
      </c>
      <c r="D556" s="208" t="e">
        <f>'so sanh'!D609</f>
        <v>#REF!</v>
      </c>
      <c r="E556" s="208" t="e">
        <f>'so sanh'!E609</f>
        <v>#REF!</v>
      </c>
    </row>
    <row r="557" spans="1:5" x14ac:dyDescent="0.3">
      <c r="A557" s="45">
        <f>'so sanh'!A610</f>
        <v>0</v>
      </c>
      <c r="B557" s="208" t="e">
        <f>'so sanh'!B610</f>
        <v>#REF!</v>
      </c>
      <c r="C557" s="208">
        <f>'so sanh'!C610</f>
        <v>0</v>
      </c>
      <c r="D557" s="208">
        <f>'so sanh'!D610</f>
        <v>0</v>
      </c>
      <c r="E557" s="208">
        <f>'so sanh'!E610</f>
        <v>0</v>
      </c>
    </row>
    <row r="558" spans="1:5" x14ac:dyDescent="0.3">
      <c r="A558" s="45" t="e">
        <f>'so sanh'!A611</f>
        <v>#REF!</v>
      </c>
      <c r="B558" s="208" t="e">
        <f>'so sanh'!B611</f>
        <v>#REF!</v>
      </c>
      <c r="C558" s="208" t="e">
        <f>'so sanh'!C611</f>
        <v>#REF!</v>
      </c>
      <c r="D558" s="208" t="e">
        <f>'so sanh'!D611</f>
        <v>#REF!</v>
      </c>
      <c r="E558" s="208" t="e">
        <f>'so sanh'!E611</f>
        <v>#REF!</v>
      </c>
    </row>
    <row r="559" spans="1:5" x14ac:dyDescent="0.3">
      <c r="A559" s="45" t="e">
        <f>'so sanh'!A612</f>
        <v>#REF!</v>
      </c>
      <c r="B559" s="208" t="e">
        <f>'so sanh'!B612</f>
        <v>#REF!</v>
      </c>
      <c r="C559" s="208" t="e">
        <f>'so sanh'!C612</f>
        <v>#REF!</v>
      </c>
      <c r="D559" s="208" t="e">
        <f>'so sanh'!D612</f>
        <v>#REF!</v>
      </c>
      <c r="E559" s="208" t="e">
        <f>'so sanh'!E612</f>
        <v>#REF!</v>
      </c>
    </row>
    <row r="560" spans="1:5" x14ac:dyDescent="0.3">
      <c r="A560" s="45">
        <f>'so sanh'!A613</f>
        <v>0</v>
      </c>
      <c r="B560" s="208" t="e">
        <f>'so sanh'!B613</f>
        <v>#REF!</v>
      </c>
      <c r="C560" s="208">
        <f>'so sanh'!C613</f>
        <v>0</v>
      </c>
      <c r="D560" s="208">
        <f>'so sanh'!D613</f>
        <v>0</v>
      </c>
      <c r="E560" s="208">
        <f>'so sanh'!E613</f>
        <v>0</v>
      </c>
    </row>
    <row r="561" spans="1:5" x14ac:dyDescent="0.3">
      <c r="A561" s="45" t="e">
        <f>'so sanh'!A614</f>
        <v>#REF!</v>
      </c>
      <c r="B561" s="208" t="e">
        <f>'so sanh'!B614</f>
        <v>#REF!</v>
      </c>
      <c r="C561" s="208" t="e">
        <f>'so sanh'!C614</f>
        <v>#REF!</v>
      </c>
      <c r="D561" s="208" t="e">
        <f>'so sanh'!D614</f>
        <v>#REF!</v>
      </c>
      <c r="E561" s="208" t="e">
        <f>'so sanh'!E614</f>
        <v>#REF!</v>
      </c>
    </row>
    <row r="562" spans="1:5" x14ac:dyDescent="0.3">
      <c r="A562" s="45" t="e">
        <f>'so sanh'!A615</f>
        <v>#REF!</v>
      </c>
      <c r="B562" s="208" t="e">
        <f>'so sanh'!B615</f>
        <v>#REF!</v>
      </c>
      <c r="C562" s="208" t="e">
        <f>'so sanh'!C615</f>
        <v>#REF!</v>
      </c>
      <c r="D562" s="208" t="e">
        <f>'so sanh'!D615</f>
        <v>#REF!</v>
      </c>
      <c r="E562" s="208" t="e">
        <f>'so sanh'!E615</f>
        <v>#REF!</v>
      </c>
    </row>
    <row r="563" spans="1:5" x14ac:dyDescent="0.3">
      <c r="A563" s="45">
        <f>'so sanh'!A616</f>
        <v>0</v>
      </c>
      <c r="B563" s="208" t="e">
        <f>'so sanh'!B616</f>
        <v>#REF!</v>
      </c>
      <c r="C563" s="208">
        <f>'so sanh'!C616</f>
        <v>0</v>
      </c>
      <c r="D563" s="208">
        <f>'so sanh'!D616</f>
        <v>0</v>
      </c>
      <c r="E563" s="208">
        <f>'so sanh'!E616</f>
        <v>0</v>
      </c>
    </row>
    <row r="564" spans="1:5" x14ac:dyDescent="0.3">
      <c r="A564" s="45" t="e">
        <f>'so sanh'!A617</f>
        <v>#REF!</v>
      </c>
      <c r="B564" s="208" t="e">
        <f>'so sanh'!B617</f>
        <v>#REF!</v>
      </c>
      <c r="C564" s="208" t="e">
        <f>'so sanh'!C617</f>
        <v>#REF!</v>
      </c>
      <c r="D564" s="208" t="e">
        <f>'so sanh'!D617</f>
        <v>#REF!</v>
      </c>
      <c r="E564" s="208" t="e">
        <f>'so sanh'!E617</f>
        <v>#REF!</v>
      </c>
    </row>
    <row r="565" spans="1:5" x14ac:dyDescent="0.3">
      <c r="A565" s="45" t="e">
        <f>'so sanh'!A618</f>
        <v>#REF!</v>
      </c>
      <c r="B565" s="208" t="e">
        <f>'so sanh'!B618</f>
        <v>#REF!</v>
      </c>
      <c r="C565" s="208" t="e">
        <f>'so sanh'!C618</f>
        <v>#REF!</v>
      </c>
      <c r="D565" s="208" t="e">
        <f>'so sanh'!D618</f>
        <v>#REF!</v>
      </c>
      <c r="E565" s="208" t="e">
        <f>'so sanh'!E618</f>
        <v>#REF!</v>
      </c>
    </row>
    <row r="566" spans="1:5" x14ac:dyDescent="0.3">
      <c r="A566" s="45" t="e">
        <f>'so sanh'!A619</f>
        <v>#REF!</v>
      </c>
      <c r="B566" s="208" t="e">
        <f>'so sanh'!B619</f>
        <v>#REF!</v>
      </c>
      <c r="C566" s="208" t="e">
        <f>'so sanh'!C619</f>
        <v>#REF!</v>
      </c>
      <c r="D566" s="208" t="e">
        <f>'so sanh'!D619</f>
        <v>#REF!</v>
      </c>
      <c r="E566" s="208" t="e">
        <f>'so sanh'!E619</f>
        <v>#REF!</v>
      </c>
    </row>
    <row r="567" spans="1:5" x14ac:dyDescent="0.3">
      <c r="A567" s="45" t="e">
        <f>'so sanh'!A620</f>
        <v>#REF!</v>
      </c>
      <c r="B567" s="208" t="e">
        <f>'so sanh'!B620</f>
        <v>#REF!</v>
      </c>
      <c r="C567" s="208" t="e">
        <f>'so sanh'!C620</f>
        <v>#REF!</v>
      </c>
      <c r="D567" s="208" t="e">
        <f>'so sanh'!D620</f>
        <v>#REF!</v>
      </c>
      <c r="E567" s="208" t="e">
        <f>'so sanh'!E620</f>
        <v>#REF!</v>
      </c>
    </row>
    <row r="568" spans="1:5" x14ac:dyDescent="0.3">
      <c r="A568" s="45" t="e">
        <f>'so sanh'!A621</f>
        <v>#REF!</v>
      </c>
      <c r="B568" s="208" t="e">
        <f>'so sanh'!B621</f>
        <v>#REF!</v>
      </c>
      <c r="C568" s="208" t="e">
        <f>'so sanh'!C621</f>
        <v>#REF!</v>
      </c>
      <c r="D568" s="208" t="e">
        <f>'so sanh'!D621</f>
        <v>#REF!</v>
      </c>
      <c r="E568" s="208" t="e">
        <f>'so sanh'!E621</f>
        <v>#REF!</v>
      </c>
    </row>
    <row r="569" spans="1:5" x14ac:dyDescent="0.3">
      <c r="A569" s="45" t="e">
        <f>'so sanh'!A622</f>
        <v>#REF!</v>
      </c>
      <c r="B569" s="208" t="e">
        <f>'so sanh'!B622</f>
        <v>#REF!</v>
      </c>
      <c r="C569" s="208" t="e">
        <f>'so sanh'!C622</f>
        <v>#REF!</v>
      </c>
      <c r="D569" s="208" t="e">
        <f>'so sanh'!D622</f>
        <v>#REF!</v>
      </c>
      <c r="E569" s="208" t="e">
        <f>'so sanh'!E622</f>
        <v>#REF!</v>
      </c>
    </row>
    <row r="570" spans="1:5" x14ac:dyDescent="0.3">
      <c r="A570" s="45">
        <f>'so sanh'!A623</f>
        <v>0</v>
      </c>
      <c r="B570" s="208" t="e">
        <f>'so sanh'!B623</f>
        <v>#REF!</v>
      </c>
      <c r="C570" s="208" t="e">
        <f>'so sanh'!C623</f>
        <v>#REF!</v>
      </c>
      <c r="D570" s="208" t="e">
        <f>'so sanh'!D623</f>
        <v>#REF!</v>
      </c>
      <c r="E570" s="208" t="e">
        <f>'so sanh'!E623</f>
        <v>#REF!</v>
      </c>
    </row>
    <row r="571" spans="1:5" x14ac:dyDescent="0.3">
      <c r="A571" s="45" t="e">
        <f>'so sanh'!A624</f>
        <v>#REF!</v>
      </c>
      <c r="B571" s="208" t="e">
        <f>'so sanh'!B624</f>
        <v>#REF!</v>
      </c>
      <c r="C571" s="208" t="e">
        <f>'so sanh'!C624</f>
        <v>#REF!</v>
      </c>
      <c r="D571" s="208" t="e">
        <f>'so sanh'!D624</f>
        <v>#REF!</v>
      </c>
      <c r="E571" s="208" t="e">
        <f>'so sanh'!E624</f>
        <v>#REF!</v>
      </c>
    </row>
    <row r="572" spans="1:5" x14ac:dyDescent="0.3">
      <c r="A572" s="45" t="e">
        <f>'so sanh'!A625</f>
        <v>#REF!</v>
      </c>
      <c r="B572" s="208" t="e">
        <f>'so sanh'!B625</f>
        <v>#REF!</v>
      </c>
      <c r="C572" s="208" t="e">
        <f>'so sanh'!C625</f>
        <v>#REF!</v>
      </c>
      <c r="D572" s="208" t="e">
        <f>'so sanh'!D625</f>
        <v>#REF!</v>
      </c>
      <c r="E572" s="208" t="e">
        <f>'so sanh'!E625</f>
        <v>#REF!</v>
      </c>
    </row>
    <row r="573" spans="1:5" x14ac:dyDescent="0.3">
      <c r="A573" s="45" t="e">
        <f>'so sanh'!A626</f>
        <v>#REF!</v>
      </c>
      <c r="B573" s="208" t="e">
        <f>'so sanh'!B626</f>
        <v>#REF!</v>
      </c>
      <c r="C573" s="208" t="e">
        <f>'so sanh'!C626</f>
        <v>#REF!</v>
      </c>
      <c r="D573" s="208" t="e">
        <f>'so sanh'!D626</f>
        <v>#REF!</v>
      </c>
      <c r="E573" s="208" t="e">
        <f>'so sanh'!E626</f>
        <v>#REF!</v>
      </c>
    </row>
    <row r="574" spans="1:5" x14ac:dyDescent="0.3">
      <c r="A574" s="45" t="e">
        <f>'so sanh'!A627</f>
        <v>#REF!</v>
      </c>
      <c r="B574" s="208" t="e">
        <f>'so sanh'!B627</f>
        <v>#REF!</v>
      </c>
      <c r="C574" s="208" t="e">
        <f>'so sanh'!C627</f>
        <v>#REF!</v>
      </c>
      <c r="D574" s="208" t="e">
        <f>'so sanh'!D627</f>
        <v>#REF!</v>
      </c>
      <c r="E574" s="208" t="e">
        <f>'so sanh'!E627</f>
        <v>#REF!</v>
      </c>
    </row>
    <row r="575" spans="1:5" x14ac:dyDescent="0.3">
      <c r="A575" s="45">
        <f>'so sanh'!A628</f>
        <v>0</v>
      </c>
      <c r="B575" s="208" t="e">
        <f>'so sanh'!B628</f>
        <v>#REF!</v>
      </c>
      <c r="C575" s="208" t="e">
        <f>'so sanh'!C628</f>
        <v>#REF!</v>
      </c>
      <c r="D575" s="208" t="e">
        <f>'so sanh'!D628</f>
        <v>#REF!</v>
      </c>
      <c r="E575" s="208" t="e">
        <f>'so sanh'!E628</f>
        <v>#REF!</v>
      </c>
    </row>
    <row r="576" spans="1:5" x14ac:dyDescent="0.3">
      <c r="A576" s="45" t="e">
        <f>'so sanh'!A629</f>
        <v>#REF!</v>
      </c>
      <c r="B576" s="208" t="e">
        <f>'so sanh'!B629</f>
        <v>#REF!</v>
      </c>
      <c r="C576" s="208" t="e">
        <f>'so sanh'!C629</f>
        <v>#REF!</v>
      </c>
      <c r="D576" s="208" t="e">
        <f>'so sanh'!D629</f>
        <v>#REF!</v>
      </c>
      <c r="E576" s="208" t="e">
        <f>'so sanh'!E629</f>
        <v>#REF!</v>
      </c>
    </row>
    <row r="577" spans="1:5" x14ac:dyDescent="0.3">
      <c r="A577" s="45" t="e">
        <f>'so sanh'!A630</f>
        <v>#REF!</v>
      </c>
      <c r="B577" s="208" t="e">
        <f>'so sanh'!B630</f>
        <v>#REF!</v>
      </c>
      <c r="C577" s="208" t="e">
        <f>'so sanh'!C630</f>
        <v>#REF!</v>
      </c>
      <c r="D577" s="208" t="e">
        <f>'so sanh'!D630</f>
        <v>#REF!</v>
      </c>
      <c r="E577" s="208" t="e">
        <f>'so sanh'!E630</f>
        <v>#REF!</v>
      </c>
    </row>
    <row r="578" spans="1:5" x14ac:dyDescent="0.3">
      <c r="A578" s="45" t="e">
        <f>'so sanh'!A631</f>
        <v>#REF!</v>
      </c>
      <c r="B578" s="208" t="e">
        <f>'so sanh'!B631</f>
        <v>#REF!</v>
      </c>
      <c r="C578" s="208" t="e">
        <f>'so sanh'!C631</f>
        <v>#REF!</v>
      </c>
      <c r="D578" s="208" t="e">
        <f>'so sanh'!D631</f>
        <v>#REF!</v>
      </c>
      <c r="E578" s="208" t="e">
        <f>'so sanh'!E631</f>
        <v>#REF!</v>
      </c>
    </row>
    <row r="579" spans="1:5" x14ac:dyDescent="0.3">
      <c r="A579" s="45">
        <f>'so sanh'!A632</f>
        <v>0</v>
      </c>
      <c r="B579" s="208" t="e">
        <f>'so sanh'!B632</f>
        <v>#REF!</v>
      </c>
      <c r="C579" s="208" t="e">
        <f>'so sanh'!C632</f>
        <v>#REF!</v>
      </c>
      <c r="D579" s="208" t="e">
        <f>'so sanh'!D632</f>
        <v>#REF!</v>
      </c>
      <c r="E579" s="208" t="e">
        <f>'so sanh'!E632</f>
        <v>#REF!</v>
      </c>
    </row>
    <row r="580" spans="1:5" x14ac:dyDescent="0.3">
      <c r="A580" s="45" t="e">
        <f>'so sanh'!A633</f>
        <v>#REF!</v>
      </c>
      <c r="B580" s="208" t="e">
        <f>'so sanh'!B633</f>
        <v>#REF!</v>
      </c>
      <c r="C580" s="208" t="e">
        <f>'so sanh'!C633</f>
        <v>#REF!</v>
      </c>
      <c r="D580" s="208" t="e">
        <f>'so sanh'!D633</f>
        <v>#REF!</v>
      </c>
      <c r="E580" s="208" t="e">
        <f>'so sanh'!E633</f>
        <v>#REF!</v>
      </c>
    </row>
    <row r="581" spans="1:5" x14ac:dyDescent="0.3">
      <c r="A581" s="45" t="e">
        <f>'so sanh'!A634</f>
        <v>#REF!</v>
      </c>
      <c r="B581" s="208" t="e">
        <f>'so sanh'!B634</f>
        <v>#REF!</v>
      </c>
      <c r="C581" s="208" t="e">
        <f>'so sanh'!C634</f>
        <v>#REF!</v>
      </c>
      <c r="D581" s="208" t="e">
        <f>'so sanh'!D634</f>
        <v>#REF!</v>
      </c>
      <c r="E581" s="208" t="e">
        <f>'so sanh'!E634</f>
        <v>#REF!</v>
      </c>
    </row>
    <row r="582" spans="1:5" x14ac:dyDescent="0.3">
      <c r="A582" s="45">
        <f>'so sanh'!A635</f>
        <v>0</v>
      </c>
      <c r="B582" s="208" t="e">
        <f>'so sanh'!B635</f>
        <v>#REF!</v>
      </c>
      <c r="C582" s="208" t="e">
        <f>'so sanh'!C635</f>
        <v>#REF!</v>
      </c>
      <c r="D582" s="208" t="e">
        <f>'so sanh'!D635</f>
        <v>#REF!</v>
      </c>
      <c r="E582" s="208" t="e">
        <f>'so sanh'!E635</f>
        <v>#REF!</v>
      </c>
    </row>
    <row r="583" spans="1:5" x14ac:dyDescent="0.3">
      <c r="A583" s="45" t="e">
        <f>'so sanh'!A636</f>
        <v>#REF!</v>
      </c>
      <c r="B583" s="208" t="e">
        <f>'so sanh'!B636</f>
        <v>#REF!</v>
      </c>
      <c r="C583" s="208" t="e">
        <f>'so sanh'!C636</f>
        <v>#REF!</v>
      </c>
      <c r="D583" s="208" t="e">
        <f>'so sanh'!D636</f>
        <v>#REF!</v>
      </c>
      <c r="E583" s="208" t="e">
        <f>'so sanh'!E636</f>
        <v>#REF!</v>
      </c>
    </row>
    <row r="584" spans="1:5" x14ac:dyDescent="0.3">
      <c r="A584" s="45" t="e">
        <f>'so sanh'!A637</f>
        <v>#REF!</v>
      </c>
      <c r="B584" s="208" t="e">
        <f>'so sanh'!B637</f>
        <v>#REF!</v>
      </c>
      <c r="C584" s="208" t="e">
        <f>'so sanh'!C637</f>
        <v>#REF!</v>
      </c>
      <c r="D584" s="208" t="e">
        <f>'so sanh'!D637</f>
        <v>#REF!</v>
      </c>
      <c r="E584" s="208" t="e">
        <f>'so sanh'!E637</f>
        <v>#REF!</v>
      </c>
    </row>
    <row r="585" spans="1:5" x14ac:dyDescent="0.3">
      <c r="A585" s="45" t="e">
        <f>'so sanh'!A638</f>
        <v>#REF!</v>
      </c>
      <c r="B585" s="208" t="e">
        <f>'so sanh'!B638</f>
        <v>#REF!</v>
      </c>
      <c r="C585" s="208" t="e">
        <f>'so sanh'!C638</f>
        <v>#REF!</v>
      </c>
      <c r="D585" s="208" t="e">
        <f>'so sanh'!D638</f>
        <v>#REF!</v>
      </c>
      <c r="E585" s="208" t="e">
        <f>'so sanh'!E638</f>
        <v>#REF!</v>
      </c>
    </row>
    <row r="586" spans="1:5" x14ac:dyDescent="0.3">
      <c r="A586" s="45">
        <f>'so sanh'!A639</f>
        <v>0</v>
      </c>
      <c r="B586" s="208" t="e">
        <f>'so sanh'!B639</f>
        <v>#REF!</v>
      </c>
      <c r="C586" s="208">
        <f>'so sanh'!C639</f>
        <v>0</v>
      </c>
      <c r="D586" s="208">
        <f>'so sanh'!D639</f>
        <v>0</v>
      </c>
      <c r="E586" s="208">
        <f>'so sanh'!E639</f>
        <v>0</v>
      </c>
    </row>
    <row r="587" spans="1:5" x14ac:dyDescent="0.3">
      <c r="A587" s="45" t="e">
        <f>'so sanh'!A640</f>
        <v>#REF!</v>
      </c>
      <c r="B587" s="208" t="e">
        <f>'so sanh'!B640</f>
        <v>#REF!</v>
      </c>
      <c r="C587" s="208" t="e">
        <f>'so sanh'!C640</f>
        <v>#REF!</v>
      </c>
      <c r="D587" s="208" t="e">
        <f>'so sanh'!D640</f>
        <v>#REF!</v>
      </c>
      <c r="E587" s="208" t="e">
        <f>'so sanh'!E640</f>
        <v>#REF!</v>
      </c>
    </row>
    <row r="588" spans="1:5" x14ac:dyDescent="0.3">
      <c r="A588" s="45" t="e">
        <f>'so sanh'!A641</f>
        <v>#REF!</v>
      </c>
      <c r="B588" s="208" t="e">
        <f>'so sanh'!B641</f>
        <v>#REF!</v>
      </c>
      <c r="C588" s="208" t="e">
        <f>'so sanh'!C641</f>
        <v>#REF!</v>
      </c>
      <c r="D588" s="208" t="e">
        <f>'so sanh'!D641</f>
        <v>#REF!</v>
      </c>
      <c r="E588" s="208" t="e">
        <f>'so sanh'!E641</f>
        <v>#REF!</v>
      </c>
    </row>
    <row r="589" spans="1:5" x14ac:dyDescent="0.3">
      <c r="A589" s="45" t="e">
        <f>'so sanh'!A642</f>
        <v>#REF!</v>
      </c>
      <c r="B589" s="208" t="e">
        <f>'so sanh'!B642</f>
        <v>#REF!</v>
      </c>
      <c r="C589" s="208" t="e">
        <f>'so sanh'!C642</f>
        <v>#REF!</v>
      </c>
      <c r="D589" s="208">
        <f>'so sanh'!D642</f>
        <v>0</v>
      </c>
      <c r="E589" s="208">
        <f>'so sanh'!E642</f>
        <v>0</v>
      </c>
    </row>
    <row r="590" spans="1:5" x14ac:dyDescent="0.3">
      <c r="A590" s="45" t="e">
        <f>'so sanh'!A643</f>
        <v>#REF!</v>
      </c>
      <c r="B590" s="208" t="e">
        <f>'so sanh'!B643</f>
        <v>#REF!</v>
      </c>
      <c r="C590" s="208" t="e">
        <f>'so sanh'!C643</f>
        <v>#REF!</v>
      </c>
      <c r="D590" s="208" t="e">
        <f>'so sanh'!D643</f>
        <v>#REF!</v>
      </c>
      <c r="E590" s="208" t="e">
        <f>'so sanh'!E643</f>
        <v>#REF!</v>
      </c>
    </row>
    <row r="591" spans="1:5" x14ac:dyDescent="0.3">
      <c r="A591" s="45" t="e">
        <f>'so sanh'!A644</f>
        <v>#REF!</v>
      </c>
      <c r="B591" s="208" t="e">
        <f>'so sanh'!B644</f>
        <v>#REF!</v>
      </c>
      <c r="C591" s="208" t="e">
        <f>'so sanh'!C644</f>
        <v>#REF!</v>
      </c>
      <c r="D591" s="208" t="e">
        <f>'so sanh'!D644</f>
        <v>#REF!</v>
      </c>
      <c r="E591" s="208" t="e">
        <f>'so sanh'!E644</f>
        <v>#REF!</v>
      </c>
    </row>
    <row r="592" spans="1:5" x14ac:dyDescent="0.3">
      <c r="A592" s="45" t="e">
        <f>'so sanh'!A645</f>
        <v>#REF!</v>
      </c>
      <c r="B592" s="208" t="e">
        <f>'so sanh'!B645</f>
        <v>#REF!</v>
      </c>
      <c r="C592" s="208" t="e">
        <f>'so sanh'!C645</f>
        <v>#REF!</v>
      </c>
      <c r="D592" s="208" t="e">
        <f>'so sanh'!D645</f>
        <v>#REF!</v>
      </c>
      <c r="E592" s="208" t="e">
        <f>'so sanh'!E645</f>
        <v>#REF!</v>
      </c>
    </row>
    <row r="593" spans="1:5" x14ac:dyDescent="0.3">
      <c r="A593" s="45" t="e">
        <f>'so sanh'!A646</f>
        <v>#REF!</v>
      </c>
      <c r="B593" s="208" t="e">
        <f>'so sanh'!B646</f>
        <v>#REF!</v>
      </c>
      <c r="C593" s="208" t="e">
        <f>'so sanh'!C646</f>
        <v>#REF!</v>
      </c>
      <c r="D593" s="208" t="e">
        <f>'so sanh'!D646</f>
        <v>#REF!</v>
      </c>
      <c r="E593" s="208" t="e">
        <f>'so sanh'!E646</f>
        <v>#REF!</v>
      </c>
    </row>
    <row r="594" spans="1:5" x14ac:dyDescent="0.3">
      <c r="A594" s="45">
        <f>'so sanh'!A647</f>
        <v>0</v>
      </c>
      <c r="B594" s="208" t="str">
        <f>'so sanh'!B647</f>
        <v>Gạch xây không nung:</v>
      </c>
      <c r="C594" s="208">
        <f>'so sanh'!C647</f>
        <v>0</v>
      </c>
      <c r="D594" s="208">
        <f>'so sanh'!D647</f>
        <v>0</v>
      </c>
      <c r="E594" s="208">
        <f>'so sanh'!E647</f>
        <v>0</v>
      </c>
    </row>
    <row r="595" spans="1:5" x14ac:dyDescent="0.3">
      <c r="A595" s="45">
        <f>'so sanh'!A648</f>
        <v>0</v>
      </c>
      <c r="B595" s="208" t="e">
        <f>'so sanh'!B648</f>
        <v>#REF!</v>
      </c>
      <c r="C595" s="208">
        <f>'so sanh'!C648</f>
        <v>0</v>
      </c>
      <c r="D595" s="208">
        <f>'so sanh'!D648</f>
        <v>0</v>
      </c>
      <c r="E595" s="208">
        <f>'so sanh'!E648</f>
        <v>0</v>
      </c>
    </row>
    <row r="596" spans="1:5" x14ac:dyDescent="0.3">
      <c r="A596" s="45" t="e">
        <f>'so sanh'!A649</f>
        <v>#REF!</v>
      </c>
      <c r="B596" s="208" t="e">
        <f>'so sanh'!B649</f>
        <v>#REF!</v>
      </c>
      <c r="C596" s="208" t="e">
        <f>'so sanh'!C649</f>
        <v>#REF!</v>
      </c>
      <c r="D596" s="208" t="e">
        <f>'so sanh'!D649</f>
        <v>#REF!</v>
      </c>
      <c r="E596" s="208" t="e">
        <f>'so sanh'!E649</f>
        <v>#REF!</v>
      </c>
    </row>
    <row r="597" spans="1:5" x14ac:dyDescent="0.3">
      <c r="A597" s="45" t="e">
        <f>'so sanh'!A650</f>
        <v>#REF!</v>
      </c>
      <c r="B597" s="208" t="e">
        <f>'so sanh'!B650</f>
        <v>#REF!</v>
      </c>
      <c r="C597" s="208" t="e">
        <f>'so sanh'!C650</f>
        <v>#REF!</v>
      </c>
      <c r="D597" s="208" t="e">
        <f>'so sanh'!D650</f>
        <v>#REF!</v>
      </c>
      <c r="E597" s="208" t="e">
        <f>'so sanh'!E650</f>
        <v>#REF!</v>
      </c>
    </row>
    <row r="598" spans="1:5" x14ac:dyDescent="0.3">
      <c r="A598" s="45" t="e">
        <f>'so sanh'!A651</f>
        <v>#REF!</v>
      </c>
      <c r="B598" s="208" t="e">
        <f>'so sanh'!B651</f>
        <v>#REF!</v>
      </c>
      <c r="C598" s="208" t="e">
        <f>'so sanh'!C651</f>
        <v>#REF!</v>
      </c>
      <c r="D598" s="208">
        <f>'so sanh'!D651</f>
        <v>0</v>
      </c>
      <c r="E598" s="208">
        <f>'so sanh'!E651</f>
        <v>0</v>
      </c>
    </row>
    <row r="599" spans="1:5" x14ac:dyDescent="0.3">
      <c r="A599" s="45" t="e">
        <f>'so sanh'!A652</f>
        <v>#REF!</v>
      </c>
      <c r="B599" s="208" t="e">
        <f>'so sanh'!B652</f>
        <v>#REF!</v>
      </c>
      <c r="C599" s="208" t="e">
        <f>'so sanh'!C652</f>
        <v>#REF!</v>
      </c>
      <c r="D599" s="208">
        <f>'so sanh'!D652</f>
        <v>0</v>
      </c>
      <c r="E599" s="208">
        <f>'so sanh'!E652</f>
        <v>0</v>
      </c>
    </row>
    <row r="600" spans="1:5" x14ac:dyDescent="0.3">
      <c r="A600" s="45" t="e">
        <f>'so sanh'!A653</f>
        <v>#REF!</v>
      </c>
      <c r="B600" s="208" t="e">
        <f>'so sanh'!B653</f>
        <v>#REF!</v>
      </c>
      <c r="C600" s="208" t="e">
        <f>'so sanh'!C653</f>
        <v>#REF!</v>
      </c>
      <c r="D600" s="208">
        <f>'so sanh'!D653</f>
        <v>0</v>
      </c>
      <c r="E600" s="208">
        <f>'so sanh'!E653</f>
        <v>0</v>
      </c>
    </row>
    <row r="601" spans="1:5" x14ac:dyDescent="0.3">
      <c r="A601" s="45" t="e">
        <f>'so sanh'!A654</f>
        <v>#REF!</v>
      </c>
      <c r="B601" s="208" t="e">
        <f>'so sanh'!B654</f>
        <v>#REF!</v>
      </c>
      <c r="C601" s="208" t="e">
        <f>'so sanh'!C654</f>
        <v>#REF!</v>
      </c>
      <c r="D601" s="208">
        <f>'so sanh'!D654</f>
        <v>0</v>
      </c>
      <c r="E601" s="208">
        <f>'so sanh'!E654</f>
        <v>0</v>
      </c>
    </row>
    <row r="602" spans="1:5" x14ac:dyDescent="0.3">
      <c r="A602" s="45" t="e">
        <f>'so sanh'!A655</f>
        <v>#REF!</v>
      </c>
      <c r="B602" s="208" t="e">
        <f>'so sanh'!B655</f>
        <v>#REF!</v>
      </c>
      <c r="C602" s="208" t="e">
        <f>'so sanh'!C655</f>
        <v>#REF!</v>
      </c>
      <c r="D602" s="208">
        <f>'so sanh'!D655</f>
        <v>0</v>
      </c>
      <c r="E602" s="208">
        <f>'so sanh'!E655</f>
        <v>0</v>
      </c>
    </row>
    <row r="603" spans="1:5" x14ac:dyDescent="0.3">
      <c r="A603" s="45">
        <f>'so sanh'!A656</f>
        <v>0</v>
      </c>
      <c r="B603" s="208" t="str">
        <f>'so sanh'!B656</f>
        <v xml:space="preserve"> * Cty TNHH MTV Xây lắp An Giang, bao gồm chi phí bốc xếp lên phương tiện đường bộ hoặc đường thủy của bên mua tại nhà máy sản xuất. Theo bảng giá ngày 04/09/2019</v>
      </c>
      <c r="C603" s="208">
        <f>'so sanh'!C656</f>
        <v>0</v>
      </c>
      <c r="D603" s="208">
        <f>'so sanh'!D656</f>
        <v>0</v>
      </c>
      <c r="E603" s="208">
        <f>'so sanh'!E656</f>
        <v>0</v>
      </c>
    </row>
    <row r="604" spans="1:5" x14ac:dyDescent="0.3">
      <c r="A604" s="45">
        <f>'so sanh'!A657</f>
        <v>1</v>
      </c>
      <c r="B604" s="208" t="str">
        <f>'so sanh'!B657</f>
        <v>Gạch không nung đặc 80 x 40 x 180mm</v>
      </c>
      <c r="C604" s="208" t="str">
        <f>'so sanh'!C657</f>
        <v>đ/viên</v>
      </c>
      <c r="D604" s="208">
        <f>'so sanh'!D657</f>
        <v>0</v>
      </c>
      <c r="E604" s="208">
        <f>'so sanh'!E657</f>
        <v>0</v>
      </c>
    </row>
    <row r="605" spans="1:5" x14ac:dyDescent="0.3">
      <c r="A605" s="45">
        <f>'so sanh'!A658</f>
        <v>2</v>
      </c>
      <c r="B605" s="208" t="str">
        <f>'so sanh'!B658</f>
        <v>Gạch không nung 2 lỗ  80 x 80 x 180mm</v>
      </c>
      <c r="C605" s="208" t="str">
        <f>'so sanh'!C658</f>
        <v>đ/viên</v>
      </c>
      <c r="D605" s="208">
        <f>'so sanh'!D658</f>
        <v>0</v>
      </c>
      <c r="E605" s="208">
        <f>'so sanh'!E658</f>
        <v>0</v>
      </c>
    </row>
    <row r="606" spans="1:5" x14ac:dyDescent="0.3">
      <c r="A606" s="45">
        <f>'so sanh'!A659</f>
        <v>3</v>
      </c>
      <c r="B606" s="208" t="str">
        <f>'so sanh'!B659</f>
        <v>Gạch không nung 4 lỗ  80 x 80 x 180mm</v>
      </c>
      <c r="C606" s="208" t="str">
        <f>'so sanh'!C659</f>
        <v>đ/viên</v>
      </c>
      <c r="D606" s="208">
        <f>'so sanh'!D659</f>
        <v>0</v>
      </c>
      <c r="E606" s="208">
        <f>'so sanh'!E659</f>
        <v>0</v>
      </c>
    </row>
    <row r="607" spans="1:5" x14ac:dyDescent="0.3">
      <c r="A607" s="45">
        <f>'so sanh'!A660</f>
        <v>4</v>
      </c>
      <c r="B607" s="208" t="str">
        <f>'so sanh'!B660</f>
        <v>Gạch không nung đặc 90 x 45 x 190mm</v>
      </c>
      <c r="C607" s="208" t="str">
        <f>'so sanh'!C660</f>
        <v>đ/viên</v>
      </c>
      <c r="D607" s="208" t="e">
        <f>'so sanh'!D660</f>
        <v>#REF!</v>
      </c>
      <c r="E607" s="208" t="e">
        <f>'so sanh'!E660</f>
        <v>#REF!</v>
      </c>
    </row>
    <row r="608" spans="1:5" x14ac:dyDescent="0.3">
      <c r="A608" s="45">
        <f>'so sanh'!A661</f>
        <v>5</v>
      </c>
      <c r="B608" s="208" t="str">
        <f>'so sanh'!B661</f>
        <v>Gạch không nung 3 lỗ  90 x 90 x 190mm</v>
      </c>
      <c r="C608" s="208" t="str">
        <f>'so sanh'!C661</f>
        <v>đ/viên</v>
      </c>
      <c r="D608" s="208" t="e">
        <f>'so sanh'!D661</f>
        <v>#REF!</v>
      </c>
      <c r="E608" s="208" t="e">
        <f>'so sanh'!E661</f>
        <v>#REF!</v>
      </c>
    </row>
    <row r="609" spans="1:5" x14ac:dyDescent="0.3">
      <c r="A609" s="45">
        <f>'so sanh'!A662</f>
        <v>6</v>
      </c>
      <c r="B609" s="208" t="str">
        <f>'so sanh'!B662</f>
        <v>Gạch không nung đặc  100 x 50 x 190mm</v>
      </c>
      <c r="C609" s="208" t="str">
        <f>'so sanh'!C662</f>
        <v>đ/viên</v>
      </c>
      <c r="D609" s="208" t="e">
        <f>'so sanh'!D662</f>
        <v>#REF!</v>
      </c>
      <c r="E609" s="208" t="e">
        <f>'so sanh'!E662</f>
        <v>#REF!</v>
      </c>
    </row>
    <row r="610" spans="1:5" x14ac:dyDescent="0.3">
      <c r="A610" s="45">
        <f>'so sanh'!A663</f>
        <v>7</v>
      </c>
      <c r="B610" s="208" t="str">
        <f>'so sanh'!B663</f>
        <v>Gạch không nung 3 lỗ  100 x 190 x 390mm</v>
      </c>
      <c r="C610" s="208" t="str">
        <f>'so sanh'!C663</f>
        <v>đ/viên</v>
      </c>
      <c r="D610" s="208" t="e">
        <f>'so sanh'!D663</f>
        <v>#REF!</v>
      </c>
      <c r="E610" s="208" t="e">
        <f>'so sanh'!E663</f>
        <v>#REF!</v>
      </c>
    </row>
    <row r="611" spans="1:5" x14ac:dyDescent="0.3">
      <c r="A611" s="45">
        <f>'so sanh'!A664</f>
        <v>8</v>
      </c>
      <c r="B611" s="208" t="str">
        <f>'so sanh'!B664</f>
        <v>Gạch không nung 3 lỗ  190 x 190 x 390mm</v>
      </c>
      <c r="C611" s="208" t="str">
        <f>'so sanh'!C664</f>
        <v>đ/viên</v>
      </c>
      <c r="D611" s="208" t="e">
        <f>'so sanh'!D664</f>
        <v>#REF!</v>
      </c>
      <c r="E611" s="208" t="e">
        <f>'so sanh'!E664</f>
        <v>#REF!</v>
      </c>
    </row>
    <row r="612" spans="1:5" x14ac:dyDescent="0.3">
      <c r="A612" s="45">
        <f>'so sanh'!A665</f>
        <v>0</v>
      </c>
      <c r="B612" s="208" t="e">
        <f>'so sanh'!B665</f>
        <v>#REF!</v>
      </c>
      <c r="C612" s="208">
        <f>'so sanh'!C665</f>
        <v>0</v>
      </c>
      <c r="D612" s="208">
        <f>'so sanh'!D665</f>
        <v>0</v>
      </c>
      <c r="E612" s="208">
        <f>'so sanh'!E665</f>
        <v>0</v>
      </c>
    </row>
    <row r="613" spans="1:5" x14ac:dyDescent="0.3">
      <c r="A613" s="45" t="e">
        <f>'so sanh'!A666</f>
        <v>#REF!</v>
      </c>
      <c r="B613" s="208" t="e">
        <f>'so sanh'!B666</f>
        <v>#REF!</v>
      </c>
      <c r="C613" s="208" t="e">
        <f>'so sanh'!C666</f>
        <v>#REF!</v>
      </c>
      <c r="D613" s="208" t="e">
        <f>'so sanh'!D666</f>
        <v>#REF!</v>
      </c>
      <c r="E613" s="208" t="e">
        <f>'so sanh'!E666</f>
        <v>#REF!</v>
      </c>
    </row>
    <row r="614" spans="1:5" x14ac:dyDescent="0.3">
      <c r="A614" s="45" t="e">
        <f>'so sanh'!A667</f>
        <v>#REF!</v>
      </c>
      <c r="B614" s="208" t="e">
        <f>'so sanh'!B667</f>
        <v>#REF!</v>
      </c>
      <c r="C614" s="208" t="e">
        <f>'so sanh'!C667</f>
        <v>#REF!</v>
      </c>
      <c r="D614" s="208" t="e">
        <f>'so sanh'!D667</f>
        <v>#REF!</v>
      </c>
      <c r="E614" s="208" t="e">
        <f>'so sanh'!E667</f>
        <v>#REF!</v>
      </c>
    </row>
    <row r="615" spans="1:5" x14ac:dyDescent="0.3">
      <c r="A615" s="45" t="e">
        <f>'so sanh'!A668</f>
        <v>#REF!</v>
      </c>
      <c r="B615" s="208" t="e">
        <f>'so sanh'!B668</f>
        <v>#REF!</v>
      </c>
      <c r="C615" s="208">
        <f>'so sanh'!C668</f>
        <v>0</v>
      </c>
      <c r="D615" s="208">
        <f>'so sanh'!D668</f>
        <v>0</v>
      </c>
      <c r="E615" s="208">
        <f>'so sanh'!E668</f>
        <v>0</v>
      </c>
    </row>
    <row r="616" spans="1:5" x14ac:dyDescent="0.3">
      <c r="A616" s="45" t="e">
        <f>'so sanh'!A669</f>
        <v>#REF!</v>
      </c>
      <c r="B616" s="208" t="e">
        <f>'so sanh'!B669</f>
        <v>#REF!</v>
      </c>
      <c r="C616" s="208">
        <f>'so sanh'!C669</f>
        <v>0</v>
      </c>
      <c r="D616" s="208">
        <f>'so sanh'!D669</f>
        <v>0</v>
      </c>
      <c r="E616" s="208">
        <f>'so sanh'!E669</f>
        <v>0</v>
      </c>
    </row>
    <row r="617" spans="1:5" x14ac:dyDescent="0.3">
      <c r="A617" s="45" t="e">
        <f>'so sanh'!A670</f>
        <v>#REF!</v>
      </c>
      <c r="B617" s="208" t="e">
        <f>'so sanh'!B670</f>
        <v>#REF!</v>
      </c>
      <c r="C617" s="208" t="e">
        <f>'so sanh'!C670</f>
        <v>#REF!</v>
      </c>
      <c r="D617" s="208" t="e">
        <f>'so sanh'!D670</f>
        <v>#REF!</v>
      </c>
      <c r="E617" s="208" t="e">
        <f>'so sanh'!E670</f>
        <v>#REF!</v>
      </c>
    </row>
    <row r="618" spans="1:5" x14ac:dyDescent="0.3">
      <c r="A618" s="45" t="e">
        <f>'so sanh'!A671</f>
        <v>#REF!</v>
      </c>
      <c r="B618" s="208" t="e">
        <f>'so sanh'!B671</f>
        <v>#REF!</v>
      </c>
      <c r="C618" s="208" t="e">
        <f>'so sanh'!C671</f>
        <v>#REF!</v>
      </c>
      <c r="D618" s="208" t="e">
        <f>'so sanh'!D671</f>
        <v>#REF!</v>
      </c>
      <c r="E618" s="208" t="e">
        <f>'so sanh'!E671</f>
        <v>#REF!</v>
      </c>
    </row>
    <row r="619" spans="1:5" x14ac:dyDescent="0.3">
      <c r="A619" s="45" t="e">
        <f>'so sanh'!A672</f>
        <v>#REF!</v>
      </c>
      <c r="B619" s="208" t="e">
        <f>'so sanh'!B672</f>
        <v>#REF!</v>
      </c>
      <c r="C619" s="208" t="e">
        <f>'so sanh'!C672</f>
        <v>#REF!</v>
      </c>
      <c r="D619" s="208" t="e">
        <f>'so sanh'!D672</f>
        <v>#REF!</v>
      </c>
      <c r="E619" s="208" t="e">
        <f>'so sanh'!E672</f>
        <v>#REF!</v>
      </c>
    </row>
    <row r="620" spans="1:5" x14ac:dyDescent="0.3">
      <c r="A620" s="45" t="e">
        <f>'so sanh'!A673</f>
        <v>#REF!</v>
      </c>
      <c r="B620" s="208" t="e">
        <f>'so sanh'!B673</f>
        <v>#REF!</v>
      </c>
      <c r="C620" s="208" t="e">
        <f>'so sanh'!C673</f>
        <v>#REF!</v>
      </c>
      <c r="D620" s="208" t="e">
        <f>'so sanh'!D673</f>
        <v>#REF!</v>
      </c>
      <c r="E620" s="208" t="e">
        <f>'so sanh'!E673</f>
        <v>#REF!</v>
      </c>
    </row>
    <row r="621" spans="1:5" x14ac:dyDescent="0.3">
      <c r="A621" s="45" t="e">
        <f>'so sanh'!A674</f>
        <v>#REF!</v>
      </c>
      <c r="B621" s="208" t="e">
        <f>'so sanh'!B674</f>
        <v>#REF!</v>
      </c>
      <c r="C621" s="208" t="e">
        <f>'so sanh'!C674</f>
        <v>#REF!</v>
      </c>
      <c r="D621" s="208" t="e">
        <f>'so sanh'!D674</f>
        <v>#REF!</v>
      </c>
      <c r="E621" s="208" t="e">
        <f>'so sanh'!E674</f>
        <v>#REF!</v>
      </c>
    </row>
    <row r="622" spans="1:5" x14ac:dyDescent="0.3">
      <c r="A622" s="45" t="e">
        <f>'so sanh'!A675</f>
        <v>#REF!</v>
      </c>
      <c r="B622" s="208" t="e">
        <f>'so sanh'!B675</f>
        <v>#REF!</v>
      </c>
      <c r="C622" s="208" t="e">
        <f>'so sanh'!C675</f>
        <v>#REF!</v>
      </c>
      <c r="D622" s="208" t="e">
        <f>'so sanh'!D675</f>
        <v>#REF!</v>
      </c>
      <c r="E622" s="208" t="e">
        <f>'so sanh'!E675</f>
        <v>#REF!</v>
      </c>
    </row>
    <row r="623" spans="1:5" x14ac:dyDescent="0.3">
      <c r="A623" s="45" t="e">
        <f>'so sanh'!A676</f>
        <v>#REF!</v>
      </c>
      <c r="B623" s="208" t="e">
        <f>'so sanh'!B676</f>
        <v>#REF!</v>
      </c>
      <c r="C623" s="208" t="e">
        <f>'so sanh'!C676</f>
        <v>#REF!</v>
      </c>
      <c r="D623" s="208" t="e">
        <f>'so sanh'!D676</f>
        <v>#REF!</v>
      </c>
      <c r="E623" s="208" t="e">
        <f>'so sanh'!E676</f>
        <v>#REF!</v>
      </c>
    </row>
    <row r="624" spans="1:5" x14ac:dyDescent="0.3">
      <c r="A624" s="45" t="e">
        <f>'so sanh'!A677</f>
        <v>#REF!</v>
      </c>
      <c r="B624" s="208" t="e">
        <f>'so sanh'!B677</f>
        <v>#REF!</v>
      </c>
      <c r="C624" s="208" t="e">
        <f>'so sanh'!C677</f>
        <v>#REF!</v>
      </c>
      <c r="D624" s="208" t="e">
        <f>'so sanh'!D677</f>
        <v>#REF!</v>
      </c>
      <c r="E624" s="208" t="e">
        <f>'so sanh'!E677</f>
        <v>#REF!</v>
      </c>
    </row>
    <row r="625" spans="1:5" x14ac:dyDescent="0.3">
      <c r="A625" s="45" t="e">
        <f>'so sanh'!A678</f>
        <v>#REF!</v>
      </c>
      <c r="B625" s="208" t="e">
        <f>'so sanh'!B678</f>
        <v>#REF!</v>
      </c>
      <c r="C625" s="208" t="e">
        <f>'so sanh'!C678</f>
        <v>#REF!</v>
      </c>
      <c r="D625" s="208" t="e">
        <f>'so sanh'!D678</f>
        <v>#REF!</v>
      </c>
      <c r="E625" s="208" t="e">
        <f>'so sanh'!E678</f>
        <v>#REF!</v>
      </c>
    </row>
    <row r="626" spans="1:5" x14ac:dyDescent="0.3">
      <c r="A626" s="45" t="e">
        <f>'so sanh'!A679</f>
        <v>#REF!</v>
      </c>
      <c r="B626" s="208" t="e">
        <f>'so sanh'!B679</f>
        <v>#REF!</v>
      </c>
      <c r="C626" s="208" t="e">
        <f>'so sanh'!C679</f>
        <v>#REF!</v>
      </c>
      <c r="D626" s="208" t="e">
        <f>'so sanh'!D679</f>
        <v>#REF!</v>
      </c>
      <c r="E626" s="208" t="e">
        <f>'so sanh'!E679</f>
        <v>#REF!</v>
      </c>
    </row>
    <row r="627" spans="1:5" x14ac:dyDescent="0.3">
      <c r="A627" s="45">
        <f>'so sanh'!A680</f>
        <v>0</v>
      </c>
      <c r="B627" s="208" t="e">
        <f>'so sanh'!B680</f>
        <v>#REF!</v>
      </c>
      <c r="C627" s="208">
        <f>'so sanh'!C680</f>
        <v>0</v>
      </c>
      <c r="D627" s="208">
        <f>'so sanh'!D680</f>
        <v>0</v>
      </c>
      <c r="E627" s="208">
        <f>'so sanh'!E680</f>
        <v>0</v>
      </c>
    </row>
    <row r="628" spans="1:5" x14ac:dyDescent="0.3">
      <c r="A628" s="45" t="e">
        <f>'so sanh'!A681</f>
        <v>#REF!</v>
      </c>
      <c r="B628" s="208" t="e">
        <f>'so sanh'!B681</f>
        <v>#REF!</v>
      </c>
      <c r="C628" s="208" t="e">
        <f>'so sanh'!C681</f>
        <v>#REF!</v>
      </c>
      <c r="D628" s="208" t="e">
        <f>'so sanh'!D681</f>
        <v>#REF!</v>
      </c>
      <c r="E628" s="208" t="e">
        <f>'so sanh'!E681</f>
        <v>#REF!</v>
      </c>
    </row>
    <row r="629" spans="1:5" x14ac:dyDescent="0.3">
      <c r="A629" s="45" t="e">
        <f>'so sanh'!A682</f>
        <v>#REF!</v>
      </c>
      <c r="B629" s="208" t="e">
        <f>'so sanh'!B682</f>
        <v>#REF!</v>
      </c>
      <c r="C629" s="208" t="e">
        <f>'so sanh'!C682</f>
        <v>#REF!</v>
      </c>
      <c r="D629" s="208" t="e">
        <f>'so sanh'!D682</f>
        <v>#REF!</v>
      </c>
      <c r="E629" s="208" t="e">
        <f>'so sanh'!E682</f>
        <v>#REF!</v>
      </c>
    </row>
    <row r="630" spans="1:5" x14ac:dyDescent="0.3">
      <c r="A630" s="45" t="e">
        <f>'so sanh'!A683</f>
        <v>#REF!</v>
      </c>
      <c r="B630" s="208" t="e">
        <f>'so sanh'!B683</f>
        <v>#REF!</v>
      </c>
      <c r="C630" s="208" t="e">
        <f>'so sanh'!C683</f>
        <v>#REF!</v>
      </c>
      <c r="D630" s="208" t="e">
        <f>'so sanh'!D683</f>
        <v>#REF!</v>
      </c>
      <c r="E630" s="208" t="e">
        <f>'so sanh'!E683</f>
        <v>#REF!</v>
      </c>
    </row>
    <row r="631" spans="1:5" x14ac:dyDescent="0.3">
      <c r="A631" s="45" t="e">
        <f>'so sanh'!A684</f>
        <v>#REF!</v>
      </c>
      <c r="B631" s="208" t="e">
        <f>'so sanh'!B684</f>
        <v>#REF!</v>
      </c>
      <c r="C631" s="208" t="e">
        <f>'so sanh'!C684</f>
        <v>#REF!</v>
      </c>
      <c r="D631" s="208" t="e">
        <f>'so sanh'!D684</f>
        <v>#REF!</v>
      </c>
      <c r="E631" s="208" t="e">
        <f>'so sanh'!E684</f>
        <v>#REF!</v>
      </c>
    </row>
    <row r="632" spans="1:5" x14ac:dyDescent="0.3">
      <c r="A632" s="45" t="e">
        <f>'so sanh'!A685</f>
        <v>#REF!</v>
      </c>
      <c r="B632" s="208" t="e">
        <f>'so sanh'!B685</f>
        <v>#REF!</v>
      </c>
      <c r="C632" s="208" t="e">
        <f>'so sanh'!C685</f>
        <v>#REF!</v>
      </c>
      <c r="D632" s="208" t="e">
        <f>'so sanh'!D685</f>
        <v>#REF!</v>
      </c>
      <c r="E632" s="208" t="e">
        <f>'so sanh'!E685</f>
        <v>#REF!</v>
      </c>
    </row>
    <row r="633" spans="1:5" x14ac:dyDescent="0.3">
      <c r="A633" s="45" t="e">
        <f>'so sanh'!A686</f>
        <v>#REF!</v>
      </c>
      <c r="B633" s="208" t="e">
        <f>'so sanh'!B686</f>
        <v>#REF!</v>
      </c>
      <c r="C633" s="208" t="e">
        <f>'so sanh'!C686</f>
        <v>#REF!</v>
      </c>
      <c r="D633" s="208" t="e">
        <f>'so sanh'!D686</f>
        <v>#REF!</v>
      </c>
      <c r="E633" s="208" t="e">
        <f>'so sanh'!E686</f>
        <v>#REF!</v>
      </c>
    </row>
    <row r="634" spans="1:5" x14ac:dyDescent="0.3">
      <c r="A634" s="45" t="e">
        <f>'so sanh'!A687</f>
        <v>#REF!</v>
      </c>
      <c r="B634" s="208" t="e">
        <f>'so sanh'!B687</f>
        <v>#REF!</v>
      </c>
      <c r="C634" s="208" t="e">
        <f>'so sanh'!C687</f>
        <v>#REF!</v>
      </c>
      <c r="D634" s="208" t="e">
        <f>'so sanh'!D687</f>
        <v>#REF!</v>
      </c>
      <c r="E634" s="208" t="e">
        <f>'so sanh'!E687</f>
        <v>#REF!</v>
      </c>
    </row>
    <row r="635" spans="1:5" x14ac:dyDescent="0.3">
      <c r="A635" s="45" t="e">
        <f>'so sanh'!A688</f>
        <v>#REF!</v>
      </c>
      <c r="B635" s="208" t="e">
        <f>'so sanh'!B688</f>
        <v>#REF!</v>
      </c>
      <c r="C635" s="208" t="e">
        <f>'so sanh'!C688</f>
        <v>#REF!</v>
      </c>
      <c r="D635" s="208" t="e">
        <f>'so sanh'!D688</f>
        <v>#REF!</v>
      </c>
      <c r="E635" s="208" t="e">
        <f>'so sanh'!E688</f>
        <v>#REF!</v>
      </c>
    </row>
    <row r="636" spans="1:5" x14ac:dyDescent="0.3">
      <c r="A636" s="45" t="e">
        <f>'so sanh'!A689</f>
        <v>#REF!</v>
      </c>
      <c r="B636" s="208" t="e">
        <f>'so sanh'!B689</f>
        <v>#REF!</v>
      </c>
      <c r="C636" s="208" t="e">
        <f>'so sanh'!C689</f>
        <v>#REF!</v>
      </c>
      <c r="D636" s="208" t="e">
        <f>'so sanh'!D689</f>
        <v>#REF!</v>
      </c>
      <c r="E636" s="208" t="e">
        <f>'so sanh'!E689</f>
        <v>#REF!</v>
      </c>
    </row>
    <row r="637" spans="1:5" x14ac:dyDescent="0.3">
      <c r="A637" s="45" t="e">
        <f>'so sanh'!A690</f>
        <v>#REF!</v>
      </c>
      <c r="B637" s="208" t="e">
        <f>'so sanh'!B690</f>
        <v>#REF!</v>
      </c>
      <c r="C637" s="208" t="e">
        <f>'so sanh'!C690</f>
        <v>#REF!</v>
      </c>
      <c r="D637" s="208" t="e">
        <f>'so sanh'!D690</f>
        <v>#REF!</v>
      </c>
      <c r="E637" s="208" t="e">
        <f>'so sanh'!E690</f>
        <v>#REF!</v>
      </c>
    </row>
    <row r="638" spans="1:5" x14ac:dyDescent="0.3">
      <c r="A638" s="45" t="e">
        <f>'so sanh'!A691</f>
        <v>#REF!</v>
      </c>
      <c r="B638" s="208" t="e">
        <f>'so sanh'!B691</f>
        <v>#REF!</v>
      </c>
      <c r="C638" s="208" t="e">
        <f>'so sanh'!C691</f>
        <v>#REF!</v>
      </c>
      <c r="D638" s="208" t="e">
        <f>'so sanh'!D691</f>
        <v>#REF!</v>
      </c>
      <c r="E638" s="208" t="e">
        <f>'so sanh'!E691</f>
        <v>#REF!</v>
      </c>
    </row>
    <row r="639" spans="1:5" x14ac:dyDescent="0.3">
      <c r="A639" s="45" t="e">
        <f>'so sanh'!A692</f>
        <v>#REF!</v>
      </c>
      <c r="B639" s="208" t="e">
        <f>'so sanh'!B692</f>
        <v>#REF!</v>
      </c>
      <c r="C639" s="208" t="e">
        <f>'so sanh'!C692</f>
        <v>#REF!</v>
      </c>
      <c r="D639" s="208" t="e">
        <f>'so sanh'!D692</f>
        <v>#REF!</v>
      </c>
      <c r="E639" s="208" t="e">
        <f>'so sanh'!E692</f>
        <v>#REF!</v>
      </c>
    </row>
    <row r="640" spans="1:5" x14ac:dyDescent="0.3">
      <c r="A640" s="45">
        <f>'so sanh'!A693</f>
        <v>0</v>
      </c>
      <c r="B640" s="208" t="e">
        <f>'so sanh'!B693</f>
        <v>#REF!</v>
      </c>
      <c r="C640" s="208">
        <f>'so sanh'!C693</f>
        <v>0</v>
      </c>
      <c r="D640" s="208">
        <f>'so sanh'!D693</f>
        <v>0</v>
      </c>
      <c r="E640" s="208">
        <f>'so sanh'!E693</f>
        <v>0</v>
      </c>
    </row>
    <row r="641" spans="1:5" x14ac:dyDescent="0.3">
      <c r="A641" s="45" t="e">
        <f>'so sanh'!A694</f>
        <v>#REF!</v>
      </c>
      <c r="B641" s="208" t="e">
        <f>'so sanh'!B694</f>
        <v>#REF!</v>
      </c>
      <c r="C641" s="208" t="e">
        <f>'so sanh'!C694</f>
        <v>#REF!</v>
      </c>
      <c r="D641" s="208" t="e">
        <f>'so sanh'!D694</f>
        <v>#REF!</v>
      </c>
      <c r="E641" s="208" t="e">
        <f>'so sanh'!E694</f>
        <v>#REF!</v>
      </c>
    </row>
    <row r="642" spans="1:5" x14ac:dyDescent="0.3">
      <c r="A642" s="45" t="e">
        <f>'so sanh'!A695</f>
        <v>#REF!</v>
      </c>
      <c r="B642" s="208" t="e">
        <f>'so sanh'!B695</f>
        <v>#REF!</v>
      </c>
      <c r="C642" s="208" t="e">
        <f>'so sanh'!C695</f>
        <v>#REF!</v>
      </c>
      <c r="D642" s="208" t="e">
        <f>'so sanh'!D695</f>
        <v>#REF!</v>
      </c>
      <c r="E642" s="208" t="e">
        <f>'so sanh'!E695</f>
        <v>#REF!</v>
      </c>
    </row>
    <row r="643" spans="1:5" x14ac:dyDescent="0.3">
      <c r="A643" s="45" t="e">
        <f>'so sanh'!A696</f>
        <v>#REF!</v>
      </c>
      <c r="B643" s="208" t="e">
        <f>'so sanh'!B696</f>
        <v>#REF!</v>
      </c>
      <c r="C643" s="208" t="e">
        <f>'so sanh'!C696</f>
        <v>#REF!</v>
      </c>
      <c r="D643" s="208" t="e">
        <f>'so sanh'!D696</f>
        <v>#REF!</v>
      </c>
      <c r="E643" s="208" t="e">
        <f>'so sanh'!E696</f>
        <v>#REF!</v>
      </c>
    </row>
    <row r="644" spans="1:5" x14ac:dyDescent="0.3">
      <c r="A644" s="45" t="e">
        <f>'so sanh'!A697</f>
        <v>#REF!</v>
      </c>
      <c r="B644" s="208" t="e">
        <f>'so sanh'!B697</f>
        <v>#REF!</v>
      </c>
      <c r="C644" s="208" t="e">
        <f>'so sanh'!C697</f>
        <v>#REF!</v>
      </c>
      <c r="D644" s="208" t="e">
        <f>'so sanh'!D697</f>
        <v>#REF!</v>
      </c>
      <c r="E644" s="208" t="e">
        <f>'so sanh'!E697</f>
        <v>#REF!</v>
      </c>
    </row>
    <row r="645" spans="1:5" x14ac:dyDescent="0.3">
      <c r="A645" s="45" t="e">
        <f>'so sanh'!A698</f>
        <v>#REF!</v>
      </c>
      <c r="B645" s="208" t="e">
        <f>'so sanh'!B698</f>
        <v>#REF!</v>
      </c>
      <c r="C645" s="208" t="e">
        <f>'so sanh'!C698</f>
        <v>#REF!</v>
      </c>
      <c r="D645" s="208" t="e">
        <f>'so sanh'!D698</f>
        <v>#REF!</v>
      </c>
      <c r="E645" s="208" t="e">
        <f>'so sanh'!E698</f>
        <v>#REF!</v>
      </c>
    </row>
    <row r="646" spans="1:5" x14ac:dyDescent="0.3">
      <c r="A646" s="45" t="e">
        <f>'so sanh'!A699</f>
        <v>#REF!</v>
      </c>
      <c r="B646" s="208" t="e">
        <f>'so sanh'!B699</f>
        <v>#REF!</v>
      </c>
      <c r="C646" s="208" t="e">
        <f>'so sanh'!C699</f>
        <v>#REF!</v>
      </c>
      <c r="D646" s="208" t="e">
        <f>'so sanh'!D699</f>
        <v>#REF!</v>
      </c>
      <c r="E646" s="208" t="e">
        <f>'so sanh'!E699</f>
        <v>#REF!</v>
      </c>
    </row>
    <row r="647" spans="1:5" x14ac:dyDescent="0.3">
      <c r="A647" s="45" t="e">
        <f>'so sanh'!A700</f>
        <v>#REF!</v>
      </c>
      <c r="B647" s="208" t="e">
        <f>'so sanh'!B700</f>
        <v>#REF!</v>
      </c>
      <c r="C647" s="208" t="e">
        <f>'so sanh'!C700</f>
        <v>#REF!</v>
      </c>
      <c r="D647" s="208" t="e">
        <f>'so sanh'!D700</f>
        <v>#REF!</v>
      </c>
      <c r="E647" s="208" t="e">
        <f>'so sanh'!E700</f>
        <v>#REF!</v>
      </c>
    </row>
    <row r="648" spans="1:5" x14ac:dyDescent="0.3">
      <c r="A648" s="45" t="e">
        <f>'so sanh'!A701</f>
        <v>#REF!</v>
      </c>
      <c r="B648" s="208" t="e">
        <f>'so sanh'!B701</f>
        <v>#REF!</v>
      </c>
      <c r="C648" s="208" t="e">
        <f>'so sanh'!C701</f>
        <v>#REF!</v>
      </c>
      <c r="D648" s="208" t="e">
        <f>'so sanh'!D701</f>
        <v>#REF!</v>
      </c>
      <c r="E648" s="208" t="e">
        <f>'so sanh'!E701</f>
        <v>#REF!</v>
      </c>
    </row>
    <row r="649" spans="1:5" x14ac:dyDescent="0.3">
      <c r="A649" s="45" t="e">
        <f>'so sanh'!A702</f>
        <v>#REF!</v>
      </c>
      <c r="B649" s="208" t="e">
        <f>'so sanh'!B702</f>
        <v>#REF!</v>
      </c>
      <c r="C649" s="208" t="e">
        <f>'so sanh'!C702</f>
        <v>#REF!</v>
      </c>
      <c r="D649" s="208" t="e">
        <f>'so sanh'!D702</f>
        <v>#REF!</v>
      </c>
      <c r="E649" s="208" t="e">
        <f>'so sanh'!E702</f>
        <v>#REF!</v>
      </c>
    </row>
    <row r="650" spans="1:5" x14ac:dyDescent="0.3">
      <c r="A650" s="45" t="e">
        <f>'so sanh'!A703</f>
        <v>#REF!</v>
      </c>
      <c r="B650" s="208" t="e">
        <f>'so sanh'!B703</f>
        <v>#REF!</v>
      </c>
      <c r="C650" s="208" t="e">
        <f>'so sanh'!C703</f>
        <v>#REF!</v>
      </c>
      <c r="D650" s="208" t="e">
        <f>'so sanh'!D703</f>
        <v>#REF!</v>
      </c>
      <c r="E650" s="208" t="e">
        <f>'so sanh'!E703</f>
        <v>#REF!</v>
      </c>
    </row>
    <row r="651" spans="1:5" x14ac:dyDescent="0.3">
      <c r="A651" s="45">
        <f>'so sanh'!A704</f>
        <v>0</v>
      </c>
      <c r="B651" s="208" t="e">
        <f>'so sanh'!B704</f>
        <v>#REF!</v>
      </c>
      <c r="C651" s="208">
        <f>'so sanh'!C704</f>
        <v>0</v>
      </c>
      <c r="D651" s="208">
        <f>'so sanh'!D704</f>
        <v>0</v>
      </c>
      <c r="E651" s="208">
        <f>'so sanh'!E704</f>
        <v>0</v>
      </c>
    </row>
    <row r="652" spans="1:5" x14ac:dyDescent="0.3">
      <c r="A652" s="45">
        <f>'so sanh'!A705</f>
        <v>0</v>
      </c>
      <c r="B652" s="208" t="e">
        <f>'so sanh'!B705</f>
        <v>#REF!</v>
      </c>
      <c r="C652" s="208">
        <f>'so sanh'!C705</f>
        <v>0</v>
      </c>
      <c r="D652" s="208">
        <f>'so sanh'!D705</f>
        <v>0</v>
      </c>
      <c r="E652" s="208">
        <f>'so sanh'!E705</f>
        <v>0</v>
      </c>
    </row>
    <row r="653" spans="1:5" x14ac:dyDescent="0.3">
      <c r="A653" s="45" t="e">
        <f>'so sanh'!A706</f>
        <v>#REF!</v>
      </c>
      <c r="B653" s="208" t="e">
        <f>'so sanh'!B706</f>
        <v>#REF!</v>
      </c>
      <c r="C653" s="208" t="e">
        <f>'so sanh'!C706</f>
        <v>#REF!</v>
      </c>
      <c r="D653" s="208" t="e">
        <f>'so sanh'!D706</f>
        <v>#REF!</v>
      </c>
      <c r="E653" s="208" t="e">
        <f>'so sanh'!E706</f>
        <v>#REF!</v>
      </c>
    </row>
    <row r="654" spans="1:5" x14ac:dyDescent="0.3">
      <c r="A654" s="45" t="e">
        <f>'so sanh'!A707</f>
        <v>#REF!</v>
      </c>
      <c r="B654" s="208" t="e">
        <f>'so sanh'!B707</f>
        <v>#REF!</v>
      </c>
      <c r="C654" s="208" t="e">
        <f>'so sanh'!C707</f>
        <v>#REF!</v>
      </c>
      <c r="D654" s="208" t="e">
        <f>'so sanh'!D707</f>
        <v>#REF!</v>
      </c>
      <c r="E654" s="208" t="e">
        <f>'so sanh'!E707</f>
        <v>#REF!</v>
      </c>
    </row>
    <row r="655" spans="1:5" x14ac:dyDescent="0.3">
      <c r="A655" s="45" t="e">
        <f>'so sanh'!A708</f>
        <v>#REF!</v>
      </c>
      <c r="B655" s="208" t="e">
        <f>'so sanh'!B708</f>
        <v>#REF!</v>
      </c>
      <c r="C655" s="208" t="e">
        <f>'so sanh'!C708</f>
        <v>#REF!</v>
      </c>
      <c r="D655" s="208" t="e">
        <f>'so sanh'!D708</f>
        <v>#REF!</v>
      </c>
      <c r="E655" s="208" t="e">
        <f>'so sanh'!E708</f>
        <v>#REF!</v>
      </c>
    </row>
    <row r="656" spans="1:5" x14ac:dyDescent="0.3">
      <c r="A656" s="45">
        <f>'so sanh'!A709</f>
        <v>0</v>
      </c>
      <c r="B656" s="208" t="e">
        <f>'so sanh'!B709</f>
        <v>#REF!</v>
      </c>
      <c r="C656" s="208">
        <f>'so sanh'!C709</f>
        <v>0</v>
      </c>
      <c r="D656" s="208">
        <f>'so sanh'!D709</f>
        <v>0</v>
      </c>
      <c r="E656" s="208">
        <f>'so sanh'!E709</f>
        <v>0</v>
      </c>
    </row>
    <row r="657" spans="1:5" x14ac:dyDescent="0.3">
      <c r="A657" s="45" t="e">
        <f>'so sanh'!A710</f>
        <v>#REF!</v>
      </c>
      <c r="B657" s="208" t="e">
        <f>'so sanh'!B710</f>
        <v>#REF!</v>
      </c>
      <c r="C657" s="208" t="e">
        <f>'so sanh'!C710</f>
        <v>#REF!</v>
      </c>
      <c r="D657" s="208" t="e">
        <f>'so sanh'!D710</f>
        <v>#REF!</v>
      </c>
      <c r="E657" s="208" t="e">
        <f>'so sanh'!E710</f>
        <v>#REF!</v>
      </c>
    </row>
    <row r="658" spans="1:5" x14ac:dyDescent="0.3">
      <c r="A658" s="45">
        <f>'so sanh'!A711</f>
        <v>0</v>
      </c>
      <c r="B658" s="208" t="e">
        <f>'so sanh'!B711</f>
        <v>#REF!</v>
      </c>
      <c r="C658" s="208">
        <f>'so sanh'!C711</f>
        <v>0</v>
      </c>
      <c r="D658" s="208">
        <f>'so sanh'!D711</f>
        <v>0</v>
      </c>
      <c r="E658" s="208">
        <f>'so sanh'!E711</f>
        <v>0</v>
      </c>
    </row>
    <row r="659" spans="1:5" x14ac:dyDescent="0.3">
      <c r="A659" s="45" t="e">
        <f>'so sanh'!A712</f>
        <v>#REF!</v>
      </c>
      <c r="B659" s="208" t="e">
        <f>'so sanh'!B712</f>
        <v>#REF!</v>
      </c>
      <c r="C659" s="208" t="e">
        <f>'so sanh'!C712</f>
        <v>#REF!</v>
      </c>
      <c r="D659" s="208" t="e">
        <f>'so sanh'!D712</f>
        <v>#REF!</v>
      </c>
      <c r="E659" s="208" t="e">
        <f>'so sanh'!E712</f>
        <v>#REF!</v>
      </c>
    </row>
    <row r="660" spans="1:5" x14ac:dyDescent="0.3">
      <c r="A660" s="45" t="e">
        <f>'so sanh'!A713</f>
        <v>#REF!</v>
      </c>
      <c r="B660" s="208" t="e">
        <f>'so sanh'!B713</f>
        <v>#REF!</v>
      </c>
      <c r="C660" s="208" t="e">
        <f>'so sanh'!C713</f>
        <v>#REF!</v>
      </c>
      <c r="D660" s="208" t="e">
        <f>'so sanh'!D713</f>
        <v>#REF!</v>
      </c>
      <c r="E660" s="208" t="e">
        <f>'so sanh'!E713</f>
        <v>#REF!</v>
      </c>
    </row>
    <row r="661" spans="1:5" x14ac:dyDescent="0.3">
      <c r="A661" s="45" t="e">
        <f>'so sanh'!A714</f>
        <v>#REF!</v>
      </c>
      <c r="B661" s="208" t="e">
        <f>'so sanh'!B714</f>
        <v>#REF!</v>
      </c>
      <c r="C661" s="208" t="e">
        <f>'so sanh'!C714</f>
        <v>#REF!</v>
      </c>
      <c r="D661" s="208" t="e">
        <f>'so sanh'!D714</f>
        <v>#REF!</v>
      </c>
      <c r="E661" s="208" t="e">
        <f>'so sanh'!E714</f>
        <v>#REF!</v>
      </c>
    </row>
    <row r="662" spans="1:5" x14ac:dyDescent="0.3">
      <c r="A662" s="45" t="e">
        <f>'so sanh'!A715</f>
        <v>#REF!</v>
      </c>
      <c r="B662" s="208" t="e">
        <f>'so sanh'!B715</f>
        <v>#REF!</v>
      </c>
      <c r="C662" s="208" t="e">
        <f>'so sanh'!C715</f>
        <v>#REF!</v>
      </c>
      <c r="D662" s="208" t="e">
        <f>'so sanh'!D715</f>
        <v>#REF!</v>
      </c>
      <c r="E662" s="208" t="e">
        <f>'so sanh'!E715</f>
        <v>#REF!</v>
      </c>
    </row>
    <row r="663" spans="1:5" x14ac:dyDescent="0.3">
      <c r="A663" s="45" t="e">
        <f>'so sanh'!A716</f>
        <v>#REF!</v>
      </c>
      <c r="B663" s="208" t="e">
        <f>'so sanh'!B716</f>
        <v>#REF!</v>
      </c>
      <c r="C663" s="208" t="e">
        <f>'so sanh'!C716</f>
        <v>#REF!</v>
      </c>
      <c r="D663" s="208" t="e">
        <f>'so sanh'!D716</f>
        <v>#REF!</v>
      </c>
      <c r="E663" s="208" t="e">
        <f>'so sanh'!E716</f>
        <v>#REF!</v>
      </c>
    </row>
    <row r="664" spans="1:5" x14ac:dyDescent="0.3">
      <c r="A664" s="45">
        <f>'so sanh'!A717</f>
        <v>0</v>
      </c>
      <c r="B664" s="208" t="e">
        <f>'so sanh'!B717</f>
        <v>#REF!</v>
      </c>
      <c r="C664" s="208">
        <f>'so sanh'!C717</f>
        <v>0</v>
      </c>
      <c r="D664" s="208">
        <f>'so sanh'!D717</f>
        <v>0</v>
      </c>
      <c r="E664" s="208">
        <f>'so sanh'!E717</f>
        <v>0</v>
      </c>
    </row>
    <row r="665" spans="1:5" x14ac:dyDescent="0.3">
      <c r="A665" s="45" t="e">
        <f>'so sanh'!A718</f>
        <v>#REF!</v>
      </c>
      <c r="B665" s="208" t="e">
        <f>'so sanh'!B718</f>
        <v>#REF!</v>
      </c>
      <c r="C665" s="208" t="e">
        <f>'so sanh'!C718</f>
        <v>#REF!</v>
      </c>
      <c r="D665" s="208" t="e">
        <f>'so sanh'!D718</f>
        <v>#REF!</v>
      </c>
      <c r="E665" s="208" t="e">
        <f>'so sanh'!E718</f>
        <v>#REF!</v>
      </c>
    </row>
    <row r="666" spans="1:5" x14ac:dyDescent="0.3">
      <c r="A666" s="45" t="e">
        <f>'so sanh'!A719</f>
        <v>#REF!</v>
      </c>
      <c r="B666" s="208" t="e">
        <f>'so sanh'!B719</f>
        <v>#REF!</v>
      </c>
      <c r="C666" s="208" t="e">
        <f>'so sanh'!C719</f>
        <v>#REF!</v>
      </c>
      <c r="D666" s="208" t="e">
        <f>'so sanh'!D719</f>
        <v>#REF!</v>
      </c>
      <c r="E666" s="208" t="e">
        <f>'so sanh'!E719</f>
        <v>#REF!</v>
      </c>
    </row>
    <row r="667" spans="1:5" x14ac:dyDescent="0.3">
      <c r="A667" s="45">
        <f>'so sanh'!A720</f>
        <v>0</v>
      </c>
      <c r="B667" s="208" t="e">
        <f>'so sanh'!B720</f>
        <v>#REF!</v>
      </c>
      <c r="C667" s="208">
        <f>'so sanh'!C720</f>
        <v>0</v>
      </c>
      <c r="D667" s="208">
        <f>'so sanh'!D720</f>
        <v>0</v>
      </c>
      <c r="E667" s="208">
        <f>'so sanh'!E720</f>
        <v>0</v>
      </c>
    </row>
    <row r="668" spans="1:5" x14ac:dyDescent="0.3">
      <c r="A668" s="45" t="e">
        <f>'so sanh'!A721</f>
        <v>#REF!</v>
      </c>
      <c r="B668" s="208" t="e">
        <f>'so sanh'!B721</f>
        <v>#REF!</v>
      </c>
      <c r="C668" s="208" t="e">
        <f>'so sanh'!C721</f>
        <v>#REF!</v>
      </c>
      <c r="D668" s="208" t="e">
        <f>'so sanh'!D721</f>
        <v>#REF!</v>
      </c>
      <c r="E668" s="208" t="e">
        <f>'so sanh'!E721</f>
        <v>#REF!</v>
      </c>
    </row>
    <row r="669" spans="1:5" x14ac:dyDescent="0.3">
      <c r="A669" s="45" t="e">
        <f>'so sanh'!A722</f>
        <v>#REF!</v>
      </c>
      <c r="B669" s="208" t="e">
        <f>'so sanh'!B722</f>
        <v>#REF!</v>
      </c>
      <c r="C669" s="208" t="e">
        <f>'so sanh'!C722</f>
        <v>#REF!</v>
      </c>
      <c r="D669" s="208" t="e">
        <f>'so sanh'!D722</f>
        <v>#REF!</v>
      </c>
      <c r="E669" s="208" t="e">
        <f>'so sanh'!E722</f>
        <v>#REF!</v>
      </c>
    </row>
    <row r="670" spans="1:5" x14ac:dyDescent="0.3">
      <c r="A670" s="45" t="e">
        <f>'so sanh'!A723</f>
        <v>#REF!</v>
      </c>
      <c r="B670" s="208" t="e">
        <f>'so sanh'!B723</f>
        <v>#REF!</v>
      </c>
      <c r="C670" s="208" t="e">
        <f>'so sanh'!C723</f>
        <v>#REF!</v>
      </c>
      <c r="D670" s="208" t="e">
        <f>'so sanh'!D723</f>
        <v>#REF!</v>
      </c>
      <c r="E670" s="208" t="e">
        <f>'so sanh'!E723</f>
        <v>#REF!</v>
      </c>
    </row>
    <row r="671" spans="1:5" x14ac:dyDescent="0.3">
      <c r="A671" s="45" t="e">
        <f>'so sanh'!A724</f>
        <v>#REF!</v>
      </c>
      <c r="B671" s="208" t="e">
        <f>'so sanh'!B724</f>
        <v>#REF!</v>
      </c>
      <c r="C671" s="208" t="e">
        <f>'so sanh'!C724</f>
        <v>#REF!</v>
      </c>
      <c r="D671" s="208" t="e">
        <f>'so sanh'!D724</f>
        <v>#REF!</v>
      </c>
      <c r="E671" s="208" t="e">
        <f>'so sanh'!E724</f>
        <v>#REF!</v>
      </c>
    </row>
    <row r="672" spans="1:5" x14ac:dyDescent="0.3">
      <c r="A672" s="45" t="e">
        <f>'so sanh'!A725</f>
        <v>#REF!</v>
      </c>
      <c r="B672" s="208" t="e">
        <f>'so sanh'!B725</f>
        <v>#REF!</v>
      </c>
      <c r="C672" s="208" t="e">
        <f>'so sanh'!C725</f>
        <v>#REF!</v>
      </c>
      <c r="D672" s="208" t="e">
        <f>'so sanh'!D725</f>
        <v>#REF!</v>
      </c>
      <c r="E672" s="208" t="e">
        <f>'so sanh'!E725</f>
        <v>#REF!</v>
      </c>
    </row>
    <row r="673" spans="1:5" x14ac:dyDescent="0.3">
      <c r="A673" s="45" t="e">
        <f>'so sanh'!A726</f>
        <v>#REF!</v>
      </c>
      <c r="B673" s="208" t="e">
        <f>'so sanh'!B726</f>
        <v>#REF!</v>
      </c>
      <c r="C673" s="208" t="e">
        <f>'so sanh'!C726</f>
        <v>#REF!</v>
      </c>
      <c r="D673" s="208" t="e">
        <f>'so sanh'!D726</f>
        <v>#REF!</v>
      </c>
      <c r="E673" s="208" t="e">
        <f>'so sanh'!E726</f>
        <v>#REF!</v>
      </c>
    </row>
    <row r="674" spans="1:5" x14ac:dyDescent="0.3">
      <c r="A674" s="45" t="e">
        <f>'so sanh'!A727</f>
        <v>#REF!</v>
      </c>
      <c r="B674" s="208" t="e">
        <f>'so sanh'!B727</f>
        <v>#REF!</v>
      </c>
      <c r="C674" s="208" t="e">
        <f>'so sanh'!C727</f>
        <v>#REF!</v>
      </c>
      <c r="D674" s="208">
        <f>'so sanh'!D727</f>
        <v>0</v>
      </c>
      <c r="E674" s="208">
        <f>'so sanh'!E727</f>
        <v>0</v>
      </c>
    </row>
    <row r="675" spans="1:5" x14ac:dyDescent="0.3">
      <c r="A675" s="45" t="e">
        <f>'so sanh'!A728</f>
        <v>#REF!</v>
      </c>
      <c r="B675" s="208" t="e">
        <f>'so sanh'!B728</f>
        <v>#REF!</v>
      </c>
      <c r="C675" s="208" t="e">
        <f>'so sanh'!C728</f>
        <v>#REF!</v>
      </c>
      <c r="D675" s="208">
        <f>'so sanh'!D728</f>
        <v>0</v>
      </c>
      <c r="E675" s="208">
        <f>'so sanh'!E728</f>
        <v>0</v>
      </c>
    </row>
    <row r="676" spans="1:5" x14ac:dyDescent="0.3">
      <c r="A676" s="45" t="e">
        <f>'so sanh'!A729</f>
        <v>#REF!</v>
      </c>
      <c r="B676" s="208" t="e">
        <f>'so sanh'!B729</f>
        <v>#REF!</v>
      </c>
      <c r="C676" s="208" t="e">
        <f>'so sanh'!C729</f>
        <v>#REF!</v>
      </c>
      <c r="D676" s="208">
        <f>'so sanh'!D729</f>
        <v>0</v>
      </c>
      <c r="E676" s="208">
        <f>'so sanh'!E729</f>
        <v>0</v>
      </c>
    </row>
    <row r="677" spans="1:5" x14ac:dyDescent="0.3">
      <c r="A677" s="45" t="e">
        <f>'so sanh'!A730</f>
        <v>#REF!</v>
      </c>
      <c r="B677" s="208" t="e">
        <f>'so sanh'!B730</f>
        <v>#REF!</v>
      </c>
      <c r="C677" s="208" t="e">
        <f>'so sanh'!C730</f>
        <v>#REF!</v>
      </c>
      <c r="D677" s="208">
        <f>'so sanh'!D730</f>
        <v>0</v>
      </c>
      <c r="E677" s="208">
        <f>'so sanh'!E730</f>
        <v>0</v>
      </c>
    </row>
    <row r="678" spans="1:5" x14ac:dyDescent="0.3">
      <c r="A678" s="45" t="e">
        <f>'so sanh'!A731</f>
        <v>#REF!</v>
      </c>
      <c r="B678" s="208" t="e">
        <f>'so sanh'!B731</f>
        <v>#REF!</v>
      </c>
      <c r="C678" s="208" t="e">
        <f>'so sanh'!C731</f>
        <v>#REF!</v>
      </c>
      <c r="D678" s="208">
        <f>'so sanh'!D731</f>
        <v>0</v>
      </c>
      <c r="E678" s="208">
        <f>'so sanh'!E731</f>
        <v>0</v>
      </c>
    </row>
    <row r="679" spans="1:5" x14ac:dyDescent="0.3">
      <c r="A679" s="45" t="str">
        <f>'so sanh'!A732</f>
        <v>XI</v>
      </c>
      <c r="B679" s="208" t="str">
        <f>'so sanh'!B732</f>
        <v xml:space="preserve">VẢI ĐỊA KỸ THUẬT VÀ RỌ ĐÁ : </v>
      </c>
      <c r="C679" s="208">
        <f>'so sanh'!C732</f>
        <v>0</v>
      </c>
      <c r="D679" s="208">
        <f>'so sanh'!D732</f>
        <v>0</v>
      </c>
      <c r="E679" s="208">
        <f>'so sanh'!E732</f>
        <v>0</v>
      </c>
    </row>
    <row r="680" spans="1:5" x14ac:dyDescent="0.3">
      <c r="A680" s="45">
        <f>'so sanh'!A733</f>
        <v>0</v>
      </c>
      <c r="B680" s="208" t="str">
        <f>'so sanh'!B733</f>
        <v>* Công ty CP SX-TM Liên Phát  (số 57 Đào Duy Anh, P.9, Q. Phú Nhuận, Tp.HCM), giao hàng tại kho Công ty. Theo bảng giá ngày 02/3/2020</v>
      </c>
      <c r="C680" s="208">
        <f>'so sanh'!C733</f>
        <v>0</v>
      </c>
      <c r="D680" s="208">
        <f>'so sanh'!D733</f>
        <v>0</v>
      </c>
      <c r="E680" s="208">
        <f>'so sanh'!E733</f>
        <v>0</v>
      </c>
    </row>
    <row r="681" spans="1:5" x14ac:dyDescent="0.3">
      <c r="A681" s="45">
        <f>'so sanh'!A734</f>
        <v>0</v>
      </c>
      <c r="B681" s="208" t="str">
        <f>'so sanh'!B734</f>
        <v xml:space="preserve"> Vải địa kỹ thuật không dệt, sợi dài liên tục, 100% PP chính phẩm, ổn định hóa UV; nơi sản xuất : Malaysia</v>
      </c>
      <c r="C681" s="208">
        <f>'so sanh'!C734</f>
        <v>0</v>
      </c>
      <c r="D681" s="208">
        <f>'so sanh'!D734</f>
        <v>0</v>
      </c>
      <c r="E681" s="208">
        <f>'so sanh'!E734</f>
        <v>0</v>
      </c>
    </row>
    <row r="682" spans="1:5" x14ac:dyDescent="0.3">
      <c r="A682" s="45">
        <f>'so sanh'!A735</f>
        <v>1</v>
      </c>
      <c r="B682" s="208" t="str">
        <f>'so sanh'!B735</f>
        <v>Polyfelt TS 20 (4m x 250m)</v>
      </c>
      <c r="C682" s="208" t="str">
        <f>'so sanh'!C735</f>
        <v>đ/m2</v>
      </c>
      <c r="D682" s="208">
        <f>'so sanh'!D735</f>
        <v>0</v>
      </c>
      <c r="E682" s="208">
        <f>'so sanh'!E735</f>
        <v>0</v>
      </c>
    </row>
    <row r="683" spans="1:5" x14ac:dyDescent="0.3">
      <c r="A683" s="45">
        <f>'so sanh'!A736</f>
        <v>2</v>
      </c>
      <c r="B683" s="208" t="str">
        <f>'so sanh'!B736</f>
        <v>Polyfelt TS 30 (4m x 225m)</v>
      </c>
      <c r="C683" s="208" t="str">
        <f>'so sanh'!C736</f>
        <v>đ/m2</v>
      </c>
      <c r="D683" s="208">
        <f>'so sanh'!D736</f>
        <v>0</v>
      </c>
      <c r="E683" s="208">
        <f>'so sanh'!E736</f>
        <v>0</v>
      </c>
    </row>
    <row r="684" spans="1:5" x14ac:dyDescent="0.3">
      <c r="A684" s="45">
        <f>'so sanh'!A737</f>
        <v>3</v>
      </c>
      <c r="B684" s="208" t="str">
        <f>'so sanh'!B737</f>
        <v>Polyfelt TS 40 (4m x 200m)</v>
      </c>
      <c r="C684" s="208" t="str">
        <f>'so sanh'!C737</f>
        <v>đ/m2</v>
      </c>
      <c r="D684" s="208">
        <f>'so sanh'!D737</f>
        <v>0</v>
      </c>
      <c r="E684" s="208">
        <f>'so sanh'!E737</f>
        <v>0</v>
      </c>
    </row>
    <row r="685" spans="1:5" x14ac:dyDescent="0.3">
      <c r="A685" s="45">
        <f>'so sanh'!A738</f>
        <v>4</v>
      </c>
      <c r="B685" s="208" t="str">
        <f>'so sanh'!B738</f>
        <v>Polyfelt TS 50 (4m x 175m)</v>
      </c>
      <c r="C685" s="208" t="str">
        <f>'so sanh'!C738</f>
        <v>đ/m2</v>
      </c>
      <c r="D685" s="208">
        <f>'so sanh'!D738</f>
        <v>0</v>
      </c>
      <c r="E685" s="208">
        <f>'so sanh'!E738</f>
        <v>0</v>
      </c>
    </row>
    <row r="686" spans="1:5" x14ac:dyDescent="0.3">
      <c r="A686" s="45">
        <f>'so sanh'!A739</f>
        <v>5</v>
      </c>
      <c r="B686" s="208" t="str">
        <f>'so sanh'!B739</f>
        <v>Polyfelt TS 60 (4m x 135m)</v>
      </c>
      <c r="C686" s="208" t="str">
        <f>'so sanh'!C739</f>
        <v>đ/m2</v>
      </c>
      <c r="D686" s="208">
        <f>'so sanh'!D739</f>
        <v>0</v>
      </c>
      <c r="E686" s="208">
        <f>'so sanh'!E739</f>
        <v>0</v>
      </c>
    </row>
    <row r="687" spans="1:5" x14ac:dyDescent="0.3">
      <c r="A687" s="45">
        <f>'so sanh'!A740</f>
        <v>6</v>
      </c>
      <c r="B687" s="208" t="str">
        <f>'so sanh'!B740</f>
        <v>Polyfelt TS 65 (4m x 125m)</v>
      </c>
      <c r="C687" s="208" t="str">
        <f>'so sanh'!C740</f>
        <v>đ/m2</v>
      </c>
      <c r="D687" s="208">
        <f>'so sanh'!D740</f>
        <v>0</v>
      </c>
      <c r="E687" s="208">
        <f>'so sanh'!E740</f>
        <v>0</v>
      </c>
    </row>
    <row r="688" spans="1:5" x14ac:dyDescent="0.3">
      <c r="A688" s="45">
        <f>'so sanh'!A741</f>
        <v>7</v>
      </c>
      <c r="B688" s="208" t="str">
        <f>'so sanh'!B741</f>
        <v>Polyfelt TS 70 (4m x 100m)</v>
      </c>
      <c r="C688" s="208" t="str">
        <f>'so sanh'!C741</f>
        <v>đ/m2</v>
      </c>
      <c r="D688" s="208">
        <f>'so sanh'!D741</f>
        <v>0</v>
      </c>
      <c r="E688" s="208">
        <f>'so sanh'!E741</f>
        <v>0</v>
      </c>
    </row>
    <row r="689" spans="1:5" x14ac:dyDescent="0.3">
      <c r="A689" s="45">
        <f>'so sanh'!A742</f>
        <v>8</v>
      </c>
      <c r="B689" s="208" t="str">
        <f>'so sanh'!B742</f>
        <v>Polyfelt TS 80 (4m x 90m)</v>
      </c>
      <c r="C689" s="208" t="str">
        <f>'so sanh'!C742</f>
        <v>đ/m2</v>
      </c>
      <c r="D689" s="208">
        <f>'so sanh'!D742</f>
        <v>0</v>
      </c>
      <c r="E689" s="208">
        <f>'so sanh'!E742</f>
        <v>0</v>
      </c>
    </row>
    <row r="690" spans="1:5" x14ac:dyDescent="0.3">
      <c r="A690" s="45">
        <f>'so sanh'!A743</f>
        <v>0</v>
      </c>
      <c r="B690" s="208" t="str">
        <f>'so sanh'!B743</f>
        <v>Rọ đá bọc nhựa PVC: Thép mạ kẽm trung bình &gt;50g/m2 (TCVN 2053:1993)</v>
      </c>
      <c r="C690" s="208">
        <f>'so sanh'!C743</f>
        <v>0</v>
      </c>
      <c r="D690" s="208">
        <f>'so sanh'!D743</f>
        <v>0</v>
      </c>
      <c r="E690" s="208">
        <f>'so sanh'!E743</f>
        <v>0</v>
      </c>
    </row>
    <row r="691" spans="1:5" x14ac:dyDescent="0.3">
      <c r="A691" s="45">
        <f>'so sanh'!A744</f>
        <v>0</v>
      </c>
      <c r="B691" s="208" t="str">
        <f>'so sanh'!B744</f>
        <v xml:space="preserve">  - Rọ và thảm đá bọc nhựa PVC, loại P8 (8 x 10)cm: </v>
      </c>
      <c r="C691" s="208">
        <f>'so sanh'!C744</f>
        <v>0</v>
      </c>
      <c r="D691" s="208">
        <f>'so sanh'!D744</f>
        <v>0</v>
      </c>
      <c r="E691" s="208">
        <f>'so sanh'!E744</f>
        <v>0</v>
      </c>
    </row>
    <row r="692" spans="1:5" x14ac:dyDescent="0.3">
      <c r="A692" s="45">
        <f>'so sanh'!A745</f>
        <v>1</v>
      </c>
      <c r="B692" s="208" t="str">
        <f>'so sanh'!B745</f>
        <v>Dây đan 2,2 - 3,2mm; dây viền 2,7 - 3,7mm</v>
      </c>
      <c r="C692" s="208" t="str">
        <f>'so sanh'!C745</f>
        <v>đ/m2lưới</v>
      </c>
      <c r="D692" s="208">
        <f>'so sanh'!D745</f>
        <v>0</v>
      </c>
      <c r="E692" s="208">
        <f>'so sanh'!E745</f>
        <v>0</v>
      </c>
    </row>
    <row r="693" spans="1:5" x14ac:dyDescent="0.3">
      <c r="A693" s="45">
        <f>'so sanh'!A746</f>
        <v>2</v>
      </c>
      <c r="B693" s="208" t="str">
        <f>'so sanh'!B746</f>
        <v>Dây đan 2,4 - 3mm; dây viền 2,7 - 3,7mm</v>
      </c>
      <c r="C693" s="208" t="str">
        <f>'so sanh'!C746</f>
        <v>đ/m2lưới</v>
      </c>
      <c r="D693" s="208">
        <f>'so sanh'!D746</f>
        <v>0</v>
      </c>
      <c r="E693" s="208">
        <f>'so sanh'!E746</f>
        <v>0</v>
      </c>
    </row>
    <row r="694" spans="1:5" x14ac:dyDescent="0.3">
      <c r="A694" s="45">
        <f>'so sanh'!A747</f>
        <v>3</v>
      </c>
      <c r="B694" s="208" t="str">
        <f>'so sanh'!B747</f>
        <v>Dây đan 2,7 - 3,7mm; dây viền 3,4 - 4,4mm</v>
      </c>
      <c r="C694" s="208" t="str">
        <f>'so sanh'!C747</f>
        <v>đ/m2lưới</v>
      </c>
      <c r="D694" s="208">
        <f>'so sanh'!D747</f>
        <v>0</v>
      </c>
      <c r="E694" s="208">
        <f>'so sanh'!E747</f>
        <v>0</v>
      </c>
    </row>
    <row r="695" spans="1:5" x14ac:dyDescent="0.3">
      <c r="A695" s="45">
        <f>'so sanh'!A748</f>
        <v>0</v>
      </c>
      <c r="B695" s="208" t="str">
        <f>'so sanh'!B748</f>
        <v xml:space="preserve">  - Rọ và thảm đá bọc nhựa PVC, loại P10 (10 x 12)cm: </v>
      </c>
      <c r="C695" s="208">
        <f>'so sanh'!C748</f>
        <v>0</v>
      </c>
      <c r="D695" s="208">
        <f>'so sanh'!D748</f>
        <v>0</v>
      </c>
      <c r="E695" s="208">
        <f>'so sanh'!E748</f>
        <v>0</v>
      </c>
    </row>
    <row r="696" spans="1:5" x14ac:dyDescent="0.3">
      <c r="A696" s="45">
        <f>'so sanh'!A749</f>
        <v>5</v>
      </c>
      <c r="B696" s="208" t="str">
        <f>'so sanh'!B749</f>
        <v>Dây đan 2,2 - 3,2mm; dây viền 2,7 - 3,7mm</v>
      </c>
      <c r="C696" s="208" t="str">
        <f>'so sanh'!C749</f>
        <v>đ/m2lưới</v>
      </c>
      <c r="D696" s="208">
        <f>'so sanh'!D749</f>
        <v>0</v>
      </c>
      <c r="E696" s="208">
        <f>'so sanh'!E749</f>
        <v>0</v>
      </c>
    </row>
    <row r="697" spans="1:5" x14ac:dyDescent="0.3">
      <c r="A697" s="45">
        <f>'so sanh'!A750</f>
        <v>6</v>
      </c>
      <c r="B697" s="208" t="str">
        <f>'so sanh'!B750</f>
        <v>Dây đan 2,4 - 3,4mm; dây viền 2,7 - 3,7mm</v>
      </c>
      <c r="C697" s="208" t="str">
        <f>'so sanh'!C750</f>
        <v>đ/m2lưới</v>
      </c>
      <c r="D697" s="208">
        <f>'so sanh'!D750</f>
        <v>0</v>
      </c>
      <c r="E697" s="208">
        <f>'so sanh'!E750</f>
        <v>0</v>
      </c>
    </row>
    <row r="698" spans="1:5" x14ac:dyDescent="0.3">
      <c r="A698" s="45">
        <f>'so sanh'!A751</f>
        <v>7</v>
      </c>
      <c r="B698" s="208" t="str">
        <f>'so sanh'!B751</f>
        <v>Dây đan 2,7 - 3,7mm; dây viền 3,4 - 4,4mm</v>
      </c>
      <c r="C698" s="208" t="str">
        <f>'so sanh'!C751</f>
        <v>đ/m2lưới</v>
      </c>
      <c r="D698" s="208">
        <f>'so sanh'!D751</f>
        <v>0</v>
      </c>
      <c r="E698" s="208">
        <f>'so sanh'!E751</f>
        <v>0</v>
      </c>
    </row>
    <row r="699" spans="1:5" x14ac:dyDescent="0.3">
      <c r="A699" s="45">
        <f>'so sanh'!A752</f>
        <v>0</v>
      </c>
      <c r="B699" s="208" t="str">
        <f>'so sanh'!B752</f>
        <v>* Công ty TNHH Phát triển kỹ thuật và VLXD Đại Viễn (số 18/06 Nguyễn Hiền Lê, P.13, Q. Tân Bình, TP.HCM) Theo bảng báo giá 29/2/2019.</v>
      </c>
      <c r="C699" s="208">
        <f>'so sanh'!C752</f>
        <v>0</v>
      </c>
      <c r="D699" s="208">
        <f>'so sanh'!D752</f>
        <v>0</v>
      </c>
      <c r="E699" s="208">
        <f>'so sanh'!E752</f>
        <v>0</v>
      </c>
    </row>
    <row r="700" spans="1:5" x14ac:dyDescent="0.3">
      <c r="A700" s="45">
        <f>'so sanh'!A753</f>
        <v>0</v>
      </c>
      <c r="B700" s="208" t="str">
        <f>'so sanh'!B753</f>
        <v>Vải địa kỹ thuật không dệt.</v>
      </c>
      <c r="C700" s="208">
        <f>'so sanh'!C753</f>
        <v>0</v>
      </c>
      <c r="D700" s="208">
        <f>'so sanh'!D753</f>
        <v>0</v>
      </c>
      <c r="E700" s="208">
        <f>'so sanh'!E753</f>
        <v>0</v>
      </c>
    </row>
    <row r="701" spans="1:5" x14ac:dyDescent="0.3">
      <c r="A701" s="45">
        <f>'so sanh'!A754</f>
        <v>1</v>
      </c>
      <c r="B701" s="208" t="str">
        <f>'so sanh'!B754</f>
        <v>HD15C (4x250m)</v>
      </c>
      <c r="C701" s="208" t="str">
        <f>'so sanh'!C754</f>
        <v>đ/m2</v>
      </c>
      <c r="D701" s="208">
        <f>'so sanh'!D754</f>
        <v>0</v>
      </c>
      <c r="E701" s="208">
        <f>'so sanh'!E754</f>
        <v>0</v>
      </c>
    </row>
    <row r="702" spans="1:5" x14ac:dyDescent="0.3">
      <c r="A702" s="45">
        <f>'so sanh'!A755</f>
        <v>2</v>
      </c>
      <c r="B702" s="208" t="str">
        <f>'so sanh'!B755</f>
        <v>HD19C (4x250m)</v>
      </c>
      <c r="C702" s="208" t="str">
        <f>'so sanh'!C755</f>
        <v>đ/m2</v>
      </c>
      <c r="D702" s="208">
        <f>'so sanh'!D755</f>
        <v>0</v>
      </c>
      <c r="E702" s="208">
        <f>'so sanh'!E755</f>
        <v>0</v>
      </c>
    </row>
    <row r="703" spans="1:5" x14ac:dyDescent="0.3">
      <c r="A703" s="45">
        <f>'so sanh'!A756</f>
        <v>3</v>
      </c>
      <c r="B703" s="208" t="str">
        <f>'so sanh'!B756</f>
        <v>HD24C (4x225m)</v>
      </c>
      <c r="C703" s="208" t="str">
        <f>'so sanh'!C756</f>
        <v>đ/m2</v>
      </c>
      <c r="D703" s="208">
        <f>'so sanh'!D756</f>
        <v>0</v>
      </c>
      <c r="E703" s="208">
        <f>'so sanh'!E756</f>
        <v>0</v>
      </c>
    </row>
    <row r="704" spans="1:5" x14ac:dyDescent="0.3">
      <c r="A704" s="45">
        <f>'so sanh'!A757</f>
        <v>4</v>
      </c>
      <c r="B704" s="208" t="str">
        <f>'so sanh'!B757</f>
        <v>HD28C (4x175m)</v>
      </c>
      <c r="C704" s="208" t="str">
        <f>'so sanh'!C757</f>
        <v>đ/m2</v>
      </c>
      <c r="D704" s="208">
        <f>'so sanh'!D757</f>
        <v>0</v>
      </c>
      <c r="E704" s="208">
        <f>'so sanh'!E757</f>
        <v>0</v>
      </c>
    </row>
    <row r="705" spans="1:5" x14ac:dyDescent="0.3">
      <c r="A705" s="45">
        <f>'so sanh'!A758</f>
        <v>5</v>
      </c>
      <c r="B705" s="208" t="str">
        <f>'so sanh'!B758</f>
        <v>HD30C (4x175m)</v>
      </c>
      <c r="C705" s="208" t="str">
        <f>'so sanh'!C758</f>
        <v>đ/m2</v>
      </c>
      <c r="D705" s="208">
        <f>'so sanh'!D758</f>
        <v>0</v>
      </c>
      <c r="E705" s="208">
        <f>'so sanh'!E758</f>
        <v>0</v>
      </c>
    </row>
    <row r="706" spans="1:5" x14ac:dyDescent="0.3">
      <c r="A706" s="45">
        <f>'so sanh'!A759</f>
        <v>6</v>
      </c>
      <c r="B706" s="208" t="str">
        <f>'so sanh'!B759</f>
        <v>HD38C (4x150m)</v>
      </c>
      <c r="C706" s="208" t="str">
        <f>'so sanh'!C759</f>
        <v>đ/m2</v>
      </c>
      <c r="D706" s="208">
        <f>'so sanh'!D759</f>
        <v>0</v>
      </c>
      <c r="E706" s="208">
        <f>'so sanh'!E759</f>
        <v>0</v>
      </c>
    </row>
    <row r="707" spans="1:5" x14ac:dyDescent="0.3">
      <c r="A707" s="45">
        <f>'so sanh'!A760</f>
        <v>7</v>
      </c>
      <c r="B707" s="208" t="str">
        <f>'so sanh'!B760</f>
        <v>HD44C (4x150m)</v>
      </c>
      <c r="C707" s="208" t="str">
        <f>'so sanh'!C760</f>
        <v>đ/m2</v>
      </c>
      <c r="D707" s="208">
        <f>'so sanh'!D760</f>
        <v>0</v>
      </c>
      <c r="E707" s="208">
        <f>'so sanh'!E760</f>
        <v>0</v>
      </c>
    </row>
    <row r="708" spans="1:5" x14ac:dyDescent="0.3">
      <c r="A708" s="45">
        <f>'so sanh'!A761</f>
        <v>8</v>
      </c>
      <c r="B708" s="208" t="str">
        <f>'so sanh'!B761</f>
        <v>HD50C (4x100m)</v>
      </c>
      <c r="C708" s="208" t="str">
        <f>'so sanh'!C761</f>
        <v>đ/m2</v>
      </c>
      <c r="D708" s="208">
        <f>'so sanh'!D761</f>
        <v>0</v>
      </c>
      <c r="E708" s="208">
        <f>'so sanh'!E761</f>
        <v>0</v>
      </c>
    </row>
    <row r="709" spans="1:5" x14ac:dyDescent="0.3">
      <c r="A709" s="45">
        <f>'so sanh'!A762</f>
        <v>9</v>
      </c>
      <c r="B709" s="208" t="str">
        <f>'so sanh'!B762</f>
        <v>HD60C (4x90m)</v>
      </c>
      <c r="C709" s="208" t="str">
        <f>'so sanh'!C762</f>
        <v>đ/m2</v>
      </c>
      <c r="D709" s="208">
        <f>'so sanh'!D762</f>
        <v>0</v>
      </c>
      <c r="E709" s="208">
        <f>'so sanh'!E762</f>
        <v>0</v>
      </c>
    </row>
    <row r="710" spans="1:5" x14ac:dyDescent="0.3">
      <c r="A710" s="45">
        <f>'so sanh'!A763</f>
        <v>10</v>
      </c>
      <c r="B710" s="208" t="str">
        <f>'so sanh'!B763</f>
        <v>HD78C (4x60m)</v>
      </c>
      <c r="C710" s="208" t="str">
        <f>'so sanh'!C763</f>
        <v>đ/m2</v>
      </c>
      <c r="D710" s="208">
        <f>'so sanh'!D763</f>
        <v>0</v>
      </c>
      <c r="E710" s="208">
        <f>'so sanh'!E763</f>
        <v>0</v>
      </c>
    </row>
    <row r="711" spans="1:5" x14ac:dyDescent="0.3">
      <c r="A711" s="45">
        <f>'so sanh'!A764</f>
        <v>11</v>
      </c>
      <c r="B711" s="208" t="str">
        <f>'so sanh'!B764</f>
        <v>HD90C (4x60m)</v>
      </c>
      <c r="C711" s="208" t="str">
        <f>'so sanh'!C764</f>
        <v>đ/m2</v>
      </c>
      <c r="D711" s="208">
        <f>'so sanh'!D764</f>
        <v>0</v>
      </c>
      <c r="E711" s="208">
        <f>'so sanh'!E764</f>
        <v>0</v>
      </c>
    </row>
    <row r="712" spans="1:5" x14ac:dyDescent="0.3">
      <c r="A712" s="45">
        <f>'so sanh'!A765</f>
        <v>12</v>
      </c>
      <c r="B712" s="208" t="str">
        <f>'so sanh'!B765</f>
        <v>HD110C (4x45m)</v>
      </c>
      <c r="C712" s="208" t="str">
        <f>'so sanh'!C765</f>
        <v>đ/m2</v>
      </c>
      <c r="D712" s="208">
        <f>'so sanh'!D765</f>
        <v>0</v>
      </c>
      <c r="E712" s="208">
        <f>'so sanh'!E765</f>
        <v>0</v>
      </c>
    </row>
    <row r="713" spans="1:5" x14ac:dyDescent="0.3">
      <c r="A713" s="45">
        <f>'so sanh'!A766</f>
        <v>13</v>
      </c>
      <c r="B713" s="208" t="str">
        <f>'so sanh'!B766</f>
        <v>HD120C (4x45m)</v>
      </c>
      <c r="C713" s="208" t="str">
        <f>'so sanh'!C766</f>
        <v>đ/m2</v>
      </c>
      <c r="D713" s="208">
        <f>'so sanh'!D766</f>
        <v>0</v>
      </c>
      <c r="E713" s="208">
        <f>'so sanh'!E766</f>
        <v>0</v>
      </c>
    </row>
    <row r="714" spans="1:5" x14ac:dyDescent="0.3">
      <c r="A714" s="45">
        <f>'so sanh'!A767</f>
        <v>0</v>
      </c>
      <c r="B714" s="208" t="str">
        <f>'so sanh'!B767</f>
        <v>Ống địa kỹ thuật</v>
      </c>
      <c r="C714" s="208">
        <f>'so sanh'!C767</f>
        <v>0</v>
      </c>
      <c r="D714" s="208">
        <f>'so sanh'!D767</f>
        <v>0</v>
      </c>
      <c r="E714" s="208">
        <f>'so sanh'!E767</f>
        <v>0</v>
      </c>
    </row>
    <row r="715" spans="1:5" x14ac:dyDescent="0.3">
      <c r="A715" s="45">
        <f>'so sanh'!A768</f>
        <v>1</v>
      </c>
      <c r="B715" s="208" t="str">
        <f>'so sanh'!B768</f>
        <v>Ống địa kỹ thuật Geotabe HDG1:1000-C7/20 (chu vi C=7m; chiều dài L=20m) - 02 mặt bích</v>
      </c>
      <c r="C715" s="208" t="str">
        <f>'so sanh'!C768</f>
        <v>đồng/ống</v>
      </c>
      <c r="D715" s="208">
        <f>'so sanh'!D768</f>
        <v>0</v>
      </c>
      <c r="E715" s="208">
        <f>'so sanh'!E768</f>
        <v>0</v>
      </c>
    </row>
    <row r="716" spans="1:5" x14ac:dyDescent="0.3">
      <c r="A716" s="45">
        <f>'so sanh'!A769</f>
        <v>2</v>
      </c>
      <c r="B716" s="208" t="str">
        <f>'so sanh'!B769</f>
        <v>Ống địa kỹ thuật Geotabe HDG1:1000-C8/20 (chu vi C=8m; chiều dài L=20m) - 02 mặt bích</v>
      </c>
      <c r="C716" s="208" t="str">
        <f>'so sanh'!C769</f>
        <v>đồng/ống</v>
      </c>
      <c r="D716" s="208">
        <f>'so sanh'!D769</f>
        <v>0</v>
      </c>
      <c r="E716" s="208">
        <f>'so sanh'!E769</f>
        <v>0</v>
      </c>
    </row>
    <row r="717" spans="1:5" x14ac:dyDescent="0.3">
      <c r="A717" s="45">
        <f>'so sanh'!A770</f>
        <v>3</v>
      </c>
      <c r="B717" s="208" t="str">
        <f>'so sanh'!B770</f>
        <v>Ống địa kỹ thuật Geotabe HDG1:1000-C10/20 (chu vi C=10m; chiều dài L=20m) - 02 mặt bích</v>
      </c>
      <c r="C717" s="208" t="str">
        <f>'so sanh'!C770</f>
        <v>đồng/ống</v>
      </c>
      <c r="D717" s="208">
        <f>'so sanh'!D770</f>
        <v>0</v>
      </c>
      <c r="E717" s="208">
        <f>'so sanh'!E770</f>
        <v>0</v>
      </c>
    </row>
    <row r="718" spans="1:5" x14ac:dyDescent="0.3">
      <c r="A718" s="45">
        <f>'so sanh'!A771</f>
        <v>4</v>
      </c>
      <c r="B718" s="208" t="str">
        <f>'so sanh'!B771</f>
        <v>Ống địa kỹ thuật Geotabe HDG1:1000-C12/20 (chu vi C=12m; chiều dài L=20m) - 02 mặt bích</v>
      </c>
      <c r="C718" s="208" t="str">
        <f>'so sanh'!C771</f>
        <v>đồng/ống</v>
      </c>
      <c r="D718" s="208" t="e">
        <f>'so sanh'!D771</f>
        <v>#REF!</v>
      </c>
      <c r="E718" s="208" t="e">
        <f>'so sanh'!E771</f>
        <v>#REF!</v>
      </c>
    </row>
    <row r="719" spans="1:5" x14ac:dyDescent="0.3">
      <c r="A719" s="45">
        <f>'so sanh'!A772</f>
        <v>5</v>
      </c>
      <c r="B719" s="208" t="str">
        <f>'so sanh'!B772</f>
        <v>Ống địa kỹ thuật Geotabe HDG1:1200-C7/20 (chu vi C=7m; chiều dài L=20m) - 02 mặt bích</v>
      </c>
      <c r="C719" s="208" t="str">
        <f>'so sanh'!C772</f>
        <v>đồng/ống</v>
      </c>
      <c r="D719" s="208" t="e">
        <f>'so sanh'!D772</f>
        <v>#REF!</v>
      </c>
      <c r="E719" s="208" t="e">
        <f>'so sanh'!E772</f>
        <v>#REF!</v>
      </c>
    </row>
    <row r="720" spans="1:5" x14ac:dyDescent="0.3">
      <c r="A720" s="45">
        <f>'so sanh'!A773</f>
        <v>6</v>
      </c>
      <c r="B720" s="208" t="str">
        <f>'so sanh'!B773</f>
        <v>Ống địa kỹ thuật Geotabe HDG1:1200-C8/20 (chu vi C=8m; chiều dài L=20m) - 02 mặt bích</v>
      </c>
      <c r="C720" s="208" t="str">
        <f>'so sanh'!C773</f>
        <v>đồng/ống</v>
      </c>
      <c r="D720" s="208" t="e">
        <f>'so sanh'!D773</f>
        <v>#REF!</v>
      </c>
      <c r="E720" s="208" t="e">
        <f>'so sanh'!E773</f>
        <v>#REF!</v>
      </c>
    </row>
    <row r="721" spans="1:5" x14ac:dyDescent="0.3">
      <c r="A721" s="45">
        <f>'so sanh'!A774</f>
        <v>7</v>
      </c>
      <c r="B721" s="208" t="str">
        <f>'so sanh'!B774</f>
        <v>Ống địa kỹ thuật Geotabe HDG1:1200-C10/20 (chu vi C=10m; chiều dài L=20m) - 02 mặt bích</v>
      </c>
      <c r="C721" s="208" t="str">
        <f>'so sanh'!C774</f>
        <v>đồng/ống</v>
      </c>
      <c r="D721" s="208" t="e">
        <f>'so sanh'!D774</f>
        <v>#REF!</v>
      </c>
      <c r="E721" s="208" t="e">
        <f>'so sanh'!E774</f>
        <v>#REF!</v>
      </c>
    </row>
    <row r="722" spans="1:5" x14ac:dyDescent="0.3">
      <c r="A722" s="45">
        <f>'so sanh'!A775</f>
        <v>8</v>
      </c>
      <c r="B722" s="208" t="str">
        <f>'so sanh'!B775</f>
        <v>Ống địa kỹ thuật Geotabe HDG1:1200-C12/20 (chu vi C=12m; chiều dài L=20m) - 02 mặt bích</v>
      </c>
      <c r="C722" s="208" t="str">
        <f>'so sanh'!C775</f>
        <v>đồng/ống</v>
      </c>
      <c r="D722" s="208" t="e">
        <f>'so sanh'!D775</f>
        <v>#REF!</v>
      </c>
      <c r="E722" s="208" t="e">
        <f>'so sanh'!E775</f>
        <v>#REF!</v>
      </c>
    </row>
    <row r="723" spans="1:5" x14ac:dyDescent="0.3">
      <c r="A723" s="45">
        <f>'so sanh'!A776</f>
        <v>0</v>
      </c>
      <c r="B723" s="208" t="e">
        <f>'so sanh'!B776</f>
        <v>#REF!</v>
      </c>
      <c r="C723" s="208">
        <f>'so sanh'!C776</f>
        <v>0</v>
      </c>
      <c r="D723" s="208">
        <f>'so sanh'!D776</f>
        <v>0</v>
      </c>
      <c r="E723" s="208">
        <f>'so sanh'!E776</f>
        <v>0</v>
      </c>
    </row>
    <row r="724" spans="1:5" x14ac:dyDescent="0.3">
      <c r="A724" s="45" t="e">
        <f>'so sanh'!A777</f>
        <v>#REF!</v>
      </c>
      <c r="B724" s="208" t="e">
        <f>'so sanh'!B777</f>
        <v>#REF!</v>
      </c>
      <c r="C724" s="208" t="e">
        <f>'so sanh'!C777</f>
        <v>#REF!</v>
      </c>
      <c r="D724" s="208" t="e">
        <f>'so sanh'!D777</f>
        <v>#REF!</v>
      </c>
      <c r="E724" s="208" t="e">
        <f>'so sanh'!E777</f>
        <v>#REF!</v>
      </c>
    </row>
    <row r="725" spans="1:5" x14ac:dyDescent="0.3">
      <c r="A725" s="45" t="e">
        <f>'so sanh'!A778</f>
        <v>#REF!</v>
      </c>
      <c r="B725" s="208" t="e">
        <f>'so sanh'!B778</f>
        <v>#REF!</v>
      </c>
      <c r="C725" s="208" t="e">
        <f>'so sanh'!C778</f>
        <v>#REF!</v>
      </c>
      <c r="D725" s="208" t="e">
        <f>'so sanh'!D778</f>
        <v>#REF!</v>
      </c>
      <c r="E725" s="208" t="e">
        <f>'so sanh'!E778</f>
        <v>#REF!</v>
      </c>
    </row>
    <row r="726" spans="1:5" x14ac:dyDescent="0.3">
      <c r="A726" s="45" t="e">
        <f>'so sanh'!A779</f>
        <v>#REF!</v>
      </c>
      <c r="B726" s="208" t="e">
        <f>'so sanh'!B779</f>
        <v>#REF!</v>
      </c>
      <c r="C726" s="208" t="e">
        <f>'so sanh'!C779</f>
        <v>#REF!</v>
      </c>
      <c r="D726" s="208" t="e">
        <f>'so sanh'!D779</f>
        <v>#REF!</v>
      </c>
      <c r="E726" s="208" t="e">
        <f>'so sanh'!E779</f>
        <v>#REF!</v>
      </c>
    </row>
    <row r="727" spans="1:5" x14ac:dyDescent="0.3">
      <c r="A727" s="45" t="e">
        <f>'so sanh'!A780</f>
        <v>#REF!</v>
      </c>
      <c r="B727" s="208" t="e">
        <f>'so sanh'!B780</f>
        <v>#REF!</v>
      </c>
      <c r="C727" s="208" t="e">
        <f>'so sanh'!C780</f>
        <v>#REF!</v>
      </c>
      <c r="D727" s="208">
        <f>'so sanh'!D780</f>
        <v>0</v>
      </c>
      <c r="E727" s="208">
        <f>'so sanh'!E780</f>
        <v>0</v>
      </c>
    </row>
    <row r="728" spans="1:5" x14ac:dyDescent="0.3">
      <c r="A728" s="45" t="e">
        <f>'so sanh'!A781</f>
        <v>#REF!</v>
      </c>
      <c r="B728" s="208" t="e">
        <f>'so sanh'!B781</f>
        <v>#REF!</v>
      </c>
      <c r="C728" s="208" t="e">
        <f>'so sanh'!C781</f>
        <v>#REF!</v>
      </c>
      <c r="D728" s="208">
        <f>'so sanh'!D781</f>
        <v>0</v>
      </c>
      <c r="E728" s="208">
        <f>'so sanh'!E781</f>
        <v>0</v>
      </c>
    </row>
    <row r="729" spans="1:5" x14ac:dyDescent="0.3">
      <c r="A729" s="45" t="e">
        <f>'so sanh'!A782</f>
        <v>#REF!</v>
      </c>
      <c r="B729" s="208" t="e">
        <f>'so sanh'!B782</f>
        <v>#REF!</v>
      </c>
      <c r="C729" s="208" t="e">
        <f>'so sanh'!C782</f>
        <v>#REF!</v>
      </c>
      <c r="D729" s="208">
        <f>'so sanh'!D782</f>
        <v>0</v>
      </c>
      <c r="E729" s="208">
        <f>'so sanh'!E782</f>
        <v>0</v>
      </c>
    </row>
    <row r="730" spans="1:5" x14ac:dyDescent="0.3">
      <c r="A730" s="45" t="e">
        <f>'so sanh'!A783</f>
        <v>#REF!</v>
      </c>
      <c r="B730" s="208" t="e">
        <f>'so sanh'!B783</f>
        <v>#REF!</v>
      </c>
      <c r="C730" s="208" t="e">
        <f>'so sanh'!C783</f>
        <v>#REF!</v>
      </c>
      <c r="D730" s="208">
        <f>'so sanh'!D783</f>
        <v>0</v>
      </c>
      <c r="E730" s="208">
        <f>'so sanh'!E783</f>
        <v>0</v>
      </c>
    </row>
    <row r="731" spans="1:5" x14ac:dyDescent="0.3">
      <c r="A731" s="45" t="e">
        <f>'so sanh'!A784</f>
        <v>#REF!</v>
      </c>
      <c r="B731" s="208" t="e">
        <f>'so sanh'!B784</f>
        <v>#REF!</v>
      </c>
      <c r="C731" s="208" t="e">
        <f>'so sanh'!C784</f>
        <v>#REF!</v>
      </c>
      <c r="D731" s="208" t="e">
        <f>'so sanh'!D784</f>
        <v>#REF!</v>
      </c>
      <c r="E731" s="208" t="e">
        <f>'so sanh'!E784</f>
        <v>#REF!</v>
      </c>
    </row>
    <row r="732" spans="1:5" x14ac:dyDescent="0.3">
      <c r="A732" s="45" t="str">
        <f>'so sanh'!A785</f>
        <v>XII</v>
      </c>
      <c r="B732" s="208" t="str">
        <f>'so sanh'!B785</f>
        <v>BAO BÌ SINH THÁI (Giải pháp thiết lập kè chống xói lở, bảo vệ bờ) :</v>
      </c>
      <c r="C732" s="208">
        <f>'so sanh'!C785</f>
        <v>0</v>
      </c>
      <c r="D732" s="208">
        <f>'so sanh'!D785</f>
        <v>0</v>
      </c>
      <c r="E732" s="208">
        <f>'so sanh'!E785</f>
        <v>0</v>
      </c>
    </row>
    <row r="733" spans="1:5" x14ac:dyDescent="0.3">
      <c r="A733" s="45">
        <f>'so sanh'!A786</f>
        <v>0</v>
      </c>
      <c r="B733" s="208" t="str">
        <f>'so sanh'!B786</f>
        <v xml:space="preserve"> Cty TNHH PTKT &amp; VLXD Đại Viễn (số 18/6 Nguyễn Hiến Lê, P.13, Q. Tân Bình,Tp. HCM). Theo bảng giá ngày 25/2/2019</v>
      </c>
      <c r="C733" s="208">
        <f>'so sanh'!C786</f>
        <v>0</v>
      </c>
      <c r="D733" s="208">
        <f>'so sanh'!D786</f>
        <v>0</v>
      </c>
      <c r="E733" s="208">
        <f>'so sanh'!E786</f>
        <v>0</v>
      </c>
    </row>
    <row r="734" spans="1:5" x14ac:dyDescent="0.3">
      <c r="A734" s="45">
        <f>'so sanh'!A787</f>
        <v>1</v>
      </c>
      <c r="B734" s="208" t="str">
        <f>'so sanh'!B787</f>
        <v>Bao bì sinh thái, màu đen, bao gồm phụ kiện, kích thước: 120 x 40 x 20cm</v>
      </c>
      <c r="C734" s="208" t="str">
        <f>'so sanh'!C787</f>
        <v>đ/bao</v>
      </c>
      <c r="D734" s="208" t="e">
        <f>'so sanh'!D787</f>
        <v>#REF!</v>
      </c>
      <c r="E734" s="208" t="e">
        <f>'so sanh'!E787</f>
        <v>#REF!</v>
      </c>
    </row>
    <row r="735" spans="1:5" x14ac:dyDescent="0.3">
      <c r="A735" s="45">
        <f>'so sanh'!A788</f>
        <v>2</v>
      </c>
      <c r="B735" s="208" t="str">
        <f>'so sanh'!B788</f>
        <v>Bao bì sinh thái, màu đen, bao gồm phụ kiện, kích thước: 100 x 40 x 20cm</v>
      </c>
      <c r="C735" s="208" t="str">
        <f>'so sanh'!C788</f>
        <v>đ/bao</v>
      </c>
      <c r="D735" s="208" t="e">
        <f>'so sanh'!D788</f>
        <v>#REF!</v>
      </c>
      <c r="E735" s="208" t="e">
        <f>'so sanh'!E788</f>
        <v>#REF!</v>
      </c>
    </row>
    <row r="736" spans="1:5" x14ac:dyDescent="0.3">
      <c r="A736" s="45" t="e">
        <f>'so sanh'!A789</f>
        <v>#REF!</v>
      </c>
      <c r="B736" s="208" t="e">
        <f>'so sanh'!B789</f>
        <v>#REF!</v>
      </c>
      <c r="C736" s="208">
        <f>'so sanh'!C789</f>
        <v>0</v>
      </c>
      <c r="D736" s="208">
        <f>'so sanh'!D789</f>
        <v>0</v>
      </c>
      <c r="E736" s="208">
        <f>'so sanh'!E789</f>
        <v>0</v>
      </c>
    </row>
    <row r="737" spans="1:5" x14ac:dyDescent="0.3">
      <c r="A737" s="45">
        <f>'so sanh'!A790</f>
        <v>0</v>
      </c>
      <c r="B737" s="208" t="e">
        <f>'so sanh'!B790</f>
        <v>#REF!</v>
      </c>
      <c r="C737" s="208">
        <f>'so sanh'!C790</f>
        <v>0</v>
      </c>
      <c r="D737" s="208">
        <f>'so sanh'!D790</f>
        <v>0</v>
      </c>
      <c r="E737" s="208">
        <f>'so sanh'!E790</f>
        <v>0</v>
      </c>
    </row>
    <row r="738" spans="1:5" x14ac:dyDescent="0.3">
      <c r="A738" s="45">
        <f>'so sanh'!A791</f>
        <v>0</v>
      </c>
      <c r="B738" s="208" t="e">
        <f>'so sanh'!B791</f>
        <v>#REF!</v>
      </c>
      <c r="C738" s="208">
        <f>'so sanh'!C791</f>
        <v>0</v>
      </c>
      <c r="D738" s="208">
        <f>'so sanh'!D791</f>
        <v>0</v>
      </c>
      <c r="E738" s="208">
        <f>'so sanh'!E791</f>
        <v>0</v>
      </c>
    </row>
    <row r="739" spans="1:5" x14ac:dyDescent="0.3">
      <c r="A739" s="45" t="e">
        <f>'so sanh'!A792</f>
        <v>#REF!</v>
      </c>
      <c r="B739" s="208" t="e">
        <f>'so sanh'!B792</f>
        <v>#REF!</v>
      </c>
      <c r="C739" s="208" t="e">
        <f>'so sanh'!C792</f>
        <v>#REF!</v>
      </c>
      <c r="D739" s="208" t="e">
        <f>'so sanh'!D792</f>
        <v>#REF!</v>
      </c>
      <c r="E739" s="208" t="e">
        <f>'so sanh'!E792</f>
        <v>#REF!</v>
      </c>
    </row>
    <row r="740" spans="1:5" x14ac:dyDescent="0.3">
      <c r="A740" s="45" t="e">
        <f>'so sanh'!A793</f>
        <v>#REF!</v>
      </c>
      <c r="B740" s="208" t="e">
        <f>'so sanh'!B793</f>
        <v>#REF!</v>
      </c>
      <c r="C740" s="208" t="e">
        <f>'so sanh'!C793</f>
        <v>#REF!</v>
      </c>
      <c r="D740" s="208" t="e">
        <f>'so sanh'!D793</f>
        <v>#REF!</v>
      </c>
      <c r="E740" s="208" t="e">
        <f>'so sanh'!E793</f>
        <v>#REF!</v>
      </c>
    </row>
    <row r="741" spans="1:5" x14ac:dyDescent="0.3">
      <c r="A741" s="45" t="e">
        <f>'so sanh'!A794</f>
        <v>#REF!</v>
      </c>
      <c r="B741" s="208" t="e">
        <f>'so sanh'!B794</f>
        <v>#REF!</v>
      </c>
      <c r="C741" s="208" t="e">
        <f>'so sanh'!C794</f>
        <v>#REF!</v>
      </c>
      <c r="D741" s="208" t="e">
        <f>'so sanh'!D794</f>
        <v>#REF!</v>
      </c>
      <c r="E741" s="208" t="e">
        <f>'so sanh'!E794</f>
        <v>#REF!</v>
      </c>
    </row>
    <row r="742" spans="1:5" x14ac:dyDescent="0.3">
      <c r="A742" s="45" t="e">
        <f>'so sanh'!A795</f>
        <v>#REF!</v>
      </c>
      <c r="B742" s="208" t="e">
        <f>'so sanh'!B795</f>
        <v>#REF!</v>
      </c>
      <c r="C742" s="208" t="e">
        <f>'so sanh'!C795</f>
        <v>#REF!</v>
      </c>
      <c r="D742" s="208" t="e">
        <f>'so sanh'!D795</f>
        <v>#REF!</v>
      </c>
      <c r="E742" s="208" t="e">
        <f>'so sanh'!E795</f>
        <v>#REF!</v>
      </c>
    </row>
    <row r="743" spans="1:5" x14ac:dyDescent="0.3">
      <c r="A743" s="45">
        <f>'so sanh'!A796</f>
        <v>0</v>
      </c>
      <c r="B743" s="208" t="e">
        <f>'so sanh'!B796</f>
        <v>#REF!</v>
      </c>
      <c r="C743" s="208">
        <f>'so sanh'!C796</f>
        <v>0</v>
      </c>
      <c r="D743" s="208">
        <f>'so sanh'!D796</f>
        <v>0</v>
      </c>
      <c r="E743" s="208">
        <f>'so sanh'!E796</f>
        <v>0</v>
      </c>
    </row>
    <row r="744" spans="1:5" x14ac:dyDescent="0.3">
      <c r="A744" s="45" t="e">
        <f>'so sanh'!A797</f>
        <v>#REF!</v>
      </c>
      <c r="B744" s="208" t="e">
        <f>'so sanh'!B797</f>
        <v>#REF!</v>
      </c>
      <c r="C744" s="208" t="e">
        <f>'so sanh'!C797</f>
        <v>#REF!</v>
      </c>
      <c r="D744" s="208" t="e">
        <f>'so sanh'!D797</f>
        <v>#REF!</v>
      </c>
      <c r="E744" s="208" t="e">
        <f>'so sanh'!E797</f>
        <v>#REF!</v>
      </c>
    </row>
    <row r="745" spans="1:5" x14ac:dyDescent="0.3">
      <c r="A745" s="45" t="e">
        <f>'so sanh'!A798</f>
        <v>#REF!</v>
      </c>
      <c r="B745" s="208" t="e">
        <f>'so sanh'!B798</f>
        <v>#REF!</v>
      </c>
      <c r="C745" s="208" t="e">
        <f>'so sanh'!C798</f>
        <v>#REF!</v>
      </c>
      <c r="D745" s="208" t="e">
        <f>'so sanh'!D798</f>
        <v>#REF!</v>
      </c>
      <c r="E745" s="208" t="e">
        <f>'so sanh'!E798</f>
        <v>#REF!</v>
      </c>
    </row>
    <row r="746" spans="1:5" x14ac:dyDescent="0.3">
      <c r="A746" s="45" t="e">
        <f>'so sanh'!A799</f>
        <v>#REF!</v>
      </c>
      <c r="B746" s="208" t="e">
        <f>'so sanh'!B799</f>
        <v>#REF!</v>
      </c>
      <c r="C746" s="208" t="e">
        <f>'so sanh'!C799</f>
        <v>#REF!</v>
      </c>
      <c r="D746" s="208" t="e">
        <f>'so sanh'!D799</f>
        <v>#REF!</v>
      </c>
      <c r="E746" s="208" t="e">
        <f>'so sanh'!E799</f>
        <v>#REF!</v>
      </c>
    </row>
    <row r="747" spans="1:5" x14ac:dyDescent="0.3">
      <c r="A747" s="45" t="e">
        <f>'so sanh'!A800</f>
        <v>#REF!</v>
      </c>
      <c r="B747" s="208" t="e">
        <f>'so sanh'!B800</f>
        <v>#REF!</v>
      </c>
      <c r="C747" s="208" t="e">
        <f>'so sanh'!C800</f>
        <v>#REF!</v>
      </c>
      <c r="D747" s="208" t="e">
        <f>'so sanh'!D800</f>
        <v>#REF!</v>
      </c>
      <c r="E747" s="208" t="e">
        <f>'so sanh'!E800</f>
        <v>#REF!</v>
      </c>
    </row>
    <row r="748" spans="1:5" x14ac:dyDescent="0.3">
      <c r="A748" s="45" t="e">
        <f>'so sanh'!A801</f>
        <v>#REF!</v>
      </c>
      <c r="B748" s="208" t="e">
        <f>'so sanh'!B801</f>
        <v>#REF!</v>
      </c>
      <c r="C748" s="208" t="e">
        <f>'so sanh'!C801</f>
        <v>#REF!</v>
      </c>
      <c r="D748" s="208" t="e">
        <f>'so sanh'!D801</f>
        <v>#REF!</v>
      </c>
      <c r="E748" s="208" t="e">
        <f>'so sanh'!E801</f>
        <v>#REF!</v>
      </c>
    </row>
    <row r="749" spans="1:5" x14ac:dyDescent="0.3">
      <c r="A749" s="45" t="e">
        <f>'so sanh'!A802</f>
        <v>#REF!</v>
      </c>
      <c r="B749" s="208" t="e">
        <f>'so sanh'!B802</f>
        <v>#REF!</v>
      </c>
      <c r="C749" s="208" t="e">
        <f>'so sanh'!C802</f>
        <v>#REF!</v>
      </c>
      <c r="D749" s="208" t="e">
        <f>'so sanh'!D802</f>
        <v>#REF!</v>
      </c>
      <c r="E749" s="208" t="e">
        <f>'so sanh'!E802</f>
        <v>#REF!</v>
      </c>
    </row>
    <row r="750" spans="1:5" x14ac:dyDescent="0.3">
      <c r="A750" s="45">
        <f>'so sanh'!A803</f>
        <v>0</v>
      </c>
      <c r="B750" s="208" t="e">
        <f>'so sanh'!B803</f>
        <v>#REF!</v>
      </c>
      <c r="C750" s="208">
        <f>'so sanh'!C803</f>
        <v>0</v>
      </c>
      <c r="D750" s="208">
        <f>'so sanh'!D803</f>
        <v>0</v>
      </c>
      <c r="E750" s="208">
        <f>'so sanh'!E803</f>
        <v>0</v>
      </c>
    </row>
    <row r="751" spans="1:5" x14ac:dyDescent="0.3">
      <c r="A751" s="45" t="e">
        <f>'so sanh'!A804</f>
        <v>#REF!</v>
      </c>
      <c r="B751" s="208" t="e">
        <f>'so sanh'!B804</f>
        <v>#REF!</v>
      </c>
      <c r="C751" s="208" t="e">
        <f>'so sanh'!C804</f>
        <v>#REF!</v>
      </c>
      <c r="D751" s="208" t="e">
        <f>'so sanh'!D804</f>
        <v>#REF!</v>
      </c>
      <c r="E751" s="208" t="e">
        <f>'so sanh'!E804</f>
        <v>#REF!</v>
      </c>
    </row>
    <row r="752" spans="1:5" x14ac:dyDescent="0.3">
      <c r="A752" s="45" t="e">
        <f>'so sanh'!A805</f>
        <v>#REF!</v>
      </c>
      <c r="B752" s="208" t="e">
        <f>'so sanh'!B805</f>
        <v>#REF!</v>
      </c>
      <c r="C752" s="208" t="e">
        <f>'so sanh'!C805</f>
        <v>#REF!</v>
      </c>
      <c r="D752" s="208" t="e">
        <f>'so sanh'!D805</f>
        <v>#REF!</v>
      </c>
      <c r="E752" s="208" t="e">
        <f>'so sanh'!E805</f>
        <v>#REF!</v>
      </c>
    </row>
    <row r="753" spans="1:5" x14ac:dyDescent="0.3">
      <c r="A753" s="45" t="e">
        <f>'so sanh'!A806</f>
        <v>#REF!</v>
      </c>
      <c r="B753" s="208" t="e">
        <f>'so sanh'!B806</f>
        <v>#REF!</v>
      </c>
      <c r="C753" s="208" t="e">
        <f>'so sanh'!C806</f>
        <v>#REF!</v>
      </c>
      <c r="D753" s="208" t="e">
        <f>'so sanh'!D806</f>
        <v>#REF!</v>
      </c>
      <c r="E753" s="208" t="e">
        <f>'so sanh'!E806</f>
        <v>#REF!</v>
      </c>
    </row>
    <row r="754" spans="1:5" x14ac:dyDescent="0.3">
      <c r="A754" s="45" t="e">
        <f>'so sanh'!A807</f>
        <v>#REF!</v>
      </c>
      <c r="B754" s="208" t="e">
        <f>'so sanh'!B807</f>
        <v>#REF!</v>
      </c>
      <c r="C754" s="208" t="e">
        <f>'so sanh'!C807</f>
        <v>#REF!</v>
      </c>
      <c r="D754" s="208" t="e">
        <f>'so sanh'!D807</f>
        <v>#REF!</v>
      </c>
      <c r="E754" s="208" t="e">
        <f>'so sanh'!E807</f>
        <v>#REF!</v>
      </c>
    </row>
    <row r="755" spans="1:5" x14ac:dyDescent="0.3">
      <c r="A755" s="45" t="e">
        <f>'so sanh'!A808</f>
        <v>#REF!</v>
      </c>
      <c r="B755" s="208" t="e">
        <f>'so sanh'!B808</f>
        <v>#REF!</v>
      </c>
      <c r="C755" s="208" t="e">
        <f>'so sanh'!C808</f>
        <v>#REF!</v>
      </c>
      <c r="D755" s="208" t="e">
        <f>'so sanh'!D808</f>
        <v>#REF!</v>
      </c>
      <c r="E755" s="208" t="e">
        <f>'so sanh'!E808</f>
        <v>#REF!</v>
      </c>
    </row>
    <row r="756" spans="1:5" x14ac:dyDescent="0.3">
      <c r="A756" s="45" t="e">
        <f>'so sanh'!A809</f>
        <v>#REF!</v>
      </c>
      <c r="B756" s="208" t="e">
        <f>'so sanh'!B809</f>
        <v>#REF!</v>
      </c>
      <c r="C756" s="208" t="e">
        <f>'so sanh'!C809</f>
        <v>#REF!</v>
      </c>
      <c r="D756" s="208" t="e">
        <f>'so sanh'!D809</f>
        <v>#REF!</v>
      </c>
      <c r="E756" s="208" t="e">
        <f>'so sanh'!E809</f>
        <v>#REF!</v>
      </c>
    </row>
    <row r="757" spans="1:5" x14ac:dyDescent="0.3">
      <c r="A757" s="45">
        <f>'so sanh'!A810</f>
        <v>0</v>
      </c>
      <c r="B757" s="208" t="e">
        <f>'so sanh'!B810</f>
        <v>#REF!</v>
      </c>
      <c r="C757" s="208">
        <f>'so sanh'!C810</f>
        <v>0</v>
      </c>
      <c r="D757" s="208">
        <f>'so sanh'!D810</f>
        <v>0</v>
      </c>
      <c r="E757" s="208">
        <f>'so sanh'!E810</f>
        <v>0</v>
      </c>
    </row>
    <row r="758" spans="1:5" x14ac:dyDescent="0.3">
      <c r="A758" s="45" t="e">
        <f>'so sanh'!A811</f>
        <v>#REF!</v>
      </c>
      <c r="B758" s="208" t="e">
        <f>'so sanh'!B811</f>
        <v>#REF!</v>
      </c>
      <c r="C758" s="208" t="e">
        <f>'so sanh'!C811</f>
        <v>#REF!</v>
      </c>
      <c r="D758" s="208" t="e">
        <f>'so sanh'!D811</f>
        <v>#REF!</v>
      </c>
      <c r="E758" s="208" t="e">
        <f>'so sanh'!E811</f>
        <v>#REF!</v>
      </c>
    </row>
    <row r="759" spans="1:5" x14ac:dyDescent="0.3">
      <c r="A759" s="45" t="e">
        <f>'so sanh'!A812</f>
        <v>#REF!</v>
      </c>
      <c r="B759" s="208" t="e">
        <f>'so sanh'!B812</f>
        <v>#REF!</v>
      </c>
      <c r="C759" s="208" t="e">
        <f>'so sanh'!C812</f>
        <v>#REF!</v>
      </c>
      <c r="D759" s="208" t="e">
        <f>'so sanh'!D812</f>
        <v>#REF!</v>
      </c>
      <c r="E759" s="208" t="e">
        <f>'so sanh'!E812</f>
        <v>#REF!</v>
      </c>
    </row>
    <row r="760" spans="1:5" x14ac:dyDescent="0.3">
      <c r="A760" s="45" t="e">
        <f>'so sanh'!A813</f>
        <v>#REF!</v>
      </c>
      <c r="B760" s="208" t="e">
        <f>'so sanh'!B813</f>
        <v>#REF!</v>
      </c>
      <c r="C760" s="208" t="e">
        <f>'so sanh'!C813</f>
        <v>#REF!</v>
      </c>
      <c r="D760" s="208" t="e">
        <f>'so sanh'!D813</f>
        <v>#REF!</v>
      </c>
      <c r="E760" s="208" t="e">
        <f>'so sanh'!E813</f>
        <v>#REF!</v>
      </c>
    </row>
    <row r="761" spans="1:5" x14ac:dyDescent="0.3">
      <c r="A761" s="45" t="e">
        <f>'so sanh'!A814</f>
        <v>#REF!</v>
      </c>
      <c r="B761" s="208" t="e">
        <f>'so sanh'!B814</f>
        <v>#REF!</v>
      </c>
      <c r="C761" s="208" t="e">
        <f>'so sanh'!C814</f>
        <v>#REF!</v>
      </c>
      <c r="D761" s="208" t="e">
        <f>'so sanh'!D814</f>
        <v>#REF!</v>
      </c>
      <c r="E761" s="208" t="e">
        <f>'so sanh'!E814</f>
        <v>#REF!</v>
      </c>
    </row>
    <row r="762" spans="1:5" x14ac:dyDescent="0.3">
      <c r="A762" s="45" t="e">
        <f>'so sanh'!A815</f>
        <v>#REF!</v>
      </c>
      <c r="B762" s="208" t="e">
        <f>'so sanh'!B815</f>
        <v>#REF!</v>
      </c>
      <c r="C762" s="208" t="e">
        <f>'so sanh'!C815</f>
        <v>#REF!</v>
      </c>
      <c r="D762" s="208" t="e">
        <f>'so sanh'!D815</f>
        <v>#REF!</v>
      </c>
      <c r="E762" s="208" t="e">
        <f>'so sanh'!E815</f>
        <v>#REF!</v>
      </c>
    </row>
    <row r="763" spans="1:5" x14ac:dyDescent="0.3">
      <c r="A763" s="45" t="e">
        <f>'so sanh'!A816</f>
        <v>#REF!</v>
      </c>
      <c r="B763" s="208" t="e">
        <f>'so sanh'!B816</f>
        <v>#REF!</v>
      </c>
      <c r="C763" s="208" t="e">
        <f>'so sanh'!C816</f>
        <v>#REF!</v>
      </c>
      <c r="D763" s="208" t="e">
        <f>'so sanh'!D816</f>
        <v>#REF!</v>
      </c>
      <c r="E763" s="208" t="e">
        <f>'so sanh'!E816</f>
        <v>#REF!</v>
      </c>
    </row>
    <row r="764" spans="1:5" x14ac:dyDescent="0.3">
      <c r="A764" s="45" t="e">
        <f>'so sanh'!A817</f>
        <v>#REF!</v>
      </c>
      <c r="B764" s="208" t="e">
        <f>'so sanh'!B817</f>
        <v>#REF!</v>
      </c>
      <c r="C764" s="208" t="e">
        <f>'so sanh'!C817</f>
        <v>#REF!</v>
      </c>
      <c r="D764" s="208" t="e">
        <f>'so sanh'!D817</f>
        <v>#REF!</v>
      </c>
      <c r="E764" s="208" t="e">
        <f>'so sanh'!E817</f>
        <v>#REF!</v>
      </c>
    </row>
    <row r="765" spans="1:5" x14ac:dyDescent="0.3">
      <c r="A765" s="45" t="e">
        <f>'so sanh'!A818</f>
        <v>#REF!</v>
      </c>
      <c r="B765" s="208" t="e">
        <f>'so sanh'!B818</f>
        <v>#REF!</v>
      </c>
      <c r="C765" s="208" t="e">
        <f>'so sanh'!C818</f>
        <v>#REF!</v>
      </c>
      <c r="D765" s="208" t="e">
        <f>'so sanh'!D818</f>
        <v>#REF!</v>
      </c>
      <c r="E765" s="208" t="e">
        <f>'so sanh'!E818</f>
        <v>#REF!</v>
      </c>
    </row>
    <row r="766" spans="1:5" x14ac:dyDescent="0.3">
      <c r="A766" s="45" t="e">
        <f>'so sanh'!A819</f>
        <v>#REF!</v>
      </c>
      <c r="B766" s="208" t="e">
        <f>'so sanh'!B819</f>
        <v>#REF!</v>
      </c>
      <c r="C766" s="208" t="e">
        <f>'so sanh'!C819</f>
        <v>#REF!</v>
      </c>
      <c r="D766" s="208" t="e">
        <f>'so sanh'!D819</f>
        <v>#REF!</v>
      </c>
      <c r="E766" s="208" t="e">
        <f>'so sanh'!E819</f>
        <v>#REF!</v>
      </c>
    </row>
    <row r="767" spans="1:5" x14ac:dyDescent="0.3">
      <c r="A767" s="45" t="e">
        <f>'so sanh'!A820</f>
        <v>#REF!</v>
      </c>
      <c r="B767" s="208" t="e">
        <f>'so sanh'!B820</f>
        <v>#REF!</v>
      </c>
      <c r="C767" s="208" t="e">
        <f>'so sanh'!C820</f>
        <v>#REF!</v>
      </c>
      <c r="D767" s="208" t="e">
        <f>'so sanh'!D820</f>
        <v>#REF!</v>
      </c>
      <c r="E767" s="208" t="e">
        <f>'so sanh'!E820</f>
        <v>#REF!</v>
      </c>
    </row>
    <row r="768" spans="1:5" x14ac:dyDescent="0.3">
      <c r="A768" s="45" t="e">
        <f>'so sanh'!A821</f>
        <v>#REF!</v>
      </c>
      <c r="B768" s="208" t="e">
        <f>'so sanh'!B821</f>
        <v>#REF!</v>
      </c>
      <c r="C768" s="208" t="e">
        <f>'so sanh'!C821</f>
        <v>#REF!</v>
      </c>
      <c r="D768" s="208" t="e">
        <f>'so sanh'!D821</f>
        <v>#REF!</v>
      </c>
      <c r="E768" s="208" t="e">
        <f>'so sanh'!E821</f>
        <v>#REF!</v>
      </c>
    </row>
    <row r="769" spans="1:5" x14ac:dyDescent="0.3">
      <c r="A769" s="45" t="e">
        <f>'so sanh'!A822</f>
        <v>#REF!</v>
      </c>
      <c r="B769" s="208" t="e">
        <f>'so sanh'!B822</f>
        <v>#REF!</v>
      </c>
      <c r="C769" s="208" t="e">
        <f>'so sanh'!C822</f>
        <v>#REF!</v>
      </c>
      <c r="D769" s="208" t="e">
        <f>'so sanh'!D822</f>
        <v>#REF!</v>
      </c>
      <c r="E769" s="208" t="e">
        <f>'so sanh'!E822</f>
        <v>#REF!</v>
      </c>
    </row>
    <row r="770" spans="1:5" x14ac:dyDescent="0.3">
      <c r="A770" s="45" t="e">
        <f>'so sanh'!A823</f>
        <v>#REF!</v>
      </c>
      <c r="B770" s="208" t="e">
        <f>'so sanh'!B823</f>
        <v>#REF!</v>
      </c>
      <c r="C770" s="208" t="e">
        <f>'so sanh'!C823</f>
        <v>#REF!</v>
      </c>
      <c r="D770" s="208" t="e">
        <f>'so sanh'!D823</f>
        <v>#REF!</v>
      </c>
      <c r="E770" s="208" t="e">
        <f>'so sanh'!E823</f>
        <v>#REF!</v>
      </c>
    </row>
    <row r="771" spans="1:5" x14ac:dyDescent="0.3">
      <c r="A771" s="45" t="e">
        <f>'so sanh'!A824</f>
        <v>#REF!</v>
      </c>
      <c r="B771" s="208" t="e">
        <f>'so sanh'!B824</f>
        <v>#REF!</v>
      </c>
      <c r="C771" s="208" t="e">
        <f>'so sanh'!C824</f>
        <v>#REF!</v>
      </c>
      <c r="D771" s="208" t="e">
        <f>'so sanh'!D824</f>
        <v>#REF!</v>
      </c>
      <c r="E771" s="208" t="e">
        <f>'so sanh'!E824</f>
        <v>#REF!</v>
      </c>
    </row>
    <row r="772" spans="1:5" x14ac:dyDescent="0.3">
      <c r="A772" s="45" t="e">
        <f>'so sanh'!A825</f>
        <v>#REF!</v>
      </c>
      <c r="B772" s="208" t="e">
        <f>'so sanh'!B825</f>
        <v>#REF!</v>
      </c>
      <c r="C772" s="208" t="e">
        <f>'so sanh'!C825</f>
        <v>#REF!</v>
      </c>
      <c r="D772" s="208" t="e">
        <f>'so sanh'!D825</f>
        <v>#REF!</v>
      </c>
      <c r="E772" s="208" t="e">
        <f>'so sanh'!E825</f>
        <v>#REF!</v>
      </c>
    </row>
    <row r="773" spans="1:5" x14ac:dyDescent="0.3">
      <c r="A773" s="45" t="e">
        <f>'so sanh'!A826</f>
        <v>#REF!</v>
      </c>
      <c r="B773" s="208" t="e">
        <f>'so sanh'!B826</f>
        <v>#REF!</v>
      </c>
      <c r="C773" s="208" t="e">
        <f>'so sanh'!C826</f>
        <v>#REF!</v>
      </c>
      <c r="D773" s="208" t="e">
        <f>'so sanh'!D826</f>
        <v>#REF!</v>
      </c>
      <c r="E773" s="208" t="e">
        <f>'so sanh'!E826</f>
        <v>#REF!</v>
      </c>
    </row>
    <row r="774" spans="1:5" x14ac:dyDescent="0.3">
      <c r="A774" s="45" t="e">
        <f>'so sanh'!A827</f>
        <v>#REF!</v>
      </c>
      <c r="B774" s="208" t="e">
        <f>'so sanh'!B827</f>
        <v>#REF!</v>
      </c>
      <c r="C774" s="208" t="e">
        <f>'so sanh'!C827</f>
        <v>#REF!</v>
      </c>
      <c r="D774" s="208" t="e">
        <f>'so sanh'!D827</f>
        <v>#REF!</v>
      </c>
      <c r="E774" s="208" t="e">
        <f>'so sanh'!E827</f>
        <v>#REF!</v>
      </c>
    </row>
    <row r="775" spans="1:5" x14ac:dyDescent="0.3">
      <c r="A775" s="45" t="e">
        <f>'so sanh'!A828</f>
        <v>#REF!</v>
      </c>
      <c r="B775" s="208" t="e">
        <f>'so sanh'!B828</f>
        <v>#REF!</v>
      </c>
      <c r="C775" s="208" t="e">
        <f>'so sanh'!C828</f>
        <v>#REF!</v>
      </c>
      <c r="D775" s="208" t="e">
        <f>'so sanh'!D828</f>
        <v>#REF!</v>
      </c>
      <c r="E775" s="208" t="e">
        <f>'so sanh'!E828</f>
        <v>#REF!</v>
      </c>
    </row>
    <row r="776" spans="1:5" x14ac:dyDescent="0.3">
      <c r="A776" s="45" t="e">
        <f>'so sanh'!A829</f>
        <v>#REF!</v>
      </c>
      <c r="B776" s="208" t="e">
        <f>'so sanh'!B829</f>
        <v>#REF!</v>
      </c>
      <c r="C776" s="208" t="e">
        <f>'so sanh'!C829</f>
        <v>#REF!</v>
      </c>
      <c r="D776" s="208" t="e">
        <f>'so sanh'!D829</f>
        <v>#REF!</v>
      </c>
      <c r="E776" s="208" t="e">
        <f>'so sanh'!E829</f>
        <v>#REF!</v>
      </c>
    </row>
    <row r="777" spans="1:5" x14ac:dyDescent="0.3">
      <c r="A777" s="45" t="e">
        <f>'so sanh'!A830</f>
        <v>#REF!</v>
      </c>
      <c r="B777" s="208" t="e">
        <f>'so sanh'!B830</f>
        <v>#REF!</v>
      </c>
      <c r="C777" s="208" t="e">
        <f>'so sanh'!C830</f>
        <v>#REF!</v>
      </c>
      <c r="D777" s="208" t="e">
        <f>'so sanh'!D830</f>
        <v>#REF!</v>
      </c>
      <c r="E777" s="208" t="e">
        <f>'so sanh'!E830</f>
        <v>#REF!</v>
      </c>
    </row>
    <row r="778" spans="1:5" x14ac:dyDescent="0.3">
      <c r="A778" s="45" t="e">
        <f>'so sanh'!A831</f>
        <v>#REF!</v>
      </c>
      <c r="B778" s="208" t="e">
        <f>'so sanh'!B831</f>
        <v>#REF!</v>
      </c>
      <c r="C778" s="208" t="e">
        <f>'so sanh'!C831</f>
        <v>#REF!</v>
      </c>
      <c r="D778" s="208" t="e">
        <f>'so sanh'!D831</f>
        <v>#REF!</v>
      </c>
      <c r="E778" s="208" t="e">
        <f>'so sanh'!E831</f>
        <v>#REF!</v>
      </c>
    </row>
    <row r="779" spans="1:5" x14ac:dyDescent="0.3">
      <c r="A779" s="45" t="e">
        <f>'so sanh'!A832</f>
        <v>#REF!</v>
      </c>
      <c r="B779" s="208" t="e">
        <f>'so sanh'!B832</f>
        <v>#REF!</v>
      </c>
      <c r="C779" s="208" t="e">
        <f>'so sanh'!C832</f>
        <v>#REF!</v>
      </c>
      <c r="D779" s="208" t="e">
        <f>'so sanh'!D832</f>
        <v>#REF!</v>
      </c>
      <c r="E779" s="208" t="e">
        <f>'so sanh'!E832</f>
        <v>#REF!</v>
      </c>
    </row>
    <row r="780" spans="1:5" x14ac:dyDescent="0.3">
      <c r="A780" s="45" t="e">
        <f>'so sanh'!A833</f>
        <v>#REF!</v>
      </c>
      <c r="B780" s="208" t="e">
        <f>'so sanh'!B833</f>
        <v>#REF!</v>
      </c>
      <c r="C780" s="208" t="e">
        <f>'so sanh'!C833</f>
        <v>#REF!</v>
      </c>
      <c r="D780" s="208" t="e">
        <f>'so sanh'!D833</f>
        <v>#REF!</v>
      </c>
      <c r="E780" s="208" t="e">
        <f>'so sanh'!E833</f>
        <v>#REF!</v>
      </c>
    </row>
    <row r="781" spans="1:5" x14ac:dyDescent="0.3">
      <c r="A781" s="45" t="e">
        <f>'so sanh'!A834</f>
        <v>#REF!</v>
      </c>
      <c r="B781" s="208" t="e">
        <f>'so sanh'!B834</f>
        <v>#REF!</v>
      </c>
      <c r="C781" s="208" t="e">
        <f>'so sanh'!C834</f>
        <v>#REF!</v>
      </c>
      <c r="D781" s="208" t="e">
        <f>'so sanh'!D834</f>
        <v>#REF!</v>
      </c>
      <c r="E781" s="208" t="e">
        <f>'so sanh'!E834</f>
        <v>#REF!</v>
      </c>
    </row>
    <row r="782" spans="1:5" x14ac:dyDescent="0.3">
      <c r="A782" s="45" t="e">
        <f>'so sanh'!A835</f>
        <v>#REF!</v>
      </c>
      <c r="B782" s="208" t="e">
        <f>'so sanh'!B835</f>
        <v>#REF!</v>
      </c>
      <c r="C782" s="208" t="e">
        <f>'so sanh'!C835</f>
        <v>#REF!</v>
      </c>
      <c r="D782" s="208" t="e">
        <f>'so sanh'!D835</f>
        <v>#REF!</v>
      </c>
      <c r="E782" s="208" t="e">
        <f>'so sanh'!E835</f>
        <v>#REF!</v>
      </c>
    </row>
    <row r="783" spans="1:5" x14ac:dyDescent="0.3">
      <c r="A783" s="45" t="e">
        <f>'so sanh'!A836</f>
        <v>#REF!</v>
      </c>
      <c r="B783" s="208" t="e">
        <f>'so sanh'!B836</f>
        <v>#REF!</v>
      </c>
      <c r="C783" s="208" t="e">
        <f>'so sanh'!C836</f>
        <v>#REF!</v>
      </c>
      <c r="D783" s="208" t="e">
        <f>'so sanh'!D836</f>
        <v>#REF!</v>
      </c>
      <c r="E783" s="208" t="e">
        <f>'so sanh'!E836</f>
        <v>#REF!</v>
      </c>
    </row>
    <row r="784" spans="1:5" x14ac:dyDescent="0.3">
      <c r="A784" s="45" t="e">
        <f>'so sanh'!A837</f>
        <v>#REF!</v>
      </c>
      <c r="B784" s="208" t="e">
        <f>'so sanh'!B837</f>
        <v>#REF!</v>
      </c>
      <c r="C784" s="208" t="e">
        <f>'so sanh'!C837</f>
        <v>#REF!</v>
      </c>
      <c r="D784" s="208" t="e">
        <f>'so sanh'!D837</f>
        <v>#REF!</v>
      </c>
      <c r="E784" s="208" t="e">
        <f>'so sanh'!E837</f>
        <v>#REF!</v>
      </c>
    </row>
    <row r="785" spans="1:5" x14ac:dyDescent="0.3">
      <c r="A785" s="45" t="e">
        <f>'so sanh'!A838</f>
        <v>#REF!</v>
      </c>
      <c r="B785" s="208" t="e">
        <f>'so sanh'!B838</f>
        <v>#REF!</v>
      </c>
      <c r="C785" s="208" t="e">
        <f>'so sanh'!C838</f>
        <v>#REF!</v>
      </c>
      <c r="D785" s="208" t="e">
        <f>'so sanh'!D838</f>
        <v>#REF!</v>
      </c>
      <c r="E785" s="208" t="e">
        <f>'so sanh'!E838</f>
        <v>#REF!</v>
      </c>
    </row>
    <row r="786" spans="1:5" x14ac:dyDescent="0.3">
      <c r="A786" s="45" t="e">
        <f>'so sanh'!A839</f>
        <v>#REF!</v>
      </c>
      <c r="B786" s="208" t="e">
        <f>'so sanh'!B839</f>
        <v>#REF!</v>
      </c>
      <c r="C786" s="208" t="e">
        <f>'so sanh'!C839</f>
        <v>#REF!</v>
      </c>
      <c r="D786" s="208" t="e">
        <f>'so sanh'!D839</f>
        <v>#REF!</v>
      </c>
      <c r="E786" s="208" t="e">
        <f>'so sanh'!E839</f>
        <v>#REF!</v>
      </c>
    </row>
    <row r="787" spans="1:5" x14ac:dyDescent="0.3">
      <c r="A787" s="45" t="e">
        <f>'so sanh'!A840</f>
        <v>#REF!</v>
      </c>
      <c r="B787" s="208" t="e">
        <f>'so sanh'!B840</f>
        <v>#REF!</v>
      </c>
      <c r="C787" s="208" t="e">
        <f>'so sanh'!C840</f>
        <v>#REF!</v>
      </c>
      <c r="D787" s="208" t="e">
        <f>'so sanh'!D840</f>
        <v>#REF!</v>
      </c>
      <c r="E787" s="208" t="e">
        <f>'so sanh'!E840</f>
        <v>#REF!</v>
      </c>
    </row>
    <row r="788" spans="1:5" x14ac:dyDescent="0.3">
      <c r="A788" s="45" t="e">
        <f>'so sanh'!A841</f>
        <v>#REF!</v>
      </c>
      <c r="B788" s="208" t="e">
        <f>'so sanh'!B841</f>
        <v>#REF!</v>
      </c>
      <c r="C788" s="208" t="e">
        <f>'so sanh'!C841</f>
        <v>#REF!</v>
      </c>
      <c r="D788" s="208" t="e">
        <f>'so sanh'!D841</f>
        <v>#REF!</v>
      </c>
      <c r="E788" s="208" t="e">
        <f>'so sanh'!E841</f>
        <v>#REF!</v>
      </c>
    </row>
    <row r="789" spans="1:5" x14ac:dyDescent="0.3">
      <c r="A789" s="45" t="e">
        <f>'so sanh'!A842</f>
        <v>#REF!</v>
      </c>
      <c r="B789" s="208" t="e">
        <f>'so sanh'!B842</f>
        <v>#REF!</v>
      </c>
      <c r="C789" s="208" t="e">
        <f>'so sanh'!C842</f>
        <v>#REF!</v>
      </c>
      <c r="D789" s="208" t="e">
        <f>'so sanh'!D842</f>
        <v>#REF!</v>
      </c>
      <c r="E789" s="208" t="e">
        <f>'so sanh'!E842</f>
        <v>#REF!</v>
      </c>
    </row>
    <row r="790" spans="1:5" x14ac:dyDescent="0.3">
      <c r="A790" s="45" t="e">
        <f>'so sanh'!A843</f>
        <v>#REF!</v>
      </c>
      <c r="B790" s="208" t="e">
        <f>'so sanh'!B843</f>
        <v>#REF!</v>
      </c>
      <c r="C790" s="208" t="e">
        <f>'so sanh'!C843</f>
        <v>#REF!</v>
      </c>
      <c r="D790" s="208" t="e">
        <f>'so sanh'!D843</f>
        <v>#REF!</v>
      </c>
      <c r="E790" s="208" t="e">
        <f>'so sanh'!E843</f>
        <v>#REF!</v>
      </c>
    </row>
    <row r="791" spans="1:5" x14ac:dyDescent="0.3">
      <c r="A791" s="45" t="e">
        <f>'so sanh'!A844</f>
        <v>#REF!</v>
      </c>
      <c r="B791" s="208" t="e">
        <f>'so sanh'!B844</f>
        <v>#REF!</v>
      </c>
      <c r="C791" s="208" t="e">
        <f>'so sanh'!C844</f>
        <v>#REF!</v>
      </c>
      <c r="D791" s="208" t="e">
        <f>'so sanh'!D844</f>
        <v>#REF!</v>
      </c>
      <c r="E791" s="208" t="e">
        <f>'so sanh'!E844</f>
        <v>#REF!</v>
      </c>
    </row>
    <row r="792" spans="1:5" x14ac:dyDescent="0.3">
      <c r="A792" s="45" t="e">
        <f>'so sanh'!A845</f>
        <v>#REF!</v>
      </c>
      <c r="B792" s="208" t="e">
        <f>'so sanh'!B845</f>
        <v>#REF!</v>
      </c>
      <c r="C792" s="208" t="e">
        <f>'so sanh'!C845</f>
        <v>#REF!</v>
      </c>
      <c r="D792" s="208" t="e">
        <f>'so sanh'!D845</f>
        <v>#REF!</v>
      </c>
      <c r="E792" s="208" t="e">
        <f>'so sanh'!E845</f>
        <v>#REF!</v>
      </c>
    </row>
    <row r="793" spans="1:5" x14ac:dyDescent="0.3">
      <c r="A793" s="45" t="e">
        <f>'so sanh'!A846</f>
        <v>#REF!</v>
      </c>
      <c r="B793" s="208" t="e">
        <f>'so sanh'!B846</f>
        <v>#REF!</v>
      </c>
      <c r="C793" s="208" t="e">
        <f>'so sanh'!C846</f>
        <v>#REF!</v>
      </c>
      <c r="D793" s="208" t="e">
        <f>'so sanh'!D846</f>
        <v>#REF!</v>
      </c>
      <c r="E793" s="208" t="e">
        <f>'so sanh'!E846</f>
        <v>#REF!</v>
      </c>
    </row>
    <row r="794" spans="1:5" x14ac:dyDescent="0.3">
      <c r="A794" s="45" t="e">
        <f>'so sanh'!A847</f>
        <v>#REF!</v>
      </c>
      <c r="B794" s="208" t="e">
        <f>'so sanh'!B847</f>
        <v>#REF!</v>
      </c>
      <c r="C794" s="208" t="e">
        <f>'so sanh'!C847</f>
        <v>#REF!</v>
      </c>
      <c r="D794" s="208" t="e">
        <f>'so sanh'!D847</f>
        <v>#REF!</v>
      </c>
      <c r="E794" s="208" t="e">
        <f>'so sanh'!E847</f>
        <v>#REF!</v>
      </c>
    </row>
    <row r="795" spans="1:5" x14ac:dyDescent="0.3">
      <c r="A795" s="45" t="e">
        <f>'so sanh'!A848</f>
        <v>#REF!</v>
      </c>
      <c r="B795" s="208" t="e">
        <f>'so sanh'!B848</f>
        <v>#REF!</v>
      </c>
      <c r="C795" s="208" t="e">
        <f>'so sanh'!C848</f>
        <v>#REF!</v>
      </c>
      <c r="D795" s="208" t="e">
        <f>'so sanh'!D848</f>
        <v>#REF!</v>
      </c>
      <c r="E795" s="208" t="e">
        <f>'so sanh'!E848</f>
        <v>#REF!</v>
      </c>
    </row>
    <row r="796" spans="1:5" x14ac:dyDescent="0.3">
      <c r="A796" s="45" t="e">
        <f>'so sanh'!A849</f>
        <v>#REF!</v>
      </c>
      <c r="B796" s="208" t="e">
        <f>'so sanh'!B849</f>
        <v>#REF!</v>
      </c>
      <c r="C796" s="208" t="e">
        <f>'so sanh'!C849</f>
        <v>#REF!</v>
      </c>
      <c r="D796" s="208" t="e">
        <f>'so sanh'!D849</f>
        <v>#REF!</v>
      </c>
      <c r="E796" s="208" t="e">
        <f>'so sanh'!E849</f>
        <v>#REF!</v>
      </c>
    </row>
    <row r="797" spans="1:5" x14ac:dyDescent="0.3">
      <c r="A797" s="45" t="e">
        <f>'so sanh'!A850</f>
        <v>#REF!</v>
      </c>
      <c r="B797" s="208" t="e">
        <f>'so sanh'!B850</f>
        <v>#REF!</v>
      </c>
      <c r="C797" s="208" t="e">
        <f>'so sanh'!C850</f>
        <v>#REF!</v>
      </c>
      <c r="D797" s="208" t="e">
        <f>'so sanh'!D850</f>
        <v>#REF!</v>
      </c>
      <c r="E797" s="208" t="e">
        <f>'so sanh'!E850</f>
        <v>#REF!</v>
      </c>
    </row>
    <row r="798" spans="1:5" x14ac:dyDescent="0.3">
      <c r="A798" s="45" t="e">
        <f>'so sanh'!A851</f>
        <v>#REF!</v>
      </c>
      <c r="B798" s="208" t="e">
        <f>'so sanh'!B851</f>
        <v>#REF!</v>
      </c>
      <c r="C798" s="208" t="e">
        <f>'so sanh'!C851</f>
        <v>#REF!</v>
      </c>
      <c r="D798" s="208" t="e">
        <f>'so sanh'!D851</f>
        <v>#REF!</v>
      </c>
      <c r="E798" s="208" t="e">
        <f>'so sanh'!E851</f>
        <v>#REF!</v>
      </c>
    </row>
    <row r="799" spans="1:5" x14ac:dyDescent="0.3">
      <c r="A799" s="45" t="e">
        <f>'so sanh'!A852</f>
        <v>#REF!</v>
      </c>
      <c r="B799" s="208" t="e">
        <f>'so sanh'!B852</f>
        <v>#REF!</v>
      </c>
      <c r="C799" s="208" t="e">
        <f>'so sanh'!C852</f>
        <v>#REF!</v>
      </c>
      <c r="D799" s="208" t="e">
        <f>'so sanh'!D852</f>
        <v>#REF!</v>
      </c>
      <c r="E799" s="208" t="e">
        <f>'so sanh'!E852</f>
        <v>#REF!</v>
      </c>
    </row>
    <row r="800" spans="1:5" x14ac:dyDescent="0.3">
      <c r="A800" s="45" t="e">
        <f>'so sanh'!A853</f>
        <v>#REF!</v>
      </c>
      <c r="B800" s="208" t="e">
        <f>'so sanh'!B853</f>
        <v>#REF!</v>
      </c>
      <c r="C800" s="208" t="e">
        <f>'so sanh'!C853</f>
        <v>#REF!</v>
      </c>
      <c r="D800" s="208" t="e">
        <f>'so sanh'!D853</f>
        <v>#REF!</v>
      </c>
      <c r="E800" s="208" t="e">
        <f>'so sanh'!E853</f>
        <v>#REF!</v>
      </c>
    </row>
    <row r="801" spans="1:5" x14ac:dyDescent="0.3">
      <c r="A801" s="45" t="e">
        <f>'so sanh'!A854</f>
        <v>#REF!</v>
      </c>
      <c r="B801" s="208" t="e">
        <f>'so sanh'!B854</f>
        <v>#REF!</v>
      </c>
      <c r="C801" s="208" t="e">
        <f>'so sanh'!C854</f>
        <v>#REF!</v>
      </c>
      <c r="D801" s="208" t="e">
        <f>'so sanh'!D854</f>
        <v>#REF!</v>
      </c>
      <c r="E801" s="208" t="e">
        <f>'so sanh'!E854</f>
        <v>#REF!</v>
      </c>
    </row>
    <row r="802" spans="1:5" x14ac:dyDescent="0.3">
      <c r="A802" s="45" t="e">
        <f>'so sanh'!A855</f>
        <v>#REF!</v>
      </c>
      <c r="B802" s="208" t="e">
        <f>'so sanh'!B855</f>
        <v>#REF!</v>
      </c>
      <c r="C802" s="208" t="e">
        <f>'so sanh'!C855</f>
        <v>#REF!</v>
      </c>
      <c r="D802" s="208" t="e">
        <f>'so sanh'!D855</f>
        <v>#REF!</v>
      </c>
      <c r="E802" s="208" t="e">
        <f>'so sanh'!E855</f>
        <v>#REF!</v>
      </c>
    </row>
    <row r="803" spans="1:5" x14ac:dyDescent="0.3">
      <c r="A803" s="45" t="e">
        <f>'so sanh'!A856</f>
        <v>#REF!</v>
      </c>
      <c r="B803" s="208" t="e">
        <f>'so sanh'!B856</f>
        <v>#REF!</v>
      </c>
      <c r="C803" s="208" t="e">
        <f>'so sanh'!C856</f>
        <v>#REF!</v>
      </c>
      <c r="D803" s="208" t="e">
        <f>'so sanh'!D856</f>
        <v>#REF!</v>
      </c>
      <c r="E803" s="208" t="e">
        <f>'so sanh'!E856</f>
        <v>#REF!</v>
      </c>
    </row>
    <row r="804" spans="1:5" x14ac:dyDescent="0.3">
      <c r="A804" s="45" t="e">
        <f>'so sanh'!A857</f>
        <v>#REF!</v>
      </c>
      <c r="B804" s="208" t="e">
        <f>'so sanh'!B857</f>
        <v>#REF!</v>
      </c>
      <c r="C804" s="208" t="e">
        <f>'so sanh'!C857</f>
        <v>#REF!</v>
      </c>
      <c r="D804" s="208" t="e">
        <f>'so sanh'!D857</f>
        <v>#REF!</v>
      </c>
      <c r="E804" s="208" t="e">
        <f>'so sanh'!E857</f>
        <v>#REF!</v>
      </c>
    </row>
    <row r="805" spans="1:5" x14ac:dyDescent="0.3">
      <c r="A805" s="45" t="e">
        <f>'so sanh'!A858</f>
        <v>#REF!</v>
      </c>
      <c r="B805" s="208" t="e">
        <f>'so sanh'!B858</f>
        <v>#REF!</v>
      </c>
      <c r="C805" s="208" t="e">
        <f>'so sanh'!C858</f>
        <v>#REF!</v>
      </c>
      <c r="D805" s="208" t="e">
        <f>'so sanh'!D858</f>
        <v>#REF!</v>
      </c>
      <c r="E805" s="208" t="e">
        <f>'so sanh'!E858</f>
        <v>#REF!</v>
      </c>
    </row>
    <row r="806" spans="1:5" x14ac:dyDescent="0.3">
      <c r="A806" s="45" t="e">
        <f>'so sanh'!A859</f>
        <v>#REF!</v>
      </c>
      <c r="B806" s="208" t="e">
        <f>'so sanh'!B859</f>
        <v>#REF!</v>
      </c>
      <c r="C806" s="208" t="e">
        <f>'so sanh'!C859</f>
        <v>#REF!</v>
      </c>
      <c r="D806" s="208" t="e">
        <f>'so sanh'!D859</f>
        <v>#REF!</v>
      </c>
      <c r="E806" s="208" t="e">
        <f>'so sanh'!E859</f>
        <v>#REF!</v>
      </c>
    </row>
    <row r="807" spans="1:5" x14ac:dyDescent="0.3">
      <c r="A807" s="45" t="e">
        <f>'so sanh'!A860</f>
        <v>#REF!</v>
      </c>
      <c r="B807" s="208" t="e">
        <f>'so sanh'!B860</f>
        <v>#REF!</v>
      </c>
      <c r="C807" s="208" t="e">
        <f>'so sanh'!C860</f>
        <v>#REF!</v>
      </c>
      <c r="D807" s="208" t="e">
        <f>'so sanh'!D860</f>
        <v>#REF!</v>
      </c>
      <c r="E807" s="208" t="e">
        <f>'so sanh'!E860</f>
        <v>#REF!</v>
      </c>
    </row>
    <row r="808" spans="1:5" x14ac:dyDescent="0.3">
      <c r="A808" s="45" t="e">
        <f>'so sanh'!A861</f>
        <v>#REF!</v>
      </c>
      <c r="B808" s="208" t="e">
        <f>'so sanh'!B861</f>
        <v>#REF!</v>
      </c>
      <c r="C808" s="208" t="e">
        <f>'so sanh'!C861</f>
        <v>#REF!</v>
      </c>
      <c r="D808" s="208" t="e">
        <f>'so sanh'!D861</f>
        <v>#REF!</v>
      </c>
      <c r="E808" s="208" t="e">
        <f>'so sanh'!E861</f>
        <v>#REF!</v>
      </c>
    </row>
    <row r="809" spans="1:5" x14ac:dyDescent="0.3">
      <c r="A809" s="45" t="e">
        <f>'so sanh'!A862</f>
        <v>#REF!</v>
      </c>
      <c r="B809" s="208" t="e">
        <f>'so sanh'!B862</f>
        <v>#REF!</v>
      </c>
      <c r="C809" s="208" t="e">
        <f>'so sanh'!C862</f>
        <v>#REF!</v>
      </c>
      <c r="D809" s="208" t="e">
        <f>'so sanh'!D862</f>
        <v>#REF!</v>
      </c>
      <c r="E809" s="208" t="e">
        <f>'so sanh'!E862</f>
        <v>#REF!</v>
      </c>
    </row>
    <row r="810" spans="1:5" x14ac:dyDescent="0.3">
      <c r="A810" s="45" t="e">
        <f>'so sanh'!A863</f>
        <v>#REF!</v>
      </c>
      <c r="B810" s="208" t="e">
        <f>'so sanh'!B863</f>
        <v>#REF!</v>
      </c>
      <c r="C810" s="208">
        <f>'so sanh'!C863</f>
        <v>0</v>
      </c>
      <c r="D810" s="208">
        <f>'so sanh'!D863</f>
        <v>0</v>
      </c>
      <c r="E810" s="208">
        <f>'so sanh'!E863</f>
        <v>0</v>
      </c>
    </row>
    <row r="811" spans="1:5" x14ac:dyDescent="0.3">
      <c r="A811" s="45">
        <f>'so sanh'!A864</f>
        <v>0</v>
      </c>
      <c r="B811" s="208" t="e">
        <f>'so sanh'!B864</f>
        <v>#REF!</v>
      </c>
      <c r="C811" s="208">
        <f>'so sanh'!C864</f>
        <v>0</v>
      </c>
      <c r="D811" s="208">
        <f>'so sanh'!D864</f>
        <v>0</v>
      </c>
      <c r="E811" s="208">
        <f>'so sanh'!E864</f>
        <v>0</v>
      </c>
    </row>
    <row r="812" spans="1:5" x14ac:dyDescent="0.3">
      <c r="A812" s="45" t="e">
        <f>'so sanh'!A865</f>
        <v>#REF!</v>
      </c>
      <c r="B812" s="208" t="e">
        <f>'so sanh'!B865</f>
        <v>#REF!</v>
      </c>
      <c r="C812" s="208" t="e">
        <f>'so sanh'!C865</f>
        <v>#REF!</v>
      </c>
      <c r="D812" s="208">
        <f>'so sanh'!D865</f>
        <v>0</v>
      </c>
      <c r="E812" s="208">
        <f>'so sanh'!E865</f>
        <v>0</v>
      </c>
    </row>
    <row r="813" spans="1:5" x14ac:dyDescent="0.3">
      <c r="A813" s="45" t="e">
        <f>'so sanh'!A866</f>
        <v>#REF!</v>
      </c>
      <c r="B813" s="208" t="e">
        <f>'so sanh'!B866</f>
        <v>#REF!</v>
      </c>
      <c r="C813" s="208" t="e">
        <f>'so sanh'!C866</f>
        <v>#REF!</v>
      </c>
      <c r="D813" s="208" t="e">
        <f>'so sanh'!D866</f>
        <v>#REF!</v>
      </c>
      <c r="E813" s="208" t="e">
        <f>'so sanh'!E866</f>
        <v>#REF!</v>
      </c>
    </row>
    <row r="814" spans="1:5" x14ac:dyDescent="0.3">
      <c r="A814" s="45" t="e">
        <f>'so sanh'!A867</f>
        <v>#REF!</v>
      </c>
      <c r="B814" s="208" t="e">
        <f>'so sanh'!B867</f>
        <v>#REF!</v>
      </c>
      <c r="C814" s="208" t="e">
        <f>'so sanh'!C867</f>
        <v>#REF!</v>
      </c>
      <c r="D814" s="208" t="e">
        <f>'so sanh'!D867</f>
        <v>#REF!</v>
      </c>
      <c r="E814" s="208" t="e">
        <f>'so sanh'!E867</f>
        <v>#REF!</v>
      </c>
    </row>
    <row r="815" spans="1:5" x14ac:dyDescent="0.3">
      <c r="A815" s="45" t="e">
        <f>'so sanh'!A868</f>
        <v>#REF!</v>
      </c>
      <c r="B815" s="208" t="e">
        <f>'so sanh'!B868</f>
        <v>#REF!</v>
      </c>
      <c r="C815" s="208" t="e">
        <f>'so sanh'!C868</f>
        <v>#REF!</v>
      </c>
      <c r="D815" s="208" t="e">
        <f>'so sanh'!D868</f>
        <v>#REF!</v>
      </c>
      <c r="E815" s="208" t="e">
        <f>'so sanh'!E868</f>
        <v>#REF!</v>
      </c>
    </row>
    <row r="816" spans="1:5" x14ac:dyDescent="0.3">
      <c r="A816" s="45" t="e">
        <f>'so sanh'!A869</f>
        <v>#REF!</v>
      </c>
      <c r="B816" s="208" t="e">
        <f>'so sanh'!B869</f>
        <v>#REF!</v>
      </c>
      <c r="C816" s="208" t="e">
        <f>'so sanh'!C869</f>
        <v>#REF!</v>
      </c>
      <c r="D816" s="208" t="e">
        <f>'so sanh'!D869</f>
        <v>#REF!</v>
      </c>
      <c r="E816" s="208" t="e">
        <f>'so sanh'!E869</f>
        <v>#REF!</v>
      </c>
    </row>
    <row r="817" spans="1:5" x14ac:dyDescent="0.3">
      <c r="A817" s="45" t="str">
        <f>'so sanh'!A870</f>
        <v>XIII</v>
      </c>
      <c r="B817" s="208" t="str">
        <f>'so sanh'!B870</f>
        <v>SƠN TƯỜNG, BỘT TRÉT TƯỜNG CÁC LOẠI :</v>
      </c>
      <c r="C817" s="208">
        <f>'so sanh'!C870</f>
        <v>0</v>
      </c>
      <c r="D817" s="208">
        <f>'so sanh'!D870</f>
        <v>0</v>
      </c>
      <c r="E817" s="208">
        <f>'so sanh'!E870</f>
        <v>0</v>
      </c>
    </row>
    <row r="818" spans="1:5" x14ac:dyDescent="0.3">
      <c r="A818" s="45">
        <f>'so sanh'!A871</f>
        <v>0</v>
      </c>
      <c r="B818" s="208" t="str">
        <f>'so sanh'!B871</f>
        <v>* Sơn NINZA : Công ty TNHH SXTMXNK SAKURA (số 43/14B, Tiên Lan, Hóc Môn TP.HCM). Theo bảng báo giá 01/5/2017</v>
      </c>
      <c r="C818" s="208">
        <f>'so sanh'!C871</f>
        <v>0</v>
      </c>
      <c r="D818" s="208">
        <f>'so sanh'!D871</f>
        <v>0</v>
      </c>
      <c r="E818" s="208">
        <f>'so sanh'!E871</f>
        <v>0</v>
      </c>
    </row>
    <row r="819" spans="1:5" x14ac:dyDescent="0.3">
      <c r="A819" s="45">
        <f>'so sanh'!A872</f>
        <v>0</v>
      </c>
      <c r="B819" s="208" t="str">
        <f>'so sanh'!B872</f>
        <v>Sơn nội thất ECO-INTERIOR (láng mịn) NIZ.01</v>
      </c>
      <c r="C819" s="208" t="str">
        <f>'so sanh'!C872</f>
        <v>đ/kg</v>
      </c>
      <c r="D819" s="208">
        <f>'so sanh'!D872</f>
        <v>0</v>
      </c>
      <c r="E819" s="208">
        <f>'so sanh'!E872</f>
        <v>0</v>
      </c>
    </row>
    <row r="820" spans="1:5" x14ac:dyDescent="0.3">
      <c r="A820" s="45">
        <f>'so sanh'!A873</f>
        <v>0</v>
      </c>
      <c r="B820" s="208" t="str">
        <f>'so sanh'!B873</f>
        <v>Sơn nội thất cao cấp EASY CLEAR (lBóng mờ, lau chùi hiệu quả)  NIZ.03</v>
      </c>
      <c r="C820" s="208" t="str">
        <f>'so sanh'!C873</f>
        <v>đ/kg</v>
      </c>
      <c r="D820" s="208">
        <f>'so sanh'!D873</f>
        <v>0</v>
      </c>
      <c r="E820" s="208">
        <f>'so sanh'!E873</f>
        <v>0</v>
      </c>
    </row>
    <row r="821" spans="1:5" x14ac:dyDescent="0.3">
      <c r="A821" s="45">
        <f>'so sanh'!A874</f>
        <v>0</v>
      </c>
      <c r="B821" s="208" t="str">
        <f>'so sanh'!B874</f>
        <v>Sơn nội thất cao cấp SATIN-INT (lBóng ngọc trai, , chùi rữa dễ đang)  NIZ.05</v>
      </c>
      <c r="C821" s="208" t="str">
        <f>'so sanh'!C874</f>
        <v>đ/kg</v>
      </c>
      <c r="D821" s="208">
        <f>'so sanh'!D874</f>
        <v>0</v>
      </c>
      <c r="E821" s="208">
        <f>'so sanh'!E874</f>
        <v>0</v>
      </c>
    </row>
    <row r="822" spans="1:5" x14ac:dyDescent="0.3">
      <c r="A822" s="45">
        <f>'so sanh'!A875</f>
        <v>0</v>
      </c>
      <c r="B822" s="208" t="str">
        <f>'so sanh'!B875</f>
        <v>Sơn ngoại thất ECO-INTERIOR (láng mịn) NIZ.02</v>
      </c>
      <c r="C822" s="208" t="str">
        <f>'so sanh'!C875</f>
        <v>đ/kg</v>
      </c>
      <c r="D822" s="208">
        <f>'so sanh'!D875</f>
        <v>0</v>
      </c>
      <c r="E822" s="208">
        <f>'so sanh'!E875</f>
        <v>0</v>
      </c>
    </row>
    <row r="823" spans="1:5" x14ac:dyDescent="0.3">
      <c r="A823" s="45">
        <f>'so sanh'!A876</f>
        <v>0</v>
      </c>
      <c r="B823" s="208" t="str">
        <f>'so sanh'!B876</f>
        <v>Sơn ngoại thất cao cấp EASY CLEAR (lBóng mờ, lau chùi hiệu quả)  NIZ.04</v>
      </c>
      <c r="C823" s="208" t="str">
        <f>'so sanh'!C876</f>
        <v>đ/kg</v>
      </c>
      <c r="D823" s="208">
        <f>'so sanh'!D876</f>
        <v>0</v>
      </c>
      <c r="E823" s="208">
        <f>'so sanh'!E876</f>
        <v>0</v>
      </c>
    </row>
    <row r="824" spans="1:5" x14ac:dyDescent="0.3">
      <c r="A824" s="45">
        <f>'so sanh'!A877</f>
        <v>0</v>
      </c>
      <c r="B824" s="208" t="str">
        <f>'so sanh'!B877</f>
        <v>Sơn ngoại thất cao cấp SATIN-INT (lBóng ngọc trai, , chùi rữa dễ đang)  NIZ.06</v>
      </c>
      <c r="C824" s="208" t="str">
        <f>'so sanh'!C877</f>
        <v>đ/kg</v>
      </c>
      <c r="D824" s="208">
        <f>'so sanh'!D877</f>
        <v>0</v>
      </c>
      <c r="E824" s="208">
        <f>'so sanh'!E877</f>
        <v>0</v>
      </c>
    </row>
    <row r="825" spans="1:5" x14ac:dyDescent="0.3">
      <c r="A825" s="45">
        <f>'so sanh'!A878</f>
        <v>0</v>
      </c>
      <c r="B825" s="208" t="str">
        <f>'so sanh'!B878</f>
        <v xml:space="preserve">Lót ngoại thất cao cấp TOTAL PRIMER SEALER NIZ.10 </v>
      </c>
      <c r="C825" s="208" t="str">
        <f>'so sanh'!C878</f>
        <v>đ/kg</v>
      </c>
      <c r="D825" s="208">
        <f>'so sanh'!D878</f>
        <v>0</v>
      </c>
      <c r="E825" s="208">
        <f>'so sanh'!E878</f>
        <v>0</v>
      </c>
    </row>
    <row r="826" spans="1:5" x14ac:dyDescent="0.3">
      <c r="A826" s="45">
        <f>'so sanh'!A879</f>
        <v>0</v>
      </c>
      <c r="B826" s="208" t="str">
        <f>'so sanh'!B879</f>
        <v>Lót ngoại thất cao cấp NANO PRIMER SEALER NIZ.12 (gốc nước kháng kiềm siêu hạng)</v>
      </c>
      <c r="C826" s="208" t="str">
        <f>'so sanh'!C879</f>
        <v>đ/kg</v>
      </c>
      <c r="D826" s="208">
        <f>'so sanh'!D879</f>
        <v>0</v>
      </c>
      <c r="E826" s="208">
        <f>'so sanh'!E879</f>
        <v>0</v>
      </c>
    </row>
    <row r="827" spans="1:5" x14ac:dyDescent="0.3">
      <c r="A827" s="45">
        <f>'so sanh'!A880</f>
        <v>0</v>
      </c>
      <c r="B827" s="208" t="str">
        <f>'so sanh'!B880</f>
        <v>Bột trét tường ngoại thất NIZ.16</v>
      </c>
      <c r="C827" s="208" t="str">
        <f>'so sanh'!C880</f>
        <v>đ/kg</v>
      </c>
      <c r="D827" s="208">
        <f>'so sanh'!D880</f>
        <v>0</v>
      </c>
      <c r="E827" s="208">
        <f>'so sanh'!E880</f>
        <v>0</v>
      </c>
    </row>
    <row r="828" spans="1:5" x14ac:dyDescent="0.3">
      <c r="A828" s="45">
        <f>'so sanh'!A881</f>
        <v>0</v>
      </c>
      <c r="B828" s="208" t="str">
        <f>'so sanh'!B881</f>
        <v>Bột trét tường ngoại thất cao cấp  NIZ.18</v>
      </c>
      <c r="C828" s="208" t="str">
        <f>'so sanh'!C881</f>
        <v>đ/kg</v>
      </c>
      <c r="D828" s="208">
        <f>'so sanh'!D881</f>
        <v>0</v>
      </c>
      <c r="E828" s="208">
        <f>'so sanh'!E881</f>
        <v>0</v>
      </c>
    </row>
    <row r="829" spans="1:5" x14ac:dyDescent="0.3">
      <c r="A829" s="45">
        <f>'so sanh'!A882</f>
        <v>0</v>
      </c>
      <c r="B829" s="208" t="str">
        <f>'so sanh'!B882</f>
        <v xml:space="preserve"> * Sơn JOTON : Chi nhánh Công ty CP L.Q JOTON tại Cần Thơ (KV Thạnh Mỹ, P. Thường Thạnh, Q. Cái Răng, Tp. Cần Thơ). Theo bảng giá ngày 29/8/2017</v>
      </c>
      <c r="C829" s="208">
        <f>'so sanh'!C882</f>
        <v>0</v>
      </c>
      <c r="D829" s="208">
        <f>'so sanh'!D882</f>
        <v>0</v>
      </c>
      <c r="E829" s="208">
        <f>'so sanh'!E882</f>
        <v>0</v>
      </c>
    </row>
    <row r="830" spans="1:5" x14ac:dyDescent="0.3">
      <c r="A830" s="45">
        <f>'so sanh'!A883</f>
        <v>0</v>
      </c>
      <c r="B830" s="208" t="str">
        <f>'so sanh'!B883</f>
        <v>Sơn nước ngoại thất JONY (thùng 18 lít)</v>
      </c>
      <c r="C830" s="208" t="str">
        <f>'so sanh'!C883</f>
        <v>đ/kg</v>
      </c>
      <c r="D830" s="208">
        <f>'so sanh'!D883</f>
        <v>0</v>
      </c>
      <c r="E830" s="208">
        <f>'so sanh'!E883</f>
        <v>0</v>
      </c>
    </row>
    <row r="831" spans="1:5" x14ac:dyDescent="0.3">
      <c r="A831" s="45">
        <f>'so sanh'!A884</f>
        <v>0</v>
      </c>
      <c r="B831" s="208" t="str">
        <f>'so sanh'!B884</f>
        <v>Sơn nước nội thất AROMA (thùng 18 lít)</v>
      </c>
      <c r="C831" s="208" t="str">
        <f>'so sanh'!C884</f>
        <v>đ/kg</v>
      </c>
      <c r="D831" s="208">
        <f>'so sanh'!D884</f>
        <v>0</v>
      </c>
      <c r="E831" s="208">
        <f>'so sanh'!E884</f>
        <v>0</v>
      </c>
    </row>
    <row r="832" spans="1:5" x14ac:dyDescent="0.3">
      <c r="A832" s="45">
        <f>'so sanh'!A885</f>
        <v>0</v>
      </c>
      <c r="B832" s="208" t="str">
        <f>'so sanh'!B885</f>
        <v>Sơn lót ngoại thất - PROS  NEW(thùng 18 lít)</v>
      </c>
      <c r="C832" s="208" t="str">
        <f>'so sanh'!C885</f>
        <v>đ/kg</v>
      </c>
      <c r="D832" s="208">
        <f>'so sanh'!D885</f>
        <v>0</v>
      </c>
      <c r="E832" s="208">
        <f>'so sanh'!E885</f>
        <v>0</v>
      </c>
    </row>
    <row r="833" spans="1:5" x14ac:dyDescent="0.3">
      <c r="A833" s="45">
        <f>'so sanh'!A886</f>
        <v>0</v>
      </c>
      <c r="B833" s="208" t="str">
        <f>'so sanh'!B886</f>
        <v>Sơn lót nội thất - PROSIN  NEW(thùng 18 lít)</v>
      </c>
      <c r="C833" s="208" t="str">
        <f>'so sanh'!C886</f>
        <v>đ/kg</v>
      </c>
      <c r="D833" s="208">
        <f>'so sanh'!D886</f>
        <v>0</v>
      </c>
      <c r="E833" s="208">
        <f>'so sanh'!E886</f>
        <v>0</v>
      </c>
    </row>
    <row r="834" spans="1:5" x14ac:dyDescent="0.3">
      <c r="A834" s="45">
        <f>'so sanh'!A887</f>
        <v>0</v>
      </c>
      <c r="B834" s="208" t="str">
        <f>'so sanh'!B887</f>
        <v>Chống thấm gốc nước CT - J-555 (thùng 20kg)</v>
      </c>
      <c r="C834" s="208" t="str">
        <f>'so sanh'!C887</f>
        <v>đ/kg</v>
      </c>
      <c r="D834" s="208">
        <f>'so sanh'!D887</f>
        <v>0</v>
      </c>
      <c r="E834" s="208">
        <f>'so sanh'!E887</f>
        <v>0</v>
      </c>
    </row>
    <row r="835" spans="1:5" x14ac:dyDescent="0.3">
      <c r="A835" s="45">
        <f>'so sanh'!A888</f>
        <v>0</v>
      </c>
      <c r="B835" s="208" t="str">
        <f>'so sanh'!B888</f>
        <v>Bột trét tường ngoại thất JOTON (bao 40kg)</v>
      </c>
      <c r="C835" s="208" t="str">
        <f>'so sanh'!C888</f>
        <v>đ/kg</v>
      </c>
      <c r="D835" s="208">
        <f>'so sanh'!D888</f>
        <v>0</v>
      </c>
      <c r="E835" s="208">
        <f>'so sanh'!E888</f>
        <v>0</v>
      </c>
    </row>
    <row r="836" spans="1:5" x14ac:dyDescent="0.3">
      <c r="A836" s="45">
        <f>'so sanh'!A889</f>
        <v>0</v>
      </c>
      <c r="B836" s="208" t="str">
        <f>'so sanh'!B889</f>
        <v>Bột trét tường nội thất JOTON (bao 40 kg)</v>
      </c>
      <c r="C836" s="208" t="str">
        <f>'so sanh'!C889</f>
        <v>đ/kg</v>
      </c>
      <c r="D836" s="208">
        <f>'so sanh'!D889</f>
        <v>0</v>
      </c>
      <c r="E836" s="208">
        <f>'so sanh'!E889</f>
        <v>0</v>
      </c>
    </row>
    <row r="837" spans="1:5" x14ac:dyDescent="0.3">
      <c r="A837" s="45">
        <f>'so sanh'!A890</f>
        <v>0</v>
      </c>
      <c r="B837" s="208" t="str">
        <f>'so sanh'!B890</f>
        <v>* Sơn NINZA : Công ty TNHH SXTMXNK SAKURA (số 43/14B, Tiên Lan, Hóc Môn TP.HCM). Theo bảng báo giá 01/5/2017</v>
      </c>
      <c r="C837" s="208">
        <f>'so sanh'!C890</f>
        <v>0</v>
      </c>
      <c r="D837" s="208">
        <f>'so sanh'!D890</f>
        <v>0</v>
      </c>
      <c r="E837" s="208">
        <f>'so sanh'!E890</f>
        <v>0</v>
      </c>
    </row>
    <row r="838" spans="1:5" x14ac:dyDescent="0.3">
      <c r="A838" s="45">
        <f>'so sanh'!A891</f>
        <v>0</v>
      </c>
      <c r="B838" s="208" t="str">
        <f>'so sanh'!B891</f>
        <v>Sơn nội thất ECO-INTERIOR (láng mịn) NIZ.01</v>
      </c>
      <c r="C838" s="208" t="str">
        <f>'so sanh'!C891</f>
        <v>đ/kg</v>
      </c>
      <c r="D838" s="208">
        <f>'so sanh'!D891</f>
        <v>0</v>
      </c>
      <c r="E838" s="208">
        <f>'so sanh'!E891</f>
        <v>0</v>
      </c>
    </row>
    <row r="839" spans="1:5" x14ac:dyDescent="0.3">
      <c r="A839" s="45">
        <f>'so sanh'!A892</f>
        <v>0</v>
      </c>
      <c r="B839" s="208" t="str">
        <f>'so sanh'!B892</f>
        <v>Sơn nội thất cao cấp EASY CLEAR (lBóng mờ, lau chùi hiệu quả)  NIZ.03</v>
      </c>
      <c r="C839" s="208" t="str">
        <f>'so sanh'!C892</f>
        <v>đ/kg</v>
      </c>
      <c r="D839" s="208">
        <f>'so sanh'!D892</f>
        <v>0</v>
      </c>
      <c r="E839" s="208">
        <f>'so sanh'!E892</f>
        <v>0</v>
      </c>
    </row>
    <row r="840" spans="1:5" x14ac:dyDescent="0.3">
      <c r="A840" s="45">
        <f>'so sanh'!A893</f>
        <v>0</v>
      </c>
      <c r="B840" s="208" t="str">
        <f>'so sanh'!B893</f>
        <v>Sơn nội thất cao cấp SATIN-INT (lBóng ngọc trai, , chùi rữa dễ đang)  NIZ.05</v>
      </c>
      <c r="C840" s="208" t="str">
        <f>'so sanh'!C893</f>
        <v>đ/kg</v>
      </c>
      <c r="D840" s="208">
        <f>'so sanh'!D893</f>
        <v>0</v>
      </c>
      <c r="E840" s="208">
        <f>'so sanh'!E893</f>
        <v>0</v>
      </c>
    </row>
    <row r="841" spans="1:5" x14ac:dyDescent="0.3">
      <c r="A841" s="45">
        <f>'so sanh'!A894</f>
        <v>0</v>
      </c>
      <c r="B841" s="208" t="str">
        <f>'so sanh'!B894</f>
        <v>Sơn ngoại thất ECO-INTERIOR (láng mịn) NIZ.02</v>
      </c>
      <c r="C841" s="208" t="str">
        <f>'so sanh'!C894</f>
        <v>đ/kg</v>
      </c>
      <c r="D841" s="208">
        <f>'so sanh'!D894</f>
        <v>0</v>
      </c>
      <c r="E841" s="208">
        <f>'so sanh'!E894</f>
        <v>0</v>
      </c>
    </row>
    <row r="842" spans="1:5" x14ac:dyDescent="0.3">
      <c r="A842" s="45">
        <f>'so sanh'!A895</f>
        <v>0</v>
      </c>
      <c r="B842" s="208" t="str">
        <f>'so sanh'!B895</f>
        <v>Sơn ngoại thất cao cấp EASY CLEAR (lBóng mờ, lau chùi hiệu quả)  NIZ.04</v>
      </c>
      <c r="C842" s="208" t="str">
        <f>'so sanh'!C895</f>
        <v>đ/kg</v>
      </c>
      <c r="D842" s="208">
        <f>'so sanh'!D895</f>
        <v>0</v>
      </c>
      <c r="E842" s="208">
        <f>'so sanh'!E895</f>
        <v>0</v>
      </c>
    </row>
    <row r="843" spans="1:5" x14ac:dyDescent="0.3">
      <c r="A843" s="45">
        <f>'so sanh'!A896</f>
        <v>0</v>
      </c>
      <c r="B843" s="208" t="str">
        <f>'so sanh'!B896</f>
        <v>Sơn ngoại thất cao cấp SATIN-INT (lBóng ngọc trai, , chùi rữa dễ đang)  NIZ.06</v>
      </c>
      <c r="C843" s="208" t="str">
        <f>'so sanh'!C896</f>
        <v>đ/kg</v>
      </c>
      <c r="D843" s="208">
        <f>'so sanh'!D896</f>
        <v>0</v>
      </c>
      <c r="E843" s="208">
        <f>'so sanh'!E896</f>
        <v>0</v>
      </c>
    </row>
    <row r="844" spans="1:5" x14ac:dyDescent="0.3">
      <c r="A844" s="45">
        <f>'so sanh'!A897</f>
        <v>0</v>
      </c>
      <c r="B844" s="208" t="str">
        <f>'so sanh'!B897</f>
        <v xml:space="preserve">Lót ngoại thất cao cấp TOTAL PRIMER SEALER NIZ.10 </v>
      </c>
      <c r="C844" s="208" t="str">
        <f>'so sanh'!C897</f>
        <v>đ/kg</v>
      </c>
      <c r="D844" s="208">
        <f>'so sanh'!D897</f>
        <v>0</v>
      </c>
      <c r="E844" s="208">
        <f>'so sanh'!E897</f>
        <v>0</v>
      </c>
    </row>
    <row r="845" spans="1:5" x14ac:dyDescent="0.3">
      <c r="A845" s="45">
        <f>'so sanh'!A898</f>
        <v>0</v>
      </c>
      <c r="B845" s="208" t="str">
        <f>'so sanh'!B898</f>
        <v>Lót ngoại thất cao cấp NANO PRIMER SEALER NIZ.12 (gốc nước kháng kiềm siêu hạng)</v>
      </c>
      <c r="C845" s="208" t="str">
        <f>'so sanh'!C898</f>
        <v>đ/kg</v>
      </c>
      <c r="D845" s="208">
        <f>'so sanh'!D898</f>
        <v>0</v>
      </c>
      <c r="E845" s="208">
        <f>'so sanh'!E898</f>
        <v>0</v>
      </c>
    </row>
    <row r="846" spans="1:5" x14ac:dyDescent="0.3">
      <c r="A846" s="45">
        <f>'so sanh'!A899</f>
        <v>0</v>
      </c>
      <c r="B846" s="208" t="str">
        <f>'so sanh'!B899</f>
        <v>Bột trét tường ngoại thất NIZ.16</v>
      </c>
      <c r="C846" s="208" t="str">
        <f>'so sanh'!C899</f>
        <v>đ/kg</v>
      </c>
      <c r="D846" s="208">
        <f>'so sanh'!D899</f>
        <v>0</v>
      </c>
      <c r="E846" s="208">
        <f>'so sanh'!E899</f>
        <v>0</v>
      </c>
    </row>
    <row r="847" spans="1:5" x14ac:dyDescent="0.3">
      <c r="A847" s="45">
        <f>'so sanh'!A900</f>
        <v>0</v>
      </c>
      <c r="B847" s="208" t="str">
        <f>'so sanh'!B900</f>
        <v>Bột trét tường ngoại thất cao cấp  NIZ.18</v>
      </c>
      <c r="C847" s="208" t="str">
        <f>'so sanh'!C900</f>
        <v>đ/kg</v>
      </c>
      <c r="D847" s="208">
        <f>'so sanh'!D900</f>
        <v>0</v>
      </c>
      <c r="E847" s="208">
        <f>'so sanh'!E900</f>
        <v>0</v>
      </c>
    </row>
    <row r="848" spans="1:5" x14ac:dyDescent="0.3">
      <c r="A848" s="45">
        <f>'so sanh'!A901</f>
        <v>0</v>
      </c>
      <c r="B848" s="208" t="str">
        <f>'so sanh'!B901</f>
        <v xml:space="preserve"> * Sơn JOTON : Chi nhánh Công ty CP L.Q JOTON tại Cần Thơ (KV Thạnh Mỹ, P. Thường Thạnh, Q. Cái Răng, Tp. Cần Thơ). Theo bảng giá ngày 29/8/2017</v>
      </c>
      <c r="C848" s="208">
        <f>'so sanh'!C901</f>
        <v>0</v>
      </c>
      <c r="D848" s="208">
        <f>'so sanh'!D901</f>
        <v>0</v>
      </c>
      <c r="E848" s="208">
        <f>'so sanh'!E901</f>
        <v>0</v>
      </c>
    </row>
    <row r="849" spans="1:5" x14ac:dyDescent="0.3">
      <c r="A849" s="45">
        <f>'so sanh'!A902</f>
        <v>0</v>
      </c>
      <c r="B849" s="208" t="str">
        <f>'so sanh'!B902</f>
        <v>Sơn nước ngoại thất JONY (thùng 18 lít)</v>
      </c>
      <c r="C849" s="208" t="str">
        <f>'so sanh'!C902</f>
        <v>đ/kg</v>
      </c>
      <c r="D849" s="208">
        <f>'so sanh'!D902</f>
        <v>0</v>
      </c>
      <c r="E849" s="208">
        <f>'so sanh'!E902</f>
        <v>0</v>
      </c>
    </row>
    <row r="850" spans="1:5" x14ac:dyDescent="0.3">
      <c r="A850" s="45">
        <f>'so sanh'!A903</f>
        <v>0</v>
      </c>
      <c r="B850" s="208" t="str">
        <f>'so sanh'!B903</f>
        <v>Sơn nước nội thất AROMA (thùng 18 lít)</v>
      </c>
      <c r="C850" s="208" t="str">
        <f>'so sanh'!C903</f>
        <v>đ/kg</v>
      </c>
      <c r="D850" s="208">
        <f>'so sanh'!D903</f>
        <v>0</v>
      </c>
      <c r="E850" s="208">
        <f>'so sanh'!E903</f>
        <v>0</v>
      </c>
    </row>
    <row r="851" spans="1:5" x14ac:dyDescent="0.3">
      <c r="A851" s="45">
        <f>'so sanh'!A904</f>
        <v>0</v>
      </c>
      <c r="B851" s="208" t="str">
        <f>'so sanh'!B904</f>
        <v>Sơn lót ngoại thất - PROS  NEW(thùng 18 lít)</v>
      </c>
      <c r="C851" s="208" t="str">
        <f>'so sanh'!C904</f>
        <v>đ/kg</v>
      </c>
      <c r="D851" s="208">
        <f>'so sanh'!D904</f>
        <v>0</v>
      </c>
      <c r="E851" s="208">
        <f>'so sanh'!E904</f>
        <v>0</v>
      </c>
    </row>
    <row r="852" spans="1:5" x14ac:dyDescent="0.3">
      <c r="A852" s="45">
        <f>'so sanh'!A905</f>
        <v>0</v>
      </c>
      <c r="B852" s="208" t="str">
        <f>'so sanh'!B905</f>
        <v>Sơn lót nội thất - PROSIN  NEW(thùng 18 lít)</v>
      </c>
      <c r="C852" s="208" t="str">
        <f>'so sanh'!C905</f>
        <v>đ/kg</v>
      </c>
      <c r="D852" s="208">
        <f>'so sanh'!D905</f>
        <v>0</v>
      </c>
      <c r="E852" s="208">
        <f>'so sanh'!E905</f>
        <v>0</v>
      </c>
    </row>
    <row r="853" spans="1:5" x14ac:dyDescent="0.3">
      <c r="A853" s="45">
        <f>'so sanh'!A906</f>
        <v>0</v>
      </c>
      <c r="B853" s="208" t="str">
        <f>'so sanh'!B906</f>
        <v>Chống thấm gốc nước CT - J-555 (thùng 20kg)</v>
      </c>
      <c r="C853" s="208" t="str">
        <f>'so sanh'!C906</f>
        <v>đ/kg</v>
      </c>
      <c r="D853" s="208">
        <f>'so sanh'!D906</f>
        <v>0</v>
      </c>
      <c r="E853" s="208">
        <f>'so sanh'!E906</f>
        <v>0</v>
      </c>
    </row>
    <row r="854" spans="1:5" x14ac:dyDescent="0.3">
      <c r="A854" s="45">
        <f>'so sanh'!A907</f>
        <v>0</v>
      </c>
      <c r="B854" s="208" t="str">
        <f>'so sanh'!B907</f>
        <v>Bột trét tường ngoại thất JOTON (bao 40kg)</v>
      </c>
      <c r="C854" s="208" t="str">
        <f>'so sanh'!C907</f>
        <v>đ/kg</v>
      </c>
      <c r="D854" s="208">
        <f>'so sanh'!D907</f>
        <v>0</v>
      </c>
      <c r="E854" s="208">
        <f>'so sanh'!E907</f>
        <v>0</v>
      </c>
    </row>
    <row r="855" spans="1:5" x14ac:dyDescent="0.3">
      <c r="A855" s="45">
        <f>'so sanh'!A908</f>
        <v>0</v>
      </c>
      <c r="B855" s="208" t="str">
        <f>'so sanh'!B908</f>
        <v>Bột trét tường nội thất JOTON (bao 40 kg)</v>
      </c>
      <c r="C855" s="208" t="str">
        <f>'so sanh'!C908</f>
        <v>đ/kg</v>
      </c>
      <c r="D855" s="208">
        <f>'so sanh'!D908</f>
        <v>0</v>
      </c>
      <c r="E855" s="208">
        <f>'so sanh'!E908</f>
        <v>0</v>
      </c>
    </row>
    <row r="856" spans="1:5" x14ac:dyDescent="0.3">
      <c r="A856" s="45">
        <f>'so sanh'!A909</f>
        <v>0</v>
      </c>
      <c r="B856" s="208" t="str">
        <f>'so sanh'!B909</f>
        <v>* Sơn các loại: Công ty Cổ phần SX - TM Tâm Thành Long (Đ/c 624 QL 91, Bình Hòa, huyện Châu Thành, tỉnh An Giang) Theo bảng báo giá ngày 01/4/2017)</v>
      </c>
      <c r="C856" s="208">
        <f>'so sanh'!C909</f>
        <v>0</v>
      </c>
      <c r="D856" s="208">
        <f>'so sanh'!D909</f>
        <v>0</v>
      </c>
      <c r="E856" s="208">
        <f>'so sanh'!E909</f>
        <v>0</v>
      </c>
    </row>
    <row r="857" spans="1:5" x14ac:dyDescent="0.3">
      <c r="A857" s="45">
        <f>'so sanh'!A910</f>
        <v>0</v>
      </c>
      <c r="B857" s="208" t="str">
        <f>'so sanh'!B910</f>
        <v>Sơn nội thất Diva Interior (24 kg)</v>
      </c>
      <c r="C857" s="208" t="str">
        <f>'so sanh'!C910</f>
        <v>đ/kg</v>
      </c>
      <c r="D857" s="208">
        <f>'so sanh'!D910</f>
        <v>0</v>
      </c>
      <c r="E857" s="208">
        <f>'so sanh'!E910</f>
        <v>0</v>
      </c>
    </row>
    <row r="858" spans="1:5" x14ac:dyDescent="0.3">
      <c r="A858" s="45">
        <f>'so sanh'!A911</f>
        <v>0</v>
      </c>
      <c r="B858" s="208" t="str">
        <f>'so sanh'!B911</f>
        <v>Sơn ngoại thất Diva Exterior (23kg)</v>
      </c>
      <c r="C858" s="208" t="str">
        <f>'so sanh'!C911</f>
        <v>đ/kg</v>
      </c>
      <c r="D858" s="208">
        <f>'so sanh'!D911</f>
        <v>0</v>
      </c>
      <c r="E858" s="208">
        <f>'so sanh'!E911</f>
        <v>0</v>
      </c>
    </row>
    <row r="859" spans="1:5" x14ac:dyDescent="0.3">
      <c r="A859" s="45">
        <f>'so sanh'!A912</f>
        <v>0</v>
      </c>
      <c r="B859" s="208" t="str">
        <f>'so sanh'!B912</f>
        <v>Sơn nội thất Kitty Interior (22,5kg)</v>
      </c>
      <c r="C859" s="208" t="str">
        <f>'so sanh'!C912</f>
        <v>đ/kg</v>
      </c>
      <c r="D859" s="208">
        <f>'so sanh'!D912</f>
        <v>0</v>
      </c>
      <c r="E859" s="208">
        <f>'so sanh'!E912</f>
        <v>0</v>
      </c>
    </row>
    <row r="860" spans="1:5" x14ac:dyDescent="0.3">
      <c r="A860" s="45">
        <f>'so sanh'!A913</f>
        <v>0</v>
      </c>
      <c r="B860" s="208" t="str">
        <f>'so sanh'!B913</f>
        <v>Sơn nội thất Kitty Easy Clean (22,5kg)</v>
      </c>
      <c r="C860" s="208" t="str">
        <f>'so sanh'!C913</f>
        <v>đ/kg</v>
      </c>
      <c r="D860" s="208">
        <f>'so sanh'!D913</f>
        <v>0</v>
      </c>
      <c r="E860" s="208">
        <f>'so sanh'!E913</f>
        <v>0</v>
      </c>
    </row>
    <row r="861" spans="1:5" x14ac:dyDescent="0.3">
      <c r="A861" s="45">
        <f>'so sanh'!A914</f>
        <v>0</v>
      </c>
      <c r="B861" s="208" t="str">
        <f>'so sanh'!B914</f>
        <v>Sơn ngoại thất Kitty Shield Plus (21kg)</v>
      </c>
      <c r="C861" s="208" t="str">
        <f>'so sanh'!C914</f>
        <v>đ/kg</v>
      </c>
      <c r="D861" s="208">
        <f>'so sanh'!D914</f>
        <v>0</v>
      </c>
      <c r="E861" s="208">
        <f>'so sanh'!E914</f>
        <v>0</v>
      </c>
    </row>
    <row r="862" spans="1:5" x14ac:dyDescent="0.3">
      <c r="A862" s="45">
        <f>'so sanh'!A915</f>
        <v>0</v>
      </c>
      <c r="B862" s="208" t="str">
        <f>'so sanh'!B915</f>
        <v>Sơn bóng nội thất Sapphire Max Wash (21,5kg)</v>
      </c>
      <c r="C862" s="208" t="str">
        <f>'so sanh'!C915</f>
        <v>đ/kg</v>
      </c>
      <c r="D862" s="208">
        <f>'so sanh'!D915</f>
        <v>0</v>
      </c>
      <c r="E862" s="208">
        <f>'so sanh'!E915</f>
        <v>0</v>
      </c>
    </row>
    <row r="863" spans="1:5" x14ac:dyDescent="0.3">
      <c r="A863" s="45">
        <f>'so sanh'!A916</f>
        <v>0</v>
      </c>
      <c r="B863" s="208" t="str">
        <f>'so sanh'!B916</f>
        <v>Sơn ngoại thất Sapphire High Sheen (20kg)</v>
      </c>
      <c r="C863" s="208" t="str">
        <f>'so sanh'!C916</f>
        <v>đ/kg</v>
      </c>
      <c r="D863" s="208">
        <f>'so sanh'!D916</f>
        <v>0</v>
      </c>
      <c r="E863" s="208">
        <f>'so sanh'!E916</f>
        <v>0</v>
      </c>
    </row>
    <row r="864" spans="1:5" x14ac:dyDescent="0.3">
      <c r="A864" s="45">
        <f>'so sanh'!A917</f>
        <v>0</v>
      </c>
      <c r="B864" s="208" t="str">
        <f>'so sanh'!B917</f>
        <v>Sơn lót chống kiềm Kitty (22kg)</v>
      </c>
      <c r="C864" s="208" t="str">
        <f>'so sanh'!C917</f>
        <v>đ/kg</v>
      </c>
      <c r="D864" s="208">
        <f>'so sanh'!D917</f>
        <v>0</v>
      </c>
      <c r="E864" s="208">
        <f>'so sanh'!E917</f>
        <v>0</v>
      </c>
    </row>
    <row r="865" spans="1:5" x14ac:dyDescent="0.3">
      <c r="A865" s="45">
        <f>'so sanh'!A918</f>
        <v>0</v>
      </c>
      <c r="B865" s="208" t="str">
        <f>'so sanh'!B918</f>
        <v>Sơn chống kiềm Sapphire (21,6kg)</v>
      </c>
      <c r="C865" s="208" t="str">
        <f>'so sanh'!C918</f>
        <v>đ/kg</v>
      </c>
      <c r="D865" s="208">
        <f>'so sanh'!D918</f>
        <v>0</v>
      </c>
      <c r="E865" s="208">
        <f>'so sanh'!E918</f>
        <v>0</v>
      </c>
    </row>
    <row r="866" spans="1:5" x14ac:dyDescent="0.3">
      <c r="A866" s="45">
        <f>'so sanh'!A919</f>
        <v>0</v>
      </c>
      <c r="B866" s="208" t="str">
        <f>'so sanh'!B919</f>
        <v>Bột Kimcoat nội thất (40kg)</v>
      </c>
      <c r="C866" s="208" t="str">
        <f>'so sanh'!C919</f>
        <v>đ/kg</v>
      </c>
      <c r="D866" s="208">
        <f>'so sanh'!D919</f>
        <v>0</v>
      </c>
      <c r="E866" s="208">
        <f>'so sanh'!E919</f>
        <v>0</v>
      </c>
    </row>
    <row r="867" spans="1:5" x14ac:dyDescent="0.3">
      <c r="A867" s="45">
        <f>'so sanh'!A920</f>
        <v>0</v>
      </c>
      <c r="B867" s="208" t="str">
        <f>'so sanh'!B920</f>
        <v>Bột Kimcoat ngoại thất (40kg)</v>
      </c>
      <c r="C867" s="208" t="str">
        <f>'so sanh'!C920</f>
        <v>đ/kg</v>
      </c>
      <c r="D867" s="208">
        <f>'so sanh'!D920</f>
        <v>0</v>
      </c>
      <c r="E867" s="208">
        <f>'so sanh'!E920</f>
        <v>0</v>
      </c>
    </row>
    <row r="868" spans="1:5" x14ac:dyDescent="0.3">
      <c r="A868" s="45">
        <f>'so sanh'!A921</f>
        <v>0</v>
      </c>
      <c r="B868" s="208" t="str">
        <f>'so sanh'!B921</f>
        <v>Bột Diva nội thất (40kg)</v>
      </c>
      <c r="C868" s="208" t="str">
        <f>'so sanh'!C921</f>
        <v>đ/kg</v>
      </c>
      <c r="D868" s="208">
        <f>'so sanh'!D921</f>
        <v>0</v>
      </c>
      <c r="E868" s="208">
        <f>'so sanh'!E921</f>
        <v>0</v>
      </c>
    </row>
    <row r="869" spans="1:5" x14ac:dyDescent="0.3">
      <c r="A869" s="45">
        <f>'so sanh'!A922</f>
        <v>0</v>
      </c>
      <c r="B869" s="208" t="str">
        <f>'so sanh'!B922</f>
        <v>Bột Diva ngoại thất (40kg)</v>
      </c>
      <c r="C869" s="208" t="str">
        <f>'so sanh'!C922</f>
        <v>đ/kg</v>
      </c>
      <c r="D869" s="208">
        <f>'so sanh'!D922</f>
        <v>0</v>
      </c>
      <c r="E869" s="208">
        <f>'so sanh'!E922</f>
        <v>0</v>
      </c>
    </row>
    <row r="870" spans="1:5" x14ac:dyDescent="0.3">
      <c r="A870" s="45">
        <f>'so sanh'!A923</f>
        <v>0</v>
      </c>
      <c r="B870" s="208" t="str">
        <f>'so sanh'!B923</f>
        <v>Bột Kitty nội thất (40kg)</v>
      </c>
      <c r="C870" s="208" t="str">
        <f>'so sanh'!C923</f>
        <v>đ/kg</v>
      </c>
      <c r="D870" s="208">
        <f>'so sanh'!D923</f>
        <v>0</v>
      </c>
      <c r="E870" s="208">
        <f>'so sanh'!E923</f>
        <v>0</v>
      </c>
    </row>
    <row r="871" spans="1:5" x14ac:dyDescent="0.3">
      <c r="A871" s="45">
        <f>'so sanh'!A924</f>
        <v>0</v>
      </c>
      <c r="B871" s="208" t="str">
        <f>'so sanh'!B924</f>
        <v>Bột Kitty ngoại thất (40kg)</v>
      </c>
      <c r="C871" s="208" t="str">
        <f>'so sanh'!C924</f>
        <v>đ/kg</v>
      </c>
      <c r="D871" s="208">
        <f>'so sanh'!D924</f>
        <v>0</v>
      </c>
      <c r="E871" s="208">
        <f>'so sanh'!E924</f>
        <v>0</v>
      </c>
    </row>
    <row r="872" spans="1:5" x14ac:dyDescent="0.3">
      <c r="A872" s="45">
        <f>'so sanh'!A925</f>
        <v>0</v>
      </c>
      <c r="B872" s="208" t="str">
        <f>'so sanh'!B925</f>
        <v>Sơn MAXICALI, EVEREST &amp; SHERWI-WILLIAMS các loại: Công ty cổ phần TDD Việt Nam (506 Lê Văn Nhung, P.Thới An, quận 12, TP.HCM) áp dụng giá từ ngày 01/6/2017</v>
      </c>
      <c r="C872" s="208">
        <f>'so sanh'!C925</f>
        <v>0</v>
      </c>
      <c r="D872" s="208">
        <f>'so sanh'!D925</f>
        <v>0</v>
      </c>
      <c r="E872" s="208">
        <f>'so sanh'!E925</f>
        <v>0</v>
      </c>
    </row>
    <row r="873" spans="1:5" x14ac:dyDescent="0.3">
      <c r="A873" s="45">
        <f>'so sanh'!A926</f>
        <v>0</v>
      </c>
      <c r="B873" s="208" t="str">
        <f>'so sanh'!B926</f>
        <v>Sơn nhãn hiệu MAIXCALI</v>
      </c>
      <c r="C873" s="208">
        <f>'so sanh'!C926</f>
        <v>0</v>
      </c>
      <c r="D873" s="208">
        <f>'so sanh'!D926</f>
        <v>0</v>
      </c>
      <c r="E873" s="208">
        <f>'so sanh'!E926</f>
        <v>0</v>
      </c>
    </row>
    <row r="874" spans="1:5" x14ac:dyDescent="0.3">
      <c r="A874" s="45">
        <f>'so sanh'!A927</f>
        <v>0</v>
      </c>
      <c r="B874" s="208" t="str">
        <f>'so sanh'!B927</f>
        <v>Sơn nội thất Cali Extra (thùng 18 lít-25,56 kg)</v>
      </c>
      <c r="C874" s="208" t="str">
        <f>'so sanh'!C927</f>
        <v>đ/kg</v>
      </c>
      <c r="D874" s="208">
        <f>'so sanh'!D927</f>
        <v>0</v>
      </c>
      <c r="E874" s="208">
        <f>'so sanh'!E927</f>
        <v>0</v>
      </c>
    </row>
    <row r="875" spans="1:5" x14ac:dyDescent="0.3">
      <c r="A875" s="45">
        <f>'so sanh'!A928</f>
        <v>0</v>
      </c>
      <c r="B875" s="208" t="str">
        <f>'so sanh'!B928</f>
        <v>Sơn nước nội thất Maixicali (thùng 25,38 kg)</v>
      </c>
      <c r="C875" s="208" t="str">
        <f>'so sanh'!C928</f>
        <v>đ/kg</v>
      </c>
      <c r="D875" s="208">
        <f>'so sanh'!D928</f>
        <v>0</v>
      </c>
      <c r="E875" s="208">
        <f>'so sanh'!E928</f>
        <v>0</v>
      </c>
    </row>
    <row r="876" spans="1:5" x14ac:dyDescent="0.3">
      <c r="A876" s="45">
        <f>'so sanh'!A929</f>
        <v>0</v>
      </c>
      <c r="B876" s="208" t="str">
        <f>'so sanh'!B929</f>
        <v>Sơn nước nội thất Maixicali siêu trắng (thùng 18 lít - 25,38kg)</v>
      </c>
      <c r="C876" s="208" t="str">
        <f>'so sanh'!C929</f>
        <v>đ/kg</v>
      </c>
      <c r="D876" s="208">
        <f>'so sanh'!D929</f>
        <v>0</v>
      </c>
      <c r="E876" s="208">
        <f>'so sanh'!E929</f>
        <v>0</v>
      </c>
    </row>
    <row r="877" spans="1:5" x14ac:dyDescent="0.3">
      <c r="A877" s="45">
        <f>'so sanh'!A930</f>
        <v>0</v>
      </c>
      <c r="B877" s="208" t="str">
        <f>'so sanh'!B930</f>
        <v>Sơn nội thất Pro Catex (thùng 17 lít - 23,67kg)</v>
      </c>
      <c r="C877" s="208" t="str">
        <f>'so sanh'!C930</f>
        <v>đ/kg</v>
      </c>
      <c r="D877" s="208">
        <f>'so sanh'!D930</f>
        <v>0</v>
      </c>
      <c r="E877" s="208">
        <f>'so sanh'!E930</f>
        <v>0</v>
      </c>
    </row>
    <row r="878" spans="1:5" x14ac:dyDescent="0.3">
      <c r="A878" s="45">
        <f>'so sanh'!A931</f>
        <v>0</v>
      </c>
      <c r="B878" s="208" t="str">
        <f>'so sanh'!B931</f>
        <v>Sơn nội thất Limo (thừng 17 lít-24,14kg)</v>
      </c>
      <c r="C878" s="208" t="str">
        <f>'so sanh'!C931</f>
        <v>đ/kg</v>
      </c>
      <c r="D878" s="208">
        <f>'so sanh'!D931</f>
        <v>0</v>
      </c>
      <c r="E878" s="208">
        <f>'so sanh'!E931</f>
        <v>0</v>
      </c>
    </row>
    <row r="879" spans="1:5" x14ac:dyDescent="0.3">
      <c r="A879" s="45">
        <f>'so sanh'!A932</f>
        <v>0</v>
      </c>
      <c r="B879" s="208" t="str">
        <f>'so sanh'!B932</f>
        <v>Sơn lót kháng kiềm nội thất, ngoại thất Maixicali Sealer (thùng 18 lít, 21,6kg)</v>
      </c>
      <c r="C879" s="208" t="str">
        <f>'so sanh'!C932</f>
        <v>đ/kg</v>
      </c>
      <c r="D879" s="208">
        <f>'so sanh'!D932</f>
        <v>0</v>
      </c>
      <c r="E879" s="208">
        <f>'so sanh'!E932</f>
        <v>0</v>
      </c>
    </row>
    <row r="880" spans="1:5" x14ac:dyDescent="0.3">
      <c r="A880" s="45">
        <f>'so sanh'!A933</f>
        <v>0</v>
      </c>
      <c r="B880" s="208" t="str">
        <f>'so sanh'!B933</f>
        <v>Bột trét tường nội thất (bao 40 kg)</v>
      </c>
      <c r="C880" s="208" t="str">
        <f>'so sanh'!C933</f>
        <v>đ/kg</v>
      </c>
      <c r="D880" s="208">
        <f>'so sanh'!D933</f>
        <v>0</v>
      </c>
      <c r="E880" s="208">
        <f>'so sanh'!E933</f>
        <v>0</v>
      </c>
    </row>
    <row r="881" spans="1:5" x14ac:dyDescent="0.3">
      <c r="A881" s="45">
        <f>'so sanh'!A934</f>
        <v>0</v>
      </c>
      <c r="B881" s="208" t="str">
        <f>'so sanh'!B934</f>
        <v>Sơn ngoại thất Cali Extra (thùng 18 lít - 24,48kg)</v>
      </c>
      <c r="C881" s="208" t="str">
        <f>'so sanh'!C934</f>
        <v>đ/kg</v>
      </c>
      <c r="D881" s="208">
        <f>'so sanh'!D934</f>
        <v>0</v>
      </c>
      <c r="E881" s="208">
        <f>'so sanh'!E934</f>
        <v>0</v>
      </c>
    </row>
    <row r="882" spans="1:5" x14ac:dyDescent="0.3">
      <c r="A882" s="45">
        <f>'so sanh'!A935</f>
        <v>0</v>
      </c>
      <c r="B882" s="208" t="str">
        <f>'so sanh'!B935</f>
        <v>Sơn ngoại thất Maxicali (thùng 18 lít - 24,3kg)</v>
      </c>
      <c r="C882" s="208" t="str">
        <f>'so sanh'!C935</f>
        <v>đ/kg</v>
      </c>
      <c r="D882" s="208">
        <f>'so sanh'!D935</f>
        <v>0</v>
      </c>
      <c r="E882" s="208">
        <f>'so sanh'!E935</f>
        <v>0</v>
      </c>
    </row>
    <row r="883" spans="1:5" x14ac:dyDescent="0.3">
      <c r="A883" s="45">
        <f>'so sanh'!A936</f>
        <v>0</v>
      </c>
      <c r="B883" s="208" t="str">
        <f>'so sanh'!B936</f>
        <v>Sơn ngoại thất Pro Catex (thùng 17 lít - 22,95kg)</v>
      </c>
      <c r="C883" s="208" t="str">
        <f>'so sanh'!C936</f>
        <v>đ/kg</v>
      </c>
      <c r="D883" s="208">
        <f>'so sanh'!D936</f>
        <v>0</v>
      </c>
      <c r="E883" s="208">
        <f>'so sanh'!E936</f>
        <v>0</v>
      </c>
    </row>
    <row r="884" spans="1:5" x14ac:dyDescent="0.3">
      <c r="A884" s="45">
        <f>'so sanh'!A937</f>
        <v>0</v>
      </c>
      <c r="B884" s="208" t="str">
        <f>'so sanh'!B937</f>
        <v>Bột trét tường ngoại thất Maxicali (bao 40kg)</v>
      </c>
      <c r="C884" s="208" t="str">
        <f>'so sanh'!C937</f>
        <v>đ/kg</v>
      </c>
      <c r="D884" s="208">
        <f>'so sanh'!D937</f>
        <v>0</v>
      </c>
      <c r="E884" s="208">
        <f>'so sanh'!E937</f>
        <v>0</v>
      </c>
    </row>
    <row r="885" spans="1:5" x14ac:dyDescent="0.3">
      <c r="A885" s="45">
        <f>'so sanh'!A938</f>
        <v>0</v>
      </c>
      <c r="B885" s="208" t="str">
        <f>'so sanh'!B938</f>
        <v>Sơn nhãn hiệu EVEREST</v>
      </c>
      <c r="C885" s="208">
        <f>'so sanh'!C938</f>
        <v>0</v>
      </c>
      <c r="D885" s="208">
        <f>'so sanh'!D938</f>
        <v>0</v>
      </c>
      <c r="E885" s="208">
        <f>'so sanh'!E938</f>
        <v>0</v>
      </c>
    </row>
    <row r="886" spans="1:5" x14ac:dyDescent="0.3">
      <c r="A886" s="45">
        <f>'so sanh'!A939</f>
        <v>0</v>
      </c>
      <c r="B886" s="208" t="str">
        <f>'so sanh'!B939</f>
        <v>Sơn nước ngoại thất Tropc Đen (thùng 18 lít-11,8kg)</v>
      </c>
      <c r="C886" s="208" t="str">
        <f>'so sanh'!C939</f>
        <v>đ/kg</v>
      </c>
      <c r="D886" s="208">
        <f>'so sanh'!D939</f>
        <v>0</v>
      </c>
      <c r="E886" s="208">
        <f>'so sanh'!E939</f>
        <v>0</v>
      </c>
    </row>
    <row r="887" spans="1:5" x14ac:dyDescent="0.3">
      <c r="A887" s="45">
        <f>'so sanh'!A940</f>
        <v>0</v>
      </c>
      <c r="B887" s="208" t="str">
        <f>'so sanh'!B940</f>
        <v>Sơn nước ngoại thất Tropc Vàng (thùng 5 lít-5,9kg)</v>
      </c>
      <c r="C887" s="208" t="str">
        <f>'so sanh'!C940</f>
        <v>đ/kg</v>
      </c>
      <c r="D887" s="208">
        <f>'so sanh'!D940</f>
        <v>0</v>
      </c>
      <c r="E887" s="208">
        <f>'so sanh'!E940</f>
        <v>0</v>
      </c>
    </row>
    <row r="888" spans="1:5" x14ac:dyDescent="0.3">
      <c r="A888" s="45">
        <f>'so sanh'!A941</f>
        <v>0</v>
      </c>
      <c r="B888" s="208" t="str">
        <f>'so sanh'!B941</f>
        <v>Sơn lót kháng kiềm Tropic Sealer (thùng 18 lít - 26,68 kg)</v>
      </c>
      <c r="C888" s="208" t="str">
        <f>'so sanh'!C941</f>
        <v>đ/kg</v>
      </c>
      <c r="D888" s="208">
        <f>'so sanh'!D941</f>
        <v>0</v>
      </c>
      <c r="E888" s="208">
        <f>'so sanh'!E941</f>
        <v>0</v>
      </c>
    </row>
    <row r="889" spans="1:5" x14ac:dyDescent="0.3">
      <c r="A889" s="45">
        <f>'so sanh'!A942</f>
        <v>0</v>
      </c>
      <c r="B889" s="208" t="str">
        <f>'so sanh'!B942</f>
        <v>Sơn nước nội thất Everest Satin (thùng 15 lít - 18kg)</v>
      </c>
      <c r="C889" s="208" t="str">
        <f>'so sanh'!C942</f>
        <v>đ/kg</v>
      </c>
      <c r="D889" s="208">
        <f>'so sanh'!D942</f>
        <v>0</v>
      </c>
      <c r="E889" s="208">
        <f>'so sanh'!E942</f>
        <v>0</v>
      </c>
    </row>
    <row r="890" spans="1:5" x14ac:dyDescent="0.3">
      <c r="A890" s="45">
        <f>'so sanh'!A943</f>
        <v>0</v>
      </c>
      <c r="B890" s="208" t="str">
        <f>'so sanh'!B943</f>
        <v>Sơn nước nội thất Everest Silk (thùng 15 lít - 20,4kg)</v>
      </c>
      <c r="C890" s="208" t="str">
        <f>'so sanh'!C943</f>
        <v>đ/kg</v>
      </c>
      <c r="D890" s="208">
        <f>'so sanh'!D943</f>
        <v>0</v>
      </c>
      <c r="E890" s="208">
        <f>'so sanh'!E943</f>
        <v>0</v>
      </c>
    </row>
    <row r="891" spans="1:5" x14ac:dyDescent="0.3">
      <c r="A891" s="45">
        <f>'so sanh'!A944</f>
        <v>0</v>
      </c>
      <c r="B891" s="208" t="str">
        <f>'so sanh'!B944</f>
        <v>Sơn nước nội thất Everest Kid (thùng 10 lít - 12kg)</v>
      </c>
      <c r="C891" s="208" t="str">
        <f>'so sanh'!C944</f>
        <v>đ/kg</v>
      </c>
      <c r="D891" s="208">
        <f>'so sanh'!D944</f>
        <v>0</v>
      </c>
      <c r="E891" s="208">
        <f>'so sanh'!E944</f>
        <v>0</v>
      </c>
    </row>
    <row r="892" spans="1:5" x14ac:dyDescent="0.3">
      <c r="A892" s="45">
        <f>'so sanh'!A945</f>
        <v>0</v>
      </c>
      <c r="B892" s="208" t="str">
        <f>'so sanh'!B945</f>
        <v>Sơn nước ngoại thất Everest Bio (thùng 15 lít - 17,7kg)</v>
      </c>
      <c r="C892" s="208" t="str">
        <f>'so sanh'!C945</f>
        <v>đ/kg</v>
      </c>
      <c r="D892" s="208">
        <f>'so sanh'!D945</f>
        <v>0</v>
      </c>
      <c r="E892" s="208">
        <f>'so sanh'!E945</f>
        <v>0</v>
      </c>
    </row>
    <row r="893" spans="1:5" x14ac:dyDescent="0.3">
      <c r="A893" s="45">
        <f>'so sanh'!A946</f>
        <v>0</v>
      </c>
      <c r="B893" s="208" t="str">
        <f>'so sanh'!B946</f>
        <v>Sơn nước ngoại thất Everest Nano (thùng 15 lít - 18kg)</v>
      </c>
      <c r="C893" s="208" t="str">
        <f>'so sanh'!C946</f>
        <v>đ/kg</v>
      </c>
      <c r="D893" s="208">
        <f>'so sanh'!D946</f>
        <v>0</v>
      </c>
      <c r="E893" s="208">
        <f>'so sanh'!E946</f>
        <v>0</v>
      </c>
    </row>
    <row r="894" spans="1:5" x14ac:dyDescent="0.3">
      <c r="A894" s="45">
        <f>'so sanh'!A947</f>
        <v>0</v>
      </c>
      <c r="B894" s="208" t="str">
        <f>'so sanh'!B947</f>
        <v>Sơn lót kháng kiềm nội thất, ngoại thất Everest Plus Sealer (thùng 18 lít, 22,68kg)</v>
      </c>
      <c r="C894" s="208" t="str">
        <f>'so sanh'!C947</f>
        <v>đ/kg</v>
      </c>
      <c r="D894" s="208">
        <f>'so sanh'!D947</f>
        <v>0</v>
      </c>
      <c r="E894" s="208">
        <f>'so sanh'!E947</f>
        <v>0</v>
      </c>
    </row>
    <row r="895" spans="1:5" x14ac:dyDescent="0.3">
      <c r="A895" s="45">
        <f>'so sanh'!A948</f>
        <v>0</v>
      </c>
      <c r="B895" s="208" t="str">
        <f>'so sanh'!B948</f>
        <v>Sơn lót kháng kiềm nội thất Everest Sealer 3 in 1 (thùng 18 lít - 20,7kg)</v>
      </c>
      <c r="C895" s="208" t="str">
        <f>'so sanh'!C948</f>
        <v>đ/kg</v>
      </c>
      <c r="D895" s="208">
        <f>'so sanh'!D948</f>
        <v>0</v>
      </c>
      <c r="E895" s="208">
        <f>'so sanh'!E948</f>
        <v>0</v>
      </c>
    </row>
    <row r="896" spans="1:5" x14ac:dyDescent="0.3">
      <c r="A896" s="45">
        <f>'so sanh'!A949</f>
        <v>0</v>
      </c>
      <c r="B896" s="208" t="str">
        <f>'so sanh'!B949</f>
        <v>Sơn lót kháng kiềm ngoại thất Everest Sealer 3 in 1 (thùng 18 lít - 19,26kg)</v>
      </c>
      <c r="C896" s="208" t="str">
        <f>'so sanh'!C949</f>
        <v>đ/kg</v>
      </c>
      <c r="D896" s="208">
        <f>'so sanh'!D949</f>
        <v>0</v>
      </c>
      <c r="E896" s="208">
        <f>'so sanh'!E949</f>
        <v>0</v>
      </c>
    </row>
    <row r="897" spans="1:5" x14ac:dyDescent="0.3">
      <c r="A897" s="45">
        <f>'so sanh'!A950</f>
        <v>0</v>
      </c>
      <c r="B897" s="208" t="str">
        <f>'so sanh'!B950</f>
        <v>Sơn chống thấm đa năng Everest Sand (thùng 20kg)</v>
      </c>
      <c r="C897" s="208" t="str">
        <f>'so sanh'!C950</f>
        <v>đ/kg</v>
      </c>
      <c r="D897" s="208">
        <f>'so sanh'!D950</f>
        <v>0</v>
      </c>
      <c r="E897" s="208">
        <f>'so sanh'!E950</f>
        <v>0</v>
      </c>
    </row>
    <row r="898" spans="1:5" x14ac:dyDescent="0.3">
      <c r="A898" s="45">
        <f>'so sanh'!A951</f>
        <v>0</v>
      </c>
      <c r="B898" s="208" t="str">
        <f>'so sanh'!B951</f>
        <v>Bột trét tường nội thất Everest (bao 40kg)</v>
      </c>
      <c r="C898" s="208" t="str">
        <f>'so sanh'!C951</f>
        <v>đ/kg</v>
      </c>
      <c r="D898" s="208">
        <f>'so sanh'!D951</f>
        <v>0</v>
      </c>
      <c r="E898" s="208">
        <f>'so sanh'!E951</f>
        <v>0</v>
      </c>
    </row>
    <row r="899" spans="1:5" x14ac:dyDescent="0.3">
      <c r="A899" s="45">
        <f>'so sanh'!A952</f>
        <v>0</v>
      </c>
      <c r="B899" s="208" t="str">
        <f>'so sanh'!B952</f>
        <v>Bột trét tường ngoại thất Everest (bao 40kg)</v>
      </c>
      <c r="C899" s="208" t="str">
        <f>'so sanh'!C952</f>
        <v>đ/kg</v>
      </c>
      <c r="D899" s="208">
        <f>'so sanh'!D952</f>
        <v>0</v>
      </c>
      <c r="E899" s="208">
        <f>'so sanh'!E952</f>
        <v>0</v>
      </c>
    </row>
    <row r="900" spans="1:5" x14ac:dyDescent="0.3">
      <c r="A900" s="45">
        <f>'so sanh'!A953</f>
        <v>0</v>
      </c>
      <c r="B900" s="208" t="str">
        <f>'so sanh'!B953</f>
        <v>Bột trét tường nội, ngoại thất Everest Plus (bao 40kg)</v>
      </c>
      <c r="C900" s="208" t="str">
        <f>'so sanh'!C953</f>
        <v>đ/kg</v>
      </c>
      <c r="D900" s="208">
        <f>'so sanh'!D953</f>
        <v>0</v>
      </c>
      <c r="E900" s="208">
        <f>'so sanh'!E953</f>
        <v>0</v>
      </c>
    </row>
    <row r="901" spans="1:5" x14ac:dyDescent="0.3">
      <c r="A901" s="45">
        <f>'so sanh'!A954</f>
        <v>0</v>
      </c>
      <c r="B901" s="208" t="str">
        <f>'so sanh'!B954</f>
        <v>Sơn nhãn hiệu SHERWIN-WILLIAMS</v>
      </c>
      <c r="C901" s="208">
        <f>'so sanh'!C954</f>
        <v>0</v>
      </c>
      <c r="D901" s="208">
        <f>'so sanh'!D954</f>
        <v>0</v>
      </c>
      <c r="E901" s="208">
        <f>'so sanh'!E954</f>
        <v>0</v>
      </c>
    </row>
    <row r="902" spans="1:5" x14ac:dyDescent="0.3">
      <c r="A902" s="45">
        <f>'so sanh'!A955</f>
        <v>1</v>
      </c>
      <c r="B902" s="208" t="str">
        <f>'so sanh'!B955</f>
        <v>Sơn nước nội thất Promar 400 Eg-Shel (thùng 3,8 lít - 4,79kg)</v>
      </c>
      <c r="C902" s="208" t="str">
        <f>'so sanh'!C955</f>
        <v>đ/kg</v>
      </c>
      <c r="D902" s="208">
        <f>'so sanh'!D955</f>
        <v>0</v>
      </c>
      <c r="E902" s="208">
        <f>'so sanh'!E955</f>
        <v>0</v>
      </c>
    </row>
    <row r="903" spans="1:5" x14ac:dyDescent="0.3">
      <c r="A903" s="45">
        <f>'so sanh'!A956</f>
        <v>2</v>
      </c>
      <c r="B903" s="208" t="str">
        <f>'so sanh'!B956</f>
        <v>Sơn nước nội thất Superpaint (thùng 3,8 lít - 4,83kg)</v>
      </c>
      <c r="C903" s="208" t="str">
        <f>'so sanh'!C956</f>
        <v>đ/kg</v>
      </c>
      <c r="D903" s="208">
        <f>'so sanh'!D956</f>
        <v>0</v>
      </c>
      <c r="E903" s="208">
        <f>'so sanh'!E956</f>
        <v>0</v>
      </c>
    </row>
    <row r="904" spans="1:5" x14ac:dyDescent="0.3">
      <c r="A904" s="45">
        <f>'so sanh'!A957</f>
        <v>3</v>
      </c>
      <c r="B904" s="208" t="str">
        <f>'so sanh'!B957</f>
        <v>Sơn nước nội thất Paint Shield (thùng 3,8 lít - 5,25kg)</v>
      </c>
      <c r="C904" s="208" t="str">
        <f>'so sanh'!C957</f>
        <v>đ/kg</v>
      </c>
      <c r="D904" s="208">
        <f>'so sanh'!D957</f>
        <v>0</v>
      </c>
      <c r="E904" s="208">
        <f>'so sanh'!E957</f>
        <v>0</v>
      </c>
    </row>
    <row r="905" spans="1:5" x14ac:dyDescent="0.3">
      <c r="A905" s="45">
        <f>'so sanh'!A958</f>
        <v>4</v>
      </c>
      <c r="B905" s="208" t="str">
        <f>'so sanh'!B958</f>
        <v>Sơn nước nội thất Sherlastic Elastomeric (thùng 3,8 lít- 4,9kg)</v>
      </c>
      <c r="C905" s="208" t="str">
        <f>'so sanh'!C958</f>
        <v>đ/kg</v>
      </c>
      <c r="D905" s="208">
        <f>'so sanh'!D958</f>
        <v>0</v>
      </c>
      <c r="E905" s="208">
        <f>'so sanh'!E958</f>
        <v>0</v>
      </c>
    </row>
    <row r="906" spans="1:5" x14ac:dyDescent="0.3">
      <c r="A906" s="45">
        <f>'so sanh'!A959</f>
        <v>5</v>
      </c>
      <c r="B906" s="208" t="str">
        <f>'so sanh'!B959</f>
        <v>Sơn nước ngoại thất bề mặt mờ Solo (thùng 3,8 lít - 5,02kg)</v>
      </c>
      <c r="C906" s="208" t="str">
        <f>'so sanh'!C959</f>
        <v>đ/kg</v>
      </c>
      <c r="D906" s="208" t="e">
        <f>'so sanh'!D959</f>
        <v>#REF!</v>
      </c>
      <c r="E906" s="208" t="e">
        <f>'so sanh'!E959</f>
        <v>#REF!</v>
      </c>
    </row>
    <row r="907" spans="1:5" x14ac:dyDescent="0.3">
      <c r="A907" s="45">
        <f>'so sanh'!A960</f>
        <v>6</v>
      </c>
      <c r="B907" s="208" t="str">
        <f>'so sanh'!B960</f>
        <v>Sơn nước ngoại thất bề mặt bóng Solo (thùng 3,8 lít - 4,48kg)</v>
      </c>
      <c r="C907" s="208" t="str">
        <f>'so sanh'!C960</f>
        <v>đ/kg</v>
      </c>
      <c r="D907" s="208" t="e">
        <f>'so sanh'!D960</f>
        <v>#REF!</v>
      </c>
      <c r="E907" s="208" t="e">
        <f>'so sanh'!E960</f>
        <v>#REF!</v>
      </c>
    </row>
    <row r="908" spans="1:5" x14ac:dyDescent="0.3">
      <c r="A908" s="45">
        <f>'so sanh'!A961</f>
        <v>7</v>
      </c>
      <c r="B908" s="208" t="str">
        <f>'so sanh'!B961</f>
        <v>Sơn nước ngoại thất Superpaint (thùng 3,8 lít - 4,48kg)</v>
      </c>
      <c r="C908" s="208" t="str">
        <f>'so sanh'!C961</f>
        <v>đ/kg</v>
      </c>
      <c r="D908" s="208" t="e">
        <f>'so sanh'!D961</f>
        <v>#REF!</v>
      </c>
      <c r="E908" s="208" t="e">
        <f>'so sanh'!E961</f>
        <v>#REF!</v>
      </c>
    </row>
    <row r="909" spans="1:5" x14ac:dyDescent="0.3">
      <c r="A909" s="45">
        <f>'so sanh'!A962</f>
        <v>8</v>
      </c>
      <c r="B909" s="208" t="str">
        <f>'so sanh'!B962</f>
        <v>Sơn lót kháng kiềm Quick Dry (thùng 3,8 lít - 4,75kg)</v>
      </c>
      <c r="C909" s="208" t="str">
        <f>'so sanh'!C962</f>
        <v>đ/kg</v>
      </c>
      <c r="D909" s="208" t="e">
        <f>'so sanh'!D962</f>
        <v>#REF!</v>
      </c>
      <c r="E909" s="208" t="e">
        <f>'so sanh'!E962</f>
        <v>#REF!</v>
      </c>
    </row>
    <row r="910" spans="1:5" x14ac:dyDescent="0.3">
      <c r="A910" s="45">
        <f>'so sanh'!A963</f>
        <v>9</v>
      </c>
      <c r="B910" s="208" t="str">
        <f>'so sanh'!B963</f>
        <v>Sơn lót kháng kiềm Loxon (thùng 3,8 lít - 4,83kg)</v>
      </c>
      <c r="C910" s="208" t="str">
        <f>'so sanh'!C963</f>
        <v>đ/kg</v>
      </c>
      <c r="D910" s="208" t="e">
        <f>'so sanh'!D963</f>
        <v>#REF!</v>
      </c>
      <c r="E910" s="208" t="e">
        <f>'so sanh'!E963</f>
        <v>#REF!</v>
      </c>
    </row>
    <row r="911" spans="1:5" x14ac:dyDescent="0.3">
      <c r="A911" s="45">
        <f>'so sanh'!A964</f>
        <v>0</v>
      </c>
      <c r="B911" s="208" t="e">
        <f>'so sanh'!B964</f>
        <v>#REF!</v>
      </c>
      <c r="C911" s="208">
        <f>'so sanh'!C964</f>
        <v>0</v>
      </c>
      <c r="D911" s="208">
        <f>'so sanh'!D964</f>
        <v>0</v>
      </c>
      <c r="E911" s="208">
        <f>'so sanh'!E964</f>
        <v>0</v>
      </c>
    </row>
    <row r="912" spans="1:5" x14ac:dyDescent="0.3">
      <c r="A912" s="45" t="e">
        <f>'so sanh'!A965</f>
        <v>#REF!</v>
      </c>
      <c r="B912" s="208" t="e">
        <f>'so sanh'!B965</f>
        <v>#REF!</v>
      </c>
      <c r="C912" s="208" t="e">
        <f>'so sanh'!C965</f>
        <v>#REF!</v>
      </c>
      <c r="D912" s="208" t="e">
        <f>'so sanh'!D965</f>
        <v>#REF!</v>
      </c>
      <c r="E912" s="208" t="e">
        <f>'so sanh'!E965</f>
        <v>#REF!</v>
      </c>
    </row>
    <row r="913" spans="1:5" x14ac:dyDescent="0.3">
      <c r="A913" s="45" t="e">
        <f>'so sanh'!A966</f>
        <v>#REF!</v>
      </c>
      <c r="B913" s="208" t="e">
        <f>'so sanh'!B966</f>
        <v>#REF!</v>
      </c>
      <c r="C913" s="208" t="e">
        <f>'so sanh'!C966</f>
        <v>#REF!</v>
      </c>
      <c r="D913" s="208" t="e">
        <f>'so sanh'!D966</f>
        <v>#REF!</v>
      </c>
      <c r="E913" s="208" t="e">
        <f>'so sanh'!E966</f>
        <v>#REF!</v>
      </c>
    </row>
    <row r="914" spans="1:5" x14ac:dyDescent="0.3">
      <c r="A914" s="45" t="e">
        <f>'so sanh'!A967</f>
        <v>#REF!</v>
      </c>
      <c r="B914" s="208" t="e">
        <f>'so sanh'!B967</f>
        <v>#REF!</v>
      </c>
      <c r="C914" s="208" t="e">
        <f>'so sanh'!C967</f>
        <v>#REF!</v>
      </c>
      <c r="D914" s="208" t="e">
        <f>'so sanh'!D967</f>
        <v>#REF!</v>
      </c>
      <c r="E914" s="208" t="e">
        <f>'so sanh'!E967</f>
        <v>#REF!</v>
      </c>
    </row>
    <row r="915" spans="1:5" x14ac:dyDescent="0.3">
      <c r="A915" s="45" t="e">
        <f>'so sanh'!A968</f>
        <v>#REF!</v>
      </c>
      <c r="B915" s="208" t="e">
        <f>'so sanh'!B968</f>
        <v>#REF!</v>
      </c>
      <c r="C915" s="208" t="e">
        <f>'so sanh'!C968</f>
        <v>#REF!</v>
      </c>
      <c r="D915" s="208" t="e">
        <f>'so sanh'!D968</f>
        <v>#REF!</v>
      </c>
      <c r="E915" s="208" t="e">
        <f>'so sanh'!E968</f>
        <v>#REF!</v>
      </c>
    </row>
    <row r="916" spans="1:5" x14ac:dyDescent="0.3">
      <c r="A916" s="45" t="e">
        <f>'so sanh'!A969</f>
        <v>#REF!</v>
      </c>
      <c r="B916" s="208" t="e">
        <f>'so sanh'!B969</f>
        <v>#REF!</v>
      </c>
      <c r="C916" s="208" t="e">
        <f>'so sanh'!C969</f>
        <v>#REF!</v>
      </c>
      <c r="D916" s="208" t="e">
        <f>'so sanh'!D969</f>
        <v>#REF!</v>
      </c>
      <c r="E916" s="208" t="e">
        <f>'so sanh'!E969</f>
        <v>#REF!</v>
      </c>
    </row>
    <row r="917" spans="1:5" x14ac:dyDescent="0.3">
      <c r="A917" s="45" t="e">
        <f>'so sanh'!A970</f>
        <v>#REF!</v>
      </c>
      <c r="B917" s="208" t="e">
        <f>'so sanh'!B970</f>
        <v>#REF!</v>
      </c>
      <c r="C917" s="208" t="e">
        <f>'so sanh'!C970</f>
        <v>#REF!</v>
      </c>
      <c r="D917" s="208" t="e">
        <f>'so sanh'!D970</f>
        <v>#REF!</v>
      </c>
      <c r="E917" s="208" t="e">
        <f>'so sanh'!E970</f>
        <v>#REF!</v>
      </c>
    </row>
    <row r="918" spans="1:5" x14ac:dyDescent="0.3">
      <c r="A918" s="45" t="e">
        <f>'so sanh'!A971</f>
        <v>#REF!</v>
      </c>
      <c r="B918" s="208" t="e">
        <f>'so sanh'!B971</f>
        <v>#REF!</v>
      </c>
      <c r="C918" s="208" t="e">
        <f>'so sanh'!C971</f>
        <v>#REF!</v>
      </c>
      <c r="D918" s="208" t="e">
        <f>'so sanh'!D971</f>
        <v>#REF!</v>
      </c>
      <c r="E918" s="208" t="e">
        <f>'so sanh'!E971</f>
        <v>#REF!</v>
      </c>
    </row>
    <row r="919" spans="1:5" x14ac:dyDescent="0.3">
      <c r="A919" s="45" t="e">
        <f>'so sanh'!A972</f>
        <v>#REF!</v>
      </c>
      <c r="B919" s="208" t="e">
        <f>'so sanh'!B972</f>
        <v>#REF!</v>
      </c>
      <c r="C919" s="208" t="e">
        <f>'so sanh'!C972</f>
        <v>#REF!</v>
      </c>
      <c r="D919" s="208" t="e">
        <f>'so sanh'!D972</f>
        <v>#REF!</v>
      </c>
      <c r="E919" s="208" t="e">
        <f>'so sanh'!E972</f>
        <v>#REF!</v>
      </c>
    </row>
    <row r="920" spans="1:5" x14ac:dyDescent="0.3">
      <c r="A920" s="45" t="e">
        <f>'so sanh'!A973</f>
        <v>#REF!</v>
      </c>
      <c r="B920" s="208" t="e">
        <f>'so sanh'!B973</f>
        <v>#REF!</v>
      </c>
      <c r="C920" s="208" t="e">
        <f>'so sanh'!C973</f>
        <v>#REF!</v>
      </c>
      <c r="D920" s="208" t="e">
        <f>'so sanh'!D973</f>
        <v>#REF!</v>
      </c>
      <c r="E920" s="208" t="e">
        <f>'so sanh'!E973</f>
        <v>#REF!</v>
      </c>
    </row>
    <row r="921" spans="1:5" x14ac:dyDescent="0.3">
      <c r="A921" s="45" t="e">
        <f>'so sanh'!A974</f>
        <v>#REF!</v>
      </c>
      <c r="B921" s="208" t="e">
        <f>'so sanh'!B974</f>
        <v>#REF!</v>
      </c>
      <c r="C921" s="208" t="e">
        <f>'so sanh'!C974</f>
        <v>#REF!</v>
      </c>
      <c r="D921" s="208" t="e">
        <f>'so sanh'!D974</f>
        <v>#REF!</v>
      </c>
      <c r="E921" s="208" t="e">
        <f>'so sanh'!E974</f>
        <v>#REF!</v>
      </c>
    </row>
    <row r="922" spans="1:5" x14ac:dyDescent="0.3">
      <c r="A922" s="45" t="e">
        <f>'so sanh'!A975</f>
        <v>#REF!</v>
      </c>
      <c r="B922" s="208" t="e">
        <f>'so sanh'!B975</f>
        <v>#REF!</v>
      </c>
      <c r="C922" s="208" t="e">
        <f>'so sanh'!C975</f>
        <v>#REF!</v>
      </c>
      <c r="D922" s="208" t="e">
        <f>'so sanh'!D975</f>
        <v>#REF!</v>
      </c>
      <c r="E922" s="208" t="e">
        <f>'so sanh'!E975</f>
        <v>#REF!</v>
      </c>
    </row>
    <row r="923" spans="1:5" x14ac:dyDescent="0.3">
      <c r="A923" s="45" t="e">
        <f>'so sanh'!A976</f>
        <v>#REF!</v>
      </c>
      <c r="B923" s="208" t="e">
        <f>'so sanh'!B976</f>
        <v>#REF!</v>
      </c>
      <c r="C923" s="208" t="e">
        <f>'so sanh'!C976</f>
        <v>#REF!</v>
      </c>
      <c r="D923" s="208" t="e">
        <f>'so sanh'!D976</f>
        <v>#REF!</v>
      </c>
      <c r="E923" s="208" t="e">
        <f>'so sanh'!E976</f>
        <v>#REF!</v>
      </c>
    </row>
    <row r="924" spans="1:5" x14ac:dyDescent="0.3">
      <c r="A924" s="45" t="e">
        <f>'so sanh'!A977</f>
        <v>#REF!</v>
      </c>
      <c r="B924" s="208" t="e">
        <f>'so sanh'!B977</f>
        <v>#REF!</v>
      </c>
      <c r="C924" s="208" t="e">
        <f>'so sanh'!C977</f>
        <v>#REF!</v>
      </c>
      <c r="D924" s="208" t="e">
        <f>'so sanh'!D977</f>
        <v>#REF!</v>
      </c>
      <c r="E924" s="208" t="e">
        <f>'so sanh'!E977</f>
        <v>#REF!</v>
      </c>
    </row>
    <row r="925" spans="1:5" x14ac:dyDescent="0.3">
      <c r="A925" s="45" t="e">
        <f>'so sanh'!A978</f>
        <v>#REF!</v>
      </c>
      <c r="B925" s="208" t="e">
        <f>'so sanh'!B978</f>
        <v>#REF!</v>
      </c>
      <c r="C925" s="208" t="e">
        <f>'so sanh'!C978</f>
        <v>#REF!</v>
      </c>
      <c r="D925" s="208" t="e">
        <f>'so sanh'!D978</f>
        <v>#REF!</v>
      </c>
      <c r="E925" s="208" t="e">
        <f>'so sanh'!E978</f>
        <v>#REF!</v>
      </c>
    </row>
    <row r="926" spans="1:5" x14ac:dyDescent="0.3">
      <c r="A926" s="45" t="e">
        <f>'so sanh'!A979</f>
        <v>#REF!</v>
      </c>
      <c r="B926" s="208" t="e">
        <f>'so sanh'!B979</f>
        <v>#REF!</v>
      </c>
      <c r="C926" s="208" t="e">
        <f>'so sanh'!C979</f>
        <v>#REF!</v>
      </c>
      <c r="D926" s="208" t="e">
        <f>'so sanh'!D979</f>
        <v>#REF!</v>
      </c>
      <c r="E926" s="208" t="e">
        <f>'so sanh'!E979</f>
        <v>#REF!</v>
      </c>
    </row>
    <row r="927" spans="1:5" x14ac:dyDescent="0.3">
      <c r="A927" s="45" t="e">
        <f>'so sanh'!A980</f>
        <v>#REF!</v>
      </c>
      <c r="B927" s="208" t="e">
        <f>'so sanh'!B980</f>
        <v>#REF!</v>
      </c>
      <c r="C927" s="208" t="e">
        <f>'so sanh'!C980</f>
        <v>#REF!</v>
      </c>
      <c r="D927" s="208" t="e">
        <f>'so sanh'!D980</f>
        <v>#REF!</v>
      </c>
      <c r="E927" s="208" t="e">
        <f>'so sanh'!E980</f>
        <v>#REF!</v>
      </c>
    </row>
    <row r="928" spans="1:5" x14ac:dyDescent="0.3">
      <c r="A928" s="45" t="e">
        <f>'so sanh'!A981</f>
        <v>#REF!</v>
      </c>
      <c r="B928" s="208" t="e">
        <f>'so sanh'!B981</f>
        <v>#REF!</v>
      </c>
      <c r="C928" s="208" t="e">
        <f>'so sanh'!C981</f>
        <v>#REF!</v>
      </c>
      <c r="D928" s="208" t="e">
        <f>'so sanh'!D981</f>
        <v>#REF!</v>
      </c>
      <c r="E928" s="208" t="e">
        <f>'so sanh'!E981</f>
        <v>#REF!</v>
      </c>
    </row>
    <row r="929" spans="1:5" x14ac:dyDescent="0.3">
      <c r="A929" s="45" t="e">
        <f>'so sanh'!A982</f>
        <v>#REF!</v>
      </c>
      <c r="B929" s="208" t="e">
        <f>'so sanh'!B982</f>
        <v>#REF!</v>
      </c>
      <c r="C929" s="208" t="e">
        <f>'so sanh'!C982</f>
        <v>#REF!</v>
      </c>
      <c r="D929" s="208" t="e">
        <f>'so sanh'!D982</f>
        <v>#REF!</v>
      </c>
      <c r="E929" s="208" t="e">
        <f>'so sanh'!E982</f>
        <v>#REF!</v>
      </c>
    </row>
    <row r="930" spans="1:5" x14ac:dyDescent="0.3">
      <c r="A930" s="45" t="e">
        <f>'so sanh'!A983</f>
        <v>#REF!</v>
      </c>
      <c r="B930" s="208" t="e">
        <f>'so sanh'!B983</f>
        <v>#REF!</v>
      </c>
      <c r="C930" s="208" t="e">
        <f>'so sanh'!C983</f>
        <v>#REF!</v>
      </c>
      <c r="D930" s="208" t="e">
        <f>'so sanh'!D983</f>
        <v>#REF!</v>
      </c>
      <c r="E930" s="208" t="e">
        <f>'so sanh'!E983</f>
        <v>#REF!</v>
      </c>
    </row>
    <row r="931" spans="1:5" x14ac:dyDescent="0.3">
      <c r="A931" s="45" t="e">
        <f>'so sanh'!A984</f>
        <v>#REF!</v>
      </c>
      <c r="B931" s="208" t="e">
        <f>'so sanh'!B984</f>
        <v>#REF!</v>
      </c>
      <c r="C931" s="208" t="e">
        <f>'so sanh'!C984</f>
        <v>#REF!</v>
      </c>
      <c r="D931" s="208" t="e">
        <f>'so sanh'!D984</f>
        <v>#REF!</v>
      </c>
      <c r="E931" s="208" t="e">
        <f>'so sanh'!E984</f>
        <v>#REF!</v>
      </c>
    </row>
    <row r="932" spans="1:5" x14ac:dyDescent="0.3">
      <c r="A932" s="45" t="e">
        <f>'so sanh'!A985</f>
        <v>#REF!</v>
      </c>
      <c r="B932" s="208" t="e">
        <f>'so sanh'!B985</f>
        <v>#REF!</v>
      </c>
      <c r="C932" s="208" t="e">
        <f>'so sanh'!C985</f>
        <v>#REF!</v>
      </c>
      <c r="D932" s="208" t="e">
        <f>'so sanh'!D985</f>
        <v>#REF!</v>
      </c>
      <c r="E932" s="208" t="e">
        <f>'so sanh'!E985</f>
        <v>#REF!</v>
      </c>
    </row>
    <row r="933" spans="1:5" x14ac:dyDescent="0.3">
      <c r="A933" s="45" t="e">
        <f>'so sanh'!A986</f>
        <v>#REF!</v>
      </c>
      <c r="B933" s="208" t="e">
        <f>'so sanh'!B986</f>
        <v>#REF!</v>
      </c>
      <c r="C933" s="208" t="e">
        <f>'so sanh'!C986</f>
        <v>#REF!</v>
      </c>
      <c r="D933" s="208" t="e">
        <f>'so sanh'!D986</f>
        <v>#REF!</v>
      </c>
      <c r="E933" s="208" t="e">
        <f>'so sanh'!E986</f>
        <v>#REF!</v>
      </c>
    </row>
    <row r="934" spans="1:5" x14ac:dyDescent="0.3">
      <c r="A934" s="45" t="e">
        <f>'so sanh'!A987</f>
        <v>#REF!</v>
      </c>
      <c r="B934" s="208" t="e">
        <f>'so sanh'!B987</f>
        <v>#REF!</v>
      </c>
      <c r="C934" s="208" t="e">
        <f>'so sanh'!C987</f>
        <v>#REF!</v>
      </c>
      <c r="D934" s="208" t="e">
        <f>'so sanh'!D987</f>
        <v>#REF!</v>
      </c>
      <c r="E934" s="208" t="e">
        <f>'so sanh'!E987</f>
        <v>#REF!</v>
      </c>
    </row>
    <row r="935" spans="1:5" x14ac:dyDescent="0.3">
      <c r="A935" s="45" t="e">
        <f>'so sanh'!A988</f>
        <v>#REF!</v>
      </c>
      <c r="B935" s="208" t="e">
        <f>'so sanh'!B988</f>
        <v>#REF!</v>
      </c>
      <c r="C935" s="208" t="e">
        <f>'so sanh'!C988</f>
        <v>#REF!</v>
      </c>
      <c r="D935" s="208" t="e">
        <f>'so sanh'!D988</f>
        <v>#REF!</v>
      </c>
      <c r="E935" s="208" t="e">
        <f>'so sanh'!E988</f>
        <v>#REF!</v>
      </c>
    </row>
    <row r="936" spans="1:5" x14ac:dyDescent="0.3">
      <c r="A936" s="45" t="e">
        <f>'so sanh'!A989</f>
        <v>#REF!</v>
      </c>
      <c r="B936" s="208" t="e">
        <f>'so sanh'!B989</f>
        <v>#REF!</v>
      </c>
      <c r="C936" s="208" t="e">
        <f>'so sanh'!C989</f>
        <v>#REF!</v>
      </c>
      <c r="D936" s="208" t="e">
        <f>'so sanh'!D989</f>
        <v>#REF!</v>
      </c>
      <c r="E936" s="208" t="e">
        <f>'so sanh'!E989</f>
        <v>#REF!</v>
      </c>
    </row>
    <row r="937" spans="1:5" x14ac:dyDescent="0.3">
      <c r="A937" s="45" t="e">
        <f>'so sanh'!A990</f>
        <v>#REF!</v>
      </c>
      <c r="B937" s="208" t="e">
        <f>'so sanh'!B990</f>
        <v>#REF!</v>
      </c>
      <c r="C937" s="208" t="e">
        <f>'so sanh'!C990</f>
        <v>#REF!</v>
      </c>
      <c r="D937" s="208" t="e">
        <f>'so sanh'!D990</f>
        <v>#REF!</v>
      </c>
      <c r="E937" s="208" t="e">
        <f>'so sanh'!E990</f>
        <v>#REF!</v>
      </c>
    </row>
    <row r="938" spans="1:5" x14ac:dyDescent="0.3">
      <c r="A938" s="45" t="e">
        <f>'so sanh'!A991</f>
        <v>#REF!</v>
      </c>
      <c r="B938" s="208" t="e">
        <f>'so sanh'!B991</f>
        <v>#REF!</v>
      </c>
      <c r="C938" s="208" t="e">
        <f>'so sanh'!C991</f>
        <v>#REF!</v>
      </c>
      <c r="D938" s="208" t="e">
        <f>'so sanh'!D991</f>
        <v>#REF!</v>
      </c>
      <c r="E938" s="208" t="e">
        <f>'so sanh'!E991</f>
        <v>#REF!</v>
      </c>
    </row>
    <row r="939" spans="1:5" x14ac:dyDescent="0.3">
      <c r="A939" s="45" t="e">
        <f>'so sanh'!A992</f>
        <v>#REF!</v>
      </c>
      <c r="B939" s="208" t="e">
        <f>'so sanh'!B992</f>
        <v>#REF!</v>
      </c>
      <c r="C939" s="208" t="e">
        <f>'so sanh'!C992</f>
        <v>#REF!</v>
      </c>
      <c r="D939" s="208" t="e">
        <f>'so sanh'!D992</f>
        <v>#REF!</v>
      </c>
      <c r="E939" s="208" t="e">
        <f>'so sanh'!E992</f>
        <v>#REF!</v>
      </c>
    </row>
    <row r="940" spans="1:5" x14ac:dyDescent="0.3">
      <c r="A940" s="45" t="e">
        <f>'so sanh'!A993</f>
        <v>#REF!</v>
      </c>
      <c r="B940" s="208" t="e">
        <f>'so sanh'!B993</f>
        <v>#REF!</v>
      </c>
      <c r="C940" s="208" t="e">
        <f>'so sanh'!C993</f>
        <v>#REF!</v>
      </c>
      <c r="D940" s="208" t="e">
        <f>'so sanh'!D993</f>
        <v>#REF!</v>
      </c>
      <c r="E940" s="208" t="e">
        <f>'so sanh'!E993</f>
        <v>#REF!</v>
      </c>
    </row>
    <row r="941" spans="1:5" x14ac:dyDescent="0.3">
      <c r="A941" s="45" t="e">
        <f>'so sanh'!A994</f>
        <v>#REF!</v>
      </c>
      <c r="B941" s="208" t="e">
        <f>'so sanh'!B994</f>
        <v>#REF!</v>
      </c>
      <c r="C941" s="208" t="e">
        <f>'so sanh'!C994</f>
        <v>#REF!</v>
      </c>
      <c r="D941" s="208" t="e">
        <f>'so sanh'!D994</f>
        <v>#REF!</v>
      </c>
      <c r="E941" s="208" t="e">
        <f>'so sanh'!E994</f>
        <v>#REF!</v>
      </c>
    </row>
    <row r="942" spans="1:5" x14ac:dyDescent="0.3">
      <c r="A942" s="45" t="e">
        <f>'so sanh'!A995</f>
        <v>#REF!</v>
      </c>
      <c r="B942" s="208" t="e">
        <f>'so sanh'!B995</f>
        <v>#REF!</v>
      </c>
      <c r="C942" s="208" t="e">
        <f>'so sanh'!C995</f>
        <v>#REF!</v>
      </c>
      <c r="D942" s="208" t="e">
        <f>'so sanh'!D995</f>
        <v>#REF!</v>
      </c>
      <c r="E942" s="208" t="e">
        <f>'so sanh'!E995</f>
        <v>#REF!</v>
      </c>
    </row>
    <row r="943" spans="1:5" x14ac:dyDescent="0.3">
      <c r="A943" s="45" t="e">
        <f>'so sanh'!A996</f>
        <v>#REF!</v>
      </c>
      <c r="B943" s="208" t="e">
        <f>'so sanh'!B996</f>
        <v>#REF!</v>
      </c>
      <c r="C943" s="208" t="e">
        <f>'so sanh'!C996</f>
        <v>#REF!</v>
      </c>
      <c r="D943" s="208" t="e">
        <f>'so sanh'!D996</f>
        <v>#REF!</v>
      </c>
      <c r="E943" s="208" t="e">
        <f>'so sanh'!E996</f>
        <v>#REF!</v>
      </c>
    </row>
    <row r="944" spans="1:5" x14ac:dyDescent="0.3">
      <c r="A944" s="45" t="e">
        <f>'so sanh'!A997</f>
        <v>#REF!</v>
      </c>
      <c r="B944" s="208" t="e">
        <f>'so sanh'!B997</f>
        <v>#REF!</v>
      </c>
      <c r="C944" s="208" t="e">
        <f>'so sanh'!C997</f>
        <v>#REF!</v>
      </c>
      <c r="D944" s="208" t="e">
        <f>'so sanh'!D997</f>
        <v>#REF!</v>
      </c>
      <c r="E944" s="208" t="e">
        <f>'so sanh'!E997</f>
        <v>#REF!</v>
      </c>
    </row>
    <row r="945" spans="1:5" x14ac:dyDescent="0.3">
      <c r="A945" s="45" t="e">
        <f>'so sanh'!A998</f>
        <v>#REF!</v>
      </c>
      <c r="B945" s="208" t="e">
        <f>'so sanh'!B998</f>
        <v>#REF!</v>
      </c>
      <c r="C945" s="208" t="e">
        <f>'so sanh'!C998</f>
        <v>#REF!</v>
      </c>
      <c r="D945" s="208" t="e">
        <f>'so sanh'!D998</f>
        <v>#REF!</v>
      </c>
      <c r="E945" s="208" t="e">
        <f>'so sanh'!E998</f>
        <v>#REF!</v>
      </c>
    </row>
    <row r="946" spans="1:5" x14ac:dyDescent="0.3">
      <c r="A946" s="45" t="e">
        <f>'so sanh'!A999</f>
        <v>#REF!</v>
      </c>
      <c r="B946" s="208" t="e">
        <f>'so sanh'!B999</f>
        <v>#REF!</v>
      </c>
      <c r="C946" s="208" t="e">
        <f>'so sanh'!C999</f>
        <v>#REF!</v>
      </c>
      <c r="D946" s="208" t="e">
        <f>'so sanh'!D999</f>
        <v>#REF!</v>
      </c>
      <c r="E946" s="208" t="e">
        <f>'so sanh'!E999</f>
        <v>#REF!</v>
      </c>
    </row>
    <row r="947" spans="1:5" x14ac:dyDescent="0.3">
      <c r="A947" s="45" t="e">
        <f>'so sanh'!A1000</f>
        <v>#REF!</v>
      </c>
      <c r="B947" s="208" t="e">
        <f>'so sanh'!B1000</f>
        <v>#REF!</v>
      </c>
      <c r="C947" s="208" t="e">
        <f>'so sanh'!C1000</f>
        <v>#REF!</v>
      </c>
      <c r="D947" s="208" t="e">
        <f>'so sanh'!D1000</f>
        <v>#REF!</v>
      </c>
      <c r="E947" s="208" t="e">
        <f>'so sanh'!E1000</f>
        <v>#REF!</v>
      </c>
    </row>
    <row r="948" spans="1:5" x14ac:dyDescent="0.3">
      <c r="A948" s="45" t="e">
        <f>'so sanh'!A1001</f>
        <v>#REF!</v>
      </c>
      <c r="B948" s="208" t="e">
        <f>'so sanh'!B1001</f>
        <v>#REF!</v>
      </c>
      <c r="C948" s="208" t="e">
        <f>'so sanh'!C1001</f>
        <v>#REF!</v>
      </c>
      <c r="D948" s="208" t="e">
        <f>'so sanh'!D1001</f>
        <v>#REF!</v>
      </c>
      <c r="E948" s="208" t="e">
        <f>'so sanh'!E1001</f>
        <v>#REF!</v>
      </c>
    </row>
    <row r="949" spans="1:5" x14ac:dyDescent="0.3">
      <c r="A949" s="45" t="e">
        <f>'so sanh'!A1002</f>
        <v>#REF!</v>
      </c>
      <c r="B949" s="208" t="e">
        <f>'so sanh'!B1002</f>
        <v>#REF!</v>
      </c>
      <c r="C949" s="208" t="e">
        <f>'so sanh'!C1002</f>
        <v>#REF!</v>
      </c>
      <c r="D949" s="208" t="e">
        <f>'so sanh'!D1002</f>
        <v>#REF!</v>
      </c>
      <c r="E949" s="208" t="e">
        <f>'so sanh'!E1002</f>
        <v>#REF!</v>
      </c>
    </row>
    <row r="950" spans="1:5" x14ac:dyDescent="0.3">
      <c r="A950" s="45" t="e">
        <f>'so sanh'!A1003</f>
        <v>#REF!</v>
      </c>
      <c r="B950" s="208" t="e">
        <f>'so sanh'!B1003</f>
        <v>#REF!</v>
      </c>
      <c r="C950" s="208" t="e">
        <f>'so sanh'!C1003</f>
        <v>#REF!</v>
      </c>
      <c r="D950" s="208" t="e">
        <f>'so sanh'!D1003</f>
        <v>#REF!</v>
      </c>
      <c r="E950" s="208" t="e">
        <f>'so sanh'!E1003</f>
        <v>#REF!</v>
      </c>
    </row>
    <row r="951" spans="1:5" x14ac:dyDescent="0.3">
      <c r="A951" s="45" t="e">
        <f>'so sanh'!A1004</f>
        <v>#REF!</v>
      </c>
      <c r="B951" s="208" t="e">
        <f>'so sanh'!B1004</f>
        <v>#REF!</v>
      </c>
      <c r="C951" s="208" t="e">
        <f>'so sanh'!C1004</f>
        <v>#REF!</v>
      </c>
      <c r="D951" s="208" t="e">
        <f>'so sanh'!D1004</f>
        <v>#REF!</v>
      </c>
      <c r="E951" s="208" t="e">
        <f>'so sanh'!E1004</f>
        <v>#REF!</v>
      </c>
    </row>
    <row r="952" spans="1:5" x14ac:dyDescent="0.3">
      <c r="A952" s="45" t="e">
        <f>'so sanh'!A1005</f>
        <v>#REF!</v>
      </c>
      <c r="B952" s="208" t="e">
        <f>'so sanh'!B1005</f>
        <v>#REF!</v>
      </c>
      <c r="C952" s="208" t="e">
        <f>'so sanh'!C1005</f>
        <v>#REF!</v>
      </c>
      <c r="D952" s="208" t="e">
        <f>'so sanh'!D1005</f>
        <v>#REF!</v>
      </c>
      <c r="E952" s="208" t="e">
        <f>'so sanh'!E1005</f>
        <v>#REF!</v>
      </c>
    </row>
    <row r="953" spans="1:5" x14ac:dyDescent="0.3">
      <c r="A953" s="45" t="e">
        <f>'so sanh'!A1006</f>
        <v>#REF!</v>
      </c>
      <c r="B953" s="208" t="e">
        <f>'so sanh'!B1006</f>
        <v>#REF!</v>
      </c>
      <c r="C953" s="208" t="e">
        <f>'so sanh'!C1006</f>
        <v>#REF!</v>
      </c>
      <c r="D953" s="208" t="e">
        <f>'so sanh'!D1006</f>
        <v>#REF!</v>
      </c>
      <c r="E953" s="208" t="e">
        <f>'so sanh'!E1006</f>
        <v>#REF!</v>
      </c>
    </row>
    <row r="954" spans="1:5" x14ac:dyDescent="0.3">
      <c r="A954" s="45" t="e">
        <f>'so sanh'!A1007</f>
        <v>#REF!</v>
      </c>
      <c r="B954" s="208" t="e">
        <f>'so sanh'!B1007</f>
        <v>#REF!</v>
      </c>
      <c r="C954" s="208" t="e">
        <f>'so sanh'!C1007</f>
        <v>#REF!</v>
      </c>
      <c r="D954" s="208" t="e">
        <f>'so sanh'!D1007</f>
        <v>#REF!</v>
      </c>
      <c r="E954" s="208" t="e">
        <f>'so sanh'!E1007</f>
        <v>#REF!</v>
      </c>
    </row>
    <row r="955" spans="1:5" x14ac:dyDescent="0.3">
      <c r="A955" s="45" t="e">
        <f>'so sanh'!A1008</f>
        <v>#REF!</v>
      </c>
      <c r="B955" s="208" t="e">
        <f>'so sanh'!B1008</f>
        <v>#REF!</v>
      </c>
      <c r="C955" s="208" t="e">
        <f>'so sanh'!C1008</f>
        <v>#REF!</v>
      </c>
      <c r="D955" s="208" t="e">
        <f>'so sanh'!D1008</f>
        <v>#REF!</v>
      </c>
      <c r="E955" s="208" t="e">
        <f>'so sanh'!E1008</f>
        <v>#REF!</v>
      </c>
    </row>
    <row r="956" spans="1:5" x14ac:dyDescent="0.3">
      <c r="A956" s="45" t="e">
        <f>'so sanh'!A1009</f>
        <v>#REF!</v>
      </c>
      <c r="B956" s="208" t="e">
        <f>'so sanh'!B1009</f>
        <v>#REF!</v>
      </c>
      <c r="C956" s="208" t="e">
        <f>'so sanh'!C1009</f>
        <v>#REF!</v>
      </c>
      <c r="D956" s="208" t="e">
        <f>'so sanh'!D1009</f>
        <v>#REF!</v>
      </c>
      <c r="E956" s="208" t="e">
        <f>'so sanh'!E1009</f>
        <v>#REF!</v>
      </c>
    </row>
    <row r="957" spans="1:5" x14ac:dyDescent="0.3">
      <c r="A957" s="45" t="e">
        <f>'so sanh'!A1010</f>
        <v>#REF!</v>
      </c>
      <c r="B957" s="208" t="e">
        <f>'so sanh'!B1010</f>
        <v>#REF!</v>
      </c>
      <c r="C957" s="208" t="e">
        <f>'so sanh'!C1010</f>
        <v>#REF!</v>
      </c>
      <c r="D957" s="208" t="e">
        <f>'so sanh'!D1010</f>
        <v>#REF!</v>
      </c>
      <c r="E957" s="208" t="e">
        <f>'so sanh'!E1010</f>
        <v>#REF!</v>
      </c>
    </row>
    <row r="958" spans="1:5" x14ac:dyDescent="0.3">
      <c r="A958" s="45" t="e">
        <f>'so sanh'!A1011</f>
        <v>#REF!</v>
      </c>
      <c r="B958" s="208" t="e">
        <f>'so sanh'!B1011</f>
        <v>#REF!</v>
      </c>
      <c r="C958" s="208" t="e">
        <f>'so sanh'!C1011</f>
        <v>#REF!</v>
      </c>
      <c r="D958" s="208" t="e">
        <f>'so sanh'!D1011</f>
        <v>#REF!</v>
      </c>
      <c r="E958" s="208" t="e">
        <f>'so sanh'!E1011</f>
        <v>#REF!</v>
      </c>
    </row>
    <row r="959" spans="1:5" x14ac:dyDescent="0.3">
      <c r="A959" s="45" t="e">
        <f>'so sanh'!A1012</f>
        <v>#REF!</v>
      </c>
      <c r="B959" s="208" t="e">
        <f>'so sanh'!B1012</f>
        <v>#REF!</v>
      </c>
      <c r="C959" s="208" t="e">
        <f>'so sanh'!C1012</f>
        <v>#REF!</v>
      </c>
      <c r="D959" s="208" t="e">
        <f>'so sanh'!D1012</f>
        <v>#REF!</v>
      </c>
      <c r="E959" s="208" t="e">
        <f>'so sanh'!E1012</f>
        <v>#REF!</v>
      </c>
    </row>
    <row r="960" spans="1:5" x14ac:dyDescent="0.3">
      <c r="A960" s="45" t="e">
        <f>'so sanh'!A1013</f>
        <v>#REF!</v>
      </c>
      <c r="B960" s="208" t="e">
        <f>'so sanh'!B1013</f>
        <v>#REF!</v>
      </c>
      <c r="C960" s="208" t="e">
        <f>'so sanh'!C1013</f>
        <v>#REF!</v>
      </c>
      <c r="D960" s="208" t="e">
        <f>'so sanh'!D1013</f>
        <v>#REF!</v>
      </c>
      <c r="E960" s="208" t="e">
        <f>'so sanh'!E1013</f>
        <v>#REF!</v>
      </c>
    </row>
    <row r="961" spans="1:5" x14ac:dyDescent="0.3">
      <c r="A961" s="45" t="e">
        <f>'so sanh'!A1014</f>
        <v>#REF!</v>
      </c>
      <c r="B961" s="208" t="e">
        <f>'so sanh'!B1014</f>
        <v>#REF!</v>
      </c>
      <c r="C961" s="208" t="e">
        <f>'so sanh'!C1014</f>
        <v>#REF!</v>
      </c>
      <c r="D961" s="208" t="e">
        <f>'so sanh'!D1014</f>
        <v>#REF!</v>
      </c>
      <c r="E961" s="208" t="e">
        <f>'so sanh'!E1014</f>
        <v>#REF!</v>
      </c>
    </row>
    <row r="962" spans="1:5" x14ac:dyDescent="0.3">
      <c r="A962" s="45">
        <f>'so sanh'!A1015</f>
        <v>0</v>
      </c>
      <c r="B962" s="208" t="str">
        <f>'so sanh'!B1015</f>
        <v>Sơn SPEC: Cửa hàng Bảy Khá tổ 05, ấp Vĩnh Lộc, thị trấn Cái Dầu, huyện Châu Phú, áp dụng từ ngày 13/9/2017</v>
      </c>
      <c r="C962" s="208">
        <f>'so sanh'!C1015</f>
        <v>0</v>
      </c>
      <c r="D962" s="208">
        <f>'so sanh'!D1015</f>
        <v>0</v>
      </c>
      <c r="E962" s="208">
        <f>'so sanh'!E1015</f>
        <v>0</v>
      </c>
    </row>
    <row r="963" spans="1:5" x14ac:dyDescent="0.3">
      <c r="A963" s="45" t="str">
        <f>'so sanh'!A1016</f>
        <v>\</v>
      </c>
      <c r="B963" s="208" t="str">
        <f>'so sanh'!B1016</f>
        <v>Bột SPEC INT&amp;ÈILLER (bao 40Kg)</v>
      </c>
      <c r="C963" s="208" t="str">
        <f>'so sanh'!C1016</f>
        <v>đ/kg</v>
      </c>
      <c r="D963" s="208">
        <f>'so sanh'!D1016</f>
        <v>0</v>
      </c>
      <c r="E963" s="208">
        <f>'so sanh'!E1016</f>
        <v>0</v>
      </c>
    </row>
    <row r="964" spans="1:5" x14ac:dyDescent="0.3">
      <c r="A964" s="45">
        <f>'so sanh'!A1017</f>
        <v>2</v>
      </c>
      <c r="B964" s="208" t="str">
        <f>'so sanh'!B1017</f>
        <v>Sơn ngoại thất chống bám bẩn SPEC HI-ANTISTAIN (01 lít)</v>
      </c>
      <c r="C964" s="208" t="str">
        <f>'so sanh'!C1017</f>
        <v>đ/kg</v>
      </c>
      <c r="D964" s="208">
        <f>'so sanh'!D1017</f>
        <v>0</v>
      </c>
      <c r="E964" s="208">
        <f>'so sanh'!E1017</f>
        <v>0</v>
      </c>
    </row>
    <row r="965" spans="1:5" x14ac:dyDescent="0.3">
      <c r="A965" s="45">
        <f>'so sanh'!A1018</f>
        <v>3</v>
      </c>
      <c r="B965" s="208" t="str">
        <f>'so sanh'!B1018</f>
        <v>Sơn ngoại thất chống bám bẩn SPEC HI-ANTISTAIN  (05 lít)</v>
      </c>
      <c r="C965" s="208" t="str">
        <f>'so sanh'!C1018</f>
        <v>đ/kg</v>
      </c>
      <c r="D965" s="208">
        <f>'so sanh'!D1018</f>
        <v>0</v>
      </c>
      <c r="E965" s="208">
        <f>'so sanh'!E1018</f>
        <v>0</v>
      </c>
    </row>
    <row r="966" spans="1:5" x14ac:dyDescent="0.3">
      <c r="A966" s="45">
        <f>'so sanh'!A1019</f>
        <v>4</v>
      </c>
      <c r="B966" s="208" t="str">
        <f>'so sanh'!B1019</f>
        <v>Sơn ngoại thất cao cấp bóng lau chùi hiệu quả SPEC HELOO SATINKOTE  (01 lít)</v>
      </c>
      <c r="C966" s="208" t="str">
        <f>'so sanh'!C1019</f>
        <v>đ/kg</v>
      </c>
      <c r="D966" s="208">
        <f>'so sanh'!D1019</f>
        <v>0</v>
      </c>
      <c r="E966" s="208">
        <f>'so sanh'!E1019</f>
        <v>0</v>
      </c>
    </row>
    <row r="967" spans="1:5" x14ac:dyDescent="0.3">
      <c r="A967" s="45">
        <f>'so sanh'!A1020</f>
        <v>5</v>
      </c>
      <c r="B967" s="208" t="str">
        <f>'so sanh'!B1020</f>
        <v>Sơn ngoại thất cao cấp bóng lau chùi hiệu quả SPEC HELOO SATINKOTE  (05 lít)</v>
      </c>
      <c r="C967" s="208" t="str">
        <f>'so sanh'!C1020</f>
        <v>đ/kg</v>
      </c>
      <c r="D967" s="208">
        <f>'so sanh'!D1020</f>
        <v>0</v>
      </c>
      <c r="E967" s="208">
        <f>'so sanh'!E1020</f>
        <v>0</v>
      </c>
    </row>
    <row r="968" spans="1:5" x14ac:dyDescent="0.3">
      <c r="A968" s="45">
        <f>'so sanh'!A1021</f>
        <v>6</v>
      </c>
      <c r="B968" s="208" t="str">
        <f>'so sanh'!B1021</f>
        <v>Sơn ngoại thất cao cấp bóng lau chùi hiệu quả SPEC HELOO SATINKOTE  (18 lít)</v>
      </c>
      <c r="C968" s="208" t="str">
        <f>'so sanh'!C1021</f>
        <v>đ/kg</v>
      </c>
      <c r="D968" s="208">
        <f>'so sanh'!D1021</f>
        <v>0</v>
      </c>
      <c r="E968" s="208">
        <f>'so sanh'!E1021</f>
        <v>0</v>
      </c>
    </row>
    <row r="969" spans="1:5" x14ac:dyDescent="0.3">
      <c r="A969" s="45">
        <f>'so sanh'!A1022</f>
        <v>7</v>
      </c>
      <c r="B969" s="208" t="str">
        <f>'so sanh'!B1022</f>
        <v>Sơn nội thất cao cấp bóng lau chùi hiệu quả SPEC HELOO SATINKOTE FOR INT (01 lít)</v>
      </c>
      <c r="C969" s="208" t="str">
        <f>'so sanh'!C1022</f>
        <v>đ/kg</v>
      </c>
      <c r="D969" s="208">
        <f>'so sanh'!D1022</f>
        <v>0</v>
      </c>
      <c r="E969" s="208">
        <f>'so sanh'!E1022</f>
        <v>0</v>
      </c>
    </row>
    <row r="970" spans="1:5" x14ac:dyDescent="0.3">
      <c r="A970" s="45">
        <f>'so sanh'!A1023</f>
        <v>8</v>
      </c>
      <c r="B970" s="208" t="str">
        <f>'so sanh'!B1023</f>
        <v>Sơn nội thất cao cấp bóng lau chùi hiệu quả SPEC HELOO SATINKOTE FOR INT (05 lít)</v>
      </c>
      <c r="C970" s="208" t="str">
        <f>'so sanh'!C1023</f>
        <v>đ/kg</v>
      </c>
      <c r="D970" s="208">
        <f>'so sanh'!D1023</f>
        <v>0</v>
      </c>
      <c r="E970" s="208">
        <f>'so sanh'!E1023</f>
        <v>0</v>
      </c>
    </row>
    <row r="971" spans="1:5" x14ac:dyDescent="0.3">
      <c r="A971" s="45">
        <f>'so sanh'!A1024</f>
        <v>9</v>
      </c>
      <c r="B971" s="208" t="str">
        <f>'so sanh'!B1024</f>
        <v>Sơn nội thất cao cấp bóng lau chùi hiệu quả SPEC HELOO SATINKOTE FOR INT (18 lít)</v>
      </c>
      <c r="C971" s="208" t="str">
        <f>'so sanh'!C1024</f>
        <v>đ/kg</v>
      </c>
      <c r="D971" s="208">
        <f>'so sanh'!D1024</f>
        <v>0</v>
      </c>
      <c r="E971" s="208">
        <f>'so sanh'!E1024</f>
        <v>0</v>
      </c>
    </row>
    <row r="972" spans="1:5" x14ac:dyDescent="0.3">
      <c r="A972" s="45">
        <f>'so sanh'!A1025</f>
        <v>10</v>
      </c>
      <c r="B972" s="208" t="str">
        <f>'so sanh'!B1025</f>
        <v>Sơn nội thất dễ lau chùi hiệu quả SPEC HELLO EASY WASH (01 lít)</v>
      </c>
      <c r="C972" s="208" t="str">
        <f>'so sanh'!C1025</f>
        <v>đ/kg</v>
      </c>
      <c r="D972" s="208">
        <f>'so sanh'!D1025</f>
        <v>0</v>
      </c>
      <c r="E972" s="208">
        <f>'so sanh'!E1025</f>
        <v>0</v>
      </c>
    </row>
    <row r="973" spans="1:5" x14ac:dyDescent="0.3">
      <c r="A973" s="45">
        <f>'so sanh'!A1026</f>
        <v>11</v>
      </c>
      <c r="B973" s="208" t="str">
        <f>'so sanh'!B1026</f>
        <v>Sơn nội thất dễ lau chùi hiệu quả SPEC HELLO EASY WASH (05 lít)</v>
      </c>
      <c r="C973" s="208" t="str">
        <f>'so sanh'!C1026</f>
        <v>đ/kg</v>
      </c>
      <c r="D973" s="208">
        <f>'so sanh'!D1026</f>
        <v>0</v>
      </c>
      <c r="E973" s="208">
        <f>'so sanh'!E1026</f>
        <v>0</v>
      </c>
    </row>
    <row r="974" spans="1:5" x14ac:dyDescent="0.3">
      <c r="A974" s="45">
        <f>'so sanh'!A1027</f>
        <v>12</v>
      </c>
      <c r="B974" s="208" t="str">
        <f>'so sanh'!B1027</f>
        <v>Sơn nội thất dễ lau chùi hiệu quả SPEC HELLO EASY WASH (18 lít)</v>
      </c>
      <c r="C974" s="208" t="str">
        <f>'so sanh'!C1027</f>
        <v>đ/kg</v>
      </c>
      <c r="D974" s="208">
        <f>'so sanh'!D1027</f>
        <v>0</v>
      </c>
      <c r="E974" s="208">
        <f>'so sanh'!E1027</f>
        <v>0</v>
      </c>
    </row>
    <row r="975" spans="1:5" x14ac:dyDescent="0.3">
      <c r="A975" s="45">
        <f>'so sanh'!A1028</f>
        <v>13</v>
      </c>
      <c r="B975" s="208" t="str">
        <f>'so sanh'!B1028</f>
        <v>Sơn nội thất SPEC HELLO FAST INT (01 lít)</v>
      </c>
      <c r="C975" s="208" t="str">
        <f>'so sanh'!C1028</f>
        <v>đ/kg</v>
      </c>
      <c r="D975" s="208">
        <f>'so sanh'!D1028</f>
        <v>0</v>
      </c>
      <c r="E975" s="208">
        <f>'so sanh'!E1028</f>
        <v>0</v>
      </c>
    </row>
    <row r="976" spans="1:5" x14ac:dyDescent="0.3">
      <c r="A976" s="45">
        <f>'so sanh'!A1029</f>
        <v>14</v>
      </c>
      <c r="B976" s="208" t="str">
        <f>'so sanh'!B1029</f>
        <v>Sơn nội thất SPEC HELLO FAST INT (05 lít)</v>
      </c>
      <c r="C976" s="208" t="str">
        <f>'so sanh'!C1029</f>
        <v>đ/kg</v>
      </c>
      <c r="D976" s="208">
        <f>'so sanh'!D1029</f>
        <v>0</v>
      </c>
      <c r="E976" s="208">
        <f>'so sanh'!E1029</f>
        <v>0</v>
      </c>
    </row>
    <row r="977" spans="1:5" x14ac:dyDescent="0.3">
      <c r="A977" s="45">
        <f>'so sanh'!A1030</f>
        <v>15</v>
      </c>
      <c r="B977" s="208" t="str">
        <f>'so sanh'!B1030</f>
        <v>Sơn nội thất SPEC HELLO FAST INT (18 lít)</v>
      </c>
      <c r="C977" s="208" t="str">
        <f>'so sanh'!C1030</f>
        <v>đ/kg</v>
      </c>
      <c r="D977" s="208">
        <f>'so sanh'!D1030</f>
        <v>0</v>
      </c>
      <c r="E977" s="208">
        <f>'so sanh'!E1030</f>
        <v>0</v>
      </c>
    </row>
    <row r="978" spans="1:5" x14ac:dyDescent="0.3">
      <c r="A978" s="45">
        <f>'so sanh'!A1031</f>
        <v>16</v>
      </c>
      <c r="B978" s="208" t="str">
        <f>'so sanh'!B1031</f>
        <v>Sơn ngoại thất bóng mờ, lau chùi hiệu quả SPEC HELLO ALL EXTERIOR (01 lít)</v>
      </c>
      <c r="C978" s="208" t="str">
        <f>'so sanh'!C1031</f>
        <v>đ/kg</v>
      </c>
      <c r="D978" s="208">
        <f>'so sanh'!D1031</f>
        <v>0</v>
      </c>
      <c r="E978" s="208">
        <f>'so sanh'!E1031</f>
        <v>0</v>
      </c>
    </row>
    <row r="979" spans="1:5" x14ac:dyDescent="0.3">
      <c r="A979" s="45">
        <f>'so sanh'!A1032</f>
        <v>17</v>
      </c>
      <c r="B979" s="208" t="str">
        <f>'so sanh'!B1032</f>
        <v>Sơn ngoại thất bóng mờ, lau chùi hiệu quả SPEC HELLO ALL EXTERIOR (05 lít)</v>
      </c>
      <c r="C979" s="208" t="str">
        <f>'so sanh'!C1032</f>
        <v>đ/kg</v>
      </c>
      <c r="D979" s="208">
        <f>'so sanh'!D1032</f>
        <v>0</v>
      </c>
      <c r="E979" s="208">
        <f>'so sanh'!E1032</f>
        <v>0</v>
      </c>
    </row>
    <row r="980" spans="1:5" x14ac:dyDescent="0.3">
      <c r="A980" s="45">
        <f>'so sanh'!A1033</f>
        <v>18</v>
      </c>
      <c r="B980" s="208" t="str">
        <f>'so sanh'!B1033</f>
        <v>Sơn ngoại thất bóng mờ, lau chùi hiệu quả SPEC HELLO ALL EXTERIOR (18 lít)</v>
      </c>
      <c r="C980" s="208" t="str">
        <f>'so sanh'!C1033</f>
        <v>đ/kg</v>
      </c>
      <c r="D980" s="208">
        <f>'so sanh'!D1033</f>
        <v>0</v>
      </c>
      <c r="E980" s="208">
        <f>'so sanh'!E1033</f>
        <v>0</v>
      </c>
    </row>
    <row r="981" spans="1:5" x14ac:dyDescent="0.3">
      <c r="A981" s="45">
        <f>'so sanh'!A1034</f>
        <v>19</v>
      </c>
      <c r="B981" s="208" t="str">
        <f>'so sanh'!B1034</f>
        <v>Sơn ngoại thất mờ, lau chùi được SPEC HELLO FAST ERTERIOR (01 lít)</v>
      </c>
      <c r="C981" s="208" t="str">
        <f>'so sanh'!C1034</f>
        <v>đ/kg</v>
      </c>
      <c r="D981" s="208">
        <f>'so sanh'!D1034</f>
        <v>0</v>
      </c>
      <c r="E981" s="208">
        <f>'so sanh'!E1034</f>
        <v>0</v>
      </c>
    </row>
    <row r="982" spans="1:5" x14ac:dyDescent="0.3">
      <c r="A982" s="45">
        <f>'so sanh'!A1035</f>
        <v>20</v>
      </c>
      <c r="B982" s="208" t="str">
        <f>'so sanh'!B1035</f>
        <v>Sơn ngoại thất mờ, lau chùi được SPEC HELLO FAST ERTERIOR (05 lít)</v>
      </c>
      <c r="C982" s="208" t="str">
        <f>'so sanh'!C1035</f>
        <v>đ/kg</v>
      </c>
      <c r="D982" s="208">
        <f>'so sanh'!D1035</f>
        <v>0</v>
      </c>
      <c r="E982" s="208">
        <f>'so sanh'!E1035</f>
        <v>0</v>
      </c>
    </row>
    <row r="983" spans="1:5" x14ac:dyDescent="0.3">
      <c r="A983" s="45">
        <f>'so sanh'!A1036</f>
        <v>21</v>
      </c>
      <c r="B983" s="208" t="str">
        <f>'so sanh'!B1036</f>
        <v>Sơn ngoại thất mờ, lau chùi được SPEC HELLO FAST ERTERIOR (18 lít)</v>
      </c>
      <c r="C983" s="208" t="str">
        <f>'so sanh'!C1036</f>
        <v>đ/kg</v>
      </c>
      <c r="D983" s="208">
        <f>'so sanh'!D1036</f>
        <v>0</v>
      </c>
      <c r="E983" s="208">
        <f>'so sanh'!E1036</f>
        <v>0</v>
      </c>
    </row>
    <row r="984" spans="1:5" x14ac:dyDescent="0.3">
      <c r="A984" s="45">
        <f>'so sanh'!A1037</f>
        <v>22</v>
      </c>
      <c r="B984" s="208" t="str">
        <f>'so sanh'!B1037</f>
        <v>Chống kiềm cao cấp INT&amp;EXTERIOR  (05 lít)</v>
      </c>
      <c r="C984" s="208" t="str">
        <f>'so sanh'!C1037</f>
        <v>đ/kg</v>
      </c>
      <c r="D984" s="208">
        <f>'so sanh'!D1037</f>
        <v>0</v>
      </c>
      <c r="E984" s="208">
        <f>'so sanh'!E1037</f>
        <v>0</v>
      </c>
    </row>
    <row r="985" spans="1:5" x14ac:dyDescent="0.3">
      <c r="A985" s="45">
        <f>'so sanh'!A1038</f>
        <v>23</v>
      </c>
      <c r="B985" s="208" t="str">
        <f>'so sanh'!B1038</f>
        <v>Chống kiềm cao cấp INT&amp;EXTERIOR  (18 lít)</v>
      </c>
      <c r="C985" s="208" t="str">
        <f>'so sanh'!C1038</f>
        <v>đ/kg</v>
      </c>
      <c r="D985" s="208">
        <f>'so sanh'!D1038</f>
        <v>0</v>
      </c>
      <c r="E985" s="208">
        <f>'so sanh'!E1038</f>
        <v>0</v>
      </c>
    </row>
    <row r="986" spans="1:5" x14ac:dyDescent="0.3">
      <c r="A986" s="45">
        <f>'so sanh'!A1039</f>
        <v>24</v>
      </c>
      <c r="B986" s="208" t="str">
        <f>'so sanh'!B1039</f>
        <v>Chống kiềm nội thất cao cấp (05 lít)</v>
      </c>
      <c r="C986" s="208" t="str">
        <f>'so sanh'!C1039</f>
        <v>đ/kg</v>
      </c>
      <c r="D986" s="208">
        <f>'so sanh'!D1039</f>
        <v>0</v>
      </c>
      <c r="E986" s="208">
        <f>'so sanh'!E1039</f>
        <v>0</v>
      </c>
    </row>
    <row r="987" spans="1:5" x14ac:dyDescent="0.3">
      <c r="A987" s="45">
        <f>'so sanh'!A1040</f>
        <v>25</v>
      </c>
      <c r="B987" s="208" t="str">
        <f>'so sanh'!B1040</f>
        <v>Chống kiềm nội thất cao cấp (18 lít)</v>
      </c>
      <c r="C987" s="208" t="str">
        <f>'so sanh'!C1040</f>
        <v>đ/kg</v>
      </c>
      <c r="D987" s="208">
        <f>'so sanh'!D1040</f>
        <v>0</v>
      </c>
      <c r="E987" s="208">
        <f>'so sanh'!E1040</f>
        <v>0</v>
      </c>
    </row>
    <row r="988" spans="1:5" x14ac:dyDescent="0.3">
      <c r="A988" s="45">
        <f>'so sanh'!A1041</f>
        <v>26</v>
      </c>
      <c r="B988" s="208" t="str">
        <f>'so sanh'!B1041</f>
        <v>Sơn lót chống thấm ngược SPEX DAMP SEALER (05 lit)</v>
      </c>
      <c r="C988" s="208" t="str">
        <f>'so sanh'!C1041</f>
        <v>đ/kg</v>
      </c>
      <c r="D988" s="208">
        <f>'so sanh'!D1041</f>
        <v>0</v>
      </c>
      <c r="E988" s="208">
        <f>'so sanh'!E1041</f>
        <v>0</v>
      </c>
    </row>
    <row r="989" spans="1:5" x14ac:dyDescent="0.3">
      <c r="A989" s="45">
        <f>'so sanh'!A1042</f>
        <v>0</v>
      </c>
      <c r="B989" s="208" t="str">
        <f>'so sanh'!B1042</f>
        <v>Sơn DURA: Cửa hàng Trung Hưng số 7-8 Nguyễn Thái Học, phường Mỹ Hòa, TP.LX, AG, áp dụng từ ngày 10/10/2017</v>
      </c>
      <c r="C989" s="208">
        <f>'so sanh'!C1042</f>
        <v>0</v>
      </c>
      <c r="D989" s="208">
        <f>'so sanh'!D1042</f>
        <v>0</v>
      </c>
      <c r="E989" s="208">
        <f>'so sanh'!E1042</f>
        <v>0</v>
      </c>
    </row>
    <row r="990" spans="1:5" x14ac:dyDescent="0.3">
      <c r="A990" s="45">
        <f>'so sanh'!A1043</f>
        <v>1</v>
      </c>
      <c r="B990" s="208" t="str">
        <f>'so sanh'!B1043</f>
        <v>Sơn nội thất LAVENDER đa dụng (05 lít, 7,5kg)</v>
      </c>
      <c r="C990" s="208" t="str">
        <f>'so sanh'!C1043</f>
        <v>đ/kg</v>
      </c>
      <c r="D990" s="208">
        <f>'so sanh'!D1043</f>
        <v>0</v>
      </c>
      <c r="E990" s="208">
        <f>'so sanh'!E1043</f>
        <v>0</v>
      </c>
    </row>
    <row r="991" spans="1:5" x14ac:dyDescent="0.3">
      <c r="A991" s="45">
        <f>'so sanh'!A1044</f>
        <v>2</v>
      </c>
      <c r="B991" s="208" t="str">
        <f>'so sanh'!B1044</f>
        <v>Sơn nội thất LAVENDER đa dụng (18 lít, 27kg)</v>
      </c>
      <c r="C991" s="208" t="str">
        <f>'so sanh'!C1044</f>
        <v>đ/kg</v>
      </c>
      <c r="D991" s="208">
        <f>'so sanh'!D1044</f>
        <v>0</v>
      </c>
      <c r="E991" s="208">
        <f>'so sanh'!E1044</f>
        <v>0</v>
      </c>
    </row>
    <row r="992" spans="1:5" x14ac:dyDescent="0.3">
      <c r="A992" s="45">
        <f>'so sanh'!A1045</f>
        <v>3</v>
      </c>
      <c r="B992" s="208" t="str">
        <f>'so sanh'!B1045</f>
        <v>Sơn nội thất VEGO bóng mờ cổ điển (05 lít, 7,5kg).</v>
      </c>
      <c r="C992" s="208" t="str">
        <f>'so sanh'!C1045</f>
        <v>đ/kg</v>
      </c>
      <c r="D992" s="208">
        <f>'so sanh'!D1045</f>
        <v>0</v>
      </c>
      <c r="E992" s="208">
        <f>'so sanh'!E1045</f>
        <v>0</v>
      </c>
    </row>
    <row r="993" spans="1:5" x14ac:dyDescent="0.3">
      <c r="A993" s="45">
        <f>'so sanh'!A1046</f>
        <v>4</v>
      </c>
      <c r="B993" s="208" t="str">
        <f>'so sanh'!B1046</f>
        <v>Sơn nội thất VEGO bóng mờ cổ điển (18 lít, 27kg).</v>
      </c>
      <c r="C993" s="208" t="str">
        <f>'so sanh'!C1046</f>
        <v>đ/kg</v>
      </c>
      <c r="D993" s="208">
        <f>'so sanh'!D1046</f>
        <v>0</v>
      </c>
      <c r="E993" s="208">
        <f>'so sanh'!E1046</f>
        <v>0</v>
      </c>
    </row>
    <row r="994" spans="1:5" x14ac:dyDescent="0.3">
      <c r="A994" s="45">
        <f>'so sanh'!A1047</f>
        <v>5</v>
      </c>
      <c r="B994" s="208" t="str">
        <f>'so sanh'!B1047</f>
        <v>Sơn nội thất ZURIK dễ lau chùi (01lít, 1,5 kg)</v>
      </c>
      <c r="C994" s="208" t="str">
        <f>'so sanh'!C1047</f>
        <v>đ/kg</v>
      </c>
      <c r="D994" s="208">
        <f>'so sanh'!D1047</f>
        <v>0</v>
      </c>
      <c r="E994" s="208">
        <f>'so sanh'!E1047</f>
        <v>0</v>
      </c>
    </row>
    <row r="995" spans="1:5" x14ac:dyDescent="0.3">
      <c r="A995" s="45">
        <f>'so sanh'!A1048</f>
        <v>6</v>
      </c>
      <c r="B995" s="208" t="str">
        <f>'so sanh'!B1048</f>
        <v>Sơn nội thất ZURIK dễ lau chùi (05lít, 7,5 kg)</v>
      </c>
      <c r="C995" s="208" t="str">
        <f>'so sanh'!C1048</f>
        <v>đ/kg</v>
      </c>
      <c r="D995" s="208">
        <f>'so sanh'!D1048</f>
        <v>0</v>
      </c>
      <c r="E995" s="208">
        <f>'so sanh'!E1048</f>
        <v>0</v>
      </c>
    </row>
    <row r="996" spans="1:5" x14ac:dyDescent="0.3">
      <c r="A996" s="45">
        <f>'so sanh'!A1049</f>
        <v>7</v>
      </c>
      <c r="B996" s="208" t="str">
        <f>'so sanh'!B1049</f>
        <v>Sơn nội thất ZURIK dễ lau chùi (18lít, 27 kg)</v>
      </c>
      <c r="C996" s="208" t="str">
        <f>'so sanh'!C1049</f>
        <v>đ/kg</v>
      </c>
      <c r="D996" s="208">
        <f>'so sanh'!D1049</f>
        <v>0</v>
      </c>
      <c r="E996" s="208">
        <f>'so sanh'!E1049</f>
        <v>0</v>
      </c>
    </row>
    <row r="997" spans="1:5" x14ac:dyDescent="0.3">
      <c r="A997" s="45">
        <f>'so sanh'!A1050</f>
        <v>8</v>
      </c>
      <c r="B997" s="208" t="str">
        <f>'so sanh'!B1050</f>
        <v>Sơn nội thất ENRIC STAINLESS INT chống bám bẩn (01 lít, 1,5kg)</v>
      </c>
      <c r="C997" s="208" t="str">
        <f>'so sanh'!C1050</f>
        <v>đ/kg</v>
      </c>
      <c r="D997" s="208">
        <f>'so sanh'!D1050</f>
        <v>0</v>
      </c>
      <c r="E997" s="208">
        <f>'so sanh'!E1050</f>
        <v>0</v>
      </c>
    </row>
    <row r="998" spans="1:5" x14ac:dyDescent="0.3">
      <c r="A998" s="45">
        <f>'so sanh'!A1051</f>
        <v>9</v>
      </c>
      <c r="B998" s="208" t="str">
        <f>'so sanh'!B1051</f>
        <v>Sơn nội thất ENRIC STAINLESS INT chống bám bẩn (05 lít, 7,5kg)</v>
      </c>
      <c r="C998" s="208" t="str">
        <f>'so sanh'!C1051</f>
        <v>đ/kg</v>
      </c>
      <c r="D998" s="208">
        <f>'so sanh'!D1051</f>
        <v>0</v>
      </c>
      <c r="E998" s="208">
        <f>'so sanh'!E1051</f>
        <v>0</v>
      </c>
    </row>
    <row r="999" spans="1:5" x14ac:dyDescent="0.3">
      <c r="A999" s="45">
        <f>'so sanh'!A1052</f>
        <v>10</v>
      </c>
      <c r="B999" s="208" t="str">
        <f>'so sanh'!B1052</f>
        <v>Sơn nội thất ENRIC STAINLESS INT chống bám bẩn (18 lít, 27kg)</v>
      </c>
      <c r="C999" s="208" t="str">
        <f>'so sanh'!C1052</f>
        <v>đ/kg</v>
      </c>
      <c r="D999" s="208">
        <f>'so sanh'!D1052</f>
        <v>0</v>
      </c>
      <c r="E999" s="208">
        <f>'so sanh'!E1052</f>
        <v>0</v>
      </c>
    </row>
    <row r="1000" spans="1:5" x14ac:dyDescent="0.3">
      <c r="A1000" s="45">
        <f>'so sanh'!A1053</f>
        <v>11</v>
      </c>
      <c r="B1000" s="208" t="str">
        <f>'so sanh'!B1053</f>
        <v>Sơn nội thất ENRIC PEARL SILK bóng ngọc trai (01 lít, 1,5kg)</v>
      </c>
      <c r="C1000" s="208" t="str">
        <f>'so sanh'!C1053</f>
        <v>đ/kg</v>
      </c>
      <c r="D1000" s="208">
        <f>'so sanh'!D1053</f>
        <v>0</v>
      </c>
      <c r="E1000" s="208">
        <f>'so sanh'!E1053</f>
        <v>0</v>
      </c>
    </row>
    <row r="1001" spans="1:5" x14ac:dyDescent="0.3">
      <c r="A1001" s="45">
        <f>'so sanh'!A1054</f>
        <v>12</v>
      </c>
      <c r="B1001" s="208" t="str">
        <f>'so sanh'!B1054</f>
        <v>Sơn nội thất ENRIC PEARL SILK bóng ngọc trai (05 lít, 7,5kg)</v>
      </c>
      <c r="C1001" s="208" t="str">
        <f>'so sanh'!C1054</f>
        <v>đ/kg</v>
      </c>
      <c r="D1001" s="208">
        <f>'so sanh'!D1054</f>
        <v>0</v>
      </c>
      <c r="E1001" s="208">
        <f>'so sanh'!E1054</f>
        <v>0</v>
      </c>
    </row>
    <row r="1002" spans="1:5" x14ac:dyDescent="0.3">
      <c r="A1002" s="45">
        <f>'so sanh'!A1055</f>
        <v>13</v>
      </c>
      <c r="B1002" s="208" t="str">
        <f>'so sanh'!B1055</f>
        <v>Sơn ngoại thất LAVENDER đa dụng (05 lít, 7,5kg)</v>
      </c>
      <c r="C1002" s="208" t="str">
        <f>'so sanh'!C1055</f>
        <v>đ/kg</v>
      </c>
      <c r="D1002" s="208">
        <f>'so sanh'!D1055</f>
        <v>0</v>
      </c>
      <c r="E1002" s="208">
        <f>'so sanh'!E1055</f>
        <v>0</v>
      </c>
    </row>
    <row r="1003" spans="1:5" x14ac:dyDescent="0.3">
      <c r="A1003" s="45">
        <f>'so sanh'!A1056</f>
        <v>14</v>
      </c>
      <c r="B1003" s="208" t="str">
        <f>'so sanh'!B1056</f>
        <v>Sơn ngoại thất LAVENDER đa dụng (18 lít, 27kg)</v>
      </c>
      <c r="C1003" s="208" t="str">
        <f>'so sanh'!C1056</f>
        <v>đ/kg</v>
      </c>
      <c r="D1003" s="208">
        <f>'so sanh'!D1056</f>
        <v>0</v>
      </c>
      <c r="E1003" s="208">
        <f>'so sanh'!E1056</f>
        <v>0</v>
      </c>
    </row>
    <row r="1004" spans="1:5" x14ac:dyDescent="0.3">
      <c r="A1004" s="45">
        <f>'so sanh'!A1057</f>
        <v>15</v>
      </c>
      <c r="B1004" s="208" t="str">
        <f>'so sanh'!B1057</f>
        <v>Sơn ngoại thất VEGO bóng mờ cổ điển (01 lít, 1,5kg).</v>
      </c>
      <c r="C1004" s="208" t="str">
        <f>'so sanh'!C1057</f>
        <v>đ/kg</v>
      </c>
      <c r="D1004" s="208">
        <f>'so sanh'!D1057</f>
        <v>0</v>
      </c>
      <c r="E1004" s="208">
        <f>'so sanh'!E1057</f>
        <v>0</v>
      </c>
    </row>
    <row r="1005" spans="1:5" x14ac:dyDescent="0.3">
      <c r="A1005" s="45">
        <f>'so sanh'!A1058</f>
        <v>16</v>
      </c>
      <c r="B1005" s="208" t="str">
        <f>'so sanh'!B1058</f>
        <v>Sơn ngoại thất VEGO bóng mờ cổ điển (05 lít, 7,5kg).</v>
      </c>
      <c r="C1005" s="208" t="str">
        <f>'so sanh'!C1058</f>
        <v>đ/kg</v>
      </c>
      <c r="D1005" s="208">
        <f>'so sanh'!D1058</f>
        <v>0</v>
      </c>
      <c r="E1005" s="208">
        <f>'so sanh'!E1058</f>
        <v>0</v>
      </c>
    </row>
    <row r="1006" spans="1:5" x14ac:dyDescent="0.3">
      <c r="A1006" s="45">
        <f>'so sanh'!A1059</f>
        <v>17</v>
      </c>
      <c r="B1006" s="208" t="str">
        <f>'so sanh'!B1059</f>
        <v>Sơn ngoại thất VEGO bóng mờ cổ điển (18 lít, 27kg).</v>
      </c>
      <c r="C1006" s="208" t="str">
        <f>'so sanh'!C1059</f>
        <v>đ/kg</v>
      </c>
      <c r="D1006" s="208">
        <f>'so sanh'!D1059</f>
        <v>0</v>
      </c>
      <c r="E1006" s="208">
        <f>'so sanh'!E1059</f>
        <v>0</v>
      </c>
    </row>
    <row r="1007" spans="1:5" x14ac:dyDescent="0.3">
      <c r="A1007" s="45">
        <f>'so sanh'!A1060</f>
        <v>18</v>
      </c>
      <c r="B1007" s="208" t="str">
        <f>'so sanh'!B1060</f>
        <v>Sơn ngoại thất ZURIK bóng cao cấp (01 lít, 1,5kg)</v>
      </c>
      <c r="C1007" s="208" t="str">
        <f>'so sanh'!C1060</f>
        <v>đ/kg</v>
      </c>
      <c r="D1007" s="208">
        <f>'so sanh'!D1060</f>
        <v>0</v>
      </c>
      <c r="E1007" s="208">
        <f>'so sanh'!E1060</f>
        <v>0</v>
      </c>
    </row>
    <row r="1008" spans="1:5" x14ac:dyDescent="0.3">
      <c r="A1008" s="45">
        <f>'so sanh'!A1061</f>
        <v>19</v>
      </c>
      <c r="B1008" s="208" t="str">
        <f>'so sanh'!B1061</f>
        <v>Sơn ngoại thất ZURIK bóng cao cấp (05 lít, 7,5kg)</v>
      </c>
      <c r="C1008" s="208" t="str">
        <f>'so sanh'!C1061</f>
        <v>đ/kg</v>
      </c>
      <c r="D1008" s="208">
        <f>'so sanh'!D1061</f>
        <v>0</v>
      </c>
      <c r="E1008" s="208">
        <f>'so sanh'!E1061</f>
        <v>0</v>
      </c>
    </row>
    <row r="1009" spans="1:5" x14ac:dyDescent="0.3">
      <c r="A1009" s="45">
        <f>'so sanh'!A1062</f>
        <v>20</v>
      </c>
      <c r="B1009" s="208" t="str">
        <f>'so sanh'!B1062</f>
        <v>Sơn ngoại thất ZURIK bóng cao cấp (18 lít, 27kg)</v>
      </c>
      <c r="C1009" s="208" t="str">
        <f>'so sanh'!C1062</f>
        <v>đ/kg</v>
      </c>
      <c r="D1009" s="208">
        <f>'so sanh'!D1062</f>
        <v>0</v>
      </c>
      <c r="E1009" s="208">
        <f>'so sanh'!E1062</f>
        <v>0</v>
      </c>
    </row>
    <row r="1010" spans="1:5" x14ac:dyDescent="0.3">
      <c r="A1010" s="45">
        <f>'so sanh'!A1063</f>
        <v>21</v>
      </c>
      <c r="B1010" s="208" t="str">
        <f>'so sanh'!B1063</f>
        <v>Sơn ngoại thất ENRIC STAINLESS INT chống bám bẩn (01 lít, 1,5kg)</v>
      </c>
      <c r="C1010" s="208" t="str">
        <f>'so sanh'!C1063</f>
        <v>đ/kg</v>
      </c>
      <c r="D1010" s="208">
        <f>'so sanh'!D1063</f>
        <v>0</v>
      </c>
      <c r="E1010" s="208">
        <f>'so sanh'!E1063</f>
        <v>0</v>
      </c>
    </row>
    <row r="1011" spans="1:5" x14ac:dyDescent="0.3">
      <c r="A1011" s="45">
        <f>'so sanh'!A1064</f>
        <v>22</v>
      </c>
      <c r="B1011" s="208" t="str">
        <f>'so sanh'!B1064</f>
        <v>Sơn ngoại thất ENRIC STAINLESS INT chống bám bẩn (05 lít, 7,5kg)</v>
      </c>
      <c r="C1011" s="208" t="str">
        <f>'so sanh'!C1064</f>
        <v>đ/kg</v>
      </c>
      <c r="D1011" s="208">
        <f>'so sanh'!D1064</f>
        <v>0</v>
      </c>
      <c r="E1011" s="208">
        <f>'so sanh'!E1064</f>
        <v>0</v>
      </c>
    </row>
    <row r="1012" spans="1:5" x14ac:dyDescent="0.3">
      <c r="A1012" s="45">
        <f>'so sanh'!A1065</f>
        <v>23</v>
      </c>
      <c r="B1012" s="208" t="str">
        <f>'so sanh'!B1065</f>
        <v>Sơn ngoại thất ENRIC SAFE PERFECT hoàn hảo (01 lít, 1,5kg)</v>
      </c>
      <c r="C1012" s="208" t="str">
        <f>'so sanh'!C1065</f>
        <v>đ/kg</v>
      </c>
      <c r="D1012" s="208">
        <f>'so sanh'!D1065</f>
        <v>0</v>
      </c>
      <c r="E1012" s="208">
        <f>'so sanh'!E1065</f>
        <v>0</v>
      </c>
    </row>
    <row r="1013" spans="1:5" x14ac:dyDescent="0.3">
      <c r="A1013" s="45">
        <f>'so sanh'!A1066</f>
        <v>24</v>
      </c>
      <c r="B1013" s="208" t="str">
        <f>'so sanh'!B1066</f>
        <v>Sơn ngoại thất ENRIC SAFE PERFECT hoàn hảo (05 lít, 7,5kg)</v>
      </c>
      <c r="C1013" s="208" t="str">
        <f>'so sanh'!C1066</f>
        <v>đ/kg</v>
      </c>
      <c r="D1013" s="208">
        <f>'so sanh'!D1066</f>
        <v>0</v>
      </c>
      <c r="E1013" s="208">
        <f>'so sanh'!E1066</f>
        <v>0</v>
      </c>
    </row>
    <row r="1014" spans="1:5" x14ac:dyDescent="0.3">
      <c r="A1014" s="45">
        <f>'so sanh'!A1067</f>
        <v>25</v>
      </c>
      <c r="B1014" s="208" t="str">
        <f>'so sanh'!B1067</f>
        <v>Sơn lót nội thất ENRIC NANO SEALER (05 lít, 7,5kg)</v>
      </c>
      <c r="C1014" s="208" t="str">
        <f>'so sanh'!C1067</f>
        <v>đ/kg</v>
      </c>
      <c r="D1014" s="208">
        <f>'so sanh'!D1067</f>
        <v>0</v>
      </c>
      <c r="E1014" s="208">
        <f>'so sanh'!E1067</f>
        <v>0</v>
      </c>
    </row>
    <row r="1015" spans="1:5" x14ac:dyDescent="0.3">
      <c r="A1015" s="45">
        <f>'so sanh'!A1068</f>
        <v>26</v>
      </c>
      <c r="B1015" s="208" t="str">
        <f>'so sanh'!B1068</f>
        <v>Sơn lót nội thất ENRIC NANO SEALER (18 lít, 27kg)</v>
      </c>
      <c r="C1015" s="208" t="str">
        <f>'so sanh'!C1068</f>
        <v>đ/kg</v>
      </c>
      <c r="D1015" s="208">
        <f>'so sanh'!D1068</f>
        <v>0</v>
      </c>
      <c r="E1015" s="208">
        <f>'so sanh'!E1068</f>
        <v>0</v>
      </c>
    </row>
    <row r="1016" spans="1:5" x14ac:dyDescent="0.3">
      <c r="A1016" s="45">
        <f>'so sanh'!A1069</f>
        <v>27</v>
      </c>
      <c r="B1016" s="208" t="str">
        <f>'so sanh'!B1069</f>
        <v>Sơn lót ngoại thất ENRIC NANO SEALER (05 lít, 7,5kg)</v>
      </c>
      <c r="C1016" s="208" t="str">
        <f>'so sanh'!C1069</f>
        <v>đ/kg</v>
      </c>
      <c r="D1016" s="208">
        <f>'so sanh'!D1069</f>
        <v>0</v>
      </c>
      <c r="E1016" s="208">
        <f>'so sanh'!E1069</f>
        <v>0</v>
      </c>
    </row>
    <row r="1017" spans="1:5" x14ac:dyDescent="0.3">
      <c r="A1017" s="45">
        <f>'so sanh'!A1070</f>
        <v>28</v>
      </c>
      <c r="B1017" s="208" t="str">
        <f>'so sanh'!B1070</f>
        <v>Sơn lót ngoại thất ENRIC NANO SEALER (18 lít, 27kg)</v>
      </c>
      <c r="C1017" s="208" t="str">
        <f>'so sanh'!C1070</f>
        <v>đ/kg</v>
      </c>
      <c r="D1017" s="208">
        <f>'so sanh'!D1070</f>
        <v>0</v>
      </c>
      <c r="E1017" s="208">
        <f>'so sanh'!E1070</f>
        <v>0</v>
      </c>
    </row>
    <row r="1018" spans="1:5" x14ac:dyDescent="0.3">
      <c r="A1018" s="45">
        <f>'so sanh'!A1071</f>
        <v>29</v>
      </c>
      <c r="B1018" s="208" t="str">
        <f>'so sanh'!B1071</f>
        <v>Chống thấm ENRIC đa năng (05 lít, 7,5kg)</v>
      </c>
      <c r="C1018" s="208" t="str">
        <f>'so sanh'!C1071</f>
        <v>đ/kg</v>
      </c>
      <c r="D1018" s="208" t="e">
        <f>'so sanh'!D1071</f>
        <v>#REF!</v>
      </c>
      <c r="E1018" s="208" t="e">
        <f>'so sanh'!E1071</f>
        <v>#REF!</v>
      </c>
    </row>
    <row r="1019" spans="1:5" x14ac:dyDescent="0.3">
      <c r="A1019" s="45">
        <f>'so sanh'!A1072</f>
        <v>30</v>
      </c>
      <c r="B1019" s="208" t="str">
        <f>'so sanh'!B1072</f>
        <v>Chống thấm ENRIC đa năng (18 lít, 27kg)</v>
      </c>
      <c r="C1019" s="208" t="str">
        <f>'so sanh'!C1072</f>
        <v>đ/kg</v>
      </c>
      <c r="D1019" s="208" t="e">
        <f>'so sanh'!D1072</f>
        <v>#REF!</v>
      </c>
      <c r="E1019" s="208" t="e">
        <f>'so sanh'!E1072</f>
        <v>#REF!</v>
      </c>
    </row>
    <row r="1020" spans="1:5" x14ac:dyDescent="0.3">
      <c r="A1020" s="45">
        <f>'so sanh'!A1073</f>
        <v>31</v>
      </c>
      <c r="B1020" s="208" t="str">
        <f>'so sanh'!B1073</f>
        <v>Bột trét tường ZURIK chống bong tróc 40kg</v>
      </c>
      <c r="C1020" s="208" t="str">
        <f>'so sanh'!C1073</f>
        <v>đ/kg</v>
      </c>
      <c r="D1020" s="208" t="e">
        <f>'so sanh'!D1073</f>
        <v>#REF!</v>
      </c>
      <c r="E1020" s="208" t="e">
        <f>'so sanh'!E1073</f>
        <v>#REF!</v>
      </c>
    </row>
    <row r="1021" spans="1:5" x14ac:dyDescent="0.3">
      <c r="A1021" s="45">
        <f>'so sanh'!A1074</f>
        <v>32</v>
      </c>
      <c r="B1021" s="208" t="str">
        <f>'so sanh'!B1074</f>
        <v>Bột trét tường ZURIK chống thắm 40kg</v>
      </c>
      <c r="C1021" s="208" t="str">
        <f>'so sanh'!C1074</f>
        <v>đ/kg</v>
      </c>
      <c r="D1021" s="208" t="e">
        <f>'so sanh'!D1074</f>
        <v>#REF!</v>
      </c>
      <c r="E1021" s="208" t="e">
        <f>'so sanh'!E1074</f>
        <v>#REF!</v>
      </c>
    </row>
    <row r="1022" spans="1:5" x14ac:dyDescent="0.3">
      <c r="A1022" s="45">
        <f>'so sanh'!A1075</f>
        <v>33</v>
      </c>
      <c r="B1022" s="208" t="str">
        <f>'so sanh'!B1075</f>
        <v>Bột trét tường ZURIK chống thắm tối ưu 40kg</v>
      </c>
      <c r="C1022" s="208" t="str">
        <f>'so sanh'!C1075</f>
        <v>đ/kg</v>
      </c>
      <c r="D1022" s="208" t="e">
        <f>'so sanh'!D1075</f>
        <v>#REF!</v>
      </c>
      <c r="E1022" s="208" t="e">
        <f>'so sanh'!E1075</f>
        <v>#REF!</v>
      </c>
    </row>
    <row r="1023" spans="1:5" x14ac:dyDescent="0.3">
      <c r="A1023" s="45">
        <f>'so sanh'!A1076</f>
        <v>0</v>
      </c>
      <c r="B1023" s="208" t="e">
        <f>'so sanh'!B1076</f>
        <v>#REF!</v>
      </c>
      <c r="C1023" s="208">
        <f>'so sanh'!C1076</f>
        <v>0</v>
      </c>
      <c r="D1023" s="208">
        <f>'so sanh'!D1076</f>
        <v>0</v>
      </c>
      <c r="E1023" s="208">
        <f>'so sanh'!E1076</f>
        <v>0</v>
      </c>
    </row>
    <row r="1024" spans="1:5" x14ac:dyDescent="0.3">
      <c r="A1024" s="45" t="e">
        <f>'so sanh'!A1077</f>
        <v>#REF!</v>
      </c>
      <c r="B1024" s="208" t="e">
        <f>'so sanh'!B1077</f>
        <v>#REF!</v>
      </c>
      <c r="C1024" s="208" t="e">
        <f>'so sanh'!C1077</f>
        <v>#REF!</v>
      </c>
      <c r="D1024" s="208" t="e">
        <f>'so sanh'!D1077</f>
        <v>#REF!</v>
      </c>
      <c r="E1024" s="208" t="e">
        <f>'so sanh'!E1077</f>
        <v>#REF!</v>
      </c>
    </row>
    <row r="1025" spans="1:5" x14ac:dyDescent="0.3">
      <c r="A1025" s="45" t="e">
        <f>'so sanh'!A1078</f>
        <v>#REF!</v>
      </c>
      <c r="B1025" s="208" t="e">
        <f>'so sanh'!B1078</f>
        <v>#REF!</v>
      </c>
      <c r="C1025" s="208" t="e">
        <f>'so sanh'!C1078</f>
        <v>#REF!</v>
      </c>
      <c r="D1025" s="208" t="e">
        <f>'so sanh'!D1078</f>
        <v>#REF!</v>
      </c>
      <c r="E1025" s="208" t="e">
        <f>'so sanh'!E1078</f>
        <v>#REF!</v>
      </c>
    </row>
    <row r="1026" spans="1:5" x14ac:dyDescent="0.3">
      <c r="A1026" s="45" t="e">
        <f>'so sanh'!A1079</f>
        <v>#REF!</v>
      </c>
      <c r="B1026" s="208" t="e">
        <f>'so sanh'!B1079</f>
        <v>#REF!</v>
      </c>
      <c r="C1026" s="208" t="e">
        <f>'so sanh'!C1079</f>
        <v>#REF!</v>
      </c>
      <c r="D1026" s="208" t="e">
        <f>'so sanh'!D1079</f>
        <v>#REF!</v>
      </c>
      <c r="E1026" s="208" t="e">
        <f>'so sanh'!E1079</f>
        <v>#REF!</v>
      </c>
    </row>
    <row r="1027" spans="1:5" x14ac:dyDescent="0.3">
      <c r="A1027" s="45" t="e">
        <f>'so sanh'!A1080</f>
        <v>#REF!</v>
      </c>
      <c r="B1027" s="208" t="e">
        <f>'so sanh'!B1080</f>
        <v>#REF!</v>
      </c>
      <c r="C1027" s="208" t="e">
        <f>'so sanh'!C1080</f>
        <v>#REF!</v>
      </c>
      <c r="D1027" s="208" t="e">
        <f>'so sanh'!D1080</f>
        <v>#REF!</v>
      </c>
      <c r="E1027" s="208" t="e">
        <f>'so sanh'!E1080</f>
        <v>#REF!</v>
      </c>
    </row>
    <row r="1028" spans="1:5" x14ac:dyDescent="0.3">
      <c r="A1028" s="45" t="e">
        <f>'so sanh'!A1081</f>
        <v>#REF!</v>
      </c>
      <c r="B1028" s="208" t="e">
        <f>'so sanh'!B1081</f>
        <v>#REF!</v>
      </c>
      <c r="C1028" s="208" t="e">
        <f>'so sanh'!C1081</f>
        <v>#REF!</v>
      </c>
      <c r="D1028" s="208" t="e">
        <f>'so sanh'!D1081</f>
        <v>#REF!</v>
      </c>
      <c r="E1028" s="208" t="e">
        <f>'so sanh'!E1081</f>
        <v>#REF!</v>
      </c>
    </row>
    <row r="1029" spans="1:5" x14ac:dyDescent="0.3">
      <c r="A1029" s="45">
        <f>'so sanh'!A1082</f>
        <v>0</v>
      </c>
      <c r="B1029" s="208" t="str">
        <f>'so sanh'!B1082</f>
        <v>Sơn nước KENNY: Công ty TNHH SX-TM Sơn Phúc (CN 551/162 Lê Văn Khương, P.Hiệp Thành, Quận 12, TP.HCM, áp dụng từ ngày 01/12/2017)</v>
      </c>
      <c r="C1029" s="208">
        <f>'so sanh'!C1082</f>
        <v>0</v>
      </c>
      <c r="D1029" s="208">
        <f>'so sanh'!D1082</f>
        <v>0</v>
      </c>
      <c r="E1029" s="208">
        <f>'so sanh'!E1082</f>
        <v>0</v>
      </c>
    </row>
    <row r="1030" spans="1:5" x14ac:dyDescent="0.3">
      <c r="A1030" s="45">
        <f>'so sanh'!A1083</f>
        <v>1</v>
      </c>
      <c r="B1030" s="208" t="str">
        <f>'so sanh'!B1083</f>
        <v>Sơn nước nội thất KENNY NICE (sơn kinh tế)</v>
      </c>
      <c r="C1030" s="208" t="str">
        <f>'so sanh'!C1083</f>
        <v>đ/kg</v>
      </c>
      <c r="D1030" s="208">
        <f>'so sanh'!D1083</f>
        <v>23636.363636363636</v>
      </c>
      <c r="E1030" s="208">
        <f>'so sanh'!E1083</f>
        <v>0</v>
      </c>
    </row>
    <row r="1031" spans="1:5" x14ac:dyDescent="0.3">
      <c r="A1031" s="45">
        <f>'so sanh'!A1084</f>
        <v>2</v>
      </c>
      <c r="B1031" s="208" t="str">
        <f>'so sanh'!B1084</f>
        <v>Sơn nước nội thất KENNY INT (sơn chất lượng cao)</v>
      </c>
      <c r="C1031" s="208" t="str">
        <f>'so sanh'!C1084</f>
        <v>đ/kg</v>
      </c>
      <c r="D1031" s="208">
        <f>'so sanh'!D1084</f>
        <v>29999.999999999996</v>
      </c>
      <c r="E1031" s="208">
        <f>'so sanh'!E1084</f>
        <v>0</v>
      </c>
    </row>
    <row r="1032" spans="1:5" x14ac:dyDescent="0.3">
      <c r="A1032" s="45">
        <f>'so sanh'!A1085</f>
        <v>3</v>
      </c>
      <c r="B1032" s="208" t="str">
        <f>'so sanh'!B1085</f>
        <v>Sơn nước nội thất KENNY SUPER WHITE (Siêu trắng)</v>
      </c>
      <c r="C1032" s="208" t="str">
        <f>'so sanh'!C1085</f>
        <v>đ/kg</v>
      </c>
      <c r="D1032" s="208">
        <f>'so sanh'!D1085</f>
        <v>43636.363636363632</v>
      </c>
      <c r="E1032" s="208">
        <f>'so sanh'!E1085</f>
        <v>0</v>
      </c>
    </row>
    <row r="1033" spans="1:5" x14ac:dyDescent="0.3">
      <c r="A1033" s="45">
        <f>'so sanh'!A1086</f>
        <v>4</v>
      </c>
      <c r="B1033" s="208" t="str">
        <f>'so sanh'!B1086</f>
        <v>Sơn nước nội thất KENNY LIGHT (Cao cấp, lau chùi) màu thường</v>
      </c>
      <c r="C1033" s="208" t="str">
        <f>'so sanh'!C1086</f>
        <v>đ/kg</v>
      </c>
      <c r="D1033" s="208">
        <f>'so sanh'!D1086</f>
        <v>44545.454545454544</v>
      </c>
      <c r="E1033" s="208">
        <f>'so sanh'!E1086</f>
        <v>0</v>
      </c>
    </row>
    <row r="1034" spans="1:5" x14ac:dyDescent="0.3">
      <c r="A1034" s="45">
        <f>'so sanh'!A1087</f>
        <v>5</v>
      </c>
      <c r="B1034" s="208" t="str">
        <f>'so sanh'!B1087</f>
        <v>Sơn nước nội thất KENNY DELUXE 5 TRONG 1 (Bóng mờ, chùi rửa) màu thường.</v>
      </c>
      <c r="C1034" s="208" t="str">
        <f>'so sanh'!C1087</f>
        <v>đ/kg</v>
      </c>
      <c r="D1034" s="208">
        <f>'so sanh'!D1087</f>
        <v>105454.54545454544</v>
      </c>
      <c r="E1034" s="208">
        <f>'so sanh'!E1087</f>
        <v>0</v>
      </c>
    </row>
    <row r="1035" spans="1:5" x14ac:dyDescent="0.3">
      <c r="A1035" s="45">
        <f>'so sanh'!A1088</f>
        <v>6</v>
      </c>
      <c r="B1035" s="208" t="str">
        <f>'so sanh'!B1088</f>
        <v>Sơn nước nội thất KENNY SATIN (Bóng cao cấp, chùi rửa)</v>
      </c>
      <c r="C1035" s="208" t="str">
        <f>'so sanh'!C1088</f>
        <v>đ/kg</v>
      </c>
      <c r="D1035" s="208">
        <f>'so sanh'!D1088</f>
        <v>145454.54545454544</v>
      </c>
      <c r="E1035" s="208">
        <f>'so sanh'!E1088</f>
        <v>0</v>
      </c>
    </row>
    <row r="1036" spans="1:5" x14ac:dyDescent="0.3">
      <c r="A1036" s="45">
        <f>'so sanh'!A1089</f>
        <v>7</v>
      </c>
      <c r="B1036" s="208" t="str">
        <f>'so sanh'!B1089</f>
        <v>Sơn nước ngoại thất KENNY EXT PLUS (kháng kiềm tốt)</v>
      </c>
      <c r="C1036" s="208" t="str">
        <f>'so sanh'!C1089</f>
        <v>đ/kg</v>
      </c>
      <c r="D1036" s="208">
        <f>'so sanh'!D1089</f>
        <v>66363.636363636353</v>
      </c>
      <c r="E1036" s="208">
        <f>'so sanh'!E1089</f>
        <v>0</v>
      </c>
    </row>
    <row r="1037" spans="1:5" x14ac:dyDescent="0.3">
      <c r="A1037" s="45">
        <f>'so sanh'!A1090</f>
        <v>8</v>
      </c>
      <c r="B1037" s="208" t="str">
        <f>'so sanh'!B1090</f>
        <v>Sơn nước ngoại thất KENNY EXTRA (cao cấp, chống thấm) - màu thường</v>
      </c>
      <c r="C1037" s="208" t="str">
        <f>'so sanh'!C1090</f>
        <v>đ/kg</v>
      </c>
      <c r="D1037" s="208">
        <f>'so sanh'!D1090</f>
        <v>126363.63636363635</v>
      </c>
      <c r="E1037" s="208">
        <f>'so sanh'!E1090</f>
        <v>0</v>
      </c>
    </row>
    <row r="1038" spans="1:5" x14ac:dyDescent="0.3">
      <c r="A1038" s="45">
        <f>'so sanh'!A1091</f>
        <v>9</v>
      </c>
      <c r="B1038" s="208" t="str">
        <f>'so sanh'!B1091</f>
        <v>Sơn nước ngoại thất KENNY MAXSHELD (chống nóng, chống thấm) - màu thường</v>
      </c>
      <c r="C1038" s="208" t="str">
        <f>'so sanh'!C1091</f>
        <v>đ/kg</v>
      </c>
      <c r="D1038" s="208">
        <f>'so sanh'!D1091</f>
        <v>149090.90909090909</v>
      </c>
      <c r="E1038" s="208">
        <f>'so sanh'!E1091</f>
        <v>0</v>
      </c>
    </row>
    <row r="1039" spans="1:5" x14ac:dyDescent="0.3">
      <c r="A1039" s="45">
        <f>'so sanh'!A1092</f>
        <v>10</v>
      </c>
      <c r="B1039" s="208" t="str">
        <f>'so sanh'!B1092</f>
        <v>Sơn nước ngoại thất KENNY SHIELD (Bóng cao cấp, chống thấm) - màu thường</v>
      </c>
      <c r="C1039" s="208" t="str">
        <f>'so sanh'!C1092</f>
        <v>đ/kg</v>
      </c>
      <c r="D1039" s="208">
        <f>'so sanh'!D1092</f>
        <v>167272.72727272726</v>
      </c>
      <c r="E1039" s="208">
        <f>'so sanh'!E1092</f>
        <v>0</v>
      </c>
    </row>
    <row r="1040" spans="1:5" x14ac:dyDescent="0.3">
      <c r="A1040" s="45">
        <f>'so sanh'!A1093</f>
        <v>11</v>
      </c>
      <c r="B1040" s="208" t="str">
        <f>'so sanh'!B1093</f>
        <v>Sơn nước ngoại thất KENNY NANOSILK (ngoại thất siêu hạng) - màu thường</v>
      </c>
      <c r="C1040" s="208" t="str">
        <f>'so sanh'!C1093</f>
        <v>đ/kg</v>
      </c>
      <c r="D1040" s="208">
        <f>'so sanh'!D1093</f>
        <v>219999.99999999997</v>
      </c>
      <c r="E1040" s="208">
        <f>'so sanh'!E1093</f>
        <v>0</v>
      </c>
    </row>
    <row r="1041" spans="1:5" x14ac:dyDescent="0.3">
      <c r="A1041" s="45">
        <f>'so sanh'!A1094</f>
        <v>12</v>
      </c>
      <c r="B1041" s="208" t="str">
        <f>'so sanh'!B1094</f>
        <v>Sơn lót chống kiềm KENNY ANGEL nội thất cao cấp</v>
      </c>
      <c r="C1041" s="208" t="str">
        <f>'so sanh'!C1094</f>
        <v>đ/kg</v>
      </c>
      <c r="D1041" s="208">
        <f>'so sanh'!D1094</f>
        <v>50909.090909090904</v>
      </c>
      <c r="E1041" s="208">
        <f>'so sanh'!E1094</f>
        <v>0</v>
      </c>
    </row>
    <row r="1042" spans="1:5" x14ac:dyDescent="0.3">
      <c r="A1042" s="45">
        <f>'so sanh'!A1095</f>
        <v>13</v>
      </c>
      <c r="B1042" s="208" t="str">
        <f>'so sanh'!B1095</f>
        <v xml:space="preserve">Sơn lót chống kiềm KENNY SEALER ngoại thất chất lượng cao </v>
      </c>
      <c r="C1042" s="208" t="str">
        <f>'so sanh'!C1095</f>
        <v>đ/kg</v>
      </c>
      <c r="D1042" s="208">
        <f>'so sanh'!D1095</f>
        <v>64545.454545454537</v>
      </c>
      <c r="E1042" s="208">
        <f>'so sanh'!E1095</f>
        <v>0</v>
      </c>
    </row>
    <row r="1043" spans="1:5" x14ac:dyDescent="0.3">
      <c r="A1043" s="45">
        <f>'so sanh'!A1096</f>
        <v>14</v>
      </c>
      <c r="B1043" s="208" t="str">
        <f>'so sanh'!B1096</f>
        <v xml:space="preserve">Sơn lót chống kiềm KENNY PRIMER ngoại thất chất lượng cao </v>
      </c>
      <c r="C1043" s="208" t="str">
        <f>'so sanh'!C1096</f>
        <v>đ/kg</v>
      </c>
      <c r="D1043" s="208">
        <f>'so sanh'!D1096</f>
        <v>81818.181818181809</v>
      </c>
      <c r="E1043" s="208">
        <f>'so sanh'!E1096</f>
        <v>0</v>
      </c>
    </row>
    <row r="1044" spans="1:5" x14ac:dyDescent="0.3">
      <c r="A1044" s="45">
        <f>'so sanh'!A1097</f>
        <v>15</v>
      </c>
      <c r="B1044" s="208" t="str">
        <f>'so sanh'!B1097</f>
        <v xml:space="preserve">Sơn lót chống kiềm KENNY NANOSILK 5 trong 1 ngoại thất siêu hạng </v>
      </c>
      <c r="C1044" s="208" t="str">
        <f>'so sanh'!C1097</f>
        <v>đ/kg</v>
      </c>
      <c r="D1044" s="208">
        <f>'so sanh'!D1097</f>
        <v>103636.36363636363</v>
      </c>
      <c r="E1044" s="208">
        <f>'so sanh'!E1097</f>
        <v>0</v>
      </c>
    </row>
    <row r="1045" spans="1:5" x14ac:dyDescent="0.3">
      <c r="A1045" s="45">
        <f>'so sanh'!A1098</f>
        <v>16</v>
      </c>
      <c r="B1045" s="208" t="str">
        <f>'so sanh'!B1098</f>
        <v xml:space="preserve">Sơn chống thấm KENNY RAINKOTE màu đen cao cấp </v>
      </c>
      <c r="C1045" s="208" t="str">
        <f>'so sanh'!C1098</f>
        <v>đ/kg</v>
      </c>
      <c r="D1045" s="208">
        <f>'so sanh'!D1098</f>
        <v>31818.181818181816</v>
      </c>
      <c r="E1045" s="208">
        <f>'so sanh'!E1098</f>
        <v>0</v>
      </c>
    </row>
    <row r="1046" spans="1:5" x14ac:dyDescent="0.3">
      <c r="A1046" s="45">
        <f>'so sanh'!A1099</f>
        <v>17</v>
      </c>
      <c r="B1046" s="208" t="str">
        <f>'so sanh'!B1099</f>
        <v>Sơn chống thấm KENNY LATEX K11A đa năng cao cấp</v>
      </c>
      <c r="C1046" s="208" t="str">
        <f>'so sanh'!C1099</f>
        <v>đ/kg</v>
      </c>
      <c r="D1046" s="208">
        <f>'so sanh'!D1099</f>
        <v>105454.54545454544</v>
      </c>
      <c r="E1046" s="208">
        <f>'so sanh'!E1099</f>
        <v>0</v>
      </c>
    </row>
    <row r="1047" spans="1:5" x14ac:dyDescent="0.3">
      <c r="A1047" s="45">
        <f>'so sanh'!A1100</f>
        <v>18</v>
      </c>
      <c r="B1047" s="208" t="str">
        <f>'so sanh'!B1100</f>
        <v>Sơn chống thấm KENNY LATEX CT11B - Hợp chất pha xi măng, vữa tô.</v>
      </c>
      <c r="C1047" s="208" t="str">
        <f>'so sanh'!C1100</f>
        <v>đ/kg</v>
      </c>
      <c r="D1047" s="208">
        <f>'so sanh'!D1100</f>
        <v>69090.909090909088</v>
      </c>
      <c r="E1047" s="208">
        <f>'so sanh'!E1100</f>
        <v>0</v>
      </c>
    </row>
    <row r="1048" spans="1:5" x14ac:dyDescent="0.3">
      <c r="A1048" s="45">
        <f>'so sanh'!A1101</f>
        <v>19</v>
      </c>
      <c r="B1048" s="208" t="str">
        <f>'so sanh'!B1101</f>
        <v>Bột trét tường nội thất KENNY NICE kinh tế</v>
      </c>
      <c r="C1048" s="208" t="str">
        <f>'so sanh'!C1101</f>
        <v>đ/kg</v>
      </c>
      <c r="D1048" s="208">
        <f>'so sanh'!D1101</f>
        <v>3927.272727272727</v>
      </c>
      <c r="E1048" s="208">
        <f>'so sanh'!E1101</f>
        <v>0</v>
      </c>
    </row>
    <row r="1049" spans="1:5" x14ac:dyDescent="0.3">
      <c r="A1049" s="45">
        <f>'so sanh'!A1102</f>
        <v>20</v>
      </c>
      <c r="B1049" s="208" t="str">
        <f>'so sanh'!B1102</f>
        <v>Bột trét tường nội thất KENNY INT chất lượng cao</v>
      </c>
      <c r="C1049" s="208" t="str">
        <f>'so sanh'!C1102</f>
        <v>đ/kg</v>
      </c>
      <c r="D1049" s="208">
        <f>'so sanh'!D1102</f>
        <v>5745.454545454545</v>
      </c>
      <c r="E1049" s="208">
        <f>'so sanh'!E1102</f>
        <v>0</v>
      </c>
    </row>
    <row r="1050" spans="1:5" x14ac:dyDescent="0.3">
      <c r="A1050" s="45">
        <f>'so sanh'!A1103</f>
        <v>21</v>
      </c>
      <c r="B1050" s="208" t="str">
        <f>'so sanh'!B1103</f>
        <v>Bột trét tường nội thất KENNY LINGT cao cấp</v>
      </c>
      <c r="C1050" s="208" t="str">
        <f>'so sanh'!C1103</f>
        <v>đ/kg</v>
      </c>
      <c r="D1050" s="208">
        <f>'so sanh'!D1103</f>
        <v>6181.8181818181811</v>
      </c>
      <c r="E1050" s="208">
        <f>'so sanh'!E1103</f>
        <v>0</v>
      </c>
    </row>
    <row r="1051" spans="1:5" x14ac:dyDescent="0.3">
      <c r="A1051" s="45">
        <f>'so sanh'!A1104</f>
        <v>22</v>
      </c>
      <c r="B1051" s="208" t="str">
        <f>'so sanh'!B1104</f>
        <v>Bột trét tường nội thất KENNY DELUXE cao cấp</v>
      </c>
      <c r="C1051" s="208" t="str">
        <f>'so sanh'!C1104</f>
        <v>đ/kg</v>
      </c>
      <c r="D1051" s="208">
        <f>'so sanh'!D1104</f>
        <v>6363.6363636363631</v>
      </c>
      <c r="E1051" s="208">
        <f>'so sanh'!E1104</f>
        <v>0</v>
      </c>
    </row>
    <row r="1052" spans="1:5" x14ac:dyDescent="0.3">
      <c r="A1052" s="45">
        <f>'so sanh'!A1105</f>
        <v>23</v>
      </c>
      <c r="B1052" s="208" t="str">
        <f>'so sanh'!B1105</f>
        <v>Bột trét tường nội thất KENNY SATIN siêu bền</v>
      </c>
      <c r="C1052" s="208" t="str">
        <f>'so sanh'!C1105</f>
        <v>đ/kg</v>
      </c>
      <c r="D1052" s="208">
        <f>'so sanh'!D1105</f>
        <v>6545.454545454545</v>
      </c>
      <c r="E1052" s="208">
        <f>'so sanh'!E1105</f>
        <v>0</v>
      </c>
    </row>
    <row r="1053" spans="1:5" x14ac:dyDescent="0.3">
      <c r="A1053" s="45">
        <f>'so sanh'!A1106</f>
        <v>24</v>
      </c>
      <c r="B1053" s="208" t="str">
        <f>'so sanh'!B1106</f>
        <v>Bột trét tường ngoại thất KENNY NICE kinh tế</v>
      </c>
      <c r="C1053" s="208" t="str">
        <f>'so sanh'!C1106</f>
        <v>đ/kg</v>
      </c>
      <c r="D1053" s="208">
        <f>'so sanh'!D1106</f>
        <v>4363.6363636363631</v>
      </c>
      <c r="E1053" s="208">
        <f>'so sanh'!E1106</f>
        <v>0</v>
      </c>
    </row>
    <row r="1054" spans="1:5" x14ac:dyDescent="0.3">
      <c r="A1054" s="45">
        <f>'so sanh'!A1107</f>
        <v>25</v>
      </c>
      <c r="B1054" s="208" t="str">
        <f>'so sanh'!B1107</f>
        <v>Bột trét tường ngoại thất KENNY EXT chất lượng cao</v>
      </c>
      <c r="C1054" s="208" t="str">
        <f>'so sanh'!C1107</f>
        <v>đ/kg</v>
      </c>
      <c r="D1054" s="208">
        <f>'so sanh'!D1107</f>
        <v>6981.8181818181811</v>
      </c>
      <c r="E1054" s="208">
        <f>'so sanh'!E1107</f>
        <v>0</v>
      </c>
    </row>
    <row r="1055" spans="1:5" x14ac:dyDescent="0.3">
      <c r="A1055" s="45">
        <f>'so sanh'!A1108</f>
        <v>26</v>
      </c>
      <c r="B1055" s="208" t="str">
        <f>'so sanh'!B1108</f>
        <v>Bột trét tường ngoại thất KENNY EXTRA cao cấp</v>
      </c>
      <c r="C1055" s="208" t="str">
        <f>'so sanh'!C1108</f>
        <v>đ/kg</v>
      </c>
      <c r="D1055" s="208">
        <f>'so sanh'!D1108</f>
        <v>7345.454545454545</v>
      </c>
      <c r="E1055" s="208">
        <f>'so sanh'!E1108</f>
        <v>0</v>
      </c>
    </row>
    <row r="1056" spans="1:5" x14ac:dyDescent="0.3">
      <c r="A1056" s="45">
        <f>'so sanh'!A1109</f>
        <v>27</v>
      </c>
      <c r="B1056" s="208" t="str">
        <f>'so sanh'!B1109</f>
        <v>Bột trét tường ngoại thất KENNY MAXSHIELD cao cấp</v>
      </c>
      <c r="C1056" s="208" t="str">
        <f>'so sanh'!C1109</f>
        <v>đ/kg</v>
      </c>
      <c r="D1056" s="208">
        <f>'so sanh'!D1109</f>
        <v>7527.272727272727</v>
      </c>
      <c r="E1056" s="208">
        <f>'so sanh'!E1109</f>
        <v>0</v>
      </c>
    </row>
    <row r="1057" spans="1:5" x14ac:dyDescent="0.3">
      <c r="A1057" s="45">
        <f>'so sanh'!A1110</f>
        <v>28</v>
      </c>
      <c r="B1057" s="208" t="str">
        <f>'so sanh'!B1110</f>
        <v>Bột trét tường ngoại thất KENNY SHIELD siêu bền</v>
      </c>
      <c r="C1057" s="208" t="str">
        <f>'so sanh'!C1110</f>
        <v>đ/kg</v>
      </c>
      <c r="D1057" s="208">
        <f>'so sanh'!D1110</f>
        <v>7709.0909090909081</v>
      </c>
      <c r="E1057" s="208">
        <f>'so sanh'!E1110</f>
        <v>0</v>
      </c>
    </row>
    <row r="1058" spans="1:5" x14ac:dyDescent="0.3">
      <c r="A1058" s="45">
        <f>'so sanh'!A1111</f>
        <v>29</v>
      </c>
      <c r="B1058" s="208" t="str">
        <f>'so sanh'!B1111</f>
        <v>Bột trét tường ngoại thất KENNY PRO cao cấp</v>
      </c>
      <c r="C1058" s="208" t="str">
        <f>'so sanh'!C1111</f>
        <v>đ/kg</v>
      </c>
      <c r="D1058" s="208">
        <f>'so sanh'!D1111</f>
        <v>8909.0909090909081</v>
      </c>
      <c r="E1058" s="208">
        <f>'so sanh'!E1111</f>
        <v>0</v>
      </c>
    </row>
    <row r="1059" spans="1:5" x14ac:dyDescent="0.3">
      <c r="A1059" s="45">
        <f>'so sanh'!A1112</f>
        <v>30</v>
      </c>
      <c r="B1059" s="208" t="str">
        <f>'so sanh'!B1112</f>
        <v>Sơn dầu trang trí KENNY - trắng bóng</v>
      </c>
      <c r="C1059" s="208" t="str">
        <f>'so sanh'!C1112</f>
        <v>lít</v>
      </c>
      <c r="D1059" s="208">
        <f>'so sanh'!D1112</f>
        <v>130909.0909090909</v>
      </c>
      <c r="E1059" s="208">
        <f>'so sanh'!E1112</f>
        <v>0</v>
      </c>
    </row>
    <row r="1060" spans="1:5" x14ac:dyDescent="0.3">
      <c r="A1060" s="45">
        <f>'so sanh'!A1113</f>
        <v>31</v>
      </c>
      <c r="B1060" s="208" t="str">
        <f>'so sanh'!B1113</f>
        <v>Sơn dầu trang trí KENNY - màu bóng</v>
      </c>
      <c r="C1060" s="208" t="str">
        <f>'so sanh'!C1113</f>
        <v>lít</v>
      </c>
      <c r="D1060" s="208">
        <f>'so sanh'!D1113</f>
        <v>119999.99999999999</v>
      </c>
      <c r="E1060" s="208">
        <f>'so sanh'!E1113</f>
        <v>0</v>
      </c>
    </row>
    <row r="1061" spans="1:5" x14ac:dyDescent="0.3">
      <c r="A1061" s="45">
        <f>'so sanh'!A1114</f>
        <v>32</v>
      </c>
      <c r="B1061" s="208" t="str">
        <f>'so sanh'!B1114</f>
        <v>Sơn dầu trang trí KENNY - trắng mờ</v>
      </c>
      <c r="C1061" s="208" t="str">
        <f>'so sanh'!C1114</f>
        <v>lít</v>
      </c>
      <c r="D1061" s="208">
        <f>'so sanh'!D1114</f>
        <v>132727.27272727271</v>
      </c>
      <c r="E1061" s="208">
        <f>'so sanh'!E1114</f>
        <v>0</v>
      </c>
    </row>
    <row r="1062" spans="1:5" x14ac:dyDescent="0.3">
      <c r="A1062" s="45">
        <f>'so sanh'!A1115</f>
        <v>33</v>
      </c>
      <c r="B1062" s="208" t="str">
        <f>'so sanh'!B1115</f>
        <v>Sơn dầu trang trí KENNY - đen mờ</v>
      </c>
      <c r="C1062" s="208" t="str">
        <f>'so sanh'!C1115</f>
        <v>lít</v>
      </c>
      <c r="D1062" s="208">
        <f>'so sanh'!D1115</f>
        <v>127272.72727272726</v>
      </c>
      <c r="E1062" s="208">
        <f>'so sanh'!E1115</f>
        <v>0</v>
      </c>
    </row>
    <row r="1063" spans="1:5" x14ac:dyDescent="0.3">
      <c r="A1063" s="45">
        <f>'so sanh'!A1116</f>
        <v>34</v>
      </c>
      <c r="B1063" s="208" t="str">
        <f>'so sanh'!B1116</f>
        <v>Sơn dầu chống rỉ KENNY màu đỏ</v>
      </c>
      <c r="C1063" s="208" t="str">
        <f>'so sanh'!C1116</f>
        <v>lít</v>
      </c>
      <c r="D1063" s="208" t="e">
        <f>'so sanh'!D1116</f>
        <v>#REF!</v>
      </c>
      <c r="E1063" s="208" t="e">
        <f>'so sanh'!E1116</f>
        <v>#REF!</v>
      </c>
    </row>
    <row r="1064" spans="1:5" x14ac:dyDescent="0.3">
      <c r="A1064" s="45">
        <f>'so sanh'!A1117</f>
        <v>35</v>
      </c>
      <c r="B1064" s="208" t="str">
        <f>'so sanh'!B1117</f>
        <v>Sơn dầu chống rỉ KENNY màu xám</v>
      </c>
      <c r="C1064" s="208" t="str">
        <f>'so sanh'!C1117</f>
        <v>lít</v>
      </c>
      <c r="D1064" s="208" t="e">
        <f>'so sanh'!D1117</f>
        <v>#REF!</v>
      </c>
      <c r="E1064" s="208" t="e">
        <f>'so sanh'!E1117</f>
        <v>#REF!</v>
      </c>
    </row>
    <row r="1065" spans="1:5" x14ac:dyDescent="0.3">
      <c r="A1065" s="45">
        <f>'so sanh'!A1118</f>
        <v>36</v>
      </c>
      <c r="B1065" s="208" t="str">
        <f>'so sanh'!B1118</f>
        <v>Sơn dầu chống rỉ kim loại mạ kẽm KENNY màu đỏ</v>
      </c>
      <c r="C1065" s="208" t="str">
        <f>'so sanh'!C1118</f>
        <v>lít</v>
      </c>
      <c r="D1065" s="208" t="e">
        <f>'so sanh'!D1118</f>
        <v>#REF!</v>
      </c>
      <c r="E1065" s="208" t="e">
        <f>'so sanh'!E1118</f>
        <v>#REF!</v>
      </c>
    </row>
    <row r="1066" spans="1:5" x14ac:dyDescent="0.3">
      <c r="A1066" s="45">
        <f>'so sanh'!A1119</f>
        <v>37</v>
      </c>
      <c r="B1066" s="208" t="str">
        <f>'so sanh'!B1119</f>
        <v>Sơn dầu chống rỉ kim loại mạ kẽm KENNY màu xanh</v>
      </c>
      <c r="C1066" s="208" t="str">
        <f>'so sanh'!C1119</f>
        <v>lít</v>
      </c>
      <c r="D1066" s="208" t="e">
        <f>'so sanh'!D1119</f>
        <v>#REF!</v>
      </c>
      <c r="E1066" s="208" t="e">
        <f>'so sanh'!E1119</f>
        <v>#REF!</v>
      </c>
    </row>
    <row r="1067" spans="1:5" x14ac:dyDescent="0.3">
      <c r="A1067" s="45">
        <f>'so sanh'!A1120</f>
        <v>38</v>
      </c>
      <c r="B1067" s="208" t="str">
        <f>'so sanh'!B1120</f>
        <v>Sơn dầu chống rỉ kim loại mạ kẽm KENNY màu trắng</v>
      </c>
      <c r="C1067" s="208" t="str">
        <f>'so sanh'!C1120</f>
        <v>lít</v>
      </c>
      <c r="D1067" s="208" t="e">
        <f>'so sanh'!D1120</f>
        <v>#REF!</v>
      </c>
      <c r="E1067" s="208" t="e">
        <f>'so sanh'!E1120</f>
        <v>#REF!</v>
      </c>
    </row>
    <row r="1068" spans="1:5" x14ac:dyDescent="0.3">
      <c r="A1068" s="45">
        <f>'so sanh'!A1121</f>
        <v>0</v>
      </c>
      <c r="B1068" s="208" t="e">
        <f>'so sanh'!B1121</f>
        <v>#REF!</v>
      </c>
      <c r="C1068" s="208">
        <f>'so sanh'!C1121</f>
        <v>0</v>
      </c>
      <c r="D1068" s="208">
        <f>'so sanh'!D1121</f>
        <v>0</v>
      </c>
      <c r="E1068" s="208">
        <f>'so sanh'!E1121</f>
        <v>0</v>
      </c>
    </row>
    <row r="1069" spans="1:5" x14ac:dyDescent="0.3">
      <c r="A1069" s="45">
        <f>'so sanh'!A1122</f>
        <v>0</v>
      </c>
      <c r="B1069" s="208" t="e">
        <f>'so sanh'!B1122</f>
        <v>#REF!</v>
      </c>
      <c r="C1069" s="208">
        <f>'so sanh'!C1122</f>
        <v>0</v>
      </c>
      <c r="D1069" s="208">
        <f>'so sanh'!D1122</f>
        <v>0</v>
      </c>
      <c r="E1069" s="208">
        <f>'so sanh'!E1122</f>
        <v>0</v>
      </c>
    </row>
    <row r="1070" spans="1:5" x14ac:dyDescent="0.3">
      <c r="A1070" s="45" t="e">
        <f>'so sanh'!A1123</f>
        <v>#REF!</v>
      </c>
      <c r="B1070" s="208" t="e">
        <f>'so sanh'!B1123</f>
        <v>#REF!</v>
      </c>
      <c r="C1070" s="208" t="e">
        <f>'so sanh'!C1123</f>
        <v>#REF!</v>
      </c>
      <c r="D1070" s="208" t="e">
        <f>'so sanh'!D1123</f>
        <v>#REF!</v>
      </c>
      <c r="E1070" s="208" t="e">
        <f>'so sanh'!E1123</f>
        <v>#REF!</v>
      </c>
    </row>
    <row r="1071" spans="1:5" x14ac:dyDescent="0.3">
      <c r="A1071" s="45" t="e">
        <f>'so sanh'!A1124</f>
        <v>#REF!</v>
      </c>
      <c r="B1071" s="208" t="e">
        <f>'so sanh'!B1124</f>
        <v>#REF!</v>
      </c>
      <c r="C1071" s="208" t="e">
        <f>'so sanh'!C1124</f>
        <v>#REF!</v>
      </c>
      <c r="D1071" s="208" t="e">
        <f>'so sanh'!D1124</f>
        <v>#REF!</v>
      </c>
      <c r="E1071" s="208" t="e">
        <f>'so sanh'!E1124</f>
        <v>#REF!</v>
      </c>
    </row>
    <row r="1072" spans="1:5" x14ac:dyDescent="0.3">
      <c r="A1072" s="45" t="e">
        <f>'so sanh'!A1125</f>
        <v>#REF!</v>
      </c>
      <c r="B1072" s="208" t="e">
        <f>'so sanh'!B1125</f>
        <v>#REF!</v>
      </c>
      <c r="C1072" s="208" t="e">
        <f>'so sanh'!C1125</f>
        <v>#REF!</v>
      </c>
      <c r="D1072" s="208" t="e">
        <f>'so sanh'!D1125</f>
        <v>#REF!</v>
      </c>
      <c r="E1072" s="208" t="e">
        <f>'so sanh'!E1125</f>
        <v>#REF!</v>
      </c>
    </row>
    <row r="1073" spans="1:5" x14ac:dyDescent="0.3">
      <c r="A1073" s="45">
        <f>'so sanh'!A1126</f>
        <v>0</v>
      </c>
      <c r="B1073" s="208" t="e">
        <f>'so sanh'!B1126</f>
        <v>#REF!</v>
      </c>
      <c r="C1073" s="208">
        <f>'so sanh'!C1126</f>
        <v>0</v>
      </c>
      <c r="D1073" s="208">
        <f>'so sanh'!D1126</f>
        <v>0</v>
      </c>
      <c r="E1073" s="208">
        <f>'so sanh'!E1126</f>
        <v>0</v>
      </c>
    </row>
    <row r="1074" spans="1:5" x14ac:dyDescent="0.3">
      <c r="A1074" s="45" t="e">
        <f>'so sanh'!A1127</f>
        <v>#REF!</v>
      </c>
      <c r="B1074" s="208" t="e">
        <f>'so sanh'!B1127</f>
        <v>#REF!</v>
      </c>
      <c r="C1074" s="208" t="e">
        <f>'so sanh'!C1127</f>
        <v>#REF!</v>
      </c>
      <c r="D1074" s="208" t="e">
        <f>'so sanh'!D1127</f>
        <v>#REF!</v>
      </c>
      <c r="E1074" s="208" t="e">
        <f>'so sanh'!E1127</f>
        <v>#REF!</v>
      </c>
    </row>
    <row r="1075" spans="1:5" x14ac:dyDescent="0.3">
      <c r="A1075" s="45" t="e">
        <f>'so sanh'!A1128</f>
        <v>#REF!</v>
      </c>
      <c r="B1075" s="208" t="e">
        <f>'so sanh'!B1128</f>
        <v>#REF!</v>
      </c>
      <c r="C1075" s="208" t="e">
        <f>'so sanh'!C1128</f>
        <v>#REF!</v>
      </c>
      <c r="D1075" s="208" t="e">
        <f>'so sanh'!D1128</f>
        <v>#REF!</v>
      </c>
      <c r="E1075" s="208" t="e">
        <f>'so sanh'!E1128</f>
        <v>#REF!</v>
      </c>
    </row>
    <row r="1076" spans="1:5" x14ac:dyDescent="0.3">
      <c r="A1076" s="45" t="e">
        <f>'so sanh'!A1129</f>
        <v>#REF!</v>
      </c>
      <c r="B1076" s="208" t="e">
        <f>'so sanh'!B1129</f>
        <v>#REF!</v>
      </c>
      <c r="C1076" s="208" t="e">
        <f>'so sanh'!C1129</f>
        <v>#REF!</v>
      </c>
      <c r="D1076" s="208" t="e">
        <f>'so sanh'!D1129</f>
        <v>#REF!</v>
      </c>
      <c r="E1076" s="208" t="e">
        <f>'so sanh'!E1129</f>
        <v>#REF!</v>
      </c>
    </row>
    <row r="1077" spans="1:5" x14ac:dyDescent="0.3">
      <c r="A1077" s="45">
        <f>'so sanh'!A1130</f>
        <v>0</v>
      </c>
      <c r="B1077" s="208" t="e">
        <f>'so sanh'!B1130</f>
        <v>#REF!</v>
      </c>
      <c r="C1077" s="208">
        <f>'so sanh'!C1130</f>
        <v>0</v>
      </c>
      <c r="D1077" s="208">
        <f>'so sanh'!D1130</f>
        <v>0</v>
      </c>
      <c r="E1077" s="208">
        <f>'so sanh'!E1130</f>
        <v>0</v>
      </c>
    </row>
    <row r="1078" spans="1:5" x14ac:dyDescent="0.3">
      <c r="A1078" s="45" t="e">
        <f>'so sanh'!A1131</f>
        <v>#REF!</v>
      </c>
      <c r="B1078" s="208" t="e">
        <f>'so sanh'!B1131</f>
        <v>#REF!</v>
      </c>
      <c r="C1078" s="208" t="e">
        <f>'so sanh'!C1131</f>
        <v>#REF!</v>
      </c>
      <c r="D1078" s="208" t="e">
        <f>'so sanh'!D1131</f>
        <v>#REF!</v>
      </c>
      <c r="E1078" s="208" t="e">
        <f>'so sanh'!E1131</f>
        <v>#REF!</v>
      </c>
    </row>
    <row r="1079" spans="1:5" x14ac:dyDescent="0.3">
      <c r="A1079" s="45" t="e">
        <f>'so sanh'!A1132</f>
        <v>#REF!</v>
      </c>
      <c r="B1079" s="208" t="e">
        <f>'so sanh'!B1132</f>
        <v>#REF!</v>
      </c>
      <c r="C1079" s="208" t="e">
        <f>'so sanh'!C1132</f>
        <v>#REF!</v>
      </c>
      <c r="D1079" s="208" t="e">
        <f>'so sanh'!D1132</f>
        <v>#REF!</v>
      </c>
      <c r="E1079" s="208" t="e">
        <f>'so sanh'!E1132</f>
        <v>#REF!</v>
      </c>
    </row>
    <row r="1080" spans="1:5" x14ac:dyDescent="0.3">
      <c r="A1080" s="45" t="e">
        <f>'so sanh'!A1133</f>
        <v>#REF!</v>
      </c>
      <c r="B1080" s="208" t="e">
        <f>'so sanh'!B1133</f>
        <v>#REF!</v>
      </c>
      <c r="C1080" s="208" t="e">
        <f>'so sanh'!C1133</f>
        <v>#REF!</v>
      </c>
      <c r="D1080" s="208" t="e">
        <f>'so sanh'!D1133</f>
        <v>#REF!</v>
      </c>
      <c r="E1080" s="208" t="e">
        <f>'so sanh'!E1133</f>
        <v>#REF!</v>
      </c>
    </row>
    <row r="1081" spans="1:5" x14ac:dyDescent="0.3">
      <c r="A1081" s="45" t="e">
        <f>'so sanh'!A1134</f>
        <v>#REF!</v>
      </c>
      <c r="B1081" s="208" t="e">
        <f>'so sanh'!B1134</f>
        <v>#REF!</v>
      </c>
      <c r="C1081" s="208" t="e">
        <f>'so sanh'!C1134</f>
        <v>#REF!</v>
      </c>
      <c r="D1081" s="208" t="e">
        <f>'so sanh'!D1134</f>
        <v>#REF!</v>
      </c>
      <c r="E1081" s="208" t="e">
        <f>'so sanh'!E1134</f>
        <v>#REF!</v>
      </c>
    </row>
    <row r="1082" spans="1:5" x14ac:dyDescent="0.3">
      <c r="A1082" s="45" t="e">
        <f>'so sanh'!A1135</f>
        <v>#REF!</v>
      </c>
      <c r="B1082" s="208" t="e">
        <f>'so sanh'!B1135</f>
        <v>#REF!</v>
      </c>
      <c r="C1082" s="208" t="e">
        <f>'so sanh'!C1135</f>
        <v>#REF!</v>
      </c>
      <c r="D1082" s="208" t="e">
        <f>'so sanh'!D1135</f>
        <v>#REF!</v>
      </c>
      <c r="E1082" s="208" t="e">
        <f>'so sanh'!E1135</f>
        <v>#REF!</v>
      </c>
    </row>
    <row r="1083" spans="1:5" x14ac:dyDescent="0.3">
      <c r="A1083" s="45">
        <f>'so sanh'!A1136</f>
        <v>0</v>
      </c>
      <c r="B1083" s="208" t="e">
        <f>'so sanh'!B1136</f>
        <v>#REF!</v>
      </c>
      <c r="C1083" s="208">
        <f>'so sanh'!C1136</f>
        <v>0</v>
      </c>
      <c r="D1083" s="208">
        <f>'so sanh'!D1136</f>
        <v>0</v>
      </c>
      <c r="E1083" s="208">
        <f>'so sanh'!E1136</f>
        <v>0</v>
      </c>
    </row>
    <row r="1084" spans="1:5" x14ac:dyDescent="0.3">
      <c r="A1084" s="45" t="e">
        <f>'so sanh'!A1137</f>
        <v>#REF!</v>
      </c>
      <c r="B1084" s="208" t="e">
        <f>'so sanh'!B1137</f>
        <v>#REF!</v>
      </c>
      <c r="C1084" s="208" t="e">
        <f>'so sanh'!C1137</f>
        <v>#REF!</v>
      </c>
      <c r="D1084" s="208" t="e">
        <f>'so sanh'!D1137</f>
        <v>#REF!</v>
      </c>
      <c r="E1084" s="208" t="e">
        <f>'so sanh'!E1137</f>
        <v>#REF!</v>
      </c>
    </row>
    <row r="1085" spans="1:5" x14ac:dyDescent="0.3">
      <c r="A1085" s="45" t="e">
        <f>'so sanh'!A1138</f>
        <v>#REF!</v>
      </c>
      <c r="B1085" s="208" t="e">
        <f>'so sanh'!B1138</f>
        <v>#REF!</v>
      </c>
      <c r="C1085" s="208" t="e">
        <f>'so sanh'!C1138</f>
        <v>#REF!</v>
      </c>
      <c r="D1085" s="208" t="e">
        <f>'so sanh'!D1138</f>
        <v>#REF!</v>
      </c>
      <c r="E1085" s="208" t="e">
        <f>'so sanh'!E1138</f>
        <v>#REF!</v>
      </c>
    </row>
    <row r="1086" spans="1:5" x14ac:dyDescent="0.3">
      <c r="A1086" s="45" t="e">
        <f>'so sanh'!A1139</f>
        <v>#REF!</v>
      </c>
      <c r="B1086" s="208" t="e">
        <f>'so sanh'!B1139</f>
        <v>#REF!</v>
      </c>
      <c r="C1086" s="208" t="e">
        <f>'so sanh'!C1139</f>
        <v>#REF!</v>
      </c>
      <c r="D1086" s="208" t="e">
        <f>'so sanh'!D1139</f>
        <v>#REF!</v>
      </c>
      <c r="E1086" s="208" t="e">
        <f>'so sanh'!E1139</f>
        <v>#REF!</v>
      </c>
    </row>
    <row r="1087" spans="1:5" x14ac:dyDescent="0.3">
      <c r="A1087" s="45" t="e">
        <f>'so sanh'!A1140</f>
        <v>#REF!</v>
      </c>
      <c r="B1087" s="208" t="e">
        <f>'so sanh'!B1140</f>
        <v>#REF!</v>
      </c>
      <c r="C1087" s="208" t="e">
        <f>'so sanh'!C1140</f>
        <v>#REF!</v>
      </c>
      <c r="D1087" s="208" t="e">
        <f>'so sanh'!D1140</f>
        <v>#REF!</v>
      </c>
      <c r="E1087" s="208" t="e">
        <f>'so sanh'!E1140</f>
        <v>#REF!</v>
      </c>
    </row>
    <row r="1088" spans="1:5" x14ac:dyDescent="0.3">
      <c r="A1088" s="45" t="e">
        <f>'so sanh'!A1141</f>
        <v>#REF!</v>
      </c>
      <c r="B1088" s="208" t="e">
        <f>'so sanh'!B1141</f>
        <v>#REF!</v>
      </c>
      <c r="C1088" s="208" t="e">
        <f>'so sanh'!C1141</f>
        <v>#REF!</v>
      </c>
      <c r="D1088" s="208" t="e">
        <f>'so sanh'!D1141</f>
        <v>#REF!</v>
      </c>
      <c r="E1088" s="208" t="e">
        <f>'so sanh'!E1141</f>
        <v>#REF!</v>
      </c>
    </row>
    <row r="1089" spans="1:5" x14ac:dyDescent="0.3">
      <c r="A1089" s="45">
        <f>'so sanh'!A1142</f>
        <v>0</v>
      </c>
      <c r="B1089" s="208" t="e">
        <f>'so sanh'!B1142</f>
        <v>#REF!</v>
      </c>
      <c r="C1089" s="208">
        <f>'so sanh'!C1142</f>
        <v>0</v>
      </c>
      <c r="D1089" s="208">
        <f>'so sanh'!D1142</f>
        <v>0</v>
      </c>
      <c r="E1089" s="208">
        <f>'so sanh'!E1142</f>
        <v>0</v>
      </c>
    </row>
    <row r="1090" spans="1:5" x14ac:dyDescent="0.3">
      <c r="A1090" s="45" t="e">
        <f>'so sanh'!A1143</f>
        <v>#REF!</v>
      </c>
      <c r="B1090" s="208" t="e">
        <f>'so sanh'!B1143</f>
        <v>#REF!</v>
      </c>
      <c r="C1090" s="208" t="e">
        <f>'so sanh'!C1143</f>
        <v>#REF!</v>
      </c>
      <c r="D1090" s="208" t="e">
        <f>'so sanh'!D1143</f>
        <v>#REF!</v>
      </c>
      <c r="E1090" s="208" t="e">
        <f>'so sanh'!E1143</f>
        <v>#REF!</v>
      </c>
    </row>
    <row r="1091" spans="1:5" x14ac:dyDescent="0.3">
      <c r="A1091" s="45" t="e">
        <f>'so sanh'!A1144</f>
        <v>#REF!</v>
      </c>
      <c r="B1091" s="208" t="e">
        <f>'so sanh'!B1144</f>
        <v>#REF!</v>
      </c>
      <c r="C1091" s="208" t="e">
        <f>'so sanh'!C1144</f>
        <v>#REF!</v>
      </c>
      <c r="D1091" s="208" t="e">
        <f>'so sanh'!D1144</f>
        <v>#REF!</v>
      </c>
      <c r="E1091" s="208" t="e">
        <f>'so sanh'!E1144</f>
        <v>#REF!</v>
      </c>
    </row>
    <row r="1092" spans="1:5" x14ac:dyDescent="0.3">
      <c r="A1092" s="45" t="e">
        <f>'so sanh'!A1145</f>
        <v>#REF!</v>
      </c>
      <c r="B1092" s="208" t="e">
        <f>'so sanh'!B1145</f>
        <v>#REF!</v>
      </c>
      <c r="C1092" s="208" t="e">
        <f>'so sanh'!C1145</f>
        <v>#REF!</v>
      </c>
      <c r="D1092" s="208" t="e">
        <f>'so sanh'!D1145</f>
        <v>#REF!</v>
      </c>
      <c r="E1092" s="208" t="e">
        <f>'so sanh'!E1145</f>
        <v>#REF!</v>
      </c>
    </row>
    <row r="1093" spans="1:5" x14ac:dyDescent="0.3">
      <c r="A1093" s="45" t="e">
        <f>'so sanh'!A1146</f>
        <v>#REF!</v>
      </c>
      <c r="B1093" s="208" t="e">
        <f>'so sanh'!B1146</f>
        <v>#REF!</v>
      </c>
      <c r="C1093" s="208" t="e">
        <f>'so sanh'!C1146</f>
        <v>#REF!</v>
      </c>
      <c r="D1093" s="208" t="e">
        <f>'so sanh'!D1146</f>
        <v>#REF!</v>
      </c>
      <c r="E1093" s="208" t="e">
        <f>'so sanh'!E1146</f>
        <v>#REF!</v>
      </c>
    </row>
    <row r="1094" spans="1:5" x14ac:dyDescent="0.3">
      <c r="A1094" s="45" t="e">
        <f>'so sanh'!A1147</f>
        <v>#REF!</v>
      </c>
      <c r="B1094" s="208" t="e">
        <f>'so sanh'!B1147</f>
        <v>#REF!</v>
      </c>
      <c r="C1094" s="208" t="e">
        <f>'so sanh'!C1147</f>
        <v>#REF!</v>
      </c>
      <c r="D1094" s="208" t="e">
        <f>'so sanh'!D1147</f>
        <v>#REF!</v>
      </c>
      <c r="E1094" s="208" t="e">
        <f>'so sanh'!E1147</f>
        <v>#REF!</v>
      </c>
    </row>
    <row r="1095" spans="1:5" x14ac:dyDescent="0.3">
      <c r="A1095" s="45" t="e">
        <f>'so sanh'!A1148</f>
        <v>#REF!</v>
      </c>
      <c r="B1095" s="208" t="e">
        <f>'so sanh'!B1148</f>
        <v>#REF!</v>
      </c>
      <c r="C1095" s="208" t="e">
        <f>'so sanh'!C1148</f>
        <v>#REF!</v>
      </c>
      <c r="D1095" s="208" t="e">
        <f>'so sanh'!D1148</f>
        <v>#REF!</v>
      </c>
      <c r="E1095" s="208" t="e">
        <f>'so sanh'!E1148</f>
        <v>#REF!</v>
      </c>
    </row>
    <row r="1096" spans="1:5" x14ac:dyDescent="0.3">
      <c r="A1096" s="45" t="e">
        <f>'so sanh'!A1149</f>
        <v>#REF!</v>
      </c>
      <c r="B1096" s="208" t="e">
        <f>'so sanh'!B1149</f>
        <v>#REF!</v>
      </c>
      <c r="C1096" s="208" t="e">
        <f>'so sanh'!C1149</f>
        <v>#REF!</v>
      </c>
      <c r="D1096" s="208" t="e">
        <f>'so sanh'!D1149</f>
        <v>#REF!</v>
      </c>
      <c r="E1096" s="208" t="e">
        <f>'so sanh'!E1149</f>
        <v>#REF!</v>
      </c>
    </row>
    <row r="1097" spans="1:5" x14ac:dyDescent="0.3">
      <c r="A1097" s="45" t="e">
        <f>'so sanh'!A1150</f>
        <v>#REF!</v>
      </c>
      <c r="B1097" s="208" t="e">
        <f>'so sanh'!B1150</f>
        <v>#REF!</v>
      </c>
      <c r="C1097" s="208" t="e">
        <f>'so sanh'!C1150</f>
        <v>#REF!</v>
      </c>
      <c r="D1097" s="208">
        <f>'so sanh'!D1150</f>
        <v>0</v>
      </c>
      <c r="E1097" s="208">
        <f>'so sanh'!E1150</f>
        <v>0</v>
      </c>
    </row>
    <row r="1098" spans="1:5" x14ac:dyDescent="0.3">
      <c r="A1098" s="45" t="e">
        <f>'so sanh'!A1151</f>
        <v>#REF!</v>
      </c>
      <c r="B1098" s="208" t="e">
        <f>'so sanh'!B1151</f>
        <v>#REF!</v>
      </c>
      <c r="C1098" s="208" t="e">
        <f>'so sanh'!C1151</f>
        <v>#REF!</v>
      </c>
      <c r="D1098" s="208">
        <f>'so sanh'!D1151</f>
        <v>0</v>
      </c>
      <c r="E1098" s="208">
        <f>'so sanh'!E1151</f>
        <v>0</v>
      </c>
    </row>
    <row r="1099" spans="1:5" x14ac:dyDescent="0.3">
      <c r="A1099" s="45" t="e">
        <f>'so sanh'!A1152</f>
        <v>#REF!</v>
      </c>
      <c r="B1099" s="208" t="e">
        <f>'so sanh'!B1152</f>
        <v>#REF!</v>
      </c>
      <c r="C1099" s="208" t="e">
        <f>'so sanh'!C1152</f>
        <v>#REF!</v>
      </c>
      <c r="D1099" s="208">
        <f>'so sanh'!D1152</f>
        <v>0</v>
      </c>
      <c r="E1099" s="208">
        <f>'so sanh'!E1152</f>
        <v>0</v>
      </c>
    </row>
    <row r="1100" spans="1:5" x14ac:dyDescent="0.3">
      <c r="A1100" s="45" t="e">
        <f>'so sanh'!A1153</f>
        <v>#REF!</v>
      </c>
      <c r="B1100" s="208" t="e">
        <f>'so sanh'!B1153</f>
        <v>#REF!</v>
      </c>
      <c r="C1100" s="208" t="e">
        <f>'so sanh'!C1153</f>
        <v>#REF!</v>
      </c>
      <c r="D1100" s="208">
        <f>'so sanh'!D1153</f>
        <v>0</v>
      </c>
      <c r="E1100" s="208">
        <f>'so sanh'!E1153</f>
        <v>0</v>
      </c>
    </row>
    <row r="1101" spans="1:5" x14ac:dyDescent="0.3">
      <c r="A1101" s="45" t="e">
        <f>'so sanh'!A1154</f>
        <v>#REF!</v>
      </c>
      <c r="B1101" s="208" t="e">
        <f>'so sanh'!B1154</f>
        <v>#REF!</v>
      </c>
      <c r="C1101" s="208">
        <f>'so sanh'!C1154</f>
        <v>0</v>
      </c>
      <c r="D1101" s="208">
        <f>'so sanh'!D1154</f>
        <v>0</v>
      </c>
      <c r="E1101" s="208">
        <f>'so sanh'!E1154</f>
        <v>0</v>
      </c>
    </row>
    <row r="1102" spans="1:5" x14ac:dyDescent="0.3">
      <c r="A1102" s="45">
        <f>'so sanh'!A1155</f>
        <v>0</v>
      </c>
      <c r="B1102" s="208" t="str">
        <f>'so sanh'!B1155</f>
        <v xml:space="preserve"> * Công ty TNHH Hoá nhựa Đệ Nhất Áp dụng cho khu vực phía Nam từ Quảng Bình). Theo bảng giá ngày 02/01/2019</v>
      </c>
      <c r="C1102" s="208">
        <f>'so sanh'!C1155</f>
        <v>0</v>
      </c>
      <c r="D1102" s="208">
        <f>'so sanh'!D1155</f>
        <v>0</v>
      </c>
      <c r="E1102" s="208">
        <f>'so sanh'!E1155</f>
        <v>0</v>
      </c>
    </row>
    <row r="1103" spans="1:5" x14ac:dyDescent="0.3">
      <c r="A1103" s="45">
        <f>'so sanh'!A1156</f>
        <v>0</v>
      </c>
      <c r="B1103" s="208" t="str">
        <f>'so sanh'!B1156</f>
        <v xml:space="preserve"> - Ống PVC Đệ Nhất ASTM 2241 # BS 3505 và B908:</v>
      </c>
      <c r="C1103" s="208">
        <f>'so sanh'!C1156</f>
        <v>0</v>
      </c>
      <c r="D1103" s="208">
        <f>'so sanh'!D1156</f>
        <v>0</v>
      </c>
      <c r="E1103" s="208">
        <f>'so sanh'!E1156</f>
        <v>0</v>
      </c>
    </row>
    <row r="1104" spans="1:5" x14ac:dyDescent="0.3">
      <c r="A1104" s="45">
        <f>'so sanh'!A1157</f>
        <v>1</v>
      </c>
      <c r="B1104" s="208" t="str">
        <f>'so sanh'!B1157</f>
        <v xml:space="preserve"> Þ 21    (dày 1,7 mm)</v>
      </c>
      <c r="C1104" s="208" t="str">
        <f>'so sanh'!C1157</f>
        <v>đ/m</v>
      </c>
      <c r="D1104" s="208">
        <f>'so sanh'!D1157</f>
        <v>0</v>
      </c>
      <c r="E1104" s="208">
        <f>'so sanh'!E1157</f>
        <v>0</v>
      </c>
    </row>
    <row r="1105" spans="1:5" x14ac:dyDescent="0.3">
      <c r="A1105" s="45">
        <f>'so sanh'!A1158</f>
        <v>2</v>
      </c>
      <c r="B1105" s="208" t="str">
        <f>'so sanh'!B1158</f>
        <v xml:space="preserve"> Þ 27    (dày 1,9 mm)</v>
      </c>
      <c r="C1105" s="208" t="str">
        <f>'so sanh'!C1158</f>
        <v>đ/m</v>
      </c>
      <c r="D1105" s="208">
        <f>'so sanh'!D1158</f>
        <v>0</v>
      </c>
      <c r="E1105" s="208">
        <f>'so sanh'!E1158</f>
        <v>0</v>
      </c>
    </row>
    <row r="1106" spans="1:5" x14ac:dyDescent="0.3">
      <c r="A1106" s="45">
        <f>'so sanh'!A1159</f>
        <v>3</v>
      </c>
      <c r="B1106" s="208" t="str">
        <f>'so sanh'!B1159</f>
        <v xml:space="preserve"> Þ 34    (dày 2,1 mm)</v>
      </c>
      <c r="C1106" s="208" t="str">
        <f>'so sanh'!C1159</f>
        <v>đ/m</v>
      </c>
      <c r="D1106" s="208">
        <f>'so sanh'!D1159</f>
        <v>0</v>
      </c>
      <c r="E1106" s="208">
        <f>'so sanh'!E1159</f>
        <v>0</v>
      </c>
    </row>
    <row r="1107" spans="1:5" x14ac:dyDescent="0.3">
      <c r="A1107" s="45">
        <f>'so sanh'!A1160</f>
        <v>4</v>
      </c>
      <c r="B1107" s="208" t="str">
        <f>'so sanh'!B1160</f>
        <v xml:space="preserve"> Þ42    (dày 2,1 mm)</v>
      </c>
      <c r="C1107" s="208" t="str">
        <f>'so sanh'!C1160</f>
        <v>đ/m</v>
      </c>
      <c r="D1107" s="208">
        <f>'so sanh'!D1160</f>
        <v>0</v>
      </c>
      <c r="E1107" s="208">
        <f>'so sanh'!E1160</f>
        <v>0</v>
      </c>
    </row>
    <row r="1108" spans="1:5" x14ac:dyDescent="0.3">
      <c r="A1108" s="45">
        <f>'so sanh'!A1161</f>
        <v>5</v>
      </c>
      <c r="B1108" s="208" t="str">
        <f>'so sanh'!B1161</f>
        <v xml:space="preserve"> Þ 49    (dày 2,5 mm)</v>
      </c>
      <c r="C1108" s="208" t="str">
        <f>'so sanh'!C1161</f>
        <v>đ/m</v>
      </c>
      <c r="D1108" s="208">
        <f>'so sanh'!D1161</f>
        <v>0</v>
      </c>
      <c r="E1108" s="208">
        <f>'so sanh'!E1161</f>
        <v>0</v>
      </c>
    </row>
    <row r="1109" spans="1:5" x14ac:dyDescent="0.3">
      <c r="A1109" s="45">
        <f>'so sanh'!A1162</f>
        <v>6</v>
      </c>
      <c r="B1109" s="208" t="str">
        <f>'so sanh'!B1162</f>
        <v xml:space="preserve"> Þ 60    (dày 2,5 mm)</v>
      </c>
      <c r="C1109" s="208" t="str">
        <f>'so sanh'!C1162</f>
        <v>đ/m</v>
      </c>
      <c r="D1109" s="208">
        <f>'so sanh'!D1162</f>
        <v>0</v>
      </c>
      <c r="E1109" s="208">
        <f>'so sanh'!E1162</f>
        <v>0</v>
      </c>
    </row>
    <row r="1110" spans="1:5" x14ac:dyDescent="0.3">
      <c r="A1110" s="45">
        <f>'so sanh'!A1163</f>
        <v>7</v>
      </c>
      <c r="B1110" s="208" t="str">
        <f>'so sanh'!B1163</f>
        <v xml:space="preserve"> Þ 60    (dày 3,0 mm)</v>
      </c>
      <c r="C1110" s="208" t="str">
        <f>'so sanh'!C1163</f>
        <v>đ/m</v>
      </c>
      <c r="D1110" s="208">
        <f>'so sanh'!D1163</f>
        <v>0</v>
      </c>
      <c r="E1110" s="208">
        <f>'so sanh'!E1163</f>
        <v>0</v>
      </c>
    </row>
    <row r="1111" spans="1:5" x14ac:dyDescent="0.3">
      <c r="A1111" s="45">
        <f>'so sanh'!A1164</f>
        <v>8</v>
      </c>
      <c r="B1111" s="208" t="str">
        <f>'so sanh'!B1164</f>
        <v xml:space="preserve"> Þ 73    (dày 3,0 mm)</v>
      </c>
      <c r="C1111" s="208" t="str">
        <f>'so sanh'!C1164</f>
        <v>đ/m</v>
      </c>
      <c r="D1111" s="208">
        <f>'so sanh'!D1164</f>
        <v>0</v>
      </c>
      <c r="E1111" s="208">
        <f>'so sanh'!E1164</f>
        <v>0</v>
      </c>
    </row>
    <row r="1112" spans="1:5" x14ac:dyDescent="0.3">
      <c r="A1112" s="45">
        <f>'so sanh'!A1165</f>
        <v>9</v>
      </c>
      <c r="B1112" s="208" t="str">
        <f>'so sanh'!B1165</f>
        <v xml:space="preserve"> Þ 76    (dày 3,0 mm)</v>
      </c>
      <c r="C1112" s="208" t="str">
        <f>'so sanh'!C1165</f>
        <v>đ/m</v>
      </c>
      <c r="D1112" s="208">
        <f>'so sanh'!D1165</f>
        <v>0</v>
      </c>
      <c r="E1112" s="208">
        <f>'so sanh'!E1165</f>
        <v>0</v>
      </c>
    </row>
    <row r="1113" spans="1:5" x14ac:dyDescent="0.3">
      <c r="A1113" s="45">
        <f>'so sanh'!A1166</f>
        <v>10</v>
      </c>
      <c r="B1113" s="208" t="str">
        <f>'so sanh'!B1166</f>
        <v xml:space="preserve"> Þ 90   (dày 3,0 mm)</v>
      </c>
      <c r="C1113" s="208" t="str">
        <f>'so sanh'!C1166</f>
        <v>đ/m</v>
      </c>
      <c r="D1113" s="208">
        <f>'so sanh'!D1166</f>
        <v>0</v>
      </c>
      <c r="E1113" s="208">
        <f>'so sanh'!E1166</f>
        <v>0</v>
      </c>
    </row>
    <row r="1114" spans="1:5" x14ac:dyDescent="0.3">
      <c r="A1114" s="45">
        <f>'so sanh'!A1167</f>
        <v>11</v>
      </c>
      <c r="B1114" s="208" t="str">
        <f>'so sanh'!B1167</f>
        <v xml:space="preserve"> Þ 114  (dày 3,5 mm)</v>
      </c>
      <c r="C1114" s="208" t="str">
        <f>'so sanh'!C1167</f>
        <v>đ/m</v>
      </c>
      <c r="D1114" s="208">
        <f>'so sanh'!D1167</f>
        <v>0</v>
      </c>
      <c r="E1114" s="208">
        <f>'so sanh'!E1167</f>
        <v>0</v>
      </c>
    </row>
    <row r="1115" spans="1:5" x14ac:dyDescent="0.3">
      <c r="A1115" s="45">
        <f>'so sanh'!A1168</f>
        <v>12</v>
      </c>
      <c r="B1115" s="208" t="str">
        <f>'so sanh'!B1168</f>
        <v xml:space="preserve"> Þ 114  (dày 5,0 mm)</v>
      </c>
      <c r="C1115" s="208" t="str">
        <f>'so sanh'!C1168</f>
        <v>đ/m</v>
      </c>
      <c r="D1115" s="208">
        <f>'so sanh'!D1168</f>
        <v>0</v>
      </c>
      <c r="E1115" s="208">
        <f>'so sanh'!E1168</f>
        <v>0</v>
      </c>
    </row>
    <row r="1116" spans="1:5" x14ac:dyDescent="0.3">
      <c r="A1116" s="45">
        <f>'so sanh'!A1169</f>
        <v>13</v>
      </c>
      <c r="B1116" s="208" t="str">
        <f>'so sanh'!B1169</f>
        <v xml:space="preserve"> Þ140  (dày 3,5 mm)</v>
      </c>
      <c r="C1116" s="208" t="str">
        <f>'so sanh'!C1169</f>
        <v>đ/m</v>
      </c>
      <c r="D1116" s="208">
        <f>'so sanh'!D1169</f>
        <v>0</v>
      </c>
      <c r="E1116" s="208">
        <f>'so sanh'!E1169</f>
        <v>0</v>
      </c>
    </row>
    <row r="1117" spans="1:5" x14ac:dyDescent="0.3">
      <c r="A1117" s="45">
        <f>'so sanh'!A1170</f>
        <v>14</v>
      </c>
      <c r="B1117" s="208" t="str">
        <f>'so sanh'!B1170</f>
        <v xml:space="preserve"> Þ 140  (dày 5,0 mm)</v>
      </c>
      <c r="C1117" s="208" t="str">
        <f>'so sanh'!C1170</f>
        <v>đ/m</v>
      </c>
      <c r="D1117" s="208">
        <f>'so sanh'!D1170</f>
        <v>0</v>
      </c>
      <c r="E1117" s="208">
        <f>'so sanh'!E1170</f>
        <v>0</v>
      </c>
    </row>
    <row r="1118" spans="1:5" x14ac:dyDescent="0.3">
      <c r="A1118" s="45">
        <f>'so sanh'!A1171</f>
        <v>15</v>
      </c>
      <c r="B1118" s="208" t="str">
        <f>'so sanh'!B1171</f>
        <v xml:space="preserve"> Þ 168  (dày 4,5 mm)</v>
      </c>
      <c r="C1118" s="208" t="str">
        <f>'so sanh'!C1171</f>
        <v>đ/m</v>
      </c>
      <c r="D1118" s="208">
        <f>'so sanh'!D1171</f>
        <v>0</v>
      </c>
      <c r="E1118" s="208">
        <f>'so sanh'!E1171</f>
        <v>0</v>
      </c>
    </row>
    <row r="1119" spans="1:5" x14ac:dyDescent="0.3">
      <c r="A1119" s="45">
        <f>'so sanh'!A1172</f>
        <v>0</v>
      </c>
      <c r="B1119" s="208" t="str">
        <f>'so sanh'!B1172</f>
        <v xml:space="preserve"> - Phụ kiện Đệ Nhất tiêu chuẩn ASTM hệ inch - loại dày:</v>
      </c>
      <c r="C1119" s="208">
        <f>'so sanh'!C1172</f>
        <v>0</v>
      </c>
      <c r="D1119" s="208">
        <f>'so sanh'!D1172</f>
        <v>0</v>
      </c>
      <c r="E1119" s="208">
        <f>'so sanh'!E1172</f>
        <v>0</v>
      </c>
    </row>
    <row r="1120" spans="1:5" x14ac:dyDescent="0.3">
      <c r="A1120" s="45">
        <f>'so sanh'!A1173</f>
        <v>1</v>
      </c>
      <c r="B1120" s="208" t="str">
        <f>'so sanh'!B1173</f>
        <v xml:space="preserve"> Nối fi 42 (1-1/4")</v>
      </c>
      <c r="C1120" s="208" t="str">
        <f>'so sanh'!C1173</f>
        <v>đ/cái</v>
      </c>
      <c r="D1120" s="208">
        <f>'so sanh'!D1173</f>
        <v>0</v>
      </c>
      <c r="E1120" s="208">
        <f>'so sanh'!E1173</f>
        <v>0</v>
      </c>
    </row>
    <row r="1121" spans="1:5" x14ac:dyDescent="0.3">
      <c r="A1121" s="45">
        <f>'so sanh'!A1174</f>
        <v>2</v>
      </c>
      <c r="B1121" s="208" t="str">
        <f>'so sanh'!B1174</f>
        <v xml:space="preserve"> Nối fi 49 (1-1/2")</v>
      </c>
      <c r="C1121" s="208" t="str">
        <f>'so sanh'!C1174</f>
        <v>đ/cái</v>
      </c>
      <c r="D1121" s="208">
        <f>'so sanh'!D1174</f>
        <v>0</v>
      </c>
      <c r="E1121" s="208">
        <f>'so sanh'!E1174</f>
        <v>0</v>
      </c>
    </row>
    <row r="1122" spans="1:5" x14ac:dyDescent="0.3">
      <c r="A1122" s="45">
        <f>'so sanh'!A1175</f>
        <v>3</v>
      </c>
      <c r="B1122" s="208" t="str">
        <f>'so sanh'!B1175</f>
        <v xml:space="preserve"> Nối fi 60 (2")</v>
      </c>
      <c r="C1122" s="208" t="str">
        <f>'so sanh'!C1175</f>
        <v>đ/cái</v>
      </c>
      <c r="D1122" s="208">
        <f>'so sanh'!D1175</f>
        <v>0</v>
      </c>
      <c r="E1122" s="208">
        <f>'so sanh'!E1175</f>
        <v>0</v>
      </c>
    </row>
    <row r="1123" spans="1:5" x14ac:dyDescent="0.3">
      <c r="A1123" s="45">
        <f>'so sanh'!A1176</f>
        <v>4</v>
      </c>
      <c r="B1123" s="208" t="str">
        <f>'so sanh'!B1176</f>
        <v xml:space="preserve"> Nối fi 76 (2-1/2")</v>
      </c>
      <c r="C1123" s="208" t="str">
        <f>'so sanh'!C1176</f>
        <v>đ/cái</v>
      </c>
      <c r="D1123" s="208">
        <f>'so sanh'!D1176</f>
        <v>0</v>
      </c>
      <c r="E1123" s="208">
        <f>'so sanh'!E1176</f>
        <v>0</v>
      </c>
    </row>
    <row r="1124" spans="1:5" x14ac:dyDescent="0.3">
      <c r="A1124" s="45">
        <f>'so sanh'!A1177</f>
        <v>5</v>
      </c>
      <c r="B1124" s="208" t="str">
        <f>'so sanh'!B1177</f>
        <v xml:space="preserve"> Nối fi 90 (3") </v>
      </c>
      <c r="C1124" s="208" t="str">
        <f>'so sanh'!C1177</f>
        <v>đ/cái</v>
      </c>
      <c r="D1124" s="208">
        <f>'so sanh'!D1177</f>
        <v>0</v>
      </c>
      <c r="E1124" s="208">
        <f>'so sanh'!E1177</f>
        <v>0</v>
      </c>
    </row>
    <row r="1125" spans="1:5" x14ac:dyDescent="0.3">
      <c r="A1125" s="45">
        <f>'so sanh'!A1178</f>
        <v>6</v>
      </c>
      <c r="B1125" s="208" t="str">
        <f>'so sanh'!B1178</f>
        <v xml:space="preserve"> Nối fi 114 (4")</v>
      </c>
      <c r="C1125" s="208" t="str">
        <f>'so sanh'!C1178</f>
        <v>đ/cái</v>
      </c>
      <c r="D1125" s="208">
        <f>'so sanh'!D1178</f>
        <v>0</v>
      </c>
      <c r="E1125" s="208">
        <f>'so sanh'!E1178</f>
        <v>0</v>
      </c>
    </row>
    <row r="1126" spans="1:5" x14ac:dyDescent="0.3">
      <c r="A1126" s="45">
        <f>'so sanh'!A1179</f>
        <v>7</v>
      </c>
      <c r="B1126" s="208" t="str">
        <f>'so sanh'!B1179</f>
        <v xml:space="preserve"> Nối fi 168 (6")</v>
      </c>
      <c r="C1126" s="208" t="str">
        <f>'so sanh'!C1179</f>
        <v>đ/cái</v>
      </c>
      <c r="D1126" s="208">
        <f>'so sanh'!D1179</f>
        <v>0</v>
      </c>
      <c r="E1126" s="208">
        <f>'so sanh'!E1179</f>
        <v>0</v>
      </c>
    </row>
    <row r="1127" spans="1:5" x14ac:dyDescent="0.3">
      <c r="A1127" s="45">
        <f>'so sanh'!A1180</f>
        <v>8</v>
      </c>
      <c r="B1127" s="208" t="str">
        <f>'so sanh'!B1180</f>
        <v xml:space="preserve"> Chữ  T fi 21 (1/2") </v>
      </c>
      <c r="C1127" s="208" t="str">
        <f>'so sanh'!C1180</f>
        <v>đ/cái</v>
      </c>
      <c r="D1127" s="208">
        <f>'so sanh'!D1180</f>
        <v>0</v>
      </c>
      <c r="E1127" s="208">
        <f>'so sanh'!E1180</f>
        <v>0</v>
      </c>
    </row>
    <row r="1128" spans="1:5" x14ac:dyDescent="0.3">
      <c r="A1128" s="45">
        <f>'so sanh'!A1181</f>
        <v>9</v>
      </c>
      <c r="B1128" s="208" t="str">
        <f>'so sanh'!B1181</f>
        <v xml:space="preserve"> Chữ  T fi 27 (3/4") </v>
      </c>
      <c r="C1128" s="208" t="str">
        <f>'so sanh'!C1181</f>
        <v>đ/cái</v>
      </c>
      <c r="D1128" s="208">
        <f>'so sanh'!D1181</f>
        <v>0</v>
      </c>
      <c r="E1128" s="208">
        <f>'so sanh'!E1181</f>
        <v>0</v>
      </c>
    </row>
    <row r="1129" spans="1:5" x14ac:dyDescent="0.3">
      <c r="A1129" s="45">
        <f>'so sanh'!A1182</f>
        <v>10</v>
      </c>
      <c r="B1129" s="208" t="str">
        <f>'so sanh'!B1182</f>
        <v xml:space="preserve"> Chữ  T fi 34 (1") </v>
      </c>
      <c r="C1129" s="208" t="str">
        <f>'so sanh'!C1182</f>
        <v>đ/cái</v>
      </c>
      <c r="D1129" s="208">
        <f>'so sanh'!D1182</f>
        <v>0</v>
      </c>
      <c r="E1129" s="208">
        <f>'so sanh'!E1182</f>
        <v>0</v>
      </c>
    </row>
    <row r="1130" spans="1:5" x14ac:dyDescent="0.3">
      <c r="A1130" s="45">
        <f>'so sanh'!A1183</f>
        <v>11</v>
      </c>
      <c r="B1130" s="208" t="str">
        <f>'so sanh'!B1183</f>
        <v xml:space="preserve"> Chữ  T fi 42 (1-1/4") </v>
      </c>
      <c r="C1130" s="208" t="str">
        <f>'so sanh'!C1183</f>
        <v>đ/cái</v>
      </c>
      <c r="D1130" s="208">
        <f>'so sanh'!D1183</f>
        <v>0</v>
      </c>
      <c r="E1130" s="208">
        <f>'so sanh'!E1183</f>
        <v>0</v>
      </c>
    </row>
    <row r="1131" spans="1:5" x14ac:dyDescent="0.3">
      <c r="A1131" s="45">
        <f>'so sanh'!A1184</f>
        <v>12</v>
      </c>
      <c r="B1131" s="208" t="str">
        <f>'so sanh'!B1184</f>
        <v xml:space="preserve"> Chữ  T fi 49 (1-1/2") </v>
      </c>
      <c r="C1131" s="208" t="str">
        <f>'so sanh'!C1184</f>
        <v>đ/cái</v>
      </c>
      <c r="D1131" s="208">
        <f>'so sanh'!D1184</f>
        <v>0</v>
      </c>
      <c r="E1131" s="208">
        <f>'so sanh'!E1184</f>
        <v>0</v>
      </c>
    </row>
    <row r="1132" spans="1:5" x14ac:dyDescent="0.3">
      <c r="A1132" s="45">
        <f>'so sanh'!A1185</f>
        <v>13</v>
      </c>
      <c r="B1132" s="208" t="str">
        <f>'so sanh'!B1185</f>
        <v xml:space="preserve"> Chữ  T fi 60 (2") </v>
      </c>
      <c r="C1132" s="208" t="str">
        <f>'so sanh'!C1185</f>
        <v>đ/cái</v>
      </c>
      <c r="D1132" s="208">
        <f>'so sanh'!D1185</f>
        <v>0</v>
      </c>
      <c r="E1132" s="208">
        <f>'so sanh'!E1185</f>
        <v>0</v>
      </c>
    </row>
    <row r="1133" spans="1:5" x14ac:dyDescent="0.3">
      <c r="A1133" s="45">
        <f>'so sanh'!A1186</f>
        <v>14</v>
      </c>
      <c r="B1133" s="208" t="str">
        <f>'so sanh'!B1186</f>
        <v xml:space="preserve"> Chữ  T fi 76 (2 - 1/2") </v>
      </c>
      <c r="C1133" s="208" t="str">
        <f>'so sanh'!C1186</f>
        <v>đ/cái</v>
      </c>
      <c r="D1133" s="208">
        <f>'so sanh'!D1186</f>
        <v>0</v>
      </c>
      <c r="E1133" s="208">
        <f>'so sanh'!E1186</f>
        <v>0</v>
      </c>
    </row>
    <row r="1134" spans="1:5" x14ac:dyDescent="0.3">
      <c r="A1134" s="45">
        <f>'so sanh'!A1187</f>
        <v>15</v>
      </c>
      <c r="B1134" s="208" t="str">
        <f>'so sanh'!B1187</f>
        <v xml:space="preserve"> Chữ  T fi 90 (3") </v>
      </c>
      <c r="C1134" s="208" t="str">
        <f>'so sanh'!C1187</f>
        <v>đ/cái</v>
      </c>
      <c r="D1134" s="208">
        <f>'so sanh'!D1187</f>
        <v>0</v>
      </c>
      <c r="E1134" s="208">
        <f>'so sanh'!E1187</f>
        <v>0</v>
      </c>
    </row>
    <row r="1135" spans="1:5" x14ac:dyDescent="0.3">
      <c r="A1135" s="45">
        <f>'so sanh'!A1188</f>
        <v>16</v>
      </c>
      <c r="B1135" s="208" t="str">
        <f>'so sanh'!B1188</f>
        <v xml:space="preserve"> Chữ  T fi 114 (4") </v>
      </c>
      <c r="C1135" s="208" t="str">
        <f>'so sanh'!C1188</f>
        <v>đ/cái</v>
      </c>
      <c r="D1135" s="208">
        <f>'so sanh'!D1188</f>
        <v>0</v>
      </c>
      <c r="E1135" s="208">
        <f>'so sanh'!E1188</f>
        <v>0</v>
      </c>
    </row>
    <row r="1136" spans="1:5" x14ac:dyDescent="0.3">
      <c r="A1136" s="45">
        <f>'so sanh'!A1189</f>
        <v>17</v>
      </c>
      <c r="B1136" s="208" t="str">
        <f>'so sanh'!B1189</f>
        <v xml:space="preserve"> Chữ  T fi 168 (6") </v>
      </c>
      <c r="C1136" s="208" t="str">
        <f>'so sanh'!C1189</f>
        <v>đ/cái</v>
      </c>
      <c r="D1136" s="208">
        <f>'so sanh'!D1189</f>
        <v>0</v>
      </c>
      <c r="E1136" s="208">
        <f>'so sanh'!E1189</f>
        <v>0</v>
      </c>
    </row>
    <row r="1137" spans="1:5" x14ac:dyDescent="0.3">
      <c r="A1137" s="45">
        <f>'so sanh'!A1190</f>
        <v>18</v>
      </c>
      <c r="B1137" s="208" t="str">
        <f>'so sanh'!B1190</f>
        <v xml:space="preserve"> Co 450  fi 42 (1-1/4")</v>
      </c>
      <c r="C1137" s="208" t="str">
        <f>'so sanh'!C1190</f>
        <v>đ/cái</v>
      </c>
      <c r="D1137" s="208">
        <f>'so sanh'!D1190</f>
        <v>0</v>
      </c>
      <c r="E1137" s="208">
        <f>'so sanh'!E1190</f>
        <v>0</v>
      </c>
    </row>
    <row r="1138" spans="1:5" x14ac:dyDescent="0.3">
      <c r="A1138" s="45">
        <f>'so sanh'!A1191</f>
        <v>19</v>
      </c>
      <c r="B1138" s="208" t="str">
        <f>'so sanh'!B1191</f>
        <v xml:space="preserve"> Co 450  fi 49 (1-1/2")</v>
      </c>
      <c r="C1138" s="208" t="str">
        <f>'so sanh'!C1191</f>
        <v>đ/cái</v>
      </c>
      <c r="D1138" s="208">
        <f>'so sanh'!D1191</f>
        <v>0</v>
      </c>
      <c r="E1138" s="208">
        <f>'so sanh'!E1191</f>
        <v>0</v>
      </c>
    </row>
    <row r="1139" spans="1:5" x14ac:dyDescent="0.3">
      <c r="A1139" s="45">
        <f>'so sanh'!A1192</f>
        <v>20</v>
      </c>
      <c r="B1139" s="208" t="str">
        <f>'so sanh'!B1192</f>
        <v xml:space="preserve"> Co 450  fi 60 (2") </v>
      </c>
      <c r="C1139" s="208" t="str">
        <f>'so sanh'!C1192</f>
        <v>đ/cái</v>
      </c>
      <c r="D1139" s="208">
        <f>'so sanh'!D1192</f>
        <v>0</v>
      </c>
      <c r="E1139" s="208">
        <f>'so sanh'!E1192</f>
        <v>0</v>
      </c>
    </row>
    <row r="1140" spans="1:5" x14ac:dyDescent="0.3">
      <c r="A1140" s="45">
        <f>'so sanh'!A1193</f>
        <v>21</v>
      </c>
      <c r="B1140" s="208" t="str">
        <f>'so sanh'!B1193</f>
        <v xml:space="preserve"> Co 450  fi 76 (2-1/2")</v>
      </c>
      <c r="C1140" s="208" t="str">
        <f>'so sanh'!C1193</f>
        <v>đ/cái</v>
      </c>
      <c r="D1140" s="208">
        <f>'so sanh'!D1193</f>
        <v>0</v>
      </c>
      <c r="E1140" s="208">
        <f>'so sanh'!E1193</f>
        <v>0</v>
      </c>
    </row>
    <row r="1141" spans="1:5" x14ac:dyDescent="0.3">
      <c r="A1141" s="45">
        <f>'so sanh'!A1194</f>
        <v>22</v>
      </c>
      <c r="B1141" s="208" t="str">
        <f>'so sanh'!B1194</f>
        <v xml:space="preserve"> Co 450  fi 90 (3") </v>
      </c>
      <c r="C1141" s="208" t="str">
        <f>'so sanh'!C1194</f>
        <v>đ/cái</v>
      </c>
      <c r="D1141" s="208">
        <f>'so sanh'!D1194</f>
        <v>0</v>
      </c>
      <c r="E1141" s="208">
        <f>'so sanh'!E1194</f>
        <v>0</v>
      </c>
    </row>
    <row r="1142" spans="1:5" x14ac:dyDescent="0.3">
      <c r="A1142" s="45">
        <f>'so sanh'!A1195</f>
        <v>23</v>
      </c>
      <c r="B1142" s="208" t="str">
        <f>'so sanh'!B1195</f>
        <v xml:space="preserve"> Co 450 fi 114 (4")</v>
      </c>
      <c r="C1142" s="208" t="str">
        <f>'so sanh'!C1195</f>
        <v>đ/cái</v>
      </c>
      <c r="D1142" s="208">
        <f>'so sanh'!D1195</f>
        <v>0</v>
      </c>
      <c r="E1142" s="208">
        <f>'so sanh'!E1195</f>
        <v>0</v>
      </c>
    </row>
    <row r="1143" spans="1:5" x14ac:dyDescent="0.3">
      <c r="A1143" s="45">
        <f>'so sanh'!A1196</f>
        <v>24</v>
      </c>
      <c r="B1143" s="208" t="str">
        <f>'so sanh'!B1196</f>
        <v xml:space="preserve"> Co 450 fi 168 (6")</v>
      </c>
      <c r="C1143" s="208" t="str">
        <f>'so sanh'!C1196</f>
        <v>đ/cái</v>
      </c>
      <c r="D1143" s="208">
        <f>'so sanh'!D1196</f>
        <v>0</v>
      </c>
      <c r="E1143" s="208">
        <f>'so sanh'!E1196</f>
        <v>0</v>
      </c>
    </row>
    <row r="1144" spans="1:5" x14ac:dyDescent="0.3">
      <c r="A1144" s="45">
        <f>'so sanh'!A1197</f>
        <v>0</v>
      </c>
      <c r="B1144" s="208" t="str">
        <f>'so sanh'!B1197</f>
        <v xml:space="preserve"> - Phụ kiện Đệ Nhất tiêu chuẩn ISO hệ mét - loại dày:</v>
      </c>
      <c r="C1144" s="208">
        <f>'so sanh'!C1197</f>
        <v>0</v>
      </c>
      <c r="D1144" s="208">
        <f>'so sanh'!D1197</f>
        <v>0</v>
      </c>
      <c r="E1144" s="208">
        <f>'so sanh'!E1197</f>
        <v>0</v>
      </c>
    </row>
    <row r="1145" spans="1:5" x14ac:dyDescent="0.3">
      <c r="A1145" s="45">
        <f>'so sanh'!A1198</f>
        <v>1</v>
      </c>
      <c r="B1145" s="208" t="str">
        <f>'so sanh'!B1198</f>
        <v xml:space="preserve"> Nối fi 75</v>
      </c>
      <c r="C1145" s="208" t="str">
        <f>'so sanh'!C1198</f>
        <v>đ/cái</v>
      </c>
      <c r="D1145" s="208">
        <f>'so sanh'!D1198</f>
        <v>0</v>
      </c>
      <c r="E1145" s="208">
        <f>'so sanh'!E1198</f>
        <v>0</v>
      </c>
    </row>
    <row r="1146" spans="1:5" x14ac:dyDescent="0.3">
      <c r="A1146" s="45">
        <f>'so sanh'!A1199</f>
        <v>2</v>
      </c>
      <c r="B1146" s="208" t="str">
        <f>'so sanh'!B1199</f>
        <v xml:space="preserve"> Nối fi 90</v>
      </c>
      <c r="C1146" s="208" t="str">
        <f>'so sanh'!C1199</f>
        <v>đ/cái</v>
      </c>
      <c r="D1146" s="208">
        <f>'so sanh'!D1199</f>
        <v>0</v>
      </c>
      <c r="E1146" s="208">
        <f>'so sanh'!E1199</f>
        <v>0</v>
      </c>
    </row>
    <row r="1147" spans="1:5" x14ac:dyDescent="0.3">
      <c r="A1147" s="45">
        <f>'so sanh'!A1200</f>
        <v>3</v>
      </c>
      <c r="B1147" s="208" t="str">
        <f>'so sanh'!B1200</f>
        <v xml:space="preserve"> Nối fi 110</v>
      </c>
      <c r="C1147" s="208" t="str">
        <f>'so sanh'!C1200</f>
        <v>đ/cái</v>
      </c>
      <c r="D1147" s="208">
        <f>'so sanh'!D1200</f>
        <v>0</v>
      </c>
      <c r="E1147" s="208">
        <f>'so sanh'!E1200</f>
        <v>0</v>
      </c>
    </row>
    <row r="1148" spans="1:5" x14ac:dyDescent="0.3">
      <c r="A1148" s="45">
        <f>'so sanh'!A1201</f>
        <v>4</v>
      </c>
      <c r="B1148" s="208" t="str">
        <f>'so sanh'!B1201</f>
        <v xml:space="preserve"> Nối fi 140  </v>
      </c>
      <c r="C1148" s="208" t="str">
        <f>'so sanh'!C1201</f>
        <v>đ/cái</v>
      </c>
      <c r="D1148" s="208">
        <f>'so sanh'!D1201</f>
        <v>0</v>
      </c>
      <c r="E1148" s="208">
        <f>'so sanh'!E1201</f>
        <v>0</v>
      </c>
    </row>
    <row r="1149" spans="1:5" x14ac:dyDescent="0.3">
      <c r="A1149" s="45">
        <f>'so sanh'!A1202</f>
        <v>5</v>
      </c>
      <c r="B1149" s="208" t="str">
        <f>'so sanh'!B1202</f>
        <v xml:space="preserve"> Nối fi 160  </v>
      </c>
      <c r="C1149" s="208" t="str">
        <f>'so sanh'!C1202</f>
        <v>đ/cái</v>
      </c>
      <c r="D1149" s="208">
        <f>'so sanh'!D1202</f>
        <v>0</v>
      </c>
      <c r="E1149" s="208">
        <f>'so sanh'!E1202</f>
        <v>0</v>
      </c>
    </row>
    <row r="1150" spans="1:5" x14ac:dyDescent="0.3">
      <c r="A1150" s="45">
        <f>'so sanh'!A1203</f>
        <v>6</v>
      </c>
      <c r="B1150" s="208" t="str">
        <f>'so sanh'!B1203</f>
        <v xml:space="preserve"> Nối fi 200  </v>
      </c>
      <c r="C1150" s="208" t="str">
        <f>'so sanh'!C1203</f>
        <v>đ/cái</v>
      </c>
      <c r="D1150" s="208">
        <f>'so sanh'!D1203</f>
        <v>0</v>
      </c>
      <c r="E1150" s="208">
        <f>'so sanh'!E1203</f>
        <v>0</v>
      </c>
    </row>
    <row r="1151" spans="1:5" x14ac:dyDescent="0.3">
      <c r="A1151" s="45">
        <f>'so sanh'!A1204</f>
        <v>7</v>
      </c>
      <c r="B1151" s="208" t="str">
        <f>'so sanh'!B1204</f>
        <v xml:space="preserve"> Chữ T fi 50 </v>
      </c>
      <c r="C1151" s="208" t="str">
        <f>'so sanh'!C1204</f>
        <v>đ/cái</v>
      </c>
      <c r="D1151" s="208">
        <f>'so sanh'!D1204</f>
        <v>0</v>
      </c>
      <c r="E1151" s="208">
        <f>'so sanh'!E1204</f>
        <v>0</v>
      </c>
    </row>
    <row r="1152" spans="1:5" x14ac:dyDescent="0.3">
      <c r="A1152" s="45">
        <f>'so sanh'!A1205</f>
        <v>8</v>
      </c>
      <c r="B1152" s="208" t="str">
        <f>'so sanh'!B1205</f>
        <v xml:space="preserve"> Chữ T fi 63 </v>
      </c>
      <c r="C1152" s="208" t="str">
        <f>'so sanh'!C1205</f>
        <v>đ/cái</v>
      </c>
      <c r="D1152" s="208">
        <f>'so sanh'!D1205</f>
        <v>0</v>
      </c>
      <c r="E1152" s="208">
        <f>'so sanh'!E1205</f>
        <v>0</v>
      </c>
    </row>
    <row r="1153" spans="1:5" x14ac:dyDescent="0.3">
      <c r="A1153" s="45">
        <f>'so sanh'!A1206</f>
        <v>9</v>
      </c>
      <c r="B1153" s="208" t="str">
        <f>'so sanh'!B1206</f>
        <v xml:space="preserve"> Chữ T fi 75 </v>
      </c>
      <c r="C1153" s="208" t="str">
        <f>'so sanh'!C1206</f>
        <v>đ/cái</v>
      </c>
      <c r="D1153" s="208">
        <f>'so sanh'!D1206</f>
        <v>0</v>
      </c>
      <c r="E1153" s="208">
        <f>'so sanh'!E1206</f>
        <v>0</v>
      </c>
    </row>
    <row r="1154" spans="1:5" x14ac:dyDescent="0.3">
      <c r="A1154" s="45">
        <f>'so sanh'!A1207</f>
        <v>10</v>
      </c>
      <c r="B1154" s="208" t="str">
        <f>'so sanh'!B1207</f>
        <v xml:space="preserve"> Chữ T fi 90 </v>
      </c>
      <c r="C1154" s="208" t="str">
        <f>'so sanh'!C1207</f>
        <v>đ/cái</v>
      </c>
      <c r="D1154" s="208">
        <f>'so sanh'!D1207</f>
        <v>0</v>
      </c>
      <c r="E1154" s="208">
        <f>'so sanh'!E1207</f>
        <v>0</v>
      </c>
    </row>
    <row r="1155" spans="1:5" x14ac:dyDescent="0.3">
      <c r="A1155" s="45">
        <f>'so sanh'!A1208</f>
        <v>11</v>
      </c>
      <c r="B1155" s="208" t="str">
        <f>'so sanh'!B1208</f>
        <v xml:space="preserve"> Chữ T fi 110 </v>
      </c>
      <c r="C1155" s="208" t="str">
        <f>'so sanh'!C1208</f>
        <v>đ/cái</v>
      </c>
      <c r="D1155" s="208">
        <f>'so sanh'!D1208</f>
        <v>0</v>
      </c>
      <c r="E1155" s="208">
        <f>'so sanh'!E1208</f>
        <v>0</v>
      </c>
    </row>
    <row r="1156" spans="1:5" x14ac:dyDescent="0.3">
      <c r="A1156" s="45">
        <f>'so sanh'!A1209</f>
        <v>12</v>
      </c>
      <c r="B1156" s="208" t="str">
        <f>'so sanh'!B1209</f>
        <v xml:space="preserve"> Chữ T fi 140</v>
      </c>
      <c r="C1156" s="208" t="str">
        <f>'so sanh'!C1209</f>
        <v>đ/cái</v>
      </c>
      <c r="D1156" s="208">
        <f>'so sanh'!D1209</f>
        <v>0</v>
      </c>
      <c r="E1156" s="208">
        <f>'so sanh'!E1209</f>
        <v>0</v>
      </c>
    </row>
    <row r="1157" spans="1:5" x14ac:dyDescent="0.3">
      <c r="A1157" s="45">
        <f>'so sanh'!A1210</f>
        <v>13</v>
      </c>
      <c r="B1157" s="208" t="str">
        <f>'so sanh'!B1210</f>
        <v xml:space="preserve"> Chữ T fi 160</v>
      </c>
      <c r="C1157" s="208" t="str">
        <f>'so sanh'!C1210</f>
        <v>đ/cái</v>
      </c>
      <c r="D1157" s="208">
        <f>'so sanh'!D1210</f>
        <v>0</v>
      </c>
      <c r="E1157" s="208">
        <f>'so sanh'!E1210</f>
        <v>0</v>
      </c>
    </row>
    <row r="1158" spans="1:5" x14ac:dyDescent="0.3">
      <c r="A1158" s="45">
        <f>'so sanh'!A1211</f>
        <v>14</v>
      </c>
      <c r="B1158" s="208" t="str">
        <f>'so sanh'!B1211</f>
        <v xml:space="preserve"> Chữ T fi 200</v>
      </c>
      <c r="C1158" s="208" t="str">
        <f>'so sanh'!C1211</f>
        <v>đ/cái</v>
      </c>
      <c r="D1158" s="208">
        <f>'so sanh'!D1211</f>
        <v>0</v>
      </c>
      <c r="E1158" s="208">
        <f>'so sanh'!E1211</f>
        <v>0</v>
      </c>
    </row>
    <row r="1159" spans="1:5" x14ac:dyDescent="0.3">
      <c r="A1159" s="45">
        <f>'so sanh'!A1212</f>
        <v>15</v>
      </c>
      <c r="B1159" s="208" t="str">
        <f>'so sanh'!B1212</f>
        <v xml:space="preserve"> Co 450  fi 50</v>
      </c>
      <c r="C1159" s="208" t="str">
        <f>'so sanh'!C1212</f>
        <v>đ/cái</v>
      </c>
      <c r="D1159" s="208">
        <f>'so sanh'!D1212</f>
        <v>0</v>
      </c>
      <c r="E1159" s="208">
        <f>'so sanh'!E1212</f>
        <v>0</v>
      </c>
    </row>
    <row r="1160" spans="1:5" x14ac:dyDescent="0.3">
      <c r="A1160" s="45">
        <f>'so sanh'!A1213</f>
        <v>16</v>
      </c>
      <c r="B1160" s="208" t="str">
        <f>'so sanh'!B1213</f>
        <v xml:space="preserve"> Co 450  fi 63 </v>
      </c>
      <c r="C1160" s="208" t="str">
        <f>'so sanh'!C1213</f>
        <v>đ/cái</v>
      </c>
      <c r="D1160" s="208">
        <f>'so sanh'!D1213</f>
        <v>0</v>
      </c>
      <c r="E1160" s="208">
        <f>'so sanh'!E1213</f>
        <v>0</v>
      </c>
    </row>
    <row r="1161" spans="1:5" x14ac:dyDescent="0.3">
      <c r="A1161" s="45">
        <f>'so sanh'!A1214</f>
        <v>17</v>
      </c>
      <c r="B1161" s="208" t="str">
        <f>'so sanh'!B1214</f>
        <v xml:space="preserve"> Co 450  fi 75</v>
      </c>
      <c r="C1161" s="208" t="str">
        <f>'so sanh'!C1214</f>
        <v>đ/cái</v>
      </c>
      <c r="D1161" s="208">
        <f>'so sanh'!D1214</f>
        <v>0</v>
      </c>
      <c r="E1161" s="208">
        <f>'so sanh'!E1214</f>
        <v>0</v>
      </c>
    </row>
    <row r="1162" spans="1:5" x14ac:dyDescent="0.3">
      <c r="A1162" s="45">
        <f>'so sanh'!A1215</f>
        <v>18</v>
      </c>
      <c r="B1162" s="208" t="str">
        <f>'so sanh'!B1215</f>
        <v xml:space="preserve"> Co 450  fi 90 </v>
      </c>
      <c r="C1162" s="208" t="str">
        <f>'so sanh'!C1215</f>
        <v>đ/cái</v>
      </c>
      <c r="D1162" s="208">
        <f>'so sanh'!D1215</f>
        <v>0</v>
      </c>
      <c r="E1162" s="208">
        <f>'so sanh'!E1215</f>
        <v>0</v>
      </c>
    </row>
    <row r="1163" spans="1:5" x14ac:dyDescent="0.3">
      <c r="A1163" s="45">
        <f>'so sanh'!A1216</f>
        <v>19</v>
      </c>
      <c r="B1163" s="208" t="str">
        <f>'so sanh'!B1216</f>
        <v xml:space="preserve"> Co 450 fi 110 </v>
      </c>
      <c r="C1163" s="208" t="str">
        <f>'so sanh'!C1216</f>
        <v>đ/cái</v>
      </c>
      <c r="D1163" s="208">
        <f>'so sanh'!D1216</f>
        <v>0</v>
      </c>
      <c r="E1163" s="208">
        <f>'so sanh'!E1216</f>
        <v>0</v>
      </c>
    </row>
    <row r="1164" spans="1:5" x14ac:dyDescent="0.3">
      <c r="A1164" s="45">
        <f>'so sanh'!A1217</f>
        <v>20</v>
      </c>
      <c r="B1164" s="208" t="str">
        <f>'so sanh'!B1217</f>
        <v xml:space="preserve"> Co 450 fi 140 </v>
      </c>
      <c r="C1164" s="208" t="str">
        <f>'so sanh'!C1217</f>
        <v>đ/cái</v>
      </c>
      <c r="D1164" s="208">
        <f>'so sanh'!D1217</f>
        <v>0</v>
      </c>
      <c r="E1164" s="208">
        <f>'so sanh'!E1217</f>
        <v>0</v>
      </c>
    </row>
    <row r="1165" spans="1:5" x14ac:dyDescent="0.3">
      <c r="A1165" s="45">
        <f>'so sanh'!A1218</f>
        <v>21</v>
      </c>
      <c r="B1165" s="208" t="str">
        <f>'so sanh'!B1218</f>
        <v xml:space="preserve"> Co 450 fi 160 </v>
      </c>
      <c r="C1165" s="208" t="str">
        <f>'so sanh'!C1218</f>
        <v>đ/cái</v>
      </c>
      <c r="D1165" s="208">
        <f>'so sanh'!D1218</f>
        <v>0</v>
      </c>
      <c r="E1165" s="208">
        <f>'so sanh'!E1218</f>
        <v>0</v>
      </c>
    </row>
    <row r="1166" spans="1:5" x14ac:dyDescent="0.3">
      <c r="A1166" s="45">
        <f>'so sanh'!A1219</f>
        <v>22</v>
      </c>
      <c r="B1166" s="208" t="str">
        <f>'so sanh'!B1219</f>
        <v xml:space="preserve"> Co 450 fi 200</v>
      </c>
      <c r="C1166" s="208" t="str">
        <f>'so sanh'!C1219</f>
        <v>đ/cái</v>
      </c>
      <c r="D1166" s="208">
        <f>'so sanh'!D1219</f>
        <v>0</v>
      </c>
      <c r="E1166" s="208">
        <f>'so sanh'!E1219</f>
        <v>0</v>
      </c>
    </row>
    <row r="1167" spans="1:5" x14ac:dyDescent="0.3">
      <c r="A1167" s="45">
        <f>'so sanh'!A1220</f>
        <v>23</v>
      </c>
      <c r="B1167" s="208" t="str">
        <f>'so sanh'!B1220</f>
        <v xml:space="preserve"> Keo dán ống Đệ Nhất (loại 1kg)</v>
      </c>
      <c r="C1167" s="208" t="str">
        <f>'so sanh'!C1220</f>
        <v>đ/lon</v>
      </c>
      <c r="D1167" s="208">
        <f>'so sanh'!D1220</f>
        <v>0</v>
      </c>
      <c r="E1167" s="208">
        <f>'so sanh'!E1220</f>
        <v>0</v>
      </c>
    </row>
    <row r="1168" spans="1:5" x14ac:dyDescent="0.3">
      <c r="A1168" s="45">
        <f>'so sanh'!A1221</f>
        <v>0</v>
      </c>
      <c r="B1168" s="208" t="str">
        <f>'so sanh'!B1221</f>
        <v>Công ty cổ phần Tập đoàn Hoa Sen - chi nhánh Long Xuyên  (tổ 12, khóm Bình Đức 5, phường Bình Đức, TP.LX, An Giang). Theo báo giá ngày 01/01/2019</v>
      </c>
      <c r="C1168" s="208">
        <f>'so sanh'!C1221</f>
        <v>0</v>
      </c>
      <c r="D1168" s="208">
        <f>'so sanh'!D1221</f>
        <v>0</v>
      </c>
      <c r="E1168" s="208">
        <f>'so sanh'!E1221</f>
        <v>0</v>
      </c>
    </row>
    <row r="1169" spans="1:5" x14ac:dyDescent="0.3">
      <c r="A1169" s="45">
        <f>'so sanh'!A1222</f>
        <v>0</v>
      </c>
      <c r="B1169" s="208" t="str">
        <f>'so sanh'!B1222</f>
        <v>Ống nhựa uPVC tiêu chuẩn VN6151:2002/ISO 4422:1996</v>
      </c>
      <c r="C1169" s="208">
        <f>'so sanh'!C1222</f>
        <v>0</v>
      </c>
      <c r="D1169" s="208">
        <f>'so sanh'!D1222</f>
        <v>0</v>
      </c>
      <c r="E1169" s="208">
        <f>'so sanh'!E1222</f>
        <v>0</v>
      </c>
    </row>
    <row r="1170" spans="1:5" x14ac:dyDescent="0.3">
      <c r="A1170" s="45">
        <f>'so sanh'!A1223</f>
        <v>0</v>
      </c>
      <c r="B1170" s="208" t="str">
        <f>'so sanh'!B1223</f>
        <v>Φ21x1.6mm</v>
      </c>
      <c r="C1170" s="208" t="str">
        <f>'so sanh'!C1223</f>
        <v>đ/mét</v>
      </c>
      <c r="D1170" s="208">
        <f>'so sanh'!D1223</f>
        <v>0</v>
      </c>
      <c r="E1170" s="208">
        <f>'so sanh'!E1223</f>
        <v>0</v>
      </c>
    </row>
    <row r="1171" spans="1:5" x14ac:dyDescent="0.3">
      <c r="A1171" s="45">
        <f>'so sanh'!A1224</f>
        <v>0</v>
      </c>
      <c r="B1171" s="208" t="str">
        <f>'so sanh'!B1224</f>
        <v>Φ21x1.8mm</v>
      </c>
      <c r="C1171" s="208" t="str">
        <f>'so sanh'!C1224</f>
        <v>đ/mét</v>
      </c>
      <c r="D1171" s="208">
        <f>'so sanh'!D1224</f>
        <v>0</v>
      </c>
      <c r="E1171" s="208">
        <f>'so sanh'!E1224</f>
        <v>0</v>
      </c>
    </row>
    <row r="1172" spans="1:5" x14ac:dyDescent="0.3">
      <c r="A1172" s="45">
        <f>'so sanh'!A1225</f>
        <v>0</v>
      </c>
      <c r="B1172" s="208" t="str">
        <f>'so sanh'!B1225</f>
        <v>Φ21x2.0mm</v>
      </c>
      <c r="C1172" s="208" t="str">
        <f>'so sanh'!C1225</f>
        <v>đ/mét</v>
      </c>
      <c r="D1172" s="208">
        <f>'so sanh'!D1225</f>
        <v>0</v>
      </c>
      <c r="E1172" s="208">
        <f>'so sanh'!E1225</f>
        <v>0</v>
      </c>
    </row>
    <row r="1173" spans="1:5" x14ac:dyDescent="0.3">
      <c r="A1173" s="45">
        <f>'so sanh'!A1226</f>
        <v>0</v>
      </c>
      <c r="B1173" s="208" t="str">
        <f>'so sanh'!B1226</f>
        <v>Φ21x3.0mm</v>
      </c>
      <c r="C1173" s="208" t="str">
        <f>'so sanh'!C1226</f>
        <v>đ/mét</v>
      </c>
      <c r="D1173" s="208">
        <f>'so sanh'!D1226</f>
        <v>0</v>
      </c>
      <c r="E1173" s="208">
        <f>'so sanh'!E1226</f>
        <v>0</v>
      </c>
    </row>
    <row r="1174" spans="1:5" x14ac:dyDescent="0.3">
      <c r="A1174" s="45">
        <f>'so sanh'!A1227</f>
        <v>0</v>
      </c>
      <c r="B1174" s="208" t="str">
        <f>'so sanh'!B1227</f>
        <v>Φ27x1.8mm</v>
      </c>
      <c r="C1174" s="208" t="str">
        <f>'so sanh'!C1227</f>
        <v>đ/mét</v>
      </c>
      <c r="D1174" s="208">
        <f>'so sanh'!D1227</f>
        <v>0</v>
      </c>
      <c r="E1174" s="208">
        <f>'so sanh'!E1227</f>
        <v>0</v>
      </c>
    </row>
    <row r="1175" spans="1:5" x14ac:dyDescent="0.3">
      <c r="A1175" s="45">
        <f>'so sanh'!A1228</f>
        <v>0</v>
      </c>
      <c r="B1175" s="208" t="str">
        <f>'so sanh'!B1228</f>
        <v>Φ27x2.0mm</v>
      </c>
      <c r="C1175" s="208" t="str">
        <f>'so sanh'!C1228</f>
        <v>đ/mét</v>
      </c>
      <c r="D1175" s="208">
        <f>'so sanh'!D1228</f>
        <v>0</v>
      </c>
      <c r="E1175" s="208">
        <f>'so sanh'!E1228</f>
        <v>0</v>
      </c>
    </row>
    <row r="1176" spans="1:5" x14ac:dyDescent="0.3">
      <c r="A1176" s="45">
        <f>'so sanh'!A1229</f>
        <v>0</v>
      </c>
      <c r="B1176" s="208" t="str">
        <f>'so sanh'!B1229</f>
        <v>Φ27x3.0mm</v>
      </c>
      <c r="C1176" s="208" t="str">
        <f>'so sanh'!C1229</f>
        <v>đ/mét</v>
      </c>
      <c r="D1176" s="208">
        <f>'so sanh'!D1229</f>
        <v>0</v>
      </c>
      <c r="E1176" s="208">
        <f>'so sanh'!E1229</f>
        <v>0</v>
      </c>
    </row>
    <row r="1177" spans="1:5" x14ac:dyDescent="0.3">
      <c r="A1177" s="45">
        <f>'so sanh'!A1230</f>
        <v>0</v>
      </c>
      <c r="B1177" s="208" t="str">
        <f>'so sanh'!B1230</f>
        <v>Φ34x2.0mm</v>
      </c>
      <c r="C1177" s="208" t="str">
        <f>'so sanh'!C1230</f>
        <v>đ/mét</v>
      </c>
      <c r="D1177" s="208">
        <f>'so sanh'!D1230</f>
        <v>0</v>
      </c>
      <c r="E1177" s="208">
        <f>'so sanh'!E1230</f>
        <v>0</v>
      </c>
    </row>
    <row r="1178" spans="1:5" x14ac:dyDescent="0.3">
      <c r="A1178" s="45">
        <f>'so sanh'!A1231</f>
        <v>0</v>
      </c>
      <c r="B1178" s="208" t="str">
        <f>'so sanh'!B1231</f>
        <v>Φ34x3.0mm</v>
      </c>
      <c r="C1178" s="208" t="str">
        <f>'so sanh'!C1231</f>
        <v>đ/mét</v>
      </c>
      <c r="D1178" s="208">
        <f>'so sanh'!D1231</f>
        <v>0</v>
      </c>
      <c r="E1178" s="208">
        <f>'so sanh'!E1231</f>
        <v>0</v>
      </c>
    </row>
    <row r="1179" spans="1:5" x14ac:dyDescent="0.3">
      <c r="A1179" s="45">
        <f>'so sanh'!A1232</f>
        <v>0</v>
      </c>
      <c r="B1179" s="208" t="str">
        <f>'so sanh'!B1232</f>
        <v>Φ42x2.1mm</v>
      </c>
      <c r="C1179" s="208" t="str">
        <f>'so sanh'!C1232</f>
        <v>đ/mét</v>
      </c>
      <c r="D1179" s="208">
        <f>'so sanh'!D1232</f>
        <v>0</v>
      </c>
      <c r="E1179" s="208">
        <f>'so sanh'!E1232</f>
        <v>0</v>
      </c>
    </row>
    <row r="1180" spans="1:5" x14ac:dyDescent="0.3">
      <c r="A1180" s="45">
        <f>'so sanh'!A1233</f>
        <v>0</v>
      </c>
      <c r="B1180" s="208" t="str">
        <f>'so sanh'!B1233</f>
        <v>Φ42x3.0mm</v>
      </c>
      <c r="C1180" s="208" t="str">
        <f>'so sanh'!C1233</f>
        <v>đ/mét</v>
      </c>
      <c r="D1180" s="208">
        <f>'so sanh'!D1233</f>
        <v>0</v>
      </c>
      <c r="E1180" s="208">
        <f>'so sanh'!E1233</f>
        <v>0</v>
      </c>
    </row>
    <row r="1181" spans="1:5" x14ac:dyDescent="0.3">
      <c r="A1181" s="45">
        <f>'so sanh'!A1234</f>
        <v>0</v>
      </c>
      <c r="B1181" s="208" t="str">
        <f>'so sanh'!B1234</f>
        <v>Φ49x2.4mm</v>
      </c>
      <c r="C1181" s="208" t="str">
        <f>'so sanh'!C1234</f>
        <v>đ/mét</v>
      </c>
      <c r="D1181" s="208">
        <f>'so sanh'!D1234</f>
        <v>0</v>
      </c>
      <c r="E1181" s="208">
        <f>'so sanh'!E1234</f>
        <v>0</v>
      </c>
    </row>
    <row r="1182" spans="1:5" x14ac:dyDescent="0.3">
      <c r="A1182" s="45">
        <f>'so sanh'!A1235</f>
        <v>0</v>
      </c>
      <c r="B1182" s="208" t="str">
        <f>'so sanh'!B1235</f>
        <v>Φ49x3.0mm</v>
      </c>
      <c r="C1182" s="208" t="str">
        <f>'so sanh'!C1235</f>
        <v>đ/mét</v>
      </c>
      <c r="D1182" s="208">
        <f>'so sanh'!D1235</f>
        <v>0</v>
      </c>
      <c r="E1182" s="208">
        <f>'so sanh'!E1235</f>
        <v>0</v>
      </c>
    </row>
    <row r="1183" spans="1:5" x14ac:dyDescent="0.3">
      <c r="A1183" s="45">
        <f>'so sanh'!A1236</f>
        <v>0</v>
      </c>
      <c r="B1183" s="208" t="str">
        <f>'so sanh'!B1236</f>
        <v>Φ60x1.8mm</v>
      </c>
      <c r="C1183" s="208" t="str">
        <f>'so sanh'!C1236</f>
        <v>đ/mét</v>
      </c>
      <c r="D1183" s="208">
        <f>'so sanh'!D1236</f>
        <v>0</v>
      </c>
      <c r="E1183" s="208">
        <f>'so sanh'!E1236</f>
        <v>0</v>
      </c>
    </row>
    <row r="1184" spans="1:5" x14ac:dyDescent="0.3">
      <c r="A1184" s="45">
        <f>'so sanh'!A1237</f>
        <v>0</v>
      </c>
      <c r="B1184" s="208" t="str">
        <f>'so sanh'!B1237</f>
        <v>Φ60x2.0mm</v>
      </c>
      <c r="C1184" s="208" t="str">
        <f>'so sanh'!C1237</f>
        <v>đ/mét</v>
      </c>
      <c r="D1184" s="208">
        <f>'so sanh'!D1237</f>
        <v>0</v>
      </c>
      <c r="E1184" s="208">
        <f>'so sanh'!E1237</f>
        <v>0</v>
      </c>
    </row>
    <row r="1185" spans="1:5" x14ac:dyDescent="0.3">
      <c r="A1185" s="45">
        <f>'so sanh'!A1238</f>
        <v>0</v>
      </c>
      <c r="B1185" s="208" t="str">
        <f>'so sanh'!B1238</f>
        <v>Φ60x2.5mm</v>
      </c>
      <c r="C1185" s="208" t="str">
        <f>'so sanh'!C1238</f>
        <v>đ/mét</v>
      </c>
      <c r="D1185" s="208">
        <f>'so sanh'!D1238</f>
        <v>0</v>
      </c>
      <c r="E1185" s="208">
        <f>'so sanh'!E1238</f>
        <v>0</v>
      </c>
    </row>
    <row r="1186" spans="1:5" x14ac:dyDescent="0.3">
      <c r="A1186" s="45">
        <f>'so sanh'!A1239</f>
        <v>0</v>
      </c>
      <c r="B1186" s="208" t="str">
        <f>'so sanh'!B1239</f>
        <v>Φ60x2.8mm</v>
      </c>
      <c r="C1186" s="208" t="str">
        <f>'so sanh'!C1239</f>
        <v>đ/mét</v>
      </c>
      <c r="D1186" s="208">
        <f>'so sanh'!D1239</f>
        <v>0</v>
      </c>
      <c r="E1186" s="208">
        <f>'so sanh'!E1239</f>
        <v>0</v>
      </c>
    </row>
    <row r="1187" spans="1:5" x14ac:dyDescent="0.3">
      <c r="A1187" s="45">
        <f>'so sanh'!A1240</f>
        <v>0</v>
      </c>
      <c r="B1187" s="208" t="str">
        <f>'so sanh'!B1240</f>
        <v>Φ60x3.0mm</v>
      </c>
      <c r="C1187" s="208" t="str">
        <f>'so sanh'!C1240</f>
        <v>đ/mét</v>
      </c>
      <c r="D1187" s="208">
        <f>'so sanh'!D1240</f>
        <v>0</v>
      </c>
      <c r="E1187" s="208">
        <f>'so sanh'!E1240</f>
        <v>0</v>
      </c>
    </row>
    <row r="1188" spans="1:5" x14ac:dyDescent="0.3">
      <c r="A1188" s="45">
        <f>'so sanh'!A1241</f>
        <v>0</v>
      </c>
      <c r="B1188" s="208" t="str">
        <f>'so sanh'!B1241</f>
        <v>Φ60x3.5mm</v>
      </c>
      <c r="C1188" s="208" t="str">
        <f>'so sanh'!C1241</f>
        <v>đ/mét</v>
      </c>
      <c r="D1188" s="208">
        <f>'so sanh'!D1241</f>
        <v>0</v>
      </c>
      <c r="E1188" s="208">
        <f>'so sanh'!E1241</f>
        <v>0</v>
      </c>
    </row>
    <row r="1189" spans="1:5" x14ac:dyDescent="0.3">
      <c r="A1189" s="45">
        <f>'so sanh'!A1242</f>
        <v>0</v>
      </c>
      <c r="B1189" s="208" t="str">
        <f>'so sanh'!B1242</f>
        <v>Φ63x1.9mm</v>
      </c>
      <c r="C1189" s="208" t="str">
        <f>'so sanh'!C1242</f>
        <v>đ/mét</v>
      </c>
      <c r="D1189" s="208">
        <f>'so sanh'!D1242</f>
        <v>0</v>
      </c>
      <c r="E1189" s="208">
        <f>'so sanh'!E1242</f>
        <v>0</v>
      </c>
    </row>
    <row r="1190" spans="1:5" x14ac:dyDescent="0.3">
      <c r="A1190" s="45">
        <f>'so sanh'!A1243</f>
        <v>0</v>
      </c>
      <c r="B1190" s="208" t="str">
        <f>'so sanh'!B1243</f>
        <v>Φ63x3.0mm</v>
      </c>
      <c r="C1190" s="208" t="str">
        <f>'so sanh'!C1243</f>
        <v>đ/mét</v>
      </c>
      <c r="D1190" s="208">
        <f>'so sanh'!D1243</f>
        <v>0</v>
      </c>
      <c r="E1190" s="208">
        <f>'so sanh'!E1243</f>
        <v>0</v>
      </c>
    </row>
    <row r="1191" spans="1:5" x14ac:dyDescent="0.3">
      <c r="A1191" s="45">
        <f>'so sanh'!A1244</f>
        <v>0</v>
      </c>
      <c r="B1191" s="208" t="str">
        <f>'so sanh'!B1244</f>
        <v>Φ75x2.2mm</v>
      </c>
      <c r="C1191" s="208" t="str">
        <f>'so sanh'!C1244</f>
        <v>đ/mét</v>
      </c>
      <c r="D1191" s="208">
        <f>'so sanh'!D1244</f>
        <v>0</v>
      </c>
      <c r="E1191" s="208">
        <f>'so sanh'!E1244</f>
        <v>0</v>
      </c>
    </row>
    <row r="1192" spans="1:5" x14ac:dyDescent="0.3">
      <c r="A1192" s="45">
        <f>'so sanh'!A1245</f>
        <v>0</v>
      </c>
      <c r="B1192" s="208" t="str">
        <f>'so sanh'!B1245</f>
        <v>Φ75x3.0mm</v>
      </c>
      <c r="C1192" s="208" t="str">
        <f>'so sanh'!C1245</f>
        <v>đ/mét</v>
      </c>
      <c r="D1192" s="208">
        <f>'so sanh'!D1245</f>
        <v>0</v>
      </c>
      <c r="E1192" s="208">
        <f>'so sanh'!E1245</f>
        <v>0</v>
      </c>
    </row>
    <row r="1193" spans="1:5" x14ac:dyDescent="0.3">
      <c r="A1193" s="45">
        <f>'so sanh'!A1246</f>
        <v>0</v>
      </c>
      <c r="B1193" s="208" t="str">
        <f>'so sanh'!B1246</f>
        <v>Φ75x3.6mm</v>
      </c>
      <c r="C1193" s="208" t="str">
        <f>'so sanh'!C1246</f>
        <v>đ/mét</v>
      </c>
      <c r="D1193" s="208">
        <f>'so sanh'!D1246</f>
        <v>0</v>
      </c>
      <c r="E1193" s="208">
        <f>'so sanh'!E1246</f>
        <v>0</v>
      </c>
    </row>
    <row r="1194" spans="1:5" x14ac:dyDescent="0.3">
      <c r="A1194" s="45">
        <f>'so sanh'!A1247</f>
        <v>0</v>
      </c>
      <c r="B1194" s="208" t="str">
        <f>'so sanh'!B1247</f>
        <v>Φ76x2.5mm</v>
      </c>
      <c r="C1194" s="208" t="str">
        <f>'so sanh'!C1247</f>
        <v>đ/mét</v>
      </c>
      <c r="D1194" s="208">
        <f>'so sanh'!D1247</f>
        <v>0</v>
      </c>
      <c r="E1194" s="208">
        <f>'so sanh'!E1247</f>
        <v>0</v>
      </c>
    </row>
    <row r="1195" spans="1:5" x14ac:dyDescent="0.3">
      <c r="A1195" s="45">
        <f>'so sanh'!A1248</f>
        <v>0</v>
      </c>
      <c r="B1195" s="208" t="str">
        <f>'so sanh'!B1248</f>
        <v>Φ76x3.0mm</v>
      </c>
      <c r="C1195" s="208" t="str">
        <f>'so sanh'!C1248</f>
        <v>đ/mét</v>
      </c>
      <c r="D1195" s="208">
        <f>'so sanh'!D1248</f>
        <v>0</v>
      </c>
      <c r="E1195" s="208">
        <f>'so sanh'!E1248</f>
        <v>0</v>
      </c>
    </row>
    <row r="1196" spans="1:5" x14ac:dyDescent="0.3">
      <c r="A1196" s="45">
        <f>'so sanh'!A1249</f>
        <v>0</v>
      </c>
      <c r="B1196" s="208" t="str">
        <f>'so sanh'!B1249</f>
        <v>Φ90x2.6mm</v>
      </c>
      <c r="C1196" s="208" t="str">
        <f>'so sanh'!C1249</f>
        <v>đ/mét</v>
      </c>
      <c r="D1196" s="208">
        <f>'so sanh'!D1249</f>
        <v>0</v>
      </c>
      <c r="E1196" s="208">
        <f>'so sanh'!E1249</f>
        <v>0</v>
      </c>
    </row>
    <row r="1197" spans="1:5" x14ac:dyDescent="0.3">
      <c r="A1197" s="45">
        <f>'so sanh'!A1250</f>
        <v>0</v>
      </c>
      <c r="B1197" s="208" t="str">
        <f>'so sanh'!B1250</f>
        <v>Φ90x2.9mm</v>
      </c>
      <c r="C1197" s="208" t="str">
        <f>'so sanh'!C1250</f>
        <v>đ/mét</v>
      </c>
      <c r="D1197" s="208">
        <f>'so sanh'!D1250</f>
        <v>0</v>
      </c>
      <c r="E1197" s="208">
        <f>'so sanh'!E1250</f>
        <v>0</v>
      </c>
    </row>
    <row r="1198" spans="1:5" x14ac:dyDescent="0.3">
      <c r="A1198" s="45">
        <f>'so sanh'!A1251</f>
        <v>0</v>
      </c>
      <c r="B1198" s="208" t="str">
        <f>'so sanh'!B1251</f>
        <v>Φ90x3.0mm</v>
      </c>
      <c r="C1198" s="208" t="str">
        <f>'so sanh'!C1251</f>
        <v>đ/mét</v>
      </c>
      <c r="D1198" s="208">
        <f>'so sanh'!D1251</f>
        <v>0</v>
      </c>
      <c r="E1198" s="208">
        <f>'so sanh'!E1251</f>
        <v>0</v>
      </c>
    </row>
    <row r="1199" spans="1:5" x14ac:dyDescent="0.3">
      <c r="A1199" s="45">
        <f>'so sanh'!A1252</f>
        <v>0</v>
      </c>
      <c r="B1199" s="208" t="str">
        <f>'so sanh'!B1252</f>
        <v>Φ90x3.5mm</v>
      </c>
      <c r="C1199" s="208" t="str">
        <f>'so sanh'!C1252</f>
        <v>đ/mét</v>
      </c>
      <c r="D1199" s="208">
        <f>'so sanh'!D1252</f>
        <v>0</v>
      </c>
      <c r="E1199" s="208">
        <f>'so sanh'!E1252</f>
        <v>0</v>
      </c>
    </row>
    <row r="1200" spans="1:5" x14ac:dyDescent="0.3">
      <c r="A1200" s="45">
        <f>'so sanh'!A1253</f>
        <v>0</v>
      </c>
      <c r="B1200" s="208" t="str">
        <f>'so sanh'!B1253</f>
        <v>Φ90x3.8mm</v>
      </c>
      <c r="C1200" s="208" t="str">
        <f>'so sanh'!C1253</f>
        <v>đ/mét</v>
      </c>
      <c r="D1200" s="208">
        <f>'so sanh'!D1253</f>
        <v>0</v>
      </c>
      <c r="E1200" s="208">
        <f>'so sanh'!E1253</f>
        <v>0</v>
      </c>
    </row>
    <row r="1201" spans="1:5" x14ac:dyDescent="0.3">
      <c r="A1201" s="45">
        <f>'so sanh'!A1254</f>
        <v>0</v>
      </c>
      <c r="B1201" s="208" t="str">
        <f>'so sanh'!B1254</f>
        <v>Φ90x5.0mm</v>
      </c>
      <c r="C1201" s="208" t="str">
        <f>'so sanh'!C1254</f>
        <v>đ/mét</v>
      </c>
      <c r="D1201" s="208">
        <f>'so sanh'!D1254</f>
        <v>0</v>
      </c>
      <c r="E1201" s="208">
        <f>'so sanh'!E1254</f>
        <v>0</v>
      </c>
    </row>
    <row r="1202" spans="1:5" x14ac:dyDescent="0.3">
      <c r="A1202" s="45">
        <f>'so sanh'!A1255</f>
        <v>0</v>
      </c>
      <c r="B1202" s="208" t="str">
        <f>'so sanh'!B1255</f>
        <v>Φ110x3.2mm</v>
      </c>
      <c r="C1202" s="208" t="str">
        <f>'so sanh'!C1255</f>
        <v>đ/mét</v>
      </c>
      <c r="D1202" s="208">
        <f>'so sanh'!D1255</f>
        <v>0</v>
      </c>
      <c r="E1202" s="208">
        <f>'so sanh'!E1255</f>
        <v>0</v>
      </c>
    </row>
    <row r="1203" spans="1:5" x14ac:dyDescent="0.3">
      <c r="A1203" s="45">
        <f>'so sanh'!A1256</f>
        <v>0</v>
      </c>
      <c r="B1203" s="208" t="str">
        <f>'so sanh'!B1256</f>
        <v>Φ110x4.2mm</v>
      </c>
      <c r="C1203" s="208" t="str">
        <f>'so sanh'!C1256</f>
        <v>đ/mét</v>
      </c>
      <c r="D1203" s="208">
        <f>'so sanh'!D1256</f>
        <v>0</v>
      </c>
      <c r="E1203" s="208">
        <f>'so sanh'!E1256</f>
        <v>0</v>
      </c>
    </row>
    <row r="1204" spans="1:5" x14ac:dyDescent="0.3">
      <c r="A1204" s="45">
        <f>'so sanh'!A1257</f>
        <v>0</v>
      </c>
      <c r="B1204" s="208" t="str">
        <f>'so sanh'!B1257</f>
        <v>Φ110x5.0mm</v>
      </c>
      <c r="C1204" s="208" t="str">
        <f>'so sanh'!C1257</f>
        <v>đ/mét</v>
      </c>
      <c r="D1204" s="208">
        <f>'so sanh'!D1257</f>
        <v>0</v>
      </c>
      <c r="E1204" s="208">
        <f>'so sanh'!E1257</f>
        <v>0</v>
      </c>
    </row>
    <row r="1205" spans="1:5" x14ac:dyDescent="0.3">
      <c r="A1205" s="45">
        <f>'so sanh'!A1258</f>
        <v>0</v>
      </c>
      <c r="B1205" s="208" t="str">
        <f>'so sanh'!B1258</f>
        <v>Φ114x3.2mm</v>
      </c>
      <c r="C1205" s="208" t="str">
        <f>'so sanh'!C1258</f>
        <v>đ/mét</v>
      </c>
      <c r="D1205" s="208">
        <f>'so sanh'!D1258</f>
        <v>0</v>
      </c>
      <c r="E1205" s="208">
        <f>'so sanh'!E1258</f>
        <v>0</v>
      </c>
    </row>
    <row r="1206" spans="1:5" x14ac:dyDescent="0.3">
      <c r="A1206" s="45">
        <f>'so sanh'!A1259</f>
        <v>0</v>
      </c>
      <c r="B1206" s="208" t="str">
        <f>'so sanh'!B1259</f>
        <v>Φ114x3.5mm</v>
      </c>
      <c r="C1206" s="208" t="str">
        <f>'so sanh'!C1259</f>
        <v>đ/mét</v>
      </c>
      <c r="D1206" s="208">
        <f>'so sanh'!D1259</f>
        <v>0</v>
      </c>
      <c r="E1206" s="208">
        <f>'so sanh'!E1259</f>
        <v>0</v>
      </c>
    </row>
    <row r="1207" spans="1:5" x14ac:dyDescent="0.3">
      <c r="A1207" s="45">
        <f>'so sanh'!A1260</f>
        <v>0</v>
      </c>
      <c r="B1207" s="208" t="str">
        <f>'so sanh'!B1260</f>
        <v>Φ114x4.0mm</v>
      </c>
      <c r="C1207" s="208" t="str">
        <f>'so sanh'!C1260</f>
        <v>đ/mét</v>
      </c>
      <c r="D1207" s="208">
        <f>'so sanh'!D1260</f>
        <v>0</v>
      </c>
      <c r="E1207" s="208">
        <f>'so sanh'!E1260</f>
        <v>0</v>
      </c>
    </row>
    <row r="1208" spans="1:5" x14ac:dyDescent="0.3">
      <c r="A1208" s="45">
        <f>'so sanh'!A1261</f>
        <v>0</v>
      </c>
      <c r="B1208" s="208" t="str">
        <f>'so sanh'!B1261</f>
        <v>Φ114x5.0mm</v>
      </c>
      <c r="C1208" s="208" t="str">
        <f>'so sanh'!C1261</f>
        <v>đ/mét</v>
      </c>
      <c r="D1208" s="208">
        <f>'so sanh'!D1261</f>
        <v>0</v>
      </c>
      <c r="E1208" s="208">
        <f>'so sanh'!E1261</f>
        <v>0</v>
      </c>
    </row>
    <row r="1209" spans="1:5" x14ac:dyDescent="0.3">
      <c r="A1209" s="45">
        <f>'so sanh'!A1262</f>
        <v>0</v>
      </c>
      <c r="B1209" s="208" t="str">
        <f>'so sanh'!B1262</f>
        <v>Φ125x4.0mm</v>
      </c>
      <c r="C1209" s="208" t="str">
        <f>'so sanh'!C1262</f>
        <v>đ/mét</v>
      </c>
      <c r="D1209" s="208">
        <f>'so sanh'!D1262</f>
        <v>0</v>
      </c>
      <c r="E1209" s="208">
        <f>'so sanh'!E1262</f>
        <v>0</v>
      </c>
    </row>
    <row r="1210" spans="1:5" x14ac:dyDescent="0.3">
      <c r="A1210" s="45">
        <f>'so sanh'!A1263</f>
        <v>0</v>
      </c>
      <c r="B1210" s="208" t="str">
        <f>'so sanh'!B1263</f>
        <v>Φ125x4.8mm</v>
      </c>
      <c r="C1210" s="208" t="str">
        <f>'so sanh'!C1263</f>
        <v>đ/mét</v>
      </c>
      <c r="D1210" s="208">
        <f>'so sanh'!D1263</f>
        <v>0</v>
      </c>
      <c r="E1210" s="208">
        <f>'so sanh'!E1263</f>
        <v>0</v>
      </c>
    </row>
    <row r="1211" spans="1:5" x14ac:dyDescent="0.3">
      <c r="A1211" s="45">
        <f>'so sanh'!A1264</f>
        <v>0</v>
      </c>
      <c r="B1211" s="208" t="str">
        <f>'so sanh'!B1264</f>
        <v>Φ125x6.0mm</v>
      </c>
      <c r="C1211" s="208" t="str">
        <f>'so sanh'!C1264</f>
        <v>đ/mét</v>
      </c>
      <c r="D1211" s="208">
        <f>'so sanh'!D1264</f>
        <v>0</v>
      </c>
      <c r="E1211" s="208">
        <f>'so sanh'!E1264</f>
        <v>0</v>
      </c>
    </row>
    <row r="1212" spans="1:5" x14ac:dyDescent="0.3">
      <c r="A1212" s="45">
        <f>'so sanh'!A1265</f>
        <v>0</v>
      </c>
      <c r="B1212" s="208" t="str">
        <f>'so sanh'!B1265</f>
        <v>Φ130x4.0mm</v>
      </c>
      <c r="C1212" s="208" t="str">
        <f>'so sanh'!C1265</f>
        <v>đ/mét</v>
      </c>
      <c r="D1212" s="208">
        <f>'so sanh'!D1265</f>
        <v>0</v>
      </c>
      <c r="E1212" s="208">
        <f>'so sanh'!E1265</f>
        <v>0</v>
      </c>
    </row>
    <row r="1213" spans="1:5" x14ac:dyDescent="0.3">
      <c r="A1213" s="45">
        <f>'so sanh'!A1266</f>
        <v>0</v>
      </c>
      <c r="B1213" s="208" t="str">
        <f>'so sanh'!B1266</f>
        <v>Φ130x4.5mm</v>
      </c>
      <c r="C1213" s="208" t="str">
        <f>'so sanh'!C1266</f>
        <v>đ/mét</v>
      </c>
      <c r="D1213" s="208">
        <f>'so sanh'!D1266</f>
        <v>0</v>
      </c>
      <c r="E1213" s="208">
        <f>'so sanh'!E1266</f>
        <v>0</v>
      </c>
    </row>
    <row r="1214" spans="1:5" x14ac:dyDescent="0.3">
      <c r="A1214" s="45">
        <f>'so sanh'!A1267</f>
        <v>0</v>
      </c>
      <c r="B1214" s="208" t="str">
        <f>'so sanh'!B1267</f>
        <v>Φ130x5.0mm</v>
      </c>
      <c r="C1214" s="208" t="str">
        <f>'so sanh'!C1267</f>
        <v>đ/mét</v>
      </c>
      <c r="D1214" s="208">
        <f>'so sanh'!D1267</f>
        <v>0</v>
      </c>
      <c r="E1214" s="208">
        <f>'so sanh'!E1267</f>
        <v>0</v>
      </c>
    </row>
    <row r="1215" spans="1:5" x14ac:dyDescent="0.3">
      <c r="A1215" s="45">
        <f>'so sanh'!A1268</f>
        <v>0</v>
      </c>
      <c r="B1215" s="208" t="str">
        <f>'so sanh'!B1268</f>
        <v>Φ140x4.0mm</v>
      </c>
      <c r="C1215" s="208" t="str">
        <f>'so sanh'!C1268</f>
        <v>đ/mét</v>
      </c>
      <c r="D1215" s="208">
        <f>'so sanh'!D1268</f>
        <v>0</v>
      </c>
      <c r="E1215" s="208">
        <f>'so sanh'!E1268</f>
        <v>0</v>
      </c>
    </row>
    <row r="1216" spans="1:5" x14ac:dyDescent="0.3">
      <c r="A1216" s="45">
        <f>'so sanh'!A1269</f>
        <v>0</v>
      </c>
      <c r="B1216" s="208" t="str">
        <f>'so sanh'!B1269</f>
        <v>Φ140x4.3mm</v>
      </c>
      <c r="C1216" s="208" t="str">
        <f>'so sanh'!C1269</f>
        <v>đ/mét</v>
      </c>
      <c r="D1216" s="208">
        <f>'so sanh'!D1269</f>
        <v>0</v>
      </c>
      <c r="E1216" s="208">
        <f>'so sanh'!E1269</f>
        <v>0</v>
      </c>
    </row>
    <row r="1217" spans="1:5" x14ac:dyDescent="0.3">
      <c r="A1217" s="45">
        <f>'so sanh'!A1270</f>
        <v>0</v>
      </c>
      <c r="B1217" s="208" t="str">
        <f>'so sanh'!B1270</f>
        <v>Φ140x5.0mm</v>
      </c>
      <c r="C1217" s="208" t="str">
        <f>'so sanh'!C1270</f>
        <v>đ/mét</v>
      </c>
      <c r="D1217" s="208">
        <f>'so sanh'!D1270</f>
        <v>0</v>
      </c>
      <c r="E1217" s="208">
        <f>'so sanh'!E1270</f>
        <v>0</v>
      </c>
    </row>
    <row r="1218" spans="1:5" x14ac:dyDescent="0.3">
      <c r="A1218" s="45">
        <f>'so sanh'!A1271</f>
        <v>0</v>
      </c>
      <c r="B1218" s="208" t="str">
        <f>'so sanh'!B1271</f>
        <v>Φ140x5.4mm</v>
      </c>
      <c r="C1218" s="208" t="str">
        <f>'so sanh'!C1271</f>
        <v>đ/mét</v>
      </c>
      <c r="D1218" s="208">
        <f>'so sanh'!D1271</f>
        <v>0</v>
      </c>
      <c r="E1218" s="208">
        <f>'so sanh'!E1271</f>
        <v>0</v>
      </c>
    </row>
    <row r="1219" spans="1:5" x14ac:dyDescent="0.3">
      <c r="A1219" s="45">
        <f>'so sanh'!A1272</f>
        <v>0</v>
      </c>
      <c r="B1219" s="208" t="str">
        <f>'so sanh'!B1272</f>
        <v>Φ140x6.7mm</v>
      </c>
      <c r="C1219" s="208" t="str">
        <f>'so sanh'!C1272</f>
        <v>đ/mét</v>
      </c>
      <c r="D1219" s="208">
        <f>'so sanh'!D1272</f>
        <v>0</v>
      </c>
      <c r="E1219" s="208">
        <f>'so sanh'!E1272</f>
        <v>0</v>
      </c>
    </row>
    <row r="1220" spans="1:5" x14ac:dyDescent="0.3">
      <c r="A1220" s="45">
        <f>'so sanh'!A1273</f>
        <v>0</v>
      </c>
      <c r="B1220" s="208" t="str">
        <f>'so sanh'!B1273</f>
        <v>Φ160x4.7mm</v>
      </c>
      <c r="C1220" s="208" t="str">
        <f>'so sanh'!C1273</f>
        <v>đ/mét</v>
      </c>
      <c r="D1220" s="208">
        <f>'so sanh'!D1273</f>
        <v>0</v>
      </c>
      <c r="E1220" s="208">
        <f>'so sanh'!E1273</f>
        <v>0</v>
      </c>
    </row>
    <row r="1221" spans="1:5" x14ac:dyDescent="0.3">
      <c r="A1221" s="45">
        <f>'so sanh'!A1274</f>
        <v>0</v>
      </c>
      <c r="B1221" s="208" t="str">
        <f>'so sanh'!B1274</f>
        <v>Φ160x7.7mm</v>
      </c>
      <c r="C1221" s="208" t="str">
        <f>'so sanh'!C1274</f>
        <v>đ/mét</v>
      </c>
      <c r="D1221" s="208">
        <f>'so sanh'!D1274</f>
        <v>0</v>
      </c>
      <c r="E1221" s="208">
        <f>'so sanh'!E1274</f>
        <v>0</v>
      </c>
    </row>
    <row r="1222" spans="1:5" x14ac:dyDescent="0.3">
      <c r="A1222" s="45">
        <f>'so sanh'!A1275</f>
        <v>0</v>
      </c>
      <c r="B1222" s="208" t="str">
        <f>'so sanh'!B1275</f>
        <v>Φ168x4.5mm</v>
      </c>
      <c r="C1222" s="208" t="str">
        <f>'so sanh'!C1275</f>
        <v>đ/mét</v>
      </c>
      <c r="D1222" s="208">
        <f>'so sanh'!D1275</f>
        <v>0</v>
      </c>
      <c r="E1222" s="208">
        <f>'so sanh'!E1275</f>
        <v>0</v>
      </c>
    </row>
    <row r="1223" spans="1:5" x14ac:dyDescent="0.3">
      <c r="A1223" s="45">
        <f>'so sanh'!A1276</f>
        <v>0</v>
      </c>
      <c r="B1223" s="208" t="str">
        <f>'so sanh'!B1276</f>
        <v>Φ168x5.0mm</v>
      </c>
      <c r="C1223" s="208" t="str">
        <f>'so sanh'!C1276</f>
        <v>đ/mét</v>
      </c>
      <c r="D1223" s="208">
        <f>'so sanh'!D1276</f>
        <v>0</v>
      </c>
      <c r="E1223" s="208">
        <f>'so sanh'!E1276</f>
        <v>0</v>
      </c>
    </row>
    <row r="1224" spans="1:5" x14ac:dyDescent="0.3">
      <c r="A1224" s="45">
        <f>'so sanh'!A1277</f>
        <v>0</v>
      </c>
      <c r="B1224" s="208" t="str">
        <f>'so sanh'!B1277</f>
        <v>Φ168x7.0mm</v>
      </c>
      <c r="C1224" s="208" t="str">
        <f>'so sanh'!C1277</f>
        <v>đ/mét</v>
      </c>
      <c r="D1224" s="208">
        <f>'so sanh'!D1277</f>
        <v>0</v>
      </c>
      <c r="E1224" s="208">
        <f>'so sanh'!E1277</f>
        <v>0</v>
      </c>
    </row>
    <row r="1225" spans="1:5" x14ac:dyDescent="0.3">
      <c r="A1225" s="45">
        <f>'so sanh'!A1278</f>
        <v>0</v>
      </c>
      <c r="B1225" s="208" t="str">
        <f>'so sanh'!B1278</f>
        <v>Φ168x7.3mm</v>
      </c>
      <c r="C1225" s="208" t="str">
        <f>'so sanh'!C1278</f>
        <v>đ/mét</v>
      </c>
      <c r="D1225" s="208">
        <f>'so sanh'!D1278</f>
        <v>0</v>
      </c>
      <c r="E1225" s="208">
        <f>'so sanh'!E1278</f>
        <v>0</v>
      </c>
    </row>
    <row r="1226" spans="1:5" x14ac:dyDescent="0.3">
      <c r="A1226" s="45">
        <f>'so sanh'!A1279</f>
        <v>0</v>
      </c>
      <c r="B1226" s="208" t="str">
        <f>'so sanh'!B1279</f>
        <v>Φ200x5.9mm</v>
      </c>
      <c r="C1226" s="208" t="str">
        <f>'so sanh'!C1279</f>
        <v>đ/mét</v>
      </c>
      <c r="D1226" s="208">
        <f>'so sanh'!D1279</f>
        <v>0</v>
      </c>
      <c r="E1226" s="208">
        <f>'so sanh'!E1279</f>
        <v>0</v>
      </c>
    </row>
    <row r="1227" spans="1:5" x14ac:dyDescent="0.3">
      <c r="A1227" s="45">
        <f>'so sanh'!A1280</f>
        <v>0</v>
      </c>
      <c r="B1227" s="208" t="str">
        <f>'so sanh'!B1280</f>
        <v>Φ200x6.2mm</v>
      </c>
      <c r="C1227" s="208" t="str">
        <f>'so sanh'!C1280</f>
        <v>đ/mét</v>
      </c>
      <c r="D1227" s="208">
        <f>'so sanh'!D1280</f>
        <v>0</v>
      </c>
      <c r="E1227" s="208">
        <f>'so sanh'!E1280</f>
        <v>0</v>
      </c>
    </row>
    <row r="1228" spans="1:5" x14ac:dyDescent="0.3">
      <c r="A1228" s="45">
        <f>'so sanh'!A1281</f>
        <v>0</v>
      </c>
      <c r="B1228" s="208" t="str">
        <f>'so sanh'!B1281</f>
        <v>Φ200x9.6mm</v>
      </c>
      <c r="C1228" s="208" t="str">
        <f>'so sanh'!C1281</f>
        <v>đ/mét</v>
      </c>
      <c r="D1228" s="208">
        <f>'so sanh'!D1281</f>
        <v>0</v>
      </c>
      <c r="E1228" s="208">
        <f>'so sanh'!E1281</f>
        <v>0</v>
      </c>
    </row>
    <row r="1229" spans="1:5" x14ac:dyDescent="0.3">
      <c r="A1229" s="45">
        <f>'so sanh'!A1282</f>
        <v>0</v>
      </c>
      <c r="B1229" s="208" t="str">
        <f>'so sanh'!B1282</f>
        <v>Φ220x5.9mm</v>
      </c>
      <c r="C1229" s="208" t="str">
        <f>'so sanh'!C1282</f>
        <v>đ/mét</v>
      </c>
      <c r="D1229" s="208">
        <f>'so sanh'!D1282</f>
        <v>0</v>
      </c>
      <c r="E1229" s="208">
        <f>'so sanh'!E1282</f>
        <v>0</v>
      </c>
    </row>
    <row r="1230" spans="1:5" x14ac:dyDescent="0.3">
      <c r="A1230" s="45">
        <f>'so sanh'!A1283</f>
        <v>0</v>
      </c>
      <c r="B1230" s="208" t="str">
        <f>'so sanh'!B1283</f>
        <v>Φ220x6.5mm</v>
      </c>
      <c r="C1230" s="208" t="str">
        <f>'so sanh'!C1283</f>
        <v>đ/mét</v>
      </c>
      <c r="D1230" s="208">
        <f>'so sanh'!D1283</f>
        <v>0</v>
      </c>
      <c r="E1230" s="208">
        <f>'so sanh'!E1283</f>
        <v>0</v>
      </c>
    </row>
    <row r="1231" spans="1:5" x14ac:dyDescent="0.3">
      <c r="A1231" s="45">
        <f>'so sanh'!A1284</f>
        <v>0</v>
      </c>
      <c r="B1231" s="208" t="str">
        <f>'so sanh'!B1284</f>
        <v>Φ220x8.7mm</v>
      </c>
      <c r="C1231" s="208" t="str">
        <f>'so sanh'!C1284</f>
        <v>đ/mét</v>
      </c>
      <c r="D1231" s="208">
        <f>'so sanh'!D1284</f>
        <v>0</v>
      </c>
      <c r="E1231" s="208">
        <f>'so sanh'!E1284</f>
        <v>0</v>
      </c>
    </row>
    <row r="1232" spans="1:5" x14ac:dyDescent="0.3">
      <c r="A1232" s="45">
        <f>'so sanh'!A1285</f>
        <v>0</v>
      </c>
      <c r="B1232" s="208" t="str">
        <f>'so sanh'!B1285</f>
        <v>Φ225x6.6mm</v>
      </c>
      <c r="C1232" s="208" t="str">
        <f>'so sanh'!C1285</f>
        <v>đ/mét</v>
      </c>
      <c r="D1232" s="208">
        <f>'so sanh'!D1285</f>
        <v>0</v>
      </c>
      <c r="E1232" s="208">
        <f>'so sanh'!E1285</f>
        <v>0</v>
      </c>
    </row>
    <row r="1233" spans="1:5" x14ac:dyDescent="0.3">
      <c r="A1233" s="45">
        <f>'so sanh'!A1286</f>
        <v>0</v>
      </c>
      <c r="B1233" s="208" t="str">
        <f>'so sanh'!B1286</f>
        <v>Φ225x8.6mm</v>
      </c>
      <c r="C1233" s="208" t="str">
        <f>'so sanh'!C1286</f>
        <v>đ/mét</v>
      </c>
      <c r="D1233" s="208">
        <f>'so sanh'!D1286</f>
        <v>0</v>
      </c>
      <c r="E1233" s="208">
        <f>'so sanh'!E1286</f>
        <v>0</v>
      </c>
    </row>
    <row r="1234" spans="1:5" x14ac:dyDescent="0.3">
      <c r="A1234" s="45">
        <f>'so sanh'!A1287</f>
        <v>0</v>
      </c>
      <c r="B1234" s="208" t="str">
        <f>'so sanh'!B1287</f>
        <v>Φ225x10.8mm</v>
      </c>
      <c r="C1234" s="208" t="str">
        <f>'so sanh'!C1287</f>
        <v>đ/mét</v>
      </c>
      <c r="D1234" s="208">
        <f>'so sanh'!D1287</f>
        <v>0</v>
      </c>
      <c r="E1234" s="208">
        <f>'so sanh'!E1287</f>
        <v>0</v>
      </c>
    </row>
    <row r="1235" spans="1:5" x14ac:dyDescent="0.3">
      <c r="A1235" s="45">
        <f>'so sanh'!A1288</f>
        <v>0</v>
      </c>
      <c r="B1235" s="208" t="str">
        <f>'so sanh'!B1288</f>
        <v>Φ225x13.4mm</v>
      </c>
      <c r="C1235" s="208" t="str">
        <f>'so sanh'!C1288</f>
        <v>đ/mét</v>
      </c>
      <c r="D1235" s="208">
        <f>'so sanh'!D1288</f>
        <v>0</v>
      </c>
      <c r="E1235" s="208">
        <f>'so sanh'!E1288</f>
        <v>0</v>
      </c>
    </row>
    <row r="1236" spans="1:5" x14ac:dyDescent="0.3">
      <c r="A1236" s="45">
        <f>'so sanh'!A1289</f>
        <v>0</v>
      </c>
      <c r="B1236" s="208" t="str">
        <f>'so sanh'!B1289</f>
        <v>Φ250x7.3mm</v>
      </c>
      <c r="C1236" s="208" t="str">
        <f>'so sanh'!C1289</f>
        <v>đ/mét</v>
      </c>
      <c r="D1236" s="208">
        <f>'so sanh'!D1289</f>
        <v>0</v>
      </c>
      <c r="E1236" s="208">
        <f>'so sanh'!E1289</f>
        <v>0</v>
      </c>
    </row>
    <row r="1237" spans="1:5" x14ac:dyDescent="0.3">
      <c r="A1237" s="45">
        <f>'so sanh'!A1290</f>
        <v>0</v>
      </c>
      <c r="B1237" s="208" t="str">
        <f>'so sanh'!B1290</f>
        <v>Φ250x7.7mm</v>
      </c>
      <c r="C1237" s="208" t="str">
        <f>'so sanh'!C1290</f>
        <v>đ/mét</v>
      </c>
      <c r="D1237" s="208">
        <f>'so sanh'!D1290</f>
        <v>0</v>
      </c>
      <c r="E1237" s="208">
        <f>'so sanh'!E1290</f>
        <v>0</v>
      </c>
    </row>
    <row r="1238" spans="1:5" x14ac:dyDescent="0.3">
      <c r="A1238" s="45">
        <f>'so sanh'!A1291</f>
        <v>0</v>
      </c>
      <c r="B1238" s="208" t="str">
        <f>'so sanh'!B1291</f>
        <v>Φ250x9.6mm</v>
      </c>
      <c r="C1238" s="208" t="str">
        <f>'so sanh'!C1291</f>
        <v>đ/mét</v>
      </c>
      <c r="D1238" s="208">
        <f>'so sanh'!D1291</f>
        <v>0</v>
      </c>
      <c r="E1238" s="208">
        <f>'so sanh'!E1291</f>
        <v>0</v>
      </c>
    </row>
    <row r="1239" spans="1:5" x14ac:dyDescent="0.3">
      <c r="A1239" s="45">
        <f>'so sanh'!A1292</f>
        <v>0</v>
      </c>
      <c r="B1239" s="208" t="str">
        <f>'so sanh'!B1292</f>
        <v>Φ250x11.9mm</v>
      </c>
      <c r="C1239" s="208" t="str">
        <f>'so sanh'!C1292</f>
        <v>đ/mét</v>
      </c>
      <c r="D1239" s="208">
        <f>'so sanh'!D1292</f>
        <v>0</v>
      </c>
      <c r="E1239" s="208">
        <f>'so sanh'!E1292</f>
        <v>0</v>
      </c>
    </row>
    <row r="1240" spans="1:5" x14ac:dyDescent="0.3">
      <c r="A1240" s="45">
        <f>'so sanh'!A1293</f>
        <v>0</v>
      </c>
      <c r="B1240" s="208" t="str">
        <f>'so sanh'!B1293</f>
        <v>Φ280x8.2mm</v>
      </c>
      <c r="C1240" s="208" t="str">
        <f>'so sanh'!C1293</f>
        <v>đ/mét</v>
      </c>
      <c r="D1240" s="208">
        <f>'so sanh'!D1293</f>
        <v>0</v>
      </c>
      <c r="E1240" s="208">
        <f>'so sanh'!E1293</f>
        <v>0</v>
      </c>
    </row>
    <row r="1241" spans="1:5" x14ac:dyDescent="0.3">
      <c r="A1241" s="45">
        <f>'so sanh'!A1294</f>
        <v>0</v>
      </c>
      <c r="B1241" s="208" t="str">
        <f>'so sanh'!B1294</f>
        <v>Φ280x8.6mm</v>
      </c>
      <c r="C1241" s="208" t="str">
        <f>'so sanh'!C1294</f>
        <v>đ/mét</v>
      </c>
      <c r="D1241" s="208">
        <f>'so sanh'!D1294</f>
        <v>0</v>
      </c>
      <c r="E1241" s="208">
        <f>'so sanh'!E1294</f>
        <v>0</v>
      </c>
    </row>
    <row r="1242" spans="1:5" x14ac:dyDescent="0.3">
      <c r="A1242" s="45">
        <f>'so sanh'!A1295</f>
        <v>0</v>
      </c>
      <c r="B1242" s="208" t="str">
        <f>'so sanh'!B1295</f>
        <v>Φ280x10.7mm</v>
      </c>
      <c r="C1242" s="208" t="str">
        <f>'so sanh'!C1295</f>
        <v>đ/mét</v>
      </c>
      <c r="D1242" s="208">
        <f>'so sanh'!D1295</f>
        <v>0</v>
      </c>
      <c r="E1242" s="208">
        <f>'so sanh'!E1295</f>
        <v>0</v>
      </c>
    </row>
    <row r="1243" spans="1:5" x14ac:dyDescent="0.3">
      <c r="A1243" s="45">
        <f>'so sanh'!A1296</f>
        <v>0</v>
      </c>
      <c r="B1243" s="208" t="str">
        <f>'so sanh'!B1296</f>
        <v>Φ280x13.4mm</v>
      </c>
      <c r="C1243" s="208" t="str">
        <f>'so sanh'!C1296</f>
        <v>đ/mét</v>
      </c>
      <c r="D1243" s="208">
        <f>'so sanh'!D1296</f>
        <v>0</v>
      </c>
      <c r="E1243" s="208">
        <f>'so sanh'!E1296</f>
        <v>0</v>
      </c>
    </row>
    <row r="1244" spans="1:5" x14ac:dyDescent="0.3">
      <c r="A1244" s="45">
        <f>'so sanh'!A1297</f>
        <v>0</v>
      </c>
      <c r="B1244" s="208" t="str">
        <f>'so sanh'!B1297</f>
        <v>Φ315x9.2mm</v>
      </c>
      <c r="C1244" s="208" t="str">
        <f>'so sanh'!C1297</f>
        <v>đ/mét</v>
      </c>
      <c r="D1244" s="208">
        <f>'so sanh'!D1297</f>
        <v>0</v>
      </c>
      <c r="E1244" s="208">
        <f>'so sanh'!E1297</f>
        <v>0</v>
      </c>
    </row>
    <row r="1245" spans="1:5" x14ac:dyDescent="0.3">
      <c r="A1245" s="45">
        <f>'so sanh'!A1298</f>
        <v>0</v>
      </c>
      <c r="B1245" s="208" t="str">
        <f>'so sanh'!B1298</f>
        <v>Φ315x12.1mm</v>
      </c>
      <c r="C1245" s="208" t="str">
        <f>'so sanh'!C1298</f>
        <v>đ/mét</v>
      </c>
      <c r="D1245" s="208">
        <f>'so sanh'!D1298</f>
        <v>0</v>
      </c>
      <c r="E1245" s="208">
        <f>'so sanh'!E1298</f>
        <v>0</v>
      </c>
    </row>
    <row r="1246" spans="1:5" x14ac:dyDescent="0.3">
      <c r="A1246" s="45">
        <f>'so sanh'!A1299</f>
        <v>0</v>
      </c>
      <c r="B1246" s="208" t="str">
        <f>'so sanh'!B1299</f>
        <v>Φ315x15.0mm</v>
      </c>
      <c r="C1246" s="208" t="str">
        <f>'so sanh'!C1299</f>
        <v>đ/mét</v>
      </c>
      <c r="D1246" s="208">
        <f>'so sanh'!D1299</f>
        <v>0</v>
      </c>
      <c r="E1246" s="208">
        <f>'so sanh'!E1299</f>
        <v>0</v>
      </c>
    </row>
    <row r="1247" spans="1:5" x14ac:dyDescent="0.3">
      <c r="A1247" s="45">
        <f>'so sanh'!A1300</f>
        <v>0</v>
      </c>
      <c r="B1247" s="208" t="str">
        <f>'so sanh'!B1300</f>
        <v>Φ315x18.7mm</v>
      </c>
      <c r="C1247" s="208" t="str">
        <f>'so sanh'!C1300</f>
        <v>đ/mét</v>
      </c>
      <c r="D1247" s="208">
        <f>'so sanh'!D1300</f>
        <v>0</v>
      </c>
      <c r="E1247" s="208">
        <f>'so sanh'!E1300</f>
        <v>0</v>
      </c>
    </row>
    <row r="1248" spans="1:5" x14ac:dyDescent="0.3">
      <c r="A1248" s="45">
        <f>'so sanh'!A1301</f>
        <v>0</v>
      </c>
      <c r="B1248" s="208" t="str">
        <f>'so sanh'!B1301</f>
        <v>Φ355x8.7mm</v>
      </c>
      <c r="C1248" s="208" t="str">
        <f>'so sanh'!C1301</f>
        <v>đ/mét</v>
      </c>
      <c r="D1248" s="208">
        <f>'so sanh'!D1301</f>
        <v>0</v>
      </c>
      <c r="E1248" s="208">
        <f>'so sanh'!E1301</f>
        <v>0</v>
      </c>
    </row>
    <row r="1249" spans="1:5" x14ac:dyDescent="0.3">
      <c r="A1249" s="45">
        <f>'so sanh'!A1302</f>
        <v>0</v>
      </c>
      <c r="B1249" s="208" t="str">
        <f>'so sanh'!B1302</f>
        <v>Φ355x10.4mm</v>
      </c>
      <c r="C1249" s="208" t="str">
        <f>'so sanh'!C1302</f>
        <v>đ/mét</v>
      </c>
      <c r="D1249" s="208">
        <f>'so sanh'!D1302</f>
        <v>0</v>
      </c>
      <c r="E1249" s="208">
        <f>'so sanh'!E1302</f>
        <v>0</v>
      </c>
    </row>
    <row r="1250" spans="1:5" x14ac:dyDescent="0.3">
      <c r="A1250" s="45">
        <f>'so sanh'!A1303</f>
        <v>0</v>
      </c>
      <c r="B1250" s="208" t="str">
        <f>'so sanh'!B1303</f>
        <v>Φ355x10.9mm</v>
      </c>
      <c r="C1250" s="208" t="str">
        <f>'so sanh'!C1303</f>
        <v>đ/mét</v>
      </c>
      <c r="D1250" s="208">
        <f>'so sanh'!D1303</f>
        <v>0</v>
      </c>
      <c r="E1250" s="208">
        <f>'so sanh'!E1303</f>
        <v>0</v>
      </c>
    </row>
    <row r="1251" spans="1:5" x14ac:dyDescent="0.3">
      <c r="A1251" s="45">
        <f>'so sanh'!A1304</f>
        <v>0</v>
      </c>
      <c r="B1251" s="208" t="str">
        <f>'so sanh'!B1304</f>
        <v>Φ400x11.7mm</v>
      </c>
      <c r="C1251" s="208" t="str">
        <f>'so sanh'!C1304</f>
        <v>đ/mét</v>
      </c>
      <c r="D1251" s="208">
        <f>'so sanh'!D1304</f>
        <v>0</v>
      </c>
      <c r="E1251" s="208">
        <f>'so sanh'!E1304</f>
        <v>0</v>
      </c>
    </row>
    <row r="1252" spans="1:5" x14ac:dyDescent="0.3">
      <c r="A1252" s="45">
        <f>'so sanh'!A1305</f>
        <v>0</v>
      </c>
      <c r="B1252" s="208" t="str">
        <f>'so sanh'!B1305</f>
        <v>Φ400x12.3mm</v>
      </c>
      <c r="C1252" s="208" t="str">
        <f>'so sanh'!C1305</f>
        <v>đ/mét</v>
      </c>
      <c r="D1252" s="208">
        <f>'so sanh'!D1305</f>
        <v>0</v>
      </c>
      <c r="E1252" s="208">
        <f>'so sanh'!E1305</f>
        <v>0</v>
      </c>
    </row>
    <row r="1253" spans="1:5" x14ac:dyDescent="0.3">
      <c r="A1253" s="45">
        <f>'so sanh'!A1306</f>
        <v>0</v>
      </c>
      <c r="B1253" s="208" t="str">
        <f>'so sanh'!B1306</f>
        <v>Φ400x15.3mm</v>
      </c>
      <c r="C1253" s="208" t="str">
        <f>'so sanh'!C1306</f>
        <v>đ/mét</v>
      </c>
      <c r="D1253" s="208">
        <f>'so sanh'!D1306</f>
        <v>0</v>
      </c>
      <c r="E1253" s="208">
        <f>'so sanh'!E1306</f>
        <v>0</v>
      </c>
    </row>
    <row r="1254" spans="1:5" x14ac:dyDescent="0.3">
      <c r="A1254" s="45">
        <f>'so sanh'!A1307</f>
        <v>0</v>
      </c>
      <c r="B1254" s="208" t="str">
        <f>'so sanh'!B1307</f>
        <v>Φ400x19.1mm</v>
      </c>
      <c r="C1254" s="208" t="str">
        <f>'so sanh'!C1307</f>
        <v>đ/mét</v>
      </c>
      <c r="D1254" s="208">
        <f>'so sanh'!D1307</f>
        <v>0</v>
      </c>
      <c r="E1254" s="208">
        <f>'so sanh'!E1307</f>
        <v>0</v>
      </c>
    </row>
    <row r="1255" spans="1:5" x14ac:dyDescent="0.3">
      <c r="A1255" s="45">
        <f>'so sanh'!A1308</f>
        <v>0</v>
      </c>
      <c r="B1255" s="208" t="str">
        <f>'so sanh'!B1308</f>
        <v>Φ450x13.2mm</v>
      </c>
      <c r="C1255" s="208" t="str">
        <f>'so sanh'!C1308</f>
        <v>đ/mét</v>
      </c>
      <c r="D1255" s="208">
        <f>'so sanh'!D1308</f>
        <v>0</v>
      </c>
      <c r="E1255" s="208">
        <f>'so sanh'!E1308</f>
        <v>0</v>
      </c>
    </row>
    <row r="1256" spans="1:5" x14ac:dyDescent="0.3">
      <c r="A1256" s="45">
        <f>'so sanh'!A1309</f>
        <v>0</v>
      </c>
      <c r="B1256" s="208" t="str">
        <f>'so sanh'!B1309</f>
        <v>Φ450x13.8mm</v>
      </c>
      <c r="C1256" s="208" t="str">
        <f>'so sanh'!C1309</f>
        <v>đ/mét</v>
      </c>
      <c r="D1256" s="208">
        <f>'so sanh'!D1309</f>
        <v>0</v>
      </c>
      <c r="E1256" s="208">
        <f>'so sanh'!E1309</f>
        <v>0</v>
      </c>
    </row>
    <row r="1257" spans="1:5" x14ac:dyDescent="0.3">
      <c r="A1257" s="45">
        <f>'so sanh'!A1310</f>
        <v>0</v>
      </c>
      <c r="B1257" s="208" t="str">
        <f>'so sanh'!B1310</f>
        <v>Φ450x17.2mm</v>
      </c>
      <c r="C1257" s="208" t="str">
        <f>'so sanh'!C1310</f>
        <v>đ/mét</v>
      </c>
      <c r="D1257" s="208">
        <f>'so sanh'!D1310</f>
        <v>0</v>
      </c>
      <c r="E1257" s="208">
        <f>'so sanh'!E1310</f>
        <v>0</v>
      </c>
    </row>
    <row r="1258" spans="1:5" x14ac:dyDescent="0.3">
      <c r="A1258" s="45">
        <f>'so sanh'!A1311</f>
        <v>0</v>
      </c>
      <c r="B1258" s="208" t="str">
        <f>'so sanh'!B1311</f>
        <v>Φ450x21.5mm</v>
      </c>
      <c r="C1258" s="208" t="str">
        <f>'so sanh'!C1311</f>
        <v>đ/mét</v>
      </c>
      <c r="D1258" s="208">
        <f>'so sanh'!D1311</f>
        <v>0</v>
      </c>
      <c r="E1258" s="208">
        <f>'so sanh'!E1311</f>
        <v>0</v>
      </c>
    </row>
    <row r="1259" spans="1:5" x14ac:dyDescent="0.3">
      <c r="A1259" s="45">
        <f>'so sanh'!A1312</f>
        <v>0</v>
      </c>
      <c r="B1259" s="208" t="str">
        <f>'so sanh'!B1312</f>
        <v>Φ500x15.3mm</v>
      </c>
      <c r="C1259" s="208" t="str">
        <f>'so sanh'!C1312</f>
        <v>đ/mét</v>
      </c>
      <c r="D1259" s="208">
        <f>'so sanh'!D1312</f>
        <v>0</v>
      </c>
      <c r="E1259" s="208">
        <f>'so sanh'!E1312</f>
        <v>0</v>
      </c>
    </row>
    <row r="1260" spans="1:5" x14ac:dyDescent="0.3">
      <c r="A1260" s="45">
        <f>'so sanh'!A1313</f>
        <v>0</v>
      </c>
      <c r="B1260" s="208" t="str">
        <f>'so sanh'!B1313</f>
        <v>Φ500x19.1mm</v>
      </c>
      <c r="C1260" s="208" t="str">
        <f>'so sanh'!C1313</f>
        <v>đ/mét</v>
      </c>
      <c r="D1260" s="208">
        <f>'so sanh'!D1313</f>
        <v>0</v>
      </c>
      <c r="E1260" s="208">
        <f>'so sanh'!E1313</f>
        <v>0</v>
      </c>
    </row>
    <row r="1261" spans="1:5" x14ac:dyDescent="0.3">
      <c r="A1261" s="45">
        <f>'so sanh'!A1314</f>
        <v>0</v>
      </c>
      <c r="B1261" s="208" t="str">
        <f>'so sanh'!B1314</f>
        <v>Φ560x17.2mm</v>
      </c>
      <c r="C1261" s="208" t="str">
        <f>'so sanh'!C1314</f>
        <v>đ/mét</v>
      </c>
      <c r="D1261" s="208">
        <f>'so sanh'!D1314</f>
        <v>0</v>
      </c>
      <c r="E1261" s="208">
        <f>'so sanh'!E1314</f>
        <v>0</v>
      </c>
    </row>
    <row r="1262" spans="1:5" x14ac:dyDescent="0.3">
      <c r="A1262" s="45">
        <f>'so sanh'!A1315</f>
        <v>0</v>
      </c>
      <c r="B1262" s="208" t="str">
        <f>'so sanh'!B1315</f>
        <v>Φ560x21.4mm</v>
      </c>
      <c r="C1262" s="208" t="str">
        <f>'so sanh'!C1315</f>
        <v>đ/mét</v>
      </c>
      <c r="D1262" s="208">
        <f>'so sanh'!D1315</f>
        <v>0</v>
      </c>
      <c r="E1262" s="208">
        <f>'so sanh'!E1315</f>
        <v>0</v>
      </c>
    </row>
    <row r="1263" spans="1:5" x14ac:dyDescent="0.3">
      <c r="A1263" s="45">
        <f>'so sanh'!A1316</f>
        <v>0</v>
      </c>
      <c r="B1263" s="208" t="str">
        <f>'so sanh'!B1316</f>
        <v>Φ630x18.4mm</v>
      </c>
      <c r="C1263" s="208" t="str">
        <f>'so sanh'!C1316</f>
        <v>đ/mét</v>
      </c>
      <c r="D1263" s="208">
        <f>'so sanh'!D1316</f>
        <v>0</v>
      </c>
      <c r="E1263" s="208">
        <f>'so sanh'!E1316</f>
        <v>0</v>
      </c>
    </row>
    <row r="1264" spans="1:5" x14ac:dyDescent="0.3">
      <c r="A1264" s="45">
        <f>'so sanh'!A1317</f>
        <v>0</v>
      </c>
      <c r="B1264" s="208" t="str">
        <f>'so sanh'!B1317</f>
        <v>Φ630x19.3mm</v>
      </c>
      <c r="C1264" s="208" t="str">
        <f>'so sanh'!C1317</f>
        <v>đ/mét</v>
      </c>
      <c r="D1264" s="208">
        <f>'so sanh'!D1317</f>
        <v>0</v>
      </c>
      <c r="E1264" s="208">
        <f>'so sanh'!E1317</f>
        <v>0</v>
      </c>
    </row>
    <row r="1265" spans="1:5" x14ac:dyDescent="0.3">
      <c r="A1265" s="45">
        <f>'so sanh'!A1318</f>
        <v>0</v>
      </c>
      <c r="B1265" s="208" t="str">
        <f>'so sanh'!B1318</f>
        <v>Φ630x24.1mm</v>
      </c>
      <c r="C1265" s="208" t="str">
        <f>'so sanh'!C1318</f>
        <v>đ/mét</v>
      </c>
      <c r="D1265" s="208">
        <f>'so sanh'!D1318</f>
        <v>0</v>
      </c>
      <c r="E1265" s="208">
        <f>'so sanh'!E1318</f>
        <v>0</v>
      </c>
    </row>
    <row r="1266" spans="1:5" x14ac:dyDescent="0.3">
      <c r="A1266" s="45">
        <f>'so sanh'!A1319</f>
        <v>0</v>
      </c>
      <c r="B1266" s="208" t="str">
        <f>'so sanh'!B1319</f>
        <v>Ống nhựa HDPE Hoa Sen sản xuất theo tiêu chuẩn ISO 4427: 2007</v>
      </c>
      <c r="C1266" s="208" t="str">
        <f>'so sanh'!C1319</f>
        <v>đ/mét</v>
      </c>
      <c r="D1266" s="208">
        <f>'so sanh'!D1319</f>
        <v>0</v>
      </c>
      <c r="E1266" s="208">
        <f>'so sanh'!E1319</f>
        <v>0</v>
      </c>
    </row>
    <row r="1267" spans="1:5" x14ac:dyDescent="0.3">
      <c r="A1267" s="45">
        <f>'so sanh'!A1320</f>
        <v>0</v>
      </c>
      <c r="B1267" s="208" t="str">
        <f>'so sanh'!B1320</f>
        <v>Φ16x2.0mm</v>
      </c>
      <c r="C1267" s="208" t="str">
        <f>'so sanh'!C1320</f>
        <v>đ/mét</v>
      </c>
      <c r="D1267" s="208">
        <f>'so sanh'!D1320</f>
        <v>0</v>
      </c>
      <c r="E1267" s="208">
        <f>'so sanh'!E1320</f>
        <v>0</v>
      </c>
    </row>
    <row r="1268" spans="1:5" x14ac:dyDescent="0.3">
      <c r="A1268" s="45">
        <f>'so sanh'!A1321</f>
        <v>0</v>
      </c>
      <c r="B1268" s="208" t="str">
        <f>'so sanh'!B1321</f>
        <v>Φ20x2.0mm</v>
      </c>
      <c r="C1268" s="208" t="str">
        <f>'so sanh'!C1321</f>
        <v>đ/mét</v>
      </c>
      <c r="D1268" s="208">
        <f>'so sanh'!D1321</f>
        <v>0</v>
      </c>
      <c r="E1268" s="208">
        <f>'so sanh'!E1321</f>
        <v>0</v>
      </c>
    </row>
    <row r="1269" spans="1:5" x14ac:dyDescent="0.3">
      <c r="A1269" s="45">
        <f>'so sanh'!A1322</f>
        <v>0</v>
      </c>
      <c r="B1269" s="208" t="str">
        <f>'so sanh'!B1322</f>
        <v>Φ20x2.3mm</v>
      </c>
      <c r="C1269" s="208" t="str">
        <f>'so sanh'!C1322</f>
        <v>đ/mét</v>
      </c>
      <c r="D1269" s="208">
        <f>'so sanh'!D1322</f>
        <v>0</v>
      </c>
      <c r="E1269" s="208">
        <f>'so sanh'!E1322</f>
        <v>0</v>
      </c>
    </row>
    <row r="1270" spans="1:5" x14ac:dyDescent="0.3">
      <c r="A1270" s="45">
        <f>'so sanh'!A1323</f>
        <v>0</v>
      </c>
      <c r="B1270" s="208" t="str">
        <f>'so sanh'!B1323</f>
        <v>Φ20x3mm</v>
      </c>
      <c r="C1270" s="208" t="str">
        <f>'so sanh'!C1323</f>
        <v>đ/mét</v>
      </c>
      <c r="D1270" s="208">
        <f>'so sanh'!D1323</f>
        <v>0</v>
      </c>
      <c r="E1270" s="208">
        <f>'so sanh'!E1323</f>
        <v>0</v>
      </c>
    </row>
    <row r="1271" spans="1:5" x14ac:dyDescent="0.3">
      <c r="A1271" s="45">
        <f>'so sanh'!A1324</f>
        <v>0</v>
      </c>
      <c r="B1271" s="208" t="str">
        <f>'so sanh'!B1324</f>
        <v>Φ25x2.0mm</v>
      </c>
      <c r="C1271" s="208" t="str">
        <f>'so sanh'!C1324</f>
        <v>đ/mét</v>
      </c>
      <c r="D1271" s="208">
        <f>'so sanh'!D1324</f>
        <v>0</v>
      </c>
      <c r="E1271" s="208">
        <f>'so sanh'!E1324</f>
        <v>0</v>
      </c>
    </row>
    <row r="1272" spans="1:5" x14ac:dyDescent="0.3">
      <c r="A1272" s="45">
        <f>'so sanh'!A1325</f>
        <v>0</v>
      </c>
      <c r="B1272" s="208" t="str">
        <f>'so sanh'!B1325</f>
        <v>Φ25x2.3mm</v>
      </c>
      <c r="C1272" s="208" t="str">
        <f>'so sanh'!C1325</f>
        <v>đ/mét</v>
      </c>
      <c r="D1272" s="208">
        <f>'so sanh'!D1325</f>
        <v>0</v>
      </c>
      <c r="E1272" s="208">
        <f>'so sanh'!E1325</f>
        <v>0</v>
      </c>
    </row>
    <row r="1273" spans="1:5" x14ac:dyDescent="0.3">
      <c r="A1273" s="45">
        <f>'so sanh'!A1326</f>
        <v>0</v>
      </c>
      <c r="B1273" s="208" t="str">
        <f>'so sanh'!B1326</f>
        <v>Φ25x3.0mm</v>
      </c>
      <c r="C1273" s="208" t="str">
        <f>'so sanh'!C1326</f>
        <v>đ/mét</v>
      </c>
      <c r="D1273" s="208">
        <f>'so sanh'!D1326</f>
        <v>0</v>
      </c>
      <c r="E1273" s="208">
        <f>'so sanh'!E1326</f>
        <v>0</v>
      </c>
    </row>
    <row r="1274" spans="1:5" x14ac:dyDescent="0.3">
      <c r="A1274" s="45">
        <f>'so sanh'!A1327</f>
        <v>0</v>
      </c>
      <c r="B1274" s="208" t="str">
        <f>'so sanh'!B1327</f>
        <v>Φ32x2.0mm</v>
      </c>
      <c r="C1274" s="208" t="str">
        <f>'so sanh'!C1327</f>
        <v>đ/mét</v>
      </c>
      <c r="D1274" s="208">
        <f>'so sanh'!D1327</f>
        <v>0</v>
      </c>
      <c r="E1274" s="208">
        <f>'so sanh'!E1327</f>
        <v>0</v>
      </c>
    </row>
    <row r="1275" spans="1:5" x14ac:dyDescent="0.3">
      <c r="A1275" s="45">
        <f>'so sanh'!A1328</f>
        <v>0</v>
      </c>
      <c r="B1275" s="208" t="str">
        <f>'so sanh'!B1328</f>
        <v>Φ32x2.4mm</v>
      </c>
      <c r="C1275" s="208" t="str">
        <f>'so sanh'!C1328</f>
        <v>đ/mét</v>
      </c>
      <c r="D1275" s="208">
        <f>'so sanh'!D1328</f>
        <v>0</v>
      </c>
      <c r="E1275" s="208">
        <f>'so sanh'!E1328</f>
        <v>0</v>
      </c>
    </row>
    <row r="1276" spans="1:5" x14ac:dyDescent="0.3">
      <c r="A1276" s="45">
        <f>'so sanh'!A1329</f>
        <v>0</v>
      </c>
      <c r="B1276" s="208" t="str">
        <f>'so sanh'!B1329</f>
        <v>Φ32x3.0mm</v>
      </c>
      <c r="C1276" s="208" t="str">
        <f>'so sanh'!C1329</f>
        <v>đ/mét</v>
      </c>
      <c r="D1276" s="208">
        <f>'so sanh'!D1329</f>
        <v>0</v>
      </c>
      <c r="E1276" s="208">
        <f>'so sanh'!E1329</f>
        <v>0</v>
      </c>
    </row>
    <row r="1277" spans="1:5" x14ac:dyDescent="0.3">
      <c r="A1277" s="45">
        <f>'so sanh'!A1330</f>
        <v>0</v>
      </c>
      <c r="B1277" s="208" t="str">
        <f>'so sanh'!B1330</f>
        <v>Φ32x3.6mm</v>
      </c>
      <c r="C1277" s="208" t="str">
        <f>'so sanh'!C1330</f>
        <v>đ/mét</v>
      </c>
      <c r="D1277" s="208">
        <f>'so sanh'!D1330</f>
        <v>0</v>
      </c>
      <c r="E1277" s="208">
        <f>'so sanh'!E1330</f>
        <v>0</v>
      </c>
    </row>
    <row r="1278" spans="1:5" x14ac:dyDescent="0.3">
      <c r="A1278" s="45">
        <f>'so sanh'!A1331</f>
        <v>0</v>
      </c>
      <c r="B1278" s="208" t="str">
        <f>'so sanh'!B1331</f>
        <v>Φ40x2.0mm</v>
      </c>
      <c r="C1278" s="208" t="str">
        <f>'so sanh'!C1331</f>
        <v>đ/mét</v>
      </c>
      <c r="D1278" s="208">
        <f>'so sanh'!D1331</f>
        <v>0</v>
      </c>
      <c r="E1278" s="208">
        <f>'so sanh'!E1331</f>
        <v>0</v>
      </c>
    </row>
    <row r="1279" spans="1:5" x14ac:dyDescent="0.3">
      <c r="A1279" s="45">
        <f>'so sanh'!A1332</f>
        <v>0</v>
      </c>
      <c r="B1279" s="208" t="str">
        <f>'so sanh'!B1332</f>
        <v>Φ40x2.4mm</v>
      </c>
      <c r="C1279" s="208" t="str">
        <f>'so sanh'!C1332</f>
        <v>đ/mét</v>
      </c>
      <c r="D1279" s="208">
        <f>'so sanh'!D1332</f>
        <v>0</v>
      </c>
      <c r="E1279" s="208">
        <f>'so sanh'!E1332</f>
        <v>0</v>
      </c>
    </row>
    <row r="1280" spans="1:5" x14ac:dyDescent="0.3">
      <c r="A1280" s="45">
        <f>'so sanh'!A1333</f>
        <v>0</v>
      </c>
      <c r="B1280" s="208" t="str">
        <f>'so sanh'!B1333</f>
        <v>Φ40x3.0mm</v>
      </c>
      <c r="C1280" s="208" t="str">
        <f>'so sanh'!C1333</f>
        <v>đ/mét</v>
      </c>
      <c r="D1280" s="208">
        <f>'so sanh'!D1333</f>
        <v>0</v>
      </c>
      <c r="E1280" s="208">
        <f>'so sanh'!E1333</f>
        <v>0</v>
      </c>
    </row>
    <row r="1281" spans="1:5" x14ac:dyDescent="0.3">
      <c r="A1281" s="45">
        <f>'so sanh'!A1334</f>
        <v>0</v>
      </c>
      <c r="B1281" s="208" t="str">
        <f>'so sanh'!B1334</f>
        <v>Φ40x3.7mm</v>
      </c>
      <c r="C1281" s="208" t="str">
        <f>'so sanh'!C1334</f>
        <v>đ/mét</v>
      </c>
      <c r="D1281" s="208">
        <f>'so sanh'!D1334</f>
        <v>0</v>
      </c>
      <c r="E1281" s="208">
        <f>'so sanh'!E1334</f>
        <v>0</v>
      </c>
    </row>
    <row r="1282" spans="1:5" x14ac:dyDescent="0.3">
      <c r="A1282" s="45">
        <f>'so sanh'!A1335</f>
        <v>0</v>
      </c>
      <c r="B1282" s="208" t="str">
        <f>'so sanh'!B1335</f>
        <v>Φ40x4.5mm</v>
      </c>
      <c r="C1282" s="208" t="str">
        <f>'so sanh'!C1335</f>
        <v>đ/mét</v>
      </c>
      <c r="D1282" s="208">
        <f>'so sanh'!D1335</f>
        <v>0</v>
      </c>
      <c r="E1282" s="208">
        <f>'so sanh'!E1335</f>
        <v>0</v>
      </c>
    </row>
    <row r="1283" spans="1:5" x14ac:dyDescent="0.3">
      <c r="A1283" s="45">
        <f>'so sanh'!A1336</f>
        <v>0</v>
      </c>
      <c r="B1283" s="208" t="str">
        <f>'so sanh'!B1336</f>
        <v>Φ50x2.0mm</v>
      </c>
      <c r="C1283" s="208" t="str">
        <f>'so sanh'!C1336</f>
        <v>đ/mét</v>
      </c>
      <c r="D1283" s="208">
        <f>'so sanh'!D1336</f>
        <v>0</v>
      </c>
      <c r="E1283" s="208">
        <f>'so sanh'!E1336</f>
        <v>0</v>
      </c>
    </row>
    <row r="1284" spans="1:5" x14ac:dyDescent="0.3">
      <c r="A1284" s="45">
        <f>'so sanh'!A1337</f>
        <v>0</v>
      </c>
      <c r="B1284" s="208" t="str">
        <f>'so sanh'!B1337</f>
        <v>Φ50x2.4mm</v>
      </c>
      <c r="C1284" s="208" t="str">
        <f>'so sanh'!C1337</f>
        <v>đ/mét</v>
      </c>
      <c r="D1284" s="208">
        <f>'so sanh'!D1337</f>
        <v>0</v>
      </c>
      <c r="E1284" s="208">
        <f>'so sanh'!E1337</f>
        <v>0</v>
      </c>
    </row>
    <row r="1285" spans="1:5" x14ac:dyDescent="0.3">
      <c r="A1285" s="45">
        <f>'so sanh'!A1338</f>
        <v>0</v>
      </c>
      <c r="B1285" s="208" t="str">
        <f>'so sanh'!B1338</f>
        <v>Φ50x3.0mm</v>
      </c>
      <c r="C1285" s="208" t="str">
        <f>'so sanh'!C1338</f>
        <v>đ/mét</v>
      </c>
      <c r="D1285" s="208">
        <f>'so sanh'!D1338</f>
        <v>0</v>
      </c>
      <c r="E1285" s="208">
        <f>'so sanh'!E1338</f>
        <v>0</v>
      </c>
    </row>
    <row r="1286" spans="1:5" x14ac:dyDescent="0.3">
      <c r="A1286" s="45">
        <f>'so sanh'!A1339</f>
        <v>0</v>
      </c>
      <c r="B1286" s="208" t="str">
        <f>'so sanh'!B1339</f>
        <v>Φ50x3.7mm</v>
      </c>
      <c r="C1286" s="208" t="str">
        <f>'so sanh'!C1339</f>
        <v>đ/mét</v>
      </c>
      <c r="D1286" s="208">
        <f>'so sanh'!D1339</f>
        <v>0</v>
      </c>
      <c r="E1286" s="208">
        <f>'so sanh'!E1339</f>
        <v>0</v>
      </c>
    </row>
    <row r="1287" spans="1:5" x14ac:dyDescent="0.3">
      <c r="A1287" s="45">
        <f>'so sanh'!A1340</f>
        <v>0</v>
      </c>
      <c r="B1287" s="208" t="str">
        <f>'so sanh'!B1340</f>
        <v>Φ50x4.6mm</v>
      </c>
      <c r="C1287" s="208" t="str">
        <f>'so sanh'!C1340</f>
        <v>đ/mét</v>
      </c>
      <c r="D1287" s="208">
        <f>'so sanh'!D1340</f>
        <v>0</v>
      </c>
      <c r="E1287" s="208">
        <f>'so sanh'!E1340</f>
        <v>0</v>
      </c>
    </row>
    <row r="1288" spans="1:5" x14ac:dyDescent="0.3">
      <c r="A1288" s="45">
        <f>'so sanh'!A1341</f>
        <v>0</v>
      </c>
      <c r="B1288" s="208" t="str">
        <f>'so sanh'!B1341</f>
        <v>Φ50x5.6mm</v>
      </c>
      <c r="C1288" s="208" t="str">
        <f>'so sanh'!C1341</f>
        <v>đ/mét</v>
      </c>
      <c r="D1288" s="208">
        <f>'so sanh'!D1341</f>
        <v>0</v>
      </c>
      <c r="E1288" s="208">
        <f>'so sanh'!E1341</f>
        <v>0</v>
      </c>
    </row>
    <row r="1289" spans="1:5" x14ac:dyDescent="0.3">
      <c r="A1289" s="45">
        <f>'so sanh'!A1342</f>
        <v>0</v>
      </c>
      <c r="B1289" s="208" t="str">
        <f>'so sanh'!B1342</f>
        <v>Φ63x2.5mm</v>
      </c>
      <c r="C1289" s="208" t="str">
        <f>'so sanh'!C1342</f>
        <v>đ/mét</v>
      </c>
      <c r="D1289" s="208">
        <f>'so sanh'!D1342</f>
        <v>0</v>
      </c>
      <c r="E1289" s="208">
        <f>'so sanh'!E1342</f>
        <v>0</v>
      </c>
    </row>
    <row r="1290" spans="1:5" x14ac:dyDescent="0.3">
      <c r="A1290" s="45">
        <f>'so sanh'!A1343</f>
        <v>0</v>
      </c>
      <c r="B1290" s="208" t="str">
        <f>'so sanh'!B1343</f>
        <v>Φ63x3.0mm</v>
      </c>
      <c r="C1290" s="208" t="str">
        <f>'so sanh'!C1343</f>
        <v>đ/mét</v>
      </c>
      <c r="D1290" s="208">
        <f>'so sanh'!D1343</f>
        <v>0</v>
      </c>
      <c r="E1290" s="208">
        <f>'so sanh'!E1343</f>
        <v>0</v>
      </c>
    </row>
    <row r="1291" spans="1:5" x14ac:dyDescent="0.3">
      <c r="A1291" s="45">
        <f>'so sanh'!A1344</f>
        <v>0</v>
      </c>
      <c r="B1291" s="208" t="str">
        <f>'so sanh'!B1344</f>
        <v>Φ63x3.8mm</v>
      </c>
      <c r="C1291" s="208" t="str">
        <f>'so sanh'!C1344</f>
        <v>đ/mét</v>
      </c>
      <c r="D1291" s="208">
        <f>'so sanh'!D1344</f>
        <v>0</v>
      </c>
      <c r="E1291" s="208">
        <f>'so sanh'!E1344</f>
        <v>0</v>
      </c>
    </row>
    <row r="1292" spans="1:5" x14ac:dyDescent="0.3">
      <c r="A1292" s="45">
        <f>'so sanh'!A1345</f>
        <v>0</v>
      </c>
      <c r="B1292" s="208" t="str">
        <f>'so sanh'!B1345</f>
        <v>Φ63x4.7mm</v>
      </c>
      <c r="C1292" s="208" t="str">
        <f>'so sanh'!C1345</f>
        <v>đ/mét</v>
      </c>
      <c r="D1292" s="208">
        <f>'so sanh'!D1345</f>
        <v>0</v>
      </c>
      <c r="E1292" s="208">
        <f>'so sanh'!E1345</f>
        <v>0</v>
      </c>
    </row>
    <row r="1293" spans="1:5" x14ac:dyDescent="0.3">
      <c r="A1293" s="45">
        <f>'so sanh'!A1346</f>
        <v>0</v>
      </c>
      <c r="B1293" s="208" t="str">
        <f>'so sanh'!B1346</f>
        <v>Φ63x5.8mm</v>
      </c>
      <c r="C1293" s="208" t="str">
        <f>'so sanh'!C1346</f>
        <v>đ/mét</v>
      </c>
      <c r="D1293" s="208">
        <f>'so sanh'!D1346</f>
        <v>0</v>
      </c>
      <c r="E1293" s="208">
        <f>'so sanh'!E1346</f>
        <v>0</v>
      </c>
    </row>
    <row r="1294" spans="1:5" x14ac:dyDescent="0.3">
      <c r="A1294" s="45">
        <f>'so sanh'!A1347</f>
        <v>0</v>
      </c>
      <c r="B1294" s="208" t="str">
        <f>'so sanh'!B1347</f>
        <v>Φ63x7.1mm</v>
      </c>
      <c r="C1294" s="208" t="str">
        <f>'so sanh'!C1347</f>
        <v>đ/mét</v>
      </c>
      <c r="D1294" s="208">
        <f>'so sanh'!D1347</f>
        <v>0</v>
      </c>
      <c r="E1294" s="208">
        <f>'so sanh'!E1347</f>
        <v>0</v>
      </c>
    </row>
    <row r="1295" spans="1:5" x14ac:dyDescent="0.3">
      <c r="A1295" s="45">
        <f>'so sanh'!A1348</f>
        <v>0</v>
      </c>
      <c r="B1295" s="208" t="str">
        <f>'so sanh'!B1348</f>
        <v>Φ75x2.9mm</v>
      </c>
      <c r="C1295" s="208" t="str">
        <f>'so sanh'!C1348</f>
        <v>đ/mét</v>
      </c>
      <c r="D1295" s="208">
        <f>'so sanh'!D1348</f>
        <v>0</v>
      </c>
      <c r="E1295" s="208">
        <f>'so sanh'!E1348</f>
        <v>0</v>
      </c>
    </row>
    <row r="1296" spans="1:5" x14ac:dyDescent="0.3">
      <c r="A1296" s="45">
        <f>'so sanh'!A1349</f>
        <v>0</v>
      </c>
      <c r="B1296" s="208" t="str">
        <f>'so sanh'!B1349</f>
        <v>Φ75x3.6mm</v>
      </c>
      <c r="C1296" s="208" t="str">
        <f>'so sanh'!C1349</f>
        <v>đ/mét</v>
      </c>
      <c r="D1296" s="208">
        <f>'so sanh'!D1349</f>
        <v>0</v>
      </c>
      <c r="E1296" s="208">
        <f>'so sanh'!E1349</f>
        <v>0</v>
      </c>
    </row>
    <row r="1297" spans="1:5" x14ac:dyDescent="0.3">
      <c r="A1297" s="45">
        <f>'so sanh'!A1350</f>
        <v>0</v>
      </c>
      <c r="B1297" s="208" t="str">
        <f>'so sanh'!B1350</f>
        <v>Φ75x4.5mm</v>
      </c>
      <c r="C1297" s="208" t="str">
        <f>'so sanh'!C1350</f>
        <v>đ/mét</v>
      </c>
      <c r="D1297" s="208">
        <f>'so sanh'!D1350</f>
        <v>0</v>
      </c>
      <c r="E1297" s="208">
        <f>'so sanh'!E1350</f>
        <v>0</v>
      </c>
    </row>
    <row r="1298" spans="1:5" x14ac:dyDescent="0.3">
      <c r="A1298" s="45">
        <f>'so sanh'!A1351</f>
        <v>0</v>
      </c>
      <c r="B1298" s="208" t="str">
        <f>'so sanh'!B1351</f>
        <v>Φ75x5.6mm</v>
      </c>
      <c r="C1298" s="208" t="str">
        <f>'so sanh'!C1351</f>
        <v>đ/mét</v>
      </c>
      <c r="D1298" s="208">
        <f>'so sanh'!D1351</f>
        <v>0</v>
      </c>
      <c r="E1298" s="208">
        <f>'so sanh'!E1351</f>
        <v>0</v>
      </c>
    </row>
    <row r="1299" spans="1:5" x14ac:dyDescent="0.3">
      <c r="A1299" s="45">
        <f>'so sanh'!A1352</f>
        <v>0</v>
      </c>
      <c r="B1299" s="208" t="str">
        <f>'so sanh'!B1352</f>
        <v>Φ75x6.8mm</v>
      </c>
      <c r="C1299" s="208" t="str">
        <f>'so sanh'!C1352</f>
        <v>đ/mét</v>
      </c>
      <c r="D1299" s="208">
        <f>'so sanh'!D1352</f>
        <v>0</v>
      </c>
      <c r="E1299" s="208">
        <f>'so sanh'!E1352</f>
        <v>0</v>
      </c>
    </row>
    <row r="1300" spans="1:5" x14ac:dyDescent="0.3">
      <c r="A1300" s="45">
        <f>'so sanh'!A1353</f>
        <v>0</v>
      </c>
      <c r="B1300" s="208" t="str">
        <f>'so sanh'!B1353</f>
        <v>Φ75x8.4mm</v>
      </c>
      <c r="C1300" s="208" t="str">
        <f>'so sanh'!C1353</f>
        <v>đ/mét</v>
      </c>
      <c r="D1300" s="208">
        <f>'so sanh'!D1353</f>
        <v>0</v>
      </c>
      <c r="E1300" s="208">
        <f>'so sanh'!E1353</f>
        <v>0</v>
      </c>
    </row>
    <row r="1301" spans="1:5" x14ac:dyDescent="0.3">
      <c r="A1301" s="45">
        <f>'so sanh'!A1354</f>
        <v>0</v>
      </c>
      <c r="B1301" s="208" t="str">
        <f>'so sanh'!B1354</f>
        <v>Φ90x3.5mm</v>
      </c>
      <c r="C1301" s="208" t="str">
        <f>'so sanh'!C1354</f>
        <v>đ/mét</v>
      </c>
      <c r="D1301" s="208">
        <f>'so sanh'!D1354</f>
        <v>0</v>
      </c>
      <c r="E1301" s="208">
        <f>'so sanh'!E1354</f>
        <v>0</v>
      </c>
    </row>
    <row r="1302" spans="1:5" x14ac:dyDescent="0.3">
      <c r="A1302" s="45">
        <f>'so sanh'!A1355</f>
        <v>0</v>
      </c>
      <c r="B1302" s="208" t="str">
        <f>'so sanh'!B1355</f>
        <v>Φ90x4.3mm</v>
      </c>
      <c r="C1302" s="208" t="str">
        <f>'so sanh'!C1355</f>
        <v>đ/mét</v>
      </c>
      <c r="D1302" s="208">
        <f>'so sanh'!D1355</f>
        <v>0</v>
      </c>
      <c r="E1302" s="208">
        <f>'so sanh'!E1355</f>
        <v>0</v>
      </c>
    </row>
    <row r="1303" spans="1:5" x14ac:dyDescent="0.3">
      <c r="A1303" s="45">
        <f>'so sanh'!A1356</f>
        <v>0</v>
      </c>
      <c r="B1303" s="208" t="str">
        <f>'so sanh'!B1356</f>
        <v>Φ90x5.4mm</v>
      </c>
      <c r="C1303" s="208" t="str">
        <f>'so sanh'!C1356</f>
        <v>đ/mét</v>
      </c>
      <c r="D1303" s="208">
        <f>'so sanh'!D1356</f>
        <v>0</v>
      </c>
      <c r="E1303" s="208">
        <f>'so sanh'!E1356</f>
        <v>0</v>
      </c>
    </row>
    <row r="1304" spans="1:5" x14ac:dyDescent="0.3">
      <c r="A1304" s="45">
        <f>'so sanh'!A1357</f>
        <v>0</v>
      </c>
      <c r="B1304" s="208" t="str">
        <f>'so sanh'!B1357</f>
        <v>Φ90x6.7mm</v>
      </c>
      <c r="C1304" s="208" t="str">
        <f>'so sanh'!C1357</f>
        <v>đ/mét</v>
      </c>
      <c r="D1304" s="208">
        <f>'so sanh'!D1357</f>
        <v>0</v>
      </c>
      <c r="E1304" s="208">
        <f>'so sanh'!E1357</f>
        <v>0</v>
      </c>
    </row>
    <row r="1305" spans="1:5" x14ac:dyDescent="0.3">
      <c r="A1305" s="45">
        <f>'so sanh'!A1358</f>
        <v>0</v>
      </c>
      <c r="B1305" s="208" t="str">
        <f>'so sanh'!B1358</f>
        <v>Φ90x8.2mm</v>
      </c>
      <c r="C1305" s="208" t="str">
        <f>'so sanh'!C1358</f>
        <v>đ/mét</v>
      </c>
      <c r="D1305" s="208">
        <f>'so sanh'!D1358</f>
        <v>0</v>
      </c>
      <c r="E1305" s="208">
        <f>'so sanh'!E1358</f>
        <v>0</v>
      </c>
    </row>
    <row r="1306" spans="1:5" x14ac:dyDescent="0.3">
      <c r="A1306" s="45">
        <f>'so sanh'!A1359</f>
        <v>0</v>
      </c>
      <c r="B1306" s="208" t="str">
        <f>'so sanh'!B1359</f>
        <v>Φ90x10.1mm</v>
      </c>
      <c r="C1306" s="208" t="str">
        <f>'so sanh'!C1359</f>
        <v>đ/mét</v>
      </c>
      <c r="D1306" s="208">
        <f>'so sanh'!D1359</f>
        <v>0</v>
      </c>
      <c r="E1306" s="208">
        <f>'so sanh'!E1359</f>
        <v>0</v>
      </c>
    </row>
    <row r="1307" spans="1:5" x14ac:dyDescent="0.3">
      <c r="A1307" s="45">
        <f>'so sanh'!A1360</f>
        <v>0</v>
      </c>
      <c r="B1307" s="208" t="str">
        <f>'so sanh'!B1360</f>
        <v>Φ110x4.2mm</v>
      </c>
      <c r="C1307" s="208" t="str">
        <f>'so sanh'!C1360</f>
        <v>đ/mét</v>
      </c>
      <c r="D1307" s="208">
        <f>'so sanh'!D1360</f>
        <v>0</v>
      </c>
      <c r="E1307" s="208">
        <f>'so sanh'!E1360</f>
        <v>0</v>
      </c>
    </row>
    <row r="1308" spans="1:5" x14ac:dyDescent="0.3">
      <c r="A1308" s="45">
        <f>'so sanh'!A1361</f>
        <v>0</v>
      </c>
      <c r="B1308" s="208" t="str">
        <f>'so sanh'!B1361</f>
        <v>Φ110x5.3mm</v>
      </c>
      <c r="C1308" s="208" t="str">
        <f>'so sanh'!C1361</f>
        <v>đ/mét</v>
      </c>
      <c r="D1308" s="208">
        <f>'so sanh'!D1361</f>
        <v>0</v>
      </c>
      <c r="E1308" s="208">
        <f>'so sanh'!E1361</f>
        <v>0</v>
      </c>
    </row>
    <row r="1309" spans="1:5" x14ac:dyDescent="0.3">
      <c r="A1309" s="45">
        <f>'so sanh'!A1362</f>
        <v>0</v>
      </c>
      <c r="B1309" s="208" t="str">
        <f>'so sanh'!B1362</f>
        <v>Φ110x6.6mm</v>
      </c>
      <c r="C1309" s="208" t="str">
        <f>'so sanh'!C1362</f>
        <v>đ/mét</v>
      </c>
      <c r="D1309" s="208">
        <f>'so sanh'!D1362</f>
        <v>0</v>
      </c>
      <c r="E1309" s="208">
        <f>'so sanh'!E1362</f>
        <v>0</v>
      </c>
    </row>
    <row r="1310" spans="1:5" x14ac:dyDescent="0.3">
      <c r="A1310" s="45">
        <f>'so sanh'!A1363</f>
        <v>0</v>
      </c>
      <c r="B1310" s="208" t="str">
        <f>'so sanh'!B1363</f>
        <v>Φ110x8.1mm</v>
      </c>
      <c r="C1310" s="208" t="str">
        <f>'so sanh'!C1363</f>
        <v>đ/mét</v>
      </c>
      <c r="D1310" s="208">
        <f>'so sanh'!D1363</f>
        <v>0</v>
      </c>
      <c r="E1310" s="208">
        <f>'so sanh'!E1363</f>
        <v>0</v>
      </c>
    </row>
    <row r="1311" spans="1:5" x14ac:dyDescent="0.3">
      <c r="A1311" s="45">
        <f>'so sanh'!A1364</f>
        <v>0</v>
      </c>
      <c r="B1311" s="208" t="str">
        <f>'so sanh'!B1364</f>
        <v>Φ110x10.0mm</v>
      </c>
      <c r="C1311" s="208" t="str">
        <f>'so sanh'!C1364</f>
        <v>đ/mét</v>
      </c>
      <c r="D1311" s="208">
        <f>'so sanh'!D1364</f>
        <v>0</v>
      </c>
      <c r="E1311" s="208">
        <f>'so sanh'!E1364</f>
        <v>0</v>
      </c>
    </row>
    <row r="1312" spans="1:5" x14ac:dyDescent="0.3">
      <c r="A1312" s="45">
        <f>'so sanh'!A1365</f>
        <v>0</v>
      </c>
      <c r="B1312" s="208" t="str">
        <f>'so sanh'!B1365</f>
        <v>Φ110x12.3mm</v>
      </c>
      <c r="C1312" s="208" t="str">
        <f>'so sanh'!C1365</f>
        <v>đ/mét</v>
      </c>
      <c r="D1312" s="208">
        <f>'so sanh'!D1365</f>
        <v>0</v>
      </c>
      <c r="E1312" s="208">
        <f>'so sanh'!E1365</f>
        <v>0</v>
      </c>
    </row>
    <row r="1313" spans="1:5" x14ac:dyDescent="0.3">
      <c r="A1313" s="45">
        <f>'so sanh'!A1366</f>
        <v>0</v>
      </c>
      <c r="B1313" s="208" t="str">
        <f>'so sanh'!B1366</f>
        <v>Φ125x4.8mm</v>
      </c>
      <c r="C1313" s="208" t="str">
        <f>'so sanh'!C1366</f>
        <v>đ/mét</v>
      </c>
      <c r="D1313" s="208">
        <f>'so sanh'!D1366</f>
        <v>0</v>
      </c>
      <c r="E1313" s="208">
        <f>'so sanh'!E1366</f>
        <v>0</v>
      </c>
    </row>
    <row r="1314" spans="1:5" x14ac:dyDescent="0.3">
      <c r="A1314" s="45">
        <f>'so sanh'!A1367</f>
        <v>0</v>
      </c>
      <c r="B1314" s="208" t="str">
        <f>'so sanh'!B1367</f>
        <v>Φ125x6.0mm</v>
      </c>
      <c r="C1314" s="208" t="str">
        <f>'so sanh'!C1367</f>
        <v>đ/mét</v>
      </c>
      <c r="D1314" s="208">
        <f>'so sanh'!D1367</f>
        <v>0</v>
      </c>
      <c r="E1314" s="208">
        <f>'so sanh'!E1367</f>
        <v>0</v>
      </c>
    </row>
    <row r="1315" spans="1:5" x14ac:dyDescent="0.3">
      <c r="A1315" s="45">
        <f>'so sanh'!A1368</f>
        <v>0</v>
      </c>
      <c r="B1315" s="208" t="str">
        <f>'so sanh'!B1368</f>
        <v>Φ125x7.4mm</v>
      </c>
      <c r="C1315" s="208" t="str">
        <f>'so sanh'!C1368</f>
        <v>đ/mét</v>
      </c>
      <c r="D1315" s="208">
        <f>'so sanh'!D1368</f>
        <v>0</v>
      </c>
      <c r="E1315" s="208">
        <f>'so sanh'!E1368</f>
        <v>0</v>
      </c>
    </row>
    <row r="1316" spans="1:5" x14ac:dyDescent="0.3">
      <c r="A1316" s="45">
        <f>'so sanh'!A1369</f>
        <v>0</v>
      </c>
      <c r="B1316" s="208" t="str">
        <f>'so sanh'!B1369</f>
        <v>Φ125x9.2mm</v>
      </c>
      <c r="C1316" s="208" t="str">
        <f>'so sanh'!C1369</f>
        <v>đ/mét</v>
      </c>
      <c r="D1316" s="208">
        <f>'so sanh'!D1369</f>
        <v>0</v>
      </c>
      <c r="E1316" s="208">
        <f>'so sanh'!E1369</f>
        <v>0</v>
      </c>
    </row>
    <row r="1317" spans="1:5" x14ac:dyDescent="0.3">
      <c r="A1317" s="45">
        <f>'so sanh'!A1370</f>
        <v>0</v>
      </c>
      <c r="B1317" s="208" t="str">
        <f>'so sanh'!B1370</f>
        <v>Φ125x11.4mm</v>
      </c>
      <c r="C1317" s="208" t="str">
        <f>'so sanh'!C1370</f>
        <v>đ/mét</v>
      </c>
      <c r="D1317" s="208">
        <f>'so sanh'!D1370</f>
        <v>0</v>
      </c>
      <c r="E1317" s="208">
        <f>'so sanh'!E1370</f>
        <v>0</v>
      </c>
    </row>
    <row r="1318" spans="1:5" x14ac:dyDescent="0.3">
      <c r="A1318" s="45">
        <f>'so sanh'!A1371</f>
        <v>0</v>
      </c>
      <c r="B1318" s="208" t="str">
        <f>'so sanh'!B1371</f>
        <v>Φ125x14mm</v>
      </c>
      <c r="C1318" s="208" t="str">
        <f>'so sanh'!C1371</f>
        <v>đ/mét</v>
      </c>
      <c r="D1318" s="208">
        <f>'so sanh'!D1371</f>
        <v>0</v>
      </c>
      <c r="E1318" s="208">
        <f>'so sanh'!E1371</f>
        <v>0</v>
      </c>
    </row>
    <row r="1319" spans="1:5" x14ac:dyDescent="0.3">
      <c r="A1319" s="45">
        <f>'so sanh'!A1372</f>
        <v>0</v>
      </c>
      <c r="B1319" s="208" t="str">
        <f>'so sanh'!B1372</f>
        <v>Φ140x5.4mm</v>
      </c>
      <c r="C1319" s="208" t="str">
        <f>'so sanh'!C1372</f>
        <v>đ/mét</v>
      </c>
      <c r="D1319" s="208">
        <f>'so sanh'!D1372</f>
        <v>0</v>
      </c>
      <c r="E1319" s="208">
        <f>'so sanh'!E1372</f>
        <v>0</v>
      </c>
    </row>
    <row r="1320" spans="1:5" x14ac:dyDescent="0.3">
      <c r="A1320" s="45">
        <f>'so sanh'!A1373</f>
        <v>0</v>
      </c>
      <c r="B1320" s="208" t="str">
        <f>'so sanh'!B1373</f>
        <v>Φ140x6.7mm</v>
      </c>
      <c r="C1320" s="208" t="str">
        <f>'so sanh'!C1373</f>
        <v>đ/mét</v>
      </c>
      <c r="D1320" s="208">
        <f>'so sanh'!D1373</f>
        <v>0</v>
      </c>
      <c r="E1320" s="208">
        <f>'so sanh'!E1373</f>
        <v>0</v>
      </c>
    </row>
    <row r="1321" spans="1:5" x14ac:dyDescent="0.3">
      <c r="A1321" s="45">
        <f>'so sanh'!A1374</f>
        <v>0</v>
      </c>
      <c r="B1321" s="208" t="str">
        <f>'so sanh'!B1374</f>
        <v>Φ140x8.3mm</v>
      </c>
      <c r="C1321" s="208" t="str">
        <f>'so sanh'!C1374</f>
        <v>đ/mét</v>
      </c>
      <c r="D1321" s="208">
        <f>'so sanh'!D1374</f>
        <v>0</v>
      </c>
      <c r="E1321" s="208">
        <f>'so sanh'!E1374</f>
        <v>0</v>
      </c>
    </row>
    <row r="1322" spans="1:5" x14ac:dyDescent="0.3">
      <c r="A1322" s="45">
        <f>'so sanh'!A1375</f>
        <v>0</v>
      </c>
      <c r="B1322" s="208" t="str">
        <f>'so sanh'!B1375</f>
        <v>Φ140x10.3mm</v>
      </c>
      <c r="C1322" s="208" t="str">
        <f>'so sanh'!C1375</f>
        <v>đ/mét</v>
      </c>
      <c r="D1322" s="208">
        <f>'so sanh'!D1375</f>
        <v>0</v>
      </c>
      <c r="E1322" s="208">
        <f>'so sanh'!E1375</f>
        <v>0</v>
      </c>
    </row>
    <row r="1323" spans="1:5" x14ac:dyDescent="0.3">
      <c r="A1323" s="45">
        <f>'so sanh'!A1376</f>
        <v>0</v>
      </c>
      <c r="B1323" s="208" t="str">
        <f>'so sanh'!B1376</f>
        <v>Φ140x12.7mm</v>
      </c>
      <c r="C1323" s="208" t="str">
        <f>'so sanh'!C1376</f>
        <v>đ/mét</v>
      </c>
      <c r="D1323" s="208">
        <f>'so sanh'!D1376</f>
        <v>0</v>
      </c>
      <c r="E1323" s="208">
        <f>'so sanh'!E1376</f>
        <v>0</v>
      </c>
    </row>
    <row r="1324" spans="1:5" x14ac:dyDescent="0.3">
      <c r="A1324" s="45">
        <f>'so sanh'!A1377</f>
        <v>0</v>
      </c>
      <c r="B1324" s="208" t="str">
        <f>'so sanh'!B1377</f>
        <v>Φ140x15.7mm</v>
      </c>
      <c r="C1324" s="208" t="str">
        <f>'so sanh'!C1377</f>
        <v>đ/mét</v>
      </c>
      <c r="D1324" s="208">
        <f>'so sanh'!D1377</f>
        <v>0</v>
      </c>
      <c r="E1324" s="208">
        <f>'so sanh'!E1377</f>
        <v>0</v>
      </c>
    </row>
    <row r="1325" spans="1:5" x14ac:dyDescent="0.3">
      <c r="A1325" s="45">
        <f>'so sanh'!A1378</f>
        <v>0</v>
      </c>
      <c r="B1325" s="208" t="str">
        <f>'so sanh'!B1378</f>
        <v>Φ160x6.2mm</v>
      </c>
      <c r="C1325" s="208" t="str">
        <f>'so sanh'!C1378</f>
        <v>đ/mét</v>
      </c>
      <c r="D1325" s="208">
        <f>'so sanh'!D1378</f>
        <v>0</v>
      </c>
      <c r="E1325" s="208">
        <f>'so sanh'!E1378</f>
        <v>0</v>
      </c>
    </row>
    <row r="1326" spans="1:5" x14ac:dyDescent="0.3">
      <c r="A1326" s="45">
        <f>'so sanh'!A1379</f>
        <v>0</v>
      </c>
      <c r="B1326" s="208" t="str">
        <f>'so sanh'!B1379</f>
        <v>Φ160x7.7mm</v>
      </c>
      <c r="C1326" s="208" t="str">
        <f>'so sanh'!C1379</f>
        <v>đ/mét</v>
      </c>
      <c r="D1326" s="208">
        <f>'so sanh'!D1379</f>
        <v>0</v>
      </c>
      <c r="E1326" s="208">
        <f>'so sanh'!E1379</f>
        <v>0</v>
      </c>
    </row>
    <row r="1327" spans="1:5" x14ac:dyDescent="0.3">
      <c r="A1327" s="45">
        <f>'so sanh'!A1380</f>
        <v>0</v>
      </c>
      <c r="B1327" s="208" t="str">
        <f>'so sanh'!B1380</f>
        <v>Φ160x9.5mm</v>
      </c>
      <c r="C1327" s="208" t="str">
        <f>'so sanh'!C1380</f>
        <v>đ/mét</v>
      </c>
      <c r="D1327" s="208">
        <f>'so sanh'!D1380</f>
        <v>0</v>
      </c>
      <c r="E1327" s="208">
        <f>'so sanh'!E1380</f>
        <v>0</v>
      </c>
    </row>
    <row r="1328" spans="1:5" x14ac:dyDescent="0.3">
      <c r="A1328" s="45">
        <f>'so sanh'!A1381</f>
        <v>0</v>
      </c>
      <c r="B1328" s="208" t="str">
        <f>'so sanh'!B1381</f>
        <v>Φ160x11.8mm</v>
      </c>
      <c r="C1328" s="208" t="str">
        <f>'so sanh'!C1381</f>
        <v>đ/mét</v>
      </c>
      <c r="D1328" s="208">
        <f>'so sanh'!D1381</f>
        <v>0</v>
      </c>
      <c r="E1328" s="208">
        <f>'so sanh'!E1381</f>
        <v>0</v>
      </c>
    </row>
    <row r="1329" spans="1:5" x14ac:dyDescent="0.3">
      <c r="A1329" s="45">
        <f>'so sanh'!A1382</f>
        <v>0</v>
      </c>
      <c r="B1329" s="208" t="str">
        <f>'so sanh'!B1382</f>
        <v>Φ160x14.6mm</v>
      </c>
      <c r="C1329" s="208" t="str">
        <f>'so sanh'!C1382</f>
        <v>đ/mét</v>
      </c>
      <c r="D1329" s="208">
        <f>'so sanh'!D1382</f>
        <v>0</v>
      </c>
      <c r="E1329" s="208">
        <f>'so sanh'!E1382</f>
        <v>0</v>
      </c>
    </row>
    <row r="1330" spans="1:5" x14ac:dyDescent="0.3">
      <c r="A1330" s="45">
        <f>'so sanh'!A1383</f>
        <v>0</v>
      </c>
      <c r="B1330" s="208" t="str">
        <f>'so sanh'!B1383</f>
        <v>Φ160x17.9mm</v>
      </c>
      <c r="C1330" s="208" t="str">
        <f>'so sanh'!C1383</f>
        <v>đ/mét</v>
      </c>
      <c r="D1330" s="208">
        <f>'so sanh'!D1383</f>
        <v>0</v>
      </c>
      <c r="E1330" s="208">
        <f>'so sanh'!E1383</f>
        <v>0</v>
      </c>
    </row>
    <row r="1331" spans="1:5" x14ac:dyDescent="0.3">
      <c r="A1331" s="45">
        <f>'so sanh'!A1384</f>
        <v>0</v>
      </c>
      <c r="B1331" s="208" t="str">
        <f>'so sanh'!B1384</f>
        <v>Φ180x6.9mm</v>
      </c>
      <c r="C1331" s="208" t="str">
        <f>'so sanh'!C1384</f>
        <v>đ/mét</v>
      </c>
      <c r="D1331" s="208">
        <f>'so sanh'!D1384</f>
        <v>0</v>
      </c>
      <c r="E1331" s="208">
        <f>'so sanh'!E1384</f>
        <v>0</v>
      </c>
    </row>
    <row r="1332" spans="1:5" x14ac:dyDescent="0.3">
      <c r="A1332" s="45">
        <f>'so sanh'!A1385</f>
        <v>0</v>
      </c>
      <c r="B1332" s="208" t="str">
        <f>'so sanh'!B1385</f>
        <v>Φ180x8.6mm</v>
      </c>
      <c r="C1332" s="208" t="str">
        <f>'so sanh'!C1385</f>
        <v>đ/mét</v>
      </c>
      <c r="D1332" s="208">
        <f>'so sanh'!D1385</f>
        <v>0</v>
      </c>
      <c r="E1332" s="208">
        <f>'so sanh'!E1385</f>
        <v>0</v>
      </c>
    </row>
    <row r="1333" spans="1:5" x14ac:dyDescent="0.3">
      <c r="A1333" s="45">
        <f>'so sanh'!A1386</f>
        <v>0</v>
      </c>
      <c r="B1333" s="208" t="str">
        <f>'so sanh'!B1386</f>
        <v>Φ180x10.7mm</v>
      </c>
      <c r="C1333" s="208" t="str">
        <f>'so sanh'!C1386</f>
        <v>đ/mét</v>
      </c>
      <c r="D1333" s="208">
        <f>'so sanh'!D1386</f>
        <v>0</v>
      </c>
      <c r="E1333" s="208">
        <f>'so sanh'!E1386</f>
        <v>0</v>
      </c>
    </row>
    <row r="1334" spans="1:5" x14ac:dyDescent="0.3">
      <c r="A1334" s="45">
        <f>'so sanh'!A1387</f>
        <v>0</v>
      </c>
      <c r="B1334" s="208" t="str">
        <f>'so sanh'!B1387</f>
        <v>Φ180x13.3mm</v>
      </c>
      <c r="C1334" s="208" t="str">
        <f>'so sanh'!C1387</f>
        <v>đ/mét</v>
      </c>
      <c r="D1334" s="208">
        <f>'so sanh'!D1387</f>
        <v>0</v>
      </c>
      <c r="E1334" s="208">
        <f>'so sanh'!E1387</f>
        <v>0</v>
      </c>
    </row>
    <row r="1335" spans="1:5" x14ac:dyDescent="0.3">
      <c r="A1335" s="45">
        <f>'so sanh'!A1388</f>
        <v>0</v>
      </c>
      <c r="B1335" s="208" t="str">
        <f>'so sanh'!B1388</f>
        <v>Φ180x16.4mm</v>
      </c>
      <c r="C1335" s="208" t="str">
        <f>'so sanh'!C1388</f>
        <v>đ/mét</v>
      </c>
      <c r="D1335" s="208">
        <f>'so sanh'!D1388</f>
        <v>0</v>
      </c>
      <c r="E1335" s="208">
        <f>'so sanh'!E1388</f>
        <v>0</v>
      </c>
    </row>
    <row r="1336" spans="1:5" x14ac:dyDescent="0.3">
      <c r="A1336" s="45">
        <f>'so sanh'!A1389</f>
        <v>0</v>
      </c>
      <c r="B1336" s="208" t="str">
        <f>'so sanh'!B1389</f>
        <v>Φ180x20.1mm</v>
      </c>
      <c r="C1336" s="208" t="str">
        <f>'so sanh'!C1389</f>
        <v>đ/mét</v>
      </c>
      <c r="D1336" s="208">
        <f>'so sanh'!D1389</f>
        <v>0</v>
      </c>
      <c r="E1336" s="208">
        <f>'so sanh'!E1389</f>
        <v>0</v>
      </c>
    </row>
    <row r="1337" spans="1:5" x14ac:dyDescent="0.3">
      <c r="A1337" s="45">
        <f>'so sanh'!A1390</f>
        <v>0</v>
      </c>
      <c r="B1337" s="208" t="str">
        <f>'so sanh'!B1390</f>
        <v>Φ200x7.7mm</v>
      </c>
      <c r="C1337" s="208" t="str">
        <f>'so sanh'!C1390</f>
        <v>đ/mét</v>
      </c>
      <c r="D1337" s="208">
        <f>'so sanh'!D1390</f>
        <v>0</v>
      </c>
      <c r="E1337" s="208">
        <f>'so sanh'!E1390</f>
        <v>0</v>
      </c>
    </row>
    <row r="1338" spans="1:5" x14ac:dyDescent="0.3">
      <c r="A1338" s="45">
        <f>'so sanh'!A1391</f>
        <v>0</v>
      </c>
      <c r="B1338" s="208" t="str">
        <f>'so sanh'!B1391</f>
        <v>Φ200x9.6mm</v>
      </c>
      <c r="C1338" s="208" t="str">
        <f>'so sanh'!C1391</f>
        <v>đ/mét</v>
      </c>
      <c r="D1338" s="208">
        <f>'so sanh'!D1391</f>
        <v>0</v>
      </c>
      <c r="E1338" s="208">
        <f>'so sanh'!E1391</f>
        <v>0</v>
      </c>
    </row>
    <row r="1339" spans="1:5" x14ac:dyDescent="0.3">
      <c r="A1339" s="45">
        <f>'so sanh'!A1392</f>
        <v>0</v>
      </c>
      <c r="B1339" s="208" t="str">
        <f>'so sanh'!B1392</f>
        <v>Φ200x11.9mm</v>
      </c>
      <c r="C1339" s="208" t="str">
        <f>'so sanh'!C1392</f>
        <v>đ/mét</v>
      </c>
      <c r="D1339" s="208">
        <f>'so sanh'!D1392</f>
        <v>0</v>
      </c>
      <c r="E1339" s="208">
        <f>'so sanh'!E1392</f>
        <v>0</v>
      </c>
    </row>
    <row r="1340" spans="1:5" x14ac:dyDescent="0.3">
      <c r="A1340" s="45">
        <f>'so sanh'!A1393</f>
        <v>0</v>
      </c>
      <c r="B1340" s="208" t="str">
        <f>'so sanh'!B1393</f>
        <v>Φ200x14.7mm</v>
      </c>
      <c r="C1340" s="208" t="str">
        <f>'so sanh'!C1393</f>
        <v>đ/mét</v>
      </c>
      <c r="D1340" s="208">
        <f>'so sanh'!D1393</f>
        <v>0</v>
      </c>
      <c r="E1340" s="208">
        <f>'so sanh'!E1393</f>
        <v>0</v>
      </c>
    </row>
    <row r="1341" spans="1:5" x14ac:dyDescent="0.3">
      <c r="A1341" s="45">
        <f>'so sanh'!A1394</f>
        <v>0</v>
      </c>
      <c r="B1341" s="208" t="str">
        <f>'so sanh'!B1394</f>
        <v>Φ200x18.2mm</v>
      </c>
      <c r="C1341" s="208" t="str">
        <f>'so sanh'!C1394</f>
        <v>đ/mét</v>
      </c>
      <c r="D1341" s="208">
        <f>'so sanh'!D1394</f>
        <v>0</v>
      </c>
      <c r="E1341" s="208">
        <f>'so sanh'!E1394</f>
        <v>0</v>
      </c>
    </row>
    <row r="1342" spans="1:5" x14ac:dyDescent="0.3">
      <c r="A1342" s="45">
        <f>'so sanh'!A1395</f>
        <v>0</v>
      </c>
      <c r="B1342" s="208" t="str">
        <f>'so sanh'!B1395</f>
        <v>Φ200x22.4mm</v>
      </c>
      <c r="C1342" s="208" t="str">
        <f>'so sanh'!C1395</f>
        <v>đ/mét</v>
      </c>
      <c r="D1342" s="208">
        <f>'so sanh'!D1395</f>
        <v>0</v>
      </c>
      <c r="E1342" s="208">
        <f>'so sanh'!E1395</f>
        <v>0</v>
      </c>
    </row>
    <row r="1343" spans="1:5" x14ac:dyDescent="0.3">
      <c r="A1343" s="45">
        <f>'so sanh'!A1396</f>
        <v>0</v>
      </c>
      <c r="B1343" s="208" t="str">
        <f>'so sanh'!B1396</f>
        <v>Φ225x8.6mm</v>
      </c>
      <c r="C1343" s="208" t="str">
        <f>'so sanh'!C1396</f>
        <v>đ/mét</v>
      </c>
      <c r="D1343" s="208">
        <f>'so sanh'!D1396</f>
        <v>0</v>
      </c>
      <c r="E1343" s="208">
        <f>'so sanh'!E1396</f>
        <v>0</v>
      </c>
    </row>
    <row r="1344" spans="1:5" x14ac:dyDescent="0.3">
      <c r="A1344" s="45">
        <f>'so sanh'!A1397</f>
        <v>0</v>
      </c>
      <c r="B1344" s="208" t="str">
        <f>'so sanh'!B1397</f>
        <v>Φ225x10.8mm</v>
      </c>
      <c r="C1344" s="208" t="str">
        <f>'so sanh'!C1397</f>
        <v>đ/mét</v>
      </c>
      <c r="D1344" s="208">
        <f>'so sanh'!D1397</f>
        <v>0</v>
      </c>
      <c r="E1344" s="208">
        <f>'so sanh'!E1397</f>
        <v>0</v>
      </c>
    </row>
    <row r="1345" spans="1:5" x14ac:dyDescent="0.3">
      <c r="A1345" s="45">
        <f>'so sanh'!A1398</f>
        <v>0</v>
      </c>
      <c r="B1345" s="208" t="str">
        <f>'so sanh'!B1398</f>
        <v>Φ225x13.4mm</v>
      </c>
      <c r="C1345" s="208" t="str">
        <f>'so sanh'!C1398</f>
        <v>đ/mét</v>
      </c>
      <c r="D1345" s="208">
        <f>'so sanh'!D1398</f>
        <v>0</v>
      </c>
      <c r="E1345" s="208">
        <f>'so sanh'!E1398</f>
        <v>0</v>
      </c>
    </row>
    <row r="1346" spans="1:5" x14ac:dyDescent="0.3">
      <c r="A1346" s="45">
        <f>'so sanh'!A1399</f>
        <v>0</v>
      </c>
      <c r="B1346" s="208" t="str">
        <f>'so sanh'!B1399</f>
        <v>Φ225x16.6mm</v>
      </c>
      <c r="C1346" s="208" t="str">
        <f>'so sanh'!C1399</f>
        <v>đ/mét</v>
      </c>
      <c r="D1346" s="208">
        <f>'so sanh'!D1399</f>
        <v>0</v>
      </c>
      <c r="E1346" s="208">
        <f>'so sanh'!E1399</f>
        <v>0</v>
      </c>
    </row>
    <row r="1347" spans="1:5" x14ac:dyDescent="0.3">
      <c r="A1347" s="45">
        <f>'so sanh'!A1400</f>
        <v>0</v>
      </c>
      <c r="B1347" s="208" t="str">
        <f>'so sanh'!B1400</f>
        <v>Φ225x20.5mm</v>
      </c>
      <c r="C1347" s="208" t="str">
        <f>'so sanh'!C1400</f>
        <v>đ/mét</v>
      </c>
      <c r="D1347" s="208">
        <f>'so sanh'!D1400</f>
        <v>0</v>
      </c>
      <c r="E1347" s="208">
        <f>'so sanh'!E1400</f>
        <v>0</v>
      </c>
    </row>
    <row r="1348" spans="1:5" x14ac:dyDescent="0.3">
      <c r="A1348" s="45">
        <f>'so sanh'!A1401</f>
        <v>0</v>
      </c>
      <c r="B1348" s="208" t="str">
        <f>'so sanh'!B1401</f>
        <v>Φ225x25.2mm</v>
      </c>
      <c r="C1348" s="208" t="str">
        <f>'so sanh'!C1401</f>
        <v>đ/mét</v>
      </c>
      <c r="D1348" s="208">
        <f>'so sanh'!D1401</f>
        <v>0</v>
      </c>
      <c r="E1348" s="208">
        <f>'so sanh'!E1401</f>
        <v>0</v>
      </c>
    </row>
    <row r="1349" spans="1:5" x14ac:dyDescent="0.3">
      <c r="A1349" s="45">
        <f>'so sanh'!A1402</f>
        <v>0</v>
      </c>
      <c r="B1349" s="208" t="str">
        <f>'so sanh'!B1402</f>
        <v>Φ250x9.6mm</v>
      </c>
      <c r="C1349" s="208" t="str">
        <f>'so sanh'!C1402</f>
        <v>đ/mét</v>
      </c>
      <c r="D1349" s="208">
        <f>'so sanh'!D1402</f>
        <v>0</v>
      </c>
      <c r="E1349" s="208">
        <f>'so sanh'!E1402</f>
        <v>0</v>
      </c>
    </row>
    <row r="1350" spans="1:5" x14ac:dyDescent="0.3">
      <c r="A1350" s="45">
        <f>'so sanh'!A1403</f>
        <v>0</v>
      </c>
      <c r="B1350" s="208" t="str">
        <f>'so sanh'!B1403</f>
        <v>Φ250x11.9mm</v>
      </c>
      <c r="C1350" s="208" t="str">
        <f>'so sanh'!C1403</f>
        <v>đ/mét</v>
      </c>
      <c r="D1350" s="208">
        <f>'so sanh'!D1403</f>
        <v>0</v>
      </c>
      <c r="E1350" s="208">
        <f>'so sanh'!E1403</f>
        <v>0</v>
      </c>
    </row>
    <row r="1351" spans="1:5" x14ac:dyDescent="0.3">
      <c r="A1351" s="45">
        <f>'so sanh'!A1404</f>
        <v>0</v>
      </c>
      <c r="B1351" s="208" t="str">
        <f>'so sanh'!B1404</f>
        <v>Φ250x14.8mm</v>
      </c>
      <c r="C1351" s="208" t="str">
        <f>'so sanh'!C1404</f>
        <v>đ/mét</v>
      </c>
      <c r="D1351" s="208">
        <f>'so sanh'!D1404</f>
        <v>0</v>
      </c>
      <c r="E1351" s="208">
        <f>'so sanh'!E1404</f>
        <v>0</v>
      </c>
    </row>
    <row r="1352" spans="1:5" x14ac:dyDescent="0.3">
      <c r="A1352" s="45">
        <f>'so sanh'!A1405</f>
        <v>0</v>
      </c>
      <c r="B1352" s="208" t="str">
        <f>'so sanh'!B1405</f>
        <v>Φ250x18.4mm</v>
      </c>
      <c r="C1352" s="208" t="str">
        <f>'so sanh'!C1405</f>
        <v>đ/mét</v>
      </c>
      <c r="D1352" s="208">
        <f>'so sanh'!D1405</f>
        <v>0</v>
      </c>
      <c r="E1352" s="208">
        <f>'so sanh'!E1405</f>
        <v>0</v>
      </c>
    </row>
    <row r="1353" spans="1:5" x14ac:dyDescent="0.3">
      <c r="A1353" s="45">
        <f>'so sanh'!A1406</f>
        <v>0</v>
      </c>
      <c r="B1353" s="208" t="str">
        <f>'so sanh'!B1406</f>
        <v>Φ250x22.7mm</v>
      </c>
      <c r="C1353" s="208" t="str">
        <f>'so sanh'!C1406</f>
        <v>đ/mét</v>
      </c>
      <c r="D1353" s="208">
        <f>'so sanh'!D1406</f>
        <v>0</v>
      </c>
      <c r="E1353" s="208">
        <f>'so sanh'!E1406</f>
        <v>0</v>
      </c>
    </row>
    <row r="1354" spans="1:5" x14ac:dyDescent="0.3">
      <c r="A1354" s="45">
        <f>'so sanh'!A1407</f>
        <v>0</v>
      </c>
      <c r="B1354" s="208" t="str">
        <f>'so sanh'!B1407</f>
        <v>Φ250x27.9mm</v>
      </c>
      <c r="C1354" s="208" t="str">
        <f>'so sanh'!C1407</f>
        <v>đ/mét</v>
      </c>
      <c r="D1354" s="208">
        <f>'so sanh'!D1407</f>
        <v>0</v>
      </c>
      <c r="E1354" s="208">
        <f>'so sanh'!E1407</f>
        <v>0</v>
      </c>
    </row>
    <row r="1355" spans="1:5" x14ac:dyDescent="0.3">
      <c r="A1355" s="45">
        <f>'so sanh'!A1408</f>
        <v>0</v>
      </c>
      <c r="B1355" s="208" t="str">
        <f>'so sanh'!B1408</f>
        <v>Φ280x10.7mm</v>
      </c>
      <c r="C1355" s="208" t="str">
        <f>'so sanh'!C1408</f>
        <v>đ/mét</v>
      </c>
      <c r="D1355" s="208">
        <f>'so sanh'!D1408</f>
        <v>0</v>
      </c>
      <c r="E1355" s="208">
        <f>'so sanh'!E1408</f>
        <v>0</v>
      </c>
    </row>
    <row r="1356" spans="1:5" x14ac:dyDescent="0.3">
      <c r="A1356" s="45">
        <f>'so sanh'!A1409</f>
        <v>0</v>
      </c>
      <c r="B1356" s="208" t="str">
        <f>'so sanh'!B1409</f>
        <v>Φ280x13.4mm</v>
      </c>
      <c r="C1356" s="208" t="str">
        <f>'so sanh'!C1409</f>
        <v>đ/mét</v>
      </c>
      <c r="D1356" s="208">
        <f>'so sanh'!D1409</f>
        <v>0</v>
      </c>
      <c r="E1356" s="208">
        <f>'so sanh'!E1409</f>
        <v>0</v>
      </c>
    </row>
    <row r="1357" spans="1:5" x14ac:dyDescent="0.3">
      <c r="A1357" s="45">
        <f>'so sanh'!A1410</f>
        <v>0</v>
      </c>
      <c r="B1357" s="208" t="str">
        <f>'so sanh'!B1410</f>
        <v>Φ280x16.6mm</v>
      </c>
      <c r="C1357" s="208" t="str">
        <f>'so sanh'!C1410</f>
        <v>đ/mét</v>
      </c>
      <c r="D1357" s="208">
        <f>'so sanh'!D1410</f>
        <v>0</v>
      </c>
      <c r="E1357" s="208">
        <f>'so sanh'!E1410</f>
        <v>0</v>
      </c>
    </row>
    <row r="1358" spans="1:5" x14ac:dyDescent="0.3">
      <c r="A1358" s="45">
        <f>'so sanh'!A1411</f>
        <v>0</v>
      </c>
      <c r="B1358" s="208" t="str">
        <f>'so sanh'!B1411</f>
        <v>Φ280x20.6mm</v>
      </c>
      <c r="C1358" s="208" t="str">
        <f>'so sanh'!C1411</f>
        <v>đ/mét</v>
      </c>
      <c r="D1358" s="208">
        <f>'so sanh'!D1411</f>
        <v>0</v>
      </c>
      <c r="E1358" s="208">
        <f>'so sanh'!E1411</f>
        <v>0</v>
      </c>
    </row>
    <row r="1359" spans="1:5" x14ac:dyDescent="0.3">
      <c r="A1359" s="45">
        <f>'so sanh'!A1412</f>
        <v>0</v>
      </c>
      <c r="B1359" s="208" t="str">
        <f>'so sanh'!B1412</f>
        <v>Φ280x25.4mm</v>
      </c>
      <c r="C1359" s="208" t="str">
        <f>'so sanh'!C1412</f>
        <v>đ/mét</v>
      </c>
      <c r="D1359" s="208">
        <f>'so sanh'!D1412</f>
        <v>0</v>
      </c>
      <c r="E1359" s="208">
        <f>'so sanh'!E1412</f>
        <v>0</v>
      </c>
    </row>
    <row r="1360" spans="1:5" x14ac:dyDescent="0.3">
      <c r="A1360" s="45">
        <f>'so sanh'!A1413</f>
        <v>0</v>
      </c>
      <c r="B1360" s="208" t="str">
        <f>'so sanh'!B1413</f>
        <v>Φ280x31.3mm</v>
      </c>
      <c r="C1360" s="208" t="str">
        <f>'so sanh'!C1413</f>
        <v>đ/mét</v>
      </c>
      <c r="D1360" s="208">
        <f>'so sanh'!D1413</f>
        <v>0</v>
      </c>
      <c r="E1360" s="208">
        <f>'so sanh'!E1413</f>
        <v>0</v>
      </c>
    </row>
    <row r="1361" spans="1:5" x14ac:dyDescent="0.3">
      <c r="A1361" s="45">
        <f>'so sanh'!A1414</f>
        <v>0</v>
      </c>
      <c r="B1361" s="208" t="str">
        <f>'so sanh'!B1414</f>
        <v>Φ315x7.7mm</v>
      </c>
      <c r="C1361" s="208" t="str">
        <f>'so sanh'!C1414</f>
        <v>đ/mét</v>
      </c>
      <c r="D1361" s="208">
        <f>'so sanh'!D1414</f>
        <v>0</v>
      </c>
      <c r="E1361" s="208">
        <f>'so sanh'!E1414</f>
        <v>0</v>
      </c>
    </row>
    <row r="1362" spans="1:5" x14ac:dyDescent="0.3">
      <c r="A1362" s="45">
        <f>'so sanh'!A1415</f>
        <v>0</v>
      </c>
      <c r="B1362" s="208" t="str">
        <f>'so sanh'!B1415</f>
        <v>Φ315x12.1mm</v>
      </c>
      <c r="C1362" s="208" t="str">
        <f>'so sanh'!C1415</f>
        <v>đ/mét</v>
      </c>
      <c r="D1362" s="208">
        <f>'so sanh'!D1415</f>
        <v>0</v>
      </c>
      <c r="E1362" s="208">
        <f>'so sanh'!E1415</f>
        <v>0</v>
      </c>
    </row>
    <row r="1363" spans="1:5" x14ac:dyDescent="0.3">
      <c r="A1363" s="45">
        <f>'so sanh'!A1416</f>
        <v>0</v>
      </c>
      <c r="B1363" s="208" t="str">
        <f>'so sanh'!B1416</f>
        <v>Φ315x15mm</v>
      </c>
      <c r="C1363" s="208" t="str">
        <f>'so sanh'!C1416</f>
        <v>đ/mét</v>
      </c>
      <c r="D1363" s="208">
        <f>'so sanh'!D1416</f>
        <v>0</v>
      </c>
      <c r="E1363" s="208">
        <f>'so sanh'!E1416</f>
        <v>0</v>
      </c>
    </row>
    <row r="1364" spans="1:5" x14ac:dyDescent="0.3">
      <c r="A1364" s="45">
        <f>'so sanh'!A1417</f>
        <v>0</v>
      </c>
      <c r="B1364" s="208" t="str">
        <f>'so sanh'!B1417</f>
        <v>Φ315x18.7mm</v>
      </c>
      <c r="C1364" s="208" t="str">
        <f>'so sanh'!C1417</f>
        <v>đ/mét</v>
      </c>
      <c r="D1364" s="208">
        <f>'so sanh'!D1417</f>
        <v>0</v>
      </c>
      <c r="E1364" s="208">
        <f>'so sanh'!E1417</f>
        <v>0</v>
      </c>
    </row>
    <row r="1365" spans="1:5" x14ac:dyDescent="0.3">
      <c r="A1365" s="45">
        <f>'so sanh'!A1418</f>
        <v>0</v>
      </c>
      <c r="B1365" s="208" t="str">
        <f>'so sanh'!B1418</f>
        <v>Φ315x23.2mm</v>
      </c>
      <c r="C1365" s="208" t="str">
        <f>'so sanh'!C1418</f>
        <v>đ/mét</v>
      </c>
      <c r="D1365" s="208">
        <f>'so sanh'!D1418</f>
        <v>0</v>
      </c>
      <c r="E1365" s="208">
        <f>'so sanh'!E1418</f>
        <v>0</v>
      </c>
    </row>
    <row r="1366" spans="1:5" x14ac:dyDescent="0.3">
      <c r="A1366" s="45">
        <f>'so sanh'!A1419</f>
        <v>0</v>
      </c>
      <c r="B1366" s="208" t="str">
        <f>'so sanh'!B1419</f>
        <v>Φ315x28.6mm</v>
      </c>
      <c r="C1366" s="208" t="str">
        <f>'so sanh'!C1419</f>
        <v>đ/mét</v>
      </c>
      <c r="D1366" s="208">
        <f>'so sanh'!D1419</f>
        <v>0</v>
      </c>
      <c r="E1366" s="208">
        <f>'so sanh'!E1419</f>
        <v>0</v>
      </c>
    </row>
    <row r="1367" spans="1:5" x14ac:dyDescent="0.3">
      <c r="A1367" s="45">
        <f>'so sanh'!A1420</f>
        <v>0</v>
      </c>
      <c r="B1367" s="208" t="str">
        <f>'so sanh'!B1420</f>
        <v>Φ315x35.2mm</v>
      </c>
      <c r="C1367" s="208" t="str">
        <f>'so sanh'!C1420</f>
        <v>đ/mét</v>
      </c>
      <c r="D1367" s="208">
        <f>'so sanh'!D1420</f>
        <v>0</v>
      </c>
      <c r="E1367" s="208">
        <f>'so sanh'!E1420</f>
        <v>0</v>
      </c>
    </row>
    <row r="1368" spans="1:5" x14ac:dyDescent="0.3">
      <c r="A1368" s="45">
        <f>'so sanh'!A1421</f>
        <v>0</v>
      </c>
      <c r="B1368" s="208" t="str">
        <f>'so sanh'!B1421</f>
        <v>Φ315x8.7mm</v>
      </c>
      <c r="C1368" s="208" t="str">
        <f>'so sanh'!C1421</f>
        <v>đ/mét</v>
      </c>
      <c r="D1368" s="208">
        <f>'so sanh'!D1421</f>
        <v>0</v>
      </c>
      <c r="E1368" s="208">
        <f>'so sanh'!E1421</f>
        <v>0</v>
      </c>
    </row>
    <row r="1369" spans="1:5" x14ac:dyDescent="0.3">
      <c r="A1369" s="45">
        <f>'so sanh'!A1422</f>
        <v>0</v>
      </c>
      <c r="B1369" s="208" t="str">
        <f>'so sanh'!B1422</f>
        <v>Φ355x13.6mm</v>
      </c>
      <c r="C1369" s="208" t="str">
        <f>'so sanh'!C1422</f>
        <v>đ/mét</v>
      </c>
      <c r="D1369" s="208">
        <f>'so sanh'!D1422</f>
        <v>0</v>
      </c>
      <c r="E1369" s="208">
        <f>'so sanh'!E1422</f>
        <v>0</v>
      </c>
    </row>
    <row r="1370" spans="1:5" x14ac:dyDescent="0.3">
      <c r="A1370" s="45">
        <f>'so sanh'!A1423</f>
        <v>0</v>
      </c>
      <c r="B1370" s="208" t="str">
        <f>'so sanh'!B1423</f>
        <v>Φ355x16.9mm</v>
      </c>
      <c r="C1370" s="208" t="str">
        <f>'so sanh'!C1423</f>
        <v>đ/mét</v>
      </c>
      <c r="D1370" s="208">
        <f>'so sanh'!D1423</f>
        <v>0</v>
      </c>
      <c r="E1370" s="208">
        <f>'so sanh'!E1423</f>
        <v>0</v>
      </c>
    </row>
    <row r="1371" spans="1:5" x14ac:dyDescent="0.3">
      <c r="A1371" s="45">
        <f>'so sanh'!A1424</f>
        <v>0</v>
      </c>
      <c r="B1371" s="208" t="str">
        <f>'so sanh'!B1424</f>
        <v>Φ355x21.1mm</v>
      </c>
      <c r="C1371" s="208" t="str">
        <f>'so sanh'!C1424</f>
        <v>đ/mét</v>
      </c>
      <c r="D1371" s="208">
        <f>'so sanh'!D1424</f>
        <v>0</v>
      </c>
      <c r="E1371" s="208">
        <f>'so sanh'!E1424</f>
        <v>0</v>
      </c>
    </row>
    <row r="1372" spans="1:5" x14ac:dyDescent="0.3">
      <c r="A1372" s="45">
        <f>'so sanh'!A1425</f>
        <v>0</v>
      </c>
      <c r="B1372" s="208" t="str">
        <f>'so sanh'!B1425</f>
        <v>Φ355x26.1mm</v>
      </c>
      <c r="C1372" s="208" t="str">
        <f>'so sanh'!C1425</f>
        <v>đ/mét</v>
      </c>
      <c r="D1372" s="208">
        <f>'so sanh'!D1425</f>
        <v>0</v>
      </c>
      <c r="E1372" s="208">
        <f>'so sanh'!E1425</f>
        <v>0</v>
      </c>
    </row>
    <row r="1373" spans="1:5" x14ac:dyDescent="0.3">
      <c r="A1373" s="45">
        <f>'so sanh'!A1426</f>
        <v>0</v>
      </c>
      <c r="B1373" s="208" t="str">
        <f>'so sanh'!B1426</f>
        <v>Φ355x32.2mm</v>
      </c>
      <c r="C1373" s="208" t="str">
        <f>'so sanh'!C1426</f>
        <v>đ/mét</v>
      </c>
      <c r="D1373" s="208">
        <f>'so sanh'!D1426</f>
        <v>0</v>
      </c>
      <c r="E1373" s="208">
        <f>'so sanh'!E1426</f>
        <v>0</v>
      </c>
    </row>
    <row r="1374" spans="1:5" x14ac:dyDescent="0.3">
      <c r="A1374" s="45">
        <f>'so sanh'!A1427</f>
        <v>0</v>
      </c>
      <c r="B1374" s="208" t="str">
        <f>'so sanh'!B1427</f>
        <v>Φ355x39.7mm</v>
      </c>
      <c r="C1374" s="208" t="str">
        <f>'so sanh'!C1427</f>
        <v>đ/mét</v>
      </c>
      <c r="D1374" s="208">
        <f>'so sanh'!D1427</f>
        <v>0</v>
      </c>
      <c r="E1374" s="208">
        <f>'so sanh'!E1427</f>
        <v>0</v>
      </c>
    </row>
    <row r="1375" spans="1:5" x14ac:dyDescent="0.3">
      <c r="A1375" s="45">
        <f>'so sanh'!A1428</f>
        <v>0</v>
      </c>
      <c r="B1375" s="208" t="str">
        <f>'so sanh'!B1428</f>
        <v>Φ400x9.8mm</v>
      </c>
      <c r="C1375" s="208" t="str">
        <f>'so sanh'!C1428</f>
        <v>đ/mét</v>
      </c>
      <c r="D1375" s="208">
        <f>'so sanh'!D1428</f>
        <v>0</v>
      </c>
      <c r="E1375" s="208">
        <f>'so sanh'!E1428</f>
        <v>0</v>
      </c>
    </row>
    <row r="1376" spans="1:5" x14ac:dyDescent="0.3">
      <c r="A1376" s="45">
        <f>'so sanh'!A1429</f>
        <v>0</v>
      </c>
      <c r="B1376" s="208" t="str">
        <f>'so sanh'!B1429</f>
        <v>Φ400x15.3mm</v>
      </c>
      <c r="C1376" s="208" t="str">
        <f>'so sanh'!C1429</f>
        <v>đ/mét</v>
      </c>
      <c r="D1376" s="208">
        <f>'so sanh'!D1429</f>
        <v>0</v>
      </c>
      <c r="E1376" s="208">
        <f>'so sanh'!E1429</f>
        <v>0</v>
      </c>
    </row>
    <row r="1377" spans="1:5" x14ac:dyDescent="0.3">
      <c r="A1377" s="45">
        <f>'so sanh'!A1430</f>
        <v>0</v>
      </c>
      <c r="B1377" s="208" t="str">
        <f>'so sanh'!B1430</f>
        <v>Φ400x19.1mm</v>
      </c>
      <c r="C1377" s="208" t="str">
        <f>'so sanh'!C1430</f>
        <v>đ/mét</v>
      </c>
      <c r="D1377" s="208">
        <f>'so sanh'!D1430</f>
        <v>0</v>
      </c>
      <c r="E1377" s="208">
        <f>'so sanh'!E1430</f>
        <v>0</v>
      </c>
    </row>
    <row r="1378" spans="1:5" x14ac:dyDescent="0.3">
      <c r="A1378" s="45">
        <f>'so sanh'!A1431</f>
        <v>0</v>
      </c>
      <c r="B1378" s="208" t="str">
        <f>'so sanh'!B1431</f>
        <v>Φ400x23.7mm</v>
      </c>
      <c r="C1378" s="208" t="str">
        <f>'so sanh'!C1431</f>
        <v>đ/mét</v>
      </c>
      <c r="D1378" s="208">
        <f>'so sanh'!D1431</f>
        <v>0</v>
      </c>
      <c r="E1378" s="208">
        <f>'so sanh'!E1431</f>
        <v>0</v>
      </c>
    </row>
    <row r="1379" spans="1:5" x14ac:dyDescent="0.3">
      <c r="A1379" s="45">
        <f>'so sanh'!A1432</f>
        <v>0</v>
      </c>
      <c r="B1379" s="208" t="str">
        <f>'so sanh'!B1432</f>
        <v>Φ400x29.4mm</v>
      </c>
      <c r="C1379" s="208" t="str">
        <f>'so sanh'!C1432</f>
        <v>đ/mét</v>
      </c>
      <c r="D1379" s="208">
        <f>'so sanh'!D1432</f>
        <v>0</v>
      </c>
      <c r="E1379" s="208">
        <f>'so sanh'!E1432</f>
        <v>0</v>
      </c>
    </row>
    <row r="1380" spans="1:5" x14ac:dyDescent="0.3">
      <c r="A1380" s="45">
        <f>'so sanh'!A1433</f>
        <v>0</v>
      </c>
      <c r="B1380" s="208" t="str">
        <f>'so sanh'!B1433</f>
        <v>Φ400x36.3mm</v>
      </c>
      <c r="C1380" s="208" t="str">
        <f>'so sanh'!C1433</f>
        <v>đ/mét</v>
      </c>
      <c r="D1380" s="208">
        <f>'so sanh'!D1433</f>
        <v>0</v>
      </c>
      <c r="E1380" s="208">
        <f>'so sanh'!E1433</f>
        <v>0</v>
      </c>
    </row>
    <row r="1381" spans="1:5" x14ac:dyDescent="0.3">
      <c r="A1381" s="45">
        <f>'so sanh'!A1434</f>
        <v>0</v>
      </c>
      <c r="B1381" s="208" t="str">
        <f>'so sanh'!B1434</f>
        <v>Φ400x44.7mm</v>
      </c>
      <c r="C1381" s="208" t="str">
        <f>'so sanh'!C1434</f>
        <v>đ/mét</v>
      </c>
      <c r="D1381" s="208">
        <f>'so sanh'!D1434</f>
        <v>0</v>
      </c>
      <c r="E1381" s="208">
        <f>'so sanh'!E1434</f>
        <v>0</v>
      </c>
    </row>
    <row r="1382" spans="1:5" x14ac:dyDescent="0.3">
      <c r="A1382" s="45">
        <f>'so sanh'!A1435</f>
        <v>0</v>
      </c>
      <c r="B1382" s="208" t="str">
        <f>'so sanh'!B1435</f>
        <v>Φ450x11mm</v>
      </c>
      <c r="C1382" s="208" t="str">
        <f>'so sanh'!C1435</f>
        <v>đ/mét</v>
      </c>
      <c r="D1382" s="208">
        <f>'so sanh'!D1435</f>
        <v>0</v>
      </c>
      <c r="E1382" s="208">
        <f>'so sanh'!E1435</f>
        <v>0</v>
      </c>
    </row>
    <row r="1383" spans="1:5" x14ac:dyDescent="0.3">
      <c r="A1383" s="45">
        <f>'so sanh'!A1436</f>
        <v>0</v>
      </c>
      <c r="B1383" s="208" t="str">
        <f>'so sanh'!B1436</f>
        <v>Φ450x17.2mm</v>
      </c>
      <c r="C1383" s="208" t="str">
        <f>'so sanh'!C1436</f>
        <v>đ/mét</v>
      </c>
      <c r="D1383" s="208">
        <f>'so sanh'!D1436</f>
        <v>0</v>
      </c>
      <c r="E1383" s="208">
        <f>'so sanh'!E1436</f>
        <v>0</v>
      </c>
    </row>
    <row r="1384" spans="1:5" x14ac:dyDescent="0.3">
      <c r="A1384" s="45">
        <f>'so sanh'!A1437</f>
        <v>0</v>
      </c>
      <c r="B1384" s="208" t="str">
        <f>'so sanh'!B1437</f>
        <v>Φ450x21.5mm</v>
      </c>
      <c r="C1384" s="208" t="str">
        <f>'so sanh'!C1437</f>
        <v>đ/mét</v>
      </c>
      <c r="D1384" s="208">
        <f>'so sanh'!D1437</f>
        <v>0</v>
      </c>
      <c r="E1384" s="208">
        <f>'so sanh'!E1437</f>
        <v>0</v>
      </c>
    </row>
    <row r="1385" spans="1:5" x14ac:dyDescent="0.3">
      <c r="A1385" s="45">
        <f>'so sanh'!A1438</f>
        <v>0</v>
      </c>
      <c r="B1385" s="208" t="str">
        <f>'so sanh'!B1438</f>
        <v>Φ450x26.7mm</v>
      </c>
      <c r="C1385" s="208" t="str">
        <f>'so sanh'!C1438</f>
        <v>đ/mét</v>
      </c>
      <c r="D1385" s="208">
        <f>'so sanh'!D1438</f>
        <v>0</v>
      </c>
      <c r="E1385" s="208">
        <f>'so sanh'!E1438</f>
        <v>0</v>
      </c>
    </row>
    <row r="1386" spans="1:5" x14ac:dyDescent="0.3">
      <c r="A1386" s="45">
        <f>'so sanh'!A1439</f>
        <v>0</v>
      </c>
      <c r="B1386" s="208" t="str">
        <f>'so sanh'!B1439</f>
        <v>Φ450x33.1mm</v>
      </c>
      <c r="C1386" s="208" t="str">
        <f>'so sanh'!C1439</f>
        <v>đ/mét</v>
      </c>
      <c r="D1386" s="208">
        <f>'so sanh'!D1439</f>
        <v>0</v>
      </c>
      <c r="E1386" s="208">
        <f>'so sanh'!E1439</f>
        <v>0</v>
      </c>
    </row>
    <row r="1387" spans="1:5" x14ac:dyDescent="0.3">
      <c r="A1387" s="45">
        <f>'so sanh'!A1440</f>
        <v>0</v>
      </c>
      <c r="B1387" s="208" t="str">
        <f>'so sanh'!B1440</f>
        <v>Φ450x40.9mm</v>
      </c>
      <c r="C1387" s="208" t="str">
        <f>'so sanh'!C1440</f>
        <v>đ/mét</v>
      </c>
      <c r="D1387" s="208">
        <f>'so sanh'!D1440</f>
        <v>0</v>
      </c>
      <c r="E1387" s="208">
        <f>'so sanh'!E1440</f>
        <v>0</v>
      </c>
    </row>
    <row r="1388" spans="1:5" x14ac:dyDescent="0.3">
      <c r="A1388" s="45">
        <f>'so sanh'!A1441</f>
        <v>0</v>
      </c>
      <c r="B1388" s="208" t="str">
        <f>'so sanh'!B1441</f>
        <v>Φ450x50.3mm</v>
      </c>
      <c r="C1388" s="208" t="str">
        <f>'so sanh'!C1441</f>
        <v>đ/mét</v>
      </c>
      <c r="D1388" s="208">
        <f>'so sanh'!D1441</f>
        <v>0</v>
      </c>
      <c r="E1388" s="208">
        <f>'so sanh'!E1441</f>
        <v>0</v>
      </c>
    </row>
    <row r="1389" spans="1:5" x14ac:dyDescent="0.3">
      <c r="A1389" s="45">
        <f>'so sanh'!A1442</f>
        <v>0</v>
      </c>
      <c r="B1389" s="208" t="str">
        <f>'so sanh'!B1442</f>
        <v>Φ500x12.3mm</v>
      </c>
      <c r="C1389" s="208" t="str">
        <f>'so sanh'!C1442</f>
        <v>đ/mét</v>
      </c>
      <c r="D1389" s="208">
        <f>'so sanh'!D1442</f>
        <v>0</v>
      </c>
      <c r="E1389" s="208">
        <f>'so sanh'!E1442</f>
        <v>0</v>
      </c>
    </row>
    <row r="1390" spans="1:5" x14ac:dyDescent="0.3">
      <c r="A1390" s="45">
        <f>'so sanh'!A1443</f>
        <v>0</v>
      </c>
      <c r="B1390" s="208" t="str">
        <f>'so sanh'!B1443</f>
        <v>Φ500x19.1mm</v>
      </c>
      <c r="C1390" s="208" t="str">
        <f>'so sanh'!C1443</f>
        <v>đ/mét</v>
      </c>
      <c r="D1390" s="208">
        <f>'so sanh'!D1443</f>
        <v>0</v>
      </c>
      <c r="E1390" s="208">
        <f>'so sanh'!E1443</f>
        <v>0</v>
      </c>
    </row>
    <row r="1391" spans="1:5" x14ac:dyDescent="0.3">
      <c r="A1391" s="45">
        <f>'so sanh'!A1444</f>
        <v>0</v>
      </c>
      <c r="B1391" s="208" t="str">
        <f>'so sanh'!B1444</f>
        <v>Φ500x23.9mm</v>
      </c>
      <c r="C1391" s="208" t="str">
        <f>'so sanh'!C1444</f>
        <v>đ/mét</v>
      </c>
      <c r="D1391" s="208">
        <f>'so sanh'!D1444</f>
        <v>0</v>
      </c>
      <c r="E1391" s="208">
        <f>'so sanh'!E1444</f>
        <v>0</v>
      </c>
    </row>
    <row r="1392" spans="1:5" x14ac:dyDescent="0.3">
      <c r="A1392" s="45">
        <f>'so sanh'!A1445</f>
        <v>0</v>
      </c>
      <c r="B1392" s="208" t="str">
        <f>'so sanh'!B1445</f>
        <v>Φ500x29.7mm</v>
      </c>
      <c r="C1392" s="208" t="str">
        <f>'so sanh'!C1445</f>
        <v>đ/mét</v>
      </c>
      <c r="D1392" s="208">
        <f>'so sanh'!D1445</f>
        <v>0</v>
      </c>
      <c r="E1392" s="208">
        <f>'so sanh'!E1445</f>
        <v>0</v>
      </c>
    </row>
    <row r="1393" spans="1:5" x14ac:dyDescent="0.3">
      <c r="A1393" s="45">
        <f>'so sanh'!A1446</f>
        <v>0</v>
      </c>
      <c r="B1393" s="208" t="str">
        <f>'so sanh'!B1446</f>
        <v>Φ500x36.8mm</v>
      </c>
      <c r="C1393" s="208" t="str">
        <f>'so sanh'!C1446</f>
        <v>đ/mét</v>
      </c>
      <c r="D1393" s="208">
        <f>'so sanh'!D1446</f>
        <v>0</v>
      </c>
      <c r="E1393" s="208">
        <f>'so sanh'!E1446</f>
        <v>0</v>
      </c>
    </row>
    <row r="1394" spans="1:5" x14ac:dyDescent="0.3">
      <c r="A1394" s="45">
        <f>'so sanh'!A1447</f>
        <v>0</v>
      </c>
      <c r="B1394" s="208" t="str">
        <f>'so sanh'!B1447</f>
        <v>Φ500x45.4mm</v>
      </c>
      <c r="C1394" s="208" t="str">
        <f>'so sanh'!C1447</f>
        <v>đ/mét</v>
      </c>
      <c r="D1394" s="208">
        <f>'so sanh'!D1447</f>
        <v>0</v>
      </c>
      <c r="E1394" s="208">
        <f>'so sanh'!E1447</f>
        <v>0</v>
      </c>
    </row>
    <row r="1395" spans="1:5" x14ac:dyDescent="0.3">
      <c r="A1395" s="45">
        <f>'so sanh'!A1448</f>
        <v>0</v>
      </c>
      <c r="B1395" s="208" t="str">
        <f>'so sanh'!B1448</f>
        <v>Φ500x55.8mm</v>
      </c>
      <c r="C1395" s="208" t="str">
        <f>'so sanh'!C1448</f>
        <v>đ/mét</v>
      </c>
      <c r="D1395" s="208">
        <f>'so sanh'!D1448</f>
        <v>0</v>
      </c>
      <c r="E1395" s="208">
        <f>'so sanh'!E1448</f>
        <v>0</v>
      </c>
    </row>
    <row r="1396" spans="1:5" x14ac:dyDescent="0.3">
      <c r="A1396" s="45">
        <f>'so sanh'!A1449</f>
        <v>0</v>
      </c>
      <c r="B1396" s="208" t="str">
        <f>'so sanh'!B1449</f>
        <v>Φ560x13.7mm</v>
      </c>
      <c r="C1396" s="208" t="str">
        <f>'so sanh'!C1449</f>
        <v>đ/mét</v>
      </c>
      <c r="D1396" s="208">
        <f>'so sanh'!D1449</f>
        <v>0</v>
      </c>
      <c r="E1396" s="208">
        <f>'so sanh'!E1449</f>
        <v>0</v>
      </c>
    </row>
    <row r="1397" spans="1:5" x14ac:dyDescent="0.3">
      <c r="A1397" s="45">
        <f>'so sanh'!A1450</f>
        <v>0</v>
      </c>
      <c r="B1397" s="208" t="str">
        <f>'so sanh'!B1450</f>
        <v>Φ560x21.4mm</v>
      </c>
      <c r="C1397" s="208" t="str">
        <f>'so sanh'!C1450</f>
        <v>đ/mét</v>
      </c>
      <c r="D1397" s="208">
        <f>'so sanh'!D1450</f>
        <v>0</v>
      </c>
      <c r="E1397" s="208">
        <f>'so sanh'!E1450</f>
        <v>0</v>
      </c>
    </row>
    <row r="1398" spans="1:5" x14ac:dyDescent="0.3">
      <c r="A1398" s="45">
        <f>'so sanh'!A1451</f>
        <v>0</v>
      </c>
      <c r="B1398" s="208" t="str">
        <f>'so sanh'!B1451</f>
        <v>Φ560x26.7mm</v>
      </c>
      <c r="C1398" s="208" t="str">
        <f>'so sanh'!C1451</f>
        <v>đ/mét</v>
      </c>
      <c r="D1398" s="208">
        <f>'so sanh'!D1451</f>
        <v>0</v>
      </c>
      <c r="E1398" s="208">
        <f>'so sanh'!E1451</f>
        <v>0</v>
      </c>
    </row>
    <row r="1399" spans="1:5" x14ac:dyDescent="0.3">
      <c r="A1399" s="45">
        <f>'so sanh'!A1452</f>
        <v>0</v>
      </c>
      <c r="B1399" s="208" t="str">
        <f>'so sanh'!B1452</f>
        <v>Φ560x33.2mm</v>
      </c>
      <c r="C1399" s="208" t="str">
        <f>'so sanh'!C1452</f>
        <v>đ/mét</v>
      </c>
      <c r="D1399" s="208">
        <f>'so sanh'!D1452</f>
        <v>0</v>
      </c>
      <c r="E1399" s="208">
        <f>'so sanh'!E1452</f>
        <v>0</v>
      </c>
    </row>
    <row r="1400" spans="1:5" x14ac:dyDescent="0.3">
      <c r="A1400" s="45">
        <f>'so sanh'!A1453</f>
        <v>0</v>
      </c>
      <c r="B1400" s="208" t="str">
        <f>'so sanh'!B1453</f>
        <v>Φ560x41.2mm</v>
      </c>
      <c r="C1400" s="208" t="str">
        <f>'so sanh'!C1453</f>
        <v>đ/mét</v>
      </c>
      <c r="D1400" s="208">
        <f>'so sanh'!D1453</f>
        <v>0</v>
      </c>
      <c r="E1400" s="208">
        <f>'so sanh'!E1453</f>
        <v>0</v>
      </c>
    </row>
    <row r="1401" spans="1:5" x14ac:dyDescent="0.3">
      <c r="A1401" s="45">
        <f>'so sanh'!A1454</f>
        <v>0</v>
      </c>
      <c r="B1401" s="208" t="str">
        <f>'so sanh'!B1454</f>
        <v>Φ560x50.8mm</v>
      </c>
      <c r="C1401" s="208" t="str">
        <f>'so sanh'!C1454</f>
        <v>đ/mét</v>
      </c>
      <c r="D1401" s="208">
        <f>'so sanh'!D1454</f>
        <v>0</v>
      </c>
      <c r="E1401" s="208">
        <f>'so sanh'!E1454</f>
        <v>0</v>
      </c>
    </row>
    <row r="1402" spans="1:5" x14ac:dyDescent="0.3">
      <c r="A1402" s="45">
        <f>'so sanh'!A1455</f>
        <v>0</v>
      </c>
      <c r="B1402" s="208" t="str">
        <f>'so sanh'!B1455</f>
        <v>Φ630x15.4mm</v>
      </c>
      <c r="C1402" s="208" t="str">
        <f>'so sanh'!C1455</f>
        <v>đ/mét</v>
      </c>
      <c r="D1402" s="208">
        <f>'so sanh'!D1455</f>
        <v>0</v>
      </c>
      <c r="E1402" s="208">
        <f>'so sanh'!E1455</f>
        <v>0</v>
      </c>
    </row>
    <row r="1403" spans="1:5" x14ac:dyDescent="0.3">
      <c r="A1403" s="45">
        <f>'so sanh'!A1456</f>
        <v>0</v>
      </c>
      <c r="B1403" s="208" t="str">
        <f>'so sanh'!B1456</f>
        <v>Φ630x19.3mm</v>
      </c>
      <c r="C1403" s="208" t="str">
        <f>'so sanh'!C1456</f>
        <v>đ/mét</v>
      </c>
      <c r="D1403" s="208">
        <f>'so sanh'!D1456</f>
        <v>0</v>
      </c>
      <c r="E1403" s="208">
        <f>'so sanh'!E1456</f>
        <v>0</v>
      </c>
    </row>
    <row r="1404" spans="1:5" x14ac:dyDescent="0.3">
      <c r="A1404" s="45">
        <f>'so sanh'!A1457</f>
        <v>0</v>
      </c>
      <c r="B1404" s="208" t="str">
        <f>'so sanh'!B1457</f>
        <v>Φ630x24.1mm</v>
      </c>
      <c r="C1404" s="208" t="str">
        <f>'so sanh'!C1457</f>
        <v>đ/mét</v>
      </c>
      <c r="D1404" s="208">
        <f>'so sanh'!D1457</f>
        <v>0</v>
      </c>
      <c r="E1404" s="208">
        <f>'so sanh'!E1457</f>
        <v>0</v>
      </c>
    </row>
    <row r="1405" spans="1:5" x14ac:dyDescent="0.3">
      <c r="A1405" s="45">
        <f>'so sanh'!A1458</f>
        <v>0</v>
      </c>
      <c r="B1405" s="208" t="str">
        <f>'so sanh'!B1458</f>
        <v>Φ630x30.0mm</v>
      </c>
      <c r="C1405" s="208" t="str">
        <f>'so sanh'!C1458</f>
        <v>đ/mét</v>
      </c>
      <c r="D1405" s="208">
        <f>'so sanh'!D1458</f>
        <v>0</v>
      </c>
      <c r="E1405" s="208">
        <f>'so sanh'!E1458</f>
        <v>0</v>
      </c>
    </row>
    <row r="1406" spans="1:5" x14ac:dyDescent="0.3">
      <c r="A1406" s="45">
        <f>'so sanh'!A1459</f>
        <v>0</v>
      </c>
      <c r="B1406" s="208" t="str">
        <f>'so sanh'!B1459</f>
        <v>Φ630x37.4mm</v>
      </c>
      <c r="C1406" s="208" t="str">
        <f>'so sanh'!C1459</f>
        <v>đ/mét</v>
      </c>
      <c r="D1406" s="208">
        <f>'so sanh'!D1459</f>
        <v>0</v>
      </c>
      <c r="E1406" s="208">
        <f>'so sanh'!E1459</f>
        <v>0</v>
      </c>
    </row>
    <row r="1407" spans="1:5" x14ac:dyDescent="0.3">
      <c r="A1407" s="45">
        <f>'so sanh'!A1460</f>
        <v>0</v>
      </c>
      <c r="B1407" s="208" t="str">
        <f>'so sanh'!B1460</f>
        <v>Φ630x46.3mm</v>
      </c>
      <c r="C1407" s="208" t="str">
        <f>'so sanh'!C1460</f>
        <v>đ/mét</v>
      </c>
      <c r="D1407" s="208">
        <f>'so sanh'!D1460</f>
        <v>0</v>
      </c>
      <c r="E1407" s="208">
        <f>'so sanh'!E1460</f>
        <v>0</v>
      </c>
    </row>
    <row r="1408" spans="1:5" x14ac:dyDescent="0.3">
      <c r="A1408" s="45">
        <f>'so sanh'!A1461</f>
        <v>0</v>
      </c>
      <c r="B1408" s="208" t="str">
        <f>'so sanh'!B1461</f>
        <v>Φ630x57.2mm</v>
      </c>
      <c r="C1408" s="208" t="str">
        <f>'so sanh'!C1461</f>
        <v>đ/mét</v>
      </c>
      <c r="D1408" s="208">
        <f>'so sanh'!D1461</f>
        <v>0</v>
      </c>
      <c r="E1408" s="208">
        <f>'so sanh'!E1461</f>
        <v>0</v>
      </c>
    </row>
    <row r="1409" spans="1:5" x14ac:dyDescent="0.3">
      <c r="A1409" s="45">
        <f>'so sanh'!A1462</f>
        <v>0</v>
      </c>
      <c r="B1409" s="208" t="str">
        <f>'so sanh'!B1462</f>
        <v>ΦỐng nhựa PPR Hoa Sen sản xuất theo tiêu chuẩn DIN 8077:2008 &amp; DIN 8078:2008mm</v>
      </c>
      <c r="C1409" s="208">
        <f>'so sanh'!C1462</f>
        <v>0</v>
      </c>
      <c r="D1409" s="208">
        <f>'so sanh'!D1462</f>
        <v>0</v>
      </c>
      <c r="E1409" s="208">
        <f>'so sanh'!E1462</f>
        <v>0</v>
      </c>
    </row>
    <row r="1410" spans="1:5" x14ac:dyDescent="0.3">
      <c r="A1410" s="45">
        <f>'so sanh'!A1463</f>
        <v>0</v>
      </c>
      <c r="B1410" s="208" t="str">
        <f>'so sanh'!B1463</f>
        <v>Φ20x1.9mm</v>
      </c>
      <c r="C1410" s="208" t="str">
        <f>'so sanh'!C1463</f>
        <v>đ/mét</v>
      </c>
      <c r="D1410" s="208">
        <f>'so sanh'!D1463</f>
        <v>0</v>
      </c>
      <c r="E1410" s="208">
        <f>'so sanh'!E1463</f>
        <v>0</v>
      </c>
    </row>
    <row r="1411" spans="1:5" x14ac:dyDescent="0.3">
      <c r="A1411" s="45">
        <f>'so sanh'!A1464</f>
        <v>0</v>
      </c>
      <c r="B1411" s="208" t="str">
        <f>'so sanh'!B1464</f>
        <v>Φ20x2.3mm</v>
      </c>
      <c r="C1411" s="208" t="str">
        <f>'so sanh'!C1464</f>
        <v>đ/mét</v>
      </c>
      <c r="D1411" s="208">
        <f>'so sanh'!D1464</f>
        <v>0</v>
      </c>
      <c r="E1411" s="208">
        <f>'so sanh'!E1464</f>
        <v>0</v>
      </c>
    </row>
    <row r="1412" spans="1:5" x14ac:dyDescent="0.3">
      <c r="A1412" s="45">
        <f>'so sanh'!A1465</f>
        <v>0</v>
      </c>
      <c r="B1412" s="208" t="str">
        <f>'so sanh'!B1465</f>
        <v>Φ20x2.8mm</v>
      </c>
      <c r="C1412" s="208" t="str">
        <f>'so sanh'!C1465</f>
        <v>đ/mét</v>
      </c>
      <c r="D1412" s="208">
        <f>'so sanh'!D1465</f>
        <v>0</v>
      </c>
      <c r="E1412" s="208">
        <f>'so sanh'!E1465</f>
        <v>0</v>
      </c>
    </row>
    <row r="1413" spans="1:5" x14ac:dyDescent="0.3">
      <c r="A1413" s="45">
        <f>'so sanh'!A1466</f>
        <v>0</v>
      </c>
      <c r="B1413" s="208" t="str">
        <f>'so sanh'!B1466</f>
        <v>Φ20x3.4mm</v>
      </c>
      <c r="C1413" s="208" t="str">
        <f>'so sanh'!C1466</f>
        <v>đ/mét</v>
      </c>
      <c r="D1413" s="208">
        <f>'so sanh'!D1466</f>
        <v>0</v>
      </c>
      <c r="E1413" s="208">
        <f>'so sanh'!E1466</f>
        <v>0</v>
      </c>
    </row>
    <row r="1414" spans="1:5" x14ac:dyDescent="0.3">
      <c r="A1414" s="45">
        <f>'so sanh'!A1467</f>
        <v>0</v>
      </c>
      <c r="B1414" s="208" t="str">
        <f>'so sanh'!B1467</f>
        <v>Φ20x4.1mm</v>
      </c>
      <c r="C1414" s="208" t="str">
        <f>'so sanh'!C1467</f>
        <v>đ/mét</v>
      </c>
      <c r="D1414" s="208">
        <f>'so sanh'!D1467</f>
        <v>0</v>
      </c>
      <c r="E1414" s="208">
        <f>'so sanh'!E1467</f>
        <v>0</v>
      </c>
    </row>
    <row r="1415" spans="1:5" x14ac:dyDescent="0.3">
      <c r="A1415" s="45">
        <f>'so sanh'!A1468</f>
        <v>0</v>
      </c>
      <c r="B1415" s="208" t="str">
        <f>'so sanh'!B1468</f>
        <v>Φ25x2.3mm</v>
      </c>
      <c r="C1415" s="208" t="str">
        <f>'so sanh'!C1468</f>
        <v>đ/mét</v>
      </c>
      <c r="D1415" s="208">
        <f>'so sanh'!D1468</f>
        <v>0</v>
      </c>
      <c r="E1415" s="208">
        <f>'so sanh'!E1468</f>
        <v>0</v>
      </c>
    </row>
    <row r="1416" spans="1:5" x14ac:dyDescent="0.3">
      <c r="A1416" s="45">
        <f>'so sanh'!A1469</f>
        <v>0</v>
      </c>
      <c r="B1416" s="208" t="str">
        <f>'so sanh'!B1469</f>
        <v>Φ25x2.8mm</v>
      </c>
      <c r="C1416" s="208" t="str">
        <f>'so sanh'!C1469</f>
        <v>đ/mét</v>
      </c>
      <c r="D1416" s="208">
        <f>'so sanh'!D1469</f>
        <v>0</v>
      </c>
      <c r="E1416" s="208">
        <f>'so sanh'!E1469</f>
        <v>0</v>
      </c>
    </row>
    <row r="1417" spans="1:5" x14ac:dyDescent="0.3">
      <c r="A1417" s="45">
        <f>'so sanh'!A1470</f>
        <v>0</v>
      </c>
      <c r="B1417" s="208" t="str">
        <f>'so sanh'!B1470</f>
        <v>Φ25x3.5mm</v>
      </c>
      <c r="C1417" s="208" t="str">
        <f>'so sanh'!C1470</f>
        <v>đ/mét</v>
      </c>
      <c r="D1417" s="208">
        <f>'so sanh'!D1470</f>
        <v>0</v>
      </c>
      <c r="E1417" s="208">
        <f>'so sanh'!E1470</f>
        <v>0</v>
      </c>
    </row>
    <row r="1418" spans="1:5" x14ac:dyDescent="0.3">
      <c r="A1418" s="45">
        <f>'so sanh'!A1471</f>
        <v>0</v>
      </c>
      <c r="B1418" s="208" t="str">
        <f>'so sanh'!B1471</f>
        <v>Φ25x4.2mm</v>
      </c>
      <c r="C1418" s="208" t="str">
        <f>'so sanh'!C1471</f>
        <v>đ/mét</v>
      </c>
      <c r="D1418" s="208">
        <f>'so sanh'!D1471</f>
        <v>0</v>
      </c>
      <c r="E1418" s="208">
        <f>'so sanh'!E1471</f>
        <v>0</v>
      </c>
    </row>
    <row r="1419" spans="1:5" x14ac:dyDescent="0.3">
      <c r="A1419" s="45">
        <f>'so sanh'!A1472</f>
        <v>0</v>
      </c>
      <c r="B1419" s="208" t="str">
        <f>'so sanh'!B1472</f>
        <v>Φ25x5.1mm</v>
      </c>
      <c r="C1419" s="208" t="str">
        <f>'so sanh'!C1472</f>
        <v>đ/mét</v>
      </c>
      <c r="D1419" s="208">
        <f>'so sanh'!D1472</f>
        <v>0</v>
      </c>
      <c r="E1419" s="208">
        <f>'so sanh'!E1472</f>
        <v>0</v>
      </c>
    </row>
    <row r="1420" spans="1:5" x14ac:dyDescent="0.3">
      <c r="A1420" s="45">
        <f>'so sanh'!A1473</f>
        <v>0</v>
      </c>
      <c r="B1420" s="208" t="str">
        <f>'so sanh'!B1473</f>
        <v>Φ32x2.9mm</v>
      </c>
      <c r="C1420" s="208" t="str">
        <f>'so sanh'!C1473</f>
        <v>đ/mét</v>
      </c>
      <c r="D1420" s="208">
        <f>'so sanh'!D1473</f>
        <v>0</v>
      </c>
      <c r="E1420" s="208">
        <f>'so sanh'!E1473</f>
        <v>0</v>
      </c>
    </row>
    <row r="1421" spans="1:5" x14ac:dyDescent="0.3">
      <c r="A1421" s="45">
        <f>'so sanh'!A1474</f>
        <v>0</v>
      </c>
      <c r="B1421" s="208" t="str">
        <f>'so sanh'!B1474</f>
        <v>Φ32x3.6mm</v>
      </c>
      <c r="C1421" s="208" t="str">
        <f>'so sanh'!C1474</f>
        <v>đ/mét</v>
      </c>
      <c r="D1421" s="208">
        <f>'so sanh'!D1474</f>
        <v>0</v>
      </c>
      <c r="E1421" s="208">
        <f>'so sanh'!E1474</f>
        <v>0</v>
      </c>
    </row>
    <row r="1422" spans="1:5" x14ac:dyDescent="0.3">
      <c r="A1422" s="45">
        <f>'so sanh'!A1475</f>
        <v>0</v>
      </c>
      <c r="B1422" s="208" t="str">
        <f>'so sanh'!B1475</f>
        <v>Φ32x4.4mm</v>
      </c>
      <c r="C1422" s="208" t="str">
        <f>'so sanh'!C1475</f>
        <v>đ/mét</v>
      </c>
      <c r="D1422" s="208">
        <f>'so sanh'!D1475</f>
        <v>0</v>
      </c>
      <c r="E1422" s="208">
        <f>'so sanh'!E1475</f>
        <v>0</v>
      </c>
    </row>
    <row r="1423" spans="1:5" x14ac:dyDescent="0.3">
      <c r="A1423" s="45">
        <f>'so sanh'!A1476</f>
        <v>0</v>
      </c>
      <c r="B1423" s="208" t="str">
        <f>'so sanh'!B1476</f>
        <v>Φ32x5.4mm</v>
      </c>
      <c r="C1423" s="208" t="str">
        <f>'so sanh'!C1476</f>
        <v>đ/mét</v>
      </c>
      <c r="D1423" s="208">
        <f>'so sanh'!D1476</f>
        <v>0</v>
      </c>
      <c r="E1423" s="208">
        <f>'so sanh'!E1476</f>
        <v>0</v>
      </c>
    </row>
    <row r="1424" spans="1:5" x14ac:dyDescent="0.3">
      <c r="A1424" s="45">
        <f>'so sanh'!A1477</f>
        <v>0</v>
      </c>
      <c r="B1424" s="208" t="str">
        <f>'so sanh'!B1477</f>
        <v>Φ32x6.5mm</v>
      </c>
      <c r="C1424" s="208" t="str">
        <f>'so sanh'!C1477</f>
        <v>đ/mét</v>
      </c>
      <c r="D1424" s="208">
        <f>'so sanh'!D1477</f>
        <v>0</v>
      </c>
      <c r="E1424" s="208">
        <f>'so sanh'!E1477</f>
        <v>0</v>
      </c>
    </row>
    <row r="1425" spans="1:5" x14ac:dyDescent="0.3">
      <c r="A1425" s="45">
        <f>'so sanh'!A1478</f>
        <v>0</v>
      </c>
      <c r="B1425" s="208" t="str">
        <f>'so sanh'!B1478</f>
        <v>Φ40x3.7mm</v>
      </c>
      <c r="C1425" s="208" t="str">
        <f>'so sanh'!C1478</f>
        <v>đ/mét</v>
      </c>
      <c r="D1425" s="208">
        <f>'so sanh'!D1478</f>
        <v>0</v>
      </c>
      <c r="E1425" s="208">
        <f>'so sanh'!E1478</f>
        <v>0</v>
      </c>
    </row>
    <row r="1426" spans="1:5" x14ac:dyDescent="0.3">
      <c r="A1426" s="45">
        <f>'so sanh'!A1479</f>
        <v>0</v>
      </c>
      <c r="B1426" s="208" t="str">
        <f>'so sanh'!B1479</f>
        <v>Φ40x4.5mm</v>
      </c>
      <c r="C1426" s="208" t="str">
        <f>'so sanh'!C1479</f>
        <v>đ/mét</v>
      </c>
      <c r="D1426" s="208">
        <f>'so sanh'!D1479</f>
        <v>0</v>
      </c>
      <c r="E1426" s="208">
        <f>'so sanh'!E1479</f>
        <v>0</v>
      </c>
    </row>
    <row r="1427" spans="1:5" x14ac:dyDescent="0.3">
      <c r="A1427" s="45">
        <f>'so sanh'!A1480</f>
        <v>0</v>
      </c>
      <c r="B1427" s="208" t="str">
        <f>'so sanh'!B1480</f>
        <v>Φ40x5.5mm</v>
      </c>
      <c r="C1427" s="208" t="str">
        <f>'so sanh'!C1480</f>
        <v>đ/mét</v>
      </c>
      <c r="D1427" s="208">
        <f>'so sanh'!D1480</f>
        <v>0</v>
      </c>
      <c r="E1427" s="208">
        <f>'so sanh'!E1480</f>
        <v>0</v>
      </c>
    </row>
    <row r="1428" spans="1:5" x14ac:dyDescent="0.3">
      <c r="A1428" s="45">
        <f>'so sanh'!A1481</f>
        <v>0</v>
      </c>
      <c r="B1428" s="208" t="str">
        <f>'so sanh'!B1481</f>
        <v>Φ40x6.7mm</v>
      </c>
      <c r="C1428" s="208" t="str">
        <f>'so sanh'!C1481</f>
        <v>đ/mét</v>
      </c>
      <c r="D1428" s="208">
        <f>'so sanh'!D1481</f>
        <v>0</v>
      </c>
      <c r="E1428" s="208">
        <f>'so sanh'!E1481</f>
        <v>0</v>
      </c>
    </row>
    <row r="1429" spans="1:5" x14ac:dyDescent="0.3">
      <c r="A1429" s="45">
        <f>'so sanh'!A1482</f>
        <v>0</v>
      </c>
      <c r="B1429" s="208" t="str">
        <f>'so sanh'!B1482</f>
        <v>Φ40x8.1mm</v>
      </c>
      <c r="C1429" s="208" t="str">
        <f>'so sanh'!C1482</f>
        <v>đ/mét</v>
      </c>
      <c r="D1429" s="208">
        <f>'so sanh'!D1482</f>
        <v>0</v>
      </c>
      <c r="E1429" s="208">
        <f>'so sanh'!E1482</f>
        <v>0</v>
      </c>
    </row>
    <row r="1430" spans="1:5" x14ac:dyDescent="0.3">
      <c r="A1430" s="45">
        <f>'so sanh'!A1483</f>
        <v>0</v>
      </c>
      <c r="B1430" s="208" t="str">
        <f>'so sanh'!B1483</f>
        <v>Φ50x4.6mm</v>
      </c>
      <c r="C1430" s="208" t="str">
        <f>'so sanh'!C1483</f>
        <v>đ/mét</v>
      </c>
      <c r="D1430" s="208">
        <f>'so sanh'!D1483</f>
        <v>0</v>
      </c>
      <c r="E1430" s="208">
        <f>'so sanh'!E1483</f>
        <v>0</v>
      </c>
    </row>
    <row r="1431" spans="1:5" x14ac:dyDescent="0.3">
      <c r="A1431" s="45">
        <f>'so sanh'!A1484</f>
        <v>0</v>
      </c>
      <c r="B1431" s="208" t="str">
        <f>'so sanh'!B1484</f>
        <v>Φ50x5.6mm</v>
      </c>
      <c r="C1431" s="208" t="str">
        <f>'so sanh'!C1484</f>
        <v>đ/mét</v>
      </c>
      <c r="D1431" s="208">
        <f>'so sanh'!D1484</f>
        <v>0</v>
      </c>
      <c r="E1431" s="208">
        <f>'so sanh'!E1484</f>
        <v>0</v>
      </c>
    </row>
    <row r="1432" spans="1:5" x14ac:dyDescent="0.3">
      <c r="A1432" s="45">
        <f>'so sanh'!A1485</f>
        <v>0</v>
      </c>
      <c r="B1432" s="208" t="str">
        <f>'so sanh'!B1485</f>
        <v>Φ50x6.9mm</v>
      </c>
      <c r="C1432" s="208" t="str">
        <f>'so sanh'!C1485</f>
        <v>đ/mét</v>
      </c>
      <c r="D1432" s="208">
        <f>'so sanh'!D1485</f>
        <v>0</v>
      </c>
      <c r="E1432" s="208">
        <f>'so sanh'!E1485</f>
        <v>0</v>
      </c>
    </row>
    <row r="1433" spans="1:5" x14ac:dyDescent="0.3">
      <c r="A1433" s="45">
        <f>'so sanh'!A1486</f>
        <v>0</v>
      </c>
      <c r="B1433" s="208" t="str">
        <f>'so sanh'!B1486</f>
        <v>Φ50x8.3mm</v>
      </c>
      <c r="C1433" s="208" t="str">
        <f>'so sanh'!C1486</f>
        <v>đ/mét</v>
      </c>
      <c r="D1433" s="208">
        <f>'so sanh'!D1486</f>
        <v>0</v>
      </c>
      <c r="E1433" s="208">
        <f>'so sanh'!E1486</f>
        <v>0</v>
      </c>
    </row>
    <row r="1434" spans="1:5" x14ac:dyDescent="0.3">
      <c r="A1434" s="45">
        <f>'so sanh'!A1487</f>
        <v>0</v>
      </c>
      <c r="B1434" s="208" t="str">
        <f>'so sanh'!B1487</f>
        <v>Φ50x10.1mm</v>
      </c>
      <c r="C1434" s="208" t="str">
        <f>'so sanh'!C1487</f>
        <v>đ/mét</v>
      </c>
      <c r="D1434" s="208">
        <f>'so sanh'!D1487</f>
        <v>0</v>
      </c>
      <c r="E1434" s="208">
        <f>'so sanh'!E1487</f>
        <v>0</v>
      </c>
    </row>
    <row r="1435" spans="1:5" x14ac:dyDescent="0.3">
      <c r="A1435" s="45">
        <f>'so sanh'!A1488</f>
        <v>0</v>
      </c>
      <c r="B1435" s="208" t="str">
        <f>'so sanh'!B1488</f>
        <v>Φ63x5.8mm</v>
      </c>
      <c r="C1435" s="208" t="str">
        <f>'so sanh'!C1488</f>
        <v>đ/mét</v>
      </c>
      <c r="D1435" s="208">
        <f>'so sanh'!D1488</f>
        <v>0</v>
      </c>
      <c r="E1435" s="208">
        <f>'so sanh'!E1488</f>
        <v>0</v>
      </c>
    </row>
    <row r="1436" spans="1:5" x14ac:dyDescent="0.3">
      <c r="A1436" s="45">
        <f>'so sanh'!A1489</f>
        <v>0</v>
      </c>
      <c r="B1436" s="208" t="str">
        <f>'so sanh'!B1489</f>
        <v>Φ63x7.1mm</v>
      </c>
      <c r="C1436" s="208" t="str">
        <f>'so sanh'!C1489</f>
        <v>đ/mét</v>
      </c>
      <c r="D1436" s="208">
        <f>'so sanh'!D1489</f>
        <v>0</v>
      </c>
      <c r="E1436" s="208">
        <f>'so sanh'!E1489</f>
        <v>0</v>
      </c>
    </row>
    <row r="1437" spans="1:5" x14ac:dyDescent="0.3">
      <c r="A1437" s="45">
        <f>'so sanh'!A1490</f>
        <v>0</v>
      </c>
      <c r="B1437" s="208" t="str">
        <f>'so sanh'!B1490</f>
        <v>Φ63x8.6mm</v>
      </c>
      <c r="C1437" s="208" t="str">
        <f>'so sanh'!C1490</f>
        <v>đ/mét</v>
      </c>
      <c r="D1437" s="208">
        <f>'so sanh'!D1490</f>
        <v>0</v>
      </c>
      <c r="E1437" s="208">
        <f>'so sanh'!E1490</f>
        <v>0</v>
      </c>
    </row>
    <row r="1438" spans="1:5" x14ac:dyDescent="0.3">
      <c r="A1438" s="45">
        <f>'so sanh'!A1491</f>
        <v>0</v>
      </c>
      <c r="B1438" s="208" t="str">
        <f>'so sanh'!B1491</f>
        <v>Φ63x10.5mm</v>
      </c>
      <c r="C1438" s="208" t="str">
        <f>'so sanh'!C1491</f>
        <v>đ/mét</v>
      </c>
      <c r="D1438" s="208">
        <f>'so sanh'!D1491</f>
        <v>0</v>
      </c>
      <c r="E1438" s="208">
        <f>'so sanh'!E1491</f>
        <v>0</v>
      </c>
    </row>
    <row r="1439" spans="1:5" x14ac:dyDescent="0.3">
      <c r="A1439" s="45">
        <f>'so sanh'!A1492</f>
        <v>0</v>
      </c>
      <c r="B1439" s="208" t="str">
        <f>'so sanh'!B1492</f>
        <v>Φ63x12.7mm</v>
      </c>
      <c r="C1439" s="208" t="str">
        <f>'so sanh'!C1492</f>
        <v>đ/mét</v>
      </c>
      <c r="D1439" s="208">
        <f>'so sanh'!D1492</f>
        <v>0</v>
      </c>
      <c r="E1439" s="208">
        <f>'so sanh'!E1492</f>
        <v>0</v>
      </c>
    </row>
    <row r="1440" spans="1:5" x14ac:dyDescent="0.3">
      <c r="A1440" s="45">
        <f>'so sanh'!A1493</f>
        <v>0</v>
      </c>
      <c r="B1440" s="208" t="str">
        <f>'so sanh'!B1493</f>
        <v>Φ75x6.8mm</v>
      </c>
      <c r="C1440" s="208" t="str">
        <f>'so sanh'!C1493</f>
        <v>đ/mét</v>
      </c>
      <c r="D1440" s="208">
        <f>'so sanh'!D1493</f>
        <v>0</v>
      </c>
      <c r="E1440" s="208">
        <f>'so sanh'!E1493</f>
        <v>0</v>
      </c>
    </row>
    <row r="1441" spans="1:5" x14ac:dyDescent="0.3">
      <c r="A1441" s="45">
        <f>'so sanh'!A1494</f>
        <v>0</v>
      </c>
      <c r="B1441" s="208" t="str">
        <f>'so sanh'!B1494</f>
        <v>Φ75x8.4mm</v>
      </c>
      <c r="C1441" s="208" t="str">
        <f>'so sanh'!C1494</f>
        <v>đ/mét</v>
      </c>
      <c r="D1441" s="208">
        <f>'so sanh'!D1494</f>
        <v>0</v>
      </c>
      <c r="E1441" s="208">
        <f>'so sanh'!E1494</f>
        <v>0</v>
      </c>
    </row>
    <row r="1442" spans="1:5" x14ac:dyDescent="0.3">
      <c r="A1442" s="45">
        <f>'so sanh'!A1495</f>
        <v>0</v>
      </c>
      <c r="B1442" s="208" t="str">
        <f>'so sanh'!B1495</f>
        <v>Φ75x10.3mm</v>
      </c>
      <c r="C1442" s="208" t="str">
        <f>'so sanh'!C1495</f>
        <v>đ/mét</v>
      </c>
      <c r="D1442" s="208">
        <f>'so sanh'!D1495</f>
        <v>0</v>
      </c>
      <c r="E1442" s="208">
        <f>'so sanh'!E1495</f>
        <v>0</v>
      </c>
    </row>
    <row r="1443" spans="1:5" x14ac:dyDescent="0.3">
      <c r="A1443" s="45">
        <f>'so sanh'!A1496</f>
        <v>0</v>
      </c>
      <c r="B1443" s="208" t="str">
        <f>'so sanh'!B1496</f>
        <v>Φ75x12.5mm</v>
      </c>
      <c r="C1443" s="208" t="str">
        <f>'so sanh'!C1496</f>
        <v>đ/mét</v>
      </c>
      <c r="D1443" s="208">
        <f>'so sanh'!D1496</f>
        <v>0</v>
      </c>
      <c r="E1443" s="208">
        <f>'so sanh'!E1496</f>
        <v>0</v>
      </c>
    </row>
    <row r="1444" spans="1:5" x14ac:dyDescent="0.3">
      <c r="A1444" s="45">
        <f>'so sanh'!A1497</f>
        <v>0</v>
      </c>
      <c r="B1444" s="208" t="str">
        <f>'so sanh'!B1497</f>
        <v>Φ75x15.1mm</v>
      </c>
      <c r="C1444" s="208" t="str">
        <f>'so sanh'!C1497</f>
        <v>đ/mét</v>
      </c>
      <c r="D1444" s="208">
        <f>'so sanh'!D1497</f>
        <v>0</v>
      </c>
      <c r="E1444" s="208">
        <f>'so sanh'!E1497</f>
        <v>0</v>
      </c>
    </row>
    <row r="1445" spans="1:5" x14ac:dyDescent="0.3">
      <c r="A1445" s="45">
        <f>'so sanh'!A1498</f>
        <v>0</v>
      </c>
      <c r="B1445" s="208" t="str">
        <f>'so sanh'!B1498</f>
        <v>Φ90x8.2mm</v>
      </c>
      <c r="C1445" s="208" t="str">
        <f>'so sanh'!C1498</f>
        <v>đ/mét</v>
      </c>
      <c r="D1445" s="208">
        <f>'so sanh'!D1498</f>
        <v>0</v>
      </c>
      <c r="E1445" s="208">
        <f>'so sanh'!E1498</f>
        <v>0</v>
      </c>
    </row>
    <row r="1446" spans="1:5" x14ac:dyDescent="0.3">
      <c r="A1446" s="45">
        <f>'so sanh'!A1499</f>
        <v>0</v>
      </c>
      <c r="B1446" s="208" t="str">
        <f>'so sanh'!B1499</f>
        <v>Φ90x10.1mm</v>
      </c>
      <c r="C1446" s="208" t="str">
        <f>'so sanh'!C1499</f>
        <v>đ/mét</v>
      </c>
      <c r="D1446" s="208">
        <f>'so sanh'!D1499</f>
        <v>0</v>
      </c>
      <c r="E1446" s="208">
        <f>'so sanh'!E1499</f>
        <v>0</v>
      </c>
    </row>
    <row r="1447" spans="1:5" x14ac:dyDescent="0.3">
      <c r="A1447" s="45">
        <f>'so sanh'!A1500</f>
        <v>0</v>
      </c>
      <c r="B1447" s="208" t="str">
        <f>'so sanh'!B1500</f>
        <v>Φ90x12.3mm</v>
      </c>
      <c r="C1447" s="208" t="str">
        <f>'so sanh'!C1500</f>
        <v>đ/mét</v>
      </c>
      <c r="D1447" s="208">
        <f>'so sanh'!D1500</f>
        <v>0</v>
      </c>
      <c r="E1447" s="208">
        <f>'so sanh'!E1500</f>
        <v>0</v>
      </c>
    </row>
    <row r="1448" spans="1:5" x14ac:dyDescent="0.3">
      <c r="A1448" s="45">
        <f>'so sanh'!A1501</f>
        <v>0</v>
      </c>
      <c r="B1448" s="208" t="str">
        <f>'so sanh'!B1501</f>
        <v>Φ90x15mm</v>
      </c>
      <c r="C1448" s="208" t="str">
        <f>'so sanh'!C1501</f>
        <v>đ/mét</v>
      </c>
      <c r="D1448" s="208">
        <f>'so sanh'!D1501</f>
        <v>0</v>
      </c>
      <c r="E1448" s="208">
        <f>'so sanh'!E1501</f>
        <v>0</v>
      </c>
    </row>
    <row r="1449" spans="1:5" x14ac:dyDescent="0.3">
      <c r="A1449" s="45">
        <f>'so sanh'!A1502</f>
        <v>0</v>
      </c>
      <c r="B1449" s="208" t="str">
        <f>'so sanh'!B1502</f>
        <v>Φ90x18.1mm</v>
      </c>
      <c r="C1449" s="208" t="str">
        <f>'so sanh'!C1502</f>
        <v>đ/mét</v>
      </c>
      <c r="D1449" s="208">
        <f>'so sanh'!D1502</f>
        <v>0</v>
      </c>
      <c r="E1449" s="208">
        <f>'so sanh'!E1502</f>
        <v>0</v>
      </c>
    </row>
    <row r="1450" spans="1:5" x14ac:dyDescent="0.3">
      <c r="A1450" s="45">
        <f>'so sanh'!A1503</f>
        <v>0</v>
      </c>
      <c r="B1450" s="208" t="str">
        <f>'so sanh'!B1503</f>
        <v>Φ110x10mm</v>
      </c>
      <c r="C1450" s="208" t="str">
        <f>'so sanh'!C1503</f>
        <v>đ/mét</v>
      </c>
      <c r="D1450" s="208">
        <f>'so sanh'!D1503</f>
        <v>0</v>
      </c>
      <c r="E1450" s="208">
        <f>'so sanh'!E1503</f>
        <v>0</v>
      </c>
    </row>
    <row r="1451" spans="1:5" x14ac:dyDescent="0.3">
      <c r="A1451" s="45">
        <f>'so sanh'!A1504</f>
        <v>0</v>
      </c>
      <c r="B1451" s="208" t="str">
        <f>'so sanh'!B1504</f>
        <v>Φ110x12.3mm</v>
      </c>
      <c r="C1451" s="208" t="str">
        <f>'so sanh'!C1504</f>
        <v>đ/mét</v>
      </c>
      <c r="D1451" s="208">
        <f>'so sanh'!D1504</f>
        <v>0</v>
      </c>
      <c r="E1451" s="208">
        <f>'so sanh'!E1504</f>
        <v>0</v>
      </c>
    </row>
    <row r="1452" spans="1:5" x14ac:dyDescent="0.3">
      <c r="A1452" s="45">
        <f>'so sanh'!A1505</f>
        <v>0</v>
      </c>
      <c r="B1452" s="208" t="str">
        <f>'so sanh'!B1505</f>
        <v>Φ110x15.1mm</v>
      </c>
      <c r="C1452" s="208" t="str">
        <f>'so sanh'!C1505</f>
        <v>đ/mét</v>
      </c>
      <c r="D1452" s="208">
        <f>'so sanh'!D1505</f>
        <v>0</v>
      </c>
      <c r="E1452" s="208">
        <f>'so sanh'!E1505</f>
        <v>0</v>
      </c>
    </row>
    <row r="1453" spans="1:5" x14ac:dyDescent="0.3">
      <c r="A1453" s="45">
        <f>'so sanh'!A1506</f>
        <v>0</v>
      </c>
      <c r="B1453" s="208" t="str">
        <f>'so sanh'!B1506</f>
        <v>Φ110x18.3mm</v>
      </c>
      <c r="C1453" s="208" t="str">
        <f>'so sanh'!C1506</f>
        <v>đ/mét</v>
      </c>
      <c r="D1453" s="208">
        <f>'so sanh'!D1506</f>
        <v>0</v>
      </c>
      <c r="E1453" s="208">
        <f>'so sanh'!E1506</f>
        <v>0</v>
      </c>
    </row>
    <row r="1454" spans="1:5" x14ac:dyDescent="0.3">
      <c r="A1454" s="45">
        <f>'so sanh'!A1507</f>
        <v>0</v>
      </c>
      <c r="B1454" s="208" t="str">
        <f>'so sanh'!B1507</f>
        <v>Φ110x22.1mm</v>
      </c>
      <c r="C1454" s="208" t="str">
        <f>'so sanh'!C1507</f>
        <v>đ/mét</v>
      </c>
      <c r="D1454" s="208">
        <f>'so sanh'!D1507</f>
        <v>0</v>
      </c>
      <c r="E1454" s="208">
        <f>'so sanh'!E1507</f>
        <v>0</v>
      </c>
    </row>
    <row r="1455" spans="1:5" x14ac:dyDescent="0.3">
      <c r="A1455" s="45">
        <f>'so sanh'!A1508</f>
        <v>0</v>
      </c>
      <c r="B1455" s="208" t="str">
        <f>'so sanh'!B1508</f>
        <v>Φ125x11.4mm</v>
      </c>
      <c r="C1455" s="208" t="str">
        <f>'so sanh'!C1508</f>
        <v>đ/mét</v>
      </c>
      <c r="D1455" s="208">
        <f>'so sanh'!D1508</f>
        <v>0</v>
      </c>
      <c r="E1455" s="208">
        <f>'so sanh'!E1508</f>
        <v>0</v>
      </c>
    </row>
    <row r="1456" spans="1:5" x14ac:dyDescent="0.3">
      <c r="A1456" s="45">
        <f>'so sanh'!A1509</f>
        <v>0</v>
      </c>
      <c r="B1456" s="208" t="str">
        <f>'so sanh'!B1509</f>
        <v>Φ125x17.1mm</v>
      </c>
      <c r="C1456" s="208" t="str">
        <f>'so sanh'!C1509</f>
        <v>đ/mét</v>
      </c>
      <c r="D1456" s="208">
        <f>'so sanh'!D1509</f>
        <v>0</v>
      </c>
      <c r="E1456" s="208">
        <f>'so sanh'!E1509</f>
        <v>0</v>
      </c>
    </row>
    <row r="1457" spans="1:5" x14ac:dyDescent="0.3">
      <c r="A1457" s="45">
        <f>'so sanh'!A1510</f>
        <v>0</v>
      </c>
      <c r="B1457" s="208" t="str">
        <f>'so sanh'!B1510</f>
        <v>Φ125x20.8mm</v>
      </c>
      <c r="C1457" s="208" t="str">
        <f>'so sanh'!C1510</f>
        <v>đ/mét</v>
      </c>
      <c r="D1457" s="208">
        <f>'so sanh'!D1510</f>
        <v>0</v>
      </c>
      <c r="E1457" s="208">
        <f>'so sanh'!E1510</f>
        <v>0</v>
      </c>
    </row>
    <row r="1458" spans="1:5" x14ac:dyDescent="0.3">
      <c r="A1458" s="45">
        <f>'so sanh'!A1511</f>
        <v>0</v>
      </c>
      <c r="B1458" s="208" t="str">
        <f>'so sanh'!B1511</f>
        <v>Φ125x25.1mm</v>
      </c>
      <c r="C1458" s="208" t="str">
        <f>'so sanh'!C1511</f>
        <v>đ/mét</v>
      </c>
      <c r="D1458" s="208">
        <f>'so sanh'!D1511</f>
        <v>0</v>
      </c>
      <c r="E1458" s="208">
        <f>'so sanh'!E1511</f>
        <v>0</v>
      </c>
    </row>
    <row r="1459" spans="1:5" x14ac:dyDescent="0.3">
      <c r="A1459" s="45">
        <f>'so sanh'!A1512</f>
        <v>0</v>
      </c>
      <c r="B1459" s="208" t="str">
        <f>'so sanh'!B1512</f>
        <v>Φ140x12.7mm</v>
      </c>
      <c r="C1459" s="208" t="str">
        <f>'so sanh'!C1512</f>
        <v>đ/mét</v>
      </c>
      <c r="D1459" s="208">
        <f>'so sanh'!D1512</f>
        <v>0</v>
      </c>
      <c r="E1459" s="208">
        <f>'so sanh'!E1512</f>
        <v>0</v>
      </c>
    </row>
    <row r="1460" spans="1:5" x14ac:dyDescent="0.3">
      <c r="A1460" s="45">
        <f>'so sanh'!A1513</f>
        <v>0</v>
      </c>
      <c r="B1460" s="208" t="str">
        <f>'so sanh'!B1513</f>
        <v>Φ140x19.2mm</v>
      </c>
      <c r="C1460" s="208" t="str">
        <f>'so sanh'!C1513</f>
        <v>đ/mét</v>
      </c>
      <c r="D1460" s="208">
        <f>'so sanh'!D1513</f>
        <v>0</v>
      </c>
      <c r="E1460" s="208">
        <f>'so sanh'!E1513</f>
        <v>0</v>
      </c>
    </row>
    <row r="1461" spans="1:5" x14ac:dyDescent="0.3">
      <c r="A1461" s="45">
        <f>'so sanh'!A1514</f>
        <v>0</v>
      </c>
      <c r="B1461" s="208" t="str">
        <f>'so sanh'!B1514</f>
        <v>Φ140x23.3mm</v>
      </c>
      <c r="C1461" s="208" t="str">
        <f>'so sanh'!C1514</f>
        <v>đ/mét</v>
      </c>
      <c r="D1461" s="208">
        <f>'so sanh'!D1514</f>
        <v>0</v>
      </c>
      <c r="E1461" s="208">
        <f>'so sanh'!E1514</f>
        <v>0</v>
      </c>
    </row>
    <row r="1462" spans="1:5" x14ac:dyDescent="0.3">
      <c r="A1462" s="45">
        <f>'so sanh'!A1515</f>
        <v>0</v>
      </c>
      <c r="B1462" s="208" t="str">
        <f>'so sanh'!B1515</f>
        <v>Φ140x28.1mm</v>
      </c>
      <c r="C1462" s="208" t="str">
        <f>'so sanh'!C1515</f>
        <v>đ/mét</v>
      </c>
      <c r="D1462" s="208">
        <f>'so sanh'!D1515</f>
        <v>0</v>
      </c>
      <c r="E1462" s="208">
        <f>'so sanh'!E1515</f>
        <v>0</v>
      </c>
    </row>
    <row r="1463" spans="1:5" x14ac:dyDescent="0.3">
      <c r="A1463" s="45">
        <f>'so sanh'!A1516</f>
        <v>0</v>
      </c>
      <c r="B1463" s="208" t="str">
        <f>'so sanh'!B1516</f>
        <v>Φ160x14.6mm</v>
      </c>
      <c r="C1463" s="208" t="str">
        <f>'so sanh'!C1516</f>
        <v>đ/mét</v>
      </c>
      <c r="D1463" s="208">
        <f>'so sanh'!D1516</f>
        <v>0</v>
      </c>
      <c r="E1463" s="208">
        <f>'so sanh'!E1516</f>
        <v>0</v>
      </c>
    </row>
    <row r="1464" spans="1:5" x14ac:dyDescent="0.3">
      <c r="A1464" s="45">
        <f>'so sanh'!A1517</f>
        <v>0</v>
      </c>
      <c r="B1464" s="208" t="str">
        <f>'so sanh'!B1517</f>
        <v>Φ160x21.9mm</v>
      </c>
      <c r="C1464" s="208" t="str">
        <f>'so sanh'!C1517</f>
        <v>đ/mét</v>
      </c>
      <c r="D1464" s="208">
        <f>'so sanh'!D1517</f>
        <v>0</v>
      </c>
      <c r="E1464" s="208">
        <f>'so sanh'!E1517</f>
        <v>0</v>
      </c>
    </row>
    <row r="1465" spans="1:5" x14ac:dyDescent="0.3">
      <c r="A1465" s="45">
        <f>'so sanh'!A1518</f>
        <v>0</v>
      </c>
      <c r="B1465" s="208" t="str">
        <f>'so sanh'!B1518</f>
        <v>Φ160x26.6mm</v>
      </c>
      <c r="C1465" s="208" t="str">
        <f>'so sanh'!C1518</f>
        <v>đ/mét</v>
      </c>
      <c r="D1465" s="208">
        <f>'so sanh'!D1518</f>
        <v>0</v>
      </c>
      <c r="E1465" s="208">
        <f>'so sanh'!E1518</f>
        <v>0</v>
      </c>
    </row>
    <row r="1466" spans="1:5" x14ac:dyDescent="0.3">
      <c r="A1466" s="45">
        <f>'so sanh'!A1519</f>
        <v>0</v>
      </c>
      <c r="B1466" s="208" t="str">
        <f>'so sanh'!B1519</f>
        <v>Φ160x32.1mm</v>
      </c>
      <c r="C1466" s="208" t="str">
        <f>'so sanh'!C1519</f>
        <v>đ/mét</v>
      </c>
      <c r="D1466" s="208">
        <f>'so sanh'!D1519</f>
        <v>0</v>
      </c>
      <c r="E1466" s="208">
        <f>'so sanh'!E1519</f>
        <v>0</v>
      </c>
    </row>
    <row r="1467" spans="1:5" x14ac:dyDescent="0.3">
      <c r="A1467" s="45">
        <f>'so sanh'!A1520</f>
        <v>0</v>
      </c>
      <c r="B1467" s="208" t="str">
        <f>'so sanh'!B1520</f>
        <v>* Công ty Cổ phần Nhựa Bình Minh (Phía Nam: 240 Hậu Giang, P.9, Q.6, Tp.HCM). Theo văn bản đến bảng giá ngày 16/4/2019</v>
      </c>
      <c r="C1467" s="208">
        <f>'so sanh'!C1520</f>
        <v>0</v>
      </c>
      <c r="D1467" s="208">
        <f>'so sanh'!D1520</f>
        <v>0</v>
      </c>
      <c r="E1467" s="208">
        <f>'so sanh'!E1520</f>
        <v>0</v>
      </c>
    </row>
    <row r="1468" spans="1:5" x14ac:dyDescent="0.3">
      <c r="A1468" s="45">
        <f>'so sanh'!A1521</f>
        <v>0</v>
      </c>
      <c r="B1468" s="208" t="str">
        <f>'so sanh'!B1521</f>
        <v xml:space="preserve"> - Ống uPVC - Ống gân Bình Minh: Tiêu chuẩn BS 3505:1968 (hệ Inch)</v>
      </c>
      <c r="C1468" s="208">
        <f>'so sanh'!C1521</f>
        <v>0</v>
      </c>
      <c r="D1468" s="208">
        <f>'so sanh'!D1521</f>
        <v>0</v>
      </c>
      <c r="E1468" s="208">
        <f>'so sanh'!E1521</f>
        <v>0</v>
      </c>
    </row>
    <row r="1469" spans="1:5" x14ac:dyDescent="0.3">
      <c r="A1469" s="45">
        <f>'so sanh'!A1522</f>
        <v>1</v>
      </c>
      <c r="B1469" s="208" t="str">
        <f>'so sanh'!B1522</f>
        <v xml:space="preserve">  Þ 21    (dày 1,6 mm) PN 15 bar</v>
      </c>
      <c r="C1469" s="208" t="str">
        <f>'so sanh'!C1522</f>
        <v>đ/m</v>
      </c>
      <c r="D1469" s="208">
        <f>'so sanh'!D1522</f>
        <v>0</v>
      </c>
      <c r="E1469" s="208">
        <f>'so sanh'!E1522</f>
        <v>0</v>
      </c>
    </row>
    <row r="1470" spans="1:5" x14ac:dyDescent="0.3">
      <c r="A1470" s="45">
        <f>'so sanh'!A1523</f>
        <v>2</v>
      </c>
      <c r="B1470" s="208" t="str">
        <f>'so sanh'!B1523</f>
        <v xml:space="preserve">  Þ 27    (dày 1,8 mm) PN 12 bar</v>
      </c>
      <c r="C1470" s="208" t="str">
        <f>'so sanh'!C1523</f>
        <v>đ/m</v>
      </c>
      <c r="D1470" s="208">
        <f>'so sanh'!D1523</f>
        <v>0</v>
      </c>
      <c r="E1470" s="208">
        <f>'so sanh'!E1523</f>
        <v>0</v>
      </c>
    </row>
    <row r="1471" spans="1:5" x14ac:dyDescent="0.3">
      <c r="A1471" s="45">
        <f>'so sanh'!A1524</f>
        <v>3</v>
      </c>
      <c r="B1471" s="208" t="str">
        <f>'so sanh'!B1524</f>
        <v xml:space="preserve">  Þ 34    (dày 2,0 mm) PN 12 bar</v>
      </c>
      <c r="C1471" s="208" t="str">
        <f>'so sanh'!C1524</f>
        <v>đ/m</v>
      </c>
      <c r="D1471" s="208">
        <f>'so sanh'!D1524</f>
        <v>0</v>
      </c>
      <c r="E1471" s="208">
        <f>'so sanh'!E1524</f>
        <v>0</v>
      </c>
    </row>
    <row r="1472" spans="1:5" x14ac:dyDescent="0.3">
      <c r="A1472" s="45">
        <f>'so sanh'!A1525</f>
        <v>4</v>
      </c>
      <c r="B1472" s="208" t="str">
        <f>'so sanh'!B1525</f>
        <v xml:space="preserve">  Þ 42    (dày 2,1 mm) PN 9 bar</v>
      </c>
      <c r="C1472" s="208" t="str">
        <f>'so sanh'!C1525</f>
        <v>đ/m</v>
      </c>
      <c r="D1472" s="208">
        <f>'so sanh'!D1525</f>
        <v>0</v>
      </c>
      <c r="E1472" s="208">
        <f>'so sanh'!E1525</f>
        <v>0</v>
      </c>
    </row>
    <row r="1473" spans="1:5" x14ac:dyDescent="0.3">
      <c r="A1473" s="45">
        <f>'so sanh'!A1526</f>
        <v>5</v>
      </c>
      <c r="B1473" s="208" t="str">
        <f>'so sanh'!B1526</f>
        <v xml:space="preserve">  Þ 49    (dày 2,4 mm) PN 9 bar</v>
      </c>
      <c r="C1473" s="208" t="str">
        <f>'so sanh'!C1526</f>
        <v>đ/m</v>
      </c>
      <c r="D1473" s="208">
        <f>'so sanh'!D1526</f>
        <v>0</v>
      </c>
      <c r="E1473" s="208">
        <f>'so sanh'!E1526</f>
        <v>0</v>
      </c>
    </row>
    <row r="1474" spans="1:5" x14ac:dyDescent="0.3">
      <c r="A1474" s="45">
        <f>'so sanh'!A1527</f>
        <v>6</v>
      </c>
      <c r="B1474" s="208" t="str">
        <f>'so sanh'!B1527</f>
        <v xml:space="preserve">  Þ 60    (dày 2,0 mm) PN 6 bar</v>
      </c>
      <c r="C1474" s="208" t="str">
        <f>'so sanh'!C1527</f>
        <v>đ/m</v>
      </c>
      <c r="D1474" s="208">
        <f>'so sanh'!D1527</f>
        <v>0</v>
      </c>
      <c r="E1474" s="208">
        <f>'so sanh'!E1527</f>
        <v>0</v>
      </c>
    </row>
    <row r="1475" spans="1:5" x14ac:dyDescent="0.3">
      <c r="A1475" s="45">
        <f>'so sanh'!A1528</f>
        <v>7</v>
      </c>
      <c r="B1475" s="208" t="str">
        <f>'so sanh'!B1528</f>
        <v xml:space="preserve">  Þ 90    (dày 2,9 mm) PN 6 bar</v>
      </c>
      <c r="C1475" s="208" t="str">
        <f>'so sanh'!C1528</f>
        <v>đ/m</v>
      </c>
      <c r="D1475" s="208">
        <f>'so sanh'!D1528</f>
        <v>0</v>
      </c>
      <c r="E1475" s="208">
        <f>'so sanh'!E1528</f>
        <v>0</v>
      </c>
    </row>
    <row r="1476" spans="1:5" x14ac:dyDescent="0.3">
      <c r="A1476" s="45">
        <f>'so sanh'!A1529</f>
        <v>8</v>
      </c>
      <c r="B1476" s="208" t="str">
        <f>'so sanh'!B1529</f>
        <v xml:space="preserve">  Þ 114  (dày 3,8 mm) PN 6 bar</v>
      </c>
      <c r="C1476" s="208" t="str">
        <f>'so sanh'!C1529</f>
        <v>đ/m</v>
      </c>
      <c r="D1476" s="208">
        <f>'so sanh'!D1529</f>
        <v>0</v>
      </c>
      <c r="E1476" s="208">
        <f>'so sanh'!E1529</f>
        <v>0</v>
      </c>
    </row>
    <row r="1477" spans="1:5" x14ac:dyDescent="0.3">
      <c r="A1477" s="45">
        <f>'so sanh'!A1530</f>
        <v>9</v>
      </c>
      <c r="B1477" s="208" t="str">
        <f>'so sanh'!B1530</f>
        <v xml:space="preserve">  Þ 114  (dày 4,9 mm) PN 9 bar</v>
      </c>
      <c r="C1477" s="208" t="str">
        <f>'so sanh'!C1530</f>
        <v>đ/m</v>
      </c>
      <c r="D1477" s="208">
        <f>'so sanh'!D1530</f>
        <v>0</v>
      </c>
      <c r="E1477" s="208">
        <f>'so sanh'!E1530</f>
        <v>0</v>
      </c>
    </row>
    <row r="1478" spans="1:5" x14ac:dyDescent="0.3">
      <c r="A1478" s="45">
        <f>'so sanh'!A1531</f>
        <v>10</v>
      </c>
      <c r="B1478" s="208" t="str">
        <f>'so sanh'!B1531</f>
        <v xml:space="preserve">  Þ 168  (dày 4,3 mm) PN 3 bar</v>
      </c>
      <c r="C1478" s="208" t="str">
        <f>'so sanh'!C1531</f>
        <v>đ/m</v>
      </c>
      <c r="D1478" s="208">
        <f>'so sanh'!D1531</f>
        <v>0</v>
      </c>
      <c r="E1478" s="208">
        <f>'so sanh'!E1531</f>
        <v>0</v>
      </c>
    </row>
    <row r="1479" spans="1:5" x14ac:dyDescent="0.3">
      <c r="A1479" s="45">
        <f>'so sanh'!A1532</f>
        <v>11</v>
      </c>
      <c r="B1479" s="208" t="str">
        <f>'so sanh'!B1532</f>
        <v xml:space="preserve">  Þ 220  (dày 5,1 mm) PN 3bar</v>
      </c>
      <c r="C1479" s="208" t="str">
        <f>'so sanh'!C1532</f>
        <v>đ/m</v>
      </c>
      <c r="D1479" s="208">
        <f>'so sanh'!D1532</f>
        <v>0</v>
      </c>
      <c r="E1479" s="208">
        <f>'so sanh'!E1532</f>
        <v>0</v>
      </c>
    </row>
    <row r="1480" spans="1:5" x14ac:dyDescent="0.3">
      <c r="A1480" s="45">
        <f>'so sanh'!A1533</f>
        <v>0</v>
      </c>
      <c r="B1480" s="208" t="str">
        <f>'so sanh'!B1533</f>
        <v xml:space="preserve"> - Ống uPVC Bình Minh: TCVN 6151:1996 - ISO 4422: 1990 (hệ mét)</v>
      </c>
      <c r="C1480" s="208">
        <f>'so sanh'!C1533</f>
        <v>0</v>
      </c>
      <c r="D1480" s="208">
        <f>'so sanh'!D1533</f>
        <v>0</v>
      </c>
      <c r="E1480" s="208">
        <f>'so sanh'!E1533</f>
        <v>0</v>
      </c>
    </row>
    <row r="1481" spans="1:5" x14ac:dyDescent="0.3">
      <c r="A1481" s="45">
        <f>'so sanh'!A1534</f>
        <v>1</v>
      </c>
      <c r="B1481" s="208" t="str">
        <f>'so sanh'!B1534</f>
        <v xml:space="preserve">  fi  63 x 1,6mm PN 5 bar</v>
      </c>
      <c r="C1481" s="208" t="str">
        <f>'so sanh'!C1534</f>
        <v>đ/m</v>
      </c>
      <c r="D1481" s="208">
        <f>'so sanh'!D1534</f>
        <v>0</v>
      </c>
      <c r="E1481" s="208">
        <f>'so sanh'!E1534</f>
        <v>0</v>
      </c>
    </row>
    <row r="1482" spans="1:5" x14ac:dyDescent="0.3">
      <c r="A1482" s="45">
        <f>'so sanh'!A1535</f>
        <v>2</v>
      </c>
      <c r="B1482" s="208" t="str">
        <f>'so sanh'!B1535</f>
        <v xml:space="preserve">  fi  63 x 1,9mm PN 6 bar</v>
      </c>
      <c r="C1482" s="208" t="str">
        <f>'so sanh'!C1535</f>
        <v>đ/m</v>
      </c>
      <c r="D1482" s="208">
        <f>'so sanh'!D1535</f>
        <v>0</v>
      </c>
      <c r="E1482" s="208">
        <f>'so sanh'!E1535</f>
        <v>0</v>
      </c>
    </row>
    <row r="1483" spans="1:5" x14ac:dyDescent="0.3">
      <c r="A1483" s="45">
        <f>'so sanh'!A1536</f>
        <v>3</v>
      </c>
      <c r="B1483" s="208" t="str">
        <f>'so sanh'!B1536</f>
        <v xml:space="preserve">  Þ 75 x 2,2mm PN 6 bar</v>
      </c>
      <c r="C1483" s="208" t="str">
        <f>'so sanh'!C1536</f>
        <v>đ/m</v>
      </c>
      <c r="D1483" s="208">
        <f>'so sanh'!D1536</f>
        <v>0</v>
      </c>
      <c r="E1483" s="208">
        <f>'so sanh'!E1536</f>
        <v>0</v>
      </c>
    </row>
    <row r="1484" spans="1:5" x14ac:dyDescent="0.3">
      <c r="A1484" s="45">
        <f>'so sanh'!A1537</f>
        <v>4</v>
      </c>
      <c r="B1484" s="208" t="str">
        <f>'so sanh'!B1537</f>
        <v xml:space="preserve">  Þ  90 x 2,7mm PN 6 bar</v>
      </c>
      <c r="C1484" s="208" t="str">
        <f>'so sanh'!C1537</f>
        <v>đ/m</v>
      </c>
      <c r="D1484" s="208">
        <f>'so sanh'!D1537</f>
        <v>0</v>
      </c>
      <c r="E1484" s="208">
        <f>'so sanh'!E1537</f>
        <v>0</v>
      </c>
    </row>
    <row r="1485" spans="1:5" x14ac:dyDescent="0.3">
      <c r="A1485" s="45">
        <f>'so sanh'!A1538</f>
        <v>5</v>
      </c>
      <c r="B1485" s="208" t="str">
        <f>'so sanh'!B1538</f>
        <v xml:space="preserve">  Þ  110 x 3,2mm PN 6 bar</v>
      </c>
      <c r="C1485" s="208" t="str">
        <f>'so sanh'!C1538</f>
        <v>đ/m</v>
      </c>
      <c r="D1485" s="208">
        <f>'so sanh'!D1538</f>
        <v>0</v>
      </c>
      <c r="E1485" s="208">
        <f>'so sanh'!E1538</f>
        <v>0</v>
      </c>
    </row>
    <row r="1486" spans="1:5" x14ac:dyDescent="0.3">
      <c r="A1486" s="45">
        <f>'so sanh'!A1539</f>
        <v>6</v>
      </c>
      <c r="B1486" s="208" t="str">
        <f>'so sanh'!B1539</f>
        <v xml:space="preserve">  Þ 140 x 4,1mm PN 6 bar</v>
      </c>
      <c r="C1486" s="208" t="str">
        <f>'so sanh'!C1539</f>
        <v>đ/m</v>
      </c>
      <c r="D1486" s="208">
        <f>'so sanh'!D1539</f>
        <v>0</v>
      </c>
      <c r="E1486" s="208">
        <f>'so sanh'!E1539</f>
        <v>0</v>
      </c>
    </row>
    <row r="1487" spans="1:5" x14ac:dyDescent="0.3">
      <c r="A1487" s="45">
        <f>'so sanh'!A1540</f>
        <v>7</v>
      </c>
      <c r="B1487" s="208" t="str">
        <f>'so sanh'!B1540</f>
        <v xml:space="preserve">  Þ  160 x 4mm PN 4 bar</v>
      </c>
      <c r="C1487" s="208" t="str">
        <f>'so sanh'!C1540</f>
        <v>đ/m</v>
      </c>
      <c r="D1487" s="208">
        <f>'so sanh'!D1540</f>
        <v>0</v>
      </c>
      <c r="E1487" s="208">
        <f>'so sanh'!E1540</f>
        <v>0</v>
      </c>
    </row>
    <row r="1488" spans="1:5" x14ac:dyDescent="0.3">
      <c r="A1488" s="45">
        <f>'so sanh'!A1541</f>
        <v>8</v>
      </c>
      <c r="B1488" s="208" t="str">
        <f>'so sanh'!B1541</f>
        <v xml:space="preserve">  Þ 160 x 7,7mm PN 10 bar</v>
      </c>
      <c r="C1488" s="208" t="str">
        <f>'so sanh'!C1541</f>
        <v>đ/m</v>
      </c>
      <c r="D1488" s="208">
        <f>'so sanh'!D1541</f>
        <v>0</v>
      </c>
      <c r="E1488" s="208">
        <f>'so sanh'!E1541</f>
        <v>0</v>
      </c>
    </row>
    <row r="1489" spans="1:5" x14ac:dyDescent="0.3">
      <c r="A1489" s="45">
        <f>'so sanh'!A1542</f>
        <v>9</v>
      </c>
      <c r="B1489" s="208" t="str">
        <f>'so sanh'!B1542</f>
        <v xml:space="preserve">  Þ 200 x 5,9mm PN 6 bar</v>
      </c>
      <c r="C1489" s="208" t="str">
        <f>'so sanh'!C1542</f>
        <v>đ/m</v>
      </c>
      <c r="D1489" s="208">
        <f>'so sanh'!D1542</f>
        <v>0</v>
      </c>
      <c r="E1489" s="208">
        <f>'so sanh'!E1542</f>
        <v>0</v>
      </c>
    </row>
    <row r="1490" spans="1:5" x14ac:dyDescent="0.3">
      <c r="A1490" s="45">
        <f>'so sanh'!A1543</f>
        <v>0</v>
      </c>
      <c r="B1490" s="208" t="str">
        <f>'so sanh'!B1543</f>
        <v xml:space="preserve"> - Ống uPVC Bình Minh: Tiêu chuẩn AS 1477:1996 CIOD (nối với ống gang)</v>
      </c>
      <c r="C1490" s="208">
        <f>'so sanh'!C1543</f>
        <v>0</v>
      </c>
      <c r="D1490" s="208">
        <f>'so sanh'!D1543</f>
        <v>0</v>
      </c>
      <c r="E1490" s="208">
        <f>'so sanh'!E1543</f>
        <v>0</v>
      </c>
    </row>
    <row r="1491" spans="1:5" x14ac:dyDescent="0.3">
      <c r="A1491" s="45">
        <f>'so sanh'!A1544</f>
        <v>1</v>
      </c>
      <c r="B1491" s="208" t="str">
        <f>'so sanh'!B1544</f>
        <v xml:space="preserve">  Þ 100 x 6,7mm PN 12 bar</v>
      </c>
      <c r="C1491" s="208" t="str">
        <f>'so sanh'!C1544</f>
        <v>đ/m</v>
      </c>
      <c r="D1491" s="208">
        <f>'so sanh'!D1544</f>
        <v>0</v>
      </c>
      <c r="E1491" s="208">
        <f>'so sanh'!E1544</f>
        <v>0</v>
      </c>
    </row>
    <row r="1492" spans="1:5" x14ac:dyDescent="0.3">
      <c r="A1492" s="45">
        <f>'so sanh'!A1545</f>
        <v>2</v>
      </c>
      <c r="B1492" s="208" t="str">
        <f>'so sanh'!B1545</f>
        <v xml:space="preserve">  Þ 150 x 9,7mm PN 12 bar</v>
      </c>
      <c r="C1492" s="208" t="str">
        <f>'so sanh'!C1545</f>
        <v>đ/m</v>
      </c>
      <c r="D1492" s="208">
        <f>'so sanh'!D1545</f>
        <v>0</v>
      </c>
      <c r="E1492" s="208">
        <f>'so sanh'!E1545</f>
        <v>0</v>
      </c>
    </row>
    <row r="1493" spans="1:5" x14ac:dyDescent="0.3">
      <c r="A1493" s="45">
        <f>'so sanh'!A1546</f>
        <v>0</v>
      </c>
      <c r="B1493" s="208" t="str">
        <f>'so sanh'!B1546</f>
        <v xml:space="preserve"> - Ống uPVC Bình Minh: Tiêu chuẩn CIOD ISO 2531 (nối với ống gang). </v>
      </c>
      <c r="C1493" s="208">
        <f>'so sanh'!C1546</f>
        <v>0</v>
      </c>
      <c r="D1493" s="208">
        <f>'so sanh'!D1546</f>
        <v>0</v>
      </c>
      <c r="E1493" s="208">
        <f>'so sanh'!E1546</f>
        <v>0</v>
      </c>
    </row>
    <row r="1494" spans="1:5" x14ac:dyDescent="0.3">
      <c r="A1494" s="45">
        <f>'so sanh'!A1547</f>
        <v>1</v>
      </c>
      <c r="B1494" s="208" t="str">
        <f>'so sanh'!B1547</f>
        <v xml:space="preserve">  Þ 200 x 9,7mm PN 10 bar</v>
      </c>
      <c r="C1494" s="208" t="str">
        <f>'so sanh'!C1547</f>
        <v>đ/m</v>
      </c>
      <c r="D1494" s="208">
        <f>'so sanh'!D1547</f>
        <v>0</v>
      </c>
      <c r="E1494" s="208">
        <f>'so sanh'!E1547</f>
        <v>0</v>
      </c>
    </row>
    <row r="1495" spans="1:5" x14ac:dyDescent="0.3">
      <c r="A1495" s="45">
        <f>'so sanh'!A1548</f>
        <v>2</v>
      </c>
      <c r="B1495" s="208" t="str">
        <f>'so sanh'!B1548</f>
        <v xml:space="preserve">  Þ 200 x 11,4mm PN 12,5 bar</v>
      </c>
      <c r="C1495" s="208" t="str">
        <f>'so sanh'!C1548</f>
        <v>đ/m</v>
      </c>
      <c r="D1495" s="208">
        <f>'so sanh'!D1548</f>
        <v>0</v>
      </c>
      <c r="E1495" s="208">
        <f>'so sanh'!E1548</f>
        <v>0</v>
      </c>
    </row>
    <row r="1496" spans="1:5" x14ac:dyDescent="0.3">
      <c r="A1496" s="45">
        <f>'so sanh'!A1549</f>
        <v>0</v>
      </c>
      <c r="B1496" s="208" t="str">
        <f>'so sanh'!B1549</f>
        <v xml:space="preserve"> - Phụ tùng cho Ống - Keo dán Bình Minh.</v>
      </c>
      <c r="C1496" s="208">
        <f>'so sanh'!C1549</f>
        <v>0</v>
      </c>
      <c r="D1496" s="208">
        <f>'so sanh'!D1549</f>
        <v>0</v>
      </c>
      <c r="E1496" s="208">
        <f>'so sanh'!E1549</f>
        <v>0</v>
      </c>
    </row>
    <row r="1497" spans="1:5" x14ac:dyDescent="0.3">
      <c r="A1497" s="45">
        <f>'so sanh'!A1550</f>
        <v>1</v>
      </c>
      <c r="B1497" s="208" t="str">
        <f>'so sanh'!B1550</f>
        <v xml:space="preserve"> Nối trơn  21  dày</v>
      </c>
      <c r="C1497" s="208" t="str">
        <f>'so sanh'!C1550</f>
        <v>đ/cái</v>
      </c>
      <c r="D1497" s="208">
        <f>'so sanh'!D1550</f>
        <v>0</v>
      </c>
      <c r="E1497" s="208">
        <f>'so sanh'!E1550</f>
        <v>0</v>
      </c>
    </row>
    <row r="1498" spans="1:5" x14ac:dyDescent="0.3">
      <c r="A1498" s="45">
        <f>'so sanh'!A1551</f>
        <v>2</v>
      </c>
      <c r="B1498" s="208" t="str">
        <f>'so sanh'!B1551</f>
        <v xml:space="preserve"> Nối trơn  27  dày</v>
      </c>
      <c r="C1498" s="208" t="str">
        <f>'so sanh'!C1551</f>
        <v>đ/cái</v>
      </c>
      <c r="D1498" s="208">
        <f>'so sanh'!D1551</f>
        <v>0</v>
      </c>
      <c r="E1498" s="208">
        <f>'so sanh'!E1551</f>
        <v>0</v>
      </c>
    </row>
    <row r="1499" spans="1:5" x14ac:dyDescent="0.3">
      <c r="A1499" s="45">
        <f>'so sanh'!A1552</f>
        <v>3</v>
      </c>
      <c r="B1499" s="208" t="str">
        <f>'so sanh'!B1552</f>
        <v xml:space="preserve"> Nối trơn  34  dày</v>
      </c>
      <c r="C1499" s="208" t="str">
        <f>'so sanh'!C1552</f>
        <v>đ/cái</v>
      </c>
      <c r="D1499" s="208">
        <f>'so sanh'!D1552</f>
        <v>0</v>
      </c>
      <c r="E1499" s="208">
        <f>'so sanh'!E1552</f>
        <v>0</v>
      </c>
    </row>
    <row r="1500" spans="1:5" x14ac:dyDescent="0.3">
      <c r="A1500" s="45">
        <f>'so sanh'!A1553</f>
        <v>4</v>
      </c>
      <c r="B1500" s="208" t="str">
        <f>'so sanh'!B1553</f>
        <v xml:space="preserve"> Nối trơn  42  dày</v>
      </c>
      <c r="C1500" s="208" t="str">
        <f>'so sanh'!C1553</f>
        <v>đ/cái</v>
      </c>
      <c r="D1500" s="208">
        <f>'so sanh'!D1553</f>
        <v>0</v>
      </c>
      <c r="E1500" s="208">
        <f>'so sanh'!E1553</f>
        <v>0</v>
      </c>
    </row>
    <row r="1501" spans="1:5" x14ac:dyDescent="0.3">
      <c r="A1501" s="45">
        <f>'so sanh'!A1554</f>
        <v>5</v>
      </c>
      <c r="B1501" s="208" t="str">
        <f>'so sanh'!B1554</f>
        <v xml:space="preserve"> Nối trơn  49  dày</v>
      </c>
      <c r="C1501" s="208" t="str">
        <f>'so sanh'!C1554</f>
        <v>đ/cái</v>
      </c>
      <c r="D1501" s="208">
        <f>'so sanh'!D1554</f>
        <v>0</v>
      </c>
      <c r="E1501" s="208">
        <f>'so sanh'!E1554</f>
        <v>0</v>
      </c>
    </row>
    <row r="1502" spans="1:5" x14ac:dyDescent="0.3">
      <c r="A1502" s="45">
        <f>'so sanh'!A1555</f>
        <v>6</v>
      </c>
      <c r="B1502" s="208" t="str">
        <f>'so sanh'!B1555</f>
        <v xml:space="preserve"> Nối trơn  60  dày</v>
      </c>
      <c r="C1502" s="208" t="str">
        <f>'so sanh'!C1555</f>
        <v>đ/cái</v>
      </c>
      <c r="D1502" s="208">
        <f>'so sanh'!D1555</f>
        <v>0</v>
      </c>
      <c r="E1502" s="208">
        <f>'so sanh'!E1555</f>
        <v>0</v>
      </c>
    </row>
    <row r="1503" spans="1:5" x14ac:dyDescent="0.3">
      <c r="A1503" s="45">
        <f>'so sanh'!A1556</f>
        <v>7</v>
      </c>
      <c r="B1503" s="208" t="str">
        <f>'so sanh'!B1556</f>
        <v xml:space="preserve"> Nối trơn  75D TC </v>
      </c>
      <c r="C1503" s="208" t="str">
        <f>'so sanh'!C1556</f>
        <v>đ/cái</v>
      </c>
      <c r="D1503" s="208">
        <f>'so sanh'!D1556</f>
        <v>0</v>
      </c>
      <c r="E1503" s="208">
        <f>'so sanh'!E1556</f>
        <v>0</v>
      </c>
    </row>
    <row r="1504" spans="1:5" x14ac:dyDescent="0.3">
      <c r="A1504" s="45">
        <f>'so sanh'!A1557</f>
        <v>8</v>
      </c>
      <c r="B1504" s="208" t="str">
        <f>'so sanh'!B1557</f>
        <v xml:space="preserve"> Nối trơn  90  dày</v>
      </c>
      <c r="C1504" s="208" t="str">
        <f>'so sanh'!C1557</f>
        <v>đ/cái</v>
      </c>
      <c r="D1504" s="208">
        <f>'so sanh'!D1557</f>
        <v>0</v>
      </c>
      <c r="E1504" s="208">
        <f>'so sanh'!E1557</f>
        <v>0</v>
      </c>
    </row>
    <row r="1505" spans="1:5" x14ac:dyDescent="0.3">
      <c r="A1505" s="45">
        <f>'so sanh'!A1558</f>
        <v>9</v>
      </c>
      <c r="B1505" s="208" t="str">
        <f>'so sanh'!B1558</f>
        <v xml:space="preserve"> Nối trơn  110 dày</v>
      </c>
      <c r="C1505" s="208" t="str">
        <f>'so sanh'!C1558</f>
        <v>đ/cái</v>
      </c>
      <c r="D1505" s="208">
        <f>'so sanh'!D1558</f>
        <v>0</v>
      </c>
      <c r="E1505" s="208">
        <f>'so sanh'!E1558</f>
        <v>0</v>
      </c>
    </row>
    <row r="1506" spans="1:5" x14ac:dyDescent="0.3">
      <c r="A1506" s="45">
        <f>'so sanh'!A1559</f>
        <v>10</v>
      </c>
      <c r="B1506" s="208" t="str">
        <f>'so sanh'!B1559</f>
        <v xml:space="preserve"> Nối trơn  114 dày</v>
      </c>
      <c r="C1506" s="208" t="str">
        <f>'so sanh'!C1559</f>
        <v>đ/cái</v>
      </c>
      <c r="D1506" s="208">
        <f>'so sanh'!D1559</f>
        <v>0</v>
      </c>
      <c r="E1506" s="208">
        <f>'so sanh'!E1559</f>
        <v>0</v>
      </c>
    </row>
    <row r="1507" spans="1:5" x14ac:dyDescent="0.3">
      <c r="A1507" s="45">
        <f>'so sanh'!A1560</f>
        <v>11</v>
      </c>
      <c r="B1507" s="208" t="str">
        <f>'so sanh'!B1560</f>
        <v xml:space="preserve"> Nối trơn  140 TC </v>
      </c>
      <c r="C1507" s="208" t="str">
        <f>'so sanh'!C1560</f>
        <v>đ/cái</v>
      </c>
      <c r="D1507" s="208">
        <f>'so sanh'!D1560</f>
        <v>0</v>
      </c>
      <c r="E1507" s="208">
        <f>'so sanh'!E1560</f>
        <v>0</v>
      </c>
    </row>
    <row r="1508" spans="1:5" x14ac:dyDescent="0.3">
      <c r="A1508" s="45">
        <f>'so sanh'!A1561</f>
        <v>12</v>
      </c>
      <c r="B1508" s="208" t="str">
        <f>'so sanh'!B1561</f>
        <v xml:space="preserve"> Nối trơn  160 TC </v>
      </c>
      <c r="C1508" s="208" t="str">
        <f>'so sanh'!C1561</f>
        <v>đ/cái</v>
      </c>
      <c r="D1508" s="208">
        <f>'so sanh'!D1561</f>
        <v>0</v>
      </c>
      <c r="E1508" s="208">
        <f>'so sanh'!E1561</f>
        <v>0</v>
      </c>
    </row>
    <row r="1509" spans="1:5" x14ac:dyDescent="0.3">
      <c r="A1509" s="45">
        <f>'so sanh'!A1562</f>
        <v>13</v>
      </c>
      <c r="B1509" s="208" t="str">
        <f>'so sanh'!B1562</f>
        <v xml:space="preserve"> Nối trơn  168 TC </v>
      </c>
      <c r="C1509" s="208" t="str">
        <f>'so sanh'!C1562</f>
        <v>đ/cái</v>
      </c>
      <c r="D1509" s="208">
        <f>'so sanh'!D1562</f>
        <v>0</v>
      </c>
      <c r="E1509" s="208">
        <f>'so sanh'!E1562</f>
        <v>0</v>
      </c>
    </row>
    <row r="1510" spans="1:5" x14ac:dyDescent="0.3">
      <c r="A1510" s="45">
        <f>'so sanh'!A1563</f>
        <v>14</v>
      </c>
      <c r="B1510" s="208" t="str">
        <f>'so sanh'!B1563</f>
        <v xml:space="preserve"> Co 450 21 dày</v>
      </c>
      <c r="C1510" s="208" t="str">
        <f>'so sanh'!C1563</f>
        <v>đ/cái</v>
      </c>
      <c r="D1510" s="208">
        <f>'so sanh'!D1563</f>
        <v>0</v>
      </c>
      <c r="E1510" s="208">
        <f>'so sanh'!E1563</f>
        <v>0</v>
      </c>
    </row>
    <row r="1511" spans="1:5" x14ac:dyDescent="0.3">
      <c r="A1511" s="45">
        <f>'so sanh'!A1564</f>
        <v>15</v>
      </c>
      <c r="B1511" s="208" t="str">
        <f>'so sanh'!B1564</f>
        <v xml:space="preserve"> Co 450 27 dày</v>
      </c>
      <c r="C1511" s="208" t="str">
        <f>'so sanh'!C1564</f>
        <v>đ/cái</v>
      </c>
      <c r="D1511" s="208">
        <f>'so sanh'!D1564</f>
        <v>0</v>
      </c>
      <c r="E1511" s="208">
        <f>'so sanh'!E1564</f>
        <v>0</v>
      </c>
    </row>
    <row r="1512" spans="1:5" x14ac:dyDescent="0.3">
      <c r="A1512" s="45">
        <f>'so sanh'!A1565</f>
        <v>16</v>
      </c>
      <c r="B1512" s="208" t="str">
        <f>'so sanh'!B1565</f>
        <v xml:space="preserve"> Co 450 34 dày</v>
      </c>
      <c r="C1512" s="208" t="str">
        <f>'so sanh'!C1565</f>
        <v>đ/cái</v>
      </c>
      <c r="D1512" s="208">
        <f>'so sanh'!D1565</f>
        <v>0</v>
      </c>
      <c r="E1512" s="208">
        <f>'so sanh'!E1565</f>
        <v>0</v>
      </c>
    </row>
    <row r="1513" spans="1:5" x14ac:dyDescent="0.3">
      <c r="A1513" s="45">
        <f>'so sanh'!A1566</f>
        <v>17</v>
      </c>
      <c r="B1513" s="208" t="str">
        <f>'so sanh'!B1566</f>
        <v xml:space="preserve"> Co 450 42 dày</v>
      </c>
      <c r="C1513" s="208" t="str">
        <f>'so sanh'!C1566</f>
        <v>đ/cái</v>
      </c>
      <c r="D1513" s="208">
        <f>'so sanh'!D1566</f>
        <v>0</v>
      </c>
      <c r="E1513" s="208">
        <f>'so sanh'!E1566</f>
        <v>0</v>
      </c>
    </row>
    <row r="1514" spans="1:5" x14ac:dyDescent="0.3">
      <c r="A1514" s="45">
        <f>'so sanh'!A1567</f>
        <v>18</v>
      </c>
      <c r="B1514" s="208" t="str">
        <f>'so sanh'!B1567</f>
        <v xml:space="preserve"> Co 450 49 dày</v>
      </c>
      <c r="C1514" s="208" t="str">
        <f>'so sanh'!C1567</f>
        <v>đ/cái</v>
      </c>
      <c r="D1514" s="208">
        <f>'so sanh'!D1567</f>
        <v>0</v>
      </c>
      <c r="E1514" s="208">
        <f>'so sanh'!E1567</f>
        <v>0</v>
      </c>
    </row>
    <row r="1515" spans="1:5" x14ac:dyDescent="0.3">
      <c r="A1515" s="45">
        <f>'so sanh'!A1568</f>
        <v>19</v>
      </c>
      <c r="B1515" s="208" t="str">
        <f>'so sanh'!B1568</f>
        <v xml:space="preserve"> Co 450 60 dày</v>
      </c>
      <c r="C1515" s="208" t="str">
        <f>'so sanh'!C1568</f>
        <v>đ/cái</v>
      </c>
      <c r="D1515" s="208">
        <f>'so sanh'!D1568</f>
        <v>0</v>
      </c>
      <c r="E1515" s="208">
        <f>'so sanh'!E1568</f>
        <v>0</v>
      </c>
    </row>
    <row r="1516" spans="1:5" x14ac:dyDescent="0.3">
      <c r="A1516" s="45">
        <f>'so sanh'!A1569</f>
        <v>20</v>
      </c>
      <c r="B1516" s="208" t="str">
        <f>'so sanh'!B1569</f>
        <v xml:space="preserve"> Co 450 75 TC</v>
      </c>
      <c r="C1516" s="208" t="str">
        <f>'so sanh'!C1569</f>
        <v>đ/cái</v>
      </c>
      <c r="D1516" s="208">
        <f>'so sanh'!D1569</f>
        <v>0</v>
      </c>
      <c r="E1516" s="208">
        <f>'so sanh'!E1569</f>
        <v>0</v>
      </c>
    </row>
    <row r="1517" spans="1:5" x14ac:dyDescent="0.3">
      <c r="A1517" s="45">
        <f>'so sanh'!A1570</f>
        <v>21</v>
      </c>
      <c r="B1517" s="208" t="str">
        <f>'so sanh'!B1570</f>
        <v xml:space="preserve"> Co 450 90 dày</v>
      </c>
      <c r="C1517" s="208" t="str">
        <f>'so sanh'!C1570</f>
        <v>đ/cái</v>
      </c>
      <c r="D1517" s="208">
        <f>'so sanh'!D1570</f>
        <v>0</v>
      </c>
      <c r="E1517" s="208">
        <f>'so sanh'!E1570</f>
        <v>0</v>
      </c>
    </row>
    <row r="1518" spans="1:5" x14ac:dyDescent="0.3">
      <c r="A1518" s="45">
        <f>'so sanh'!A1571</f>
        <v>22</v>
      </c>
      <c r="B1518" s="208" t="str">
        <f>'so sanh'!B1571</f>
        <v xml:space="preserve"> Co 450 110 dày</v>
      </c>
      <c r="C1518" s="208" t="str">
        <f>'so sanh'!C1571</f>
        <v>đ/cái</v>
      </c>
      <c r="D1518" s="208">
        <f>'so sanh'!D1571</f>
        <v>0</v>
      </c>
      <c r="E1518" s="208">
        <f>'so sanh'!E1571</f>
        <v>0</v>
      </c>
    </row>
    <row r="1519" spans="1:5" x14ac:dyDescent="0.3">
      <c r="A1519" s="45">
        <f>'so sanh'!A1572</f>
        <v>23</v>
      </c>
      <c r="B1519" s="208" t="str">
        <f>'so sanh'!B1572</f>
        <v xml:space="preserve"> Co 450 114 dày</v>
      </c>
      <c r="C1519" s="208" t="str">
        <f>'so sanh'!C1572</f>
        <v>đ/cái</v>
      </c>
      <c r="D1519" s="208">
        <f>'so sanh'!D1572</f>
        <v>0</v>
      </c>
      <c r="E1519" s="208">
        <f>'so sanh'!E1572</f>
        <v>0</v>
      </c>
    </row>
    <row r="1520" spans="1:5" x14ac:dyDescent="0.3">
      <c r="A1520" s="45">
        <f>'so sanh'!A1573</f>
        <v>24</v>
      </c>
      <c r="B1520" s="208" t="str">
        <f>'so sanh'!B1573</f>
        <v xml:space="preserve"> Co 450 140 dày</v>
      </c>
      <c r="C1520" s="208" t="str">
        <f>'so sanh'!C1573</f>
        <v>đ/cái</v>
      </c>
      <c r="D1520" s="208">
        <f>'so sanh'!D1573</f>
        <v>0</v>
      </c>
      <c r="E1520" s="208">
        <f>'so sanh'!E1573</f>
        <v>0</v>
      </c>
    </row>
    <row r="1521" spans="1:5" x14ac:dyDescent="0.3">
      <c r="A1521" s="45">
        <f>'so sanh'!A1574</f>
        <v>25</v>
      </c>
      <c r="B1521" s="208" t="str">
        <f>'so sanh'!B1574</f>
        <v xml:space="preserve"> Co 450 168  TC</v>
      </c>
      <c r="C1521" s="208" t="str">
        <f>'so sanh'!C1574</f>
        <v>đ/cái</v>
      </c>
      <c r="D1521" s="208">
        <f>'so sanh'!D1574</f>
        <v>0</v>
      </c>
      <c r="E1521" s="208">
        <f>'so sanh'!E1574</f>
        <v>0</v>
      </c>
    </row>
    <row r="1522" spans="1:5" x14ac:dyDescent="0.3">
      <c r="A1522" s="45">
        <f>'so sanh'!A1575</f>
        <v>26</v>
      </c>
      <c r="B1522" s="208" t="str">
        <f>'so sanh'!B1575</f>
        <v xml:space="preserve"> Chữ  T fi 21 dày</v>
      </c>
      <c r="C1522" s="208" t="str">
        <f>'so sanh'!C1575</f>
        <v>đ/cái</v>
      </c>
      <c r="D1522" s="208">
        <f>'so sanh'!D1575</f>
        <v>0</v>
      </c>
      <c r="E1522" s="208">
        <f>'so sanh'!E1575</f>
        <v>0</v>
      </c>
    </row>
    <row r="1523" spans="1:5" x14ac:dyDescent="0.3">
      <c r="A1523" s="45">
        <f>'so sanh'!A1576</f>
        <v>27</v>
      </c>
      <c r="B1523" s="208" t="str">
        <f>'so sanh'!B1576</f>
        <v xml:space="preserve"> Chữ  T fi 27 dày</v>
      </c>
      <c r="C1523" s="208" t="str">
        <f>'so sanh'!C1576</f>
        <v>đ/cái</v>
      </c>
      <c r="D1523" s="208">
        <f>'so sanh'!D1576</f>
        <v>0</v>
      </c>
      <c r="E1523" s="208">
        <f>'so sanh'!E1576</f>
        <v>0</v>
      </c>
    </row>
    <row r="1524" spans="1:5" x14ac:dyDescent="0.3">
      <c r="A1524" s="45">
        <f>'so sanh'!A1577</f>
        <v>28</v>
      </c>
      <c r="B1524" s="208" t="str">
        <f>'so sanh'!B1577</f>
        <v xml:space="preserve"> Chữ  T fi 34 dày</v>
      </c>
      <c r="C1524" s="208" t="str">
        <f>'so sanh'!C1577</f>
        <v>đ/cái</v>
      </c>
      <c r="D1524" s="208">
        <f>'so sanh'!D1577</f>
        <v>0</v>
      </c>
      <c r="E1524" s="208">
        <f>'so sanh'!E1577</f>
        <v>0</v>
      </c>
    </row>
    <row r="1525" spans="1:5" x14ac:dyDescent="0.3">
      <c r="A1525" s="45">
        <f>'so sanh'!A1578</f>
        <v>29</v>
      </c>
      <c r="B1525" s="208" t="str">
        <f>'so sanh'!B1578</f>
        <v xml:space="preserve"> Chữ  T fi 42 dày</v>
      </c>
      <c r="C1525" s="208" t="str">
        <f>'so sanh'!C1578</f>
        <v>đ/cái</v>
      </c>
      <c r="D1525" s="208">
        <f>'so sanh'!D1578</f>
        <v>0</v>
      </c>
      <c r="E1525" s="208">
        <f>'so sanh'!E1578</f>
        <v>0</v>
      </c>
    </row>
    <row r="1526" spans="1:5" x14ac:dyDescent="0.3">
      <c r="A1526" s="45">
        <f>'so sanh'!A1579</f>
        <v>30</v>
      </c>
      <c r="B1526" s="208" t="str">
        <f>'so sanh'!B1579</f>
        <v xml:space="preserve"> Chữ  T fi 49 dày</v>
      </c>
      <c r="C1526" s="208" t="str">
        <f>'so sanh'!C1579</f>
        <v>đ/cái</v>
      </c>
      <c r="D1526" s="208">
        <f>'so sanh'!D1579</f>
        <v>0</v>
      </c>
      <c r="E1526" s="208">
        <f>'so sanh'!E1579</f>
        <v>0</v>
      </c>
    </row>
    <row r="1527" spans="1:5" x14ac:dyDescent="0.3">
      <c r="A1527" s="45">
        <f>'so sanh'!A1580</f>
        <v>31</v>
      </c>
      <c r="B1527" s="208" t="str">
        <f>'so sanh'!B1580</f>
        <v xml:space="preserve"> Chữ  T fi 60 dày</v>
      </c>
      <c r="C1527" s="208" t="str">
        <f>'so sanh'!C1580</f>
        <v>đ/cái</v>
      </c>
      <c r="D1527" s="208">
        <f>'so sanh'!D1580</f>
        <v>0</v>
      </c>
      <c r="E1527" s="208">
        <f>'so sanh'!E1580</f>
        <v>0</v>
      </c>
    </row>
    <row r="1528" spans="1:5" x14ac:dyDescent="0.3">
      <c r="A1528" s="45">
        <f>'so sanh'!A1581</f>
        <v>32</v>
      </c>
      <c r="B1528" s="208" t="str">
        <f>'so sanh'!B1581</f>
        <v xml:space="preserve"> Chữ  T fi 75 dày</v>
      </c>
      <c r="C1528" s="208" t="str">
        <f>'so sanh'!C1581</f>
        <v>đ/cái</v>
      </c>
      <c r="D1528" s="208">
        <f>'so sanh'!D1581</f>
        <v>0</v>
      </c>
      <c r="E1528" s="208">
        <f>'so sanh'!E1581</f>
        <v>0</v>
      </c>
    </row>
    <row r="1529" spans="1:5" x14ac:dyDescent="0.3">
      <c r="A1529" s="45">
        <f>'so sanh'!A1582</f>
        <v>33</v>
      </c>
      <c r="B1529" s="208" t="str">
        <f>'so sanh'!B1582</f>
        <v xml:space="preserve"> Chữ  T fi 90 dày</v>
      </c>
      <c r="C1529" s="208" t="str">
        <f>'so sanh'!C1582</f>
        <v>đ/cái</v>
      </c>
      <c r="D1529" s="208">
        <f>'so sanh'!D1582</f>
        <v>0</v>
      </c>
      <c r="E1529" s="208">
        <f>'so sanh'!E1582</f>
        <v>0</v>
      </c>
    </row>
    <row r="1530" spans="1:5" x14ac:dyDescent="0.3">
      <c r="A1530" s="45">
        <f>'so sanh'!A1583</f>
        <v>34</v>
      </c>
      <c r="B1530" s="208" t="str">
        <f>'so sanh'!B1583</f>
        <v xml:space="preserve"> Chữ  T fi 110 dày</v>
      </c>
      <c r="C1530" s="208" t="str">
        <f>'so sanh'!C1583</f>
        <v>đ/cái</v>
      </c>
      <c r="D1530" s="208">
        <f>'so sanh'!D1583</f>
        <v>0</v>
      </c>
      <c r="E1530" s="208">
        <f>'so sanh'!E1583</f>
        <v>0</v>
      </c>
    </row>
    <row r="1531" spans="1:5" x14ac:dyDescent="0.3">
      <c r="A1531" s="45">
        <f>'so sanh'!A1584</f>
        <v>35</v>
      </c>
      <c r="B1531" s="208" t="str">
        <f>'so sanh'!B1584</f>
        <v xml:space="preserve"> Chữ  T fi 114 dày</v>
      </c>
      <c r="C1531" s="208" t="str">
        <f>'so sanh'!C1584</f>
        <v>đ/cái</v>
      </c>
      <c r="D1531" s="208">
        <f>'so sanh'!D1584</f>
        <v>0</v>
      </c>
      <c r="E1531" s="208">
        <f>'so sanh'!E1584</f>
        <v>0</v>
      </c>
    </row>
    <row r="1532" spans="1:5" x14ac:dyDescent="0.3">
      <c r="A1532" s="45">
        <f>'so sanh'!A1585</f>
        <v>36</v>
      </c>
      <c r="B1532" s="208" t="str">
        <f>'so sanh'!B1585</f>
        <v xml:space="preserve"> Chữ  T fi 140 dày</v>
      </c>
      <c r="C1532" s="208" t="str">
        <f>'so sanh'!C1585</f>
        <v>đ/cái</v>
      </c>
      <c r="D1532" s="208">
        <f>'so sanh'!D1585</f>
        <v>0</v>
      </c>
      <c r="E1532" s="208">
        <f>'so sanh'!E1585</f>
        <v>0</v>
      </c>
    </row>
    <row r="1533" spans="1:5" x14ac:dyDescent="0.3">
      <c r="A1533" s="45">
        <f>'so sanh'!A1586</f>
        <v>37</v>
      </c>
      <c r="B1533" s="208" t="str">
        <f>'so sanh'!B1586</f>
        <v xml:space="preserve"> Keo dán ống Bình Minh (loại 1kg)</v>
      </c>
      <c r="C1533" s="208" t="str">
        <f>'so sanh'!C1586</f>
        <v>đ/lon</v>
      </c>
      <c r="D1533" s="208">
        <f>'so sanh'!D1586</f>
        <v>0</v>
      </c>
      <c r="E1533" s="208">
        <f>'so sanh'!E1586</f>
        <v>0</v>
      </c>
    </row>
    <row r="1534" spans="1:5" x14ac:dyDescent="0.3">
      <c r="A1534" s="45">
        <f>'so sanh'!A1587</f>
        <v>38</v>
      </c>
      <c r="B1534" s="208" t="str">
        <f>'so sanh'!B1587</f>
        <v xml:space="preserve"> Que hàn nhựa</v>
      </c>
      <c r="C1534" s="208" t="str">
        <f>'so sanh'!C1587</f>
        <v>đ/kg</v>
      </c>
      <c r="D1534" s="208">
        <f>'so sanh'!D1587</f>
        <v>0</v>
      </c>
      <c r="E1534" s="208">
        <f>'so sanh'!E1587</f>
        <v>0</v>
      </c>
    </row>
    <row r="1535" spans="1:5" x14ac:dyDescent="0.3">
      <c r="A1535" s="45">
        <f>'so sanh'!A1588</f>
        <v>0</v>
      </c>
      <c r="B1535" s="208" t="str">
        <f>'so sanh'!B1588</f>
        <v xml:space="preserve"> - Ống HDPE Bình Minh: (tiêu chuẩn/Standard ISO 4427-2:2007).</v>
      </c>
      <c r="C1535" s="208">
        <f>'so sanh'!C1588</f>
        <v>0</v>
      </c>
      <c r="D1535" s="208">
        <f>'so sanh'!D1588</f>
        <v>0</v>
      </c>
      <c r="E1535" s="208">
        <f>'so sanh'!E1588</f>
        <v>0</v>
      </c>
    </row>
    <row r="1536" spans="1:5" x14ac:dyDescent="0.3">
      <c r="A1536" s="45">
        <f>'so sanh'!A1589</f>
        <v>1</v>
      </c>
      <c r="B1536" s="208" t="str">
        <f>'so sanh'!B1589</f>
        <v xml:space="preserve"> D180 x 10,7mm  PN 10 bar</v>
      </c>
      <c r="C1536" s="208" t="str">
        <f>'so sanh'!C1589</f>
        <v>đ/m</v>
      </c>
      <c r="D1536" s="208">
        <f>'so sanh'!D1589</f>
        <v>0</v>
      </c>
      <c r="E1536" s="208">
        <f>'so sanh'!E1589</f>
        <v>0</v>
      </c>
    </row>
    <row r="1537" spans="1:5" x14ac:dyDescent="0.3">
      <c r="A1537" s="45">
        <f>'so sanh'!A1590</f>
        <v>2</v>
      </c>
      <c r="B1537" s="208" t="str">
        <f>'so sanh'!B1590</f>
        <v xml:space="preserve"> D180 x 13,3mm  PN 12,5 bar</v>
      </c>
      <c r="C1537" s="208" t="str">
        <f>'so sanh'!C1590</f>
        <v>đ/m</v>
      </c>
      <c r="D1537" s="208">
        <f>'so sanh'!D1590</f>
        <v>0</v>
      </c>
      <c r="E1537" s="208">
        <f>'so sanh'!E1590</f>
        <v>0</v>
      </c>
    </row>
    <row r="1538" spans="1:5" x14ac:dyDescent="0.3">
      <c r="A1538" s="45">
        <f>'so sanh'!A1591</f>
        <v>3</v>
      </c>
      <c r="B1538" s="208" t="str">
        <f>'so sanh'!B1591</f>
        <v xml:space="preserve"> D180 x 16,4m  PN 16 bar</v>
      </c>
      <c r="C1538" s="208" t="str">
        <f>'so sanh'!C1591</f>
        <v>đ/m</v>
      </c>
      <c r="D1538" s="208">
        <f>'so sanh'!D1591</f>
        <v>0</v>
      </c>
      <c r="E1538" s="208">
        <f>'so sanh'!E1591</f>
        <v>0</v>
      </c>
    </row>
    <row r="1539" spans="1:5" x14ac:dyDescent="0.3">
      <c r="A1539" s="45">
        <f>'so sanh'!A1592</f>
        <v>4</v>
      </c>
      <c r="B1539" s="208" t="str">
        <f>'so sanh'!B1592</f>
        <v xml:space="preserve"> D200 x 11,9mm  PN 10 bar</v>
      </c>
      <c r="C1539" s="208" t="str">
        <f>'so sanh'!C1592</f>
        <v>đ/m</v>
      </c>
      <c r="D1539" s="208">
        <f>'so sanh'!D1592</f>
        <v>0</v>
      </c>
      <c r="E1539" s="208">
        <f>'so sanh'!E1592</f>
        <v>0</v>
      </c>
    </row>
    <row r="1540" spans="1:5" x14ac:dyDescent="0.3">
      <c r="A1540" s="45">
        <f>'so sanh'!A1593</f>
        <v>5</v>
      </c>
      <c r="B1540" s="208" t="str">
        <f>'so sanh'!B1593</f>
        <v xml:space="preserve"> D200 x 14,7mm  PN 12,5 bar</v>
      </c>
      <c r="C1540" s="208" t="str">
        <f>'so sanh'!C1593</f>
        <v>đ/m</v>
      </c>
      <c r="D1540" s="208">
        <f>'so sanh'!D1593</f>
        <v>0</v>
      </c>
      <c r="E1540" s="208">
        <f>'so sanh'!E1593</f>
        <v>0</v>
      </c>
    </row>
    <row r="1541" spans="1:5" x14ac:dyDescent="0.3">
      <c r="A1541" s="45">
        <f>'so sanh'!A1594</f>
        <v>6</v>
      </c>
      <c r="B1541" s="208" t="str">
        <f>'so sanh'!B1594</f>
        <v xml:space="preserve"> D200 x 18,2m  PN 16 bar</v>
      </c>
      <c r="C1541" s="208" t="str">
        <f>'so sanh'!C1594</f>
        <v>đ/m</v>
      </c>
      <c r="D1541" s="208">
        <f>'so sanh'!D1594</f>
        <v>0</v>
      </c>
      <c r="E1541" s="208">
        <f>'so sanh'!E1594</f>
        <v>0</v>
      </c>
    </row>
    <row r="1542" spans="1:5" x14ac:dyDescent="0.3">
      <c r="A1542" s="45">
        <f>'so sanh'!A1595</f>
        <v>7</v>
      </c>
      <c r="B1542" s="208" t="str">
        <f>'so sanh'!B1595</f>
        <v xml:space="preserve"> D225 x 13,4mm  PN 10 bar</v>
      </c>
      <c r="C1542" s="208" t="str">
        <f>'so sanh'!C1595</f>
        <v>đ/m</v>
      </c>
      <c r="D1542" s="208">
        <f>'so sanh'!D1595</f>
        <v>0</v>
      </c>
      <c r="E1542" s="208">
        <f>'so sanh'!E1595</f>
        <v>0</v>
      </c>
    </row>
    <row r="1543" spans="1:5" x14ac:dyDescent="0.3">
      <c r="A1543" s="45">
        <f>'so sanh'!A1596</f>
        <v>8</v>
      </c>
      <c r="B1543" s="208" t="str">
        <f>'so sanh'!B1596</f>
        <v xml:space="preserve"> D225 x 16,6mm  PN 12,5 bar</v>
      </c>
      <c r="C1543" s="208" t="str">
        <f>'so sanh'!C1596</f>
        <v>đ/m</v>
      </c>
      <c r="D1543" s="208">
        <f>'so sanh'!D1596</f>
        <v>0</v>
      </c>
      <c r="E1543" s="208">
        <f>'so sanh'!E1596</f>
        <v>0</v>
      </c>
    </row>
    <row r="1544" spans="1:5" x14ac:dyDescent="0.3">
      <c r="A1544" s="45">
        <f>'so sanh'!A1597</f>
        <v>9</v>
      </c>
      <c r="B1544" s="208" t="str">
        <f>'so sanh'!B1597</f>
        <v xml:space="preserve"> D225 x 20,5m  PN 16 bar</v>
      </c>
      <c r="C1544" s="208" t="str">
        <f>'so sanh'!C1597</f>
        <v>đ/m</v>
      </c>
      <c r="D1544" s="208">
        <f>'so sanh'!D1597</f>
        <v>0</v>
      </c>
      <c r="E1544" s="208">
        <f>'so sanh'!E1597</f>
        <v>0</v>
      </c>
    </row>
    <row r="1545" spans="1:5" x14ac:dyDescent="0.3">
      <c r="A1545" s="45">
        <f>'so sanh'!A1598</f>
        <v>10</v>
      </c>
      <c r="B1545" s="208" t="str">
        <f>'so sanh'!B1598</f>
        <v xml:space="preserve"> D250 x 14,8mm  PN 10 bar</v>
      </c>
      <c r="C1545" s="208" t="str">
        <f>'so sanh'!C1598</f>
        <v>đ/m</v>
      </c>
      <c r="D1545" s="208">
        <f>'so sanh'!D1598</f>
        <v>0</v>
      </c>
      <c r="E1545" s="208">
        <f>'so sanh'!E1598</f>
        <v>0</v>
      </c>
    </row>
    <row r="1546" spans="1:5" x14ac:dyDescent="0.3">
      <c r="A1546" s="45">
        <f>'so sanh'!A1599</f>
        <v>11</v>
      </c>
      <c r="B1546" s="208" t="str">
        <f>'so sanh'!B1599</f>
        <v xml:space="preserve"> D250 x 18,4mm  PN 12,5 bar</v>
      </c>
      <c r="C1546" s="208" t="str">
        <f>'so sanh'!C1599</f>
        <v>đ/m</v>
      </c>
      <c r="D1546" s="208">
        <f>'so sanh'!D1599</f>
        <v>0</v>
      </c>
      <c r="E1546" s="208">
        <f>'so sanh'!E1599</f>
        <v>0</v>
      </c>
    </row>
    <row r="1547" spans="1:5" x14ac:dyDescent="0.3">
      <c r="A1547" s="45">
        <f>'so sanh'!A1600</f>
        <v>12</v>
      </c>
      <c r="B1547" s="208" t="str">
        <f>'so sanh'!B1600</f>
        <v xml:space="preserve"> D250 x 22,7m  PN 16 bar</v>
      </c>
      <c r="C1547" s="208" t="str">
        <f>'so sanh'!C1600</f>
        <v>đ/m</v>
      </c>
      <c r="D1547" s="208">
        <f>'so sanh'!D1600</f>
        <v>0</v>
      </c>
      <c r="E1547" s="208">
        <f>'so sanh'!E1600</f>
        <v>0</v>
      </c>
    </row>
    <row r="1548" spans="1:5" x14ac:dyDescent="0.3">
      <c r="A1548" s="45">
        <f>'so sanh'!A1601</f>
        <v>13</v>
      </c>
      <c r="B1548" s="208" t="str">
        <f>'so sanh'!B1601</f>
        <v xml:space="preserve"> D280 x 16,6mm  PN 10 bar</v>
      </c>
      <c r="C1548" s="208" t="str">
        <f>'so sanh'!C1601</f>
        <v>đ/m</v>
      </c>
      <c r="D1548" s="208">
        <f>'so sanh'!D1601</f>
        <v>0</v>
      </c>
      <c r="E1548" s="208">
        <f>'so sanh'!E1601</f>
        <v>0</v>
      </c>
    </row>
    <row r="1549" spans="1:5" x14ac:dyDescent="0.3">
      <c r="A1549" s="45">
        <f>'so sanh'!A1602</f>
        <v>14</v>
      </c>
      <c r="B1549" s="208" t="str">
        <f>'so sanh'!B1602</f>
        <v xml:space="preserve"> D280 x 20,6mm  PN 12,5 bar</v>
      </c>
      <c r="C1549" s="208" t="str">
        <f>'so sanh'!C1602</f>
        <v>đ/m</v>
      </c>
      <c r="D1549" s="208">
        <f>'so sanh'!D1602</f>
        <v>0</v>
      </c>
      <c r="E1549" s="208">
        <f>'so sanh'!E1602</f>
        <v>0</v>
      </c>
    </row>
    <row r="1550" spans="1:5" x14ac:dyDescent="0.3">
      <c r="A1550" s="45">
        <f>'so sanh'!A1603</f>
        <v>15</v>
      </c>
      <c r="B1550" s="208" t="str">
        <f>'so sanh'!B1603</f>
        <v xml:space="preserve"> D280 x 25,4m  PN 16 bar</v>
      </c>
      <c r="C1550" s="208" t="str">
        <f>'so sanh'!C1603</f>
        <v>đ/m</v>
      </c>
      <c r="D1550" s="208">
        <f>'so sanh'!D1603</f>
        <v>0</v>
      </c>
      <c r="E1550" s="208">
        <f>'so sanh'!E1603</f>
        <v>0</v>
      </c>
    </row>
    <row r="1551" spans="1:5" x14ac:dyDescent="0.3">
      <c r="A1551" s="45">
        <f>'so sanh'!A1604</f>
        <v>16</v>
      </c>
      <c r="B1551" s="208" t="str">
        <f>'so sanh'!B1604</f>
        <v xml:space="preserve"> D315 x 18,7mm  PN 10 bar</v>
      </c>
      <c r="C1551" s="208" t="str">
        <f>'so sanh'!C1604</f>
        <v>đ/m</v>
      </c>
      <c r="D1551" s="208">
        <f>'so sanh'!D1604</f>
        <v>0</v>
      </c>
      <c r="E1551" s="208">
        <f>'so sanh'!E1604</f>
        <v>0</v>
      </c>
    </row>
    <row r="1552" spans="1:5" x14ac:dyDescent="0.3">
      <c r="A1552" s="45">
        <f>'so sanh'!A1605</f>
        <v>17</v>
      </c>
      <c r="B1552" s="208" t="str">
        <f>'so sanh'!B1605</f>
        <v xml:space="preserve"> D315 x 23,2mm  PN 12,5 bar</v>
      </c>
      <c r="C1552" s="208" t="str">
        <f>'so sanh'!C1605</f>
        <v>đ/m</v>
      </c>
      <c r="D1552" s="208">
        <f>'so sanh'!D1605</f>
        <v>0</v>
      </c>
      <c r="E1552" s="208">
        <f>'so sanh'!E1605</f>
        <v>0</v>
      </c>
    </row>
    <row r="1553" spans="1:5" x14ac:dyDescent="0.3">
      <c r="A1553" s="45">
        <f>'so sanh'!A1606</f>
        <v>18</v>
      </c>
      <c r="B1553" s="208" t="str">
        <f>'so sanh'!B1606</f>
        <v xml:space="preserve"> D315 x 28,6m  PN 16 bar</v>
      </c>
      <c r="C1553" s="208" t="str">
        <f>'so sanh'!C1606</f>
        <v>đ/m</v>
      </c>
      <c r="D1553" s="208">
        <f>'so sanh'!D1606</f>
        <v>0</v>
      </c>
      <c r="E1553" s="208">
        <f>'so sanh'!E1606</f>
        <v>0</v>
      </c>
    </row>
    <row r="1554" spans="1:5" x14ac:dyDescent="0.3">
      <c r="A1554" s="45">
        <f>'so sanh'!A1607</f>
        <v>0</v>
      </c>
      <c r="B1554" s="208" t="str">
        <f>'so sanh'!B1607</f>
        <v xml:space="preserve"> - Ống PP-R Bình Minh</v>
      </c>
      <c r="C1554" s="208">
        <f>'so sanh'!C1607</f>
        <v>0</v>
      </c>
      <c r="D1554" s="208">
        <f>'so sanh'!D1607</f>
        <v>0</v>
      </c>
      <c r="E1554" s="208">
        <f>'so sanh'!E1607</f>
        <v>0</v>
      </c>
    </row>
    <row r="1555" spans="1:5" x14ac:dyDescent="0.3">
      <c r="A1555" s="45">
        <f>'so sanh'!A1608</f>
        <v>1</v>
      </c>
      <c r="B1555" s="208" t="str">
        <f>'so sanh'!B1608</f>
        <v xml:space="preserve"> Þ 20 x 1,9mm   10 bar</v>
      </c>
      <c r="C1555" s="208" t="str">
        <f>'so sanh'!C1608</f>
        <v>đ/m</v>
      </c>
      <c r="D1555" s="208">
        <f>'so sanh'!D1608</f>
        <v>0</v>
      </c>
      <c r="E1555" s="208">
        <f>'so sanh'!E1608</f>
        <v>0</v>
      </c>
    </row>
    <row r="1556" spans="1:5" x14ac:dyDescent="0.3">
      <c r="A1556" s="45">
        <f>'so sanh'!A1609</f>
        <v>2</v>
      </c>
      <c r="B1556" s="208" t="str">
        <f>'so sanh'!B1609</f>
        <v xml:space="preserve"> Þ 32 x 2,9mm  10 bar</v>
      </c>
      <c r="C1556" s="208" t="str">
        <f>'so sanh'!C1609</f>
        <v>đ/m</v>
      </c>
      <c r="D1556" s="208">
        <f>'so sanh'!D1609</f>
        <v>0</v>
      </c>
      <c r="E1556" s="208">
        <f>'so sanh'!E1609</f>
        <v>0</v>
      </c>
    </row>
    <row r="1557" spans="1:5" x14ac:dyDescent="0.3">
      <c r="A1557" s="45">
        <f>'so sanh'!A1610</f>
        <v>3</v>
      </c>
      <c r="B1557" s="208" t="str">
        <f>'so sanh'!B1610</f>
        <v xml:space="preserve"> Þ 40 x 3,7mm  10 bar</v>
      </c>
      <c r="C1557" s="208" t="str">
        <f>'so sanh'!C1610</f>
        <v>đ/m</v>
      </c>
      <c r="D1557" s="208" t="e">
        <f>'so sanh'!D1610</f>
        <v>#REF!</v>
      </c>
      <c r="E1557" s="208" t="e">
        <f>'so sanh'!E1610</f>
        <v>#REF!</v>
      </c>
    </row>
    <row r="1558" spans="1:5" x14ac:dyDescent="0.3">
      <c r="A1558" s="45">
        <f>'so sanh'!A1611</f>
        <v>4</v>
      </c>
      <c r="B1558" s="208" t="str">
        <f>'so sanh'!B1611</f>
        <v xml:space="preserve"> Þ 63 x 5,8mm  10 bar</v>
      </c>
      <c r="C1558" s="208" t="str">
        <f>'so sanh'!C1611</f>
        <v>đ/m</v>
      </c>
      <c r="D1558" s="208" t="e">
        <f>'so sanh'!D1611</f>
        <v>#REF!</v>
      </c>
      <c r="E1558" s="208" t="e">
        <f>'so sanh'!E1611</f>
        <v>#REF!</v>
      </c>
    </row>
    <row r="1559" spans="1:5" x14ac:dyDescent="0.3">
      <c r="A1559" s="45">
        <f>'so sanh'!A1612</f>
        <v>5</v>
      </c>
      <c r="B1559" s="208" t="str">
        <f>'so sanh'!B1612</f>
        <v xml:space="preserve"> Þ 75 x 6,8mm  10 bar</v>
      </c>
      <c r="C1559" s="208" t="str">
        <f>'so sanh'!C1612</f>
        <v>đ/m</v>
      </c>
      <c r="D1559" s="208" t="e">
        <f>'so sanh'!D1612</f>
        <v>#REF!</v>
      </c>
      <c r="E1559" s="208" t="e">
        <f>'so sanh'!E1612</f>
        <v>#REF!</v>
      </c>
    </row>
    <row r="1560" spans="1:5" x14ac:dyDescent="0.3">
      <c r="A1560" s="45">
        <f>'so sanh'!A1613</f>
        <v>6</v>
      </c>
      <c r="B1560" s="208" t="str">
        <f>'so sanh'!B1613</f>
        <v xml:space="preserve"> Þ 90 x 8,2mm  10 bar</v>
      </c>
      <c r="C1560" s="208" t="str">
        <f>'so sanh'!C1613</f>
        <v>đ/m</v>
      </c>
      <c r="D1560" s="208" t="e">
        <f>'so sanh'!D1613</f>
        <v>#REF!</v>
      </c>
      <c r="E1560" s="208" t="e">
        <f>'so sanh'!E1613</f>
        <v>#REF!</v>
      </c>
    </row>
    <row r="1561" spans="1:5" x14ac:dyDescent="0.3">
      <c r="A1561" s="45">
        <f>'so sanh'!A1614</f>
        <v>7</v>
      </c>
      <c r="B1561" s="208" t="str">
        <f>'so sanh'!B1614</f>
        <v xml:space="preserve"> Þ 160 x 14,6mm  10 bar</v>
      </c>
      <c r="C1561" s="208" t="str">
        <f>'so sanh'!C1614</f>
        <v>đ/m</v>
      </c>
      <c r="D1561" s="208" t="e">
        <f>'so sanh'!D1614</f>
        <v>#REF!</v>
      </c>
      <c r="E1561" s="208" t="e">
        <f>'so sanh'!E1614</f>
        <v>#REF!</v>
      </c>
    </row>
    <row r="1562" spans="1:5" x14ac:dyDescent="0.3">
      <c r="A1562" s="45">
        <f>'so sanh'!A1615</f>
        <v>0</v>
      </c>
      <c r="B1562" s="208" t="e">
        <f>'so sanh'!B1615</f>
        <v>#REF!</v>
      </c>
      <c r="C1562" s="208">
        <f>'so sanh'!C1615</f>
        <v>0</v>
      </c>
      <c r="D1562" s="208">
        <f>'so sanh'!D1615</f>
        <v>0</v>
      </c>
      <c r="E1562" s="208">
        <f>'so sanh'!E1615</f>
        <v>0</v>
      </c>
    </row>
    <row r="1563" spans="1:5" x14ac:dyDescent="0.3">
      <c r="A1563" s="45">
        <f>'so sanh'!A1616</f>
        <v>0</v>
      </c>
      <c r="B1563" s="208" t="e">
        <f>'so sanh'!B1616</f>
        <v>#REF!</v>
      </c>
      <c r="C1563" s="208">
        <f>'so sanh'!C1616</f>
        <v>0</v>
      </c>
      <c r="D1563" s="208">
        <f>'so sanh'!D1616</f>
        <v>0</v>
      </c>
      <c r="E1563" s="208">
        <f>'so sanh'!E1616</f>
        <v>0</v>
      </c>
    </row>
    <row r="1564" spans="1:5" x14ac:dyDescent="0.3">
      <c r="A1564" s="45" t="e">
        <f>'so sanh'!A1617</f>
        <v>#REF!</v>
      </c>
      <c r="B1564" s="208" t="e">
        <f>'so sanh'!B1617</f>
        <v>#REF!</v>
      </c>
      <c r="C1564" s="208" t="e">
        <f>'so sanh'!C1617</f>
        <v>#REF!</v>
      </c>
      <c r="D1564" s="208" t="e">
        <f>'so sanh'!D1617</f>
        <v>#REF!</v>
      </c>
      <c r="E1564" s="208" t="e">
        <f>'so sanh'!E1617</f>
        <v>#REF!</v>
      </c>
    </row>
    <row r="1565" spans="1:5" x14ac:dyDescent="0.3">
      <c r="A1565" s="45" t="e">
        <f>'so sanh'!A1618</f>
        <v>#REF!</v>
      </c>
      <c r="B1565" s="208" t="e">
        <f>'so sanh'!B1618</f>
        <v>#REF!</v>
      </c>
      <c r="C1565" s="208" t="e">
        <f>'so sanh'!C1618</f>
        <v>#REF!</v>
      </c>
      <c r="D1565" s="208" t="e">
        <f>'so sanh'!D1618</f>
        <v>#REF!</v>
      </c>
      <c r="E1565" s="208" t="e">
        <f>'so sanh'!E1618</f>
        <v>#REF!</v>
      </c>
    </row>
    <row r="1566" spans="1:5" x14ac:dyDescent="0.3">
      <c r="A1566" s="45" t="e">
        <f>'so sanh'!A1619</f>
        <v>#REF!</v>
      </c>
      <c r="B1566" s="208" t="e">
        <f>'so sanh'!B1619</f>
        <v>#REF!</v>
      </c>
      <c r="C1566" s="208" t="e">
        <f>'so sanh'!C1619</f>
        <v>#REF!</v>
      </c>
      <c r="D1566" s="208" t="e">
        <f>'so sanh'!D1619</f>
        <v>#REF!</v>
      </c>
      <c r="E1566" s="208" t="e">
        <f>'so sanh'!E1619</f>
        <v>#REF!</v>
      </c>
    </row>
    <row r="1567" spans="1:5" x14ac:dyDescent="0.3">
      <c r="A1567" s="45" t="e">
        <f>'so sanh'!A1620</f>
        <v>#REF!</v>
      </c>
      <c r="B1567" s="208" t="e">
        <f>'so sanh'!B1620</f>
        <v>#REF!</v>
      </c>
      <c r="C1567" s="208" t="e">
        <f>'so sanh'!C1620</f>
        <v>#REF!</v>
      </c>
      <c r="D1567" s="208" t="e">
        <f>'so sanh'!D1620</f>
        <v>#REF!</v>
      </c>
      <c r="E1567" s="208" t="e">
        <f>'so sanh'!E1620</f>
        <v>#REF!</v>
      </c>
    </row>
    <row r="1568" spans="1:5" x14ac:dyDescent="0.3">
      <c r="A1568" s="45" t="e">
        <f>'so sanh'!A1621</f>
        <v>#REF!</v>
      </c>
      <c r="B1568" s="208" t="e">
        <f>'so sanh'!B1621</f>
        <v>#REF!</v>
      </c>
      <c r="C1568" s="208" t="e">
        <f>'so sanh'!C1621</f>
        <v>#REF!</v>
      </c>
      <c r="D1568" s="208" t="e">
        <f>'so sanh'!D1621</f>
        <v>#REF!</v>
      </c>
      <c r="E1568" s="208" t="e">
        <f>'so sanh'!E1621</f>
        <v>#REF!</v>
      </c>
    </row>
    <row r="1569" spans="1:5" x14ac:dyDescent="0.3">
      <c r="A1569" s="45" t="e">
        <f>'so sanh'!A1622</f>
        <v>#REF!</v>
      </c>
      <c r="B1569" s="208" t="e">
        <f>'so sanh'!B1622</f>
        <v>#REF!</v>
      </c>
      <c r="C1569" s="208" t="e">
        <f>'so sanh'!C1622</f>
        <v>#REF!</v>
      </c>
      <c r="D1569" s="208" t="e">
        <f>'so sanh'!D1622</f>
        <v>#REF!</v>
      </c>
      <c r="E1569" s="208" t="e">
        <f>'so sanh'!E1622</f>
        <v>#REF!</v>
      </c>
    </row>
    <row r="1570" spans="1:5" x14ac:dyDescent="0.3">
      <c r="A1570" s="45" t="e">
        <f>'so sanh'!A1623</f>
        <v>#REF!</v>
      </c>
      <c r="B1570" s="208" t="e">
        <f>'so sanh'!B1623</f>
        <v>#REF!</v>
      </c>
      <c r="C1570" s="208" t="e">
        <f>'so sanh'!C1623</f>
        <v>#REF!</v>
      </c>
      <c r="D1570" s="208" t="e">
        <f>'so sanh'!D1623</f>
        <v>#REF!</v>
      </c>
      <c r="E1570" s="208" t="e">
        <f>'so sanh'!E1623</f>
        <v>#REF!</v>
      </c>
    </row>
    <row r="1571" spans="1:5" x14ac:dyDescent="0.3">
      <c r="A1571" s="45" t="e">
        <f>'so sanh'!A1624</f>
        <v>#REF!</v>
      </c>
      <c r="B1571" s="208" t="e">
        <f>'so sanh'!B1624</f>
        <v>#REF!</v>
      </c>
      <c r="C1571" s="208" t="e">
        <f>'so sanh'!C1624</f>
        <v>#REF!</v>
      </c>
      <c r="D1571" s="208" t="e">
        <f>'so sanh'!D1624</f>
        <v>#REF!</v>
      </c>
      <c r="E1571" s="208" t="e">
        <f>'so sanh'!E1624</f>
        <v>#REF!</v>
      </c>
    </row>
    <row r="1572" spans="1:5" x14ac:dyDescent="0.3">
      <c r="A1572" s="45" t="e">
        <f>'so sanh'!A1625</f>
        <v>#REF!</v>
      </c>
      <c r="B1572" s="208" t="e">
        <f>'so sanh'!B1625</f>
        <v>#REF!</v>
      </c>
      <c r="C1572" s="208" t="e">
        <f>'so sanh'!C1625</f>
        <v>#REF!</v>
      </c>
      <c r="D1572" s="208" t="e">
        <f>'so sanh'!D1625</f>
        <v>#REF!</v>
      </c>
      <c r="E1572" s="208" t="e">
        <f>'so sanh'!E1625</f>
        <v>#REF!</v>
      </c>
    </row>
    <row r="1573" spans="1:5" x14ac:dyDescent="0.3">
      <c r="A1573" s="45" t="e">
        <f>'so sanh'!A1626</f>
        <v>#REF!</v>
      </c>
      <c r="B1573" s="208" t="e">
        <f>'so sanh'!B1626</f>
        <v>#REF!</v>
      </c>
      <c r="C1573" s="208" t="e">
        <f>'so sanh'!C1626</f>
        <v>#REF!</v>
      </c>
      <c r="D1573" s="208" t="e">
        <f>'so sanh'!D1626</f>
        <v>#REF!</v>
      </c>
      <c r="E1573" s="208" t="e">
        <f>'so sanh'!E1626</f>
        <v>#REF!</v>
      </c>
    </row>
    <row r="1574" spans="1:5" x14ac:dyDescent="0.3">
      <c r="A1574" s="45" t="e">
        <f>'so sanh'!A1627</f>
        <v>#REF!</v>
      </c>
      <c r="B1574" s="208" t="e">
        <f>'so sanh'!B1627</f>
        <v>#REF!</v>
      </c>
      <c r="C1574" s="208" t="e">
        <f>'so sanh'!C1627</f>
        <v>#REF!</v>
      </c>
      <c r="D1574" s="208" t="e">
        <f>'so sanh'!D1627</f>
        <v>#REF!</v>
      </c>
      <c r="E1574" s="208" t="e">
        <f>'so sanh'!E1627</f>
        <v>#REF!</v>
      </c>
    </row>
    <row r="1575" spans="1:5" x14ac:dyDescent="0.3">
      <c r="A1575" s="45" t="e">
        <f>'so sanh'!A1628</f>
        <v>#REF!</v>
      </c>
      <c r="B1575" s="208" t="e">
        <f>'so sanh'!B1628</f>
        <v>#REF!</v>
      </c>
      <c r="C1575" s="208" t="e">
        <f>'so sanh'!C1628</f>
        <v>#REF!</v>
      </c>
      <c r="D1575" s="208" t="e">
        <f>'so sanh'!D1628</f>
        <v>#REF!</v>
      </c>
      <c r="E1575" s="208" t="e">
        <f>'so sanh'!E1628</f>
        <v>#REF!</v>
      </c>
    </row>
    <row r="1576" spans="1:5" x14ac:dyDescent="0.3">
      <c r="A1576" s="45" t="e">
        <f>'so sanh'!A1629</f>
        <v>#REF!</v>
      </c>
      <c r="B1576" s="208" t="e">
        <f>'so sanh'!B1629</f>
        <v>#REF!</v>
      </c>
      <c r="C1576" s="208" t="e">
        <f>'so sanh'!C1629</f>
        <v>#REF!</v>
      </c>
      <c r="D1576" s="208" t="e">
        <f>'so sanh'!D1629</f>
        <v>#REF!</v>
      </c>
      <c r="E1576" s="208" t="e">
        <f>'so sanh'!E1629</f>
        <v>#REF!</v>
      </c>
    </row>
    <row r="1577" spans="1:5" x14ac:dyDescent="0.3">
      <c r="A1577" s="45" t="e">
        <f>'so sanh'!A1630</f>
        <v>#REF!</v>
      </c>
      <c r="B1577" s="208" t="e">
        <f>'so sanh'!B1630</f>
        <v>#REF!</v>
      </c>
      <c r="C1577" s="208" t="e">
        <f>'so sanh'!C1630</f>
        <v>#REF!</v>
      </c>
      <c r="D1577" s="208" t="e">
        <f>'so sanh'!D1630</f>
        <v>#REF!</v>
      </c>
      <c r="E1577" s="208" t="e">
        <f>'so sanh'!E1630</f>
        <v>#REF!</v>
      </c>
    </row>
    <row r="1578" spans="1:5" x14ac:dyDescent="0.3">
      <c r="A1578" s="45">
        <f>'so sanh'!A1631</f>
        <v>0</v>
      </c>
      <c r="B1578" s="208" t="e">
        <f>'so sanh'!B1631</f>
        <v>#REF!</v>
      </c>
      <c r="C1578" s="208">
        <f>'so sanh'!C1631</f>
        <v>0</v>
      </c>
      <c r="D1578" s="208">
        <f>'so sanh'!D1631</f>
        <v>0</v>
      </c>
      <c r="E1578" s="208">
        <f>'so sanh'!E1631</f>
        <v>0</v>
      </c>
    </row>
    <row r="1579" spans="1:5" x14ac:dyDescent="0.3">
      <c r="A1579" s="45" t="e">
        <f>'so sanh'!A1632</f>
        <v>#REF!</v>
      </c>
      <c r="B1579" s="208" t="e">
        <f>'so sanh'!B1632</f>
        <v>#REF!</v>
      </c>
      <c r="C1579" s="208" t="e">
        <f>'so sanh'!C1632</f>
        <v>#REF!</v>
      </c>
      <c r="D1579" s="208" t="e">
        <f>'so sanh'!D1632</f>
        <v>#REF!</v>
      </c>
      <c r="E1579" s="208" t="e">
        <f>'so sanh'!E1632</f>
        <v>#REF!</v>
      </c>
    </row>
    <row r="1580" spans="1:5" x14ac:dyDescent="0.3">
      <c r="A1580" s="45" t="e">
        <f>'so sanh'!A1633</f>
        <v>#REF!</v>
      </c>
      <c r="B1580" s="208" t="e">
        <f>'so sanh'!B1633</f>
        <v>#REF!</v>
      </c>
      <c r="C1580" s="208" t="e">
        <f>'so sanh'!C1633</f>
        <v>#REF!</v>
      </c>
      <c r="D1580" s="208" t="e">
        <f>'so sanh'!D1633</f>
        <v>#REF!</v>
      </c>
      <c r="E1580" s="208" t="e">
        <f>'so sanh'!E1633</f>
        <v>#REF!</v>
      </c>
    </row>
    <row r="1581" spans="1:5" x14ac:dyDescent="0.3">
      <c r="A1581" s="45" t="e">
        <f>'so sanh'!A1634</f>
        <v>#REF!</v>
      </c>
      <c r="B1581" s="208" t="e">
        <f>'so sanh'!B1634</f>
        <v>#REF!</v>
      </c>
      <c r="C1581" s="208" t="e">
        <f>'so sanh'!C1634</f>
        <v>#REF!</v>
      </c>
      <c r="D1581" s="208" t="e">
        <f>'so sanh'!D1634</f>
        <v>#REF!</v>
      </c>
      <c r="E1581" s="208" t="e">
        <f>'so sanh'!E1634</f>
        <v>#REF!</v>
      </c>
    </row>
    <row r="1582" spans="1:5" x14ac:dyDescent="0.3">
      <c r="A1582" s="45" t="e">
        <f>'so sanh'!A1635</f>
        <v>#REF!</v>
      </c>
      <c r="B1582" s="208" t="e">
        <f>'so sanh'!B1635</f>
        <v>#REF!</v>
      </c>
      <c r="C1582" s="208" t="e">
        <f>'so sanh'!C1635</f>
        <v>#REF!</v>
      </c>
      <c r="D1582" s="208" t="e">
        <f>'so sanh'!D1635</f>
        <v>#REF!</v>
      </c>
      <c r="E1582" s="208" t="e">
        <f>'so sanh'!E1635</f>
        <v>#REF!</v>
      </c>
    </row>
    <row r="1583" spans="1:5" x14ac:dyDescent="0.3">
      <c r="A1583" s="45" t="e">
        <f>'so sanh'!A1636</f>
        <v>#REF!</v>
      </c>
      <c r="B1583" s="208" t="e">
        <f>'so sanh'!B1636</f>
        <v>#REF!</v>
      </c>
      <c r="C1583" s="208" t="e">
        <f>'so sanh'!C1636</f>
        <v>#REF!</v>
      </c>
      <c r="D1583" s="208" t="e">
        <f>'so sanh'!D1636</f>
        <v>#REF!</v>
      </c>
      <c r="E1583" s="208" t="e">
        <f>'so sanh'!E1636</f>
        <v>#REF!</v>
      </c>
    </row>
    <row r="1584" spans="1:5" x14ac:dyDescent="0.3">
      <c r="A1584" s="45">
        <f>'so sanh'!A1637</f>
        <v>0</v>
      </c>
      <c r="B1584" s="208" t="e">
        <f>'so sanh'!B1637</f>
        <v>#REF!</v>
      </c>
      <c r="C1584" s="208">
        <f>'so sanh'!C1637</f>
        <v>0</v>
      </c>
      <c r="D1584" s="208">
        <f>'so sanh'!D1637</f>
        <v>0</v>
      </c>
      <c r="E1584" s="208">
        <f>'so sanh'!E1637</f>
        <v>0</v>
      </c>
    </row>
    <row r="1585" spans="1:5" x14ac:dyDescent="0.3">
      <c r="A1585" s="45" t="e">
        <f>'so sanh'!A1638</f>
        <v>#REF!</v>
      </c>
      <c r="B1585" s="208" t="e">
        <f>'so sanh'!B1638</f>
        <v>#REF!</v>
      </c>
      <c r="C1585" s="208" t="e">
        <f>'so sanh'!C1638</f>
        <v>#REF!</v>
      </c>
      <c r="D1585" s="208" t="e">
        <f>'so sanh'!D1638</f>
        <v>#REF!</v>
      </c>
      <c r="E1585" s="208" t="e">
        <f>'so sanh'!E1638</f>
        <v>#REF!</v>
      </c>
    </row>
    <row r="1586" spans="1:5" x14ac:dyDescent="0.3">
      <c r="A1586" s="45" t="e">
        <f>'so sanh'!A1639</f>
        <v>#REF!</v>
      </c>
      <c r="B1586" s="208" t="e">
        <f>'so sanh'!B1639</f>
        <v>#REF!</v>
      </c>
      <c r="C1586" s="208" t="e">
        <f>'so sanh'!C1639</f>
        <v>#REF!</v>
      </c>
      <c r="D1586" s="208" t="e">
        <f>'so sanh'!D1639</f>
        <v>#REF!</v>
      </c>
      <c r="E1586" s="208" t="e">
        <f>'so sanh'!E1639</f>
        <v>#REF!</v>
      </c>
    </row>
    <row r="1587" spans="1:5" x14ac:dyDescent="0.3">
      <c r="A1587" s="45" t="e">
        <f>'so sanh'!A1640</f>
        <v>#REF!</v>
      </c>
      <c r="B1587" s="208" t="e">
        <f>'so sanh'!B1640</f>
        <v>#REF!</v>
      </c>
      <c r="C1587" s="208" t="e">
        <f>'so sanh'!C1640</f>
        <v>#REF!</v>
      </c>
      <c r="D1587" s="208" t="e">
        <f>'so sanh'!D1640</f>
        <v>#REF!</v>
      </c>
      <c r="E1587" s="208" t="e">
        <f>'so sanh'!E1640</f>
        <v>#REF!</v>
      </c>
    </row>
    <row r="1588" spans="1:5" x14ac:dyDescent="0.3">
      <c r="A1588" s="45">
        <f>'so sanh'!A1641</f>
        <v>0</v>
      </c>
      <c r="B1588" s="208" t="e">
        <f>'so sanh'!B1641</f>
        <v>#REF!</v>
      </c>
      <c r="C1588" s="208">
        <f>'so sanh'!C1641</f>
        <v>0</v>
      </c>
      <c r="D1588" s="208">
        <f>'so sanh'!D1641</f>
        <v>0</v>
      </c>
      <c r="E1588" s="208">
        <f>'so sanh'!E1641</f>
        <v>0</v>
      </c>
    </row>
    <row r="1589" spans="1:5" x14ac:dyDescent="0.3">
      <c r="A1589" s="45" t="e">
        <f>'so sanh'!A1642</f>
        <v>#REF!</v>
      </c>
      <c r="B1589" s="208" t="e">
        <f>'so sanh'!B1642</f>
        <v>#REF!</v>
      </c>
      <c r="C1589" s="208" t="e">
        <f>'so sanh'!C1642</f>
        <v>#REF!</v>
      </c>
      <c r="D1589" s="208" t="e">
        <f>'so sanh'!D1642</f>
        <v>#REF!</v>
      </c>
      <c r="E1589" s="208" t="e">
        <f>'so sanh'!E1642</f>
        <v>#REF!</v>
      </c>
    </row>
    <row r="1590" spans="1:5" x14ac:dyDescent="0.3">
      <c r="A1590" s="45" t="e">
        <f>'so sanh'!A1643</f>
        <v>#REF!</v>
      </c>
      <c r="B1590" s="208" t="e">
        <f>'so sanh'!B1643</f>
        <v>#REF!</v>
      </c>
      <c r="C1590" s="208" t="e">
        <f>'so sanh'!C1643</f>
        <v>#REF!</v>
      </c>
      <c r="D1590" s="208" t="e">
        <f>'so sanh'!D1643</f>
        <v>#REF!</v>
      </c>
      <c r="E1590" s="208" t="e">
        <f>'so sanh'!E1643</f>
        <v>#REF!</v>
      </c>
    </row>
    <row r="1591" spans="1:5" x14ac:dyDescent="0.3">
      <c r="A1591" s="45" t="e">
        <f>'so sanh'!A1644</f>
        <v>#REF!</v>
      </c>
      <c r="B1591" s="208" t="e">
        <f>'so sanh'!B1644</f>
        <v>#REF!</v>
      </c>
      <c r="C1591" s="208" t="e">
        <f>'so sanh'!C1644</f>
        <v>#REF!</v>
      </c>
      <c r="D1591" s="208" t="e">
        <f>'so sanh'!D1644</f>
        <v>#REF!</v>
      </c>
      <c r="E1591" s="208" t="e">
        <f>'so sanh'!E1644</f>
        <v>#REF!</v>
      </c>
    </row>
    <row r="1592" spans="1:5" x14ac:dyDescent="0.3">
      <c r="A1592" s="45">
        <f>'so sanh'!A1645</f>
        <v>0</v>
      </c>
      <c r="B1592" s="208" t="e">
        <f>'so sanh'!B1645</f>
        <v>#REF!</v>
      </c>
      <c r="C1592" s="208">
        <f>'so sanh'!C1645</f>
        <v>0</v>
      </c>
      <c r="D1592" s="208">
        <f>'so sanh'!D1645</f>
        <v>0</v>
      </c>
      <c r="E1592" s="208">
        <f>'so sanh'!E1645</f>
        <v>0</v>
      </c>
    </row>
    <row r="1593" spans="1:5" x14ac:dyDescent="0.3">
      <c r="A1593" s="45" t="e">
        <f>'so sanh'!A1646</f>
        <v>#REF!</v>
      </c>
      <c r="B1593" s="208" t="e">
        <f>'so sanh'!B1646</f>
        <v>#REF!</v>
      </c>
      <c r="C1593" s="208" t="e">
        <f>'so sanh'!C1646</f>
        <v>#REF!</v>
      </c>
      <c r="D1593" s="208" t="e">
        <f>'so sanh'!D1646</f>
        <v>#REF!</v>
      </c>
      <c r="E1593" s="208" t="e">
        <f>'so sanh'!E1646</f>
        <v>#REF!</v>
      </c>
    </row>
    <row r="1594" spans="1:5" x14ac:dyDescent="0.3">
      <c r="A1594" s="45" t="e">
        <f>'so sanh'!A1647</f>
        <v>#REF!</v>
      </c>
      <c r="B1594" s="208" t="e">
        <f>'so sanh'!B1647</f>
        <v>#REF!</v>
      </c>
      <c r="C1594" s="208" t="e">
        <f>'so sanh'!C1647</f>
        <v>#REF!</v>
      </c>
      <c r="D1594" s="208" t="e">
        <f>'so sanh'!D1647</f>
        <v>#REF!</v>
      </c>
      <c r="E1594" s="208" t="e">
        <f>'so sanh'!E1647</f>
        <v>#REF!</v>
      </c>
    </row>
    <row r="1595" spans="1:5" x14ac:dyDescent="0.3">
      <c r="A1595" s="45" t="e">
        <f>'so sanh'!A1648</f>
        <v>#REF!</v>
      </c>
      <c r="B1595" s="208" t="e">
        <f>'so sanh'!B1648</f>
        <v>#REF!</v>
      </c>
      <c r="C1595" s="208" t="e">
        <f>'so sanh'!C1648</f>
        <v>#REF!</v>
      </c>
      <c r="D1595" s="208" t="e">
        <f>'so sanh'!D1648</f>
        <v>#REF!</v>
      </c>
      <c r="E1595" s="208" t="e">
        <f>'so sanh'!E1648</f>
        <v>#REF!</v>
      </c>
    </row>
    <row r="1596" spans="1:5" x14ac:dyDescent="0.3">
      <c r="A1596" s="45" t="e">
        <f>'so sanh'!A1649</f>
        <v>#REF!</v>
      </c>
      <c r="B1596" s="208" t="e">
        <f>'so sanh'!B1649</f>
        <v>#REF!</v>
      </c>
      <c r="C1596" s="208" t="e">
        <f>'so sanh'!C1649</f>
        <v>#REF!</v>
      </c>
      <c r="D1596" s="208" t="e">
        <f>'so sanh'!D1649</f>
        <v>#REF!</v>
      </c>
      <c r="E1596" s="208" t="e">
        <f>'so sanh'!E1649</f>
        <v>#REF!</v>
      </c>
    </row>
    <row r="1597" spans="1:5" x14ac:dyDescent="0.3">
      <c r="A1597" s="45" t="e">
        <f>'so sanh'!A1650</f>
        <v>#REF!</v>
      </c>
      <c r="B1597" s="208" t="e">
        <f>'so sanh'!B1650</f>
        <v>#REF!</v>
      </c>
      <c r="C1597" s="208" t="e">
        <f>'so sanh'!C1650</f>
        <v>#REF!</v>
      </c>
      <c r="D1597" s="208" t="e">
        <f>'so sanh'!D1650</f>
        <v>#REF!</v>
      </c>
      <c r="E1597" s="208" t="e">
        <f>'so sanh'!E1650</f>
        <v>#REF!</v>
      </c>
    </row>
    <row r="1598" spans="1:5" x14ac:dyDescent="0.3">
      <c r="A1598" s="45" t="e">
        <f>'so sanh'!A1651</f>
        <v>#REF!</v>
      </c>
      <c r="B1598" s="208" t="e">
        <f>'so sanh'!B1651</f>
        <v>#REF!</v>
      </c>
      <c r="C1598" s="208" t="e">
        <f>'so sanh'!C1651</f>
        <v>#REF!</v>
      </c>
      <c r="D1598" s="208" t="e">
        <f>'so sanh'!D1651</f>
        <v>#REF!</v>
      </c>
      <c r="E1598" s="208" t="e">
        <f>'so sanh'!E1651</f>
        <v>#REF!</v>
      </c>
    </row>
    <row r="1599" spans="1:5" x14ac:dyDescent="0.3">
      <c r="A1599" s="45" t="e">
        <f>'so sanh'!A1652</f>
        <v>#REF!</v>
      </c>
      <c r="B1599" s="208" t="e">
        <f>'so sanh'!B1652</f>
        <v>#REF!</v>
      </c>
      <c r="C1599" s="208" t="e">
        <f>'so sanh'!C1652</f>
        <v>#REF!</v>
      </c>
      <c r="D1599" s="208" t="e">
        <f>'so sanh'!D1652</f>
        <v>#REF!</v>
      </c>
      <c r="E1599" s="208" t="e">
        <f>'so sanh'!E1652</f>
        <v>#REF!</v>
      </c>
    </row>
    <row r="1600" spans="1:5" x14ac:dyDescent="0.3">
      <c r="A1600" s="45" t="e">
        <f>'so sanh'!A1653</f>
        <v>#REF!</v>
      </c>
      <c r="B1600" s="208" t="e">
        <f>'so sanh'!B1653</f>
        <v>#REF!</v>
      </c>
      <c r="C1600" s="208" t="e">
        <f>'so sanh'!C1653</f>
        <v>#REF!</v>
      </c>
      <c r="D1600" s="208" t="e">
        <f>'so sanh'!D1653</f>
        <v>#REF!</v>
      </c>
      <c r="E1600" s="208" t="e">
        <f>'so sanh'!E1653</f>
        <v>#REF!</v>
      </c>
    </row>
    <row r="1601" spans="1:5" x14ac:dyDescent="0.3">
      <c r="A1601" s="45" t="e">
        <f>'so sanh'!A1654</f>
        <v>#REF!</v>
      </c>
      <c r="B1601" s="208" t="e">
        <f>'so sanh'!B1654</f>
        <v>#REF!</v>
      </c>
      <c r="C1601" s="208" t="e">
        <f>'so sanh'!C1654</f>
        <v>#REF!</v>
      </c>
      <c r="D1601" s="208" t="e">
        <f>'so sanh'!D1654</f>
        <v>#REF!</v>
      </c>
      <c r="E1601" s="208" t="e">
        <f>'so sanh'!E1654</f>
        <v>#REF!</v>
      </c>
    </row>
    <row r="1602" spans="1:5" x14ac:dyDescent="0.3">
      <c r="A1602" s="45" t="e">
        <f>'so sanh'!A1655</f>
        <v>#REF!</v>
      </c>
      <c r="B1602" s="208" t="e">
        <f>'so sanh'!B1655</f>
        <v>#REF!</v>
      </c>
      <c r="C1602" s="208" t="e">
        <f>'so sanh'!C1655</f>
        <v>#REF!</v>
      </c>
      <c r="D1602" s="208" t="e">
        <f>'so sanh'!D1655</f>
        <v>#REF!</v>
      </c>
      <c r="E1602" s="208" t="e">
        <f>'so sanh'!E1655</f>
        <v>#REF!</v>
      </c>
    </row>
    <row r="1603" spans="1:5" x14ac:dyDescent="0.3">
      <c r="A1603" s="45" t="e">
        <f>'so sanh'!A1656</f>
        <v>#REF!</v>
      </c>
      <c r="B1603" s="208" t="e">
        <f>'so sanh'!B1656</f>
        <v>#REF!</v>
      </c>
      <c r="C1603" s="208" t="e">
        <f>'so sanh'!C1656</f>
        <v>#REF!</v>
      </c>
      <c r="D1603" s="208" t="e">
        <f>'so sanh'!D1656</f>
        <v>#REF!</v>
      </c>
      <c r="E1603" s="208" t="e">
        <f>'so sanh'!E1656</f>
        <v>#REF!</v>
      </c>
    </row>
    <row r="1604" spans="1:5" x14ac:dyDescent="0.3">
      <c r="A1604" s="45" t="e">
        <f>'so sanh'!A1657</f>
        <v>#REF!</v>
      </c>
      <c r="B1604" s="208" t="e">
        <f>'so sanh'!B1657</f>
        <v>#REF!</v>
      </c>
      <c r="C1604" s="208" t="e">
        <f>'so sanh'!C1657</f>
        <v>#REF!</v>
      </c>
      <c r="D1604" s="208" t="e">
        <f>'so sanh'!D1657</f>
        <v>#REF!</v>
      </c>
      <c r="E1604" s="208" t="e">
        <f>'so sanh'!E1657</f>
        <v>#REF!</v>
      </c>
    </row>
    <row r="1605" spans="1:5" x14ac:dyDescent="0.3">
      <c r="A1605" s="45" t="e">
        <f>'so sanh'!A1658</f>
        <v>#REF!</v>
      </c>
      <c r="B1605" s="208" t="e">
        <f>'so sanh'!B1658</f>
        <v>#REF!</v>
      </c>
      <c r="C1605" s="208" t="e">
        <f>'so sanh'!C1658</f>
        <v>#REF!</v>
      </c>
      <c r="D1605" s="208" t="e">
        <f>'so sanh'!D1658</f>
        <v>#REF!</v>
      </c>
      <c r="E1605" s="208" t="e">
        <f>'so sanh'!E1658</f>
        <v>#REF!</v>
      </c>
    </row>
    <row r="1606" spans="1:5" x14ac:dyDescent="0.3">
      <c r="A1606" s="45" t="e">
        <f>'so sanh'!A1659</f>
        <v>#REF!</v>
      </c>
      <c r="B1606" s="208" t="e">
        <f>'so sanh'!B1659</f>
        <v>#REF!</v>
      </c>
      <c r="C1606" s="208" t="e">
        <f>'so sanh'!C1659</f>
        <v>#REF!</v>
      </c>
      <c r="D1606" s="208" t="e">
        <f>'so sanh'!D1659</f>
        <v>#REF!</v>
      </c>
      <c r="E1606" s="208" t="e">
        <f>'so sanh'!E1659</f>
        <v>#REF!</v>
      </c>
    </row>
    <row r="1607" spans="1:5" x14ac:dyDescent="0.3">
      <c r="A1607" s="45">
        <f>'so sanh'!A1660</f>
        <v>0</v>
      </c>
      <c r="B1607" s="208" t="str">
        <f>'so sanh'!B1660</f>
        <v>*  Công ty Cổ phần Nhựa Tân Tiến (giá giao tại công trình). Theo bảng giá ngày 02/01/2016</v>
      </c>
      <c r="C1607" s="208">
        <f>'so sanh'!C1660</f>
        <v>0</v>
      </c>
      <c r="D1607" s="208">
        <f>'so sanh'!D1660</f>
        <v>0</v>
      </c>
      <c r="E1607" s="208">
        <f>'so sanh'!E1660</f>
        <v>0</v>
      </c>
    </row>
    <row r="1608" spans="1:5" x14ac:dyDescent="0.3">
      <c r="A1608" s="45">
        <f>'so sanh'!A1661</f>
        <v>0</v>
      </c>
      <c r="B1608" s="208" t="e">
        <f>'so sanh'!B1661</f>
        <v>#REF!</v>
      </c>
      <c r="C1608" s="208">
        <f>'so sanh'!C1661</f>
        <v>0</v>
      </c>
      <c r="D1608" s="208">
        <f>'so sanh'!D1661</f>
        <v>0</v>
      </c>
      <c r="E1608" s="208">
        <f>'so sanh'!E1661</f>
        <v>0</v>
      </c>
    </row>
    <row r="1609" spans="1:5" x14ac:dyDescent="0.3">
      <c r="A1609" s="45">
        <f>'so sanh'!A1662</f>
        <v>0</v>
      </c>
      <c r="B1609" s="208" t="e">
        <f>'so sanh'!B1662</f>
        <v>#REF!</v>
      </c>
      <c r="C1609" s="208">
        <f>'so sanh'!C1662</f>
        <v>0</v>
      </c>
      <c r="D1609" s="208">
        <f>'so sanh'!D1662</f>
        <v>0</v>
      </c>
      <c r="E1609" s="208">
        <f>'so sanh'!E1662</f>
        <v>0</v>
      </c>
    </row>
    <row r="1610" spans="1:5" x14ac:dyDescent="0.3">
      <c r="A1610" s="45" t="e">
        <f>'so sanh'!A1663</f>
        <v>#REF!</v>
      </c>
      <c r="B1610" s="208" t="e">
        <f>'so sanh'!B1663</f>
        <v>#REF!</v>
      </c>
      <c r="C1610" s="208" t="e">
        <f>'so sanh'!C1663</f>
        <v>#REF!</v>
      </c>
      <c r="D1610" s="208" t="e">
        <f>'so sanh'!D1663</f>
        <v>#REF!</v>
      </c>
      <c r="E1610" s="208" t="e">
        <f>'so sanh'!E1663</f>
        <v>#REF!</v>
      </c>
    </row>
    <row r="1611" spans="1:5" x14ac:dyDescent="0.3">
      <c r="A1611" s="45" t="e">
        <f>'so sanh'!A1664</f>
        <v>#REF!</v>
      </c>
      <c r="B1611" s="208" t="e">
        <f>'so sanh'!B1664</f>
        <v>#REF!</v>
      </c>
      <c r="C1611" s="208" t="e">
        <f>'so sanh'!C1664</f>
        <v>#REF!</v>
      </c>
      <c r="D1611" s="208" t="e">
        <f>'so sanh'!D1664</f>
        <v>#REF!</v>
      </c>
      <c r="E1611" s="208" t="e">
        <f>'so sanh'!E1664</f>
        <v>#REF!</v>
      </c>
    </row>
    <row r="1612" spans="1:5" x14ac:dyDescent="0.3">
      <c r="A1612" s="45" t="e">
        <f>'so sanh'!A1665</f>
        <v>#REF!</v>
      </c>
      <c r="B1612" s="208" t="e">
        <f>'so sanh'!B1665</f>
        <v>#REF!</v>
      </c>
      <c r="C1612" s="208" t="e">
        <f>'so sanh'!C1665</f>
        <v>#REF!</v>
      </c>
      <c r="D1612" s="208" t="e">
        <f>'so sanh'!D1665</f>
        <v>#REF!</v>
      </c>
      <c r="E1612" s="208" t="e">
        <f>'so sanh'!E1665</f>
        <v>#REF!</v>
      </c>
    </row>
    <row r="1613" spans="1:5" x14ac:dyDescent="0.3">
      <c r="A1613" s="45" t="e">
        <f>'so sanh'!A1666</f>
        <v>#REF!</v>
      </c>
      <c r="B1613" s="208" t="e">
        <f>'so sanh'!B1666</f>
        <v>#REF!</v>
      </c>
      <c r="C1613" s="208" t="e">
        <f>'so sanh'!C1666</f>
        <v>#REF!</v>
      </c>
      <c r="D1613" s="208" t="e">
        <f>'so sanh'!D1666</f>
        <v>#REF!</v>
      </c>
      <c r="E1613" s="208" t="e">
        <f>'so sanh'!E1666</f>
        <v>#REF!</v>
      </c>
    </row>
    <row r="1614" spans="1:5" x14ac:dyDescent="0.3">
      <c r="A1614" s="45" t="e">
        <f>'so sanh'!A1667</f>
        <v>#REF!</v>
      </c>
      <c r="B1614" s="208" t="e">
        <f>'so sanh'!B1667</f>
        <v>#REF!</v>
      </c>
      <c r="C1614" s="208" t="e">
        <f>'so sanh'!C1667</f>
        <v>#REF!</v>
      </c>
      <c r="D1614" s="208" t="e">
        <f>'so sanh'!D1667</f>
        <v>#REF!</v>
      </c>
      <c r="E1614" s="208" t="e">
        <f>'so sanh'!E1667</f>
        <v>#REF!</v>
      </c>
    </row>
    <row r="1615" spans="1:5" x14ac:dyDescent="0.3">
      <c r="A1615" s="45" t="e">
        <f>'so sanh'!A1668</f>
        <v>#REF!</v>
      </c>
      <c r="B1615" s="208" t="e">
        <f>'so sanh'!B1668</f>
        <v>#REF!</v>
      </c>
      <c r="C1615" s="208" t="e">
        <f>'so sanh'!C1668</f>
        <v>#REF!</v>
      </c>
      <c r="D1615" s="208" t="e">
        <f>'so sanh'!D1668</f>
        <v>#REF!</v>
      </c>
      <c r="E1615" s="208" t="e">
        <f>'so sanh'!E1668</f>
        <v>#REF!</v>
      </c>
    </row>
    <row r="1616" spans="1:5" x14ac:dyDescent="0.3">
      <c r="A1616" s="45" t="e">
        <f>'so sanh'!A1669</f>
        <v>#REF!</v>
      </c>
      <c r="B1616" s="208" t="e">
        <f>'so sanh'!B1669</f>
        <v>#REF!</v>
      </c>
      <c r="C1616" s="208" t="e">
        <f>'so sanh'!C1669</f>
        <v>#REF!</v>
      </c>
      <c r="D1616" s="208" t="e">
        <f>'so sanh'!D1669</f>
        <v>#REF!</v>
      </c>
      <c r="E1616" s="208" t="e">
        <f>'so sanh'!E1669</f>
        <v>#REF!</v>
      </c>
    </row>
    <row r="1617" spans="1:5" x14ac:dyDescent="0.3">
      <c r="A1617" s="45" t="e">
        <f>'so sanh'!A1670</f>
        <v>#REF!</v>
      </c>
      <c r="B1617" s="208" t="e">
        <f>'so sanh'!B1670</f>
        <v>#REF!</v>
      </c>
      <c r="C1617" s="208" t="e">
        <f>'so sanh'!C1670</f>
        <v>#REF!</v>
      </c>
      <c r="D1617" s="208" t="e">
        <f>'so sanh'!D1670</f>
        <v>#REF!</v>
      </c>
      <c r="E1617" s="208" t="e">
        <f>'so sanh'!E1670</f>
        <v>#REF!</v>
      </c>
    </row>
    <row r="1618" spans="1:5" x14ac:dyDescent="0.3">
      <c r="A1618" s="45" t="e">
        <f>'so sanh'!A1671</f>
        <v>#REF!</v>
      </c>
      <c r="B1618" s="208" t="e">
        <f>'so sanh'!B1671</f>
        <v>#REF!</v>
      </c>
      <c r="C1618" s="208" t="e">
        <f>'so sanh'!C1671</f>
        <v>#REF!</v>
      </c>
      <c r="D1618" s="208" t="e">
        <f>'so sanh'!D1671</f>
        <v>#REF!</v>
      </c>
      <c r="E1618" s="208" t="e">
        <f>'so sanh'!E1671</f>
        <v>#REF!</v>
      </c>
    </row>
    <row r="1619" spans="1:5" x14ac:dyDescent="0.3">
      <c r="A1619" s="45" t="e">
        <f>'so sanh'!A1672</f>
        <v>#REF!</v>
      </c>
      <c r="B1619" s="208" t="e">
        <f>'so sanh'!B1672</f>
        <v>#REF!</v>
      </c>
      <c r="C1619" s="208" t="e">
        <f>'so sanh'!C1672</f>
        <v>#REF!</v>
      </c>
      <c r="D1619" s="208" t="e">
        <f>'so sanh'!D1672</f>
        <v>#REF!</v>
      </c>
      <c r="E1619" s="208" t="e">
        <f>'so sanh'!E1672</f>
        <v>#REF!</v>
      </c>
    </row>
    <row r="1620" spans="1:5" x14ac:dyDescent="0.3">
      <c r="A1620" s="45" t="e">
        <f>'so sanh'!A1673</f>
        <v>#REF!</v>
      </c>
      <c r="B1620" s="208" t="e">
        <f>'so sanh'!B1673</f>
        <v>#REF!</v>
      </c>
      <c r="C1620" s="208" t="e">
        <f>'so sanh'!C1673</f>
        <v>#REF!</v>
      </c>
      <c r="D1620" s="208" t="e">
        <f>'so sanh'!D1673</f>
        <v>#REF!</v>
      </c>
      <c r="E1620" s="208" t="e">
        <f>'so sanh'!E1673</f>
        <v>#REF!</v>
      </c>
    </row>
    <row r="1621" spans="1:5" x14ac:dyDescent="0.3">
      <c r="A1621" s="45" t="e">
        <f>'so sanh'!A1674</f>
        <v>#REF!</v>
      </c>
      <c r="B1621" s="208" t="e">
        <f>'so sanh'!B1674</f>
        <v>#REF!</v>
      </c>
      <c r="C1621" s="208" t="e">
        <f>'so sanh'!C1674</f>
        <v>#REF!</v>
      </c>
      <c r="D1621" s="208" t="e">
        <f>'so sanh'!D1674</f>
        <v>#REF!</v>
      </c>
      <c r="E1621" s="208" t="e">
        <f>'so sanh'!E1674</f>
        <v>#REF!</v>
      </c>
    </row>
    <row r="1622" spans="1:5" x14ac:dyDescent="0.3">
      <c r="A1622" s="45" t="e">
        <f>'so sanh'!A1675</f>
        <v>#REF!</v>
      </c>
      <c r="B1622" s="208" t="e">
        <f>'so sanh'!B1675</f>
        <v>#REF!</v>
      </c>
      <c r="C1622" s="208" t="e">
        <f>'so sanh'!C1675</f>
        <v>#REF!</v>
      </c>
      <c r="D1622" s="208" t="e">
        <f>'so sanh'!D1675</f>
        <v>#REF!</v>
      </c>
      <c r="E1622" s="208" t="e">
        <f>'so sanh'!E1675</f>
        <v>#REF!</v>
      </c>
    </row>
    <row r="1623" spans="1:5" x14ac:dyDescent="0.3">
      <c r="A1623" s="45">
        <f>'so sanh'!A1676</f>
        <v>0</v>
      </c>
      <c r="B1623" s="208" t="e">
        <f>'so sanh'!B1676</f>
        <v>#REF!</v>
      </c>
      <c r="C1623" s="208">
        <f>'so sanh'!C1676</f>
        <v>0</v>
      </c>
      <c r="D1623" s="208">
        <f>'so sanh'!D1676</f>
        <v>0</v>
      </c>
      <c r="E1623" s="208">
        <f>'so sanh'!E1676</f>
        <v>0</v>
      </c>
    </row>
    <row r="1624" spans="1:5" x14ac:dyDescent="0.3">
      <c r="A1624" s="45" t="e">
        <f>'so sanh'!A1677</f>
        <v>#REF!</v>
      </c>
      <c r="B1624" s="208" t="e">
        <f>'so sanh'!B1677</f>
        <v>#REF!</v>
      </c>
      <c r="C1624" s="208" t="e">
        <f>'so sanh'!C1677</f>
        <v>#REF!</v>
      </c>
      <c r="D1624" s="208" t="e">
        <f>'so sanh'!D1677</f>
        <v>#REF!</v>
      </c>
      <c r="E1624" s="208" t="e">
        <f>'so sanh'!E1677</f>
        <v>#REF!</v>
      </c>
    </row>
    <row r="1625" spans="1:5" x14ac:dyDescent="0.3">
      <c r="A1625" s="45" t="e">
        <f>'so sanh'!A1678</f>
        <v>#REF!</v>
      </c>
      <c r="B1625" s="208" t="e">
        <f>'so sanh'!B1678</f>
        <v>#REF!</v>
      </c>
      <c r="C1625" s="208" t="e">
        <f>'so sanh'!C1678</f>
        <v>#REF!</v>
      </c>
      <c r="D1625" s="208" t="e">
        <f>'so sanh'!D1678</f>
        <v>#REF!</v>
      </c>
      <c r="E1625" s="208" t="e">
        <f>'so sanh'!E1678</f>
        <v>#REF!</v>
      </c>
    </row>
    <row r="1626" spans="1:5" x14ac:dyDescent="0.3">
      <c r="A1626" s="45" t="e">
        <f>'so sanh'!A1679</f>
        <v>#REF!</v>
      </c>
      <c r="B1626" s="208" t="e">
        <f>'so sanh'!B1679</f>
        <v>#REF!</v>
      </c>
      <c r="C1626" s="208" t="e">
        <f>'so sanh'!C1679</f>
        <v>#REF!</v>
      </c>
      <c r="D1626" s="208" t="e">
        <f>'so sanh'!D1679</f>
        <v>#REF!</v>
      </c>
      <c r="E1626" s="208" t="e">
        <f>'so sanh'!E1679</f>
        <v>#REF!</v>
      </c>
    </row>
    <row r="1627" spans="1:5" x14ac:dyDescent="0.3">
      <c r="A1627" s="45" t="e">
        <f>'so sanh'!A1680</f>
        <v>#REF!</v>
      </c>
      <c r="B1627" s="208" t="e">
        <f>'so sanh'!B1680</f>
        <v>#REF!</v>
      </c>
      <c r="C1627" s="208" t="e">
        <f>'so sanh'!C1680</f>
        <v>#REF!</v>
      </c>
      <c r="D1627" s="208" t="e">
        <f>'so sanh'!D1680</f>
        <v>#REF!</v>
      </c>
      <c r="E1627" s="208" t="e">
        <f>'so sanh'!E1680</f>
        <v>#REF!</v>
      </c>
    </row>
    <row r="1628" spans="1:5" x14ac:dyDescent="0.3">
      <c r="A1628" s="45" t="e">
        <f>'so sanh'!A1681</f>
        <v>#REF!</v>
      </c>
      <c r="B1628" s="208" t="e">
        <f>'so sanh'!B1681</f>
        <v>#REF!</v>
      </c>
      <c r="C1628" s="208" t="e">
        <f>'so sanh'!C1681</f>
        <v>#REF!</v>
      </c>
      <c r="D1628" s="208" t="e">
        <f>'so sanh'!D1681</f>
        <v>#REF!</v>
      </c>
      <c r="E1628" s="208" t="e">
        <f>'so sanh'!E1681</f>
        <v>#REF!</v>
      </c>
    </row>
    <row r="1629" spans="1:5" x14ac:dyDescent="0.3">
      <c r="A1629" s="45" t="e">
        <f>'so sanh'!A1682</f>
        <v>#REF!</v>
      </c>
      <c r="B1629" s="208" t="e">
        <f>'so sanh'!B1682</f>
        <v>#REF!</v>
      </c>
      <c r="C1629" s="208" t="e">
        <f>'so sanh'!C1682</f>
        <v>#REF!</v>
      </c>
      <c r="D1629" s="208" t="e">
        <f>'so sanh'!D1682</f>
        <v>#REF!</v>
      </c>
      <c r="E1629" s="208" t="e">
        <f>'so sanh'!E1682</f>
        <v>#REF!</v>
      </c>
    </row>
    <row r="1630" spans="1:5" x14ac:dyDescent="0.3">
      <c r="A1630" s="45" t="e">
        <f>'so sanh'!A1683</f>
        <v>#REF!</v>
      </c>
      <c r="B1630" s="208" t="e">
        <f>'so sanh'!B1683</f>
        <v>#REF!</v>
      </c>
      <c r="C1630" s="208" t="e">
        <f>'so sanh'!C1683</f>
        <v>#REF!</v>
      </c>
      <c r="D1630" s="208" t="e">
        <f>'so sanh'!D1683</f>
        <v>#REF!</v>
      </c>
      <c r="E1630" s="208" t="e">
        <f>'so sanh'!E1683</f>
        <v>#REF!</v>
      </c>
    </row>
    <row r="1631" spans="1:5" x14ac:dyDescent="0.3">
      <c r="A1631" s="45" t="e">
        <f>'so sanh'!A1684</f>
        <v>#REF!</v>
      </c>
      <c r="B1631" s="208" t="e">
        <f>'so sanh'!B1684</f>
        <v>#REF!</v>
      </c>
      <c r="C1631" s="208" t="e">
        <f>'so sanh'!C1684</f>
        <v>#REF!</v>
      </c>
      <c r="D1631" s="208" t="e">
        <f>'so sanh'!D1684</f>
        <v>#REF!</v>
      </c>
      <c r="E1631" s="208" t="e">
        <f>'so sanh'!E1684</f>
        <v>#REF!</v>
      </c>
    </row>
    <row r="1632" spans="1:5" x14ac:dyDescent="0.3">
      <c r="A1632" s="45" t="e">
        <f>'so sanh'!A1685</f>
        <v>#REF!</v>
      </c>
      <c r="B1632" s="208" t="e">
        <f>'so sanh'!B1685</f>
        <v>#REF!</v>
      </c>
      <c r="C1632" s="208" t="e">
        <f>'so sanh'!C1685</f>
        <v>#REF!</v>
      </c>
      <c r="D1632" s="208" t="e">
        <f>'so sanh'!D1685</f>
        <v>#REF!</v>
      </c>
      <c r="E1632" s="208" t="e">
        <f>'so sanh'!E1685</f>
        <v>#REF!</v>
      </c>
    </row>
    <row r="1633" spans="1:5" x14ac:dyDescent="0.3">
      <c r="A1633" s="45" t="e">
        <f>'so sanh'!A1686</f>
        <v>#REF!</v>
      </c>
      <c r="B1633" s="208" t="e">
        <f>'so sanh'!B1686</f>
        <v>#REF!</v>
      </c>
      <c r="C1633" s="208" t="e">
        <f>'so sanh'!C1686</f>
        <v>#REF!</v>
      </c>
      <c r="D1633" s="208" t="e">
        <f>'so sanh'!D1686</f>
        <v>#REF!</v>
      </c>
      <c r="E1633" s="208" t="e">
        <f>'so sanh'!E1686</f>
        <v>#REF!</v>
      </c>
    </row>
    <row r="1634" spans="1:5" x14ac:dyDescent="0.3">
      <c r="A1634" s="45" t="e">
        <f>'so sanh'!A1687</f>
        <v>#REF!</v>
      </c>
      <c r="B1634" s="208" t="e">
        <f>'so sanh'!B1687</f>
        <v>#REF!</v>
      </c>
      <c r="C1634" s="208" t="e">
        <f>'so sanh'!C1687</f>
        <v>#REF!</v>
      </c>
      <c r="D1634" s="208" t="e">
        <f>'so sanh'!D1687</f>
        <v>#REF!</v>
      </c>
      <c r="E1634" s="208" t="e">
        <f>'so sanh'!E1687</f>
        <v>#REF!</v>
      </c>
    </row>
    <row r="1635" spans="1:5" x14ac:dyDescent="0.3">
      <c r="A1635" s="45" t="e">
        <f>'so sanh'!A1688</f>
        <v>#REF!</v>
      </c>
      <c r="B1635" s="208" t="e">
        <f>'so sanh'!B1688</f>
        <v>#REF!</v>
      </c>
      <c r="C1635" s="208" t="e">
        <f>'so sanh'!C1688</f>
        <v>#REF!</v>
      </c>
      <c r="D1635" s="208" t="e">
        <f>'so sanh'!D1688</f>
        <v>#REF!</v>
      </c>
      <c r="E1635" s="208" t="e">
        <f>'so sanh'!E1688</f>
        <v>#REF!</v>
      </c>
    </row>
    <row r="1636" spans="1:5" x14ac:dyDescent="0.3">
      <c r="A1636" s="45" t="e">
        <f>'so sanh'!A1689</f>
        <v>#REF!</v>
      </c>
      <c r="B1636" s="208" t="e">
        <f>'so sanh'!B1689</f>
        <v>#REF!</v>
      </c>
      <c r="C1636" s="208" t="e">
        <f>'so sanh'!C1689</f>
        <v>#REF!</v>
      </c>
      <c r="D1636" s="208" t="e">
        <f>'so sanh'!D1689</f>
        <v>#REF!</v>
      </c>
      <c r="E1636" s="208" t="e">
        <f>'so sanh'!E1689</f>
        <v>#REF!</v>
      </c>
    </row>
    <row r="1637" spans="1:5" x14ac:dyDescent="0.3">
      <c r="A1637" s="45" t="e">
        <f>'so sanh'!A1690</f>
        <v>#REF!</v>
      </c>
      <c r="B1637" s="208" t="e">
        <f>'so sanh'!B1690</f>
        <v>#REF!</v>
      </c>
      <c r="C1637" s="208" t="e">
        <f>'so sanh'!C1690</f>
        <v>#REF!</v>
      </c>
      <c r="D1637" s="208" t="e">
        <f>'so sanh'!D1690</f>
        <v>#REF!</v>
      </c>
      <c r="E1637" s="208" t="e">
        <f>'so sanh'!E1690</f>
        <v>#REF!</v>
      </c>
    </row>
    <row r="1638" spans="1:5" x14ac:dyDescent="0.3">
      <c r="A1638" s="45" t="e">
        <f>'so sanh'!A1691</f>
        <v>#REF!</v>
      </c>
      <c r="B1638" s="208" t="e">
        <f>'so sanh'!B1691</f>
        <v>#REF!</v>
      </c>
      <c r="C1638" s="208" t="e">
        <f>'so sanh'!C1691</f>
        <v>#REF!</v>
      </c>
      <c r="D1638" s="208" t="e">
        <f>'so sanh'!D1691</f>
        <v>#REF!</v>
      </c>
      <c r="E1638" s="208" t="e">
        <f>'so sanh'!E1691</f>
        <v>#REF!</v>
      </c>
    </row>
    <row r="1639" spans="1:5" x14ac:dyDescent="0.3">
      <c r="A1639" s="45" t="e">
        <f>'so sanh'!A1692</f>
        <v>#REF!</v>
      </c>
      <c r="B1639" s="208" t="e">
        <f>'so sanh'!B1692</f>
        <v>#REF!</v>
      </c>
      <c r="C1639" s="208" t="e">
        <f>'so sanh'!C1692</f>
        <v>#REF!</v>
      </c>
      <c r="D1639" s="208" t="e">
        <f>'so sanh'!D1692</f>
        <v>#REF!</v>
      </c>
      <c r="E1639" s="208" t="e">
        <f>'so sanh'!E1692</f>
        <v>#REF!</v>
      </c>
    </row>
    <row r="1640" spans="1:5" x14ac:dyDescent="0.3">
      <c r="A1640" s="45" t="e">
        <f>'so sanh'!A1693</f>
        <v>#REF!</v>
      </c>
      <c r="B1640" s="208" t="e">
        <f>'so sanh'!B1693</f>
        <v>#REF!</v>
      </c>
      <c r="C1640" s="208" t="e">
        <f>'so sanh'!C1693</f>
        <v>#REF!</v>
      </c>
      <c r="D1640" s="208" t="e">
        <f>'so sanh'!D1693</f>
        <v>#REF!</v>
      </c>
      <c r="E1640" s="208" t="e">
        <f>'so sanh'!E1693</f>
        <v>#REF!</v>
      </c>
    </row>
    <row r="1641" spans="1:5" x14ac:dyDescent="0.3">
      <c r="A1641" s="45" t="e">
        <f>'so sanh'!A1694</f>
        <v>#REF!</v>
      </c>
      <c r="B1641" s="208" t="e">
        <f>'so sanh'!B1694</f>
        <v>#REF!</v>
      </c>
      <c r="C1641" s="208" t="e">
        <f>'so sanh'!C1694</f>
        <v>#REF!</v>
      </c>
      <c r="D1641" s="208" t="e">
        <f>'so sanh'!D1694</f>
        <v>#REF!</v>
      </c>
      <c r="E1641" s="208" t="e">
        <f>'so sanh'!E1694</f>
        <v>#REF!</v>
      </c>
    </row>
    <row r="1642" spans="1:5" x14ac:dyDescent="0.3">
      <c r="A1642" s="45" t="e">
        <f>'so sanh'!A1695</f>
        <v>#REF!</v>
      </c>
      <c r="B1642" s="208" t="e">
        <f>'so sanh'!B1695</f>
        <v>#REF!</v>
      </c>
      <c r="C1642" s="208" t="e">
        <f>'so sanh'!C1695</f>
        <v>#REF!</v>
      </c>
      <c r="D1642" s="208" t="e">
        <f>'so sanh'!D1695</f>
        <v>#REF!</v>
      </c>
      <c r="E1642" s="208" t="e">
        <f>'so sanh'!E1695</f>
        <v>#REF!</v>
      </c>
    </row>
    <row r="1643" spans="1:5" x14ac:dyDescent="0.3">
      <c r="A1643" s="45" t="e">
        <f>'so sanh'!A1696</f>
        <v>#REF!</v>
      </c>
      <c r="B1643" s="208" t="e">
        <f>'so sanh'!B1696</f>
        <v>#REF!</v>
      </c>
      <c r="C1643" s="208" t="e">
        <f>'so sanh'!C1696</f>
        <v>#REF!</v>
      </c>
      <c r="D1643" s="208" t="e">
        <f>'so sanh'!D1696</f>
        <v>#REF!</v>
      </c>
      <c r="E1643" s="208" t="e">
        <f>'so sanh'!E1696</f>
        <v>#REF!</v>
      </c>
    </row>
    <row r="1644" spans="1:5" x14ac:dyDescent="0.3">
      <c r="A1644" s="45" t="e">
        <f>'so sanh'!A1697</f>
        <v>#REF!</v>
      </c>
      <c r="B1644" s="208" t="e">
        <f>'so sanh'!B1697</f>
        <v>#REF!</v>
      </c>
      <c r="C1644" s="208" t="e">
        <f>'so sanh'!C1697</f>
        <v>#REF!</v>
      </c>
      <c r="D1644" s="208" t="e">
        <f>'so sanh'!D1697</f>
        <v>#REF!</v>
      </c>
      <c r="E1644" s="208" t="e">
        <f>'so sanh'!E1697</f>
        <v>#REF!</v>
      </c>
    </row>
    <row r="1645" spans="1:5" x14ac:dyDescent="0.3">
      <c r="A1645" s="45" t="e">
        <f>'so sanh'!A1698</f>
        <v>#REF!</v>
      </c>
      <c r="B1645" s="208" t="e">
        <f>'so sanh'!B1698</f>
        <v>#REF!</v>
      </c>
      <c r="C1645" s="208" t="e">
        <f>'so sanh'!C1698</f>
        <v>#REF!</v>
      </c>
      <c r="D1645" s="208" t="e">
        <f>'so sanh'!D1698</f>
        <v>#REF!</v>
      </c>
      <c r="E1645" s="208" t="e">
        <f>'so sanh'!E1698</f>
        <v>#REF!</v>
      </c>
    </row>
    <row r="1646" spans="1:5" x14ac:dyDescent="0.3">
      <c r="A1646" s="45">
        <f>'so sanh'!A1699</f>
        <v>0</v>
      </c>
      <c r="B1646" s="208" t="e">
        <f>'so sanh'!B1699</f>
        <v>#REF!</v>
      </c>
      <c r="C1646" s="208">
        <f>'so sanh'!C1699</f>
        <v>0</v>
      </c>
      <c r="D1646" s="208">
        <f>'so sanh'!D1699</f>
        <v>0</v>
      </c>
      <c r="E1646" s="208">
        <f>'so sanh'!E1699</f>
        <v>0</v>
      </c>
    </row>
    <row r="1647" spans="1:5" x14ac:dyDescent="0.3">
      <c r="A1647" s="45" t="e">
        <f>'so sanh'!A1700</f>
        <v>#REF!</v>
      </c>
      <c r="B1647" s="208" t="e">
        <f>'so sanh'!B1700</f>
        <v>#REF!</v>
      </c>
      <c r="C1647" s="208" t="e">
        <f>'so sanh'!C1700</f>
        <v>#REF!</v>
      </c>
      <c r="D1647" s="208" t="e">
        <f>'so sanh'!D1700</f>
        <v>#REF!</v>
      </c>
      <c r="E1647" s="208" t="e">
        <f>'so sanh'!E1700</f>
        <v>#REF!</v>
      </c>
    </row>
    <row r="1648" spans="1:5" x14ac:dyDescent="0.3">
      <c r="A1648" s="45" t="e">
        <f>'so sanh'!A1701</f>
        <v>#REF!</v>
      </c>
      <c r="B1648" s="208" t="e">
        <f>'so sanh'!B1701</f>
        <v>#REF!</v>
      </c>
      <c r="C1648" s="208" t="e">
        <f>'so sanh'!C1701</f>
        <v>#REF!</v>
      </c>
      <c r="D1648" s="208" t="e">
        <f>'so sanh'!D1701</f>
        <v>#REF!</v>
      </c>
      <c r="E1648" s="208" t="e">
        <f>'so sanh'!E1701</f>
        <v>#REF!</v>
      </c>
    </row>
    <row r="1649" spans="1:5" x14ac:dyDescent="0.3">
      <c r="A1649" s="45" t="e">
        <f>'so sanh'!A1702</f>
        <v>#REF!</v>
      </c>
      <c r="B1649" s="208" t="e">
        <f>'so sanh'!B1702</f>
        <v>#REF!</v>
      </c>
      <c r="C1649" s="208" t="e">
        <f>'so sanh'!C1702</f>
        <v>#REF!</v>
      </c>
      <c r="D1649" s="208" t="e">
        <f>'so sanh'!D1702</f>
        <v>#REF!</v>
      </c>
      <c r="E1649" s="208" t="e">
        <f>'so sanh'!E1702</f>
        <v>#REF!</v>
      </c>
    </row>
    <row r="1650" spans="1:5" x14ac:dyDescent="0.3">
      <c r="A1650" s="45" t="e">
        <f>'so sanh'!A1703</f>
        <v>#REF!</v>
      </c>
      <c r="B1650" s="208" t="e">
        <f>'so sanh'!B1703</f>
        <v>#REF!</v>
      </c>
      <c r="C1650" s="208" t="e">
        <f>'so sanh'!C1703</f>
        <v>#REF!</v>
      </c>
      <c r="D1650" s="208" t="e">
        <f>'so sanh'!D1703</f>
        <v>#REF!</v>
      </c>
      <c r="E1650" s="208" t="e">
        <f>'so sanh'!E1703</f>
        <v>#REF!</v>
      </c>
    </row>
    <row r="1651" spans="1:5" x14ac:dyDescent="0.3">
      <c r="A1651" s="45" t="e">
        <f>'so sanh'!A1704</f>
        <v>#REF!</v>
      </c>
      <c r="B1651" s="208" t="e">
        <f>'so sanh'!B1704</f>
        <v>#REF!</v>
      </c>
      <c r="C1651" s="208" t="e">
        <f>'so sanh'!C1704</f>
        <v>#REF!</v>
      </c>
      <c r="D1651" s="208" t="e">
        <f>'so sanh'!D1704</f>
        <v>#REF!</v>
      </c>
      <c r="E1651" s="208" t="e">
        <f>'so sanh'!E1704</f>
        <v>#REF!</v>
      </c>
    </row>
    <row r="1652" spans="1:5" x14ac:dyDescent="0.3">
      <c r="A1652" s="45" t="e">
        <f>'so sanh'!A1705</f>
        <v>#REF!</v>
      </c>
      <c r="B1652" s="208" t="e">
        <f>'so sanh'!B1705</f>
        <v>#REF!</v>
      </c>
      <c r="C1652" s="208" t="e">
        <f>'so sanh'!C1705</f>
        <v>#REF!</v>
      </c>
      <c r="D1652" s="208" t="e">
        <f>'so sanh'!D1705</f>
        <v>#REF!</v>
      </c>
      <c r="E1652" s="208" t="e">
        <f>'so sanh'!E1705</f>
        <v>#REF!</v>
      </c>
    </row>
    <row r="1653" spans="1:5" x14ac:dyDescent="0.3">
      <c r="A1653" s="45" t="e">
        <f>'so sanh'!A1706</f>
        <v>#REF!</v>
      </c>
      <c r="B1653" s="208" t="e">
        <f>'so sanh'!B1706</f>
        <v>#REF!</v>
      </c>
      <c r="C1653" s="208" t="e">
        <f>'so sanh'!C1706</f>
        <v>#REF!</v>
      </c>
      <c r="D1653" s="208" t="e">
        <f>'so sanh'!D1706</f>
        <v>#REF!</v>
      </c>
      <c r="E1653" s="208" t="e">
        <f>'so sanh'!E1706</f>
        <v>#REF!</v>
      </c>
    </row>
    <row r="1654" spans="1:5" x14ac:dyDescent="0.3">
      <c r="A1654" s="45" t="e">
        <f>'so sanh'!A1707</f>
        <v>#REF!</v>
      </c>
      <c r="B1654" s="208" t="e">
        <f>'so sanh'!B1707</f>
        <v>#REF!</v>
      </c>
      <c r="C1654" s="208" t="e">
        <f>'so sanh'!C1707</f>
        <v>#REF!</v>
      </c>
      <c r="D1654" s="208" t="e">
        <f>'so sanh'!D1707</f>
        <v>#REF!</v>
      </c>
      <c r="E1654" s="208" t="e">
        <f>'so sanh'!E1707</f>
        <v>#REF!</v>
      </c>
    </row>
    <row r="1655" spans="1:5" x14ac:dyDescent="0.3">
      <c r="A1655" s="45" t="e">
        <f>'so sanh'!A1708</f>
        <v>#REF!</v>
      </c>
      <c r="B1655" s="208" t="e">
        <f>'so sanh'!B1708</f>
        <v>#REF!</v>
      </c>
      <c r="C1655" s="208" t="e">
        <f>'so sanh'!C1708</f>
        <v>#REF!</v>
      </c>
      <c r="D1655" s="208" t="e">
        <f>'so sanh'!D1708</f>
        <v>#REF!</v>
      </c>
      <c r="E1655" s="208" t="e">
        <f>'so sanh'!E1708</f>
        <v>#REF!</v>
      </c>
    </row>
    <row r="1656" spans="1:5" x14ac:dyDescent="0.3">
      <c r="A1656" s="45" t="e">
        <f>'so sanh'!A1709</f>
        <v>#REF!</v>
      </c>
      <c r="B1656" s="208" t="e">
        <f>'so sanh'!B1709</f>
        <v>#REF!</v>
      </c>
      <c r="C1656" s="208" t="e">
        <f>'so sanh'!C1709</f>
        <v>#REF!</v>
      </c>
      <c r="D1656" s="208" t="e">
        <f>'so sanh'!D1709</f>
        <v>#REF!</v>
      </c>
      <c r="E1656" s="208" t="e">
        <f>'so sanh'!E1709</f>
        <v>#REF!</v>
      </c>
    </row>
    <row r="1657" spans="1:5" x14ac:dyDescent="0.3">
      <c r="A1657" s="45" t="e">
        <f>'so sanh'!A1710</f>
        <v>#REF!</v>
      </c>
      <c r="B1657" s="208" t="e">
        <f>'so sanh'!B1710</f>
        <v>#REF!</v>
      </c>
      <c r="C1657" s="208" t="e">
        <f>'so sanh'!C1710</f>
        <v>#REF!</v>
      </c>
      <c r="D1657" s="208" t="e">
        <f>'so sanh'!D1710</f>
        <v>#REF!</v>
      </c>
      <c r="E1657" s="208" t="e">
        <f>'so sanh'!E1710</f>
        <v>#REF!</v>
      </c>
    </row>
    <row r="1658" spans="1:5" x14ac:dyDescent="0.3">
      <c r="A1658" s="45" t="e">
        <f>'so sanh'!A1711</f>
        <v>#REF!</v>
      </c>
      <c r="B1658" s="208" t="e">
        <f>'so sanh'!B1711</f>
        <v>#REF!</v>
      </c>
      <c r="C1658" s="208" t="e">
        <f>'so sanh'!C1711</f>
        <v>#REF!</v>
      </c>
      <c r="D1658" s="208" t="e">
        <f>'so sanh'!D1711</f>
        <v>#REF!</v>
      </c>
      <c r="E1658" s="208" t="e">
        <f>'so sanh'!E1711</f>
        <v>#REF!</v>
      </c>
    </row>
    <row r="1659" spans="1:5" x14ac:dyDescent="0.3">
      <c r="A1659" s="45">
        <f>'so sanh'!A1712</f>
        <v>0</v>
      </c>
      <c r="B1659" s="208" t="e">
        <f>'so sanh'!B1712</f>
        <v>#REF!</v>
      </c>
      <c r="C1659" s="208">
        <f>'so sanh'!C1712</f>
        <v>0</v>
      </c>
      <c r="D1659" s="208">
        <f>'so sanh'!D1712</f>
        <v>0</v>
      </c>
      <c r="E1659" s="208">
        <f>'so sanh'!E1712</f>
        <v>0</v>
      </c>
    </row>
    <row r="1660" spans="1:5" x14ac:dyDescent="0.3">
      <c r="A1660" s="45">
        <f>'so sanh'!A1713</f>
        <v>0</v>
      </c>
      <c r="B1660" s="208" t="e">
        <f>'so sanh'!B1713</f>
        <v>#REF!</v>
      </c>
      <c r="C1660" s="208">
        <f>'so sanh'!C1713</f>
        <v>0</v>
      </c>
      <c r="D1660" s="208">
        <f>'so sanh'!D1713</f>
        <v>0</v>
      </c>
      <c r="E1660" s="208">
        <f>'so sanh'!E1713</f>
        <v>0</v>
      </c>
    </row>
    <row r="1661" spans="1:5" x14ac:dyDescent="0.3">
      <c r="A1661" s="45" t="e">
        <f>'so sanh'!A1714</f>
        <v>#REF!</v>
      </c>
      <c r="B1661" s="208" t="e">
        <f>'so sanh'!B1714</f>
        <v>#REF!</v>
      </c>
      <c r="C1661" s="208" t="e">
        <f>'so sanh'!C1714</f>
        <v>#REF!</v>
      </c>
      <c r="D1661" s="208" t="e">
        <f>'so sanh'!D1714</f>
        <v>#REF!</v>
      </c>
      <c r="E1661" s="208" t="e">
        <f>'so sanh'!E1714</f>
        <v>#REF!</v>
      </c>
    </row>
    <row r="1662" spans="1:5" x14ac:dyDescent="0.3">
      <c r="A1662" s="45" t="e">
        <f>'so sanh'!A1715</f>
        <v>#REF!</v>
      </c>
      <c r="B1662" s="208" t="e">
        <f>'so sanh'!B1715</f>
        <v>#REF!</v>
      </c>
      <c r="C1662" s="208" t="e">
        <f>'so sanh'!C1715</f>
        <v>#REF!</v>
      </c>
      <c r="D1662" s="208" t="e">
        <f>'so sanh'!D1715</f>
        <v>#REF!</v>
      </c>
      <c r="E1662" s="208" t="e">
        <f>'so sanh'!E1715</f>
        <v>#REF!</v>
      </c>
    </row>
    <row r="1663" spans="1:5" x14ac:dyDescent="0.3">
      <c r="A1663" s="45" t="e">
        <f>'so sanh'!A1716</f>
        <v>#REF!</v>
      </c>
      <c r="B1663" s="208" t="e">
        <f>'so sanh'!B1716</f>
        <v>#REF!</v>
      </c>
      <c r="C1663" s="208" t="e">
        <f>'so sanh'!C1716</f>
        <v>#REF!</v>
      </c>
      <c r="D1663" s="208" t="e">
        <f>'so sanh'!D1716</f>
        <v>#REF!</v>
      </c>
      <c r="E1663" s="208" t="e">
        <f>'so sanh'!E1716</f>
        <v>#REF!</v>
      </c>
    </row>
    <row r="1664" spans="1:5" x14ac:dyDescent="0.3">
      <c r="A1664" s="45" t="e">
        <f>'so sanh'!A1717</f>
        <v>#REF!</v>
      </c>
      <c r="B1664" s="208" t="e">
        <f>'so sanh'!B1717</f>
        <v>#REF!</v>
      </c>
      <c r="C1664" s="208" t="e">
        <f>'so sanh'!C1717</f>
        <v>#REF!</v>
      </c>
      <c r="D1664" s="208" t="e">
        <f>'so sanh'!D1717</f>
        <v>#REF!</v>
      </c>
      <c r="E1664" s="208" t="e">
        <f>'so sanh'!E1717</f>
        <v>#REF!</v>
      </c>
    </row>
    <row r="1665" spans="1:5" x14ac:dyDescent="0.3">
      <c r="A1665" s="45" t="e">
        <f>'so sanh'!A1718</f>
        <v>#REF!</v>
      </c>
      <c r="B1665" s="208" t="e">
        <f>'so sanh'!B1718</f>
        <v>#REF!</v>
      </c>
      <c r="C1665" s="208" t="e">
        <f>'so sanh'!C1718</f>
        <v>#REF!</v>
      </c>
      <c r="D1665" s="208" t="e">
        <f>'so sanh'!D1718</f>
        <v>#REF!</v>
      </c>
      <c r="E1665" s="208" t="e">
        <f>'so sanh'!E1718</f>
        <v>#REF!</v>
      </c>
    </row>
    <row r="1666" spans="1:5" x14ac:dyDescent="0.3">
      <c r="A1666" s="45" t="e">
        <f>'so sanh'!A1719</f>
        <v>#REF!</v>
      </c>
      <c r="B1666" s="208" t="e">
        <f>'so sanh'!B1719</f>
        <v>#REF!</v>
      </c>
      <c r="C1666" s="208" t="e">
        <f>'so sanh'!C1719</f>
        <v>#REF!</v>
      </c>
      <c r="D1666" s="208" t="e">
        <f>'so sanh'!D1719</f>
        <v>#REF!</v>
      </c>
      <c r="E1666" s="208" t="e">
        <f>'so sanh'!E1719</f>
        <v>#REF!</v>
      </c>
    </row>
    <row r="1667" spans="1:5" x14ac:dyDescent="0.3">
      <c r="A1667" s="45" t="e">
        <f>'so sanh'!A1720</f>
        <v>#REF!</v>
      </c>
      <c r="B1667" s="208" t="e">
        <f>'so sanh'!B1720</f>
        <v>#REF!</v>
      </c>
      <c r="C1667" s="208" t="e">
        <f>'so sanh'!C1720</f>
        <v>#REF!</v>
      </c>
      <c r="D1667" s="208" t="e">
        <f>'so sanh'!D1720</f>
        <v>#REF!</v>
      </c>
      <c r="E1667" s="208" t="e">
        <f>'so sanh'!E1720</f>
        <v>#REF!</v>
      </c>
    </row>
    <row r="1668" spans="1:5" x14ac:dyDescent="0.3">
      <c r="A1668" s="45" t="e">
        <f>'so sanh'!A1721</f>
        <v>#REF!</v>
      </c>
      <c r="B1668" s="208" t="e">
        <f>'so sanh'!B1721</f>
        <v>#REF!</v>
      </c>
      <c r="C1668" s="208" t="e">
        <f>'so sanh'!C1721</f>
        <v>#REF!</v>
      </c>
      <c r="D1668" s="208" t="e">
        <f>'so sanh'!D1721</f>
        <v>#REF!</v>
      </c>
      <c r="E1668" s="208" t="e">
        <f>'so sanh'!E1721</f>
        <v>#REF!</v>
      </c>
    </row>
    <row r="1669" spans="1:5" x14ac:dyDescent="0.3">
      <c r="A1669" s="45" t="e">
        <f>'so sanh'!A1722</f>
        <v>#REF!</v>
      </c>
      <c r="B1669" s="208" t="e">
        <f>'so sanh'!B1722</f>
        <v>#REF!</v>
      </c>
      <c r="C1669" s="208" t="e">
        <f>'so sanh'!C1722</f>
        <v>#REF!</v>
      </c>
      <c r="D1669" s="208" t="e">
        <f>'so sanh'!D1722</f>
        <v>#REF!</v>
      </c>
      <c r="E1669" s="208" t="e">
        <f>'so sanh'!E1722</f>
        <v>#REF!</v>
      </c>
    </row>
    <row r="1670" spans="1:5" x14ac:dyDescent="0.3">
      <c r="A1670" s="45" t="e">
        <f>'so sanh'!A1723</f>
        <v>#REF!</v>
      </c>
      <c r="B1670" s="208" t="e">
        <f>'so sanh'!B1723</f>
        <v>#REF!</v>
      </c>
      <c r="C1670" s="208" t="e">
        <f>'so sanh'!C1723</f>
        <v>#REF!</v>
      </c>
      <c r="D1670" s="208" t="e">
        <f>'so sanh'!D1723</f>
        <v>#REF!</v>
      </c>
      <c r="E1670" s="208" t="e">
        <f>'so sanh'!E1723</f>
        <v>#REF!</v>
      </c>
    </row>
    <row r="1671" spans="1:5" x14ac:dyDescent="0.3">
      <c r="A1671" s="45" t="e">
        <f>'so sanh'!A1724</f>
        <v>#REF!</v>
      </c>
      <c r="B1671" s="208" t="e">
        <f>'so sanh'!B1724</f>
        <v>#REF!</v>
      </c>
      <c r="C1671" s="208" t="e">
        <f>'so sanh'!C1724</f>
        <v>#REF!</v>
      </c>
      <c r="D1671" s="208" t="e">
        <f>'so sanh'!D1724</f>
        <v>#REF!</v>
      </c>
      <c r="E1671" s="208" t="e">
        <f>'so sanh'!E1724</f>
        <v>#REF!</v>
      </c>
    </row>
    <row r="1672" spans="1:5" x14ac:dyDescent="0.3">
      <c r="A1672" s="45" t="e">
        <f>'so sanh'!A1725</f>
        <v>#REF!</v>
      </c>
      <c r="B1672" s="208" t="e">
        <f>'so sanh'!B1725</f>
        <v>#REF!</v>
      </c>
      <c r="C1672" s="208" t="e">
        <f>'so sanh'!C1725</f>
        <v>#REF!</v>
      </c>
      <c r="D1672" s="208" t="e">
        <f>'so sanh'!D1725</f>
        <v>#REF!</v>
      </c>
      <c r="E1672" s="208" t="e">
        <f>'so sanh'!E1725</f>
        <v>#REF!</v>
      </c>
    </row>
    <row r="1673" spans="1:5" x14ac:dyDescent="0.3">
      <c r="A1673" s="45" t="e">
        <f>'so sanh'!A1726</f>
        <v>#REF!</v>
      </c>
      <c r="B1673" s="208" t="e">
        <f>'so sanh'!B1726</f>
        <v>#REF!</v>
      </c>
      <c r="C1673" s="208" t="e">
        <f>'so sanh'!C1726</f>
        <v>#REF!</v>
      </c>
      <c r="D1673" s="208" t="e">
        <f>'so sanh'!D1726</f>
        <v>#REF!</v>
      </c>
      <c r="E1673" s="208" t="e">
        <f>'so sanh'!E1726</f>
        <v>#REF!</v>
      </c>
    </row>
    <row r="1674" spans="1:5" x14ac:dyDescent="0.3">
      <c r="A1674" s="45" t="e">
        <f>'so sanh'!A1727</f>
        <v>#REF!</v>
      </c>
      <c r="B1674" s="208" t="e">
        <f>'so sanh'!B1727</f>
        <v>#REF!</v>
      </c>
      <c r="C1674" s="208" t="e">
        <f>'so sanh'!C1727</f>
        <v>#REF!</v>
      </c>
      <c r="D1674" s="208" t="e">
        <f>'so sanh'!D1727</f>
        <v>#REF!</v>
      </c>
      <c r="E1674" s="208" t="e">
        <f>'so sanh'!E1727</f>
        <v>#REF!</v>
      </c>
    </row>
    <row r="1675" spans="1:5" x14ac:dyDescent="0.3">
      <c r="A1675" s="45" t="e">
        <f>'so sanh'!A1728</f>
        <v>#REF!</v>
      </c>
      <c r="B1675" s="208" t="e">
        <f>'so sanh'!B1728</f>
        <v>#REF!</v>
      </c>
      <c r="C1675" s="208" t="e">
        <f>'so sanh'!C1728</f>
        <v>#REF!</v>
      </c>
      <c r="D1675" s="208" t="e">
        <f>'so sanh'!D1728</f>
        <v>#REF!</v>
      </c>
      <c r="E1675" s="208" t="e">
        <f>'so sanh'!E1728</f>
        <v>#REF!</v>
      </c>
    </row>
    <row r="1676" spans="1:5" x14ac:dyDescent="0.3">
      <c r="A1676" s="45" t="e">
        <f>'so sanh'!A1729</f>
        <v>#REF!</v>
      </c>
      <c r="B1676" s="208" t="e">
        <f>'so sanh'!B1729</f>
        <v>#REF!</v>
      </c>
      <c r="C1676" s="208" t="e">
        <f>'so sanh'!C1729</f>
        <v>#REF!</v>
      </c>
      <c r="D1676" s="208" t="e">
        <f>'so sanh'!D1729</f>
        <v>#REF!</v>
      </c>
      <c r="E1676" s="208" t="e">
        <f>'so sanh'!E1729</f>
        <v>#REF!</v>
      </c>
    </row>
    <row r="1677" spans="1:5" x14ac:dyDescent="0.3">
      <c r="A1677" s="45" t="e">
        <f>'so sanh'!A1730</f>
        <v>#REF!</v>
      </c>
      <c r="B1677" s="208" t="e">
        <f>'so sanh'!B1730</f>
        <v>#REF!</v>
      </c>
      <c r="C1677" s="208" t="e">
        <f>'so sanh'!C1730</f>
        <v>#REF!</v>
      </c>
      <c r="D1677" s="208" t="e">
        <f>'so sanh'!D1730</f>
        <v>#REF!</v>
      </c>
      <c r="E1677" s="208" t="e">
        <f>'so sanh'!E1730</f>
        <v>#REF!</v>
      </c>
    </row>
    <row r="1678" spans="1:5" x14ac:dyDescent="0.3">
      <c r="A1678" s="45" t="e">
        <f>'so sanh'!A1731</f>
        <v>#REF!</v>
      </c>
      <c r="B1678" s="208" t="e">
        <f>'so sanh'!B1731</f>
        <v>#REF!</v>
      </c>
      <c r="C1678" s="208" t="e">
        <f>'so sanh'!C1731</f>
        <v>#REF!</v>
      </c>
      <c r="D1678" s="208" t="e">
        <f>'so sanh'!D1731</f>
        <v>#REF!</v>
      </c>
      <c r="E1678" s="208" t="e">
        <f>'so sanh'!E1731</f>
        <v>#REF!</v>
      </c>
    </row>
    <row r="1679" spans="1:5" x14ac:dyDescent="0.3">
      <c r="A1679" s="45" t="e">
        <f>'so sanh'!A1732</f>
        <v>#REF!</v>
      </c>
      <c r="B1679" s="208" t="e">
        <f>'so sanh'!B1732</f>
        <v>#REF!</v>
      </c>
      <c r="C1679" s="208" t="e">
        <f>'so sanh'!C1732</f>
        <v>#REF!</v>
      </c>
      <c r="D1679" s="208" t="e">
        <f>'so sanh'!D1732</f>
        <v>#REF!</v>
      </c>
      <c r="E1679" s="208" t="e">
        <f>'so sanh'!E1732</f>
        <v>#REF!</v>
      </c>
    </row>
    <row r="1680" spans="1:5" x14ac:dyDescent="0.3">
      <c r="A1680" s="45" t="e">
        <f>'so sanh'!A1733</f>
        <v>#REF!</v>
      </c>
      <c r="B1680" s="208" t="e">
        <f>'so sanh'!B1733</f>
        <v>#REF!</v>
      </c>
      <c r="C1680" s="208" t="e">
        <f>'so sanh'!C1733</f>
        <v>#REF!</v>
      </c>
      <c r="D1680" s="208" t="e">
        <f>'so sanh'!D1733</f>
        <v>#REF!</v>
      </c>
      <c r="E1680" s="208" t="e">
        <f>'so sanh'!E1733</f>
        <v>#REF!</v>
      </c>
    </row>
    <row r="1681" spans="1:5" x14ac:dyDescent="0.3">
      <c r="A1681" s="45" t="e">
        <f>'so sanh'!A1734</f>
        <v>#REF!</v>
      </c>
      <c r="B1681" s="208" t="e">
        <f>'so sanh'!B1734</f>
        <v>#REF!</v>
      </c>
      <c r="C1681" s="208" t="e">
        <f>'so sanh'!C1734</f>
        <v>#REF!</v>
      </c>
      <c r="D1681" s="208" t="e">
        <f>'so sanh'!D1734</f>
        <v>#REF!</v>
      </c>
      <c r="E1681" s="208" t="e">
        <f>'so sanh'!E1734</f>
        <v>#REF!</v>
      </c>
    </row>
    <row r="1682" spans="1:5" x14ac:dyDescent="0.3">
      <c r="A1682" s="45" t="e">
        <f>'so sanh'!A1735</f>
        <v>#REF!</v>
      </c>
      <c r="B1682" s="208" t="e">
        <f>'so sanh'!B1735</f>
        <v>#REF!</v>
      </c>
      <c r="C1682" s="208" t="e">
        <f>'so sanh'!C1735</f>
        <v>#REF!</v>
      </c>
      <c r="D1682" s="208" t="e">
        <f>'so sanh'!D1735</f>
        <v>#REF!</v>
      </c>
      <c r="E1682" s="208" t="e">
        <f>'so sanh'!E1735</f>
        <v>#REF!</v>
      </c>
    </row>
    <row r="1683" spans="1:5" x14ac:dyDescent="0.3">
      <c r="A1683" s="45" t="e">
        <f>'so sanh'!A1736</f>
        <v>#REF!</v>
      </c>
      <c r="B1683" s="208" t="e">
        <f>'so sanh'!B1736</f>
        <v>#REF!</v>
      </c>
      <c r="C1683" s="208" t="e">
        <f>'so sanh'!C1736</f>
        <v>#REF!</v>
      </c>
      <c r="D1683" s="208" t="e">
        <f>'so sanh'!D1736</f>
        <v>#REF!</v>
      </c>
      <c r="E1683" s="208" t="e">
        <f>'so sanh'!E1736</f>
        <v>#REF!</v>
      </c>
    </row>
    <row r="1684" spans="1:5" x14ac:dyDescent="0.3">
      <c r="A1684" s="45" t="e">
        <f>'so sanh'!A1737</f>
        <v>#REF!</v>
      </c>
      <c r="B1684" s="208" t="e">
        <f>'so sanh'!B1737</f>
        <v>#REF!</v>
      </c>
      <c r="C1684" s="208" t="e">
        <f>'so sanh'!C1737</f>
        <v>#REF!</v>
      </c>
      <c r="D1684" s="208" t="e">
        <f>'so sanh'!D1737</f>
        <v>#REF!</v>
      </c>
      <c r="E1684" s="208" t="e">
        <f>'so sanh'!E1737</f>
        <v>#REF!</v>
      </c>
    </row>
    <row r="1685" spans="1:5" x14ac:dyDescent="0.3">
      <c r="A1685" s="45" t="e">
        <f>'so sanh'!A1738</f>
        <v>#REF!</v>
      </c>
      <c r="B1685" s="208" t="e">
        <f>'so sanh'!B1738</f>
        <v>#REF!</v>
      </c>
      <c r="C1685" s="208" t="e">
        <f>'so sanh'!C1738</f>
        <v>#REF!</v>
      </c>
      <c r="D1685" s="208" t="e">
        <f>'so sanh'!D1738</f>
        <v>#REF!</v>
      </c>
      <c r="E1685" s="208" t="e">
        <f>'so sanh'!E1738</f>
        <v>#REF!</v>
      </c>
    </row>
    <row r="1686" spans="1:5" x14ac:dyDescent="0.3">
      <c r="A1686" s="45">
        <f>'so sanh'!A1739</f>
        <v>0</v>
      </c>
      <c r="B1686" s="208" t="e">
        <f>'so sanh'!B1739</f>
        <v>#REF!</v>
      </c>
      <c r="C1686" s="208">
        <f>'so sanh'!C1739</f>
        <v>0</v>
      </c>
      <c r="D1686" s="208">
        <f>'so sanh'!D1739</f>
        <v>0</v>
      </c>
      <c r="E1686" s="208">
        <f>'so sanh'!E1739</f>
        <v>0</v>
      </c>
    </row>
    <row r="1687" spans="1:5" x14ac:dyDescent="0.3">
      <c r="A1687" s="45" t="e">
        <f>'so sanh'!A1740</f>
        <v>#REF!</v>
      </c>
      <c r="B1687" s="208" t="e">
        <f>'so sanh'!B1740</f>
        <v>#REF!</v>
      </c>
      <c r="C1687" s="208" t="e">
        <f>'so sanh'!C1740</f>
        <v>#REF!</v>
      </c>
      <c r="D1687" s="208" t="e">
        <f>'so sanh'!D1740</f>
        <v>#REF!</v>
      </c>
      <c r="E1687" s="208" t="e">
        <f>'so sanh'!E1740</f>
        <v>#REF!</v>
      </c>
    </row>
    <row r="1688" spans="1:5" x14ac:dyDescent="0.3">
      <c r="A1688" s="45" t="e">
        <f>'so sanh'!A1741</f>
        <v>#REF!</v>
      </c>
      <c r="B1688" s="208" t="e">
        <f>'so sanh'!B1741</f>
        <v>#REF!</v>
      </c>
      <c r="C1688" s="208" t="e">
        <f>'so sanh'!C1741</f>
        <v>#REF!</v>
      </c>
      <c r="D1688" s="208" t="e">
        <f>'so sanh'!D1741</f>
        <v>#REF!</v>
      </c>
      <c r="E1688" s="208" t="e">
        <f>'so sanh'!E1741</f>
        <v>#REF!</v>
      </c>
    </row>
    <row r="1689" spans="1:5" x14ac:dyDescent="0.3">
      <c r="A1689" s="45" t="e">
        <f>'so sanh'!A1742</f>
        <v>#REF!</v>
      </c>
      <c r="B1689" s="208" t="e">
        <f>'so sanh'!B1742</f>
        <v>#REF!</v>
      </c>
      <c r="C1689" s="208" t="e">
        <f>'so sanh'!C1742</f>
        <v>#REF!</v>
      </c>
      <c r="D1689" s="208" t="e">
        <f>'so sanh'!D1742</f>
        <v>#REF!</v>
      </c>
      <c r="E1689" s="208" t="e">
        <f>'so sanh'!E1742</f>
        <v>#REF!</v>
      </c>
    </row>
    <row r="1690" spans="1:5" x14ac:dyDescent="0.3">
      <c r="A1690" s="45" t="e">
        <f>'so sanh'!A1743</f>
        <v>#REF!</v>
      </c>
      <c r="B1690" s="208" t="e">
        <f>'so sanh'!B1743</f>
        <v>#REF!</v>
      </c>
      <c r="C1690" s="208" t="e">
        <f>'so sanh'!C1743</f>
        <v>#REF!</v>
      </c>
      <c r="D1690" s="208" t="e">
        <f>'so sanh'!D1743</f>
        <v>#REF!</v>
      </c>
      <c r="E1690" s="208" t="e">
        <f>'so sanh'!E1743</f>
        <v>#REF!</v>
      </c>
    </row>
    <row r="1691" spans="1:5" x14ac:dyDescent="0.3">
      <c r="A1691" s="45" t="e">
        <f>'so sanh'!A1744</f>
        <v>#REF!</v>
      </c>
      <c r="B1691" s="208" t="e">
        <f>'so sanh'!B1744</f>
        <v>#REF!</v>
      </c>
      <c r="C1691" s="208" t="e">
        <f>'so sanh'!C1744</f>
        <v>#REF!</v>
      </c>
      <c r="D1691" s="208" t="e">
        <f>'so sanh'!D1744</f>
        <v>#REF!</v>
      </c>
      <c r="E1691" s="208" t="e">
        <f>'so sanh'!E1744</f>
        <v>#REF!</v>
      </c>
    </row>
    <row r="1692" spans="1:5" x14ac:dyDescent="0.3">
      <c r="A1692" s="45" t="e">
        <f>'so sanh'!A1745</f>
        <v>#REF!</v>
      </c>
      <c r="B1692" s="208" t="e">
        <f>'so sanh'!B1745</f>
        <v>#REF!</v>
      </c>
      <c r="C1692" s="208" t="e">
        <f>'so sanh'!C1745</f>
        <v>#REF!</v>
      </c>
      <c r="D1692" s="208" t="e">
        <f>'so sanh'!D1745</f>
        <v>#REF!</v>
      </c>
      <c r="E1692" s="208" t="e">
        <f>'so sanh'!E1745</f>
        <v>#REF!</v>
      </c>
    </row>
    <row r="1693" spans="1:5" x14ac:dyDescent="0.3">
      <c r="A1693" s="45" t="e">
        <f>'so sanh'!A1746</f>
        <v>#REF!</v>
      </c>
      <c r="B1693" s="208" t="e">
        <f>'so sanh'!B1746</f>
        <v>#REF!</v>
      </c>
      <c r="C1693" s="208" t="e">
        <f>'so sanh'!C1746</f>
        <v>#REF!</v>
      </c>
      <c r="D1693" s="208" t="e">
        <f>'so sanh'!D1746</f>
        <v>#REF!</v>
      </c>
      <c r="E1693" s="208" t="e">
        <f>'so sanh'!E1746</f>
        <v>#REF!</v>
      </c>
    </row>
    <row r="1694" spans="1:5" x14ac:dyDescent="0.3">
      <c r="A1694" s="45" t="e">
        <f>'so sanh'!A1747</f>
        <v>#REF!</v>
      </c>
      <c r="B1694" s="208" t="e">
        <f>'so sanh'!B1747</f>
        <v>#REF!</v>
      </c>
      <c r="C1694" s="208" t="e">
        <f>'so sanh'!C1747</f>
        <v>#REF!</v>
      </c>
      <c r="D1694" s="208" t="e">
        <f>'so sanh'!D1747</f>
        <v>#REF!</v>
      </c>
      <c r="E1694" s="208" t="e">
        <f>'so sanh'!E1747</f>
        <v>#REF!</v>
      </c>
    </row>
    <row r="1695" spans="1:5" x14ac:dyDescent="0.3">
      <c r="A1695" s="45" t="e">
        <f>'so sanh'!A1748</f>
        <v>#REF!</v>
      </c>
      <c r="B1695" s="208" t="e">
        <f>'so sanh'!B1748</f>
        <v>#REF!</v>
      </c>
      <c r="C1695" s="208" t="e">
        <f>'so sanh'!C1748</f>
        <v>#REF!</v>
      </c>
      <c r="D1695" s="208" t="e">
        <f>'so sanh'!D1748</f>
        <v>#REF!</v>
      </c>
      <c r="E1695" s="208" t="e">
        <f>'so sanh'!E1748</f>
        <v>#REF!</v>
      </c>
    </row>
    <row r="1696" spans="1:5" x14ac:dyDescent="0.3">
      <c r="A1696" s="45" t="e">
        <f>'so sanh'!A1749</f>
        <v>#REF!</v>
      </c>
      <c r="B1696" s="208" t="e">
        <f>'so sanh'!B1749</f>
        <v>#REF!</v>
      </c>
      <c r="C1696" s="208" t="e">
        <f>'so sanh'!C1749</f>
        <v>#REF!</v>
      </c>
      <c r="D1696" s="208" t="e">
        <f>'so sanh'!D1749</f>
        <v>#REF!</v>
      </c>
      <c r="E1696" s="208" t="e">
        <f>'so sanh'!E1749</f>
        <v>#REF!</v>
      </c>
    </row>
    <row r="1697" spans="1:5" x14ac:dyDescent="0.3">
      <c r="A1697" s="45" t="e">
        <f>'so sanh'!A1750</f>
        <v>#REF!</v>
      </c>
      <c r="B1697" s="208" t="e">
        <f>'so sanh'!B1750</f>
        <v>#REF!</v>
      </c>
      <c r="C1697" s="208" t="e">
        <f>'so sanh'!C1750</f>
        <v>#REF!</v>
      </c>
      <c r="D1697" s="208" t="e">
        <f>'so sanh'!D1750</f>
        <v>#REF!</v>
      </c>
      <c r="E1697" s="208" t="e">
        <f>'so sanh'!E1750</f>
        <v>#REF!</v>
      </c>
    </row>
    <row r="1698" spans="1:5" x14ac:dyDescent="0.3">
      <c r="A1698" s="45" t="e">
        <f>'so sanh'!A1751</f>
        <v>#REF!</v>
      </c>
      <c r="B1698" s="208" t="e">
        <f>'so sanh'!B1751</f>
        <v>#REF!</v>
      </c>
      <c r="C1698" s="208" t="e">
        <f>'so sanh'!C1751</f>
        <v>#REF!</v>
      </c>
      <c r="D1698" s="208" t="e">
        <f>'so sanh'!D1751</f>
        <v>#REF!</v>
      </c>
      <c r="E1698" s="208" t="e">
        <f>'so sanh'!E1751</f>
        <v>#REF!</v>
      </c>
    </row>
    <row r="1699" spans="1:5" x14ac:dyDescent="0.3">
      <c r="A1699" s="45" t="e">
        <f>'so sanh'!A1752</f>
        <v>#REF!</v>
      </c>
      <c r="B1699" s="208" t="e">
        <f>'so sanh'!B1752</f>
        <v>#REF!</v>
      </c>
      <c r="C1699" s="208" t="e">
        <f>'so sanh'!C1752</f>
        <v>#REF!</v>
      </c>
      <c r="D1699" s="208" t="e">
        <f>'so sanh'!D1752</f>
        <v>#REF!</v>
      </c>
      <c r="E1699" s="208" t="e">
        <f>'so sanh'!E1752</f>
        <v>#REF!</v>
      </c>
    </row>
    <row r="1700" spans="1:5" x14ac:dyDescent="0.3">
      <c r="A1700" s="45" t="e">
        <f>'so sanh'!A1753</f>
        <v>#REF!</v>
      </c>
      <c r="B1700" s="208" t="e">
        <f>'so sanh'!B1753</f>
        <v>#REF!</v>
      </c>
      <c r="C1700" s="208" t="e">
        <f>'so sanh'!C1753</f>
        <v>#REF!</v>
      </c>
      <c r="D1700" s="208" t="e">
        <f>'so sanh'!D1753</f>
        <v>#REF!</v>
      </c>
      <c r="E1700" s="208" t="e">
        <f>'so sanh'!E1753</f>
        <v>#REF!</v>
      </c>
    </row>
    <row r="1701" spans="1:5" x14ac:dyDescent="0.3">
      <c r="A1701" s="45" t="e">
        <f>'so sanh'!A1754</f>
        <v>#REF!</v>
      </c>
      <c r="B1701" s="208" t="e">
        <f>'so sanh'!B1754</f>
        <v>#REF!</v>
      </c>
      <c r="C1701" s="208" t="e">
        <f>'so sanh'!C1754</f>
        <v>#REF!</v>
      </c>
      <c r="D1701" s="208" t="e">
        <f>'so sanh'!D1754</f>
        <v>#REF!</v>
      </c>
      <c r="E1701" s="208" t="e">
        <f>'so sanh'!E1754</f>
        <v>#REF!</v>
      </c>
    </row>
    <row r="1702" spans="1:5" x14ac:dyDescent="0.3">
      <c r="A1702" s="45" t="e">
        <f>'so sanh'!A1755</f>
        <v>#REF!</v>
      </c>
      <c r="B1702" s="208" t="e">
        <f>'so sanh'!B1755</f>
        <v>#REF!</v>
      </c>
      <c r="C1702" s="208" t="e">
        <f>'so sanh'!C1755</f>
        <v>#REF!</v>
      </c>
      <c r="D1702" s="208" t="e">
        <f>'so sanh'!D1755</f>
        <v>#REF!</v>
      </c>
      <c r="E1702" s="208" t="e">
        <f>'so sanh'!E1755</f>
        <v>#REF!</v>
      </c>
    </row>
    <row r="1703" spans="1:5" x14ac:dyDescent="0.3">
      <c r="A1703" s="45" t="e">
        <f>'so sanh'!A1756</f>
        <v>#REF!</v>
      </c>
      <c r="B1703" s="208" t="e">
        <f>'so sanh'!B1756</f>
        <v>#REF!</v>
      </c>
      <c r="C1703" s="208" t="e">
        <f>'so sanh'!C1756</f>
        <v>#REF!</v>
      </c>
      <c r="D1703" s="208" t="e">
        <f>'so sanh'!D1756</f>
        <v>#REF!</v>
      </c>
      <c r="E1703" s="208" t="e">
        <f>'so sanh'!E1756</f>
        <v>#REF!</v>
      </c>
    </row>
    <row r="1704" spans="1:5" x14ac:dyDescent="0.3">
      <c r="A1704" s="45" t="e">
        <f>'so sanh'!A1757</f>
        <v>#REF!</v>
      </c>
      <c r="B1704" s="208" t="e">
        <f>'so sanh'!B1757</f>
        <v>#REF!</v>
      </c>
      <c r="C1704" s="208" t="e">
        <f>'so sanh'!C1757</f>
        <v>#REF!</v>
      </c>
      <c r="D1704" s="208" t="e">
        <f>'so sanh'!D1757</f>
        <v>#REF!</v>
      </c>
      <c r="E1704" s="208" t="e">
        <f>'so sanh'!E1757</f>
        <v>#REF!</v>
      </c>
    </row>
    <row r="1705" spans="1:5" x14ac:dyDescent="0.3">
      <c r="A1705" s="45" t="e">
        <f>'so sanh'!A1758</f>
        <v>#REF!</v>
      </c>
      <c r="B1705" s="208" t="e">
        <f>'so sanh'!B1758</f>
        <v>#REF!</v>
      </c>
      <c r="C1705" s="208" t="e">
        <f>'so sanh'!C1758</f>
        <v>#REF!</v>
      </c>
      <c r="D1705" s="208" t="e">
        <f>'so sanh'!D1758</f>
        <v>#REF!</v>
      </c>
      <c r="E1705" s="208" t="e">
        <f>'so sanh'!E1758</f>
        <v>#REF!</v>
      </c>
    </row>
    <row r="1706" spans="1:5" x14ac:dyDescent="0.3">
      <c r="A1706" s="45" t="e">
        <f>'so sanh'!A1759</f>
        <v>#REF!</v>
      </c>
      <c r="B1706" s="208" t="e">
        <f>'so sanh'!B1759</f>
        <v>#REF!</v>
      </c>
      <c r="C1706" s="208" t="e">
        <f>'so sanh'!C1759</f>
        <v>#REF!</v>
      </c>
      <c r="D1706" s="208" t="e">
        <f>'so sanh'!D1759</f>
        <v>#REF!</v>
      </c>
      <c r="E1706" s="208" t="e">
        <f>'so sanh'!E1759</f>
        <v>#REF!</v>
      </c>
    </row>
    <row r="1707" spans="1:5" x14ac:dyDescent="0.3">
      <c r="A1707" s="45" t="e">
        <f>'so sanh'!A1760</f>
        <v>#REF!</v>
      </c>
      <c r="B1707" s="208" t="e">
        <f>'so sanh'!B1760</f>
        <v>#REF!</v>
      </c>
      <c r="C1707" s="208" t="e">
        <f>'so sanh'!C1760</f>
        <v>#REF!</v>
      </c>
      <c r="D1707" s="208" t="e">
        <f>'so sanh'!D1760</f>
        <v>#REF!</v>
      </c>
      <c r="E1707" s="208" t="e">
        <f>'so sanh'!E1760</f>
        <v>#REF!</v>
      </c>
    </row>
    <row r="1708" spans="1:5" x14ac:dyDescent="0.3">
      <c r="A1708" s="45">
        <f>'so sanh'!A1761</f>
        <v>0</v>
      </c>
      <c r="B1708" s="208" t="e">
        <f>'so sanh'!B1761</f>
        <v>#REF!</v>
      </c>
      <c r="C1708" s="208">
        <f>'so sanh'!C1761</f>
        <v>0</v>
      </c>
      <c r="D1708" s="208">
        <f>'so sanh'!D1761</f>
        <v>0</v>
      </c>
      <c r="E1708" s="208">
        <f>'so sanh'!E1761</f>
        <v>0</v>
      </c>
    </row>
    <row r="1709" spans="1:5" x14ac:dyDescent="0.3">
      <c r="A1709" s="45" t="e">
        <f>'so sanh'!A1762</f>
        <v>#REF!</v>
      </c>
      <c r="B1709" s="208" t="e">
        <f>'so sanh'!B1762</f>
        <v>#REF!</v>
      </c>
      <c r="C1709" s="208" t="e">
        <f>'so sanh'!C1762</f>
        <v>#REF!</v>
      </c>
      <c r="D1709" s="208" t="e">
        <f>'so sanh'!D1762</f>
        <v>#REF!</v>
      </c>
      <c r="E1709" s="208" t="e">
        <f>'so sanh'!E1762</f>
        <v>#REF!</v>
      </c>
    </row>
    <row r="1710" spans="1:5" x14ac:dyDescent="0.3">
      <c r="A1710" s="45" t="e">
        <f>'so sanh'!A1763</f>
        <v>#REF!</v>
      </c>
      <c r="B1710" s="208" t="e">
        <f>'so sanh'!B1763</f>
        <v>#REF!</v>
      </c>
      <c r="C1710" s="208" t="e">
        <f>'so sanh'!C1763</f>
        <v>#REF!</v>
      </c>
      <c r="D1710" s="208" t="e">
        <f>'so sanh'!D1763</f>
        <v>#REF!</v>
      </c>
      <c r="E1710" s="208" t="e">
        <f>'so sanh'!E1763</f>
        <v>#REF!</v>
      </c>
    </row>
    <row r="1711" spans="1:5" x14ac:dyDescent="0.3">
      <c r="A1711" s="45" t="e">
        <f>'so sanh'!A1764</f>
        <v>#REF!</v>
      </c>
      <c r="B1711" s="208" t="e">
        <f>'so sanh'!B1764</f>
        <v>#REF!</v>
      </c>
      <c r="C1711" s="208" t="e">
        <f>'so sanh'!C1764</f>
        <v>#REF!</v>
      </c>
      <c r="D1711" s="208" t="e">
        <f>'so sanh'!D1764</f>
        <v>#REF!</v>
      </c>
      <c r="E1711" s="208" t="e">
        <f>'so sanh'!E1764</f>
        <v>#REF!</v>
      </c>
    </row>
    <row r="1712" spans="1:5" x14ac:dyDescent="0.3">
      <c r="A1712" s="45" t="e">
        <f>'so sanh'!A1765</f>
        <v>#REF!</v>
      </c>
      <c r="B1712" s="208" t="e">
        <f>'so sanh'!B1765</f>
        <v>#REF!</v>
      </c>
      <c r="C1712" s="208" t="e">
        <f>'so sanh'!C1765</f>
        <v>#REF!</v>
      </c>
      <c r="D1712" s="208" t="e">
        <f>'so sanh'!D1765</f>
        <v>#REF!</v>
      </c>
      <c r="E1712" s="208" t="e">
        <f>'so sanh'!E1765</f>
        <v>#REF!</v>
      </c>
    </row>
    <row r="1713" spans="1:5" x14ac:dyDescent="0.3">
      <c r="A1713" s="45" t="e">
        <f>'so sanh'!A1766</f>
        <v>#REF!</v>
      </c>
      <c r="B1713" s="208" t="e">
        <f>'so sanh'!B1766</f>
        <v>#REF!</v>
      </c>
      <c r="C1713" s="208" t="e">
        <f>'so sanh'!C1766</f>
        <v>#REF!</v>
      </c>
      <c r="D1713" s="208" t="e">
        <f>'so sanh'!D1766</f>
        <v>#REF!</v>
      </c>
      <c r="E1713" s="208" t="e">
        <f>'so sanh'!E1766</f>
        <v>#REF!</v>
      </c>
    </row>
    <row r="1714" spans="1:5" x14ac:dyDescent="0.3">
      <c r="A1714" s="45" t="e">
        <f>'so sanh'!A1767</f>
        <v>#REF!</v>
      </c>
      <c r="B1714" s="208" t="e">
        <f>'so sanh'!B1767</f>
        <v>#REF!</v>
      </c>
      <c r="C1714" s="208" t="e">
        <f>'so sanh'!C1767</f>
        <v>#REF!</v>
      </c>
      <c r="D1714" s="208" t="e">
        <f>'so sanh'!D1767</f>
        <v>#REF!</v>
      </c>
      <c r="E1714" s="208" t="e">
        <f>'so sanh'!E1767</f>
        <v>#REF!</v>
      </c>
    </row>
    <row r="1715" spans="1:5" x14ac:dyDescent="0.3">
      <c r="A1715" s="45" t="e">
        <f>'so sanh'!A1768</f>
        <v>#REF!</v>
      </c>
      <c r="B1715" s="208" t="e">
        <f>'so sanh'!B1768</f>
        <v>#REF!</v>
      </c>
      <c r="C1715" s="208" t="e">
        <f>'so sanh'!C1768</f>
        <v>#REF!</v>
      </c>
      <c r="D1715" s="208" t="e">
        <f>'so sanh'!D1768</f>
        <v>#REF!</v>
      </c>
      <c r="E1715" s="208" t="e">
        <f>'so sanh'!E1768</f>
        <v>#REF!</v>
      </c>
    </row>
    <row r="1716" spans="1:5" x14ac:dyDescent="0.3">
      <c r="A1716" s="45" t="e">
        <f>'so sanh'!A1769</f>
        <v>#REF!</v>
      </c>
      <c r="B1716" s="208" t="e">
        <f>'so sanh'!B1769</f>
        <v>#REF!</v>
      </c>
      <c r="C1716" s="208" t="e">
        <f>'so sanh'!C1769</f>
        <v>#REF!</v>
      </c>
      <c r="D1716" s="208" t="e">
        <f>'so sanh'!D1769</f>
        <v>#REF!</v>
      </c>
      <c r="E1716" s="208" t="e">
        <f>'so sanh'!E1769</f>
        <v>#REF!</v>
      </c>
    </row>
    <row r="1717" spans="1:5" x14ac:dyDescent="0.3">
      <c r="A1717" s="45" t="e">
        <f>'so sanh'!A1770</f>
        <v>#REF!</v>
      </c>
      <c r="B1717" s="208" t="e">
        <f>'so sanh'!B1770</f>
        <v>#REF!</v>
      </c>
      <c r="C1717" s="208" t="e">
        <f>'so sanh'!C1770</f>
        <v>#REF!</v>
      </c>
      <c r="D1717" s="208" t="e">
        <f>'so sanh'!D1770</f>
        <v>#REF!</v>
      </c>
      <c r="E1717" s="208" t="e">
        <f>'so sanh'!E1770</f>
        <v>#REF!</v>
      </c>
    </row>
    <row r="1718" spans="1:5" x14ac:dyDescent="0.3">
      <c r="A1718" s="45" t="e">
        <f>'so sanh'!A1771</f>
        <v>#REF!</v>
      </c>
      <c r="B1718" s="208" t="e">
        <f>'so sanh'!B1771</f>
        <v>#REF!</v>
      </c>
      <c r="C1718" s="208" t="e">
        <f>'so sanh'!C1771</f>
        <v>#REF!</v>
      </c>
      <c r="D1718" s="208" t="e">
        <f>'so sanh'!D1771</f>
        <v>#REF!</v>
      </c>
      <c r="E1718" s="208" t="e">
        <f>'so sanh'!E1771</f>
        <v>#REF!</v>
      </c>
    </row>
    <row r="1719" spans="1:5" x14ac:dyDescent="0.3">
      <c r="A1719" s="45" t="e">
        <f>'so sanh'!A1772</f>
        <v>#REF!</v>
      </c>
      <c r="B1719" s="208" t="e">
        <f>'so sanh'!B1772</f>
        <v>#REF!</v>
      </c>
      <c r="C1719" s="208" t="e">
        <f>'so sanh'!C1772</f>
        <v>#REF!</v>
      </c>
      <c r="D1719" s="208" t="e">
        <f>'so sanh'!D1772</f>
        <v>#REF!</v>
      </c>
      <c r="E1719" s="208" t="e">
        <f>'so sanh'!E1772</f>
        <v>#REF!</v>
      </c>
    </row>
    <row r="1720" spans="1:5" x14ac:dyDescent="0.3">
      <c r="A1720" s="45" t="e">
        <f>'so sanh'!A1773</f>
        <v>#REF!</v>
      </c>
      <c r="B1720" s="208" t="e">
        <f>'so sanh'!B1773</f>
        <v>#REF!</v>
      </c>
      <c r="C1720" s="208" t="e">
        <f>'so sanh'!C1773</f>
        <v>#REF!</v>
      </c>
      <c r="D1720" s="208" t="e">
        <f>'so sanh'!D1773</f>
        <v>#REF!</v>
      </c>
      <c r="E1720" s="208" t="e">
        <f>'so sanh'!E1773</f>
        <v>#REF!</v>
      </c>
    </row>
    <row r="1721" spans="1:5" x14ac:dyDescent="0.3">
      <c r="A1721" s="45" t="e">
        <f>'so sanh'!A1774</f>
        <v>#REF!</v>
      </c>
      <c r="B1721" s="208" t="e">
        <f>'so sanh'!B1774</f>
        <v>#REF!</v>
      </c>
      <c r="C1721" s="208" t="e">
        <f>'so sanh'!C1774</f>
        <v>#REF!</v>
      </c>
      <c r="D1721" s="208" t="e">
        <f>'so sanh'!D1774</f>
        <v>#REF!</v>
      </c>
      <c r="E1721" s="208" t="e">
        <f>'so sanh'!E1774</f>
        <v>#REF!</v>
      </c>
    </row>
    <row r="1722" spans="1:5" x14ac:dyDescent="0.3">
      <c r="A1722" s="45" t="e">
        <f>'so sanh'!A1775</f>
        <v>#REF!</v>
      </c>
      <c r="B1722" s="208" t="e">
        <f>'so sanh'!B1775</f>
        <v>#REF!</v>
      </c>
      <c r="C1722" s="208" t="e">
        <f>'so sanh'!C1775</f>
        <v>#REF!</v>
      </c>
      <c r="D1722" s="208" t="e">
        <f>'so sanh'!D1775</f>
        <v>#REF!</v>
      </c>
      <c r="E1722" s="208" t="e">
        <f>'so sanh'!E1775</f>
        <v>#REF!</v>
      </c>
    </row>
    <row r="1723" spans="1:5" x14ac:dyDescent="0.3">
      <c r="A1723" s="45" t="e">
        <f>'so sanh'!A1776</f>
        <v>#REF!</v>
      </c>
      <c r="B1723" s="208" t="e">
        <f>'so sanh'!B1776</f>
        <v>#REF!</v>
      </c>
      <c r="C1723" s="208" t="e">
        <f>'so sanh'!C1776</f>
        <v>#REF!</v>
      </c>
      <c r="D1723" s="208" t="e">
        <f>'so sanh'!D1776</f>
        <v>#REF!</v>
      </c>
      <c r="E1723" s="208" t="e">
        <f>'so sanh'!E1776</f>
        <v>#REF!</v>
      </c>
    </row>
    <row r="1724" spans="1:5" x14ac:dyDescent="0.3">
      <c r="A1724" s="45" t="e">
        <f>'so sanh'!A1777</f>
        <v>#REF!</v>
      </c>
      <c r="B1724" s="208" t="e">
        <f>'so sanh'!B1777</f>
        <v>#REF!</v>
      </c>
      <c r="C1724" s="208" t="e">
        <f>'so sanh'!C1777</f>
        <v>#REF!</v>
      </c>
      <c r="D1724" s="208" t="e">
        <f>'so sanh'!D1777</f>
        <v>#REF!</v>
      </c>
      <c r="E1724" s="208" t="e">
        <f>'so sanh'!E1777</f>
        <v>#REF!</v>
      </c>
    </row>
    <row r="1725" spans="1:5" x14ac:dyDescent="0.3">
      <c r="A1725" s="45" t="e">
        <f>'so sanh'!A1778</f>
        <v>#REF!</v>
      </c>
      <c r="B1725" s="208" t="e">
        <f>'so sanh'!B1778</f>
        <v>#REF!</v>
      </c>
      <c r="C1725" s="208" t="e">
        <f>'so sanh'!C1778</f>
        <v>#REF!</v>
      </c>
      <c r="D1725" s="208" t="e">
        <f>'so sanh'!D1778</f>
        <v>#REF!</v>
      </c>
      <c r="E1725" s="208" t="e">
        <f>'so sanh'!E1778</f>
        <v>#REF!</v>
      </c>
    </row>
    <row r="1726" spans="1:5" x14ac:dyDescent="0.3">
      <c r="A1726" s="45" t="e">
        <f>'so sanh'!A1779</f>
        <v>#REF!</v>
      </c>
      <c r="B1726" s="208" t="e">
        <f>'so sanh'!B1779</f>
        <v>#REF!</v>
      </c>
      <c r="C1726" s="208" t="e">
        <f>'so sanh'!C1779</f>
        <v>#REF!</v>
      </c>
      <c r="D1726" s="208" t="e">
        <f>'so sanh'!D1779</f>
        <v>#REF!</v>
      </c>
      <c r="E1726" s="208" t="e">
        <f>'so sanh'!E1779</f>
        <v>#REF!</v>
      </c>
    </row>
    <row r="1727" spans="1:5" x14ac:dyDescent="0.3">
      <c r="A1727" s="45" t="e">
        <f>'so sanh'!A1780</f>
        <v>#REF!</v>
      </c>
      <c r="B1727" s="208" t="e">
        <f>'so sanh'!B1780</f>
        <v>#REF!</v>
      </c>
      <c r="C1727" s="208" t="e">
        <f>'so sanh'!C1780</f>
        <v>#REF!</v>
      </c>
      <c r="D1727" s="208" t="e">
        <f>'so sanh'!D1780</f>
        <v>#REF!</v>
      </c>
      <c r="E1727" s="208" t="e">
        <f>'so sanh'!E1780</f>
        <v>#REF!</v>
      </c>
    </row>
    <row r="1728" spans="1:5" x14ac:dyDescent="0.3">
      <c r="A1728" s="45">
        <f>'so sanh'!A1781</f>
        <v>0</v>
      </c>
      <c r="B1728" s="208" t="e">
        <f>'so sanh'!B1781</f>
        <v>#REF!</v>
      </c>
      <c r="C1728" s="208">
        <f>'so sanh'!C1781</f>
        <v>0</v>
      </c>
      <c r="D1728" s="208">
        <f>'so sanh'!D1781</f>
        <v>0</v>
      </c>
      <c r="E1728" s="208">
        <f>'so sanh'!E1781</f>
        <v>0</v>
      </c>
    </row>
    <row r="1729" spans="1:5" x14ac:dyDescent="0.3">
      <c r="A1729" s="45" t="e">
        <f>'so sanh'!A1782</f>
        <v>#REF!</v>
      </c>
      <c r="B1729" s="208" t="e">
        <f>'so sanh'!B1782</f>
        <v>#REF!</v>
      </c>
      <c r="C1729" s="208" t="e">
        <f>'so sanh'!C1782</f>
        <v>#REF!</v>
      </c>
      <c r="D1729" s="208" t="e">
        <f>'so sanh'!D1782</f>
        <v>#REF!</v>
      </c>
      <c r="E1729" s="208" t="e">
        <f>'so sanh'!E1782</f>
        <v>#REF!</v>
      </c>
    </row>
    <row r="1730" spans="1:5" x14ac:dyDescent="0.3">
      <c r="A1730" s="45" t="e">
        <f>'so sanh'!A1783</f>
        <v>#REF!</v>
      </c>
      <c r="B1730" s="208" t="e">
        <f>'so sanh'!B1783</f>
        <v>#REF!</v>
      </c>
      <c r="C1730" s="208" t="e">
        <f>'so sanh'!C1783</f>
        <v>#REF!</v>
      </c>
      <c r="D1730" s="208" t="e">
        <f>'so sanh'!D1783</f>
        <v>#REF!</v>
      </c>
      <c r="E1730" s="208" t="e">
        <f>'so sanh'!E1783</f>
        <v>#REF!</v>
      </c>
    </row>
    <row r="1731" spans="1:5" x14ac:dyDescent="0.3">
      <c r="A1731" s="45" t="e">
        <f>'so sanh'!A1784</f>
        <v>#REF!</v>
      </c>
      <c r="B1731" s="208" t="e">
        <f>'so sanh'!B1784</f>
        <v>#REF!</v>
      </c>
      <c r="C1731" s="208" t="e">
        <f>'so sanh'!C1784</f>
        <v>#REF!</v>
      </c>
      <c r="D1731" s="208" t="e">
        <f>'so sanh'!D1784</f>
        <v>#REF!</v>
      </c>
      <c r="E1731" s="208" t="e">
        <f>'so sanh'!E1784</f>
        <v>#REF!</v>
      </c>
    </row>
    <row r="1732" spans="1:5" x14ac:dyDescent="0.3">
      <c r="A1732" s="45" t="e">
        <f>'so sanh'!A1785</f>
        <v>#REF!</v>
      </c>
      <c r="B1732" s="208" t="e">
        <f>'so sanh'!B1785</f>
        <v>#REF!</v>
      </c>
      <c r="C1732" s="208" t="e">
        <f>'so sanh'!C1785</f>
        <v>#REF!</v>
      </c>
      <c r="D1732" s="208" t="e">
        <f>'so sanh'!D1785</f>
        <v>#REF!</v>
      </c>
      <c r="E1732" s="208" t="e">
        <f>'so sanh'!E1785</f>
        <v>#REF!</v>
      </c>
    </row>
    <row r="1733" spans="1:5" x14ac:dyDescent="0.3">
      <c r="A1733" s="45" t="e">
        <f>'so sanh'!A1786</f>
        <v>#REF!</v>
      </c>
      <c r="B1733" s="208" t="e">
        <f>'so sanh'!B1786</f>
        <v>#REF!</v>
      </c>
      <c r="C1733" s="208" t="e">
        <f>'so sanh'!C1786</f>
        <v>#REF!</v>
      </c>
      <c r="D1733" s="208" t="e">
        <f>'so sanh'!D1786</f>
        <v>#REF!</v>
      </c>
      <c r="E1733" s="208" t="e">
        <f>'so sanh'!E1786</f>
        <v>#REF!</v>
      </c>
    </row>
    <row r="1734" spans="1:5" x14ac:dyDescent="0.3">
      <c r="A1734" s="45" t="e">
        <f>'so sanh'!A1787</f>
        <v>#REF!</v>
      </c>
      <c r="B1734" s="208" t="e">
        <f>'so sanh'!B1787</f>
        <v>#REF!</v>
      </c>
      <c r="C1734" s="208" t="e">
        <f>'so sanh'!C1787</f>
        <v>#REF!</v>
      </c>
      <c r="D1734" s="208" t="e">
        <f>'so sanh'!D1787</f>
        <v>#REF!</v>
      </c>
      <c r="E1734" s="208" t="e">
        <f>'so sanh'!E1787</f>
        <v>#REF!</v>
      </c>
    </row>
    <row r="1735" spans="1:5" x14ac:dyDescent="0.3">
      <c r="A1735" s="45" t="e">
        <f>'so sanh'!A1788</f>
        <v>#REF!</v>
      </c>
      <c r="B1735" s="208" t="e">
        <f>'so sanh'!B1788</f>
        <v>#REF!</v>
      </c>
      <c r="C1735" s="208" t="e">
        <f>'so sanh'!C1788</f>
        <v>#REF!</v>
      </c>
      <c r="D1735" s="208" t="e">
        <f>'so sanh'!D1788</f>
        <v>#REF!</v>
      </c>
      <c r="E1735" s="208" t="e">
        <f>'so sanh'!E1788</f>
        <v>#REF!</v>
      </c>
    </row>
    <row r="1736" spans="1:5" x14ac:dyDescent="0.3">
      <c r="A1736" s="45" t="e">
        <f>'so sanh'!A1789</f>
        <v>#REF!</v>
      </c>
      <c r="B1736" s="208" t="e">
        <f>'so sanh'!B1789</f>
        <v>#REF!</v>
      </c>
      <c r="C1736" s="208" t="e">
        <f>'so sanh'!C1789</f>
        <v>#REF!</v>
      </c>
      <c r="D1736" s="208" t="e">
        <f>'so sanh'!D1789</f>
        <v>#REF!</v>
      </c>
      <c r="E1736" s="208" t="e">
        <f>'so sanh'!E1789</f>
        <v>#REF!</v>
      </c>
    </row>
    <row r="1737" spans="1:5" x14ac:dyDescent="0.3">
      <c r="A1737" s="45" t="e">
        <f>'so sanh'!A1790</f>
        <v>#REF!</v>
      </c>
      <c r="B1737" s="208" t="e">
        <f>'so sanh'!B1790</f>
        <v>#REF!</v>
      </c>
      <c r="C1737" s="208" t="e">
        <f>'so sanh'!C1790</f>
        <v>#REF!</v>
      </c>
      <c r="D1737" s="208" t="e">
        <f>'so sanh'!D1790</f>
        <v>#REF!</v>
      </c>
      <c r="E1737" s="208" t="e">
        <f>'so sanh'!E1790</f>
        <v>#REF!</v>
      </c>
    </row>
    <row r="1738" spans="1:5" x14ac:dyDescent="0.3">
      <c r="A1738" s="45" t="e">
        <f>'so sanh'!A1791</f>
        <v>#REF!</v>
      </c>
      <c r="B1738" s="208" t="e">
        <f>'so sanh'!B1791</f>
        <v>#REF!</v>
      </c>
      <c r="C1738" s="208" t="e">
        <f>'so sanh'!C1791</f>
        <v>#REF!</v>
      </c>
      <c r="D1738" s="208" t="e">
        <f>'so sanh'!D1791</f>
        <v>#REF!</v>
      </c>
      <c r="E1738" s="208" t="e">
        <f>'so sanh'!E1791</f>
        <v>#REF!</v>
      </c>
    </row>
    <row r="1739" spans="1:5" x14ac:dyDescent="0.3">
      <c r="A1739" s="45" t="e">
        <f>'so sanh'!A1792</f>
        <v>#REF!</v>
      </c>
      <c r="B1739" s="208" t="e">
        <f>'so sanh'!B1792</f>
        <v>#REF!</v>
      </c>
      <c r="C1739" s="208" t="e">
        <f>'so sanh'!C1792</f>
        <v>#REF!</v>
      </c>
      <c r="D1739" s="208" t="e">
        <f>'so sanh'!D1792</f>
        <v>#REF!</v>
      </c>
      <c r="E1739" s="208" t="e">
        <f>'so sanh'!E1792</f>
        <v>#REF!</v>
      </c>
    </row>
    <row r="1740" spans="1:5" x14ac:dyDescent="0.3">
      <c r="A1740" s="45" t="e">
        <f>'so sanh'!A1793</f>
        <v>#REF!</v>
      </c>
      <c r="B1740" s="208" t="e">
        <f>'so sanh'!B1793</f>
        <v>#REF!</v>
      </c>
      <c r="C1740" s="208" t="e">
        <f>'so sanh'!C1793</f>
        <v>#REF!</v>
      </c>
      <c r="D1740" s="208" t="e">
        <f>'so sanh'!D1793</f>
        <v>#REF!</v>
      </c>
      <c r="E1740" s="208" t="e">
        <f>'so sanh'!E1793</f>
        <v>#REF!</v>
      </c>
    </row>
    <row r="1741" spans="1:5" x14ac:dyDescent="0.3">
      <c r="A1741" s="45" t="e">
        <f>'so sanh'!A1794</f>
        <v>#REF!</v>
      </c>
      <c r="B1741" s="208" t="e">
        <f>'so sanh'!B1794</f>
        <v>#REF!</v>
      </c>
      <c r="C1741" s="208" t="e">
        <f>'so sanh'!C1794</f>
        <v>#REF!</v>
      </c>
      <c r="D1741" s="208" t="e">
        <f>'so sanh'!D1794</f>
        <v>#REF!</v>
      </c>
      <c r="E1741" s="208" t="e">
        <f>'so sanh'!E1794</f>
        <v>#REF!</v>
      </c>
    </row>
    <row r="1742" spans="1:5" x14ac:dyDescent="0.3">
      <c r="A1742" s="45">
        <f>'so sanh'!A1795</f>
        <v>0</v>
      </c>
      <c r="B1742" s="208" t="e">
        <f>'so sanh'!B1795</f>
        <v>#REF!</v>
      </c>
      <c r="C1742" s="208">
        <f>'so sanh'!C1795</f>
        <v>0</v>
      </c>
      <c r="D1742" s="208">
        <f>'so sanh'!D1795</f>
        <v>0</v>
      </c>
      <c r="E1742" s="208">
        <f>'so sanh'!E1795</f>
        <v>0</v>
      </c>
    </row>
    <row r="1743" spans="1:5" x14ac:dyDescent="0.3">
      <c r="A1743" s="45" t="e">
        <f>'so sanh'!A1796</f>
        <v>#REF!</v>
      </c>
      <c r="B1743" s="208" t="e">
        <f>'so sanh'!B1796</f>
        <v>#REF!</v>
      </c>
      <c r="C1743" s="208" t="e">
        <f>'so sanh'!C1796</f>
        <v>#REF!</v>
      </c>
      <c r="D1743" s="208" t="e">
        <f>'so sanh'!D1796</f>
        <v>#REF!</v>
      </c>
      <c r="E1743" s="208" t="e">
        <f>'so sanh'!E1796</f>
        <v>#REF!</v>
      </c>
    </row>
    <row r="1744" spans="1:5" x14ac:dyDescent="0.3">
      <c r="A1744" s="45" t="e">
        <f>'so sanh'!A1797</f>
        <v>#REF!</v>
      </c>
      <c r="B1744" s="208" t="e">
        <f>'so sanh'!B1797</f>
        <v>#REF!</v>
      </c>
      <c r="C1744" s="208" t="e">
        <f>'so sanh'!C1797</f>
        <v>#REF!</v>
      </c>
      <c r="D1744" s="208" t="e">
        <f>'so sanh'!D1797</f>
        <v>#REF!</v>
      </c>
      <c r="E1744" s="208" t="e">
        <f>'so sanh'!E1797</f>
        <v>#REF!</v>
      </c>
    </row>
    <row r="1745" spans="1:5" x14ac:dyDescent="0.3">
      <c r="A1745" s="45" t="e">
        <f>'so sanh'!A1798</f>
        <v>#REF!</v>
      </c>
      <c r="B1745" s="208" t="e">
        <f>'so sanh'!B1798</f>
        <v>#REF!</v>
      </c>
      <c r="C1745" s="208" t="e">
        <f>'so sanh'!C1798</f>
        <v>#REF!</v>
      </c>
      <c r="D1745" s="208" t="e">
        <f>'so sanh'!D1798</f>
        <v>#REF!</v>
      </c>
      <c r="E1745" s="208" t="e">
        <f>'so sanh'!E1798</f>
        <v>#REF!</v>
      </c>
    </row>
    <row r="1746" spans="1:5" x14ac:dyDescent="0.3">
      <c r="A1746" s="45" t="e">
        <f>'so sanh'!A1799</f>
        <v>#REF!</v>
      </c>
      <c r="B1746" s="208" t="e">
        <f>'so sanh'!B1799</f>
        <v>#REF!</v>
      </c>
      <c r="C1746" s="208" t="e">
        <f>'so sanh'!C1799</f>
        <v>#REF!</v>
      </c>
      <c r="D1746" s="208" t="e">
        <f>'so sanh'!D1799</f>
        <v>#REF!</v>
      </c>
      <c r="E1746" s="208" t="e">
        <f>'so sanh'!E1799</f>
        <v>#REF!</v>
      </c>
    </row>
    <row r="1747" spans="1:5" x14ac:dyDescent="0.3">
      <c r="A1747" s="45" t="e">
        <f>'so sanh'!A1800</f>
        <v>#REF!</v>
      </c>
      <c r="B1747" s="208" t="e">
        <f>'so sanh'!B1800</f>
        <v>#REF!</v>
      </c>
      <c r="C1747" s="208" t="e">
        <f>'so sanh'!C1800</f>
        <v>#REF!</v>
      </c>
      <c r="D1747" s="208" t="e">
        <f>'so sanh'!D1800</f>
        <v>#REF!</v>
      </c>
      <c r="E1747" s="208" t="e">
        <f>'so sanh'!E1800</f>
        <v>#REF!</v>
      </c>
    </row>
    <row r="1748" spans="1:5" x14ac:dyDescent="0.3">
      <c r="A1748" s="45" t="e">
        <f>'so sanh'!A1801</f>
        <v>#REF!</v>
      </c>
      <c r="B1748" s="208" t="e">
        <f>'so sanh'!B1801</f>
        <v>#REF!</v>
      </c>
      <c r="C1748" s="208" t="e">
        <f>'so sanh'!C1801</f>
        <v>#REF!</v>
      </c>
      <c r="D1748" s="208" t="e">
        <f>'so sanh'!D1801</f>
        <v>#REF!</v>
      </c>
      <c r="E1748" s="208" t="e">
        <f>'so sanh'!E1801</f>
        <v>#REF!</v>
      </c>
    </row>
    <row r="1749" spans="1:5" x14ac:dyDescent="0.3">
      <c r="A1749" s="45" t="e">
        <f>'so sanh'!A1802</f>
        <v>#REF!</v>
      </c>
      <c r="B1749" s="208" t="e">
        <f>'so sanh'!B1802</f>
        <v>#REF!</v>
      </c>
      <c r="C1749" s="208" t="e">
        <f>'so sanh'!C1802</f>
        <v>#REF!</v>
      </c>
      <c r="D1749" s="208" t="e">
        <f>'so sanh'!D1802</f>
        <v>#REF!</v>
      </c>
      <c r="E1749" s="208" t="e">
        <f>'so sanh'!E1802</f>
        <v>#REF!</v>
      </c>
    </row>
    <row r="1750" spans="1:5" x14ac:dyDescent="0.3">
      <c r="A1750" s="45" t="e">
        <f>'so sanh'!A1803</f>
        <v>#REF!</v>
      </c>
      <c r="B1750" s="208" t="e">
        <f>'so sanh'!B1803</f>
        <v>#REF!</v>
      </c>
      <c r="C1750" s="208" t="e">
        <f>'so sanh'!C1803</f>
        <v>#REF!</v>
      </c>
      <c r="D1750" s="208" t="e">
        <f>'so sanh'!D1803</f>
        <v>#REF!</v>
      </c>
      <c r="E1750" s="208" t="e">
        <f>'so sanh'!E1803</f>
        <v>#REF!</v>
      </c>
    </row>
    <row r="1751" spans="1:5" x14ac:dyDescent="0.3">
      <c r="A1751" s="45" t="e">
        <f>'so sanh'!A1804</f>
        <v>#REF!</v>
      </c>
      <c r="B1751" s="208" t="e">
        <f>'so sanh'!B1804</f>
        <v>#REF!</v>
      </c>
      <c r="C1751" s="208" t="e">
        <f>'so sanh'!C1804</f>
        <v>#REF!</v>
      </c>
      <c r="D1751" s="208" t="e">
        <f>'so sanh'!D1804</f>
        <v>#REF!</v>
      </c>
      <c r="E1751" s="208" t="e">
        <f>'so sanh'!E1804</f>
        <v>#REF!</v>
      </c>
    </row>
    <row r="1752" spans="1:5" x14ac:dyDescent="0.3">
      <c r="A1752" s="45" t="e">
        <f>'so sanh'!A1805</f>
        <v>#REF!</v>
      </c>
      <c r="B1752" s="208" t="e">
        <f>'so sanh'!B1805</f>
        <v>#REF!</v>
      </c>
      <c r="C1752" s="208" t="e">
        <f>'so sanh'!C1805</f>
        <v>#REF!</v>
      </c>
      <c r="D1752" s="208" t="e">
        <f>'so sanh'!D1805</f>
        <v>#REF!</v>
      </c>
      <c r="E1752" s="208" t="e">
        <f>'so sanh'!E1805</f>
        <v>#REF!</v>
      </c>
    </row>
    <row r="1753" spans="1:5" x14ac:dyDescent="0.3">
      <c r="A1753" s="45" t="e">
        <f>'so sanh'!A1806</f>
        <v>#REF!</v>
      </c>
      <c r="B1753" s="208" t="e">
        <f>'so sanh'!B1806</f>
        <v>#REF!</v>
      </c>
      <c r="C1753" s="208" t="e">
        <f>'so sanh'!C1806</f>
        <v>#REF!</v>
      </c>
      <c r="D1753" s="208" t="e">
        <f>'so sanh'!D1806</f>
        <v>#REF!</v>
      </c>
      <c r="E1753" s="208" t="e">
        <f>'so sanh'!E1806</f>
        <v>#REF!</v>
      </c>
    </row>
    <row r="1754" spans="1:5" x14ac:dyDescent="0.3">
      <c r="A1754" s="45" t="e">
        <f>'so sanh'!A1807</f>
        <v>#REF!</v>
      </c>
      <c r="B1754" s="208" t="e">
        <f>'so sanh'!B1807</f>
        <v>#REF!</v>
      </c>
      <c r="C1754" s="208" t="e">
        <f>'so sanh'!C1807</f>
        <v>#REF!</v>
      </c>
      <c r="D1754" s="208" t="e">
        <f>'so sanh'!D1807</f>
        <v>#REF!</v>
      </c>
      <c r="E1754" s="208" t="e">
        <f>'so sanh'!E1807</f>
        <v>#REF!</v>
      </c>
    </row>
    <row r="1755" spans="1:5" x14ac:dyDescent="0.3">
      <c r="A1755" s="45">
        <f>'so sanh'!A1808</f>
        <v>0</v>
      </c>
      <c r="B1755" s="208" t="e">
        <f>'so sanh'!B1808</f>
        <v>#REF!</v>
      </c>
      <c r="C1755" s="208">
        <f>'so sanh'!C1808</f>
        <v>0</v>
      </c>
      <c r="D1755" s="208">
        <f>'so sanh'!D1808</f>
        <v>0</v>
      </c>
      <c r="E1755" s="208">
        <f>'so sanh'!E1808</f>
        <v>0</v>
      </c>
    </row>
    <row r="1756" spans="1:5" x14ac:dyDescent="0.3">
      <c r="A1756" s="45" t="e">
        <f>'so sanh'!A1809</f>
        <v>#REF!</v>
      </c>
      <c r="B1756" s="208" t="e">
        <f>'so sanh'!B1809</f>
        <v>#REF!</v>
      </c>
      <c r="C1756" s="208" t="e">
        <f>'so sanh'!C1809</f>
        <v>#REF!</v>
      </c>
      <c r="D1756" s="208" t="e">
        <f>'so sanh'!D1809</f>
        <v>#REF!</v>
      </c>
      <c r="E1756" s="208" t="e">
        <f>'so sanh'!E1809</f>
        <v>#REF!</v>
      </c>
    </row>
    <row r="1757" spans="1:5" x14ac:dyDescent="0.3">
      <c r="A1757" s="45" t="e">
        <f>'so sanh'!A1810</f>
        <v>#REF!</v>
      </c>
      <c r="B1757" s="208" t="e">
        <f>'so sanh'!B1810</f>
        <v>#REF!</v>
      </c>
      <c r="C1757" s="208" t="e">
        <f>'so sanh'!C1810</f>
        <v>#REF!</v>
      </c>
      <c r="D1757" s="208" t="e">
        <f>'so sanh'!D1810</f>
        <v>#REF!</v>
      </c>
      <c r="E1757" s="208" t="e">
        <f>'so sanh'!E1810</f>
        <v>#REF!</v>
      </c>
    </row>
    <row r="1758" spans="1:5" x14ac:dyDescent="0.3">
      <c r="A1758" s="45" t="e">
        <f>'so sanh'!A1811</f>
        <v>#REF!</v>
      </c>
      <c r="B1758" s="208" t="e">
        <f>'so sanh'!B1811</f>
        <v>#REF!</v>
      </c>
      <c r="C1758" s="208" t="e">
        <f>'so sanh'!C1811</f>
        <v>#REF!</v>
      </c>
      <c r="D1758" s="208" t="e">
        <f>'so sanh'!D1811</f>
        <v>#REF!</v>
      </c>
      <c r="E1758" s="208" t="e">
        <f>'so sanh'!E1811</f>
        <v>#REF!</v>
      </c>
    </row>
    <row r="1759" spans="1:5" x14ac:dyDescent="0.3">
      <c r="A1759" s="45" t="e">
        <f>'so sanh'!A1812</f>
        <v>#REF!</v>
      </c>
      <c r="B1759" s="208" t="e">
        <f>'so sanh'!B1812</f>
        <v>#REF!</v>
      </c>
      <c r="C1759" s="208" t="e">
        <f>'so sanh'!C1812</f>
        <v>#REF!</v>
      </c>
      <c r="D1759" s="208" t="e">
        <f>'so sanh'!D1812</f>
        <v>#REF!</v>
      </c>
      <c r="E1759" s="208" t="e">
        <f>'so sanh'!E1812</f>
        <v>#REF!</v>
      </c>
    </row>
    <row r="1760" spans="1:5" x14ac:dyDescent="0.3">
      <c r="A1760" s="45" t="e">
        <f>'so sanh'!A1813</f>
        <v>#REF!</v>
      </c>
      <c r="B1760" s="208" t="e">
        <f>'so sanh'!B1813</f>
        <v>#REF!</v>
      </c>
      <c r="C1760" s="208" t="e">
        <f>'so sanh'!C1813</f>
        <v>#REF!</v>
      </c>
      <c r="D1760" s="208" t="e">
        <f>'so sanh'!D1813</f>
        <v>#REF!</v>
      </c>
      <c r="E1760" s="208" t="e">
        <f>'so sanh'!E1813</f>
        <v>#REF!</v>
      </c>
    </row>
    <row r="1761" spans="1:5" x14ac:dyDescent="0.3">
      <c r="A1761" s="45" t="e">
        <f>'so sanh'!A1814</f>
        <v>#REF!</v>
      </c>
      <c r="B1761" s="208" t="e">
        <f>'so sanh'!B1814</f>
        <v>#REF!</v>
      </c>
      <c r="C1761" s="208" t="e">
        <f>'so sanh'!C1814</f>
        <v>#REF!</v>
      </c>
      <c r="D1761" s="208" t="e">
        <f>'so sanh'!D1814</f>
        <v>#REF!</v>
      </c>
      <c r="E1761" s="208" t="e">
        <f>'so sanh'!E1814</f>
        <v>#REF!</v>
      </c>
    </row>
    <row r="1762" spans="1:5" x14ac:dyDescent="0.3">
      <c r="A1762" s="45" t="e">
        <f>'so sanh'!A1815</f>
        <v>#REF!</v>
      </c>
      <c r="B1762" s="208" t="e">
        <f>'so sanh'!B1815</f>
        <v>#REF!</v>
      </c>
      <c r="C1762" s="208" t="e">
        <f>'so sanh'!C1815</f>
        <v>#REF!</v>
      </c>
      <c r="D1762" s="208" t="e">
        <f>'so sanh'!D1815</f>
        <v>#REF!</v>
      </c>
      <c r="E1762" s="208" t="e">
        <f>'so sanh'!E1815</f>
        <v>#REF!</v>
      </c>
    </row>
    <row r="1763" spans="1:5" x14ac:dyDescent="0.3">
      <c r="A1763" s="45" t="e">
        <f>'so sanh'!A1816</f>
        <v>#REF!</v>
      </c>
      <c r="B1763" s="208" t="e">
        <f>'so sanh'!B1816</f>
        <v>#REF!</v>
      </c>
      <c r="C1763" s="208" t="e">
        <f>'so sanh'!C1816</f>
        <v>#REF!</v>
      </c>
      <c r="D1763" s="208" t="e">
        <f>'so sanh'!D1816</f>
        <v>#REF!</v>
      </c>
      <c r="E1763" s="208" t="e">
        <f>'so sanh'!E1816</f>
        <v>#REF!</v>
      </c>
    </row>
    <row r="1764" spans="1:5" x14ac:dyDescent="0.3">
      <c r="A1764" s="45" t="e">
        <f>'so sanh'!A1817</f>
        <v>#REF!</v>
      </c>
      <c r="B1764" s="208" t="e">
        <f>'so sanh'!B1817</f>
        <v>#REF!</v>
      </c>
      <c r="C1764" s="208" t="e">
        <f>'so sanh'!C1817</f>
        <v>#REF!</v>
      </c>
      <c r="D1764" s="208" t="e">
        <f>'so sanh'!D1817</f>
        <v>#REF!</v>
      </c>
      <c r="E1764" s="208" t="e">
        <f>'so sanh'!E1817</f>
        <v>#REF!</v>
      </c>
    </row>
    <row r="1765" spans="1:5" x14ac:dyDescent="0.3">
      <c r="A1765" s="45" t="e">
        <f>'so sanh'!A1818</f>
        <v>#REF!</v>
      </c>
      <c r="B1765" s="208" t="e">
        <f>'so sanh'!B1818</f>
        <v>#REF!</v>
      </c>
      <c r="C1765" s="208" t="e">
        <f>'so sanh'!C1818</f>
        <v>#REF!</v>
      </c>
      <c r="D1765" s="208" t="e">
        <f>'so sanh'!D1818</f>
        <v>#REF!</v>
      </c>
      <c r="E1765" s="208" t="e">
        <f>'so sanh'!E1818</f>
        <v>#REF!</v>
      </c>
    </row>
    <row r="1766" spans="1:5" x14ac:dyDescent="0.3">
      <c r="A1766" s="45" t="e">
        <f>'so sanh'!A1819</f>
        <v>#REF!</v>
      </c>
      <c r="B1766" s="208" t="e">
        <f>'so sanh'!B1819</f>
        <v>#REF!</v>
      </c>
      <c r="C1766" s="208" t="e">
        <f>'so sanh'!C1819</f>
        <v>#REF!</v>
      </c>
      <c r="D1766" s="208" t="e">
        <f>'so sanh'!D1819</f>
        <v>#REF!</v>
      </c>
      <c r="E1766" s="208" t="e">
        <f>'so sanh'!E1819</f>
        <v>#REF!</v>
      </c>
    </row>
    <row r="1767" spans="1:5" x14ac:dyDescent="0.3">
      <c r="A1767" s="45" t="e">
        <f>'so sanh'!A1820</f>
        <v>#REF!</v>
      </c>
      <c r="B1767" s="208" t="e">
        <f>'so sanh'!B1820</f>
        <v>#REF!</v>
      </c>
      <c r="C1767" s="208" t="e">
        <f>'so sanh'!C1820</f>
        <v>#REF!</v>
      </c>
      <c r="D1767" s="208" t="e">
        <f>'so sanh'!D1820</f>
        <v>#REF!</v>
      </c>
      <c r="E1767" s="208" t="e">
        <f>'so sanh'!E1820</f>
        <v>#REF!</v>
      </c>
    </row>
    <row r="1768" spans="1:5" x14ac:dyDescent="0.3">
      <c r="A1768" s="45" t="e">
        <f>'so sanh'!A1821</f>
        <v>#REF!</v>
      </c>
      <c r="B1768" s="208" t="e">
        <f>'so sanh'!B1821</f>
        <v>#REF!</v>
      </c>
      <c r="C1768" s="208" t="e">
        <f>'so sanh'!C1821</f>
        <v>#REF!</v>
      </c>
      <c r="D1768" s="208">
        <f>'so sanh'!D1821</f>
        <v>0</v>
      </c>
      <c r="E1768" s="208">
        <f>'so sanh'!E1821</f>
        <v>0</v>
      </c>
    </row>
    <row r="1769" spans="1:5" x14ac:dyDescent="0.3">
      <c r="A1769" s="45" t="e">
        <f>'so sanh'!A1822</f>
        <v>#REF!</v>
      </c>
      <c r="B1769" s="208" t="e">
        <f>'so sanh'!B1822</f>
        <v>#REF!</v>
      </c>
      <c r="C1769" s="208" t="e">
        <f>'so sanh'!C1822</f>
        <v>#REF!</v>
      </c>
      <c r="D1769" s="208" t="e">
        <f>'so sanh'!D1822</f>
        <v>#REF!</v>
      </c>
      <c r="E1769" s="208" t="e">
        <f>'so sanh'!E1822</f>
        <v>#REF!</v>
      </c>
    </row>
    <row r="1770" spans="1:5" x14ac:dyDescent="0.3">
      <c r="A1770" s="45" t="e">
        <f>'so sanh'!A1823</f>
        <v>#REF!</v>
      </c>
      <c r="B1770" s="208" t="e">
        <f>'so sanh'!B1823</f>
        <v>#REF!</v>
      </c>
      <c r="C1770" s="208" t="e">
        <f>'so sanh'!C1823</f>
        <v>#REF!</v>
      </c>
      <c r="D1770" s="208" t="e">
        <f>'so sanh'!D1823</f>
        <v>#REF!</v>
      </c>
      <c r="E1770" s="208" t="e">
        <f>'so sanh'!E1823</f>
        <v>#REF!</v>
      </c>
    </row>
    <row r="1771" spans="1:5" x14ac:dyDescent="0.3">
      <c r="A1771" s="45" t="e">
        <f>'so sanh'!A1824</f>
        <v>#REF!</v>
      </c>
      <c r="B1771" s="208" t="e">
        <f>'so sanh'!B1824</f>
        <v>#REF!</v>
      </c>
      <c r="C1771" s="208" t="e">
        <f>'so sanh'!C1824</f>
        <v>#REF!</v>
      </c>
      <c r="D1771" s="208" t="e">
        <f>'so sanh'!D1824</f>
        <v>#REF!</v>
      </c>
      <c r="E1771" s="208" t="e">
        <f>'so sanh'!E1824</f>
        <v>#REF!</v>
      </c>
    </row>
    <row r="1772" spans="1:5" x14ac:dyDescent="0.3">
      <c r="A1772" s="45" t="e">
        <f>'so sanh'!A1825</f>
        <v>#REF!</v>
      </c>
      <c r="B1772" s="208" t="e">
        <f>'so sanh'!B1825</f>
        <v>#REF!</v>
      </c>
      <c r="C1772" s="208" t="e">
        <f>'so sanh'!C1825</f>
        <v>#REF!</v>
      </c>
      <c r="D1772" s="208" t="e">
        <f>'so sanh'!D1825</f>
        <v>#REF!</v>
      </c>
      <c r="E1772" s="208" t="e">
        <f>'so sanh'!E1825</f>
        <v>#REF!</v>
      </c>
    </row>
    <row r="1773" spans="1:5" x14ac:dyDescent="0.3">
      <c r="A1773" s="45" t="str">
        <f>'so sanh'!A1826</f>
        <v>XV</v>
      </c>
      <c r="B1773" s="208" t="str">
        <f>'so sanh'!B1826</f>
        <v>BỒN NƯỚC CÁC LOẠI:</v>
      </c>
      <c r="C1773" s="208">
        <f>'so sanh'!C1826</f>
        <v>0</v>
      </c>
      <c r="D1773" s="208">
        <f>'so sanh'!D1826</f>
        <v>0</v>
      </c>
      <c r="E1773" s="208">
        <f>'so sanh'!E1826</f>
        <v>0</v>
      </c>
    </row>
    <row r="1774" spans="1:5" x14ac:dyDescent="0.3">
      <c r="A1774" s="45">
        <f>'so sanh'!A1827</f>
        <v>0</v>
      </c>
      <c r="B1774" s="208" t="e">
        <f>'so sanh'!B1827</f>
        <v>#REF!</v>
      </c>
      <c r="C1774" s="208">
        <f>'so sanh'!C1827</f>
        <v>0</v>
      </c>
      <c r="D1774" s="208">
        <f>'so sanh'!D1827</f>
        <v>0</v>
      </c>
      <c r="E1774" s="208">
        <f>'so sanh'!E1827</f>
        <v>0</v>
      </c>
    </row>
    <row r="1775" spans="1:5" x14ac:dyDescent="0.3">
      <c r="A1775" s="45" t="e">
        <f>'so sanh'!A1828</f>
        <v>#REF!</v>
      </c>
      <c r="B1775" s="208" t="e">
        <f>'so sanh'!B1828</f>
        <v>#REF!</v>
      </c>
      <c r="C1775" s="208" t="e">
        <f>'so sanh'!C1828</f>
        <v>#REF!</v>
      </c>
      <c r="D1775" s="208">
        <f>'so sanh'!D1828</f>
        <v>0</v>
      </c>
      <c r="E1775" s="208">
        <f>'so sanh'!E1828</f>
        <v>0</v>
      </c>
    </row>
    <row r="1776" spans="1:5" x14ac:dyDescent="0.3">
      <c r="A1776" s="45" t="e">
        <f>'so sanh'!A1829</f>
        <v>#REF!</v>
      </c>
      <c r="B1776" s="208" t="e">
        <f>'so sanh'!B1829</f>
        <v>#REF!</v>
      </c>
      <c r="C1776" s="208" t="e">
        <f>'so sanh'!C1829</f>
        <v>#REF!</v>
      </c>
      <c r="D1776" s="208">
        <f>'so sanh'!D1829</f>
        <v>0</v>
      </c>
      <c r="E1776" s="208">
        <f>'so sanh'!E1829</f>
        <v>0</v>
      </c>
    </row>
    <row r="1777" spans="1:5" x14ac:dyDescent="0.3">
      <c r="A1777" s="45" t="e">
        <f>'so sanh'!A1830</f>
        <v>#REF!</v>
      </c>
      <c r="B1777" s="208" t="e">
        <f>'so sanh'!B1830</f>
        <v>#REF!</v>
      </c>
      <c r="C1777" s="208" t="e">
        <f>'so sanh'!C1830</f>
        <v>#REF!</v>
      </c>
      <c r="D1777" s="208">
        <f>'so sanh'!D1830</f>
        <v>0</v>
      </c>
      <c r="E1777" s="208">
        <f>'so sanh'!E1830</f>
        <v>0</v>
      </c>
    </row>
    <row r="1778" spans="1:5" x14ac:dyDescent="0.3">
      <c r="A1778" s="45">
        <f>'so sanh'!A1831</f>
        <v>0</v>
      </c>
      <c r="B1778" s="208" t="str">
        <f>'so sanh'!B1831</f>
        <v xml:space="preserve"> * Bồn Inox SUS 304 ĐẠI THÀNH: Cty CP ĐT SX TM ĐẠI THÀNH . Theo bảng giá ngày 01/2/2019</v>
      </c>
      <c r="C1778" s="208">
        <f>'so sanh'!C1831</f>
        <v>0</v>
      </c>
      <c r="D1778" s="208">
        <f>'so sanh'!D1831</f>
        <v>0</v>
      </c>
      <c r="E1778" s="208">
        <f>'so sanh'!E1831</f>
        <v>0</v>
      </c>
    </row>
    <row r="1779" spans="1:5" x14ac:dyDescent="0.3">
      <c r="A1779" s="45">
        <f>'so sanh'!A1832</f>
        <v>1</v>
      </c>
      <c r="B1779" s="208" t="str">
        <f>'so sanh'!B1832</f>
        <v>Loại 310 lít (bồn đứng) fi 630 Inox (bồn đứng)</v>
      </c>
      <c r="C1779" s="208" t="str">
        <f>'so sanh'!C1832</f>
        <v>đ/cái</v>
      </c>
      <c r="D1779" s="208">
        <f>'so sanh'!D1832</f>
        <v>0</v>
      </c>
      <c r="E1779" s="208">
        <f>'so sanh'!E1832</f>
        <v>0</v>
      </c>
    </row>
    <row r="1780" spans="1:5" x14ac:dyDescent="0.3">
      <c r="A1780" s="45">
        <f>'so sanh'!A1833</f>
        <v>2</v>
      </c>
      <c r="B1780" s="208" t="str">
        <f>'so sanh'!B1833</f>
        <v>Loại 310 lít (bồn đứng) fi 630 Inox (bồn ngang)</v>
      </c>
      <c r="C1780" s="208" t="str">
        <f>'so sanh'!C1833</f>
        <v>đ/cái</v>
      </c>
      <c r="D1780" s="208">
        <f>'so sanh'!D1833</f>
        <v>0</v>
      </c>
      <c r="E1780" s="208">
        <f>'so sanh'!E1833</f>
        <v>0</v>
      </c>
    </row>
    <row r="1781" spans="1:5" x14ac:dyDescent="0.3">
      <c r="A1781" s="45">
        <f>'so sanh'!A1834</f>
        <v>3</v>
      </c>
      <c r="B1781" s="208" t="str">
        <f>'so sanh'!B1834</f>
        <v>Loại 500 lít (bồn đứng) fi 770 Inox (bồn đứng)</v>
      </c>
      <c r="C1781" s="208" t="str">
        <f>'so sanh'!C1834</f>
        <v>đ/cái</v>
      </c>
      <c r="D1781" s="208">
        <f>'so sanh'!D1834</f>
        <v>0</v>
      </c>
      <c r="E1781" s="208">
        <f>'so sanh'!E1834</f>
        <v>0</v>
      </c>
    </row>
    <row r="1782" spans="1:5" x14ac:dyDescent="0.3">
      <c r="A1782" s="45">
        <f>'so sanh'!A1835</f>
        <v>4</v>
      </c>
      <c r="B1782" s="208" t="str">
        <f>'so sanh'!B1835</f>
        <v>Loại 500 lít (bồn đứng) fi 770 Inox (bồn ngang)</v>
      </c>
      <c r="C1782" s="208" t="str">
        <f>'so sanh'!C1835</f>
        <v>đ/cái</v>
      </c>
      <c r="D1782" s="208">
        <f>'so sanh'!D1835</f>
        <v>0</v>
      </c>
      <c r="E1782" s="208">
        <f>'so sanh'!E1835</f>
        <v>0</v>
      </c>
    </row>
    <row r="1783" spans="1:5" x14ac:dyDescent="0.3">
      <c r="A1783" s="45">
        <f>'so sanh'!A1836</f>
        <v>5</v>
      </c>
      <c r="B1783" s="208" t="str">
        <f>'so sanh'!B1836</f>
        <v>Loại 700 lít (bồn đứng) fi 770 Inox (bồn đứng)</v>
      </c>
      <c r="C1783" s="208" t="str">
        <f>'so sanh'!C1836</f>
        <v>đ/cái</v>
      </c>
      <c r="D1783" s="208">
        <f>'so sanh'!D1836</f>
        <v>0</v>
      </c>
      <c r="E1783" s="208">
        <f>'so sanh'!E1836</f>
        <v>0</v>
      </c>
    </row>
    <row r="1784" spans="1:5" x14ac:dyDescent="0.3">
      <c r="A1784" s="45">
        <f>'so sanh'!A1837</f>
        <v>6</v>
      </c>
      <c r="B1784" s="208" t="str">
        <f>'so sanh'!B1837</f>
        <v>Loại 700 lít (bồn đứng) fi 770 Inox (bồn ngang)</v>
      </c>
      <c r="C1784" s="208" t="str">
        <f>'so sanh'!C1837</f>
        <v>đ/cái</v>
      </c>
      <c r="D1784" s="208" t="e">
        <f>'so sanh'!D1837</f>
        <v>#REF!</v>
      </c>
      <c r="E1784" s="208" t="e">
        <f>'so sanh'!E1837</f>
        <v>#REF!</v>
      </c>
    </row>
    <row r="1785" spans="1:5" x14ac:dyDescent="0.3">
      <c r="A1785" s="45">
        <f>'so sanh'!A1838</f>
        <v>12</v>
      </c>
      <c r="B1785" s="208" t="str">
        <f>'so sanh'!B1838</f>
        <v>Loại 2000 lít (bồn đứng) fi 1200 Inox (bồn ngang)</v>
      </c>
      <c r="C1785" s="208" t="str">
        <f>'so sanh'!C1838</f>
        <v>đ/cái</v>
      </c>
      <c r="D1785" s="208" t="e">
        <f>'so sanh'!D1838</f>
        <v>#REF!</v>
      </c>
      <c r="E1785" s="208" t="e">
        <f>'so sanh'!E1838</f>
        <v>#REF!</v>
      </c>
    </row>
    <row r="1786" spans="1:5" x14ac:dyDescent="0.3">
      <c r="A1786" s="45">
        <f>'so sanh'!A1839</f>
        <v>21</v>
      </c>
      <c r="B1786" s="208" t="str">
        <f>'so sanh'!B1839</f>
        <v>Loại 5000 lít (bồn đứng) fi 1380 Inox (bồn đứng)</v>
      </c>
      <c r="C1786" s="208" t="str">
        <f>'so sanh'!C1839</f>
        <v>đ/cái</v>
      </c>
      <c r="D1786" s="208" t="e">
        <f>'so sanh'!D1839</f>
        <v>#REF!</v>
      </c>
      <c r="E1786" s="208" t="e">
        <f>'so sanh'!E1839</f>
        <v>#REF!</v>
      </c>
    </row>
    <row r="1787" spans="1:5" x14ac:dyDescent="0.3">
      <c r="A1787" s="45">
        <f>'so sanh'!A1840</f>
        <v>22</v>
      </c>
      <c r="B1787" s="208" t="str">
        <f>'so sanh'!B1840</f>
        <v>Loại 5000 lít (bồn đứng) fi 1380 Inox (bồn ngang)</v>
      </c>
      <c r="C1787" s="208" t="str">
        <f>'so sanh'!C1840</f>
        <v>đ/cái</v>
      </c>
      <c r="D1787" s="208" t="e">
        <f>'so sanh'!D1840</f>
        <v>#REF!</v>
      </c>
      <c r="E1787" s="208" t="e">
        <f>'so sanh'!E1840</f>
        <v>#REF!</v>
      </c>
    </row>
    <row r="1788" spans="1:5" x14ac:dyDescent="0.3">
      <c r="A1788" s="45" t="str">
        <f>'so sanh'!A1841</f>
        <v>XVI</v>
      </c>
      <c r="B1788" s="208" t="str">
        <f>'so sanh'!B1841</f>
        <v xml:space="preserve">CÁC LOẠI VẬT TƯ ĐIỆN </v>
      </c>
      <c r="C1788" s="208">
        <f>'so sanh'!C1841</f>
        <v>0</v>
      </c>
      <c r="D1788" s="208">
        <f>'so sanh'!D1841</f>
        <v>0</v>
      </c>
      <c r="E1788" s="208">
        <f>'so sanh'!E1841</f>
        <v>0</v>
      </c>
    </row>
    <row r="1789" spans="1:5" x14ac:dyDescent="0.3">
      <c r="A1789" s="45">
        <f>'so sanh'!A1842</f>
        <v>0</v>
      </c>
      <c r="B1789" s="208" t="e">
        <f>'so sanh'!B1842</f>
        <v>#REF!</v>
      </c>
      <c r="C1789" s="208">
        <f>'so sanh'!C1842</f>
        <v>0</v>
      </c>
      <c r="D1789" s="208">
        <f>'so sanh'!D1842</f>
        <v>0</v>
      </c>
      <c r="E1789" s="208">
        <f>'so sanh'!E1842</f>
        <v>0</v>
      </c>
    </row>
    <row r="1790" spans="1:5" x14ac:dyDescent="0.3">
      <c r="A1790" s="45" t="e">
        <f>'so sanh'!A1843</f>
        <v>#REF!</v>
      </c>
      <c r="B1790" s="208" t="e">
        <f>'so sanh'!B1843</f>
        <v>#REF!</v>
      </c>
      <c r="C1790" s="208" t="e">
        <f>'so sanh'!C1843</f>
        <v>#REF!</v>
      </c>
      <c r="D1790" s="208" t="e">
        <f>'so sanh'!D1843</f>
        <v>#REF!</v>
      </c>
      <c r="E1790" s="208" t="e">
        <f>'so sanh'!E1843</f>
        <v>#REF!</v>
      </c>
    </row>
    <row r="1791" spans="1:5" x14ac:dyDescent="0.3">
      <c r="A1791" s="45" t="e">
        <f>'so sanh'!A1844</f>
        <v>#REF!</v>
      </c>
      <c r="B1791" s="208" t="e">
        <f>'so sanh'!B1844</f>
        <v>#REF!</v>
      </c>
      <c r="C1791" s="208" t="e">
        <f>'so sanh'!C1844</f>
        <v>#REF!</v>
      </c>
      <c r="D1791" s="208" t="e">
        <f>'so sanh'!D1844</f>
        <v>#REF!</v>
      </c>
      <c r="E1791" s="208" t="e">
        <f>'so sanh'!E1844</f>
        <v>#REF!</v>
      </c>
    </row>
    <row r="1792" spans="1:5" x14ac:dyDescent="0.3">
      <c r="A1792" s="45" t="e">
        <f>'so sanh'!A1845</f>
        <v>#REF!</v>
      </c>
      <c r="B1792" s="208" t="e">
        <f>'so sanh'!B1845</f>
        <v>#REF!</v>
      </c>
      <c r="C1792" s="208" t="e">
        <f>'so sanh'!C1845</f>
        <v>#REF!</v>
      </c>
      <c r="D1792" s="208" t="e">
        <f>'so sanh'!D1845</f>
        <v>#REF!</v>
      </c>
      <c r="E1792" s="208" t="e">
        <f>'so sanh'!E1845</f>
        <v>#REF!</v>
      </c>
    </row>
    <row r="1793" spans="1:5" x14ac:dyDescent="0.3">
      <c r="A1793" s="45" t="e">
        <f>'so sanh'!A1846</f>
        <v>#REF!</v>
      </c>
      <c r="B1793" s="208" t="e">
        <f>'so sanh'!B1846</f>
        <v>#REF!</v>
      </c>
      <c r="C1793" s="208" t="e">
        <f>'so sanh'!C1846</f>
        <v>#REF!</v>
      </c>
      <c r="D1793" s="208" t="e">
        <f>'so sanh'!D1846</f>
        <v>#REF!</v>
      </c>
      <c r="E1793" s="208" t="e">
        <f>'so sanh'!E1846</f>
        <v>#REF!</v>
      </c>
    </row>
    <row r="1794" spans="1:5" x14ac:dyDescent="0.3">
      <c r="A1794" s="45" t="e">
        <f>'so sanh'!A1847</f>
        <v>#REF!</v>
      </c>
      <c r="B1794" s="208" t="e">
        <f>'so sanh'!B1847</f>
        <v>#REF!</v>
      </c>
      <c r="C1794" s="208" t="e">
        <f>'so sanh'!C1847</f>
        <v>#REF!</v>
      </c>
      <c r="D1794" s="208" t="e">
        <f>'so sanh'!D1847</f>
        <v>#REF!</v>
      </c>
      <c r="E1794" s="208" t="e">
        <f>'so sanh'!E1847</f>
        <v>#REF!</v>
      </c>
    </row>
    <row r="1795" spans="1:5" x14ac:dyDescent="0.3">
      <c r="A1795" s="45" t="e">
        <f>'so sanh'!A1848</f>
        <v>#REF!</v>
      </c>
      <c r="B1795" s="208" t="e">
        <f>'so sanh'!B1848</f>
        <v>#REF!</v>
      </c>
      <c r="C1795" s="208" t="e">
        <f>'so sanh'!C1848</f>
        <v>#REF!</v>
      </c>
      <c r="D1795" s="208" t="e">
        <f>'so sanh'!D1848</f>
        <v>#REF!</v>
      </c>
      <c r="E1795" s="208" t="e">
        <f>'so sanh'!E1848</f>
        <v>#REF!</v>
      </c>
    </row>
    <row r="1796" spans="1:5" x14ac:dyDescent="0.3">
      <c r="A1796" s="45" t="e">
        <f>'so sanh'!A1849</f>
        <v>#REF!</v>
      </c>
      <c r="B1796" s="208" t="e">
        <f>'so sanh'!B1849</f>
        <v>#REF!</v>
      </c>
      <c r="C1796" s="208" t="e">
        <f>'so sanh'!C1849</f>
        <v>#REF!</v>
      </c>
      <c r="D1796" s="208" t="e">
        <f>'so sanh'!D1849</f>
        <v>#REF!</v>
      </c>
      <c r="E1796" s="208" t="e">
        <f>'so sanh'!E1849</f>
        <v>#REF!</v>
      </c>
    </row>
    <row r="1797" spans="1:5" x14ac:dyDescent="0.3">
      <c r="A1797" s="45" t="e">
        <f>'so sanh'!A1850</f>
        <v>#REF!</v>
      </c>
      <c r="B1797" s="208" t="e">
        <f>'so sanh'!B1850</f>
        <v>#REF!</v>
      </c>
      <c r="C1797" s="208" t="e">
        <f>'so sanh'!C1850</f>
        <v>#REF!</v>
      </c>
      <c r="D1797" s="208" t="e">
        <f>'so sanh'!D1850</f>
        <v>#REF!</v>
      </c>
      <c r="E1797" s="208" t="e">
        <f>'so sanh'!E1850</f>
        <v>#REF!</v>
      </c>
    </row>
    <row r="1798" spans="1:5" x14ac:dyDescent="0.3">
      <c r="A1798" s="45" t="e">
        <f>'so sanh'!A1851</f>
        <v>#REF!</v>
      </c>
      <c r="B1798" s="208" t="e">
        <f>'so sanh'!B1851</f>
        <v>#REF!</v>
      </c>
      <c r="C1798" s="208" t="e">
        <f>'so sanh'!C1851</f>
        <v>#REF!</v>
      </c>
      <c r="D1798" s="208" t="e">
        <f>'so sanh'!D1851</f>
        <v>#REF!</v>
      </c>
      <c r="E1798" s="208" t="e">
        <f>'so sanh'!E1851</f>
        <v>#REF!</v>
      </c>
    </row>
    <row r="1799" spans="1:5" x14ac:dyDescent="0.3">
      <c r="A1799" s="45" t="e">
        <f>'so sanh'!A1852</f>
        <v>#REF!</v>
      </c>
      <c r="B1799" s="208" t="e">
        <f>'so sanh'!B1852</f>
        <v>#REF!</v>
      </c>
      <c r="C1799" s="208" t="e">
        <f>'so sanh'!C1852</f>
        <v>#REF!</v>
      </c>
      <c r="D1799" s="208" t="e">
        <f>'so sanh'!D1852</f>
        <v>#REF!</v>
      </c>
      <c r="E1799" s="208" t="e">
        <f>'so sanh'!E1852</f>
        <v>#REF!</v>
      </c>
    </row>
    <row r="1800" spans="1:5" x14ac:dyDescent="0.3">
      <c r="A1800" s="45" t="e">
        <f>'so sanh'!A1853</f>
        <v>#REF!</v>
      </c>
      <c r="B1800" s="208" t="e">
        <f>'so sanh'!B1853</f>
        <v>#REF!</v>
      </c>
      <c r="C1800" s="208" t="e">
        <f>'so sanh'!C1853</f>
        <v>#REF!</v>
      </c>
      <c r="D1800" s="208" t="e">
        <f>'so sanh'!D1853</f>
        <v>#REF!</v>
      </c>
      <c r="E1800" s="208" t="e">
        <f>'so sanh'!E1853</f>
        <v>#REF!</v>
      </c>
    </row>
    <row r="1801" spans="1:5" x14ac:dyDescent="0.3">
      <c r="A1801" s="45" t="e">
        <f>'so sanh'!A1854</f>
        <v>#REF!</v>
      </c>
      <c r="B1801" s="208" t="e">
        <f>'so sanh'!B1854</f>
        <v>#REF!</v>
      </c>
      <c r="C1801" s="208" t="e">
        <f>'so sanh'!C1854</f>
        <v>#REF!</v>
      </c>
      <c r="D1801" s="208" t="e">
        <f>'so sanh'!D1854</f>
        <v>#REF!</v>
      </c>
      <c r="E1801" s="208" t="e">
        <f>'so sanh'!E1854</f>
        <v>#REF!</v>
      </c>
    </row>
    <row r="1802" spans="1:5" x14ac:dyDescent="0.3">
      <c r="A1802" s="45" t="e">
        <f>'so sanh'!A1855</f>
        <v>#REF!</v>
      </c>
      <c r="B1802" s="208" t="e">
        <f>'so sanh'!B1855</f>
        <v>#REF!</v>
      </c>
      <c r="C1802" s="208" t="e">
        <f>'so sanh'!C1855</f>
        <v>#REF!</v>
      </c>
      <c r="D1802" s="208" t="e">
        <f>'so sanh'!D1855</f>
        <v>#REF!</v>
      </c>
      <c r="E1802" s="208" t="e">
        <f>'so sanh'!E1855</f>
        <v>#REF!</v>
      </c>
    </row>
    <row r="1803" spans="1:5" x14ac:dyDescent="0.3">
      <c r="A1803" s="45" t="e">
        <f>'so sanh'!A1856</f>
        <v>#REF!</v>
      </c>
      <c r="B1803" s="208" t="e">
        <f>'so sanh'!B1856</f>
        <v>#REF!</v>
      </c>
      <c r="C1803" s="208" t="e">
        <f>'so sanh'!C1856</f>
        <v>#REF!</v>
      </c>
      <c r="D1803" s="208" t="e">
        <f>'so sanh'!D1856</f>
        <v>#REF!</v>
      </c>
      <c r="E1803" s="208" t="e">
        <f>'so sanh'!E1856</f>
        <v>#REF!</v>
      </c>
    </row>
    <row r="1804" spans="1:5" x14ac:dyDescent="0.3">
      <c r="A1804" s="45" t="e">
        <f>'so sanh'!A1857</f>
        <v>#REF!</v>
      </c>
      <c r="B1804" s="208" t="e">
        <f>'so sanh'!B1857</f>
        <v>#REF!</v>
      </c>
      <c r="C1804" s="208" t="e">
        <f>'so sanh'!C1857</f>
        <v>#REF!</v>
      </c>
      <c r="D1804" s="208" t="e">
        <f>'so sanh'!D1857</f>
        <v>#REF!</v>
      </c>
      <c r="E1804" s="208" t="e">
        <f>'so sanh'!E1857</f>
        <v>#REF!</v>
      </c>
    </row>
    <row r="1805" spans="1:5" x14ac:dyDescent="0.3">
      <c r="A1805" s="45" t="e">
        <f>'so sanh'!A1858</f>
        <v>#REF!</v>
      </c>
      <c r="B1805" s="208" t="e">
        <f>'so sanh'!B1858</f>
        <v>#REF!</v>
      </c>
      <c r="C1805" s="208" t="e">
        <f>'so sanh'!C1858</f>
        <v>#REF!</v>
      </c>
      <c r="D1805" s="208" t="e">
        <f>'so sanh'!D1858</f>
        <v>#REF!</v>
      </c>
      <c r="E1805" s="208" t="e">
        <f>'so sanh'!E1858</f>
        <v>#REF!</v>
      </c>
    </row>
    <row r="1806" spans="1:5" x14ac:dyDescent="0.3">
      <c r="A1806" s="45">
        <f>'so sanh'!A1859</f>
        <v>0</v>
      </c>
      <c r="B1806" s="208" t="e">
        <f>'so sanh'!B1859</f>
        <v>#REF!</v>
      </c>
      <c r="C1806" s="208">
        <f>'so sanh'!C1859</f>
        <v>0</v>
      </c>
      <c r="D1806" s="208">
        <f>'so sanh'!D1859</f>
        <v>0</v>
      </c>
      <c r="E1806" s="208">
        <f>'so sanh'!E1859</f>
        <v>0</v>
      </c>
    </row>
    <row r="1807" spans="1:5" x14ac:dyDescent="0.3">
      <c r="A1807" s="45" t="e">
        <f>'so sanh'!A1860</f>
        <v>#REF!</v>
      </c>
      <c r="B1807" s="208" t="e">
        <f>'so sanh'!B1860</f>
        <v>#REF!</v>
      </c>
      <c r="C1807" s="208" t="e">
        <f>'so sanh'!C1860</f>
        <v>#REF!</v>
      </c>
      <c r="D1807" s="208" t="e">
        <f>'so sanh'!D1860</f>
        <v>#REF!</v>
      </c>
      <c r="E1807" s="208" t="e">
        <f>'so sanh'!E1860</f>
        <v>#REF!</v>
      </c>
    </row>
    <row r="1808" spans="1:5" x14ac:dyDescent="0.3">
      <c r="A1808" s="45" t="e">
        <f>'so sanh'!A1861</f>
        <v>#REF!</v>
      </c>
      <c r="B1808" s="208" t="e">
        <f>'so sanh'!B1861</f>
        <v>#REF!</v>
      </c>
      <c r="C1808" s="208" t="e">
        <f>'so sanh'!C1861</f>
        <v>#REF!</v>
      </c>
      <c r="D1808" s="208" t="e">
        <f>'so sanh'!D1861</f>
        <v>#REF!</v>
      </c>
      <c r="E1808" s="208" t="e">
        <f>'so sanh'!E1861</f>
        <v>#REF!</v>
      </c>
    </row>
    <row r="1809" spans="1:5" x14ac:dyDescent="0.3">
      <c r="A1809" s="45" t="e">
        <f>'so sanh'!A1862</f>
        <v>#REF!</v>
      </c>
      <c r="B1809" s="208" t="e">
        <f>'so sanh'!B1862</f>
        <v>#REF!</v>
      </c>
      <c r="C1809" s="208" t="e">
        <f>'so sanh'!C1862</f>
        <v>#REF!</v>
      </c>
      <c r="D1809" s="208" t="e">
        <f>'so sanh'!D1862</f>
        <v>#REF!</v>
      </c>
      <c r="E1809" s="208" t="e">
        <f>'so sanh'!E1862</f>
        <v>#REF!</v>
      </c>
    </row>
    <row r="1810" spans="1:5" x14ac:dyDescent="0.3">
      <c r="A1810" s="45" t="e">
        <f>'so sanh'!A1863</f>
        <v>#REF!</v>
      </c>
      <c r="B1810" s="208" t="e">
        <f>'so sanh'!B1863</f>
        <v>#REF!</v>
      </c>
      <c r="C1810" s="208" t="e">
        <f>'so sanh'!C1863</f>
        <v>#REF!</v>
      </c>
      <c r="D1810" s="208" t="e">
        <f>'so sanh'!D1863</f>
        <v>#REF!</v>
      </c>
      <c r="E1810" s="208" t="e">
        <f>'so sanh'!E1863</f>
        <v>#REF!</v>
      </c>
    </row>
    <row r="1811" spans="1:5" x14ac:dyDescent="0.3">
      <c r="A1811" s="45">
        <f>'so sanh'!A1864</f>
        <v>0</v>
      </c>
      <c r="B1811" s="208" t="e">
        <f>'so sanh'!B1864</f>
        <v>#REF!</v>
      </c>
      <c r="C1811" s="208">
        <f>'so sanh'!C1864</f>
        <v>0</v>
      </c>
      <c r="D1811" s="208">
        <f>'so sanh'!D1864</f>
        <v>0</v>
      </c>
      <c r="E1811" s="208">
        <f>'so sanh'!E1864</f>
        <v>0</v>
      </c>
    </row>
    <row r="1812" spans="1:5" x14ac:dyDescent="0.3">
      <c r="A1812" s="45" t="e">
        <f>'so sanh'!A1865</f>
        <v>#REF!</v>
      </c>
      <c r="B1812" s="208" t="e">
        <f>'so sanh'!B1865</f>
        <v>#REF!</v>
      </c>
      <c r="C1812" s="208" t="e">
        <f>'so sanh'!C1865</f>
        <v>#REF!</v>
      </c>
      <c r="D1812" s="208" t="e">
        <f>'so sanh'!D1865</f>
        <v>#REF!</v>
      </c>
      <c r="E1812" s="208" t="e">
        <f>'so sanh'!E1865</f>
        <v>#REF!</v>
      </c>
    </row>
    <row r="1813" spans="1:5" x14ac:dyDescent="0.3">
      <c r="A1813" s="45" t="e">
        <f>'so sanh'!A1866</f>
        <v>#REF!</v>
      </c>
      <c r="B1813" s="208" t="e">
        <f>'so sanh'!B1866</f>
        <v>#REF!</v>
      </c>
      <c r="C1813" s="208" t="e">
        <f>'so sanh'!C1866</f>
        <v>#REF!</v>
      </c>
      <c r="D1813" s="208" t="e">
        <f>'so sanh'!D1866</f>
        <v>#REF!</v>
      </c>
      <c r="E1813" s="208" t="e">
        <f>'so sanh'!E1866</f>
        <v>#REF!</v>
      </c>
    </row>
    <row r="1814" spans="1:5" x14ac:dyDescent="0.3">
      <c r="A1814" s="45" t="e">
        <f>'so sanh'!A1867</f>
        <v>#REF!</v>
      </c>
      <c r="B1814" s="208" t="e">
        <f>'so sanh'!B1867</f>
        <v>#REF!</v>
      </c>
      <c r="C1814" s="208" t="e">
        <f>'so sanh'!C1867</f>
        <v>#REF!</v>
      </c>
      <c r="D1814" s="208" t="e">
        <f>'so sanh'!D1867</f>
        <v>#REF!</v>
      </c>
      <c r="E1814" s="208" t="e">
        <f>'so sanh'!E1867</f>
        <v>#REF!</v>
      </c>
    </row>
    <row r="1815" spans="1:5" x14ac:dyDescent="0.3">
      <c r="A1815" s="45">
        <f>'so sanh'!A1868</f>
        <v>0</v>
      </c>
      <c r="B1815" s="208" t="e">
        <f>'so sanh'!B1868</f>
        <v>#REF!</v>
      </c>
      <c r="C1815" s="208">
        <f>'so sanh'!C1868</f>
        <v>0</v>
      </c>
      <c r="D1815" s="208">
        <f>'so sanh'!D1868</f>
        <v>0</v>
      </c>
      <c r="E1815" s="208">
        <f>'so sanh'!E1868</f>
        <v>0</v>
      </c>
    </row>
    <row r="1816" spans="1:5" x14ac:dyDescent="0.3">
      <c r="A1816" s="45" t="e">
        <f>'so sanh'!A1869</f>
        <v>#REF!</v>
      </c>
      <c r="B1816" s="208" t="e">
        <f>'so sanh'!B1869</f>
        <v>#REF!</v>
      </c>
      <c r="C1816" s="208" t="e">
        <f>'so sanh'!C1869</f>
        <v>#REF!</v>
      </c>
      <c r="D1816" s="208" t="e">
        <f>'so sanh'!D1869</f>
        <v>#REF!</v>
      </c>
      <c r="E1816" s="208" t="e">
        <f>'so sanh'!E1869</f>
        <v>#REF!</v>
      </c>
    </row>
    <row r="1817" spans="1:5" x14ac:dyDescent="0.3">
      <c r="A1817" s="45" t="e">
        <f>'so sanh'!A1870</f>
        <v>#REF!</v>
      </c>
      <c r="B1817" s="208" t="e">
        <f>'so sanh'!B1870</f>
        <v>#REF!</v>
      </c>
      <c r="C1817" s="208" t="e">
        <f>'so sanh'!C1870</f>
        <v>#REF!</v>
      </c>
      <c r="D1817" s="208" t="e">
        <f>'so sanh'!D1870</f>
        <v>#REF!</v>
      </c>
      <c r="E1817" s="208" t="e">
        <f>'so sanh'!E1870</f>
        <v>#REF!</v>
      </c>
    </row>
    <row r="1818" spans="1:5" x14ac:dyDescent="0.3">
      <c r="A1818" s="45" t="e">
        <f>'so sanh'!A1871</f>
        <v>#REF!</v>
      </c>
      <c r="B1818" s="208" t="e">
        <f>'so sanh'!B1871</f>
        <v>#REF!</v>
      </c>
      <c r="C1818" s="208" t="e">
        <f>'so sanh'!C1871</f>
        <v>#REF!</v>
      </c>
      <c r="D1818" s="208" t="e">
        <f>'so sanh'!D1871</f>
        <v>#REF!</v>
      </c>
      <c r="E1818" s="208" t="e">
        <f>'so sanh'!E1871</f>
        <v>#REF!</v>
      </c>
    </row>
    <row r="1819" spans="1:5" x14ac:dyDescent="0.3">
      <c r="A1819" s="45" t="e">
        <f>'so sanh'!A1872</f>
        <v>#REF!</v>
      </c>
      <c r="B1819" s="208" t="e">
        <f>'so sanh'!B1872</f>
        <v>#REF!</v>
      </c>
      <c r="C1819" s="208" t="e">
        <f>'so sanh'!C1872</f>
        <v>#REF!</v>
      </c>
      <c r="D1819" s="208" t="e">
        <f>'so sanh'!D1872</f>
        <v>#REF!</v>
      </c>
      <c r="E1819" s="208" t="e">
        <f>'so sanh'!E1872</f>
        <v>#REF!</v>
      </c>
    </row>
    <row r="1820" spans="1:5" x14ac:dyDescent="0.3">
      <c r="A1820" s="45" t="e">
        <f>'so sanh'!A1873</f>
        <v>#REF!</v>
      </c>
      <c r="B1820" s="208" t="e">
        <f>'so sanh'!B1873</f>
        <v>#REF!</v>
      </c>
      <c r="C1820" s="208" t="e">
        <f>'so sanh'!C1873</f>
        <v>#REF!</v>
      </c>
      <c r="D1820" s="208" t="e">
        <f>'so sanh'!D1873</f>
        <v>#REF!</v>
      </c>
      <c r="E1820" s="208" t="e">
        <f>'so sanh'!E1873</f>
        <v>#REF!</v>
      </c>
    </row>
    <row r="1821" spans="1:5" x14ac:dyDescent="0.3">
      <c r="A1821" s="45" t="e">
        <f>'so sanh'!A1874</f>
        <v>#REF!</v>
      </c>
      <c r="B1821" s="208" t="e">
        <f>'so sanh'!B1874</f>
        <v>#REF!</v>
      </c>
      <c r="C1821" s="208" t="e">
        <f>'so sanh'!C1874</f>
        <v>#REF!</v>
      </c>
      <c r="D1821" s="208">
        <f>'so sanh'!D1874</f>
        <v>0</v>
      </c>
      <c r="E1821" s="208">
        <f>'so sanh'!E1874</f>
        <v>0</v>
      </c>
    </row>
    <row r="1822" spans="1:5" x14ac:dyDescent="0.3">
      <c r="A1822" s="45" t="e">
        <f>'so sanh'!A1875</f>
        <v>#REF!</v>
      </c>
      <c r="B1822" s="208" t="e">
        <f>'so sanh'!B1875</f>
        <v>#REF!</v>
      </c>
      <c r="C1822" s="208" t="e">
        <f>'so sanh'!C1875</f>
        <v>#REF!</v>
      </c>
      <c r="D1822" s="208">
        <f>'so sanh'!D1875</f>
        <v>0</v>
      </c>
      <c r="E1822" s="208">
        <f>'so sanh'!E1875</f>
        <v>0</v>
      </c>
    </row>
    <row r="1823" spans="1:5" x14ac:dyDescent="0.3">
      <c r="A1823" s="45" t="e">
        <f>'so sanh'!A1876</f>
        <v>#REF!</v>
      </c>
      <c r="B1823" s="208" t="e">
        <f>'so sanh'!B1876</f>
        <v>#REF!</v>
      </c>
      <c r="C1823" s="208" t="e">
        <f>'so sanh'!C1876</f>
        <v>#REF!</v>
      </c>
      <c r="D1823" s="208">
        <f>'so sanh'!D1876</f>
        <v>0</v>
      </c>
      <c r="E1823" s="208">
        <f>'so sanh'!E1876</f>
        <v>0</v>
      </c>
    </row>
    <row r="1824" spans="1:5" x14ac:dyDescent="0.3">
      <c r="A1824" s="45" t="e">
        <f>'so sanh'!A1877</f>
        <v>#REF!</v>
      </c>
      <c r="B1824" s="208" t="e">
        <f>'so sanh'!B1877</f>
        <v>#REF!</v>
      </c>
      <c r="C1824" s="208" t="e">
        <f>'so sanh'!C1877</f>
        <v>#REF!</v>
      </c>
      <c r="D1824" s="208">
        <f>'so sanh'!D1877</f>
        <v>0</v>
      </c>
      <c r="E1824" s="208">
        <f>'so sanh'!E1877</f>
        <v>0</v>
      </c>
    </row>
    <row r="1825" spans="1:5" x14ac:dyDescent="0.3">
      <c r="A1825" s="45" t="e">
        <f>'so sanh'!A1878</f>
        <v>#REF!</v>
      </c>
      <c r="B1825" s="208" t="e">
        <f>'so sanh'!B1878</f>
        <v>#REF!</v>
      </c>
      <c r="C1825" s="208" t="e">
        <f>'so sanh'!C1878</f>
        <v>#REF!</v>
      </c>
      <c r="D1825" s="208">
        <f>'so sanh'!D1878</f>
        <v>0</v>
      </c>
      <c r="E1825" s="208">
        <f>'so sanh'!E1878</f>
        <v>0</v>
      </c>
    </row>
    <row r="1826" spans="1:5" x14ac:dyDescent="0.3">
      <c r="A1826" s="45">
        <f>'so sanh'!A1879</f>
        <v>0</v>
      </c>
      <c r="B1826" s="208" t="str">
        <f>'so sanh'!B1879</f>
        <v xml:space="preserve"> * DÂY CÁP ĐIỆN CADIVI: Cty CP Dây cáp điện Việt Nam (số 70-72 Nam Kỳ Khởi Nghĩa, Q.1, Tp.HCM). Theo bảng giá ngày 10/10/2019 </v>
      </c>
      <c r="C1826" s="208">
        <f>'so sanh'!C1879</f>
        <v>0</v>
      </c>
      <c r="D1826" s="208">
        <f>'so sanh'!D1879</f>
        <v>0</v>
      </c>
      <c r="E1826" s="208">
        <f>'so sanh'!E1879</f>
        <v>0</v>
      </c>
    </row>
    <row r="1827" spans="1:5" x14ac:dyDescent="0.3">
      <c r="A1827" s="45">
        <f>'so sanh'!A1880</f>
        <v>0</v>
      </c>
      <c r="B1827" s="208" t="str">
        <f>'so sanh'!B1880</f>
        <v>Dây đồng đơn cứng bọc PVC TCVN 6610-3</v>
      </c>
      <c r="C1827" s="208">
        <f>'so sanh'!C1880</f>
        <v>0</v>
      </c>
      <c r="D1827" s="208">
        <f>'so sanh'!D1880</f>
        <v>0</v>
      </c>
      <c r="E1827" s="208">
        <f>'so sanh'!E1880</f>
        <v>0</v>
      </c>
    </row>
    <row r="1828" spans="1:5" x14ac:dyDescent="0.3">
      <c r="A1828" s="45">
        <f>'so sanh'!A1881</f>
        <v>1</v>
      </c>
      <c r="B1828" s="208" t="str">
        <f>'so sanh'!B1881</f>
        <v>VC-0.50 (Φ 0.80) - 300/500V</v>
      </c>
      <c r="C1828" s="208" t="str">
        <f>'so sanh'!C1881</f>
        <v>đ/mét</v>
      </c>
      <c r="D1828" s="208">
        <f>'so sanh'!D1881</f>
        <v>0</v>
      </c>
      <c r="E1828" s="208">
        <f>'so sanh'!E1881</f>
        <v>0</v>
      </c>
    </row>
    <row r="1829" spans="1:5" x14ac:dyDescent="0.3">
      <c r="A1829" s="45">
        <f>'so sanh'!A1882</f>
        <v>2</v>
      </c>
      <c r="B1829" s="208" t="str">
        <f>'so sanh'!B1882</f>
        <v>VC-1.00 (Φ 1.13) - 300/500V</v>
      </c>
      <c r="C1829" s="208" t="str">
        <f>'so sanh'!C1882</f>
        <v>đ/mét</v>
      </c>
      <c r="D1829" s="208">
        <f>'so sanh'!D1882</f>
        <v>0</v>
      </c>
      <c r="E1829" s="208">
        <f>'so sanh'!E1882</f>
        <v>0</v>
      </c>
    </row>
    <row r="1830" spans="1:5" x14ac:dyDescent="0.3">
      <c r="A1830" s="45">
        <f>'so sanh'!A1883</f>
        <v>0</v>
      </c>
      <c r="B1830" s="208" t="str">
        <f>'so sanh'!B1883</f>
        <v>Dây điện bọc nhựa PVC - TCCS 10C:2011 (ruột đồng)</v>
      </c>
      <c r="C1830" s="208">
        <f>'so sanh'!C1883</f>
        <v>0</v>
      </c>
      <c r="D1830" s="208">
        <f>'so sanh'!D1883</f>
        <v>0</v>
      </c>
      <c r="E1830" s="208">
        <f>'so sanh'!E1883</f>
        <v>0</v>
      </c>
    </row>
    <row r="1831" spans="1:5" x14ac:dyDescent="0.3">
      <c r="A1831" s="45">
        <f>'so sanh'!A1884</f>
        <v>1</v>
      </c>
      <c r="B1831" s="208" t="str">
        <f>'so sanh'!B1884</f>
        <v>VCmd-2x1-(2x32/0.2) - 0,6/1kV</v>
      </c>
      <c r="C1831" s="208" t="str">
        <f>'so sanh'!C1884</f>
        <v>đ/mét</v>
      </c>
      <c r="D1831" s="208">
        <f>'so sanh'!D1884</f>
        <v>0</v>
      </c>
      <c r="E1831" s="208">
        <f>'so sanh'!E1884</f>
        <v>0</v>
      </c>
    </row>
    <row r="1832" spans="1:5" x14ac:dyDescent="0.3">
      <c r="A1832" s="45">
        <f>'so sanh'!A1885</f>
        <v>2</v>
      </c>
      <c r="B1832" s="208" t="str">
        <f>'so sanh'!B1885</f>
        <v>VCmd-2x1,5-(2x30/0.25) - 0,6/1kV</v>
      </c>
      <c r="C1832" s="208" t="str">
        <f>'so sanh'!C1885</f>
        <v>đ/mét</v>
      </c>
      <c r="D1832" s="208">
        <f>'so sanh'!D1885</f>
        <v>0</v>
      </c>
      <c r="E1832" s="208">
        <f>'so sanh'!E1885</f>
        <v>0</v>
      </c>
    </row>
    <row r="1833" spans="1:5" x14ac:dyDescent="0.3">
      <c r="A1833" s="45">
        <f>'so sanh'!A1886</f>
        <v>3</v>
      </c>
      <c r="B1833" s="208" t="str">
        <f>'so sanh'!B1886</f>
        <v>VCmd-2x2,5-(2x50/0.25) - 0,6/1kV</v>
      </c>
      <c r="C1833" s="208" t="str">
        <f>'so sanh'!C1886</f>
        <v>đ/mét</v>
      </c>
      <c r="D1833" s="208">
        <f>'so sanh'!D1886</f>
        <v>0</v>
      </c>
      <c r="E1833" s="208">
        <f>'so sanh'!E1886</f>
        <v>0</v>
      </c>
    </row>
    <row r="1834" spans="1:5" x14ac:dyDescent="0.3">
      <c r="A1834" s="45">
        <f>'so sanh'!A1887</f>
        <v>0</v>
      </c>
      <c r="B1834" s="208" t="str">
        <f>'so sanh'!B1887</f>
        <v>Dây điện mềm bọc nhựa PVC- TCVN 6610-5 (ruột đồng)</v>
      </c>
      <c r="C1834" s="208">
        <f>'so sanh'!C1887</f>
        <v>0</v>
      </c>
      <c r="D1834" s="208">
        <f>'so sanh'!D1887</f>
        <v>0</v>
      </c>
      <c r="E1834" s="208">
        <f>'so sanh'!E1887</f>
        <v>0</v>
      </c>
    </row>
    <row r="1835" spans="1:5" x14ac:dyDescent="0.3">
      <c r="A1835" s="45">
        <f>'so sanh'!A1888</f>
        <v>1</v>
      </c>
      <c r="B1835" s="208" t="str">
        <f>'so sanh'!B1888</f>
        <v>VCmo-2x1-(2x32/0.2) - 300/500 V</v>
      </c>
      <c r="C1835" s="208" t="str">
        <f>'so sanh'!C1888</f>
        <v>đ/mét</v>
      </c>
      <c r="D1835" s="208">
        <f>'so sanh'!D1888</f>
        <v>0</v>
      </c>
      <c r="E1835" s="208">
        <f>'so sanh'!E1888</f>
        <v>0</v>
      </c>
    </row>
    <row r="1836" spans="1:5" x14ac:dyDescent="0.3">
      <c r="A1836" s="45">
        <f>'so sanh'!A1889</f>
        <v>2</v>
      </c>
      <c r="B1836" s="208" t="str">
        <f>'so sanh'!B1889</f>
        <v>VCmo-2x1,5-(2x30/0.25) - 300/500 V</v>
      </c>
      <c r="C1836" s="208" t="str">
        <f>'so sanh'!C1889</f>
        <v>đ/mét</v>
      </c>
      <c r="D1836" s="208">
        <f>'so sanh'!D1889</f>
        <v>0</v>
      </c>
      <c r="E1836" s="208">
        <f>'so sanh'!E1889</f>
        <v>0</v>
      </c>
    </row>
    <row r="1837" spans="1:5" x14ac:dyDescent="0.3">
      <c r="A1837" s="45">
        <f>'so sanh'!A1890</f>
        <v>3</v>
      </c>
      <c r="B1837" s="208" t="str">
        <f>'so sanh'!B1890</f>
        <v>VCmo-2x6-(2x7x12/0.30) - 300/500 V</v>
      </c>
      <c r="C1837" s="208" t="str">
        <f>'so sanh'!C1890</f>
        <v>đ/mét</v>
      </c>
      <c r="D1837" s="208">
        <f>'so sanh'!D1890</f>
        <v>0</v>
      </c>
      <c r="E1837" s="208">
        <f>'so sanh'!E1890</f>
        <v>0</v>
      </c>
    </row>
    <row r="1838" spans="1:5" x14ac:dyDescent="0.3">
      <c r="A1838" s="45">
        <f>'so sanh'!A1891</f>
        <v>0</v>
      </c>
      <c r="B1838" s="208" t="str">
        <f>'so sanh'!B1891</f>
        <v>Cáp điện lực hạ thế - TCVN 6610-3 (ruột đồng)</v>
      </c>
      <c r="C1838" s="208">
        <f>'so sanh'!C1891</f>
        <v>0</v>
      </c>
      <c r="D1838" s="208">
        <f>'so sanh'!D1891</f>
        <v>0</v>
      </c>
      <c r="E1838" s="208">
        <f>'so sanh'!E1891</f>
        <v>0</v>
      </c>
    </row>
    <row r="1839" spans="1:5" x14ac:dyDescent="0.3">
      <c r="A1839" s="45">
        <f>'so sanh'!A1892</f>
        <v>1</v>
      </c>
      <c r="B1839" s="208" t="str">
        <f>'so sanh'!B1892</f>
        <v>CV-1.5 (7/0.52) -450/750V</v>
      </c>
      <c r="C1839" s="208" t="str">
        <f>'so sanh'!C1892</f>
        <v>đ/mét</v>
      </c>
      <c r="D1839" s="208">
        <f>'so sanh'!D1892</f>
        <v>0</v>
      </c>
      <c r="E1839" s="208">
        <f>'so sanh'!E1892</f>
        <v>0</v>
      </c>
    </row>
    <row r="1840" spans="1:5" x14ac:dyDescent="0.3">
      <c r="A1840" s="45">
        <f>'so sanh'!A1893</f>
        <v>2</v>
      </c>
      <c r="B1840" s="208" t="str">
        <f>'so sanh'!B1893</f>
        <v>CV-2.5 (7/0.67) -450/750V</v>
      </c>
      <c r="C1840" s="208" t="str">
        <f>'so sanh'!C1893</f>
        <v>đ/mét</v>
      </c>
      <c r="D1840" s="208">
        <f>'so sanh'!D1893</f>
        <v>0</v>
      </c>
      <c r="E1840" s="208">
        <f>'so sanh'!E1893</f>
        <v>0</v>
      </c>
    </row>
    <row r="1841" spans="1:5" x14ac:dyDescent="0.3">
      <c r="A1841" s="45">
        <f>'so sanh'!A1894</f>
        <v>3</v>
      </c>
      <c r="B1841" s="208" t="str">
        <f>'so sanh'!B1894</f>
        <v>CV-10 (7/1.35) -450/750V</v>
      </c>
      <c r="C1841" s="208" t="str">
        <f>'so sanh'!C1894</f>
        <v>đ/mét</v>
      </c>
      <c r="D1841" s="208">
        <f>'so sanh'!D1894</f>
        <v>0</v>
      </c>
      <c r="E1841" s="208">
        <f>'so sanh'!E1894</f>
        <v>0</v>
      </c>
    </row>
    <row r="1842" spans="1:5" x14ac:dyDescent="0.3">
      <c r="A1842" s="45">
        <f>'so sanh'!A1895</f>
        <v>4</v>
      </c>
      <c r="B1842" s="208" t="str">
        <f>'so sanh'!B1895</f>
        <v>CV-50 - 750V</v>
      </c>
      <c r="C1842" s="208" t="str">
        <f>'so sanh'!C1895</f>
        <v>đ/mét</v>
      </c>
      <c r="D1842" s="208">
        <f>'so sanh'!D1895</f>
        <v>0</v>
      </c>
      <c r="E1842" s="208">
        <f>'so sanh'!E1895</f>
        <v>0</v>
      </c>
    </row>
    <row r="1843" spans="1:5" x14ac:dyDescent="0.3">
      <c r="A1843" s="45">
        <f>'so sanh'!A1896</f>
        <v>5</v>
      </c>
      <c r="B1843" s="208" t="str">
        <f>'so sanh'!B1896</f>
        <v>CV-240 - 750V</v>
      </c>
      <c r="C1843" s="208" t="str">
        <f>'so sanh'!C1896</f>
        <v>đ/mét</v>
      </c>
      <c r="D1843" s="208">
        <f>'so sanh'!D1896</f>
        <v>0</v>
      </c>
      <c r="E1843" s="208">
        <f>'so sanh'!E1896</f>
        <v>0</v>
      </c>
    </row>
    <row r="1844" spans="1:5" x14ac:dyDescent="0.3">
      <c r="A1844" s="45">
        <f>'so sanh'!A1897</f>
        <v>6</v>
      </c>
      <c r="B1844" s="208" t="str">
        <f>'so sanh'!B1897</f>
        <v>CV-300 - 750V</v>
      </c>
      <c r="C1844" s="208" t="str">
        <f>'so sanh'!C1897</f>
        <v>đ/mét</v>
      </c>
      <c r="D1844" s="208">
        <f>'so sanh'!D1897</f>
        <v>0</v>
      </c>
      <c r="E1844" s="208">
        <f>'so sanh'!E1897</f>
        <v>0</v>
      </c>
    </row>
    <row r="1845" spans="1:5" x14ac:dyDescent="0.3">
      <c r="A1845" s="45">
        <f>'so sanh'!A1898</f>
        <v>0</v>
      </c>
      <c r="B1845" s="208" t="str">
        <f>'so sanh'!B1898</f>
        <v>Dây nhôm lõi thép (ACSR-TCVN) -DMVT 2015 - TCVN5064-1994</v>
      </c>
      <c r="C1845" s="208">
        <f>'so sanh'!C1898</f>
        <v>0</v>
      </c>
      <c r="D1845" s="208">
        <f>'so sanh'!D1898</f>
        <v>0</v>
      </c>
      <c r="E1845" s="208">
        <f>'so sanh'!E1898</f>
        <v>0</v>
      </c>
    </row>
    <row r="1846" spans="1:5" x14ac:dyDescent="0.3">
      <c r="A1846" s="45">
        <f>'so sanh'!A1899</f>
        <v>1</v>
      </c>
      <c r="B1846" s="208" t="str">
        <f>'so sanh'!B1899</f>
        <v xml:space="preserve">ACSR-50/8 (6/3,2 +1/3,2) </v>
      </c>
      <c r="C1846" s="208" t="str">
        <f>'so sanh'!C1899</f>
        <v>đ/mét</v>
      </c>
      <c r="D1846" s="208">
        <f>'so sanh'!D1899</f>
        <v>0</v>
      </c>
      <c r="E1846" s="208">
        <f>'so sanh'!E1899</f>
        <v>0</v>
      </c>
    </row>
    <row r="1847" spans="1:5" x14ac:dyDescent="0.3">
      <c r="A1847" s="45">
        <f>'so sanh'!A1900</f>
        <v>2</v>
      </c>
      <c r="B1847" s="208" t="str">
        <f>'so sanh'!B1900</f>
        <v xml:space="preserve">ACSR-95/16 (6/4,5 +1/4,5) </v>
      </c>
      <c r="C1847" s="208" t="str">
        <f>'so sanh'!C1900</f>
        <v>đ/mét</v>
      </c>
      <c r="D1847" s="208">
        <f>'so sanh'!D1900</f>
        <v>0</v>
      </c>
      <c r="E1847" s="208">
        <f>'so sanh'!E1900</f>
        <v>0</v>
      </c>
    </row>
    <row r="1848" spans="1:5" x14ac:dyDescent="0.3">
      <c r="A1848" s="45">
        <f>'so sanh'!A1901</f>
        <v>3</v>
      </c>
      <c r="B1848" s="208" t="str">
        <f>'so sanh'!B1901</f>
        <v xml:space="preserve">ACSR-240/32 (24/3,6 +7/2,4) </v>
      </c>
      <c r="C1848" s="208" t="str">
        <f>'so sanh'!C1901</f>
        <v>đ/mét</v>
      </c>
      <c r="D1848" s="208">
        <f>'so sanh'!D1901</f>
        <v>0</v>
      </c>
      <c r="E1848" s="208">
        <f>'so sanh'!E1901</f>
        <v>0</v>
      </c>
    </row>
    <row r="1849" spans="1:5" x14ac:dyDescent="0.3">
      <c r="A1849" s="45">
        <f>'so sanh'!A1902</f>
        <v>0</v>
      </c>
      <c r="B1849" s="208" t="str">
        <f>'so sanh'!B1902</f>
        <v>Cáp vặn xoắn hạ thế - 0,6/1 kV - TCVN 6447/AS 3560 (02 lõi, ruột nhôm, cách điện XLPE)</v>
      </c>
      <c r="C1849" s="208">
        <f>'so sanh'!C1902</f>
        <v>0</v>
      </c>
      <c r="D1849" s="208">
        <f>'so sanh'!D1902</f>
        <v>0</v>
      </c>
      <c r="E1849" s="208">
        <f>'so sanh'!E1902</f>
        <v>0</v>
      </c>
    </row>
    <row r="1850" spans="1:5" x14ac:dyDescent="0.3">
      <c r="A1850" s="45">
        <f>'so sanh'!A1903</f>
        <v>1</v>
      </c>
      <c r="B1850" s="208" t="str">
        <f>'so sanh'!B1903</f>
        <v>LV-ABC -2x50</v>
      </c>
      <c r="C1850" s="208" t="str">
        <f>'so sanh'!C1903</f>
        <v>đ/mét</v>
      </c>
      <c r="D1850" s="208">
        <f>'so sanh'!D1903</f>
        <v>0</v>
      </c>
      <c r="E1850" s="208">
        <f>'so sanh'!E1903</f>
        <v>0</v>
      </c>
    </row>
    <row r="1851" spans="1:5" x14ac:dyDescent="0.3">
      <c r="A1851" s="45">
        <f>'so sanh'!A1904</f>
        <v>0</v>
      </c>
      <c r="B1851" s="208" t="str">
        <f>'so sanh'!B1904</f>
        <v>Cầu dao</v>
      </c>
      <c r="C1851" s="208">
        <f>'so sanh'!C1904</f>
        <v>0</v>
      </c>
      <c r="D1851" s="208">
        <f>'so sanh'!D1904</f>
        <v>0</v>
      </c>
      <c r="E1851" s="208">
        <f>'so sanh'!E1904</f>
        <v>0</v>
      </c>
    </row>
    <row r="1852" spans="1:5" x14ac:dyDescent="0.3">
      <c r="A1852" s="45">
        <f>'so sanh'!A1905</f>
        <v>1</v>
      </c>
      <c r="B1852" s="208" t="str">
        <f>'so sanh'!B1905</f>
        <v>Cầu dao 2 pha: CD 20A-2P</v>
      </c>
      <c r="C1852" s="208" t="str">
        <f>'so sanh'!C1905</f>
        <v>đ/cái</v>
      </c>
      <c r="D1852" s="208">
        <f>'so sanh'!D1905</f>
        <v>0</v>
      </c>
      <c r="E1852" s="208">
        <f>'so sanh'!E1905</f>
        <v>0</v>
      </c>
    </row>
    <row r="1853" spans="1:5" x14ac:dyDescent="0.3">
      <c r="A1853" s="45">
        <f>'so sanh'!A1906</f>
        <v>2</v>
      </c>
      <c r="B1853" s="208" t="str">
        <f>'so sanh'!B1906</f>
        <v>Cầu dao 2 pha đảo: CDD 20A-2P</v>
      </c>
      <c r="C1853" s="208" t="str">
        <f>'so sanh'!C1906</f>
        <v>đ/cái</v>
      </c>
      <c r="D1853" s="208">
        <f>'so sanh'!D1906</f>
        <v>0</v>
      </c>
      <c r="E1853" s="208">
        <f>'so sanh'!E1906</f>
        <v>0</v>
      </c>
    </row>
    <row r="1854" spans="1:5" x14ac:dyDescent="0.3">
      <c r="A1854" s="45">
        <f>'so sanh'!A1907</f>
        <v>3</v>
      </c>
      <c r="B1854" s="208" t="str">
        <f>'so sanh'!B1907</f>
        <v>Cầu dao 3 pha: CD 30A-3P</v>
      </c>
      <c r="C1854" s="208" t="str">
        <f>'so sanh'!C1907</f>
        <v>đ/cái</v>
      </c>
      <c r="D1854" s="208">
        <f>'so sanh'!D1907</f>
        <v>0</v>
      </c>
      <c r="E1854" s="208">
        <f>'so sanh'!E1907</f>
        <v>0</v>
      </c>
    </row>
    <row r="1855" spans="1:5" x14ac:dyDescent="0.3">
      <c r="A1855" s="45">
        <f>'so sanh'!A1908</f>
        <v>4</v>
      </c>
      <c r="B1855" s="208" t="str">
        <f>'so sanh'!B1908</f>
        <v>Cầu dao 3 pha đảo: CDD 20A-3P</v>
      </c>
      <c r="C1855" s="208" t="str">
        <f>'so sanh'!C1908</f>
        <v>đ/cái</v>
      </c>
      <c r="D1855" s="208">
        <f>'so sanh'!D1908</f>
        <v>0</v>
      </c>
      <c r="E1855" s="208">
        <f>'so sanh'!E1908</f>
        <v>0</v>
      </c>
    </row>
    <row r="1856" spans="1:5" x14ac:dyDescent="0.3">
      <c r="A1856" s="45">
        <f>'so sanh'!A1909</f>
        <v>0</v>
      </c>
      <c r="B1856" s="208" t="str">
        <f>'so sanh'!B1909</f>
        <v>Ống luồn dây điện</v>
      </c>
      <c r="C1856" s="208">
        <f>'so sanh'!C1909</f>
        <v>0</v>
      </c>
      <c r="D1856" s="208">
        <f>'so sanh'!D1909</f>
        <v>0</v>
      </c>
      <c r="E1856" s="208">
        <f>'so sanh'!E1909</f>
        <v>0</v>
      </c>
    </row>
    <row r="1857" spans="1:5" x14ac:dyDescent="0.3">
      <c r="A1857" s="45">
        <f>'so sanh'!A1910</f>
        <v>1</v>
      </c>
      <c r="B1857" s="208" t="str">
        <f>'so sanh'!B1910</f>
        <v>Ống luồn tròn F16 dài 2,9m</v>
      </c>
      <c r="C1857" s="208" t="str">
        <f>'so sanh'!C1910</f>
        <v>đ/ống</v>
      </c>
      <c r="D1857" s="208">
        <f>'so sanh'!D1910</f>
        <v>0</v>
      </c>
      <c r="E1857" s="208">
        <f>'so sanh'!E1910</f>
        <v>0</v>
      </c>
    </row>
    <row r="1858" spans="1:5" x14ac:dyDescent="0.3">
      <c r="A1858" s="45">
        <f>'so sanh'!A1911</f>
        <v>2</v>
      </c>
      <c r="B1858" s="208" t="str">
        <f>'so sanh'!B1911</f>
        <v>Ống luồn cứng F16-1250N-CA16H</v>
      </c>
      <c r="C1858" s="208" t="str">
        <f>'so sanh'!C1911</f>
        <v>đ/ống</v>
      </c>
      <c r="D1858" s="208" t="e">
        <f>'so sanh'!D1911</f>
        <v>#REF!</v>
      </c>
      <c r="E1858" s="208" t="e">
        <f>'so sanh'!E1911</f>
        <v>#REF!</v>
      </c>
    </row>
    <row r="1859" spans="1:5" x14ac:dyDescent="0.3">
      <c r="A1859" s="45">
        <f>'so sanh'!A1912</f>
        <v>3</v>
      </c>
      <c r="B1859" s="208" t="str">
        <f>'so sanh'!B1912</f>
        <v>Ống luồn đàn hồi CAF-16</v>
      </c>
      <c r="C1859" s="208" t="str">
        <f>'so sanh'!C1912</f>
        <v>đ/cuộn</v>
      </c>
      <c r="D1859" s="208">
        <f>'so sanh'!D1912</f>
        <v>0</v>
      </c>
      <c r="E1859" s="208">
        <f>'so sanh'!E1912</f>
        <v>0</v>
      </c>
    </row>
    <row r="1860" spans="1:5" x14ac:dyDescent="0.3">
      <c r="A1860" s="45">
        <f>'so sanh'!A1913</f>
        <v>4</v>
      </c>
      <c r="B1860" s="208" t="str">
        <f>'so sanh'!B1913</f>
        <v>Ống luồn đàn hồi CAF-20</v>
      </c>
      <c r="C1860" s="208" t="str">
        <f>'so sanh'!C1913</f>
        <v>đ/cuộn</v>
      </c>
      <c r="D1860" s="208">
        <f>'so sanh'!D1913</f>
        <v>0</v>
      </c>
      <c r="E1860" s="208">
        <f>'so sanh'!E1913</f>
        <v>0</v>
      </c>
    </row>
    <row r="1861" spans="1:5" x14ac:dyDescent="0.3">
      <c r="A1861" s="45">
        <f>'so sanh'!A1914</f>
        <v>0</v>
      </c>
      <c r="B1861" s="208" t="str">
        <f>'so sanh'!B1914</f>
        <v>Cáp điện lực hạ thế chống chế chống cháy 0,6kV-TCVN5935/IEC 60331-21, IEC60332-3 CAT C, BS 6387 CAT C (01 lõi, ruột đồng, cách điện FR-PVC)</v>
      </c>
      <c r="C1861" s="208">
        <f>'so sanh'!C1914</f>
        <v>0</v>
      </c>
      <c r="D1861" s="208">
        <f>'so sanh'!D1914</f>
        <v>0</v>
      </c>
      <c r="E1861" s="208">
        <f>'so sanh'!E1914</f>
        <v>0</v>
      </c>
    </row>
    <row r="1862" spans="1:5" x14ac:dyDescent="0.3">
      <c r="A1862" s="45">
        <f>'so sanh'!A1915</f>
        <v>1</v>
      </c>
      <c r="B1862" s="208" t="str">
        <f>'so sanh'!B1915</f>
        <v xml:space="preserve">CV/FR - 1x25 </v>
      </c>
      <c r="C1862" s="208" t="str">
        <f>'so sanh'!C1915</f>
        <v>đ/mét</v>
      </c>
      <c r="D1862" s="208">
        <f>'so sanh'!D1915</f>
        <v>0</v>
      </c>
      <c r="E1862" s="208">
        <f>'so sanh'!E1915</f>
        <v>0</v>
      </c>
    </row>
    <row r="1863" spans="1:5" x14ac:dyDescent="0.3">
      <c r="A1863" s="45" t="e">
        <f>'so sanh'!A1916</f>
        <v>#REF!</v>
      </c>
      <c r="B1863" s="208" t="e">
        <f>'so sanh'!B1916</f>
        <v>#REF!</v>
      </c>
      <c r="C1863" s="208" t="e">
        <f>'so sanh'!C1916</f>
        <v>#REF!</v>
      </c>
      <c r="D1863" s="208">
        <f>'so sanh'!D1916</f>
        <v>0</v>
      </c>
      <c r="E1863" s="208">
        <f>'so sanh'!E1916</f>
        <v>0</v>
      </c>
    </row>
    <row r="1864" spans="1:5" x14ac:dyDescent="0.3">
      <c r="A1864" s="45">
        <f>'so sanh'!A1917</f>
        <v>0</v>
      </c>
      <c r="B1864" s="208" t="str">
        <f>'so sanh'!B1917</f>
        <v xml:space="preserve">DÂY CÁP ĐIỆN: Công ty TNHH MTV TM DV Thư Khôi số 03 Nguyễn Thiện Thuật, phường Bình Khánh, TP.Long Xuyên. Theo bảng giá ngày 01/01/2019. </v>
      </c>
      <c r="C1864" s="208">
        <f>'so sanh'!C1917</f>
        <v>0</v>
      </c>
      <c r="D1864" s="208">
        <f>'so sanh'!D1917</f>
        <v>0</v>
      </c>
      <c r="E1864" s="208">
        <f>'so sanh'!E1917</f>
        <v>0</v>
      </c>
    </row>
    <row r="1865" spans="1:5" x14ac:dyDescent="0.3">
      <c r="A1865" s="45">
        <f>'so sanh'!A1918</f>
        <v>0</v>
      </c>
      <c r="B1865" s="208" t="str">
        <f>'so sanh'!B1918</f>
        <v>Dây tròn đơn 7 sợi xoắn (CV)</v>
      </c>
      <c r="C1865" s="208">
        <f>'so sanh'!C1918</f>
        <v>0</v>
      </c>
      <c r="D1865" s="208">
        <f>'so sanh'!D1918</f>
        <v>0</v>
      </c>
      <c r="E1865" s="208">
        <f>'so sanh'!E1918</f>
        <v>0</v>
      </c>
    </row>
    <row r="1866" spans="1:5" x14ac:dyDescent="0.3">
      <c r="A1866" s="45">
        <f>'so sanh'!A1919</f>
        <v>1</v>
      </c>
      <c r="B1866" s="208" t="str">
        <f>'so sanh'!B1919</f>
        <v>CV-1,5mm</v>
      </c>
      <c r="C1866" s="208" t="str">
        <f>'so sanh'!C1919</f>
        <v>đ/mét</v>
      </c>
      <c r="D1866" s="208">
        <f>'so sanh'!D1919</f>
        <v>0</v>
      </c>
      <c r="E1866" s="208">
        <f>'so sanh'!E1919</f>
        <v>0</v>
      </c>
    </row>
    <row r="1867" spans="1:5" x14ac:dyDescent="0.3">
      <c r="A1867" s="45">
        <f>'so sanh'!A1920</f>
        <v>2</v>
      </c>
      <c r="B1867" s="208" t="str">
        <f>'so sanh'!B1920</f>
        <v>CV-2,5mm</v>
      </c>
      <c r="C1867" s="208" t="str">
        <f>'so sanh'!C1920</f>
        <v>đ/mét</v>
      </c>
      <c r="D1867" s="208">
        <f>'so sanh'!D1920</f>
        <v>0</v>
      </c>
      <c r="E1867" s="208">
        <f>'so sanh'!E1920</f>
        <v>0</v>
      </c>
    </row>
    <row r="1868" spans="1:5" x14ac:dyDescent="0.3">
      <c r="A1868" s="45">
        <f>'so sanh'!A1921</f>
        <v>3</v>
      </c>
      <c r="B1868" s="208" t="str">
        <f>'so sanh'!B1921</f>
        <v>CV-3mm</v>
      </c>
      <c r="C1868" s="208" t="str">
        <f>'so sanh'!C1921</f>
        <v>đ/mét</v>
      </c>
      <c r="D1868" s="208">
        <f>'so sanh'!D1921</f>
        <v>0</v>
      </c>
      <c r="E1868" s="208">
        <f>'so sanh'!E1921</f>
        <v>0</v>
      </c>
    </row>
    <row r="1869" spans="1:5" x14ac:dyDescent="0.3">
      <c r="A1869" s="45">
        <f>'so sanh'!A1922</f>
        <v>4</v>
      </c>
      <c r="B1869" s="208" t="str">
        <f>'so sanh'!B1922</f>
        <v>CV-4mm</v>
      </c>
      <c r="C1869" s="208" t="str">
        <f>'so sanh'!C1922</f>
        <v>đ/mét</v>
      </c>
      <c r="D1869" s="208">
        <f>'so sanh'!D1922</f>
        <v>0</v>
      </c>
      <c r="E1869" s="208">
        <f>'so sanh'!E1922</f>
        <v>0</v>
      </c>
    </row>
    <row r="1870" spans="1:5" x14ac:dyDescent="0.3">
      <c r="A1870" s="45">
        <f>'so sanh'!A1923</f>
        <v>5</v>
      </c>
      <c r="B1870" s="208" t="str">
        <f>'so sanh'!B1923</f>
        <v>CV-6mm</v>
      </c>
      <c r="C1870" s="208" t="str">
        <f>'so sanh'!C1923</f>
        <v>đ/mét</v>
      </c>
      <c r="D1870" s="208">
        <f>'so sanh'!D1923</f>
        <v>0</v>
      </c>
      <c r="E1870" s="208">
        <f>'so sanh'!E1923</f>
        <v>0</v>
      </c>
    </row>
    <row r="1871" spans="1:5" x14ac:dyDescent="0.3">
      <c r="A1871" s="45">
        <f>'so sanh'!A1924</f>
        <v>6</v>
      </c>
      <c r="B1871" s="208" t="str">
        <f>'so sanh'!B1924</f>
        <v>CV-8mm</v>
      </c>
      <c r="C1871" s="208" t="str">
        <f>'so sanh'!C1924</f>
        <v>đ/mét</v>
      </c>
      <c r="D1871" s="208">
        <f>'so sanh'!D1924</f>
        <v>0</v>
      </c>
      <c r="E1871" s="208">
        <f>'so sanh'!E1924</f>
        <v>0</v>
      </c>
    </row>
    <row r="1872" spans="1:5" x14ac:dyDescent="0.3">
      <c r="A1872" s="45">
        <f>'so sanh'!A1925</f>
        <v>7</v>
      </c>
      <c r="B1872" s="208" t="str">
        <f>'so sanh'!B1925</f>
        <v>CV-10mm</v>
      </c>
      <c r="C1872" s="208" t="str">
        <f>'so sanh'!C1925</f>
        <v>đ/mét</v>
      </c>
      <c r="D1872" s="208">
        <f>'so sanh'!D1925</f>
        <v>0</v>
      </c>
      <c r="E1872" s="208">
        <f>'so sanh'!E1925</f>
        <v>0</v>
      </c>
    </row>
    <row r="1873" spans="1:5" x14ac:dyDescent="0.3">
      <c r="A1873" s="45">
        <f>'so sanh'!A1926</f>
        <v>0</v>
      </c>
      <c r="B1873" s="208" t="str">
        <f>'so sanh'!B1926</f>
        <v>Dây đôi mềm (VCmd)</v>
      </c>
      <c r="C1873" s="208">
        <f>'so sanh'!C1926</f>
        <v>0</v>
      </c>
      <c r="D1873" s="208">
        <f>'so sanh'!D1926</f>
        <v>0</v>
      </c>
      <c r="E1873" s="208">
        <f>'so sanh'!E1926</f>
        <v>0</v>
      </c>
    </row>
    <row r="1874" spans="1:5" x14ac:dyDescent="0.3">
      <c r="A1874" s="45">
        <f>'so sanh'!A1927</f>
        <v>1</v>
      </c>
      <c r="B1874" s="208" t="str">
        <f>'so sanh'!B1927</f>
        <v>VCmd 2x0.5mm</v>
      </c>
      <c r="C1874" s="208" t="str">
        <f>'so sanh'!C1927</f>
        <v>đ/mét</v>
      </c>
      <c r="D1874" s="208">
        <f>'so sanh'!D1927</f>
        <v>0</v>
      </c>
      <c r="E1874" s="208">
        <f>'so sanh'!E1927</f>
        <v>0</v>
      </c>
    </row>
    <row r="1875" spans="1:5" x14ac:dyDescent="0.3">
      <c r="A1875" s="45">
        <f>'so sanh'!A1928</f>
        <v>2</v>
      </c>
      <c r="B1875" s="208" t="str">
        <f>'so sanh'!B1928</f>
        <v>VCmd 2x0.75mm</v>
      </c>
      <c r="C1875" s="208" t="str">
        <f>'so sanh'!C1928</f>
        <v>đ/mét</v>
      </c>
      <c r="D1875" s="208">
        <f>'so sanh'!D1928</f>
        <v>0</v>
      </c>
      <c r="E1875" s="208">
        <f>'so sanh'!E1928</f>
        <v>0</v>
      </c>
    </row>
    <row r="1876" spans="1:5" x14ac:dyDescent="0.3">
      <c r="A1876" s="45">
        <f>'so sanh'!A1929</f>
        <v>3</v>
      </c>
      <c r="B1876" s="208" t="str">
        <f>'so sanh'!B1929</f>
        <v>VCmd 2x1.0mm</v>
      </c>
      <c r="C1876" s="208" t="str">
        <f>'so sanh'!C1929</f>
        <v>đ/mét</v>
      </c>
      <c r="D1876" s="208">
        <f>'so sanh'!D1929</f>
        <v>0</v>
      </c>
      <c r="E1876" s="208">
        <f>'so sanh'!E1929</f>
        <v>0</v>
      </c>
    </row>
    <row r="1877" spans="1:5" x14ac:dyDescent="0.3">
      <c r="A1877" s="45">
        <f>'so sanh'!A1930</f>
        <v>4</v>
      </c>
      <c r="B1877" s="208" t="str">
        <f>'so sanh'!B1930</f>
        <v>VCmd 2x1.5mm</v>
      </c>
      <c r="C1877" s="208" t="str">
        <f>'so sanh'!C1930</f>
        <v>đ/mét</v>
      </c>
      <c r="D1877" s="208">
        <f>'so sanh'!D1930</f>
        <v>0</v>
      </c>
      <c r="E1877" s="208">
        <f>'so sanh'!E1930</f>
        <v>0</v>
      </c>
    </row>
    <row r="1878" spans="1:5" x14ac:dyDescent="0.3">
      <c r="A1878" s="45">
        <f>'so sanh'!A1931</f>
        <v>5</v>
      </c>
      <c r="B1878" s="208" t="str">
        <f>'so sanh'!B1931</f>
        <v>VCmd 2x2.5mm</v>
      </c>
      <c r="C1878" s="208" t="str">
        <f>'so sanh'!C1931</f>
        <v>đ/mét</v>
      </c>
      <c r="D1878" s="208">
        <f>'so sanh'!D1931</f>
        <v>0</v>
      </c>
      <c r="E1878" s="208">
        <f>'so sanh'!E1931</f>
        <v>0</v>
      </c>
    </row>
    <row r="1879" spans="1:5" x14ac:dyDescent="0.3">
      <c r="A1879" s="45">
        <f>'so sanh'!A1932</f>
        <v>0</v>
      </c>
      <c r="B1879" s="208" t="str">
        <f>'so sanh'!B1932</f>
        <v>Cáp đôi dẹp mềm (VCmo)</v>
      </c>
      <c r="C1879" s="208">
        <f>'so sanh'!C1932</f>
        <v>0</v>
      </c>
      <c r="D1879" s="208" t="e">
        <f>'so sanh'!D1932</f>
        <v>#REF!</v>
      </c>
      <c r="E1879" s="208" t="e">
        <f>'so sanh'!E1932</f>
        <v>#REF!</v>
      </c>
    </row>
    <row r="1880" spans="1:5" x14ac:dyDescent="0.3">
      <c r="A1880" s="45">
        <f>'so sanh'!A1933</f>
        <v>1</v>
      </c>
      <c r="B1880" s="208" t="str">
        <f>'so sanh'!B1933</f>
        <v>VCmo 2x1.5mm</v>
      </c>
      <c r="C1880" s="208" t="str">
        <f>'so sanh'!C1933</f>
        <v>đ/mét</v>
      </c>
      <c r="D1880" s="208" t="e">
        <f>'so sanh'!D1933</f>
        <v>#REF!</v>
      </c>
      <c r="E1880" s="208" t="e">
        <f>'so sanh'!E1933</f>
        <v>#REF!</v>
      </c>
    </row>
    <row r="1881" spans="1:5" x14ac:dyDescent="0.3">
      <c r="A1881" s="45">
        <f>'so sanh'!A1934</f>
        <v>2</v>
      </c>
      <c r="B1881" s="208" t="str">
        <f>'so sanh'!B1934</f>
        <v>VCmo 2x2.5mm</v>
      </c>
      <c r="C1881" s="208" t="str">
        <f>'so sanh'!C1934</f>
        <v>đ/mét</v>
      </c>
      <c r="D1881" s="208" t="e">
        <f>'so sanh'!D1934</f>
        <v>#REF!</v>
      </c>
      <c r="E1881" s="208" t="e">
        <f>'so sanh'!E1934</f>
        <v>#REF!</v>
      </c>
    </row>
    <row r="1882" spans="1:5" x14ac:dyDescent="0.3">
      <c r="A1882" s="45">
        <f>'so sanh'!A1935</f>
        <v>3</v>
      </c>
      <c r="B1882" s="208" t="str">
        <f>'so sanh'!B1935</f>
        <v>VCmo 2x4.0mm</v>
      </c>
      <c r="C1882" s="208" t="str">
        <f>'so sanh'!C1935</f>
        <v>đ/mét</v>
      </c>
      <c r="D1882" s="208" t="e">
        <f>'so sanh'!D1935</f>
        <v>#REF!</v>
      </c>
      <c r="E1882" s="208" t="e">
        <f>'so sanh'!E1935</f>
        <v>#REF!</v>
      </c>
    </row>
    <row r="1883" spans="1:5" x14ac:dyDescent="0.3">
      <c r="A1883" s="45">
        <f>'so sanh'!A1936</f>
        <v>4</v>
      </c>
      <c r="B1883" s="208" t="str">
        <f>'so sanh'!B1936</f>
        <v>VCmo 2x6.0mm</v>
      </c>
      <c r="C1883" s="208" t="str">
        <f>'so sanh'!C1936</f>
        <v>đ/mét</v>
      </c>
      <c r="D1883" s="208" t="e">
        <f>'so sanh'!D1936</f>
        <v>#REF!</v>
      </c>
      <c r="E1883" s="208" t="e">
        <f>'so sanh'!E1936</f>
        <v>#REF!</v>
      </c>
    </row>
    <row r="1884" spans="1:5" x14ac:dyDescent="0.3">
      <c r="A1884" s="45">
        <f>'so sanh'!A1937</f>
        <v>0</v>
      </c>
      <c r="B1884" s="208" t="e">
        <f>'so sanh'!B1937</f>
        <v>#REF!</v>
      </c>
      <c r="C1884" s="208">
        <f>'so sanh'!C1937</f>
        <v>0</v>
      </c>
      <c r="D1884" s="208">
        <f>'so sanh'!D1937</f>
        <v>0</v>
      </c>
      <c r="E1884" s="208">
        <f>'so sanh'!E1937</f>
        <v>0</v>
      </c>
    </row>
    <row r="1885" spans="1:5" x14ac:dyDescent="0.3">
      <c r="A1885" s="45">
        <f>'so sanh'!A1938</f>
        <v>0</v>
      </c>
      <c r="B1885" s="208" t="e">
        <f>'so sanh'!B1938</f>
        <v>#REF!</v>
      </c>
      <c r="C1885" s="208">
        <f>'so sanh'!C1938</f>
        <v>0</v>
      </c>
      <c r="D1885" s="208">
        <f>'so sanh'!D1938</f>
        <v>0</v>
      </c>
      <c r="E1885" s="208">
        <f>'so sanh'!E1938</f>
        <v>0</v>
      </c>
    </row>
    <row r="1886" spans="1:5" x14ac:dyDescent="0.3">
      <c r="A1886" s="45" t="e">
        <f>'so sanh'!A1939</f>
        <v>#REF!</v>
      </c>
      <c r="B1886" s="208" t="e">
        <f>'so sanh'!B1939</f>
        <v>#REF!</v>
      </c>
      <c r="C1886" s="208" t="e">
        <f>'so sanh'!C1939</f>
        <v>#REF!</v>
      </c>
      <c r="D1886" s="208" t="e">
        <f>'so sanh'!D1939</f>
        <v>#REF!</v>
      </c>
      <c r="E1886" s="208" t="e">
        <f>'so sanh'!E1939</f>
        <v>#REF!</v>
      </c>
    </row>
    <row r="1887" spans="1:5" x14ac:dyDescent="0.3">
      <c r="A1887" s="45" t="e">
        <f>'so sanh'!A1940</f>
        <v>#REF!</v>
      </c>
      <c r="B1887" s="208" t="e">
        <f>'so sanh'!B1940</f>
        <v>#REF!</v>
      </c>
      <c r="C1887" s="208" t="e">
        <f>'so sanh'!C1940</f>
        <v>#REF!</v>
      </c>
      <c r="D1887" s="208" t="e">
        <f>'so sanh'!D1940</f>
        <v>#REF!</v>
      </c>
      <c r="E1887" s="208" t="e">
        <f>'so sanh'!E1940</f>
        <v>#REF!</v>
      </c>
    </row>
    <row r="1888" spans="1:5" x14ac:dyDescent="0.3">
      <c r="A1888" s="45" t="e">
        <f>'so sanh'!A1941</f>
        <v>#REF!</v>
      </c>
      <c r="B1888" s="208" t="e">
        <f>'so sanh'!B1941</f>
        <v>#REF!</v>
      </c>
      <c r="C1888" s="208" t="e">
        <f>'so sanh'!C1941</f>
        <v>#REF!</v>
      </c>
      <c r="D1888" s="208" t="e">
        <f>'so sanh'!D1941</f>
        <v>#REF!</v>
      </c>
      <c r="E1888" s="208" t="e">
        <f>'so sanh'!E1941</f>
        <v>#REF!</v>
      </c>
    </row>
    <row r="1889" spans="1:5" x14ac:dyDescent="0.3">
      <c r="A1889" s="45" t="e">
        <f>'so sanh'!A1942</f>
        <v>#REF!</v>
      </c>
      <c r="B1889" s="208" t="e">
        <f>'so sanh'!B1942</f>
        <v>#REF!</v>
      </c>
      <c r="C1889" s="208" t="e">
        <f>'so sanh'!C1942</f>
        <v>#REF!</v>
      </c>
      <c r="D1889" s="208" t="e">
        <f>'so sanh'!D1942</f>
        <v>#REF!</v>
      </c>
      <c r="E1889" s="208" t="e">
        <f>'so sanh'!E1942</f>
        <v>#REF!</v>
      </c>
    </row>
    <row r="1890" spans="1:5" x14ac:dyDescent="0.3">
      <c r="A1890" s="45" t="e">
        <f>'so sanh'!A1943</f>
        <v>#REF!</v>
      </c>
      <c r="B1890" s="208" t="e">
        <f>'so sanh'!B1943</f>
        <v>#REF!</v>
      </c>
      <c r="C1890" s="208" t="e">
        <f>'so sanh'!C1943</f>
        <v>#REF!</v>
      </c>
      <c r="D1890" s="208" t="e">
        <f>'so sanh'!D1943</f>
        <v>#REF!</v>
      </c>
      <c r="E1890" s="208" t="e">
        <f>'so sanh'!E1943</f>
        <v>#REF!</v>
      </c>
    </row>
    <row r="1891" spans="1:5" x14ac:dyDescent="0.3">
      <c r="A1891" s="45" t="e">
        <f>'so sanh'!A1944</f>
        <v>#REF!</v>
      </c>
      <c r="B1891" s="208" t="e">
        <f>'so sanh'!B1944</f>
        <v>#REF!</v>
      </c>
      <c r="C1891" s="208" t="e">
        <f>'so sanh'!C1944</f>
        <v>#REF!</v>
      </c>
      <c r="D1891" s="208" t="e">
        <f>'so sanh'!D1944</f>
        <v>#REF!</v>
      </c>
      <c r="E1891" s="208" t="e">
        <f>'so sanh'!E1944</f>
        <v>#REF!</v>
      </c>
    </row>
    <row r="1892" spans="1:5" x14ac:dyDescent="0.3">
      <c r="A1892" s="45" t="e">
        <f>'so sanh'!A1945</f>
        <v>#REF!</v>
      </c>
      <c r="B1892" s="208" t="e">
        <f>'so sanh'!B1945</f>
        <v>#REF!</v>
      </c>
      <c r="C1892" s="208" t="e">
        <f>'so sanh'!C1945</f>
        <v>#REF!</v>
      </c>
      <c r="D1892" s="208" t="e">
        <f>'so sanh'!D1945</f>
        <v>#REF!</v>
      </c>
      <c r="E1892" s="208" t="e">
        <f>'so sanh'!E1945</f>
        <v>#REF!</v>
      </c>
    </row>
    <row r="1893" spans="1:5" x14ac:dyDescent="0.3">
      <c r="A1893" s="45" t="e">
        <f>'so sanh'!A1946</f>
        <v>#REF!</v>
      </c>
      <c r="B1893" s="208" t="e">
        <f>'so sanh'!B1946</f>
        <v>#REF!</v>
      </c>
      <c r="C1893" s="208" t="e">
        <f>'so sanh'!C1946</f>
        <v>#REF!</v>
      </c>
      <c r="D1893" s="208" t="e">
        <f>'so sanh'!D1946</f>
        <v>#REF!</v>
      </c>
      <c r="E1893" s="208" t="e">
        <f>'so sanh'!E1946</f>
        <v>#REF!</v>
      </c>
    </row>
    <row r="1894" spans="1:5" x14ac:dyDescent="0.3">
      <c r="A1894" s="45" t="e">
        <f>'so sanh'!A1947</f>
        <v>#REF!</v>
      </c>
      <c r="B1894" s="208" t="e">
        <f>'so sanh'!B1947</f>
        <v>#REF!</v>
      </c>
      <c r="C1894" s="208" t="e">
        <f>'so sanh'!C1947</f>
        <v>#REF!</v>
      </c>
      <c r="D1894" s="208" t="e">
        <f>'so sanh'!D1947</f>
        <v>#REF!</v>
      </c>
      <c r="E1894" s="208" t="e">
        <f>'so sanh'!E1947</f>
        <v>#REF!</v>
      </c>
    </row>
    <row r="1895" spans="1:5" x14ac:dyDescent="0.3">
      <c r="A1895" s="45" t="e">
        <f>'so sanh'!A1948</f>
        <v>#REF!</v>
      </c>
      <c r="B1895" s="208" t="e">
        <f>'so sanh'!B1948</f>
        <v>#REF!</v>
      </c>
      <c r="C1895" s="208" t="e">
        <f>'so sanh'!C1948</f>
        <v>#REF!</v>
      </c>
      <c r="D1895" s="208" t="e">
        <f>'so sanh'!D1948</f>
        <v>#REF!</v>
      </c>
      <c r="E1895" s="208" t="e">
        <f>'so sanh'!E1948</f>
        <v>#REF!</v>
      </c>
    </row>
    <row r="1896" spans="1:5" x14ac:dyDescent="0.3">
      <c r="A1896" s="45" t="e">
        <f>'so sanh'!A1949</f>
        <v>#REF!</v>
      </c>
      <c r="B1896" s="208" t="e">
        <f>'so sanh'!B1949</f>
        <v>#REF!</v>
      </c>
      <c r="C1896" s="208" t="e">
        <f>'so sanh'!C1949</f>
        <v>#REF!</v>
      </c>
      <c r="D1896" s="208" t="e">
        <f>'so sanh'!D1949</f>
        <v>#REF!</v>
      </c>
      <c r="E1896" s="208" t="e">
        <f>'so sanh'!E1949</f>
        <v>#REF!</v>
      </c>
    </row>
    <row r="1897" spans="1:5" x14ac:dyDescent="0.3">
      <c r="A1897" s="45" t="e">
        <f>'so sanh'!A1950</f>
        <v>#REF!</v>
      </c>
      <c r="B1897" s="208" t="e">
        <f>'so sanh'!B1950</f>
        <v>#REF!</v>
      </c>
      <c r="C1897" s="208" t="e">
        <f>'so sanh'!C1950</f>
        <v>#REF!</v>
      </c>
      <c r="D1897" s="208" t="e">
        <f>'so sanh'!D1950</f>
        <v>#REF!</v>
      </c>
      <c r="E1897" s="208" t="e">
        <f>'so sanh'!E1950</f>
        <v>#REF!</v>
      </c>
    </row>
    <row r="1898" spans="1:5" x14ac:dyDescent="0.3">
      <c r="A1898" s="45" t="e">
        <f>'so sanh'!A1951</f>
        <v>#REF!</v>
      </c>
      <c r="B1898" s="208" t="e">
        <f>'so sanh'!B1951</f>
        <v>#REF!</v>
      </c>
      <c r="C1898" s="208" t="e">
        <f>'so sanh'!C1951</f>
        <v>#REF!</v>
      </c>
      <c r="D1898" s="208" t="e">
        <f>'so sanh'!D1951</f>
        <v>#REF!</v>
      </c>
      <c r="E1898" s="208" t="e">
        <f>'so sanh'!E1951</f>
        <v>#REF!</v>
      </c>
    </row>
    <row r="1899" spans="1:5" x14ac:dyDescent="0.3">
      <c r="A1899" s="45" t="e">
        <f>'so sanh'!A1952</f>
        <v>#REF!</v>
      </c>
      <c r="B1899" s="208" t="e">
        <f>'so sanh'!B1952</f>
        <v>#REF!</v>
      </c>
      <c r="C1899" s="208" t="e">
        <f>'so sanh'!C1952</f>
        <v>#REF!</v>
      </c>
      <c r="D1899" s="208" t="e">
        <f>'so sanh'!D1952</f>
        <v>#REF!</v>
      </c>
      <c r="E1899" s="208" t="e">
        <f>'so sanh'!E1952</f>
        <v>#REF!</v>
      </c>
    </row>
    <row r="1900" spans="1:5" x14ac:dyDescent="0.3">
      <c r="A1900" s="45" t="e">
        <f>'so sanh'!A1953</f>
        <v>#REF!</v>
      </c>
      <c r="B1900" s="208" t="e">
        <f>'so sanh'!B1953</f>
        <v>#REF!</v>
      </c>
      <c r="C1900" s="208" t="e">
        <f>'so sanh'!C1953</f>
        <v>#REF!</v>
      </c>
      <c r="D1900" s="208" t="e">
        <f>'so sanh'!D1953</f>
        <v>#REF!</v>
      </c>
      <c r="E1900" s="208" t="e">
        <f>'so sanh'!E1953</f>
        <v>#REF!</v>
      </c>
    </row>
    <row r="1901" spans="1:5" x14ac:dyDescent="0.3">
      <c r="A1901" s="45" t="e">
        <f>'so sanh'!A1954</f>
        <v>#REF!</v>
      </c>
      <c r="B1901" s="208" t="e">
        <f>'so sanh'!B1954</f>
        <v>#REF!</v>
      </c>
      <c r="C1901" s="208" t="e">
        <f>'so sanh'!C1954</f>
        <v>#REF!</v>
      </c>
      <c r="D1901" s="208" t="e">
        <f>'so sanh'!D1954</f>
        <v>#REF!</v>
      </c>
      <c r="E1901" s="208" t="e">
        <f>'so sanh'!E1954</f>
        <v>#REF!</v>
      </c>
    </row>
    <row r="1902" spans="1:5" x14ac:dyDescent="0.3">
      <c r="A1902" s="45" t="e">
        <f>'so sanh'!A1955</f>
        <v>#REF!</v>
      </c>
      <c r="B1902" s="208" t="e">
        <f>'so sanh'!B1955</f>
        <v>#REF!</v>
      </c>
      <c r="C1902" s="208" t="e">
        <f>'so sanh'!C1955</f>
        <v>#REF!</v>
      </c>
      <c r="D1902" s="208" t="e">
        <f>'so sanh'!D1955</f>
        <v>#REF!</v>
      </c>
      <c r="E1902" s="208" t="e">
        <f>'so sanh'!E1955</f>
        <v>#REF!</v>
      </c>
    </row>
    <row r="1903" spans="1:5" x14ac:dyDescent="0.3">
      <c r="A1903" s="45" t="e">
        <f>'so sanh'!A1956</f>
        <v>#REF!</v>
      </c>
      <c r="B1903" s="208" t="e">
        <f>'so sanh'!B1956</f>
        <v>#REF!</v>
      </c>
      <c r="C1903" s="208" t="e">
        <f>'so sanh'!C1956</f>
        <v>#REF!</v>
      </c>
      <c r="D1903" s="208" t="e">
        <f>'so sanh'!D1956</f>
        <v>#REF!</v>
      </c>
      <c r="E1903" s="208" t="e">
        <f>'so sanh'!E1956</f>
        <v>#REF!</v>
      </c>
    </row>
    <row r="1904" spans="1:5" x14ac:dyDescent="0.3">
      <c r="A1904" s="45">
        <f>'so sanh'!A1957</f>
        <v>0</v>
      </c>
      <c r="B1904" s="208" t="e">
        <f>'so sanh'!B1957</f>
        <v>#REF!</v>
      </c>
      <c r="C1904" s="208">
        <f>'so sanh'!C1957</f>
        <v>0</v>
      </c>
      <c r="D1904" s="208">
        <f>'so sanh'!D1957</f>
        <v>0</v>
      </c>
      <c r="E1904" s="208">
        <f>'so sanh'!E1957</f>
        <v>0</v>
      </c>
    </row>
    <row r="1905" spans="1:5" x14ac:dyDescent="0.3">
      <c r="A1905" s="45" t="e">
        <f>'so sanh'!A1958</f>
        <v>#REF!</v>
      </c>
      <c r="B1905" s="208" t="e">
        <f>'so sanh'!B1958</f>
        <v>#REF!</v>
      </c>
      <c r="C1905" s="208" t="e">
        <f>'so sanh'!C1958</f>
        <v>#REF!</v>
      </c>
      <c r="D1905" s="208" t="e">
        <f>'so sanh'!D1958</f>
        <v>#REF!</v>
      </c>
      <c r="E1905" s="208" t="e">
        <f>'so sanh'!E1958</f>
        <v>#REF!</v>
      </c>
    </row>
    <row r="1906" spans="1:5" x14ac:dyDescent="0.3">
      <c r="A1906" s="45" t="e">
        <f>'so sanh'!A1959</f>
        <v>#REF!</v>
      </c>
      <c r="B1906" s="208" t="e">
        <f>'so sanh'!B1959</f>
        <v>#REF!</v>
      </c>
      <c r="C1906" s="208" t="e">
        <f>'so sanh'!C1959</f>
        <v>#REF!</v>
      </c>
      <c r="D1906" s="208" t="e">
        <f>'so sanh'!D1959</f>
        <v>#REF!</v>
      </c>
      <c r="E1906" s="208" t="e">
        <f>'so sanh'!E1959</f>
        <v>#REF!</v>
      </c>
    </row>
    <row r="1907" spans="1:5" x14ac:dyDescent="0.3">
      <c r="A1907" s="45" t="e">
        <f>'so sanh'!A1960</f>
        <v>#REF!</v>
      </c>
      <c r="B1907" s="208" t="e">
        <f>'so sanh'!B1960</f>
        <v>#REF!</v>
      </c>
      <c r="C1907" s="208" t="e">
        <f>'so sanh'!C1960</f>
        <v>#REF!</v>
      </c>
      <c r="D1907" s="208" t="e">
        <f>'so sanh'!D1960</f>
        <v>#REF!</v>
      </c>
      <c r="E1907" s="208" t="e">
        <f>'so sanh'!E1960</f>
        <v>#REF!</v>
      </c>
    </row>
    <row r="1908" spans="1:5" x14ac:dyDescent="0.3">
      <c r="A1908" s="45">
        <f>'so sanh'!A1961</f>
        <v>0</v>
      </c>
      <c r="B1908" s="208" t="e">
        <f>'so sanh'!B1961</f>
        <v>#REF!</v>
      </c>
      <c r="C1908" s="208">
        <f>'so sanh'!C1961</f>
        <v>0</v>
      </c>
      <c r="D1908" s="208">
        <f>'so sanh'!D1961</f>
        <v>0</v>
      </c>
      <c r="E1908" s="208">
        <f>'so sanh'!E1961</f>
        <v>0</v>
      </c>
    </row>
    <row r="1909" spans="1:5" x14ac:dyDescent="0.3">
      <c r="A1909" s="45" t="e">
        <f>'so sanh'!A1962</f>
        <v>#REF!</v>
      </c>
      <c r="B1909" s="208" t="e">
        <f>'so sanh'!B1962</f>
        <v>#REF!</v>
      </c>
      <c r="C1909" s="208" t="e">
        <f>'so sanh'!C1962</f>
        <v>#REF!</v>
      </c>
      <c r="D1909" s="208" t="e">
        <f>'so sanh'!D1962</f>
        <v>#REF!</v>
      </c>
      <c r="E1909" s="208" t="e">
        <f>'so sanh'!E1962</f>
        <v>#REF!</v>
      </c>
    </row>
    <row r="1910" spans="1:5" x14ac:dyDescent="0.3">
      <c r="A1910" s="45">
        <f>'so sanh'!A1963</f>
        <v>0</v>
      </c>
      <c r="B1910" s="208" t="e">
        <f>'so sanh'!B1963</f>
        <v>#REF!</v>
      </c>
      <c r="C1910" s="208">
        <f>'so sanh'!C1963</f>
        <v>0</v>
      </c>
      <c r="D1910" s="208">
        <f>'so sanh'!D1963</f>
        <v>0</v>
      </c>
      <c r="E1910" s="208">
        <f>'so sanh'!E1963</f>
        <v>0</v>
      </c>
    </row>
    <row r="1911" spans="1:5" x14ac:dyDescent="0.3">
      <c r="A1911" s="45" t="e">
        <f>'so sanh'!A1964</f>
        <v>#REF!</v>
      </c>
      <c r="B1911" s="208" t="e">
        <f>'so sanh'!B1964</f>
        <v>#REF!</v>
      </c>
      <c r="C1911" s="208" t="e">
        <f>'so sanh'!C1964</f>
        <v>#REF!</v>
      </c>
      <c r="D1911" s="208" t="e">
        <f>'so sanh'!D1964</f>
        <v>#REF!</v>
      </c>
      <c r="E1911" s="208" t="e">
        <f>'so sanh'!E1964</f>
        <v>#REF!</v>
      </c>
    </row>
    <row r="1912" spans="1:5" x14ac:dyDescent="0.3">
      <c r="A1912" s="45" t="e">
        <f>'so sanh'!A1965</f>
        <v>#REF!</v>
      </c>
      <c r="B1912" s="208" t="e">
        <f>'so sanh'!B1965</f>
        <v>#REF!</v>
      </c>
      <c r="C1912" s="208" t="e">
        <f>'so sanh'!C1965</f>
        <v>#REF!</v>
      </c>
      <c r="D1912" s="208" t="e">
        <f>'so sanh'!D1965</f>
        <v>#REF!</v>
      </c>
      <c r="E1912" s="208" t="e">
        <f>'so sanh'!E1965</f>
        <v>#REF!</v>
      </c>
    </row>
    <row r="1913" spans="1:5" x14ac:dyDescent="0.3">
      <c r="A1913" s="45" t="e">
        <f>'so sanh'!A1966</f>
        <v>#REF!</v>
      </c>
      <c r="B1913" s="208" t="e">
        <f>'so sanh'!B1966</f>
        <v>#REF!</v>
      </c>
      <c r="C1913" s="208" t="e">
        <f>'so sanh'!C1966</f>
        <v>#REF!</v>
      </c>
      <c r="D1913" s="208" t="e">
        <f>'so sanh'!D1966</f>
        <v>#REF!</v>
      </c>
      <c r="E1913" s="208" t="e">
        <f>'so sanh'!E1966</f>
        <v>#REF!</v>
      </c>
    </row>
    <row r="1914" spans="1:5" x14ac:dyDescent="0.3">
      <c r="A1914" s="45" t="e">
        <f>'so sanh'!A1967</f>
        <v>#REF!</v>
      </c>
      <c r="B1914" s="208" t="e">
        <f>'so sanh'!B1967</f>
        <v>#REF!</v>
      </c>
      <c r="C1914" s="208" t="e">
        <f>'so sanh'!C1967</f>
        <v>#REF!</v>
      </c>
      <c r="D1914" s="208" t="e">
        <f>'so sanh'!D1967</f>
        <v>#REF!</v>
      </c>
      <c r="E1914" s="208" t="e">
        <f>'so sanh'!E1967</f>
        <v>#REF!</v>
      </c>
    </row>
    <row r="1915" spans="1:5" x14ac:dyDescent="0.3">
      <c r="A1915" s="45" t="e">
        <f>'so sanh'!A1968</f>
        <v>#REF!</v>
      </c>
      <c r="B1915" s="208" t="e">
        <f>'so sanh'!B1968</f>
        <v>#REF!</v>
      </c>
      <c r="C1915" s="208" t="e">
        <f>'so sanh'!C1968</f>
        <v>#REF!</v>
      </c>
      <c r="D1915" s="208" t="e">
        <f>'so sanh'!D1968</f>
        <v>#REF!</v>
      </c>
      <c r="E1915" s="208" t="e">
        <f>'so sanh'!E1968</f>
        <v>#REF!</v>
      </c>
    </row>
    <row r="1916" spans="1:5" x14ac:dyDescent="0.3">
      <c r="A1916" s="45">
        <f>'so sanh'!A1969</f>
        <v>0</v>
      </c>
      <c r="B1916" s="208" t="e">
        <f>'so sanh'!B1969</f>
        <v>#REF!</v>
      </c>
      <c r="C1916" s="208">
        <f>'so sanh'!C1969</f>
        <v>0</v>
      </c>
      <c r="D1916" s="208">
        <f>'so sanh'!D1969</f>
        <v>0</v>
      </c>
      <c r="E1916" s="208">
        <f>'so sanh'!E1969</f>
        <v>0</v>
      </c>
    </row>
    <row r="1917" spans="1:5" x14ac:dyDescent="0.3">
      <c r="A1917" s="45" t="e">
        <f>'so sanh'!A1970</f>
        <v>#REF!</v>
      </c>
      <c r="B1917" s="208" t="e">
        <f>'so sanh'!B1970</f>
        <v>#REF!</v>
      </c>
      <c r="C1917" s="208" t="e">
        <f>'so sanh'!C1970</f>
        <v>#REF!</v>
      </c>
      <c r="D1917" s="208" t="e">
        <f>'so sanh'!D1970</f>
        <v>#REF!</v>
      </c>
      <c r="E1917" s="208" t="e">
        <f>'so sanh'!E1970</f>
        <v>#REF!</v>
      </c>
    </row>
    <row r="1918" spans="1:5" x14ac:dyDescent="0.3">
      <c r="A1918" s="45">
        <f>'so sanh'!A1971</f>
        <v>0</v>
      </c>
      <c r="B1918" s="208" t="e">
        <f>'so sanh'!B1971</f>
        <v>#REF!</v>
      </c>
      <c r="C1918" s="208">
        <f>'so sanh'!C1971</f>
        <v>0</v>
      </c>
      <c r="D1918" s="208">
        <f>'so sanh'!D1971</f>
        <v>0</v>
      </c>
      <c r="E1918" s="208">
        <f>'so sanh'!E1971</f>
        <v>0</v>
      </c>
    </row>
    <row r="1919" spans="1:5" x14ac:dyDescent="0.3">
      <c r="A1919" s="45" t="e">
        <f>'so sanh'!A1972</f>
        <v>#REF!</v>
      </c>
      <c r="B1919" s="208" t="e">
        <f>'so sanh'!B1972</f>
        <v>#REF!</v>
      </c>
      <c r="C1919" s="208" t="e">
        <f>'so sanh'!C1972</f>
        <v>#REF!</v>
      </c>
      <c r="D1919" s="208" t="e">
        <f>'so sanh'!D1972</f>
        <v>#REF!</v>
      </c>
      <c r="E1919" s="208" t="e">
        <f>'so sanh'!E1972</f>
        <v>#REF!</v>
      </c>
    </row>
    <row r="1920" spans="1:5" x14ac:dyDescent="0.3">
      <c r="A1920" s="45">
        <f>'so sanh'!A1973</f>
        <v>0</v>
      </c>
      <c r="B1920" s="208" t="e">
        <f>'so sanh'!B1973</f>
        <v>#REF!</v>
      </c>
      <c r="C1920" s="208">
        <f>'so sanh'!C1973</f>
        <v>0</v>
      </c>
      <c r="D1920" s="208">
        <f>'so sanh'!D1973</f>
        <v>0</v>
      </c>
      <c r="E1920" s="208">
        <f>'so sanh'!E1973</f>
        <v>0</v>
      </c>
    </row>
    <row r="1921" spans="1:5" x14ac:dyDescent="0.3">
      <c r="A1921" s="45" t="e">
        <f>'so sanh'!A1974</f>
        <v>#REF!</v>
      </c>
      <c r="B1921" s="208" t="e">
        <f>'so sanh'!B1974</f>
        <v>#REF!</v>
      </c>
      <c r="C1921" s="208" t="e">
        <f>'so sanh'!C1974</f>
        <v>#REF!</v>
      </c>
      <c r="D1921" s="208" t="e">
        <f>'so sanh'!D1974</f>
        <v>#REF!</v>
      </c>
      <c r="E1921" s="208" t="e">
        <f>'so sanh'!E1974</f>
        <v>#REF!</v>
      </c>
    </row>
    <row r="1922" spans="1:5" x14ac:dyDescent="0.3">
      <c r="A1922" s="45">
        <f>'so sanh'!A1975</f>
        <v>0</v>
      </c>
      <c r="B1922" s="208" t="e">
        <f>'so sanh'!B1975</f>
        <v>#REF!</v>
      </c>
      <c r="C1922" s="208">
        <f>'so sanh'!C1975</f>
        <v>0</v>
      </c>
      <c r="D1922" s="208">
        <f>'so sanh'!D1975</f>
        <v>0</v>
      </c>
      <c r="E1922" s="208">
        <f>'so sanh'!E1975</f>
        <v>0</v>
      </c>
    </row>
    <row r="1923" spans="1:5" x14ac:dyDescent="0.3">
      <c r="A1923" s="45">
        <f>'so sanh'!A1976</f>
        <v>0</v>
      </c>
      <c r="B1923" s="208" t="e">
        <f>'so sanh'!B1976</f>
        <v>#REF!</v>
      </c>
      <c r="C1923" s="208">
        <f>'so sanh'!C1976</f>
        <v>0</v>
      </c>
      <c r="D1923" s="208">
        <f>'so sanh'!D1976</f>
        <v>0</v>
      </c>
      <c r="E1923" s="208">
        <f>'so sanh'!E1976</f>
        <v>0</v>
      </c>
    </row>
    <row r="1924" spans="1:5" x14ac:dyDescent="0.3">
      <c r="A1924" s="45" t="e">
        <f>'so sanh'!A1977</f>
        <v>#REF!</v>
      </c>
      <c r="B1924" s="208" t="e">
        <f>'so sanh'!B1977</f>
        <v>#REF!</v>
      </c>
      <c r="C1924" s="208" t="e">
        <f>'so sanh'!C1977</f>
        <v>#REF!</v>
      </c>
      <c r="D1924" s="208" t="e">
        <f>'so sanh'!D1977</f>
        <v>#REF!</v>
      </c>
      <c r="E1924" s="208" t="e">
        <f>'so sanh'!E1977</f>
        <v>#REF!</v>
      </c>
    </row>
    <row r="1925" spans="1:5" x14ac:dyDescent="0.3">
      <c r="A1925" s="45" t="e">
        <f>'so sanh'!A1978</f>
        <v>#REF!</v>
      </c>
      <c r="B1925" s="208" t="e">
        <f>'so sanh'!B1978</f>
        <v>#REF!</v>
      </c>
      <c r="C1925" s="208" t="e">
        <f>'so sanh'!C1978</f>
        <v>#REF!</v>
      </c>
      <c r="D1925" s="208" t="e">
        <f>'so sanh'!D1978</f>
        <v>#REF!</v>
      </c>
      <c r="E1925" s="208" t="e">
        <f>'so sanh'!E1978</f>
        <v>#REF!</v>
      </c>
    </row>
    <row r="1926" spans="1:5" x14ac:dyDescent="0.3">
      <c r="A1926" s="45">
        <f>'so sanh'!A1979</f>
        <v>0</v>
      </c>
      <c r="B1926" s="208" t="e">
        <f>'so sanh'!B1979</f>
        <v>#REF!</v>
      </c>
      <c r="C1926" s="208">
        <f>'so sanh'!C1979</f>
        <v>0</v>
      </c>
      <c r="D1926" s="208">
        <f>'so sanh'!D1979</f>
        <v>0</v>
      </c>
      <c r="E1926" s="208">
        <f>'so sanh'!E1979</f>
        <v>0</v>
      </c>
    </row>
    <row r="1927" spans="1:5" x14ac:dyDescent="0.3">
      <c r="A1927" s="45" t="e">
        <f>'so sanh'!A1980</f>
        <v>#REF!</v>
      </c>
      <c r="B1927" s="208" t="e">
        <f>'so sanh'!B1980</f>
        <v>#REF!</v>
      </c>
      <c r="C1927" s="208" t="e">
        <f>'so sanh'!C1980</f>
        <v>#REF!</v>
      </c>
      <c r="D1927" s="208" t="e">
        <f>'so sanh'!D1980</f>
        <v>#REF!</v>
      </c>
      <c r="E1927" s="208" t="e">
        <f>'so sanh'!E1980</f>
        <v>#REF!</v>
      </c>
    </row>
    <row r="1928" spans="1:5" x14ac:dyDescent="0.3">
      <c r="A1928" s="45" t="e">
        <f>'so sanh'!A1981</f>
        <v>#REF!</v>
      </c>
      <c r="B1928" s="208" t="e">
        <f>'so sanh'!B1981</f>
        <v>#REF!</v>
      </c>
      <c r="C1928" s="208" t="e">
        <f>'so sanh'!C1981</f>
        <v>#REF!</v>
      </c>
      <c r="D1928" s="208" t="e">
        <f>'so sanh'!D1981</f>
        <v>#REF!</v>
      </c>
      <c r="E1928" s="208" t="e">
        <f>'so sanh'!E1981</f>
        <v>#REF!</v>
      </c>
    </row>
    <row r="1929" spans="1:5" x14ac:dyDescent="0.3">
      <c r="A1929" s="45">
        <f>'so sanh'!A1982</f>
        <v>0</v>
      </c>
      <c r="B1929" s="208" t="e">
        <f>'so sanh'!B1982</f>
        <v>#REF!</v>
      </c>
      <c r="C1929" s="208">
        <f>'so sanh'!C1982</f>
        <v>0</v>
      </c>
      <c r="D1929" s="208">
        <f>'so sanh'!D1982</f>
        <v>0</v>
      </c>
      <c r="E1929" s="208">
        <f>'so sanh'!E1982</f>
        <v>0</v>
      </c>
    </row>
    <row r="1930" spans="1:5" x14ac:dyDescent="0.3">
      <c r="A1930" s="45" t="e">
        <f>'so sanh'!A1983</f>
        <v>#REF!</v>
      </c>
      <c r="B1930" s="208" t="e">
        <f>'so sanh'!B1983</f>
        <v>#REF!</v>
      </c>
      <c r="C1930" s="208" t="e">
        <f>'so sanh'!C1983</f>
        <v>#REF!</v>
      </c>
      <c r="D1930" s="208" t="e">
        <f>'so sanh'!D1983</f>
        <v>#REF!</v>
      </c>
      <c r="E1930" s="208" t="e">
        <f>'so sanh'!E1983</f>
        <v>#REF!</v>
      </c>
    </row>
    <row r="1931" spans="1:5" x14ac:dyDescent="0.3">
      <c r="A1931" s="45" t="e">
        <f>'so sanh'!A1984</f>
        <v>#REF!</v>
      </c>
      <c r="B1931" s="208" t="e">
        <f>'so sanh'!B1984</f>
        <v>#REF!</v>
      </c>
      <c r="C1931" s="208" t="e">
        <f>'so sanh'!C1984</f>
        <v>#REF!</v>
      </c>
      <c r="D1931" s="208" t="e">
        <f>'so sanh'!D1984</f>
        <v>#REF!</v>
      </c>
      <c r="E1931" s="208" t="e">
        <f>'so sanh'!E1984</f>
        <v>#REF!</v>
      </c>
    </row>
    <row r="1932" spans="1:5" x14ac:dyDescent="0.3">
      <c r="A1932" s="45" t="e">
        <f>'so sanh'!A1985</f>
        <v>#REF!</v>
      </c>
      <c r="B1932" s="208" t="e">
        <f>'so sanh'!B1985</f>
        <v>#REF!</v>
      </c>
      <c r="C1932" s="208" t="e">
        <f>'so sanh'!C1985</f>
        <v>#REF!</v>
      </c>
      <c r="D1932" s="208" t="e">
        <f>'so sanh'!D1985</f>
        <v>#REF!</v>
      </c>
      <c r="E1932" s="208" t="e">
        <f>'so sanh'!E1985</f>
        <v>#REF!</v>
      </c>
    </row>
    <row r="1933" spans="1:5" x14ac:dyDescent="0.3">
      <c r="A1933" s="45">
        <f>'so sanh'!A1986</f>
        <v>0</v>
      </c>
      <c r="B1933" s="208" t="e">
        <f>'so sanh'!B1986</f>
        <v>#REF!</v>
      </c>
      <c r="C1933" s="208">
        <f>'so sanh'!C1986</f>
        <v>0</v>
      </c>
      <c r="D1933" s="208">
        <f>'so sanh'!D1986</f>
        <v>0</v>
      </c>
      <c r="E1933" s="208">
        <f>'so sanh'!E1986</f>
        <v>0</v>
      </c>
    </row>
    <row r="1934" spans="1:5" x14ac:dyDescent="0.3">
      <c r="A1934" s="45" t="e">
        <f>'so sanh'!A1987</f>
        <v>#REF!</v>
      </c>
      <c r="B1934" s="208" t="e">
        <f>'so sanh'!B1987</f>
        <v>#REF!</v>
      </c>
      <c r="C1934" s="208" t="e">
        <f>'so sanh'!C1987</f>
        <v>#REF!</v>
      </c>
      <c r="D1934" s="208" t="e">
        <f>'so sanh'!D1987</f>
        <v>#REF!</v>
      </c>
      <c r="E1934" s="208" t="e">
        <f>'so sanh'!E1987</f>
        <v>#REF!</v>
      </c>
    </row>
    <row r="1935" spans="1:5" x14ac:dyDescent="0.3">
      <c r="A1935" s="45" t="e">
        <f>'so sanh'!A1988</f>
        <v>#REF!</v>
      </c>
      <c r="B1935" s="208" t="e">
        <f>'so sanh'!B1988</f>
        <v>#REF!</v>
      </c>
      <c r="C1935" s="208" t="e">
        <f>'so sanh'!C1988</f>
        <v>#REF!</v>
      </c>
      <c r="D1935" s="208" t="e">
        <f>'so sanh'!D1988</f>
        <v>#REF!</v>
      </c>
      <c r="E1935" s="208" t="e">
        <f>'so sanh'!E1988</f>
        <v>#REF!</v>
      </c>
    </row>
    <row r="1936" spans="1:5" x14ac:dyDescent="0.3">
      <c r="A1936" s="45" t="e">
        <f>'so sanh'!A1989</f>
        <v>#REF!</v>
      </c>
      <c r="B1936" s="208" t="e">
        <f>'so sanh'!B1989</f>
        <v>#REF!</v>
      </c>
      <c r="C1936" s="208" t="e">
        <f>'so sanh'!C1989</f>
        <v>#REF!</v>
      </c>
      <c r="D1936" s="208" t="e">
        <f>'so sanh'!D1989</f>
        <v>#REF!</v>
      </c>
      <c r="E1936" s="208" t="e">
        <f>'so sanh'!E1989</f>
        <v>#REF!</v>
      </c>
    </row>
    <row r="1937" spans="1:5" x14ac:dyDescent="0.3">
      <c r="A1937" s="45" t="e">
        <f>'so sanh'!A1990</f>
        <v>#REF!</v>
      </c>
      <c r="B1937" s="208" t="e">
        <f>'so sanh'!B1990</f>
        <v>#REF!</v>
      </c>
      <c r="C1937" s="208" t="e">
        <f>'so sanh'!C1990</f>
        <v>#REF!</v>
      </c>
      <c r="D1937" s="208" t="e">
        <f>'so sanh'!D1990</f>
        <v>#REF!</v>
      </c>
      <c r="E1937" s="208" t="e">
        <f>'so sanh'!E1990</f>
        <v>#REF!</v>
      </c>
    </row>
    <row r="1938" spans="1:5" x14ac:dyDescent="0.3">
      <c r="A1938" s="45" t="e">
        <f>'so sanh'!A1991</f>
        <v>#REF!</v>
      </c>
      <c r="B1938" s="208" t="e">
        <f>'so sanh'!B1991</f>
        <v>#REF!</v>
      </c>
      <c r="C1938" s="208" t="e">
        <f>'so sanh'!C1991</f>
        <v>#REF!</v>
      </c>
      <c r="D1938" s="208" t="e">
        <f>'so sanh'!D1991</f>
        <v>#REF!</v>
      </c>
      <c r="E1938" s="208" t="e">
        <f>'so sanh'!E1991</f>
        <v>#REF!</v>
      </c>
    </row>
    <row r="1939" spans="1:5" x14ac:dyDescent="0.3">
      <c r="A1939" s="45" t="e">
        <f>'so sanh'!A1992</f>
        <v>#REF!</v>
      </c>
      <c r="B1939" s="208" t="e">
        <f>'so sanh'!B1992</f>
        <v>#REF!</v>
      </c>
      <c r="C1939" s="208" t="e">
        <f>'so sanh'!C1992</f>
        <v>#REF!</v>
      </c>
      <c r="D1939" s="208" t="e">
        <f>'so sanh'!D1992</f>
        <v>#REF!</v>
      </c>
      <c r="E1939" s="208" t="e">
        <f>'so sanh'!E1992</f>
        <v>#REF!</v>
      </c>
    </row>
    <row r="1940" spans="1:5" x14ac:dyDescent="0.3">
      <c r="A1940" s="45" t="e">
        <f>'so sanh'!A1993</f>
        <v>#REF!</v>
      </c>
      <c r="B1940" s="208" t="e">
        <f>'so sanh'!B1993</f>
        <v>#REF!</v>
      </c>
      <c r="C1940" s="208" t="e">
        <f>'so sanh'!C1993</f>
        <v>#REF!</v>
      </c>
      <c r="D1940" s="208" t="e">
        <f>'so sanh'!D1993</f>
        <v>#REF!</v>
      </c>
      <c r="E1940" s="208" t="e">
        <f>'so sanh'!E1993</f>
        <v>#REF!</v>
      </c>
    </row>
    <row r="1941" spans="1:5" x14ac:dyDescent="0.3">
      <c r="A1941" s="45" t="e">
        <f>'so sanh'!A1994</f>
        <v>#REF!</v>
      </c>
      <c r="B1941" s="208" t="e">
        <f>'so sanh'!B1994</f>
        <v>#REF!</v>
      </c>
      <c r="C1941" s="208" t="e">
        <f>'so sanh'!C1994</f>
        <v>#REF!</v>
      </c>
      <c r="D1941" s="208" t="e">
        <f>'so sanh'!D1994</f>
        <v>#REF!</v>
      </c>
      <c r="E1941" s="208" t="e">
        <f>'so sanh'!E1994</f>
        <v>#REF!</v>
      </c>
    </row>
    <row r="1942" spans="1:5" x14ac:dyDescent="0.3">
      <c r="A1942" s="45" t="e">
        <f>'so sanh'!A1995</f>
        <v>#REF!</v>
      </c>
      <c r="B1942" s="208" t="e">
        <f>'so sanh'!B1995</f>
        <v>#REF!</v>
      </c>
      <c r="C1942" s="208" t="e">
        <f>'so sanh'!C1995</f>
        <v>#REF!</v>
      </c>
      <c r="D1942" s="208" t="e">
        <f>'so sanh'!D1995</f>
        <v>#REF!</v>
      </c>
      <c r="E1942" s="208" t="e">
        <f>'so sanh'!E1995</f>
        <v>#REF!</v>
      </c>
    </row>
    <row r="1943" spans="1:5" x14ac:dyDescent="0.3">
      <c r="A1943" s="45" t="e">
        <f>'so sanh'!A1996</f>
        <v>#REF!</v>
      </c>
      <c r="B1943" s="208" t="e">
        <f>'so sanh'!B1996</f>
        <v>#REF!</v>
      </c>
      <c r="C1943" s="208" t="e">
        <f>'so sanh'!C1996</f>
        <v>#REF!</v>
      </c>
      <c r="D1943" s="208" t="e">
        <f>'so sanh'!D1996</f>
        <v>#REF!</v>
      </c>
      <c r="E1943" s="208" t="e">
        <f>'so sanh'!E1996</f>
        <v>#REF!</v>
      </c>
    </row>
    <row r="1944" spans="1:5" x14ac:dyDescent="0.3">
      <c r="A1944" s="45" t="e">
        <f>'so sanh'!A1997</f>
        <v>#REF!</v>
      </c>
      <c r="B1944" s="208" t="e">
        <f>'so sanh'!B1997</f>
        <v>#REF!</v>
      </c>
      <c r="C1944" s="208" t="e">
        <f>'so sanh'!C1997</f>
        <v>#REF!</v>
      </c>
      <c r="D1944" s="208" t="e">
        <f>'so sanh'!D1997</f>
        <v>#REF!</v>
      </c>
      <c r="E1944" s="208" t="e">
        <f>'so sanh'!E1997</f>
        <v>#REF!</v>
      </c>
    </row>
    <row r="1945" spans="1:5" x14ac:dyDescent="0.3">
      <c r="A1945" s="45" t="e">
        <f>'so sanh'!A1998</f>
        <v>#REF!</v>
      </c>
      <c r="B1945" s="208" t="e">
        <f>'so sanh'!B1998</f>
        <v>#REF!</v>
      </c>
      <c r="C1945" s="208" t="e">
        <f>'so sanh'!C1998</f>
        <v>#REF!</v>
      </c>
      <c r="D1945" s="208" t="e">
        <f>'so sanh'!D1998</f>
        <v>#REF!</v>
      </c>
      <c r="E1945" s="208" t="e">
        <f>'so sanh'!E1998</f>
        <v>#REF!</v>
      </c>
    </row>
    <row r="1946" spans="1:5" x14ac:dyDescent="0.3">
      <c r="A1946" s="45">
        <f>'so sanh'!A1999</f>
        <v>0</v>
      </c>
      <c r="B1946" s="208" t="e">
        <f>'so sanh'!B1999</f>
        <v>#REF!</v>
      </c>
      <c r="C1946" s="208">
        <f>'so sanh'!C1999</f>
        <v>0</v>
      </c>
      <c r="D1946" s="208">
        <f>'so sanh'!D1999</f>
        <v>0</v>
      </c>
      <c r="E1946" s="208">
        <f>'so sanh'!E1999</f>
        <v>0</v>
      </c>
    </row>
    <row r="1947" spans="1:5" x14ac:dyDescent="0.3">
      <c r="A1947" s="45" t="e">
        <f>'so sanh'!A2000</f>
        <v>#REF!</v>
      </c>
      <c r="B1947" s="208" t="e">
        <f>'so sanh'!B2000</f>
        <v>#REF!</v>
      </c>
      <c r="C1947" s="208" t="e">
        <f>'so sanh'!C2000</f>
        <v>#REF!</v>
      </c>
      <c r="D1947" s="208" t="e">
        <f>'so sanh'!D2000</f>
        <v>#REF!</v>
      </c>
      <c r="E1947" s="208" t="e">
        <f>'so sanh'!E2000</f>
        <v>#REF!</v>
      </c>
    </row>
    <row r="1948" spans="1:5" x14ac:dyDescent="0.3">
      <c r="A1948" s="45" t="e">
        <f>'so sanh'!A2001</f>
        <v>#REF!</v>
      </c>
      <c r="B1948" s="208" t="e">
        <f>'so sanh'!B2001</f>
        <v>#REF!</v>
      </c>
      <c r="C1948" s="208" t="e">
        <f>'so sanh'!C2001</f>
        <v>#REF!</v>
      </c>
      <c r="D1948" s="208" t="e">
        <f>'so sanh'!D2001</f>
        <v>#REF!</v>
      </c>
      <c r="E1948" s="208" t="e">
        <f>'so sanh'!E2001</f>
        <v>#REF!</v>
      </c>
    </row>
    <row r="1949" spans="1:5" x14ac:dyDescent="0.3">
      <c r="A1949" s="45" t="e">
        <f>'so sanh'!A2002</f>
        <v>#REF!</v>
      </c>
      <c r="B1949" s="208" t="e">
        <f>'so sanh'!B2002</f>
        <v>#REF!</v>
      </c>
      <c r="C1949" s="208" t="e">
        <f>'so sanh'!C2002</f>
        <v>#REF!</v>
      </c>
      <c r="D1949" s="208" t="e">
        <f>'so sanh'!D2002</f>
        <v>#REF!</v>
      </c>
      <c r="E1949" s="208" t="e">
        <f>'so sanh'!E2002</f>
        <v>#REF!</v>
      </c>
    </row>
    <row r="1950" spans="1:5" x14ac:dyDescent="0.3">
      <c r="A1950" s="45" t="e">
        <f>'so sanh'!A2003</f>
        <v>#REF!</v>
      </c>
      <c r="B1950" s="208" t="e">
        <f>'so sanh'!B2003</f>
        <v>#REF!</v>
      </c>
      <c r="C1950" s="208" t="e">
        <f>'so sanh'!C2003</f>
        <v>#REF!</v>
      </c>
      <c r="D1950" s="208" t="e">
        <f>'so sanh'!D2003</f>
        <v>#REF!</v>
      </c>
      <c r="E1950" s="208" t="e">
        <f>'so sanh'!E2003</f>
        <v>#REF!</v>
      </c>
    </row>
    <row r="1951" spans="1:5" x14ac:dyDescent="0.3">
      <c r="A1951" s="45" t="e">
        <f>'so sanh'!A2004</f>
        <v>#REF!</v>
      </c>
      <c r="B1951" s="208" t="e">
        <f>'so sanh'!B2004</f>
        <v>#REF!</v>
      </c>
      <c r="C1951" s="208" t="e">
        <f>'so sanh'!C2004</f>
        <v>#REF!</v>
      </c>
      <c r="D1951" s="208" t="e">
        <f>'so sanh'!D2004</f>
        <v>#REF!</v>
      </c>
      <c r="E1951" s="208" t="e">
        <f>'so sanh'!E2004</f>
        <v>#REF!</v>
      </c>
    </row>
    <row r="1952" spans="1:5" x14ac:dyDescent="0.3">
      <c r="A1952" s="45" t="e">
        <f>'so sanh'!A2005</f>
        <v>#REF!</v>
      </c>
      <c r="B1952" s="208" t="e">
        <f>'so sanh'!B2005</f>
        <v>#REF!</v>
      </c>
      <c r="C1952" s="208" t="e">
        <f>'so sanh'!C2005</f>
        <v>#REF!</v>
      </c>
      <c r="D1952" s="208" t="e">
        <f>'so sanh'!D2005</f>
        <v>#REF!</v>
      </c>
      <c r="E1952" s="208" t="e">
        <f>'so sanh'!E2005</f>
        <v>#REF!</v>
      </c>
    </row>
    <row r="1953" spans="1:5" x14ac:dyDescent="0.3">
      <c r="A1953" s="45" t="e">
        <f>'so sanh'!A2006</f>
        <v>#REF!</v>
      </c>
      <c r="B1953" s="208" t="e">
        <f>'so sanh'!B2006</f>
        <v>#REF!</v>
      </c>
      <c r="C1953" s="208" t="e">
        <f>'so sanh'!C2006</f>
        <v>#REF!</v>
      </c>
      <c r="D1953" s="208" t="e">
        <f>'so sanh'!D2006</f>
        <v>#REF!</v>
      </c>
      <c r="E1953" s="208" t="e">
        <f>'so sanh'!E2006</f>
        <v>#REF!</v>
      </c>
    </row>
    <row r="1954" spans="1:5" x14ac:dyDescent="0.3">
      <c r="A1954" s="45" t="e">
        <f>'so sanh'!A2007</f>
        <v>#REF!</v>
      </c>
      <c r="B1954" s="208" t="e">
        <f>'so sanh'!B2007</f>
        <v>#REF!</v>
      </c>
      <c r="C1954" s="208" t="e">
        <f>'so sanh'!C2007</f>
        <v>#REF!</v>
      </c>
      <c r="D1954" s="208" t="e">
        <f>'so sanh'!D2007</f>
        <v>#REF!</v>
      </c>
      <c r="E1954" s="208" t="e">
        <f>'so sanh'!E2007</f>
        <v>#REF!</v>
      </c>
    </row>
    <row r="1955" spans="1:5" x14ac:dyDescent="0.3">
      <c r="A1955" s="45" t="e">
        <f>'so sanh'!A2008</f>
        <v>#REF!</v>
      </c>
      <c r="B1955" s="208" t="e">
        <f>'so sanh'!B2008</f>
        <v>#REF!</v>
      </c>
      <c r="C1955" s="208" t="e">
        <f>'so sanh'!C2008</f>
        <v>#REF!</v>
      </c>
      <c r="D1955" s="208" t="e">
        <f>'so sanh'!D2008</f>
        <v>#REF!</v>
      </c>
      <c r="E1955" s="208" t="e">
        <f>'so sanh'!E2008</f>
        <v>#REF!</v>
      </c>
    </row>
    <row r="1956" spans="1:5" x14ac:dyDescent="0.3">
      <c r="A1956" s="45" t="e">
        <f>'so sanh'!A2009</f>
        <v>#REF!</v>
      </c>
      <c r="B1956" s="208" t="e">
        <f>'so sanh'!B2009</f>
        <v>#REF!</v>
      </c>
      <c r="C1956" s="208" t="e">
        <f>'so sanh'!C2009</f>
        <v>#REF!</v>
      </c>
      <c r="D1956" s="208" t="e">
        <f>'so sanh'!D2009</f>
        <v>#REF!</v>
      </c>
      <c r="E1956" s="208" t="e">
        <f>'so sanh'!E2009</f>
        <v>#REF!</v>
      </c>
    </row>
    <row r="1957" spans="1:5" x14ac:dyDescent="0.3">
      <c r="A1957" s="45" t="e">
        <f>'so sanh'!A2010</f>
        <v>#REF!</v>
      </c>
      <c r="B1957" s="208" t="e">
        <f>'so sanh'!B2010</f>
        <v>#REF!</v>
      </c>
      <c r="C1957" s="208" t="e">
        <f>'so sanh'!C2010</f>
        <v>#REF!</v>
      </c>
      <c r="D1957" s="208" t="e">
        <f>'so sanh'!D2010</f>
        <v>#REF!</v>
      </c>
      <c r="E1957" s="208" t="e">
        <f>'so sanh'!E2010</f>
        <v>#REF!</v>
      </c>
    </row>
    <row r="1958" spans="1:5" x14ac:dyDescent="0.3">
      <c r="A1958" s="45" t="e">
        <f>'so sanh'!A2011</f>
        <v>#REF!</v>
      </c>
      <c r="B1958" s="208" t="e">
        <f>'so sanh'!B2011</f>
        <v>#REF!</v>
      </c>
      <c r="C1958" s="208" t="e">
        <f>'so sanh'!C2011</f>
        <v>#REF!</v>
      </c>
      <c r="D1958" s="208" t="e">
        <f>'so sanh'!D2011</f>
        <v>#REF!</v>
      </c>
      <c r="E1958" s="208" t="e">
        <f>'so sanh'!E2011</f>
        <v>#REF!</v>
      </c>
    </row>
    <row r="1959" spans="1:5" x14ac:dyDescent="0.3">
      <c r="A1959" s="45" t="e">
        <f>'so sanh'!A2012</f>
        <v>#REF!</v>
      </c>
      <c r="B1959" s="208" t="e">
        <f>'so sanh'!B2012</f>
        <v>#REF!</v>
      </c>
      <c r="C1959" s="208" t="e">
        <f>'so sanh'!C2012</f>
        <v>#REF!</v>
      </c>
      <c r="D1959" s="208" t="e">
        <f>'so sanh'!D2012</f>
        <v>#REF!</v>
      </c>
      <c r="E1959" s="208" t="e">
        <f>'so sanh'!E2012</f>
        <v>#REF!</v>
      </c>
    </row>
    <row r="1960" spans="1:5" x14ac:dyDescent="0.3">
      <c r="A1960" s="45" t="e">
        <f>'so sanh'!A2013</f>
        <v>#REF!</v>
      </c>
      <c r="B1960" s="208" t="e">
        <f>'so sanh'!B2013</f>
        <v>#REF!</v>
      </c>
      <c r="C1960" s="208" t="e">
        <f>'so sanh'!C2013</f>
        <v>#REF!</v>
      </c>
      <c r="D1960" s="208" t="e">
        <f>'so sanh'!D2013</f>
        <v>#REF!</v>
      </c>
      <c r="E1960" s="208" t="e">
        <f>'so sanh'!E2013</f>
        <v>#REF!</v>
      </c>
    </row>
    <row r="1961" spans="1:5" x14ac:dyDescent="0.3">
      <c r="A1961" s="45">
        <f>'so sanh'!A2014</f>
        <v>0</v>
      </c>
      <c r="B1961" s="208" t="e">
        <f>'so sanh'!B2014</f>
        <v>#REF!</v>
      </c>
      <c r="C1961" s="208">
        <f>'so sanh'!C2014</f>
        <v>0</v>
      </c>
      <c r="D1961" s="208">
        <f>'so sanh'!D2014</f>
        <v>0</v>
      </c>
      <c r="E1961" s="208">
        <f>'so sanh'!E2014</f>
        <v>0</v>
      </c>
    </row>
    <row r="1962" spans="1:5" x14ac:dyDescent="0.3">
      <c r="A1962" s="45" t="e">
        <f>'so sanh'!A2015</f>
        <v>#REF!</v>
      </c>
      <c r="B1962" s="208" t="e">
        <f>'so sanh'!B2015</f>
        <v>#REF!</v>
      </c>
      <c r="C1962" s="208" t="e">
        <f>'so sanh'!C2015</f>
        <v>#REF!</v>
      </c>
      <c r="D1962" s="208" t="e">
        <f>'so sanh'!D2015</f>
        <v>#REF!</v>
      </c>
      <c r="E1962" s="208" t="e">
        <f>'so sanh'!E2015</f>
        <v>#REF!</v>
      </c>
    </row>
    <row r="1963" spans="1:5" x14ac:dyDescent="0.3">
      <c r="A1963" s="45" t="e">
        <f>'so sanh'!A2016</f>
        <v>#REF!</v>
      </c>
      <c r="B1963" s="208" t="e">
        <f>'so sanh'!B2016</f>
        <v>#REF!</v>
      </c>
      <c r="C1963" s="208" t="e">
        <f>'so sanh'!C2016</f>
        <v>#REF!</v>
      </c>
      <c r="D1963" s="208" t="e">
        <f>'so sanh'!D2016</f>
        <v>#REF!</v>
      </c>
      <c r="E1963" s="208" t="e">
        <f>'so sanh'!E2016</f>
        <v>#REF!</v>
      </c>
    </row>
    <row r="1964" spans="1:5" x14ac:dyDescent="0.3">
      <c r="A1964" s="45" t="e">
        <f>'so sanh'!A2017</f>
        <v>#REF!</v>
      </c>
      <c r="B1964" s="208" t="e">
        <f>'so sanh'!B2017</f>
        <v>#REF!</v>
      </c>
      <c r="C1964" s="208" t="e">
        <f>'so sanh'!C2017</f>
        <v>#REF!</v>
      </c>
      <c r="D1964" s="208">
        <f>'so sanh'!D2017</f>
        <v>0</v>
      </c>
      <c r="E1964" s="208">
        <f>'so sanh'!E2017</f>
        <v>0</v>
      </c>
    </row>
    <row r="1965" spans="1:5" x14ac:dyDescent="0.3">
      <c r="A1965" s="45">
        <f>'so sanh'!A2018</f>
        <v>0</v>
      </c>
      <c r="B1965" s="208" t="e">
        <f>'so sanh'!B2018</f>
        <v>#REF!</v>
      </c>
      <c r="C1965" s="208">
        <f>'so sanh'!C2018</f>
        <v>0</v>
      </c>
      <c r="D1965" s="208">
        <f>'so sanh'!D2018</f>
        <v>0</v>
      </c>
      <c r="E1965" s="208">
        <f>'so sanh'!E2018</f>
        <v>0</v>
      </c>
    </row>
    <row r="1966" spans="1:5" x14ac:dyDescent="0.3">
      <c r="A1966" s="45" t="e">
        <f>'so sanh'!A2019</f>
        <v>#REF!</v>
      </c>
      <c r="B1966" s="208" t="e">
        <f>'so sanh'!B2019</f>
        <v>#REF!</v>
      </c>
      <c r="C1966" s="208" t="e">
        <f>'so sanh'!C2019</f>
        <v>#REF!</v>
      </c>
      <c r="D1966" s="208">
        <f>'so sanh'!D2019</f>
        <v>0</v>
      </c>
      <c r="E1966" s="208">
        <f>'so sanh'!E2019</f>
        <v>0</v>
      </c>
    </row>
    <row r="1967" spans="1:5" x14ac:dyDescent="0.3">
      <c r="A1967" s="45" t="e">
        <f>'so sanh'!A2020</f>
        <v>#REF!</v>
      </c>
      <c r="B1967" s="208" t="e">
        <f>'so sanh'!B2020</f>
        <v>#REF!</v>
      </c>
      <c r="C1967" s="208" t="e">
        <f>'so sanh'!C2020</f>
        <v>#REF!</v>
      </c>
      <c r="D1967" s="208">
        <f>'so sanh'!D2020</f>
        <v>0</v>
      </c>
      <c r="E1967" s="208">
        <f>'so sanh'!E2020</f>
        <v>0</v>
      </c>
    </row>
    <row r="1968" spans="1:5" x14ac:dyDescent="0.3">
      <c r="A1968" s="45" t="e">
        <f>'so sanh'!A2021</f>
        <v>#REF!</v>
      </c>
      <c r="B1968" s="208" t="e">
        <f>'so sanh'!B2021</f>
        <v>#REF!</v>
      </c>
      <c r="C1968" s="208" t="e">
        <f>'so sanh'!C2021</f>
        <v>#REF!</v>
      </c>
      <c r="D1968" s="208">
        <f>'so sanh'!D2021</f>
        <v>0</v>
      </c>
      <c r="E1968" s="208">
        <f>'so sanh'!E2021</f>
        <v>0</v>
      </c>
    </row>
    <row r="1969" spans="1:5" x14ac:dyDescent="0.3">
      <c r="A1969" s="45">
        <f>'so sanh'!A2022</f>
        <v>0</v>
      </c>
      <c r="B1969" s="208" t="str">
        <f>'so sanh'!B2022</f>
        <v>SẢN PHẨM CHIẾU SÁNG CÔNG TY CỔ PHẦN SLIGHTINH VIỆT NAM, số 168, đường K2, phường Cầu Diễn, quận Nam Từ Liêm, Hà Nội áp dụng từ ngày 01/01/2019, giá đến chân công trình.</v>
      </c>
      <c r="C1969" s="208">
        <f>'so sanh'!C2022</f>
        <v>0</v>
      </c>
      <c r="D1969" s="208">
        <f>'so sanh'!D2022</f>
        <v>0</v>
      </c>
      <c r="E1969" s="208">
        <f>'so sanh'!E2022</f>
        <v>0</v>
      </c>
    </row>
    <row r="1970" spans="1:5" x14ac:dyDescent="0.3">
      <c r="A1970" s="45">
        <f>'so sanh'!A2023</f>
        <v>0</v>
      </c>
      <c r="B1970" s="208" t="str">
        <f>'so sanh'!B2023</f>
        <v>ĐÈN LED CHIẾU SÁNG ĐƯỜNG PHỐ SLIGTING  CHIP LED CREE – USA ; MILED - MALAYSIA; CITIZEN - G7 – BẢO HÀNH: 5 NĂM.</v>
      </c>
      <c r="C1970" s="208">
        <f>'so sanh'!C2023</f>
        <v>0</v>
      </c>
      <c r="D1970" s="208">
        <f>'so sanh'!D2023</f>
        <v>0</v>
      </c>
      <c r="E1970" s="208">
        <f>'so sanh'!E2023</f>
        <v>0</v>
      </c>
    </row>
    <row r="1971" spans="1:5" x14ac:dyDescent="0.3">
      <c r="A1971" s="45">
        <f>'so sanh'!A2024</f>
        <v>1</v>
      </c>
      <c r="B1971" s="208" t="str">
        <f>'so sanh'!B2024</f>
        <v>Đèn LED SLI-SL7-50w  IP66, tiết giảm công suất 2-6 cấp</v>
      </c>
      <c r="C1971" s="208" t="str">
        <f>'so sanh'!C2024</f>
        <v>Chiếc</v>
      </c>
      <c r="D1971" s="208">
        <f>'so sanh'!D2024</f>
        <v>0</v>
      </c>
      <c r="E1971" s="208">
        <f>'so sanh'!E2024</f>
        <v>0</v>
      </c>
    </row>
    <row r="1972" spans="1:5" x14ac:dyDescent="0.3">
      <c r="A1972" s="45">
        <f>'so sanh'!A2025</f>
        <v>2</v>
      </c>
      <c r="B1972" s="208" t="str">
        <f>'so sanh'!B2025</f>
        <v>Đèn LED SLI-SL7-80w    IP66, tiết giảm công suất 2-6 cấp</v>
      </c>
      <c r="C1972" s="208" t="str">
        <f>'so sanh'!C2025</f>
        <v>Chiếc</v>
      </c>
      <c r="D1972" s="208">
        <f>'so sanh'!D2025</f>
        <v>0</v>
      </c>
      <c r="E1972" s="208">
        <f>'so sanh'!E2025</f>
        <v>0</v>
      </c>
    </row>
    <row r="1973" spans="1:5" x14ac:dyDescent="0.3">
      <c r="A1973" s="45">
        <f>'so sanh'!A2026</f>
        <v>3</v>
      </c>
      <c r="B1973" s="208" t="str">
        <f>'so sanh'!B2026</f>
        <v>Đèn LED SLI-SL7-120w    IP66, tiết giảm công suất 2-6 cấp</v>
      </c>
      <c r="C1973" s="208" t="str">
        <f>'so sanh'!C2026</f>
        <v>Chiếc</v>
      </c>
      <c r="D1973" s="208">
        <f>'so sanh'!D2026</f>
        <v>0</v>
      </c>
      <c r="E1973" s="208">
        <f>'so sanh'!E2026</f>
        <v>0</v>
      </c>
    </row>
    <row r="1974" spans="1:5" x14ac:dyDescent="0.3">
      <c r="A1974" s="45">
        <f>'so sanh'!A2027</f>
        <v>4</v>
      </c>
      <c r="B1974" s="208" t="str">
        <f>'so sanh'!B2027</f>
        <v>Đèn LED SLI-SL7-150w    IP66, tiết giảm công suất 2-6 cấp</v>
      </c>
      <c r="C1974" s="208" t="str">
        <f>'so sanh'!C2027</f>
        <v>Chiếc</v>
      </c>
      <c r="D1974" s="208">
        <f>'so sanh'!D2027</f>
        <v>0</v>
      </c>
      <c r="E1974" s="208">
        <f>'so sanh'!E2027</f>
        <v>0</v>
      </c>
    </row>
    <row r="1975" spans="1:5" x14ac:dyDescent="0.3">
      <c r="A1975" s="45">
        <f>'so sanh'!A2028</f>
        <v>5</v>
      </c>
      <c r="B1975" s="208" t="str">
        <f>'so sanh'!B2028</f>
        <v>Đèn LED SLI-SL17-100w   IP66, tiết giảm công suất 2-6 cấp</v>
      </c>
      <c r="C1975" s="208" t="str">
        <f>'so sanh'!C2028</f>
        <v>Chiếc</v>
      </c>
      <c r="D1975" s="208">
        <f>'so sanh'!D2028</f>
        <v>0</v>
      </c>
      <c r="E1975" s="208">
        <f>'so sanh'!E2028</f>
        <v>0</v>
      </c>
    </row>
    <row r="1976" spans="1:5" x14ac:dyDescent="0.3">
      <c r="A1976" s="45">
        <f>'so sanh'!A2029</f>
        <v>6</v>
      </c>
      <c r="B1976" s="208" t="str">
        <f>'so sanh'!B2029</f>
        <v>Đèn LED SLI-SL17-160w    IP66, tiết giảm công suất 2-6 cấp</v>
      </c>
      <c r="C1976" s="208" t="str">
        <f>'so sanh'!C2029</f>
        <v>Chiếc</v>
      </c>
      <c r="D1976" s="208">
        <f>'so sanh'!D2029</f>
        <v>0</v>
      </c>
      <c r="E1976" s="208">
        <f>'so sanh'!E2029</f>
        <v>0</v>
      </c>
    </row>
    <row r="1977" spans="1:5" x14ac:dyDescent="0.3">
      <c r="A1977" s="45">
        <f>'so sanh'!A2030</f>
        <v>7</v>
      </c>
      <c r="B1977" s="208" t="str">
        <f>'so sanh'!B2030</f>
        <v>Đèn LED SLI-SL17-170w    IP66, tiết giảm công suất 2-6 cấp</v>
      </c>
      <c r="C1977" s="208" t="str">
        <f>'so sanh'!C2030</f>
        <v>Chiếc</v>
      </c>
      <c r="D1977" s="208">
        <f>'so sanh'!D2030</f>
        <v>0</v>
      </c>
      <c r="E1977" s="208">
        <f>'so sanh'!E2030</f>
        <v>0</v>
      </c>
    </row>
    <row r="1978" spans="1:5" x14ac:dyDescent="0.3">
      <c r="A1978" s="45">
        <f>'so sanh'!A2031</f>
        <v>8</v>
      </c>
      <c r="B1978" s="208" t="str">
        <f>'so sanh'!B2031</f>
        <v>Đèn LED SLI-SL10-50w    IP66, tiết giảm công suất 2-6 cấp</v>
      </c>
      <c r="C1978" s="208" t="str">
        <f>'so sanh'!C2031</f>
        <v>Chiếc</v>
      </c>
      <c r="D1978" s="208">
        <f>'so sanh'!D2031</f>
        <v>0</v>
      </c>
      <c r="E1978" s="208">
        <f>'so sanh'!E2031</f>
        <v>0</v>
      </c>
    </row>
    <row r="1979" spans="1:5" x14ac:dyDescent="0.3">
      <c r="A1979" s="45">
        <f>'so sanh'!A2032</f>
        <v>9</v>
      </c>
      <c r="B1979" s="208" t="str">
        <f>'so sanh'!B2032</f>
        <v>Đèn LED SLI-SL10-75w    IP66, tiết giảm công suất 2-6 cấp</v>
      </c>
      <c r="C1979" s="208" t="str">
        <f>'so sanh'!C2032</f>
        <v>Chiếc</v>
      </c>
      <c r="D1979" s="208">
        <f>'so sanh'!D2032</f>
        <v>0</v>
      </c>
      <c r="E1979" s="208">
        <f>'so sanh'!E2032</f>
        <v>0</v>
      </c>
    </row>
    <row r="1980" spans="1:5" x14ac:dyDescent="0.3">
      <c r="A1980" s="45">
        <f>'so sanh'!A2033</f>
        <v>10</v>
      </c>
      <c r="B1980" s="208" t="str">
        <f>'so sanh'!B2033</f>
        <v>Đèn LED SLI-SL10-100w    IP66, tiết giảm công suất 2-6 cấp</v>
      </c>
      <c r="C1980" s="208" t="str">
        <f>'so sanh'!C2033</f>
        <v>Chiếc</v>
      </c>
      <c r="D1980" s="208">
        <f>'so sanh'!D2033</f>
        <v>0</v>
      </c>
      <c r="E1980" s="208">
        <f>'so sanh'!E2033</f>
        <v>0</v>
      </c>
    </row>
    <row r="1981" spans="1:5" x14ac:dyDescent="0.3">
      <c r="A1981" s="45">
        <f>'so sanh'!A2034</f>
        <v>11</v>
      </c>
      <c r="B1981" s="208" t="str">
        <f>'so sanh'!B2034</f>
        <v>Đèn LED SLI-SL10-125w    IP66, tiết giảm công suất 2-6 cấp</v>
      </c>
      <c r="C1981" s="208" t="str">
        <f>'so sanh'!C2034</f>
        <v>Chiếc</v>
      </c>
      <c r="D1981" s="208">
        <f>'so sanh'!D2034</f>
        <v>0</v>
      </c>
      <c r="E1981" s="208">
        <f>'so sanh'!E2034</f>
        <v>0</v>
      </c>
    </row>
    <row r="1982" spans="1:5" x14ac:dyDescent="0.3">
      <c r="A1982" s="45">
        <f>'so sanh'!A2035</f>
        <v>12</v>
      </c>
      <c r="B1982" s="208" t="str">
        <f>'so sanh'!B2035</f>
        <v>Đèn LED SLI-SL10-150w     IP66, tiết giảm công suất 2-6 cấp</v>
      </c>
      <c r="C1982" s="208" t="str">
        <f>'so sanh'!C2035</f>
        <v>Chiếc</v>
      </c>
      <c r="D1982" s="208">
        <f>'so sanh'!D2035</f>
        <v>0</v>
      </c>
      <c r="E1982" s="208">
        <f>'so sanh'!E2035</f>
        <v>0</v>
      </c>
    </row>
    <row r="1983" spans="1:5" x14ac:dyDescent="0.3">
      <c r="A1983" s="45">
        <f>'so sanh'!A2036</f>
        <v>13</v>
      </c>
      <c r="B1983" s="208" t="str">
        <f>'so sanh'!B2036</f>
        <v>Đèn LED SLI-FL6-50w      IP66, tiết giảm công suất 2-6 cấp</v>
      </c>
      <c r="C1983" s="208" t="str">
        <f>'so sanh'!C2036</f>
        <v>Chiếc</v>
      </c>
      <c r="D1983" s="208">
        <f>'so sanh'!D2036</f>
        <v>0</v>
      </c>
      <c r="E1983" s="208">
        <f>'so sanh'!E2036</f>
        <v>0</v>
      </c>
    </row>
    <row r="1984" spans="1:5" x14ac:dyDescent="0.3">
      <c r="A1984" s="45">
        <f>'so sanh'!A2037</f>
        <v>14</v>
      </c>
      <c r="B1984" s="208" t="str">
        <f>'so sanh'!B2037</f>
        <v>Đèn LED SLI-FL6-100w     IP66, tiết giảm công suất 2-6 cấp</v>
      </c>
      <c r="C1984" s="208" t="str">
        <f>'so sanh'!C2037</f>
        <v>Chiếc</v>
      </c>
      <c r="D1984" s="208">
        <f>'so sanh'!D2037</f>
        <v>0</v>
      </c>
      <c r="E1984" s="208">
        <f>'so sanh'!E2037</f>
        <v>0</v>
      </c>
    </row>
    <row r="1985" spans="1:5" x14ac:dyDescent="0.3">
      <c r="A1985" s="45">
        <f>'so sanh'!A2038</f>
        <v>15</v>
      </c>
      <c r="B1985" s="208" t="str">
        <f>'so sanh'!B2038</f>
        <v>Đèn LED SLI-FL6-150w     IP66, tiết giảm công suất 2-6 cấp</v>
      </c>
      <c r="C1985" s="208" t="str">
        <f>'so sanh'!C2038</f>
        <v>Chiếc</v>
      </c>
      <c r="D1985" s="208">
        <f>'so sanh'!D2038</f>
        <v>0</v>
      </c>
      <c r="E1985" s="208">
        <f>'so sanh'!E2038</f>
        <v>0</v>
      </c>
    </row>
    <row r="1986" spans="1:5" x14ac:dyDescent="0.3">
      <c r="A1986" s="45">
        <f>'so sanh'!A2039</f>
        <v>16</v>
      </c>
      <c r="B1986" s="208" t="str">
        <f>'so sanh'!B2039</f>
        <v>Đèn LED SLI-FL6-200w     IP66, tiết giảm công suất 2-6 cấp</v>
      </c>
      <c r="C1986" s="208" t="str">
        <f>'so sanh'!C2039</f>
        <v>Chiếc</v>
      </c>
      <c r="D1986" s="208">
        <f>'so sanh'!D2039</f>
        <v>0</v>
      </c>
      <c r="E1986" s="208">
        <f>'so sanh'!E2039</f>
        <v>0</v>
      </c>
    </row>
    <row r="1987" spans="1:5" x14ac:dyDescent="0.3">
      <c r="A1987" s="45">
        <f>'so sanh'!A2040</f>
        <v>17</v>
      </c>
      <c r="B1987" s="208" t="str">
        <f>'so sanh'!B2040</f>
        <v>Đèn LED SLI-FL6-245w    IP66, tiết giảm công suất 2-6 cấp</v>
      </c>
      <c r="C1987" s="208" t="str">
        <f>'so sanh'!C2040</f>
        <v>Chiếc</v>
      </c>
      <c r="D1987" s="208">
        <f>'so sanh'!D2040</f>
        <v>0</v>
      </c>
      <c r="E1987" s="208">
        <f>'so sanh'!E2040</f>
        <v>0</v>
      </c>
    </row>
    <row r="1988" spans="1:5" x14ac:dyDescent="0.3">
      <c r="A1988" s="45">
        <f>'so sanh'!A2041</f>
        <v>18</v>
      </c>
      <c r="B1988" s="208" t="str">
        <f>'so sanh'!B2041</f>
        <v>Đèn LED SLI-FL6-300w     IP66, tiết giảm công suất 2-6 cấp</v>
      </c>
      <c r="C1988" s="208" t="str">
        <f>'so sanh'!C2041</f>
        <v>Chiếc</v>
      </c>
      <c r="D1988" s="208">
        <f>'so sanh'!D2041</f>
        <v>0</v>
      </c>
      <c r="E1988" s="208">
        <f>'so sanh'!E2041</f>
        <v>0</v>
      </c>
    </row>
    <row r="1989" spans="1:5" x14ac:dyDescent="0.3">
      <c r="A1989" s="45">
        <f>'so sanh'!A2042</f>
        <v>19</v>
      </c>
      <c r="B1989" s="208" t="str">
        <f>'so sanh'!B2042</f>
        <v xml:space="preserve">Bóng LED Buld SLI-SBL7  </v>
      </c>
      <c r="C1989" s="208" t="str">
        <f>'so sanh'!C2042</f>
        <v>Chiếc</v>
      </c>
      <c r="D1989" s="208">
        <f>'so sanh'!D2042</f>
        <v>0</v>
      </c>
      <c r="E1989" s="208">
        <f>'so sanh'!E2042</f>
        <v>0</v>
      </c>
    </row>
    <row r="1990" spans="1:5" x14ac:dyDescent="0.3">
      <c r="A1990" s="45">
        <f>'so sanh'!A2043</f>
        <v>20</v>
      </c>
      <c r="B1990" s="208" t="str">
        <f>'so sanh'!B2043</f>
        <v>Bóng LED Buld SLI-SBL9</v>
      </c>
      <c r="C1990" s="208" t="str">
        <f>'so sanh'!C2043</f>
        <v>Chiếc</v>
      </c>
      <c r="D1990" s="208">
        <f>'so sanh'!D2043</f>
        <v>0</v>
      </c>
      <c r="E1990" s="208">
        <f>'so sanh'!E2043</f>
        <v>0</v>
      </c>
    </row>
    <row r="1991" spans="1:5" x14ac:dyDescent="0.3">
      <c r="A1991" s="45">
        <f>'so sanh'!A2044</f>
        <v>21</v>
      </c>
      <c r="B1991" s="208" t="str">
        <f>'so sanh'!B2044</f>
        <v>Bóng LED SLI-LR1</v>
      </c>
      <c r="C1991" s="208" t="str">
        <f>'so sanh'!C2044</f>
        <v>Chiếc</v>
      </c>
      <c r="D1991" s="208">
        <f>'so sanh'!D2044</f>
        <v>0</v>
      </c>
      <c r="E1991" s="208">
        <f>'so sanh'!E2044</f>
        <v>0</v>
      </c>
    </row>
    <row r="1992" spans="1:5" x14ac:dyDescent="0.3">
      <c r="A1992" s="45">
        <f>'so sanh'!A2045</f>
        <v>0</v>
      </c>
      <c r="B1992" s="208" t="str">
        <f>'so sanh'!B2045</f>
        <v>TRỤ ĐÈN CHIẾU SÁNG  SLIGHTING(WWW. CHIEUSANGVIET.COM)</v>
      </c>
      <c r="C1992" s="208">
        <f>'so sanh'!C2045</f>
        <v>0</v>
      </c>
      <c r="D1992" s="208">
        <f>'so sanh'!D2045</f>
        <v>0</v>
      </c>
      <c r="E1992" s="208">
        <f>'so sanh'!E2045</f>
        <v>0</v>
      </c>
    </row>
    <row r="1993" spans="1:5" x14ac:dyDescent="0.3">
      <c r="A1993" s="45">
        <f>'so sanh'!A2046</f>
        <v>1</v>
      </c>
      <c r="B1993" s="208" t="str">
        <f>'so sanh'!B2046</f>
        <v xml:space="preserve">Cột thép Bát giác, Tròn côn liền cần đơn, H=6m tôn dày 3mm </v>
      </c>
      <c r="C1993" s="208" t="str">
        <f>'so sanh'!C2046</f>
        <v>Chiếc</v>
      </c>
      <c r="D1993" s="208">
        <f>'so sanh'!D2046</f>
        <v>0</v>
      </c>
      <c r="E1993" s="208">
        <f>'so sanh'!E2046</f>
        <v>0</v>
      </c>
    </row>
    <row r="1994" spans="1:5" x14ac:dyDescent="0.3">
      <c r="A1994" s="45">
        <f>'so sanh'!A2047</f>
        <v>2</v>
      </c>
      <c r="B1994" s="208" t="str">
        <f>'so sanh'!B2047</f>
        <v>Cột thép Bát giác, Tròn côn liền cần đơn, H=7m tôn dày 3mm</v>
      </c>
      <c r="C1994" s="208" t="str">
        <f>'so sanh'!C2047</f>
        <v>Chiếc</v>
      </c>
      <c r="D1994" s="208">
        <f>'so sanh'!D2047</f>
        <v>0</v>
      </c>
      <c r="E1994" s="208">
        <f>'so sanh'!E2047</f>
        <v>0</v>
      </c>
    </row>
    <row r="1995" spans="1:5" x14ac:dyDescent="0.3">
      <c r="A1995" s="45">
        <f>'so sanh'!A2048</f>
        <v>3</v>
      </c>
      <c r="B1995" s="208" t="str">
        <f>'so sanh'!B2048</f>
        <v>Cột thép Bát giác, Tròn côn liền cần đơn, H=8m tôn dày 3mm</v>
      </c>
      <c r="C1995" s="208" t="str">
        <f>'so sanh'!C2048</f>
        <v>Chiếc</v>
      </c>
      <c r="D1995" s="208">
        <f>'so sanh'!D2048</f>
        <v>0</v>
      </c>
      <c r="E1995" s="208">
        <f>'so sanh'!E2048</f>
        <v>0</v>
      </c>
    </row>
    <row r="1996" spans="1:5" x14ac:dyDescent="0.3">
      <c r="A1996" s="45">
        <f>'so sanh'!A2049</f>
        <v>4</v>
      </c>
      <c r="B1996" s="208" t="str">
        <f>'so sanh'!B2049</f>
        <v>Cột thép Bát giác, Tròn côn liền cần đơn, H=9m tôn dày 3mm</v>
      </c>
      <c r="C1996" s="208" t="str">
        <f>'so sanh'!C2049</f>
        <v>Chiếc</v>
      </c>
      <c r="D1996" s="208">
        <f>'so sanh'!D2049</f>
        <v>0</v>
      </c>
      <c r="E1996" s="208">
        <f>'so sanh'!E2049</f>
        <v>0</v>
      </c>
    </row>
    <row r="1997" spans="1:5" x14ac:dyDescent="0.3">
      <c r="A1997" s="45">
        <f>'so sanh'!A2050</f>
        <v>5</v>
      </c>
      <c r="B1997" s="208" t="str">
        <f>'so sanh'!B2050</f>
        <v>Cột thép Bát giác, Tròn côn liền cần đơn, H=10m tôn dày 3mm</v>
      </c>
      <c r="C1997" s="208" t="str">
        <f>'so sanh'!C2050</f>
        <v>Chiếc</v>
      </c>
      <c r="D1997" s="208">
        <f>'so sanh'!D2050</f>
        <v>0</v>
      </c>
      <c r="E1997" s="208">
        <f>'so sanh'!E2050</f>
        <v>0</v>
      </c>
    </row>
    <row r="1998" spans="1:5" x14ac:dyDescent="0.3">
      <c r="A1998" s="45">
        <f>'so sanh'!A2051</f>
        <v>6</v>
      </c>
      <c r="B1998" s="208" t="str">
        <f>'so sanh'!B2051</f>
        <v>Cột thép Bát giác, Tròn côn liền cần đơn, H=7m tôn dày 3,5mm</v>
      </c>
      <c r="C1998" s="208" t="str">
        <f>'so sanh'!C2051</f>
        <v>Chiếc</v>
      </c>
      <c r="D1998" s="208">
        <f>'so sanh'!D2051</f>
        <v>0</v>
      </c>
      <c r="E1998" s="208">
        <f>'so sanh'!E2051</f>
        <v>0</v>
      </c>
    </row>
    <row r="1999" spans="1:5" x14ac:dyDescent="0.3">
      <c r="A1999" s="45">
        <f>'so sanh'!A2052</f>
        <v>7</v>
      </c>
      <c r="B1999" s="208" t="str">
        <f>'so sanh'!B2052</f>
        <v>Cột thép Bát giác, Tròn côn liền cần đơn, H=8m tôn dày 3,5mm</v>
      </c>
      <c r="C1999" s="208" t="str">
        <f>'so sanh'!C2052</f>
        <v>Chiếc</v>
      </c>
      <c r="D1999" s="208">
        <f>'so sanh'!D2052</f>
        <v>0</v>
      </c>
      <c r="E1999" s="208">
        <f>'so sanh'!E2052</f>
        <v>0</v>
      </c>
    </row>
    <row r="2000" spans="1:5" x14ac:dyDescent="0.3">
      <c r="A2000" s="45">
        <f>'so sanh'!A2053</f>
        <v>8</v>
      </c>
      <c r="B2000" s="208" t="str">
        <f>'so sanh'!B2053</f>
        <v>Cột thép Bát giác, Tròn côn liền cần đơn, H=9m tôn dày 3,5mm</v>
      </c>
      <c r="C2000" s="208" t="str">
        <f>'so sanh'!C2053</f>
        <v>Chiếc</v>
      </c>
      <c r="D2000" s="208">
        <f>'so sanh'!D2053</f>
        <v>0</v>
      </c>
      <c r="E2000" s="208">
        <f>'so sanh'!E2053</f>
        <v>0</v>
      </c>
    </row>
    <row r="2001" spans="1:5" x14ac:dyDescent="0.3">
      <c r="A2001" s="45">
        <f>'so sanh'!A2054</f>
        <v>9</v>
      </c>
      <c r="B2001" s="208" t="str">
        <f>'so sanh'!B2054</f>
        <v>Cột thép Bát giác, Tròn côn liền cần đơn, H=10m tôn dày 3,5mm</v>
      </c>
      <c r="C2001" s="208" t="str">
        <f>'so sanh'!C2054</f>
        <v>Chiếc</v>
      </c>
      <c r="D2001" s="208">
        <f>'so sanh'!D2054</f>
        <v>0</v>
      </c>
      <c r="E2001" s="208">
        <f>'so sanh'!E2054</f>
        <v>0</v>
      </c>
    </row>
    <row r="2002" spans="1:5" x14ac:dyDescent="0.3">
      <c r="A2002" s="45">
        <f>'so sanh'!A2055</f>
        <v>10</v>
      </c>
      <c r="B2002" s="208" t="str">
        <f>'so sanh'!B2055</f>
        <v>Cột thép Bát giác, Tròn côn liền cần đơn, H=11m tôn dày 3,5mm</v>
      </c>
      <c r="C2002" s="208" t="str">
        <f>'so sanh'!C2055</f>
        <v>Chiếc</v>
      </c>
      <c r="D2002" s="208">
        <f>'so sanh'!D2055</f>
        <v>0</v>
      </c>
      <c r="E2002" s="208">
        <f>'so sanh'!E2055</f>
        <v>0</v>
      </c>
    </row>
    <row r="2003" spans="1:5" x14ac:dyDescent="0.3">
      <c r="A2003" s="45">
        <f>'so sanh'!A2056</f>
        <v>11</v>
      </c>
      <c r="B2003" s="208" t="str">
        <f>'so sanh'!B2056</f>
        <v>Cột thép Bát giác, Tròn côn liền cần đơn, H=9m tôn dày 4mm</v>
      </c>
      <c r="C2003" s="208" t="str">
        <f>'so sanh'!C2056</f>
        <v>Chiếc</v>
      </c>
      <c r="D2003" s="208">
        <f>'so sanh'!D2056</f>
        <v>0</v>
      </c>
      <c r="E2003" s="208">
        <f>'so sanh'!E2056</f>
        <v>0</v>
      </c>
    </row>
    <row r="2004" spans="1:5" x14ac:dyDescent="0.3">
      <c r="A2004" s="45">
        <f>'so sanh'!A2057</f>
        <v>12</v>
      </c>
      <c r="B2004" s="208" t="str">
        <f>'so sanh'!B2057</f>
        <v>Cột thép Bát giác, Tròn côn liền cần đơn, H=10m tôn dày 4mm</v>
      </c>
      <c r="C2004" s="208" t="str">
        <f>'so sanh'!C2057</f>
        <v>Chiếc</v>
      </c>
      <c r="D2004" s="208">
        <f>'so sanh'!D2057</f>
        <v>0</v>
      </c>
      <c r="E2004" s="208">
        <f>'so sanh'!E2057</f>
        <v>0</v>
      </c>
    </row>
    <row r="2005" spans="1:5" x14ac:dyDescent="0.3">
      <c r="A2005" s="45">
        <f>'so sanh'!A2058</f>
        <v>13</v>
      </c>
      <c r="B2005" s="208" t="str">
        <f>'so sanh'!B2058</f>
        <v>Cột thép Bát giác, Tròn côn liền cần đơn, H=11m tôn dày 4mm</v>
      </c>
      <c r="C2005" s="208" t="str">
        <f>'so sanh'!C2058</f>
        <v>Chiếc</v>
      </c>
      <c r="D2005" s="208">
        <f>'so sanh'!D2058</f>
        <v>0</v>
      </c>
      <c r="E2005" s="208">
        <f>'so sanh'!E2058</f>
        <v>0</v>
      </c>
    </row>
    <row r="2006" spans="1:5" x14ac:dyDescent="0.3">
      <c r="A2006" s="45">
        <f>'so sanh'!A2059</f>
        <v>14</v>
      </c>
      <c r="B2006" s="208" t="str">
        <f>'so sanh'!B2059</f>
        <v>Cột thép Bát giác, Tròn côn rời cần đơn, H=11,3m tôn dày 4mm. Mạ kẽm, sơn phủ</v>
      </c>
      <c r="C2006" s="208" t="str">
        <f>'so sanh'!C2059</f>
        <v>Chiếc</v>
      </c>
      <c r="D2006" s="208">
        <f>'so sanh'!D2059</f>
        <v>0</v>
      </c>
      <c r="E2006" s="208">
        <f>'so sanh'!E2059</f>
        <v>0</v>
      </c>
    </row>
    <row r="2007" spans="1:5" x14ac:dyDescent="0.3">
      <c r="A2007" s="45">
        <f>'so sanh'!A2060</f>
        <v>15</v>
      </c>
      <c r="B2007" s="208" t="str">
        <f>'so sanh'!B2060</f>
        <v>Cột thép Bát giác, Tròn côn 6m D78-3mm</v>
      </c>
      <c r="C2007" s="208" t="str">
        <f>'so sanh'!C2060</f>
        <v>Chiếc</v>
      </c>
      <c r="D2007" s="208">
        <f>'so sanh'!D2060</f>
        <v>0</v>
      </c>
      <c r="E2007" s="208">
        <f>'so sanh'!E2060</f>
        <v>0</v>
      </c>
    </row>
    <row r="2008" spans="1:5" x14ac:dyDescent="0.3">
      <c r="A2008" s="45">
        <f>'so sanh'!A2061</f>
        <v>16</v>
      </c>
      <c r="B2008" s="208" t="str">
        <f>'so sanh'!B2061</f>
        <v>Cột thép Bát giác, Tròn côn 7m D78-3mm</v>
      </c>
      <c r="C2008" s="208" t="str">
        <f>'so sanh'!C2061</f>
        <v>Chiếc</v>
      </c>
      <c r="D2008" s="208">
        <f>'so sanh'!D2061</f>
        <v>0</v>
      </c>
      <c r="E2008" s="208">
        <f>'so sanh'!E2061</f>
        <v>0</v>
      </c>
    </row>
    <row r="2009" spans="1:5" x14ac:dyDescent="0.3">
      <c r="A2009" s="45">
        <f>'so sanh'!A2062</f>
        <v>17</v>
      </c>
      <c r="B2009" s="208" t="str">
        <f>'so sanh'!B2062</f>
        <v>Cột thép Bát giác, Tròn côn 8m D78-3mm</v>
      </c>
      <c r="C2009" s="208" t="str">
        <f>'so sanh'!C2062</f>
        <v>Chiếc</v>
      </c>
      <c r="D2009" s="208">
        <f>'so sanh'!D2062</f>
        <v>0</v>
      </c>
      <c r="E2009" s="208">
        <f>'so sanh'!E2062</f>
        <v>0</v>
      </c>
    </row>
    <row r="2010" spans="1:5" x14ac:dyDescent="0.3">
      <c r="A2010" s="45">
        <f>'so sanh'!A2063</f>
        <v>18</v>
      </c>
      <c r="B2010" s="208" t="str">
        <f>'so sanh'!B2063</f>
        <v>Cột thép Bát giác, Tròn côn 8m D78-3,5mm</v>
      </c>
      <c r="C2010" s="208" t="str">
        <f>'so sanh'!C2063</f>
        <v>Chiếc</v>
      </c>
      <c r="D2010" s="208">
        <f>'so sanh'!D2063</f>
        <v>0</v>
      </c>
      <c r="E2010" s="208">
        <f>'so sanh'!E2063</f>
        <v>0</v>
      </c>
    </row>
    <row r="2011" spans="1:5" x14ac:dyDescent="0.3">
      <c r="A2011" s="45">
        <f>'so sanh'!A2064</f>
        <v>19</v>
      </c>
      <c r="B2011" s="208" t="str">
        <f>'so sanh'!B2064</f>
        <v>Cột thép Bát giác, Tròn côn 9m D78-3,5mm</v>
      </c>
      <c r="C2011" s="208" t="str">
        <f>'so sanh'!C2064</f>
        <v>Chiếc</v>
      </c>
      <c r="D2011" s="208">
        <f>'so sanh'!D2064</f>
        <v>0</v>
      </c>
      <c r="E2011" s="208">
        <f>'so sanh'!E2064</f>
        <v>0</v>
      </c>
    </row>
    <row r="2012" spans="1:5" x14ac:dyDescent="0.3">
      <c r="A2012" s="45">
        <f>'so sanh'!A2065</f>
        <v>20</v>
      </c>
      <c r="B2012" s="208" t="str">
        <f>'so sanh'!B2065</f>
        <v>Cột thép Bát giác, Tròn côn 10m D78-3,5mm</v>
      </c>
      <c r="C2012" s="208" t="str">
        <f>'so sanh'!C2065</f>
        <v>Chiếc</v>
      </c>
      <c r="D2012" s="208">
        <f>'so sanh'!D2065</f>
        <v>0</v>
      </c>
      <c r="E2012" s="208">
        <f>'so sanh'!E2065</f>
        <v>0</v>
      </c>
    </row>
    <row r="2013" spans="1:5" x14ac:dyDescent="0.3">
      <c r="A2013" s="45">
        <f>'so sanh'!A2066</f>
        <v>21</v>
      </c>
      <c r="B2013" s="208" t="str">
        <f>'so sanh'!B2066</f>
        <v>Cột thép Bát giác, Tròn côn 8m D78-4mm</v>
      </c>
      <c r="C2013" s="208" t="str">
        <f>'so sanh'!C2066</f>
        <v>Chiếc</v>
      </c>
      <c r="D2013" s="208">
        <f>'so sanh'!D2066</f>
        <v>0</v>
      </c>
      <c r="E2013" s="208">
        <f>'so sanh'!E2066</f>
        <v>0</v>
      </c>
    </row>
    <row r="2014" spans="1:5" x14ac:dyDescent="0.3">
      <c r="A2014" s="45">
        <f>'so sanh'!A2067</f>
        <v>22</v>
      </c>
      <c r="B2014" s="208" t="str">
        <f>'so sanh'!B2067</f>
        <v>Cột thép Bát giác, Tròn côn 9m D78-4mm</v>
      </c>
      <c r="C2014" s="208" t="str">
        <f>'so sanh'!C2067</f>
        <v>Chiếc</v>
      </c>
      <c r="D2014" s="208">
        <f>'so sanh'!D2067</f>
        <v>0</v>
      </c>
      <c r="E2014" s="208">
        <f>'so sanh'!E2067</f>
        <v>0</v>
      </c>
    </row>
    <row r="2015" spans="1:5" x14ac:dyDescent="0.3">
      <c r="A2015" s="45">
        <f>'so sanh'!A2068</f>
        <v>23</v>
      </c>
      <c r="B2015" s="208" t="str">
        <f>'so sanh'!B2068</f>
        <v>Cột thép Bát giác, Tròn côn 10m D78-4mm</v>
      </c>
      <c r="C2015" s="208" t="str">
        <f>'so sanh'!C2068</f>
        <v>Chiếc</v>
      </c>
      <c r="D2015" s="208">
        <f>'so sanh'!D2068</f>
        <v>0</v>
      </c>
      <c r="E2015" s="208">
        <f>'so sanh'!E2068</f>
        <v>0</v>
      </c>
    </row>
    <row r="2016" spans="1:5" x14ac:dyDescent="0.3">
      <c r="A2016" s="45">
        <f>'so sanh'!A2069</f>
        <v>24</v>
      </c>
      <c r="B2016" s="208" t="str">
        <f>'so sanh'!B2069</f>
        <v>Cột thép Bát giác, Tròn côn 11m D78-4mm</v>
      </c>
      <c r="C2016" s="208" t="str">
        <f>'so sanh'!C2069</f>
        <v>Chiếc</v>
      </c>
      <c r="D2016" s="208">
        <f>'so sanh'!D2069</f>
        <v>0</v>
      </c>
      <c r="E2016" s="208">
        <f>'so sanh'!E2069</f>
        <v>0</v>
      </c>
    </row>
    <row r="2017" spans="1:5" x14ac:dyDescent="0.3">
      <c r="A2017" s="45">
        <f>'so sanh'!A2070</f>
        <v>25</v>
      </c>
      <c r="B2017" s="208" t="str">
        <f>'so sanh'!B2070</f>
        <v xml:space="preserve"> Cần đèn CD-01 cao 2m, vươn 1,5m</v>
      </c>
      <c r="C2017" s="208" t="str">
        <f>'so sanh'!C2070</f>
        <v>Chiếc</v>
      </c>
      <c r="D2017" s="208">
        <f>'so sanh'!D2070</f>
        <v>0</v>
      </c>
      <c r="E2017" s="208">
        <f>'so sanh'!E2070</f>
        <v>0</v>
      </c>
    </row>
    <row r="2018" spans="1:5" x14ac:dyDescent="0.3">
      <c r="A2018" s="45">
        <f>'so sanh'!A2071</f>
        <v>26</v>
      </c>
      <c r="B2018" s="208" t="str">
        <f>'so sanh'!B2071</f>
        <v xml:space="preserve"> Cần đèn CD-02;CD-04; CD-07; CD-14; CD-23; CD-32; CD-43; CD-45  cao 2m, vươn 1,5m</v>
      </c>
      <c r="C2018" s="208" t="str">
        <f>'so sanh'!C2071</f>
        <v>Chiếc</v>
      </c>
      <c r="D2018" s="208">
        <f>'so sanh'!D2071</f>
        <v>0</v>
      </c>
      <c r="E2018" s="208">
        <f>'so sanh'!E2071</f>
        <v>0</v>
      </c>
    </row>
    <row r="2019" spans="1:5" x14ac:dyDescent="0.3">
      <c r="A2019" s="45">
        <f>'so sanh'!A2072</f>
        <v>27</v>
      </c>
      <c r="B2019" s="208" t="str">
        <f>'so sanh'!B2072</f>
        <v xml:space="preserve"> Cần đèn CD-03; CD-05; CD-10; CD-11; CD-16; CD-18; CD-21; CD-22; CD-24; CD-26; CD-29; CD-39; CD-40; CD-46 cao 2m, vươn 1,5m</v>
      </c>
      <c r="C2019" s="208" t="str">
        <f>'so sanh'!C2072</f>
        <v>Chiếc</v>
      </c>
      <c r="D2019" s="208">
        <f>'so sanh'!D2072</f>
        <v>0</v>
      </c>
      <c r="E2019" s="208">
        <f>'so sanh'!E2072</f>
        <v>0</v>
      </c>
    </row>
    <row r="2020" spans="1:5" x14ac:dyDescent="0.3">
      <c r="A2020" s="45">
        <f>'so sanh'!A2073</f>
        <v>28</v>
      </c>
      <c r="B2020" s="208" t="str">
        <f>'so sanh'!B2073</f>
        <v xml:space="preserve"> Cần đèn CD-06; CD-08; CD-09; CD-13; CD-25; CD-30; CD-42 cao 2m, vươn 1,5m</v>
      </c>
      <c r="C2020" s="208" t="str">
        <f>'so sanh'!C2073</f>
        <v>Chiếc</v>
      </c>
      <c r="D2020" s="208">
        <f>'so sanh'!D2073</f>
        <v>0</v>
      </c>
      <c r="E2020" s="208">
        <f>'so sanh'!E2073</f>
        <v>0</v>
      </c>
    </row>
    <row r="2021" spans="1:5" x14ac:dyDescent="0.3">
      <c r="A2021" s="45">
        <f>'so sanh'!A2074</f>
        <v>29</v>
      </c>
      <c r="B2021" s="208" t="str">
        <f>'so sanh'!B2074</f>
        <v>Cần đèn CK-02 cao 2m, vươn 1,5m</v>
      </c>
      <c r="C2021" s="208" t="str">
        <f>'so sanh'!C2074</f>
        <v>Chiếc</v>
      </c>
      <c r="D2021" s="208">
        <f>'so sanh'!D2074</f>
        <v>0</v>
      </c>
      <c r="E2021" s="208">
        <f>'so sanh'!E2074</f>
        <v>0</v>
      </c>
    </row>
    <row r="2022" spans="1:5" x14ac:dyDescent="0.3">
      <c r="A2022" s="45">
        <f>'so sanh'!A2075</f>
        <v>30</v>
      </c>
      <c r="B2022" s="208" t="str">
        <f>'so sanh'!B2075</f>
        <v xml:space="preserve"> Cần đèn CK-03; CK-04; CK-22; CK-28; CK-32; CK-35 cao 2m, vươn 1,5m</v>
      </c>
      <c r="C2022" s="208" t="str">
        <f>'so sanh'!C2075</f>
        <v>Chiếc</v>
      </c>
      <c r="D2022" s="208">
        <f>'so sanh'!D2075</f>
        <v>0</v>
      </c>
      <c r="E2022" s="208">
        <f>'so sanh'!E2075</f>
        <v>0</v>
      </c>
    </row>
    <row r="2023" spans="1:5" x14ac:dyDescent="0.3">
      <c r="A2023" s="45">
        <f>'so sanh'!A2076</f>
        <v>31</v>
      </c>
      <c r="B2023" s="208" t="str">
        <f>'so sanh'!B2076</f>
        <v xml:space="preserve"> Cần đèn CK-05 cao 2m, vươn 1,5m</v>
      </c>
      <c r="C2023" s="208" t="str">
        <f>'so sanh'!C2076</f>
        <v>Chiếc</v>
      </c>
      <c r="D2023" s="208">
        <f>'so sanh'!D2076</f>
        <v>0</v>
      </c>
      <c r="E2023" s="208">
        <f>'so sanh'!E2076</f>
        <v>0</v>
      </c>
    </row>
    <row r="2024" spans="1:5" x14ac:dyDescent="0.3">
      <c r="A2024" s="45">
        <f>'so sanh'!A2077</f>
        <v>32</v>
      </c>
      <c r="B2024" s="208" t="str">
        <f>'so sanh'!B2077</f>
        <v xml:space="preserve"> Cần đèn CK-06; CK-10; CK-14; CK-23; CK-24; CK-36; CK-39 cao 2m, vươn 1,5m</v>
      </c>
      <c r="C2024" s="208" t="str">
        <f>'so sanh'!C2077</f>
        <v>Chiếc</v>
      </c>
      <c r="D2024" s="208">
        <f>'so sanh'!D2077</f>
        <v>0</v>
      </c>
      <c r="E2024" s="208">
        <f>'so sanh'!E2077</f>
        <v>0</v>
      </c>
    </row>
    <row r="2025" spans="1:5" x14ac:dyDescent="0.3">
      <c r="A2025" s="45">
        <f>'so sanh'!A2078</f>
        <v>33</v>
      </c>
      <c r="B2025" s="208" t="str">
        <f>'so sanh'!B2078</f>
        <v xml:space="preserve"> Cần đèn CK-07; CK-08; CK-09; CK-16; CK-17; CK-20; CK-25; CK-30; CK-37; CK-38; CK-45 cao 2m, vươn 1,5m</v>
      </c>
      <c r="C2025" s="208" t="str">
        <f>'so sanh'!C2078</f>
        <v>Chiếc</v>
      </c>
      <c r="D2025" s="208">
        <f>'so sanh'!D2078</f>
        <v>0</v>
      </c>
      <c r="E2025" s="208">
        <f>'so sanh'!E2078</f>
        <v>0</v>
      </c>
    </row>
    <row r="2026" spans="1:5" x14ac:dyDescent="0.3">
      <c r="A2026" s="45">
        <f>'so sanh'!A2079</f>
        <v>34</v>
      </c>
      <c r="B2026" s="208" t="str">
        <f>'so sanh'!B2079</f>
        <v xml:space="preserve"> Cần đèn CK-11; CK-19; CK-33; CK44 cao 2m, vươn 1,5m</v>
      </c>
      <c r="C2026" s="208" t="str">
        <f>'so sanh'!C2079</f>
        <v>Chiếc</v>
      </c>
      <c r="D2026" s="208">
        <f>'so sanh'!D2079</f>
        <v>0</v>
      </c>
      <c r="E2026" s="208">
        <f>'so sanh'!E2079</f>
        <v>0</v>
      </c>
    </row>
    <row r="2027" spans="1:5" x14ac:dyDescent="0.3">
      <c r="A2027" s="45">
        <f>'so sanh'!A2080</f>
        <v>35</v>
      </c>
      <c r="B2027" s="208" t="str">
        <f>'so sanh'!B2080</f>
        <v>Đế gang DP01 cao 1,38m thân cột thép cao 8m ngọn  D78-3.5</v>
      </c>
      <c r="C2027" s="208" t="str">
        <f>'so sanh'!C2080</f>
        <v>Chiếc</v>
      </c>
      <c r="D2027" s="208">
        <f>'so sanh'!D2080</f>
        <v>0</v>
      </c>
      <c r="E2027" s="208">
        <f>'so sanh'!E2080</f>
        <v>0</v>
      </c>
    </row>
    <row r="2028" spans="1:5" x14ac:dyDescent="0.3">
      <c r="A2028" s="45">
        <f>'so sanh'!A2081</f>
        <v>36</v>
      </c>
      <c r="B2028" s="208" t="str">
        <f>'so sanh'!B2081</f>
        <v>Đế gang DP01 cao 1,38m thân cột thép cao 8m ngọn  D78-4.0</v>
      </c>
      <c r="C2028" s="208" t="str">
        <f>'so sanh'!C2081</f>
        <v>Chiếc</v>
      </c>
      <c r="D2028" s="208">
        <f>'so sanh'!D2081</f>
        <v>0</v>
      </c>
      <c r="E2028" s="208">
        <f>'so sanh'!E2081</f>
        <v>0</v>
      </c>
    </row>
    <row r="2029" spans="1:5" x14ac:dyDescent="0.3">
      <c r="A2029" s="45">
        <f>'so sanh'!A2082</f>
        <v>37</v>
      </c>
      <c r="B2029" s="208" t="str">
        <f>'so sanh'!B2082</f>
        <v>Đế gang DP01 cao 1,38m thân cột thép cao 9m ngọn  D78-3.5</v>
      </c>
      <c r="C2029" s="208" t="str">
        <f>'so sanh'!C2082</f>
        <v>Chiếc</v>
      </c>
      <c r="D2029" s="208">
        <f>'so sanh'!D2082</f>
        <v>0</v>
      </c>
      <c r="E2029" s="208">
        <f>'so sanh'!E2082</f>
        <v>0</v>
      </c>
    </row>
    <row r="2030" spans="1:5" x14ac:dyDescent="0.3">
      <c r="A2030" s="45">
        <f>'so sanh'!A2083</f>
        <v>38</v>
      </c>
      <c r="B2030" s="208" t="str">
        <f>'so sanh'!B2083</f>
        <v>Đế gang DP01 cao 1,38m thân cột thép cao 9m ngọn  D78-4.0</v>
      </c>
      <c r="C2030" s="208" t="str">
        <f>'so sanh'!C2083</f>
        <v>Chiếc</v>
      </c>
      <c r="D2030" s="208">
        <f>'so sanh'!D2083</f>
        <v>0</v>
      </c>
      <c r="E2030" s="208">
        <f>'so sanh'!E2083</f>
        <v>0</v>
      </c>
    </row>
    <row r="2031" spans="1:5" x14ac:dyDescent="0.3">
      <c r="A2031" s="45">
        <f>'so sanh'!A2084</f>
        <v>39</v>
      </c>
      <c r="B2031" s="208" t="str">
        <f>'so sanh'!B2084</f>
        <v>Đế gang DP01 cao 1,38m thân cột thép cao 10m ngọn  D78-4.0</v>
      </c>
      <c r="C2031" s="208" t="str">
        <f>'so sanh'!C2084</f>
        <v>Chiếc</v>
      </c>
      <c r="D2031" s="208">
        <f>'so sanh'!D2084</f>
        <v>0</v>
      </c>
      <c r="E2031" s="208">
        <f>'so sanh'!E2084</f>
        <v>0</v>
      </c>
    </row>
    <row r="2032" spans="1:5" x14ac:dyDescent="0.3">
      <c r="A2032" s="45">
        <f>'so sanh'!A2085</f>
        <v>40</v>
      </c>
      <c r="B2032" s="208" t="str">
        <f>'so sanh'!B2085</f>
        <v>Đế gang DP05 cao 1,58m thân cột thép cao 9m ngọn D78-3.5</v>
      </c>
      <c r="C2032" s="208" t="str">
        <f>'so sanh'!C2085</f>
        <v>Chiếc</v>
      </c>
      <c r="D2032" s="208">
        <f>'so sanh'!D2085</f>
        <v>0</v>
      </c>
      <c r="E2032" s="208">
        <f>'so sanh'!E2085</f>
        <v>0</v>
      </c>
    </row>
    <row r="2033" spans="1:5" x14ac:dyDescent="0.3">
      <c r="A2033" s="45">
        <f>'so sanh'!A2086</f>
        <v>41</v>
      </c>
      <c r="B2033" s="208" t="str">
        <f>'so sanh'!B2086</f>
        <v>Đế gang DP05 cao 1,58m thân cột thép cao 9m ngọn D78-4.0</v>
      </c>
      <c r="C2033" s="208" t="str">
        <f>'so sanh'!C2086</f>
        <v>Chiếc</v>
      </c>
      <c r="D2033" s="208">
        <f>'so sanh'!D2086</f>
        <v>0</v>
      </c>
      <c r="E2033" s="208">
        <f>'so sanh'!E2086</f>
        <v>0</v>
      </c>
    </row>
    <row r="2034" spans="1:5" x14ac:dyDescent="0.3">
      <c r="A2034" s="45">
        <f>'so sanh'!A2087</f>
        <v>42</v>
      </c>
      <c r="B2034" s="208" t="str">
        <f>'so sanh'!B2087</f>
        <v>Đế gang DP05 cao 1,58m thân cột thép cao 10m ngọn D78-4.0</v>
      </c>
      <c r="C2034" s="208" t="str">
        <f>'so sanh'!C2087</f>
        <v>Chiếc</v>
      </c>
      <c r="D2034" s="208">
        <f>'so sanh'!D2087</f>
        <v>0</v>
      </c>
      <c r="E2034" s="208">
        <f>'so sanh'!E2087</f>
        <v>0</v>
      </c>
    </row>
    <row r="2035" spans="1:5" x14ac:dyDescent="0.3">
      <c r="A2035" s="45">
        <f>'so sanh'!A2088</f>
        <v>43</v>
      </c>
      <c r="B2035" s="208" t="str">
        <f>'so sanh'!B2088</f>
        <v xml:space="preserve"> Cột đa giác 14m-130-5mm</v>
      </c>
      <c r="C2035" s="208" t="str">
        <f>'so sanh'!C2088</f>
        <v>Chiếc</v>
      </c>
      <c r="D2035" s="208">
        <f>'so sanh'!D2088</f>
        <v>0</v>
      </c>
      <c r="E2035" s="208">
        <f>'so sanh'!E2088</f>
        <v>0</v>
      </c>
    </row>
    <row r="2036" spans="1:5" x14ac:dyDescent="0.3">
      <c r="A2036" s="45">
        <f>'so sanh'!A2089</f>
        <v>44</v>
      </c>
      <c r="B2036" s="208" t="str">
        <f>'so sanh'!B2089</f>
        <v xml:space="preserve"> Cột đa giác 17m-150-5mm</v>
      </c>
      <c r="C2036" s="208" t="str">
        <f>'so sanh'!C2089</f>
        <v>Chiếc</v>
      </c>
      <c r="D2036" s="208">
        <f>'so sanh'!D2089</f>
        <v>0</v>
      </c>
      <c r="E2036" s="208">
        <f>'so sanh'!E2089</f>
        <v>0</v>
      </c>
    </row>
    <row r="2037" spans="1:5" x14ac:dyDescent="0.3">
      <c r="A2037" s="45">
        <f>'so sanh'!A2090</f>
        <v>45</v>
      </c>
      <c r="B2037" s="208" t="str">
        <f>'so sanh'!B2090</f>
        <v xml:space="preserve"> Cột đa giác 20m-180-5mm</v>
      </c>
      <c r="C2037" s="208" t="str">
        <f>'so sanh'!C2090</f>
        <v>Chiếc</v>
      </c>
      <c r="D2037" s="208">
        <f>'so sanh'!D2090</f>
        <v>0</v>
      </c>
      <c r="E2037" s="208">
        <f>'so sanh'!E2090</f>
        <v>0</v>
      </c>
    </row>
    <row r="2038" spans="1:5" x14ac:dyDescent="0.3">
      <c r="A2038" s="45">
        <f>'so sanh'!A2091</f>
        <v>46</v>
      </c>
      <c r="B2038" s="208" t="str">
        <f>'so sanh'!B2091</f>
        <v xml:space="preserve"> Cột đa giác 25m-260-6mm
Giàn đèn pha di động lắp trên cột 25-30m không đèn</v>
      </c>
      <c r="C2038" s="208" t="str">
        <f>'so sanh'!C2091</f>
        <v>Chiếc</v>
      </c>
      <c r="D2038" s="208">
        <f>'so sanh'!D2091</f>
        <v>0</v>
      </c>
      <c r="E2038" s="208">
        <f>'so sanh'!E2091</f>
        <v>0</v>
      </c>
    </row>
    <row r="2039" spans="1:5" x14ac:dyDescent="0.3">
      <c r="A2039" s="45">
        <f>'so sanh'!A2092</f>
        <v>47</v>
      </c>
      <c r="B2039" s="208" t="str">
        <f>'so sanh'!B2092</f>
        <v xml:space="preserve"> Cột đa giác 30m-260-8mm 
Giàn đèn pha di động lắp trên cột 25-30m không đèn</v>
      </c>
      <c r="C2039" s="208" t="str">
        <f>'so sanh'!C2092</f>
        <v>Chiếc</v>
      </c>
      <c r="D2039" s="208">
        <f>'so sanh'!D2092</f>
        <v>0</v>
      </c>
      <c r="E2039" s="208">
        <f>'so sanh'!E2092</f>
        <v>0</v>
      </c>
    </row>
    <row r="2040" spans="1:5" x14ac:dyDescent="0.3">
      <c r="A2040" s="45">
        <f>'so sanh'!A2093</f>
        <v>48</v>
      </c>
      <c r="B2040" s="208" t="str">
        <f>'so sanh'!B2093</f>
        <v>C01/SV3-9/QT-12m-3.0</v>
      </c>
      <c r="C2040" s="208" t="str">
        <f>'so sanh'!C2093</f>
        <v>Chiếc</v>
      </c>
      <c r="D2040" s="208">
        <f>'so sanh'!D2093</f>
        <v>0</v>
      </c>
      <c r="E2040" s="208">
        <f>'so sanh'!E2093</f>
        <v>0</v>
      </c>
    </row>
    <row r="2041" spans="1:5" x14ac:dyDescent="0.3">
      <c r="A2041" s="45">
        <f>'so sanh'!A2094</f>
        <v>49</v>
      </c>
      <c r="B2041" s="208" t="str">
        <f>'so sanh'!B2094</f>
        <v>C01/SV8-1/DB3-8m-3.0; C01/SV8-4/DB4-6m-3.0</v>
      </c>
      <c r="C2041" s="208" t="str">
        <f>'so sanh'!C2094</f>
        <v>Chiếc</v>
      </c>
      <c r="D2041" s="208">
        <f>'so sanh'!D2094</f>
        <v>0</v>
      </c>
      <c r="E2041" s="208">
        <f>'so sanh'!E2094</f>
        <v>0</v>
      </c>
    </row>
    <row r="2042" spans="1:5" x14ac:dyDescent="0.3">
      <c r="A2042" s="45">
        <f>'so sanh'!A2095</f>
        <v>50</v>
      </c>
      <c r="B2042" s="208" t="str">
        <f>'so sanh'!B2095</f>
        <v>C01/SV8-4/DB4-8m-3.0</v>
      </c>
      <c r="C2042" s="208" t="str">
        <f>'so sanh'!C2095</f>
        <v>Chiếc</v>
      </c>
      <c r="D2042" s="208">
        <f>'so sanh'!D2095</f>
        <v>0</v>
      </c>
      <c r="E2042" s="208">
        <f>'so sanh'!E2095</f>
        <v>0</v>
      </c>
    </row>
    <row r="2043" spans="1:5" x14ac:dyDescent="0.3">
      <c r="A2043" s="45">
        <f>'so sanh'!A2096</f>
        <v>0</v>
      </c>
      <c r="B2043" s="208" t="str">
        <f>'so sanh'!B2096</f>
        <v>TRỤ TRANG TRÍ SÂN VƯỜN  SLIGHTING: Đế, thân bằng gang đúc,  sơn trang trí bên ngoài. Chùm bằng hợp kim nhôm đúc, sơn trang trí bên ngoài. Bảo hành 24 tháng (WWW. CHIEUSANGVIET.COM)</v>
      </c>
      <c r="C2043" s="208">
        <f>'so sanh'!C2096</f>
        <v>0</v>
      </c>
      <c r="D2043" s="208">
        <f>'so sanh'!D2096</f>
        <v>0</v>
      </c>
      <c r="E2043" s="208">
        <f>'so sanh'!E2096</f>
        <v>0</v>
      </c>
    </row>
    <row r="2044" spans="1:5" x14ac:dyDescent="0.3">
      <c r="A2044" s="45">
        <f>'so sanh'!A2097</f>
        <v>1</v>
      </c>
      <c r="B2044" s="208" t="str">
        <f>'so sanh'!B2097</f>
        <v>Cột đế gang thân nhôm C05 cao 3,7m</v>
      </c>
      <c r="C2044" s="208" t="str">
        <f>'so sanh'!C2097</f>
        <v>Chiếc</v>
      </c>
      <c r="D2044" s="208">
        <f>'so sanh'!D2097</f>
        <v>0</v>
      </c>
      <c r="E2044" s="208">
        <f>'so sanh'!E2097</f>
        <v>0</v>
      </c>
    </row>
    <row r="2045" spans="1:5" x14ac:dyDescent="0.3">
      <c r="A2045" s="45">
        <f>'so sanh'!A2098</f>
        <v>2</v>
      </c>
      <c r="B2045" s="208" t="str">
        <f>'so sanh'!B2098</f>
        <v>Cột đế gang thân gang C07 cao 3,2m; Cột đế gang thân gang C06 cao 3,2m</v>
      </c>
      <c r="C2045" s="208" t="str">
        <f>'so sanh'!C2098</f>
        <v>Chiếc</v>
      </c>
      <c r="D2045" s="208">
        <f>'so sanh'!D2098</f>
        <v>0</v>
      </c>
      <c r="E2045" s="208">
        <f>'so sanh'!E2098</f>
        <v>0</v>
      </c>
    </row>
    <row r="2046" spans="1:5" x14ac:dyDescent="0.3">
      <c r="A2046" s="45">
        <f>'so sanh'!A2099</f>
        <v>3</v>
      </c>
      <c r="B2046" s="208" t="str">
        <f>'so sanh'!B2099</f>
        <v>Cột đế gang thân nhôm C07 theo tiêu chuẩn</v>
      </c>
      <c r="C2046" s="208" t="str">
        <f>'so sanh'!C2099</f>
        <v>Chiếc</v>
      </c>
      <c r="D2046" s="208">
        <f>'so sanh'!D2099</f>
        <v>0</v>
      </c>
      <c r="E2046" s="208">
        <f>'so sanh'!E2099</f>
        <v>0</v>
      </c>
    </row>
    <row r="2047" spans="1:5" x14ac:dyDescent="0.3">
      <c r="A2047" s="45">
        <f>'so sanh'!A2100</f>
        <v>4</v>
      </c>
      <c r="B2047" s="208" t="str">
        <f>'so sanh'!B2100</f>
        <v>Cột đế nhôm thân nhôm C09 cao 4m</v>
      </c>
      <c r="C2047" s="208" t="str">
        <f>'so sanh'!C2100</f>
        <v>Chiếc</v>
      </c>
      <c r="D2047" s="208">
        <f>'so sanh'!D2100</f>
        <v>0</v>
      </c>
      <c r="E2047" s="208">
        <f>'so sanh'!E2100</f>
        <v>0</v>
      </c>
    </row>
    <row r="2048" spans="1:5" x14ac:dyDescent="0.3">
      <c r="A2048" s="45">
        <f>'so sanh'!A2101</f>
        <v>5</v>
      </c>
      <c r="B2048" s="208" t="str">
        <f>'so sanh'!B2101</f>
        <v>Chùm CH05-2; Chùm CH06-4; Chùm CH1-2</v>
      </c>
      <c r="C2048" s="208" t="str">
        <f>'so sanh'!C2101</f>
        <v>Chiếc</v>
      </c>
      <c r="D2048" s="208">
        <f>'so sanh'!D2101</f>
        <v>0</v>
      </c>
      <c r="E2048" s="208">
        <f>'so sanh'!E2101</f>
        <v>0</v>
      </c>
    </row>
    <row r="2049" spans="1:5" x14ac:dyDescent="0.3">
      <c r="A2049" s="45">
        <f>'so sanh'!A2102</f>
        <v>6</v>
      </c>
      <c r="B2049" s="208" t="str">
        <f>'so sanh'!B2102</f>
        <v>Chùm CH08-4</v>
      </c>
      <c r="C2049" s="208" t="str">
        <f>'so sanh'!C2102</f>
        <v>Chiếc</v>
      </c>
      <c r="D2049" s="208">
        <f>'so sanh'!D2102</f>
        <v>0</v>
      </c>
      <c r="E2049" s="208">
        <f>'so sanh'!E2102</f>
        <v>0</v>
      </c>
    </row>
    <row r="2050" spans="1:5" x14ac:dyDescent="0.3">
      <c r="A2050" s="45">
        <f>'so sanh'!A2103</f>
        <v>7</v>
      </c>
      <c r="B2050" s="208" t="str">
        <f>'so sanh'!B2103</f>
        <v>Chùm CH09-1</v>
      </c>
      <c r="C2050" s="208" t="str">
        <f>'so sanh'!C2103</f>
        <v>Chiếc</v>
      </c>
      <c r="D2050" s="208">
        <f>'so sanh'!D2103</f>
        <v>0</v>
      </c>
      <c r="E2050" s="208">
        <f>'so sanh'!E2103</f>
        <v>0</v>
      </c>
    </row>
    <row r="2051" spans="1:5" x14ac:dyDescent="0.3">
      <c r="A2051" s="45">
        <f>'so sanh'!A2104</f>
        <v>8</v>
      </c>
      <c r="B2051" s="208" t="str">
        <f>'so sanh'!B2104</f>
        <v>Chùm CH09-2</v>
      </c>
      <c r="C2051" s="208" t="str">
        <f>'so sanh'!C2104</f>
        <v>Chiếc</v>
      </c>
      <c r="D2051" s="208">
        <f>'so sanh'!D2104</f>
        <v>0</v>
      </c>
      <c r="E2051" s="208">
        <f>'so sanh'!E2104</f>
        <v>0</v>
      </c>
    </row>
    <row r="2052" spans="1:5" x14ac:dyDescent="0.3">
      <c r="A2052" s="45">
        <f>'so sanh'!A2105</f>
        <v>9</v>
      </c>
      <c r="B2052" s="208" t="str">
        <f>'so sanh'!B2105</f>
        <v>Chùm CH11-4</v>
      </c>
      <c r="C2052" s="208" t="str">
        <f>'so sanh'!C2105</f>
        <v>Chiếc</v>
      </c>
      <c r="D2052" s="208">
        <f>'so sanh'!D2105</f>
        <v>0</v>
      </c>
      <c r="E2052" s="208">
        <f>'so sanh'!E2105</f>
        <v>0</v>
      </c>
    </row>
    <row r="2053" spans="1:5" x14ac:dyDescent="0.3">
      <c r="A2053" s="45">
        <f>'so sanh'!A2106</f>
        <v>10</v>
      </c>
      <c r="B2053" s="208" t="str">
        <f>'so sanh'!B2106</f>
        <v>Chùm CH12-4</v>
      </c>
      <c r="C2053" s="208" t="str">
        <f>'so sanh'!C2106</f>
        <v>Chiếc</v>
      </c>
      <c r="D2053" s="208">
        <f>'so sanh'!D2106</f>
        <v>0</v>
      </c>
      <c r="E2053" s="208">
        <f>'so sanh'!E2106</f>
        <v>0</v>
      </c>
    </row>
    <row r="2054" spans="1:5" x14ac:dyDescent="0.3">
      <c r="A2054" s="45">
        <f>'so sanh'!A2107</f>
        <v>11</v>
      </c>
      <c r="B2054" s="208" t="str">
        <f>'so sanh'!B2107</f>
        <v>Cầu trang trí SV3A-D300</v>
      </c>
      <c r="C2054" s="208" t="str">
        <f>'so sanh'!C2107</f>
        <v>Chiếc</v>
      </c>
      <c r="D2054" s="208">
        <f>'so sanh'!D2107</f>
        <v>0</v>
      </c>
      <c r="E2054" s="208">
        <f>'so sanh'!E2107</f>
        <v>0</v>
      </c>
    </row>
    <row r="2055" spans="1:5" x14ac:dyDescent="0.3">
      <c r="A2055" s="45">
        <f>'so sanh'!A2108</f>
        <v>12</v>
      </c>
      <c r="B2055" s="208" t="str">
        <f>'so sanh'!B2108</f>
        <v>Cầu trang trí SV3A-D400</v>
      </c>
      <c r="C2055" s="208" t="str">
        <f>'so sanh'!C2108</f>
        <v>Chiếc</v>
      </c>
      <c r="D2055" s="208">
        <f>'so sanh'!D2108</f>
        <v>0</v>
      </c>
      <c r="E2055" s="208">
        <f>'so sanh'!E2108</f>
        <v>0</v>
      </c>
    </row>
    <row r="2056" spans="1:5" x14ac:dyDescent="0.3">
      <c r="A2056" s="45">
        <f>'so sanh'!A2109</f>
        <v>0</v>
      </c>
      <c r="B2056" s="208" t="str">
        <f>'so sanh'!B2109</f>
        <v>ĐÈN CAO ÁP  SLIGHTING: Bảo hành 12 tháng, Bộ điện  SLIGHTING (WWW. CHIEUSANGVIET.COM)</v>
      </c>
      <c r="C2056" s="208">
        <f>'so sanh'!C2109</f>
        <v>0</v>
      </c>
      <c r="D2056" s="208">
        <f>'so sanh'!D2109</f>
        <v>0</v>
      </c>
      <c r="E2056" s="208">
        <f>'so sanh'!E2109</f>
        <v>0</v>
      </c>
    </row>
    <row r="2057" spans="1:5" x14ac:dyDescent="0.3">
      <c r="A2057" s="45">
        <f>'so sanh'!A2110</f>
        <v>1</v>
      </c>
      <c r="B2057" s="208" t="str">
        <f>'so sanh'!B2110</f>
        <v>Đèn cao áp 1 công suất 150W, Sodium - SLI-S3</v>
      </c>
      <c r="C2057" s="208" t="str">
        <f>'so sanh'!C2110</f>
        <v>Chiếc</v>
      </c>
      <c r="D2057" s="208">
        <f>'so sanh'!D2110</f>
        <v>0</v>
      </c>
      <c r="E2057" s="208">
        <f>'so sanh'!E2110</f>
        <v>0</v>
      </c>
    </row>
    <row r="2058" spans="1:5" x14ac:dyDescent="0.3">
      <c r="A2058" s="45">
        <f>'so sanh'!A2111</f>
        <v>2</v>
      </c>
      <c r="B2058" s="208" t="str">
        <f>'so sanh'!B2111</f>
        <v>Đèn cao áp 1 công suất 250W, Sodium - SLI-S3</v>
      </c>
      <c r="C2058" s="208" t="str">
        <f>'so sanh'!C2111</f>
        <v>Chiếc</v>
      </c>
      <c r="D2058" s="208">
        <f>'so sanh'!D2111</f>
        <v>0</v>
      </c>
      <c r="E2058" s="208">
        <f>'so sanh'!E2111</f>
        <v>0</v>
      </c>
    </row>
    <row r="2059" spans="1:5" x14ac:dyDescent="0.3">
      <c r="A2059" s="45">
        <f>'so sanh'!A2112</f>
        <v>3</v>
      </c>
      <c r="B2059" s="208" t="str">
        <f>'so sanh'!B2112</f>
        <v>Đèn cao áp 2 công suất 250/150, Sodium - SLI-S3</v>
      </c>
      <c r="C2059" s="208" t="str">
        <f>'so sanh'!C2112</f>
        <v>Chiếc</v>
      </c>
      <c r="D2059" s="208">
        <f>'so sanh'!D2112</f>
        <v>0</v>
      </c>
      <c r="E2059" s="208">
        <f>'so sanh'!E2112</f>
        <v>0</v>
      </c>
    </row>
    <row r="2060" spans="1:5" x14ac:dyDescent="0.3">
      <c r="A2060" s="45">
        <f>'so sanh'!A2113</f>
        <v>4</v>
      </c>
      <c r="B2060" s="208" t="str">
        <f>'so sanh'!B2113</f>
        <v>Đèn cao áp 1 công suất 250W, Sodium - SLI-S6</v>
      </c>
      <c r="C2060" s="208" t="str">
        <f>'so sanh'!C2113</f>
        <v>Chiếc</v>
      </c>
      <c r="D2060" s="208">
        <f>'so sanh'!D2113</f>
        <v>0</v>
      </c>
      <c r="E2060" s="208">
        <f>'so sanh'!E2113</f>
        <v>0</v>
      </c>
    </row>
    <row r="2061" spans="1:5" x14ac:dyDescent="0.3">
      <c r="A2061" s="45">
        <f>'so sanh'!A2114</f>
        <v>5</v>
      </c>
      <c r="B2061" s="208" t="str">
        <f>'so sanh'!B2114</f>
        <v>Đèn cao áp 2 công suất 150/100, Sodium - SLI-S6</v>
      </c>
      <c r="C2061" s="208" t="str">
        <f>'so sanh'!C2114</f>
        <v>Chiếc</v>
      </c>
      <c r="D2061" s="208">
        <f>'so sanh'!D2114</f>
        <v>0</v>
      </c>
      <c r="E2061" s="208">
        <f>'so sanh'!E2114</f>
        <v>0</v>
      </c>
    </row>
    <row r="2062" spans="1:5" x14ac:dyDescent="0.3">
      <c r="A2062" s="45">
        <f>'so sanh'!A2115</f>
        <v>6</v>
      </c>
      <c r="B2062" s="208" t="str">
        <f>'so sanh'!B2115</f>
        <v>Đèn cao áp 2 công suất 250/150, Sodium - SLI-S6</v>
      </c>
      <c r="C2062" s="208" t="str">
        <f>'so sanh'!C2115</f>
        <v>Chiếc</v>
      </c>
      <c r="D2062" s="208">
        <f>'so sanh'!D2115</f>
        <v>0</v>
      </c>
      <c r="E2062" s="208">
        <f>'so sanh'!E2115</f>
        <v>0</v>
      </c>
    </row>
    <row r="2063" spans="1:5" x14ac:dyDescent="0.3">
      <c r="A2063" s="45">
        <f>'so sanh'!A2116</f>
        <v>7</v>
      </c>
      <c r="B2063" s="208" t="str">
        <f>'so sanh'!B2116</f>
        <v>Đèn 80WCompact - SLI-S12</v>
      </c>
      <c r="C2063" s="208" t="str">
        <f>'so sanh'!C2116</f>
        <v>Chiếc</v>
      </c>
      <c r="D2063" s="208">
        <f>'so sanh'!D2116</f>
        <v>0</v>
      </c>
      <c r="E2063" s="208">
        <f>'so sanh'!E2116</f>
        <v>0</v>
      </c>
    </row>
    <row r="2064" spans="1:5" x14ac:dyDescent="0.3">
      <c r="A2064" s="45">
        <f>'so sanh'!A2117</f>
        <v>8</v>
      </c>
      <c r="B2064" s="208" t="str">
        <f>'so sanh'!B2117</f>
        <v>Đèn cao áp 1 công suất 70W, Sodium - SLI-S12</v>
      </c>
      <c r="C2064" s="208" t="str">
        <f>'so sanh'!C2117</f>
        <v>Chiếc</v>
      </c>
      <c r="D2064" s="208">
        <f>'so sanh'!D2117</f>
        <v>0</v>
      </c>
      <c r="E2064" s="208">
        <f>'so sanh'!E2117</f>
        <v>0</v>
      </c>
    </row>
    <row r="2065" spans="1:5" x14ac:dyDescent="0.3">
      <c r="A2065" s="45">
        <f>'so sanh'!A2118</f>
        <v>9</v>
      </c>
      <c r="B2065" s="208" t="str">
        <f>'so sanh'!B2118</f>
        <v>Đèn cao áp 1 công suất 150W, Sodium- SLI-S12</v>
      </c>
      <c r="C2065" s="208" t="str">
        <f>'so sanh'!C2118</f>
        <v>Chiếc</v>
      </c>
      <c r="D2065" s="208">
        <f>'so sanh'!D2118</f>
        <v>0</v>
      </c>
      <c r="E2065" s="208">
        <f>'so sanh'!E2118</f>
        <v>0</v>
      </c>
    </row>
    <row r="2066" spans="1:5" x14ac:dyDescent="0.3">
      <c r="A2066" s="45">
        <f>'so sanh'!A2119</f>
        <v>10</v>
      </c>
      <c r="B2066" s="208" t="str">
        <f>'so sanh'!B2119</f>
        <v>Đèn cao áp 2 công suất 150/100, Sodium- SLI-S12</v>
      </c>
      <c r="C2066" s="208" t="str">
        <f>'so sanh'!C2119</f>
        <v>Chiếc</v>
      </c>
      <c r="D2066" s="208">
        <f>'so sanh'!D2119</f>
        <v>0</v>
      </c>
      <c r="E2066" s="208">
        <f>'so sanh'!E2119</f>
        <v>0</v>
      </c>
    </row>
    <row r="2067" spans="1:5" x14ac:dyDescent="0.3">
      <c r="A2067" s="45">
        <f>'so sanh'!A2120</f>
        <v>11</v>
      </c>
      <c r="B2067" s="208" t="str">
        <f>'so sanh'!B2120</f>
        <v>Đèn cao áp 1 công suất 150W, Sodium - SLI-S18</v>
      </c>
      <c r="C2067" s="208" t="str">
        <f>'so sanh'!C2120</f>
        <v>Chiếc</v>
      </c>
      <c r="D2067" s="208">
        <f>'so sanh'!D2120</f>
        <v>0</v>
      </c>
      <c r="E2067" s="208">
        <f>'so sanh'!E2120</f>
        <v>0</v>
      </c>
    </row>
    <row r="2068" spans="1:5" x14ac:dyDescent="0.3">
      <c r="A2068" s="45">
        <f>'so sanh'!A2121</f>
        <v>12</v>
      </c>
      <c r="B2068" s="208" t="str">
        <f>'so sanh'!B2121</f>
        <v>Đèn cao áp 1 công suất 250W, Sodium - SLI-S18</v>
      </c>
      <c r="C2068" s="208" t="str">
        <f>'so sanh'!C2121</f>
        <v>Chiếc</v>
      </c>
      <c r="D2068" s="208">
        <f>'so sanh'!D2121</f>
        <v>0</v>
      </c>
      <c r="E2068" s="208">
        <f>'so sanh'!E2121</f>
        <v>0</v>
      </c>
    </row>
    <row r="2069" spans="1:5" x14ac:dyDescent="0.3">
      <c r="A2069" s="45">
        <f>'so sanh'!A2122</f>
        <v>13</v>
      </c>
      <c r="B2069" s="208" t="str">
        <f>'so sanh'!B2122</f>
        <v>Đèn cao áp 2 công suất 150/100, Sodium - SLI-S18</v>
      </c>
      <c r="C2069" s="208" t="str">
        <f>'so sanh'!C2122</f>
        <v>Chiếc</v>
      </c>
      <c r="D2069" s="208">
        <f>'so sanh'!D2122</f>
        <v>0</v>
      </c>
      <c r="E2069" s="208">
        <f>'so sanh'!E2122</f>
        <v>0</v>
      </c>
    </row>
    <row r="2070" spans="1:5" x14ac:dyDescent="0.3">
      <c r="A2070" s="45">
        <f>'so sanh'!A2123</f>
        <v>14</v>
      </c>
      <c r="B2070" s="208" t="str">
        <f>'so sanh'!B2123</f>
        <v>Đèn cao áp 2 công suất 250/150, Sodium - SLI-S18</v>
      </c>
      <c r="C2070" s="208" t="str">
        <f>'so sanh'!C2123</f>
        <v>Chiếc</v>
      </c>
      <c r="D2070" s="208">
        <f>'so sanh'!D2123</f>
        <v>0</v>
      </c>
      <c r="E2070" s="208">
        <f>'so sanh'!E2123</f>
        <v>0</v>
      </c>
    </row>
    <row r="2071" spans="1:5" x14ac:dyDescent="0.3">
      <c r="A2071" s="45">
        <f>'so sanh'!A2124</f>
        <v>15</v>
      </c>
      <c r="B2071" s="208" t="str">
        <f>'so sanh'!B2124</f>
        <v>Đèn cao áp 1 công suất 250W, Sodium - SLI-S19</v>
      </c>
      <c r="C2071" s="208" t="str">
        <f>'so sanh'!C2124</f>
        <v>Chiếc</v>
      </c>
      <c r="D2071" s="208">
        <f>'so sanh'!D2124</f>
        <v>0</v>
      </c>
      <c r="E2071" s="208">
        <f>'so sanh'!E2124</f>
        <v>0</v>
      </c>
    </row>
    <row r="2072" spans="1:5" x14ac:dyDescent="0.3">
      <c r="A2072" s="45">
        <f>'so sanh'!A2125</f>
        <v>16</v>
      </c>
      <c r="B2072" s="208" t="str">
        <f>'so sanh'!B2125</f>
        <v>Đèn cao áp 2 công suất 250/150, Sodium - SLI-S19</v>
      </c>
      <c r="C2072" s="208" t="str">
        <f>'so sanh'!C2125</f>
        <v>Chiếc</v>
      </c>
      <c r="D2072" s="208">
        <f>'so sanh'!D2125</f>
        <v>0</v>
      </c>
      <c r="E2072" s="208">
        <f>'so sanh'!E2125</f>
        <v>0</v>
      </c>
    </row>
    <row r="2073" spans="1:5" x14ac:dyDescent="0.3">
      <c r="A2073" s="45">
        <f>'so sanh'!A2126</f>
        <v>17</v>
      </c>
      <c r="B2073" s="208" t="str">
        <f>'so sanh'!B2126</f>
        <v>Đèn pha FM4-400 Metal Halide/ Sodium</v>
      </c>
      <c r="C2073" s="208" t="str">
        <f>'so sanh'!C2126</f>
        <v>Chiếc</v>
      </c>
      <c r="D2073" s="208">
        <f>'so sanh'!D2126</f>
        <v>0</v>
      </c>
      <c r="E2073" s="208">
        <f>'so sanh'!E2126</f>
        <v>0</v>
      </c>
    </row>
    <row r="2074" spans="1:5" x14ac:dyDescent="0.3">
      <c r="A2074" s="45">
        <f>'so sanh'!A2127</f>
        <v>18</v>
      </c>
      <c r="B2074" s="208" t="str">
        <f>'so sanh'!B2127</f>
        <v>Đèn pha FM4-1000 Metal Halide/ Sodium</v>
      </c>
      <c r="C2074" s="208" t="str">
        <f>'so sanh'!C2127</f>
        <v>Chiếc</v>
      </c>
      <c r="D2074" s="208">
        <f>'so sanh'!D2127</f>
        <v>0</v>
      </c>
      <c r="E2074" s="208">
        <f>'so sanh'!E2127</f>
        <v>0</v>
      </c>
    </row>
    <row r="2075" spans="1:5" x14ac:dyDescent="0.3">
      <c r="A2075" s="45">
        <f>'so sanh'!A2128</f>
        <v>19</v>
      </c>
      <c r="B2075" s="208" t="str">
        <f>'so sanh'!B2128</f>
        <v>Đèn pha FM15-1000 Metal Halide/ Sodium</v>
      </c>
      <c r="C2075" s="208" t="str">
        <f>'so sanh'!C2128</f>
        <v>Chiếc</v>
      </c>
      <c r="D2075" s="208">
        <f>'so sanh'!D2128</f>
        <v>0</v>
      </c>
      <c r="E2075" s="208">
        <f>'so sanh'!E2128</f>
        <v>0</v>
      </c>
    </row>
    <row r="2076" spans="1:5" x14ac:dyDescent="0.3">
      <c r="A2076" s="45">
        <f>'so sanh'!A2129</f>
        <v>20</v>
      </c>
      <c r="B2076" s="208" t="str">
        <f>'so sanh'!B2129</f>
        <v>Đèn pha FM17-1000 Metal Halide/ Sodium</v>
      </c>
      <c r="C2076" s="208" t="str">
        <f>'so sanh'!C2129</f>
        <v>Chiếc</v>
      </c>
      <c r="D2076" s="208">
        <f>'so sanh'!D2129</f>
        <v>0</v>
      </c>
      <c r="E2076" s="208">
        <f>'so sanh'!E2129</f>
        <v>0</v>
      </c>
    </row>
    <row r="2077" spans="1:5" x14ac:dyDescent="0.3">
      <c r="A2077" s="45">
        <f>'so sanh'!A2130</f>
        <v>0</v>
      </c>
      <c r="B2077" s="208" t="str">
        <f>'so sanh'!B2130</f>
        <v>LINH KIỆN:</v>
      </c>
      <c r="C2077" s="208">
        <f>'so sanh'!C2130</f>
        <v>0</v>
      </c>
      <c r="D2077" s="208">
        <f>'so sanh'!D2130</f>
        <v>0</v>
      </c>
      <c r="E2077" s="208">
        <f>'so sanh'!E2130</f>
        <v>0</v>
      </c>
    </row>
    <row r="2078" spans="1:5" x14ac:dyDescent="0.3">
      <c r="A2078" s="45">
        <f>'so sanh'!A2131</f>
        <v>1</v>
      </c>
      <c r="B2078" s="208" t="str">
        <f>'so sanh'!B2131</f>
        <v>Cọc tiếp địa V63x63x6x2500</v>
      </c>
      <c r="C2078" s="208" t="str">
        <f>'so sanh'!C2131</f>
        <v>Chiếc</v>
      </c>
      <c r="D2078" s="208">
        <f>'so sanh'!D2131</f>
        <v>0</v>
      </c>
      <c r="E2078" s="208">
        <f>'so sanh'!E2131</f>
        <v>0</v>
      </c>
    </row>
    <row r="2079" spans="1:5" x14ac:dyDescent="0.3">
      <c r="A2079" s="45">
        <f>'so sanh'!A2132</f>
        <v>2</v>
      </c>
      <c r="B2079" s="208" t="str">
        <f>'so sanh'!B2132</f>
        <v>KM cột 05 M16x340x340x500</v>
      </c>
      <c r="C2079" s="208" t="str">
        <f>'so sanh'!C2132</f>
        <v>Chiếc</v>
      </c>
      <c r="D2079" s="208">
        <f>'so sanh'!D2132</f>
        <v>0</v>
      </c>
      <c r="E2079" s="208">
        <f>'so sanh'!E2132</f>
        <v>0</v>
      </c>
    </row>
    <row r="2080" spans="1:5" x14ac:dyDescent="0.3">
      <c r="A2080" s="45">
        <f>'so sanh'!A2133</f>
        <v>3</v>
      </c>
      <c r="B2080" s="208" t="str">
        <f>'so sanh'!B2133</f>
        <v>KM cột M16x260x260x500</v>
      </c>
      <c r="C2080" s="208" t="str">
        <f>'so sanh'!C2133</f>
        <v>Chiếc</v>
      </c>
      <c r="D2080" s="208">
        <f>'so sanh'!D2133</f>
        <v>0</v>
      </c>
      <c r="E2080" s="208">
        <f>'so sanh'!E2133</f>
        <v>0</v>
      </c>
    </row>
    <row r="2081" spans="1:5" x14ac:dyDescent="0.3">
      <c r="A2081" s="45">
        <f>'so sanh'!A2134</f>
        <v>4</v>
      </c>
      <c r="B2081" s="208" t="str">
        <f>'so sanh'!B2134</f>
        <v>KM cột M16x240x240x525</v>
      </c>
      <c r="C2081" s="208" t="str">
        <f>'so sanh'!C2134</f>
        <v>Chiếc</v>
      </c>
      <c r="D2081" s="208">
        <f>'so sanh'!D2134</f>
        <v>0</v>
      </c>
      <c r="E2081" s="208">
        <f>'so sanh'!E2134</f>
        <v>0</v>
      </c>
    </row>
    <row r="2082" spans="1:5" x14ac:dyDescent="0.3">
      <c r="A2082" s="45">
        <f>'so sanh'!A2135</f>
        <v>5</v>
      </c>
      <c r="B2082" s="208" t="str">
        <f>'so sanh'!B2135</f>
        <v>KM cột M24x300x300x675</v>
      </c>
      <c r="C2082" s="208" t="str">
        <f>'so sanh'!C2135</f>
        <v>Chiếc</v>
      </c>
      <c r="D2082" s="208">
        <f>'so sanh'!D2135</f>
        <v>0</v>
      </c>
      <c r="E2082" s="208">
        <f>'so sanh'!E2135</f>
        <v>0</v>
      </c>
    </row>
    <row r="2083" spans="1:5" x14ac:dyDescent="0.3">
      <c r="A2083" s="45">
        <f>'so sanh'!A2136</f>
        <v>6</v>
      </c>
      <c r="B2083" s="208" t="str">
        <f>'so sanh'!B2136</f>
        <v>KM cột đa giác M24x1375x8</v>
      </c>
      <c r="C2083" s="208" t="str">
        <f>'so sanh'!C2136</f>
        <v>Chiếc</v>
      </c>
      <c r="D2083" s="208">
        <f>'so sanh'!D2136</f>
        <v>0</v>
      </c>
      <c r="E2083" s="208">
        <f>'so sanh'!E2136</f>
        <v>0</v>
      </c>
    </row>
    <row r="2084" spans="1:5" x14ac:dyDescent="0.3">
      <c r="A2084" s="45">
        <f>'so sanh'!A2137</f>
        <v>7</v>
      </c>
      <c r="B2084" s="208" t="str">
        <f>'so sanh'!B2137</f>
        <v>KM cột đa giác M30x1875x12</v>
      </c>
      <c r="C2084" s="208" t="str">
        <f>'so sanh'!C2137</f>
        <v>Chiếc</v>
      </c>
      <c r="D2084" s="208">
        <f>'so sanh'!D2137</f>
        <v>0</v>
      </c>
      <c r="E2084" s="208">
        <f>'so sanh'!E2137</f>
        <v>0</v>
      </c>
    </row>
    <row r="2085" spans="1:5" x14ac:dyDescent="0.3">
      <c r="A2085" s="45">
        <f>'so sanh'!A2138</f>
        <v>8</v>
      </c>
      <c r="B2085" s="208" t="str">
        <f>'so sanh'!B2138</f>
        <v xml:space="preserve"> Tủ điện ĐK HTCS 1000x600x350 thiết bị ngoại 100A</v>
      </c>
      <c r="C2085" s="208" t="str">
        <f>'so sanh'!C2138</f>
        <v>Chiếc</v>
      </c>
      <c r="D2085" s="208">
        <f>'so sanh'!D2138</f>
        <v>0</v>
      </c>
      <c r="E2085" s="208">
        <f>'so sanh'!E2138</f>
        <v>0</v>
      </c>
    </row>
    <row r="2086" spans="1:5" x14ac:dyDescent="0.3">
      <c r="A2086" s="45">
        <f>'so sanh'!A2139</f>
        <v>9</v>
      </c>
      <c r="B2086" s="208" t="str">
        <f>'so sanh'!B2139</f>
        <v xml:space="preserve"> Tủ điện ĐK HTCS 1000x600x350 thiết bị ngoại 100A</v>
      </c>
      <c r="C2086" s="208" t="str">
        <f>'so sanh'!C2139</f>
        <v>Chiếc</v>
      </c>
      <c r="D2086" s="208">
        <f>'so sanh'!D2139</f>
        <v>0</v>
      </c>
      <c r="E2086" s="208">
        <f>'so sanh'!E2139</f>
        <v>0</v>
      </c>
    </row>
    <row r="2087" spans="1:5" x14ac:dyDescent="0.3">
      <c r="A2087" s="45">
        <f>'so sanh'!A2140</f>
        <v>10</v>
      </c>
      <c r="B2087" s="208" t="str">
        <f>'so sanh'!B2140</f>
        <v>Chấn lưu 1 cấp công suất OGS150w SLIGHTING</v>
      </c>
      <c r="C2087" s="208" t="str">
        <f>'so sanh'!C2140</f>
        <v>Chiếc</v>
      </c>
      <c r="D2087" s="208">
        <f>'so sanh'!D2140</f>
        <v>0</v>
      </c>
      <c r="E2087" s="208">
        <f>'so sanh'!E2140</f>
        <v>0</v>
      </c>
    </row>
    <row r="2088" spans="1:5" x14ac:dyDescent="0.3">
      <c r="A2088" s="45">
        <f>'so sanh'!A2141</f>
        <v>11</v>
      </c>
      <c r="B2088" s="208" t="str">
        <f>'so sanh'!B2141</f>
        <v>Chấn lưu 1 cấp công suất OGS250w SLIGHTING</v>
      </c>
      <c r="C2088" s="208" t="str">
        <f>'so sanh'!C2141</f>
        <v>Chiếc</v>
      </c>
      <c r="D2088" s="208">
        <f>'so sanh'!D2141</f>
        <v>0</v>
      </c>
      <c r="E2088" s="208">
        <f>'so sanh'!E2141</f>
        <v>0</v>
      </c>
    </row>
    <row r="2089" spans="1:5" x14ac:dyDescent="0.3">
      <c r="A2089" s="45">
        <f>'so sanh'!A2142</f>
        <v>12</v>
      </c>
      <c r="B2089" s="208" t="str">
        <f>'so sanh'!B2142</f>
        <v>Chấn lưu 1 cấp công suất OGS400w SLIGHTING</v>
      </c>
      <c r="C2089" s="208" t="str">
        <f>'so sanh'!C2142</f>
        <v>Chiếc</v>
      </c>
      <c r="D2089" s="208">
        <f>'so sanh'!D2142</f>
        <v>0</v>
      </c>
      <c r="E2089" s="208">
        <f>'so sanh'!E2142</f>
        <v>0</v>
      </c>
    </row>
    <row r="2090" spans="1:5" x14ac:dyDescent="0.3">
      <c r="A2090" s="45">
        <f>'so sanh'!A2143</f>
        <v>13</v>
      </c>
      <c r="B2090" s="208" t="str">
        <f>'so sanh'!B2143</f>
        <v>Chấn lưu 1 cấp công suất OGS1000w SLIGHTING</v>
      </c>
      <c r="C2090" s="208" t="str">
        <f>'so sanh'!C2143</f>
        <v>Chiếc</v>
      </c>
      <c r="D2090" s="208">
        <f>'so sanh'!D2143</f>
        <v>0</v>
      </c>
      <c r="E2090" s="208">
        <f>'so sanh'!E2143</f>
        <v>0</v>
      </c>
    </row>
    <row r="2091" spans="1:5" x14ac:dyDescent="0.3">
      <c r="A2091" s="45">
        <f>'so sanh'!A2144</f>
        <v>14</v>
      </c>
      <c r="B2091" s="208" t="str">
        <f>'so sanh'!B2144</f>
        <v>Chấn lưu 2 cấp công suất 150w/100w SLIGHTING</v>
      </c>
      <c r="C2091" s="208" t="str">
        <f>'so sanh'!C2144</f>
        <v>Chiếc</v>
      </c>
      <c r="D2091" s="208">
        <f>'so sanh'!D2144</f>
        <v>0</v>
      </c>
      <c r="E2091" s="208">
        <f>'so sanh'!E2144</f>
        <v>0</v>
      </c>
    </row>
    <row r="2092" spans="1:5" x14ac:dyDescent="0.3">
      <c r="A2092" s="45">
        <f>'so sanh'!A2145</f>
        <v>15</v>
      </c>
      <c r="B2092" s="208" t="str">
        <f>'so sanh'!B2145</f>
        <v>Chấn lưu 2 cấp công suất 250w/150w SLIGHTING</v>
      </c>
      <c r="C2092" s="208" t="str">
        <f>'so sanh'!C2145</f>
        <v>Chiếc</v>
      </c>
      <c r="D2092" s="208">
        <f>'so sanh'!D2145</f>
        <v>0</v>
      </c>
      <c r="E2092" s="208">
        <f>'so sanh'!E2145</f>
        <v>0</v>
      </c>
    </row>
    <row r="2093" spans="1:5" x14ac:dyDescent="0.3">
      <c r="A2093" s="45">
        <f>'so sanh'!A2146</f>
        <v>16</v>
      </c>
      <c r="B2093" s="208" t="str">
        <f>'so sanh'!B2146</f>
        <v>Chấn lưu 2 cấp công suất 400w/250w SLIGHTING</v>
      </c>
      <c r="C2093" s="208" t="str">
        <f>'so sanh'!C2146</f>
        <v>Chiếc</v>
      </c>
      <c r="D2093" s="208">
        <f>'so sanh'!D2146</f>
        <v>0</v>
      </c>
      <c r="E2093" s="208">
        <f>'so sanh'!E2146</f>
        <v>0</v>
      </c>
    </row>
    <row r="2094" spans="1:5" x14ac:dyDescent="0.3">
      <c r="A2094" s="45">
        <f>'so sanh'!A2147</f>
        <v>17</v>
      </c>
      <c r="B2094" s="208" t="str">
        <f>'so sanh'!B2147</f>
        <v>Bóng đèn cao áp Sodium SHP T70wE40 SLIGHTING</v>
      </c>
      <c r="C2094" s="208" t="str">
        <f>'so sanh'!C2147</f>
        <v>Chiếc</v>
      </c>
      <c r="D2094" s="208">
        <f>'so sanh'!D2147</f>
        <v>0</v>
      </c>
      <c r="E2094" s="208">
        <f>'so sanh'!E2147</f>
        <v>0</v>
      </c>
    </row>
    <row r="2095" spans="1:5" x14ac:dyDescent="0.3">
      <c r="A2095" s="45">
        <f>'so sanh'!A2148</f>
        <v>18</v>
      </c>
      <c r="B2095" s="208" t="str">
        <f>'so sanh'!B2148</f>
        <v>Bóng đèn cao áp Sodium SHP T 150wE40 SLIGHTING</v>
      </c>
      <c r="C2095" s="208" t="str">
        <f>'so sanh'!C2148</f>
        <v>Chiếc</v>
      </c>
      <c r="D2095" s="208">
        <f>'so sanh'!D2148</f>
        <v>0</v>
      </c>
      <c r="E2095" s="208">
        <f>'so sanh'!E2148</f>
        <v>0</v>
      </c>
    </row>
    <row r="2096" spans="1:5" x14ac:dyDescent="0.3">
      <c r="A2096" s="45">
        <f>'so sanh'!A2149</f>
        <v>19</v>
      </c>
      <c r="B2096" s="208" t="str">
        <f>'so sanh'!B2149</f>
        <v>Bóng đèn cao áp Sodium SHP T 250wE40 SLIGHTING</v>
      </c>
      <c r="C2096" s="208" t="str">
        <f>'so sanh'!C2149</f>
        <v>Chiếc</v>
      </c>
      <c r="D2096" s="208">
        <f>'so sanh'!D2149</f>
        <v>0</v>
      </c>
      <c r="E2096" s="208">
        <f>'so sanh'!E2149</f>
        <v>0</v>
      </c>
    </row>
    <row r="2097" spans="1:5" x14ac:dyDescent="0.3">
      <c r="A2097" s="45">
        <f>'so sanh'!A2150</f>
        <v>20</v>
      </c>
      <c r="B2097" s="208" t="str">
        <f>'so sanh'!B2150</f>
        <v>Bóng đèn cao áp Sodium SHP T 400wE40 SLIGHTING</v>
      </c>
      <c r="C2097" s="208" t="str">
        <f>'so sanh'!C2150</f>
        <v>Chiếc</v>
      </c>
      <c r="D2097" s="208" t="e">
        <f>'so sanh'!D2150</f>
        <v>#REF!</v>
      </c>
      <c r="E2097" s="208" t="e">
        <f>'so sanh'!E2150</f>
        <v>#REF!</v>
      </c>
    </row>
    <row r="2098" spans="1:5" x14ac:dyDescent="0.3">
      <c r="A2098" s="45">
        <f>'so sanh'!A2151</f>
        <v>21</v>
      </c>
      <c r="B2098" s="208" t="str">
        <f>'so sanh'!B2151</f>
        <v>Bóng đèn cao áp Sodium SHP T 1000wE40 SLIGHTING</v>
      </c>
      <c r="C2098" s="208" t="str">
        <f>'so sanh'!C2151</f>
        <v>Chiếc</v>
      </c>
      <c r="D2098" s="208" t="e">
        <f>'so sanh'!D2151</f>
        <v>#REF!</v>
      </c>
      <c r="E2098" s="208" t="e">
        <f>'so sanh'!E2151</f>
        <v>#REF!</v>
      </c>
    </row>
    <row r="2099" spans="1:5" x14ac:dyDescent="0.3">
      <c r="A2099" s="45">
        <f>'so sanh'!A2152</f>
        <v>22</v>
      </c>
      <c r="B2099" s="208" t="str">
        <f>'so sanh'!B2152</f>
        <v>Bộ chuyển mạch 2 cấp công suất SLIGHTING</v>
      </c>
      <c r="C2099" s="208" t="str">
        <f>'so sanh'!C2152</f>
        <v>Chiếc</v>
      </c>
      <c r="D2099" s="208" t="e">
        <f>'so sanh'!D2152</f>
        <v>#REF!</v>
      </c>
      <c r="E2099" s="208" t="e">
        <f>'so sanh'!E2152</f>
        <v>#REF!</v>
      </c>
    </row>
    <row r="2100" spans="1:5" x14ac:dyDescent="0.3">
      <c r="A2100" s="45">
        <f>'so sanh'!A2153</f>
        <v>23</v>
      </c>
      <c r="B2100" s="208" t="str">
        <f>'so sanh'!B2153</f>
        <v>Tụ mồi 70-400w SLIGHTING</v>
      </c>
      <c r="C2100" s="208" t="str">
        <f>'so sanh'!C2153</f>
        <v>Chiếc</v>
      </c>
      <c r="D2100" s="208" t="e">
        <f>'so sanh'!D2153</f>
        <v>#REF!</v>
      </c>
      <c r="E2100" s="208" t="e">
        <f>'so sanh'!E2153</f>
        <v>#REF!</v>
      </c>
    </row>
    <row r="2101" spans="1:5" x14ac:dyDescent="0.3">
      <c r="A2101" s="45">
        <f>'so sanh'!A2154</f>
        <v>24</v>
      </c>
      <c r="B2101" s="208" t="str">
        <f>'so sanh'!B2154</f>
        <v>Tụ bù 32MF SLIGHTING</v>
      </c>
      <c r="C2101" s="208" t="str">
        <f>'so sanh'!C2154</f>
        <v>Chiếc</v>
      </c>
      <c r="D2101" s="208" t="e">
        <f>'so sanh'!D2154</f>
        <v>#REF!</v>
      </c>
      <c r="E2101" s="208" t="e">
        <f>'so sanh'!E2154</f>
        <v>#REF!</v>
      </c>
    </row>
    <row r="2102" spans="1:5" x14ac:dyDescent="0.3">
      <c r="A2102" s="45">
        <f>'so sanh'!A2155</f>
        <v>0</v>
      </c>
      <c r="B2102" s="208" t="e">
        <f>'so sanh'!B2155</f>
        <v>#REF!</v>
      </c>
      <c r="C2102" s="208">
        <f>'so sanh'!C2155</f>
        <v>0</v>
      </c>
      <c r="D2102" s="208">
        <f>'so sanh'!D2155</f>
        <v>0</v>
      </c>
      <c r="E2102" s="208">
        <f>'so sanh'!E2155</f>
        <v>0</v>
      </c>
    </row>
    <row r="2103" spans="1:5" x14ac:dyDescent="0.3">
      <c r="A2103" s="45" t="e">
        <f>'so sanh'!A2156</f>
        <v>#REF!</v>
      </c>
      <c r="B2103" s="208" t="e">
        <f>'so sanh'!B2156</f>
        <v>#REF!</v>
      </c>
      <c r="C2103" s="208" t="e">
        <f>'so sanh'!C2156</f>
        <v>#REF!</v>
      </c>
      <c r="D2103" s="208" t="e">
        <f>'so sanh'!D2156</f>
        <v>#REF!</v>
      </c>
      <c r="E2103" s="208" t="e">
        <f>'so sanh'!E2156</f>
        <v>#REF!</v>
      </c>
    </row>
    <row r="2104" spans="1:5" x14ac:dyDescent="0.3">
      <c r="A2104" s="45" t="e">
        <f>'so sanh'!A2157</f>
        <v>#REF!</v>
      </c>
      <c r="B2104" s="208" t="e">
        <f>'so sanh'!B2157</f>
        <v>#REF!</v>
      </c>
      <c r="C2104" s="208" t="e">
        <f>'so sanh'!C2157</f>
        <v>#REF!</v>
      </c>
      <c r="D2104" s="208" t="e">
        <f>'so sanh'!D2157</f>
        <v>#REF!</v>
      </c>
      <c r="E2104" s="208" t="e">
        <f>'so sanh'!E2157</f>
        <v>#REF!</v>
      </c>
    </row>
    <row r="2105" spans="1:5" x14ac:dyDescent="0.3">
      <c r="A2105" s="45" t="e">
        <f>'so sanh'!A2158</f>
        <v>#REF!</v>
      </c>
      <c r="B2105" s="208" t="e">
        <f>'so sanh'!B2158</f>
        <v>#REF!</v>
      </c>
      <c r="C2105" s="208" t="e">
        <f>'so sanh'!C2158</f>
        <v>#REF!</v>
      </c>
      <c r="D2105" s="208" t="e">
        <f>'so sanh'!D2158</f>
        <v>#REF!</v>
      </c>
      <c r="E2105" s="208" t="e">
        <f>'so sanh'!E2158</f>
        <v>#REF!</v>
      </c>
    </row>
    <row r="2106" spans="1:5" x14ac:dyDescent="0.3">
      <c r="A2106" s="45" t="e">
        <f>'so sanh'!A2159</f>
        <v>#REF!</v>
      </c>
      <c r="B2106" s="208" t="e">
        <f>'so sanh'!B2159</f>
        <v>#REF!</v>
      </c>
      <c r="C2106" s="208" t="e">
        <f>'so sanh'!C2159</f>
        <v>#REF!</v>
      </c>
      <c r="D2106" s="208" t="e">
        <f>'so sanh'!D2159</f>
        <v>#REF!</v>
      </c>
      <c r="E2106" s="208" t="e">
        <f>'so sanh'!E2159</f>
        <v>#REF!</v>
      </c>
    </row>
    <row r="2107" spans="1:5" x14ac:dyDescent="0.3">
      <c r="A2107" s="45" t="e">
        <f>'so sanh'!A2160</f>
        <v>#REF!</v>
      </c>
      <c r="B2107" s="208" t="e">
        <f>'so sanh'!B2160</f>
        <v>#REF!</v>
      </c>
      <c r="C2107" s="208" t="e">
        <f>'so sanh'!C2160</f>
        <v>#REF!</v>
      </c>
      <c r="D2107" s="208" t="e">
        <f>'so sanh'!D2160</f>
        <v>#REF!</v>
      </c>
      <c r="E2107" s="208" t="e">
        <f>'so sanh'!E2160</f>
        <v>#REF!</v>
      </c>
    </row>
    <row r="2108" spans="1:5" x14ac:dyDescent="0.3">
      <c r="A2108" s="45" t="e">
        <f>'so sanh'!A2161</f>
        <v>#REF!</v>
      </c>
      <c r="B2108" s="208" t="e">
        <f>'so sanh'!B2161</f>
        <v>#REF!</v>
      </c>
      <c r="C2108" s="208" t="e">
        <f>'so sanh'!C2161</f>
        <v>#REF!</v>
      </c>
      <c r="D2108" s="208" t="e">
        <f>'so sanh'!D2161</f>
        <v>#REF!</v>
      </c>
      <c r="E2108" s="208" t="e">
        <f>'so sanh'!E2161</f>
        <v>#REF!</v>
      </c>
    </row>
    <row r="2109" spans="1:5" x14ac:dyDescent="0.3">
      <c r="A2109" s="45" t="e">
        <f>'so sanh'!A2162</f>
        <v>#REF!</v>
      </c>
      <c r="B2109" s="208" t="e">
        <f>'so sanh'!B2162</f>
        <v>#REF!</v>
      </c>
      <c r="C2109" s="208" t="e">
        <f>'so sanh'!C2162</f>
        <v>#REF!</v>
      </c>
      <c r="D2109" s="208" t="e">
        <f>'so sanh'!D2162</f>
        <v>#REF!</v>
      </c>
      <c r="E2109" s="208" t="e">
        <f>'so sanh'!E2162</f>
        <v>#REF!</v>
      </c>
    </row>
    <row r="2110" spans="1:5" x14ac:dyDescent="0.3">
      <c r="A2110" s="45" t="e">
        <f>'so sanh'!A2163</f>
        <v>#REF!</v>
      </c>
      <c r="B2110" s="208" t="e">
        <f>'so sanh'!B2163</f>
        <v>#REF!</v>
      </c>
      <c r="C2110" s="208" t="e">
        <f>'so sanh'!C2163</f>
        <v>#REF!</v>
      </c>
      <c r="D2110" s="208" t="e">
        <f>'so sanh'!D2163</f>
        <v>#REF!</v>
      </c>
      <c r="E2110" s="208" t="e">
        <f>'so sanh'!E2163</f>
        <v>#REF!</v>
      </c>
    </row>
    <row r="2111" spans="1:5" x14ac:dyDescent="0.3">
      <c r="A2111" s="45" t="e">
        <f>'so sanh'!A2164</f>
        <v>#REF!</v>
      </c>
      <c r="B2111" s="208" t="e">
        <f>'so sanh'!B2164</f>
        <v>#REF!</v>
      </c>
      <c r="C2111" s="208" t="e">
        <f>'so sanh'!C2164</f>
        <v>#REF!</v>
      </c>
      <c r="D2111" s="208" t="e">
        <f>'so sanh'!D2164</f>
        <v>#REF!</v>
      </c>
      <c r="E2111" s="208" t="e">
        <f>'so sanh'!E2164</f>
        <v>#REF!</v>
      </c>
    </row>
    <row r="2112" spans="1:5" x14ac:dyDescent="0.3">
      <c r="A2112" s="45" t="e">
        <f>'so sanh'!A2165</f>
        <v>#REF!</v>
      </c>
      <c r="B2112" s="208" t="e">
        <f>'so sanh'!B2165</f>
        <v>#REF!</v>
      </c>
      <c r="C2112" s="208" t="e">
        <f>'so sanh'!C2165</f>
        <v>#REF!</v>
      </c>
      <c r="D2112" s="208" t="e">
        <f>'so sanh'!D2165</f>
        <v>#REF!</v>
      </c>
      <c r="E2112" s="208" t="e">
        <f>'so sanh'!E2165</f>
        <v>#REF!</v>
      </c>
    </row>
    <row r="2113" spans="1:5" x14ac:dyDescent="0.3">
      <c r="A2113" s="45" t="e">
        <f>'so sanh'!A2166</f>
        <v>#REF!</v>
      </c>
      <c r="B2113" s="208" t="e">
        <f>'so sanh'!B2166</f>
        <v>#REF!</v>
      </c>
      <c r="C2113" s="208" t="e">
        <f>'so sanh'!C2166</f>
        <v>#REF!</v>
      </c>
      <c r="D2113" s="208" t="e">
        <f>'so sanh'!D2166</f>
        <v>#REF!</v>
      </c>
      <c r="E2113" s="208" t="e">
        <f>'so sanh'!E2166</f>
        <v>#REF!</v>
      </c>
    </row>
    <row r="2114" spans="1:5" x14ac:dyDescent="0.3">
      <c r="A2114" s="45" t="e">
        <f>'so sanh'!A2167</f>
        <v>#REF!</v>
      </c>
      <c r="B2114" s="208" t="e">
        <f>'so sanh'!B2167</f>
        <v>#REF!</v>
      </c>
      <c r="C2114" s="208" t="e">
        <f>'so sanh'!C2167</f>
        <v>#REF!</v>
      </c>
      <c r="D2114" s="208" t="e">
        <f>'so sanh'!D2167</f>
        <v>#REF!</v>
      </c>
      <c r="E2114" s="208" t="e">
        <f>'so sanh'!E2167</f>
        <v>#REF!</v>
      </c>
    </row>
    <row r="2115" spans="1:5" x14ac:dyDescent="0.3">
      <c r="A2115" s="45" t="e">
        <f>'so sanh'!A2168</f>
        <v>#REF!</v>
      </c>
      <c r="B2115" s="208" t="e">
        <f>'so sanh'!B2168</f>
        <v>#REF!</v>
      </c>
      <c r="C2115" s="208" t="e">
        <f>'so sanh'!C2168</f>
        <v>#REF!</v>
      </c>
      <c r="D2115" s="208" t="e">
        <f>'so sanh'!D2168</f>
        <v>#REF!</v>
      </c>
      <c r="E2115" s="208" t="e">
        <f>'so sanh'!E2168</f>
        <v>#REF!</v>
      </c>
    </row>
    <row r="2116" spans="1:5" x14ac:dyDescent="0.3">
      <c r="A2116" s="45" t="e">
        <f>'so sanh'!A2169</f>
        <v>#REF!</v>
      </c>
      <c r="B2116" s="208" t="e">
        <f>'so sanh'!B2169</f>
        <v>#REF!</v>
      </c>
      <c r="C2116" s="208" t="e">
        <f>'so sanh'!C2169</f>
        <v>#REF!</v>
      </c>
      <c r="D2116" s="208" t="e">
        <f>'so sanh'!D2169</f>
        <v>#REF!</v>
      </c>
      <c r="E2116" s="208" t="e">
        <f>'so sanh'!E2169</f>
        <v>#REF!</v>
      </c>
    </row>
    <row r="2117" spans="1:5" x14ac:dyDescent="0.3">
      <c r="A2117" s="45" t="e">
        <f>'so sanh'!A2170</f>
        <v>#REF!</v>
      </c>
      <c r="B2117" s="208" t="e">
        <f>'so sanh'!B2170</f>
        <v>#REF!</v>
      </c>
      <c r="C2117" s="208" t="e">
        <f>'so sanh'!C2170</f>
        <v>#REF!</v>
      </c>
      <c r="D2117" s="208" t="e">
        <f>'so sanh'!D2170</f>
        <v>#REF!</v>
      </c>
      <c r="E2117" s="208" t="e">
        <f>'so sanh'!E2170</f>
        <v>#REF!</v>
      </c>
    </row>
    <row r="2118" spans="1:5" x14ac:dyDescent="0.3">
      <c r="A2118" s="45" t="e">
        <f>'so sanh'!A2171</f>
        <v>#REF!</v>
      </c>
      <c r="B2118" s="208" t="e">
        <f>'so sanh'!B2171</f>
        <v>#REF!</v>
      </c>
      <c r="C2118" s="208" t="e">
        <f>'so sanh'!C2171</f>
        <v>#REF!</v>
      </c>
      <c r="D2118" s="208">
        <f>'so sanh'!D2171</f>
        <v>0</v>
      </c>
      <c r="E2118" s="208">
        <f>'so sanh'!E2171</f>
        <v>0</v>
      </c>
    </row>
    <row r="2119" spans="1:5" x14ac:dyDescent="0.3">
      <c r="A2119" s="45" t="e">
        <f>'so sanh'!A2172</f>
        <v>#REF!</v>
      </c>
      <c r="B2119" s="208" t="e">
        <f>'so sanh'!B2172</f>
        <v>#REF!</v>
      </c>
      <c r="C2119" s="208" t="e">
        <f>'so sanh'!C2172</f>
        <v>#REF!</v>
      </c>
      <c r="D2119" s="208">
        <f>'so sanh'!D2172</f>
        <v>0</v>
      </c>
      <c r="E2119" s="208">
        <f>'so sanh'!E2172</f>
        <v>0</v>
      </c>
    </row>
    <row r="2120" spans="1:5" x14ac:dyDescent="0.3">
      <c r="A2120" s="45" t="e">
        <f>'so sanh'!A2173</f>
        <v>#REF!</v>
      </c>
      <c r="B2120" s="208" t="e">
        <f>'so sanh'!B2173</f>
        <v>#REF!</v>
      </c>
      <c r="C2120" s="208" t="e">
        <f>'so sanh'!C2173</f>
        <v>#REF!</v>
      </c>
      <c r="D2120" s="208">
        <f>'so sanh'!D2173</f>
        <v>0</v>
      </c>
      <c r="E2120" s="208">
        <f>'so sanh'!E2173</f>
        <v>0</v>
      </c>
    </row>
    <row r="2121" spans="1:5" x14ac:dyDescent="0.3">
      <c r="A2121" s="45" t="e">
        <f>'so sanh'!A2174</f>
        <v>#REF!</v>
      </c>
      <c r="B2121" s="208" t="e">
        <f>'so sanh'!B2174</f>
        <v>#REF!</v>
      </c>
      <c r="C2121" s="208" t="e">
        <f>'so sanh'!C2174</f>
        <v>#REF!</v>
      </c>
      <c r="D2121" s="208">
        <f>'so sanh'!D2174</f>
        <v>0</v>
      </c>
      <c r="E2121" s="208">
        <f>'so sanh'!E2174</f>
        <v>0</v>
      </c>
    </row>
    <row r="2122" spans="1:5" x14ac:dyDescent="0.3">
      <c r="A2122" s="45" t="e">
        <f>'so sanh'!A2175</f>
        <v>#REF!</v>
      </c>
      <c r="B2122" s="208" t="e">
        <f>'so sanh'!B2175</f>
        <v>#REF!</v>
      </c>
      <c r="C2122" s="208" t="e">
        <f>'so sanh'!C2175</f>
        <v>#REF!</v>
      </c>
      <c r="D2122" s="208">
        <f>'so sanh'!D2175</f>
        <v>0</v>
      </c>
      <c r="E2122" s="208">
        <f>'so sanh'!E2175</f>
        <v>0</v>
      </c>
    </row>
    <row r="2123" spans="1:5" x14ac:dyDescent="0.3">
      <c r="A2123" s="45">
        <f>'so sanh'!A2176</f>
        <v>0</v>
      </c>
      <c r="B2123" s="208" t="str">
        <f>'so sanh'!B2176</f>
        <v>CÔNG TY TNHH CỔ PHẦN ĐIỆN CƠ THỤY LÂM VIỆT NAM  Lô 8-8, KCN Hố Nai, Huyện Trảng Bom, Tỉnh Đồng Nai, áp dụng từ ngày 01/01/2019</v>
      </c>
      <c r="C2123" s="208">
        <f>'so sanh'!C2176</f>
        <v>0</v>
      </c>
      <c r="D2123" s="208">
        <f>'so sanh'!D2176</f>
        <v>0</v>
      </c>
      <c r="E2123" s="208">
        <f>'so sanh'!E2176</f>
        <v>0</v>
      </c>
    </row>
    <row r="2124" spans="1:5" x14ac:dyDescent="0.3">
      <c r="A2124" s="45">
        <f>'so sanh'!A2177</f>
        <v>0</v>
      </c>
      <c r="B2124" s="208" t="str">
        <f>'so sanh'!B2177</f>
        <v>MÁY BIẾN THẾ MỘT PHA (Cấp điện áp 12,7/2x0,23kV)</v>
      </c>
      <c r="C2124" s="208">
        <f>'so sanh'!C2177</f>
        <v>0</v>
      </c>
      <c r="D2124" s="208">
        <f>'so sanh'!D2177</f>
        <v>0</v>
      </c>
      <c r="E2124" s="208">
        <f>'so sanh'!E2177</f>
        <v>0</v>
      </c>
    </row>
    <row r="2125" spans="1:5" x14ac:dyDescent="0.3">
      <c r="A2125" s="45">
        <f>'so sanh'!A2178</f>
        <v>1</v>
      </c>
      <c r="B2125" s="208" t="str">
        <f>'so sanh'!B2178</f>
        <v xml:space="preserve">15 KVA </v>
      </c>
      <c r="C2125" s="208" t="str">
        <f>'so sanh'!C2178</f>
        <v>Máy</v>
      </c>
      <c r="D2125" s="208">
        <f>'so sanh'!D2178</f>
        <v>0</v>
      </c>
      <c r="E2125" s="208">
        <f>'so sanh'!E2178</f>
        <v>0</v>
      </c>
    </row>
    <row r="2126" spans="1:5" x14ac:dyDescent="0.3">
      <c r="A2126" s="45">
        <f>'so sanh'!A2179</f>
        <v>2</v>
      </c>
      <c r="B2126" s="208" t="str">
        <f>'so sanh'!B2179</f>
        <v>25 KVA</v>
      </c>
      <c r="C2126" s="208" t="str">
        <f>'so sanh'!C2179</f>
        <v>Máy</v>
      </c>
      <c r="D2126" s="208">
        <f>'so sanh'!D2179</f>
        <v>0</v>
      </c>
      <c r="E2126" s="208">
        <f>'so sanh'!E2179</f>
        <v>0</v>
      </c>
    </row>
    <row r="2127" spans="1:5" x14ac:dyDescent="0.3">
      <c r="A2127" s="45">
        <f>'so sanh'!A2180</f>
        <v>3</v>
      </c>
      <c r="B2127" s="208" t="str">
        <f>'so sanh'!B2180</f>
        <v>37,5 KVA</v>
      </c>
      <c r="C2127" s="208" t="str">
        <f>'so sanh'!C2180</f>
        <v>Máy</v>
      </c>
      <c r="D2127" s="208">
        <f>'so sanh'!D2180</f>
        <v>0</v>
      </c>
      <c r="E2127" s="208">
        <f>'so sanh'!E2180</f>
        <v>0</v>
      </c>
    </row>
    <row r="2128" spans="1:5" x14ac:dyDescent="0.3">
      <c r="A2128" s="45">
        <f>'so sanh'!A2181</f>
        <v>4</v>
      </c>
      <c r="B2128" s="208" t="str">
        <f>'so sanh'!B2181</f>
        <v>50 KVA</v>
      </c>
      <c r="C2128" s="208" t="str">
        <f>'so sanh'!C2181</f>
        <v>Máy</v>
      </c>
      <c r="D2128" s="208">
        <f>'so sanh'!D2181</f>
        <v>0</v>
      </c>
      <c r="E2128" s="208">
        <f>'so sanh'!E2181</f>
        <v>0</v>
      </c>
    </row>
    <row r="2129" spans="1:5" x14ac:dyDescent="0.3">
      <c r="A2129" s="45">
        <f>'so sanh'!A2182</f>
        <v>5</v>
      </c>
      <c r="B2129" s="208" t="str">
        <f>'so sanh'!B2182</f>
        <v>75 KVA</v>
      </c>
      <c r="C2129" s="208" t="str">
        <f>'so sanh'!C2182</f>
        <v>Máy</v>
      </c>
      <c r="D2129" s="208">
        <f>'so sanh'!D2182</f>
        <v>0</v>
      </c>
      <c r="E2129" s="208">
        <f>'so sanh'!E2182</f>
        <v>0</v>
      </c>
    </row>
    <row r="2130" spans="1:5" x14ac:dyDescent="0.3">
      <c r="A2130" s="45">
        <f>'so sanh'!A2183</f>
        <v>0</v>
      </c>
      <c r="B2130" s="208" t="str">
        <f>'so sanh'!B2183</f>
        <v>MÁY BIẾN THẾ BA PHA (Cấp điện áp 22/0,44kV)</v>
      </c>
      <c r="C2130" s="208">
        <f>'so sanh'!C2183</f>
        <v>0</v>
      </c>
      <c r="D2130" s="208">
        <f>'so sanh'!D2183</f>
        <v>0</v>
      </c>
      <c r="E2130" s="208">
        <f>'so sanh'!E2183</f>
        <v>0</v>
      </c>
    </row>
    <row r="2131" spans="1:5" x14ac:dyDescent="0.3">
      <c r="A2131" s="45">
        <f>'so sanh'!A2184</f>
        <v>1</v>
      </c>
      <c r="B2131" s="208" t="str">
        <f>'so sanh'!B2184</f>
        <v>160 KVA</v>
      </c>
      <c r="C2131" s="208" t="str">
        <f>'so sanh'!C2184</f>
        <v>Máy</v>
      </c>
      <c r="D2131" s="208">
        <f>'so sanh'!D2184</f>
        <v>0</v>
      </c>
      <c r="E2131" s="208">
        <f>'so sanh'!E2184</f>
        <v>0</v>
      </c>
    </row>
    <row r="2132" spans="1:5" x14ac:dyDescent="0.3">
      <c r="A2132" s="45">
        <f>'so sanh'!A2185</f>
        <v>2</v>
      </c>
      <c r="B2132" s="208" t="str">
        <f>'so sanh'!B2185</f>
        <v>250 KVA</v>
      </c>
      <c r="C2132" s="208" t="str">
        <f>'so sanh'!C2185</f>
        <v>Máy</v>
      </c>
      <c r="D2132" s="208">
        <f>'so sanh'!D2185</f>
        <v>0</v>
      </c>
      <c r="E2132" s="208">
        <f>'so sanh'!E2185</f>
        <v>0</v>
      </c>
    </row>
    <row r="2133" spans="1:5" x14ac:dyDescent="0.3">
      <c r="A2133" s="45">
        <f>'so sanh'!A2186</f>
        <v>3</v>
      </c>
      <c r="B2133" s="208" t="str">
        <f>'so sanh'!B2186</f>
        <v>320 KVA</v>
      </c>
      <c r="C2133" s="208" t="str">
        <f>'so sanh'!C2186</f>
        <v>Máy</v>
      </c>
      <c r="D2133" s="208">
        <f>'so sanh'!D2186</f>
        <v>0</v>
      </c>
      <c r="E2133" s="208">
        <f>'so sanh'!E2186</f>
        <v>0</v>
      </c>
    </row>
    <row r="2134" spans="1:5" x14ac:dyDescent="0.3">
      <c r="A2134" s="45">
        <f>'so sanh'!A2187</f>
        <v>4</v>
      </c>
      <c r="B2134" s="208" t="str">
        <f>'so sanh'!B2187</f>
        <v>400 KVA</v>
      </c>
      <c r="C2134" s="208" t="str">
        <f>'so sanh'!C2187</f>
        <v>Máy</v>
      </c>
      <c r="D2134" s="208">
        <f>'so sanh'!D2187</f>
        <v>0</v>
      </c>
      <c r="E2134" s="208">
        <f>'so sanh'!E2187</f>
        <v>0</v>
      </c>
    </row>
    <row r="2135" spans="1:5" x14ac:dyDescent="0.3">
      <c r="A2135" s="45">
        <f>'so sanh'!A2188</f>
        <v>5</v>
      </c>
      <c r="B2135" s="208" t="str">
        <f>'so sanh'!B2188</f>
        <v>560 KVA</v>
      </c>
      <c r="C2135" s="208" t="str">
        <f>'so sanh'!C2188</f>
        <v>Máy</v>
      </c>
      <c r="D2135" s="208">
        <f>'so sanh'!D2188</f>
        <v>0</v>
      </c>
      <c r="E2135" s="208">
        <f>'so sanh'!E2188</f>
        <v>0</v>
      </c>
    </row>
    <row r="2136" spans="1:5" x14ac:dyDescent="0.3">
      <c r="A2136" s="45">
        <f>'so sanh'!A2189</f>
        <v>0</v>
      </c>
      <c r="B2136" s="208" t="str">
        <f>'so sanh'!B2189</f>
        <v>TÂP ĐOÀN TUẤN ÂN SỐ 71 Đường Tên Lửa, Bình Tri Đông B, Quận Bình Tân, TP.HCM, áp dụng từ ngày 01/01/2019 (giá chưa bao gồm chi phí thử nghiệm)</v>
      </c>
      <c r="C2136" s="208">
        <f>'so sanh'!C2189</f>
        <v>0</v>
      </c>
      <c r="D2136" s="208">
        <f>'so sanh'!D2189</f>
        <v>0</v>
      </c>
      <c r="E2136" s="208">
        <f>'so sanh'!E2189</f>
        <v>0</v>
      </c>
    </row>
    <row r="2137" spans="1:5" x14ac:dyDescent="0.3">
      <c r="A2137" s="45">
        <f>'so sanh'!A2190</f>
        <v>0</v>
      </c>
      <c r="B2137" s="208" t="str">
        <f>'so sanh'!B2190</f>
        <v xml:space="preserve">CẦU CHÌ TỰ RƠI (F.C.O)  </v>
      </c>
      <c r="C2137" s="208">
        <f>'so sanh'!C2190</f>
        <v>0</v>
      </c>
      <c r="D2137" s="208">
        <f>'so sanh'!D2190</f>
        <v>0</v>
      </c>
      <c r="E2137" s="208">
        <f>'so sanh'!E2190</f>
        <v>0</v>
      </c>
    </row>
    <row r="2138" spans="1:5" x14ac:dyDescent="0.3">
      <c r="A2138" s="45">
        <f>'so sanh'!A2191</f>
        <v>1</v>
      </c>
      <c r="B2138" s="208" t="str">
        <f>'so sanh'!B2191</f>
        <v>FCO 100A - 27KV - 150KV BIL - Polymer (không bass)</v>
      </c>
      <c r="C2138" s="208" t="str">
        <f>'so sanh'!C2191</f>
        <v>Cái</v>
      </c>
      <c r="D2138" s="208">
        <f>'so sanh'!D2191</f>
        <v>0</v>
      </c>
      <c r="E2138" s="208">
        <f>'so sanh'!E2191</f>
        <v>0</v>
      </c>
    </row>
    <row r="2139" spans="1:5" x14ac:dyDescent="0.3">
      <c r="A2139" s="45">
        <f>'so sanh'!A2192</f>
        <v>2</v>
      </c>
      <c r="B2139" s="208" t="str">
        <f>'so sanh'!B2192</f>
        <v>FCO 200A - 27KV - 150KV BIL - Polymer (không bass)</v>
      </c>
      <c r="C2139" s="208" t="str">
        <f>'so sanh'!C2192</f>
        <v>Cái</v>
      </c>
      <c r="D2139" s="208">
        <f>'so sanh'!D2192</f>
        <v>0</v>
      </c>
      <c r="E2139" s="208">
        <f>'so sanh'!E2192</f>
        <v>0</v>
      </c>
    </row>
    <row r="2140" spans="1:5" x14ac:dyDescent="0.3">
      <c r="A2140" s="45">
        <f>'so sanh'!A2193</f>
        <v>3</v>
      </c>
      <c r="B2140" s="208" t="str">
        <f>'so sanh'!B2193</f>
        <v>LBFCO 100A - 27KV-150KV BIL - Polymer (không bass)</v>
      </c>
      <c r="C2140" s="208" t="str">
        <f>'so sanh'!C2193</f>
        <v>Cái</v>
      </c>
      <c r="D2140" s="208">
        <f>'so sanh'!D2193</f>
        <v>0</v>
      </c>
      <c r="E2140" s="208">
        <f>'so sanh'!E2193</f>
        <v>0</v>
      </c>
    </row>
    <row r="2141" spans="1:5" x14ac:dyDescent="0.3">
      <c r="A2141" s="45">
        <f>'so sanh'!A2194</f>
        <v>4</v>
      </c>
      <c r="B2141" s="208" t="str">
        <f>'so sanh'!B2194</f>
        <v>LBFCO 200A - 27KV-150KV BIL - Polymer (không bass)</v>
      </c>
      <c r="C2141" s="208" t="str">
        <f>'so sanh'!C2194</f>
        <v>Cái</v>
      </c>
      <c r="D2141" s="208">
        <f>'so sanh'!D2194</f>
        <v>0</v>
      </c>
      <c r="E2141" s="208">
        <f>'so sanh'!E2194</f>
        <v>0</v>
      </c>
    </row>
    <row r="2142" spans="1:5" x14ac:dyDescent="0.3">
      <c r="A2142" s="45">
        <f>'so sanh'!A2195</f>
        <v>5</v>
      </c>
      <c r="B2142" s="208" t="str">
        <f>'so sanh'!B2195</f>
        <v>Bass FCO</v>
      </c>
      <c r="C2142" s="208" t="str">
        <f>'so sanh'!C2195</f>
        <v>Cái</v>
      </c>
      <c r="D2142" s="208">
        <f>'so sanh'!D2195</f>
        <v>0</v>
      </c>
      <c r="E2142" s="208">
        <f>'so sanh'!E2195</f>
        <v>0</v>
      </c>
    </row>
    <row r="2143" spans="1:5" x14ac:dyDescent="0.3">
      <c r="A2143" s="45">
        <f>'so sanh'!A2196</f>
        <v>6</v>
      </c>
      <c r="B2143" s="208" t="str">
        <f>'so sanh'!B2196</f>
        <v>Cần   FCO   100A - 27KV</v>
      </c>
      <c r="C2143" s="208" t="str">
        <f>'so sanh'!C2196</f>
        <v>Cái</v>
      </c>
      <c r="D2143" s="208">
        <f>'so sanh'!D2196</f>
        <v>0</v>
      </c>
      <c r="E2143" s="208">
        <f>'so sanh'!E2196</f>
        <v>0</v>
      </c>
    </row>
    <row r="2144" spans="1:5" x14ac:dyDescent="0.3">
      <c r="A2144" s="45">
        <f>'so sanh'!A2197</f>
        <v>7</v>
      </c>
      <c r="B2144" s="208" t="str">
        <f>'so sanh'!B2197</f>
        <v>Cần   FCO   200A - 27KV</v>
      </c>
      <c r="C2144" s="208" t="str">
        <f>'so sanh'!C2197</f>
        <v>Cái</v>
      </c>
      <c r="D2144" s="208">
        <f>'so sanh'!D2197</f>
        <v>0</v>
      </c>
      <c r="E2144" s="208">
        <f>'so sanh'!E2197</f>
        <v>0</v>
      </c>
    </row>
    <row r="2145" spans="1:5" x14ac:dyDescent="0.3">
      <c r="A2145" s="45">
        <f>'so sanh'!A2198</f>
        <v>8</v>
      </c>
      <c r="B2145" s="208" t="str">
        <f>'so sanh'!B2198</f>
        <v xml:space="preserve">Cần   LBFCO   100A - 27KV </v>
      </c>
      <c r="C2145" s="208" t="str">
        <f>'so sanh'!C2198</f>
        <v>Cái</v>
      </c>
      <c r="D2145" s="208">
        <f>'so sanh'!D2198</f>
        <v>0</v>
      </c>
      <c r="E2145" s="208">
        <f>'so sanh'!E2198</f>
        <v>0</v>
      </c>
    </row>
    <row r="2146" spans="1:5" x14ac:dyDescent="0.3">
      <c r="A2146" s="45">
        <f>'so sanh'!A2199</f>
        <v>9</v>
      </c>
      <c r="B2146" s="208" t="str">
        <f>'so sanh'!B2199</f>
        <v>Cần   LBFCO   200A - 27KV</v>
      </c>
      <c r="C2146" s="208" t="str">
        <f>'so sanh'!C2199</f>
        <v>Cái</v>
      </c>
      <c r="D2146" s="208">
        <f>'so sanh'!D2199</f>
        <v>0</v>
      </c>
      <c r="E2146" s="208">
        <f>'so sanh'!E2199</f>
        <v>0</v>
      </c>
    </row>
    <row r="2147" spans="1:5" x14ac:dyDescent="0.3">
      <c r="A2147" s="45">
        <f>'so sanh'!A2200</f>
        <v>10</v>
      </c>
      <c r="B2147" s="208" t="str">
        <f>'so sanh'!B2200</f>
        <v xml:space="preserve">Fuselink 3K </v>
      </c>
      <c r="C2147" s="208" t="str">
        <f>'so sanh'!C2200</f>
        <v>Sợi</v>
      </c>
      <c r="D2147" s="208">
        <f>'so sanh'!D2200</f>
        <v>0</v>
      </c>
      <c r="E2147" s="208">
        <f>'so sanh'!E2200</f>
        <v>0</v>
      </c>
    </row>
    <row r="2148" spans="1:5" x14ac:dyDescent="0.3">
      <c r="A2148" s="45">
        <f>'so sanh'!A2201</f>
        <v>11</v>
      </c>
      <c r="B2148" s="208" t="str">
        <f>'so sanh'!B2201</f>
        <v xml:space="preserve">Fuselink 6K </v>
      </c>
      <c r="C2148" s="208" t="str">
        <f>'so sanh'!C2201</f>
        <v>Sợi</v>
      </c>
      <c r="D2148" s="208">
        <f>'so sanh'!D2201</f>
        <v>0</v>
      </c>
      <c r="E2148" s="208">
        <f>'so sanh'!E2201</f>
        <v>0</v>
      </c>
    </row>
    <row r="2149" spans="1:5" x14ac:dyDescent="0.3">
      <c r="A2149" s="45">
        <f>'so sanh'!A2202</f>
        <v>12</v>
      </c>
      <c r="B2149" s="208" t="str">
        <f>'so sanh'!B2202</f>
        <v xml:space="preserve">Fuselink 8K </v>
      </c>
      <c r="C2149" s="208" t="str">
        <f>'so sanh'!C2202</f>
        <v>Sợi</v>
      </c>
      <c r="D2149" s="208">
        <f>'so sanh'!D2202</f>
        <v>0</v>
      </c>
      <c r="E2149" s="208">
        <f>'so sanh'!E2202</f>
        <v>0</v>
      </c>
    </row>
    <row r="2150" spans="1:5" x14ac:dyDescent="0.3">
      <c r="A2150" s="45">
        <f>'so sanh'!A2203</f>
        <v>13</v>
      </c>
      <c r="B2150" s="208" t="str">
        <f>'so sanh'!B2203</f>
        <v xml:space="preserve">Fuselink 15K </v>
      </c>
      <c r="C2150" s="208" t="str">
        <f>'so sanh'!C2203</f>
        <v>Sợi</v>
      </c>
      <c r="D2150" s="208">
        <f>'so sanh'!D2203</f>
        <v>0</v>
      </c>
      <c r="E2150" s="208">
        <f>'so sanh'!E2203</f>
        <v>0</v>
      </c>
    </row>
    <row r="2151" spans="1:5" x14ac:dyDescent="0.3">
      <c r="A2151" s="45">
        <f>'so sanh'!A2204</f>
        <v>0</v>
      </c>
      <c r="B2151" s="208" t="str">
        <f>'so sanh'!B2204</f>
        <v>CHỐNG SÉT (L.A)</v>
      </c>
      <c r="C2151" s="208">
        <f>'so sanh'!C2204</f>
        <v>0</v>
      </c>
      <c r="D2151" s="208">
        <f>'so sanh'!D2204</f>
        <v>0</v>
      </c>
      <c r="E2151" s="208">
        <f>'so sanh'!E2204</f>
        <v>0</v>
      </c>
    </row>
    <row r="2152" spans="1:5" x14ac:dyDescent="0.3">
      <c r="A2152" s="45">
        <f>'so sanh'!A2205</f>
        <v>1</v>
      </c>
      <c r="B2152" s="208" t="str">
        <f>'so sanh'!B2205</f>
        <v>LA 18KV - MCOV  15.3 - 10KA</v>
      </c>
      <c r="C2152" s="208" t="str">
        <f>'so sanh'!C2205</f>
        <v>Cái</v>
      </c>
      <c r="D2152" s="208">
        <f>'so sanh'!D2205</f>
        <v>0</v>
      </c>
      <c r="E2152" s="208">
        <f>'so sanh'!E2205</f>
        <v>0</v>
      </c>
    </row>
    <row r="2153" spans="1:5" x14ac:dyDescent="0.3">
      <c r="A2153" s="45">
        <f>'so sanh'!A2206</f>
        <v>0</v>
      </c>
      <c r="B2153" s="208" t="str">
        <f>'so sanh'!B2206</f>
        <v>PHỤ KIỆN CÁP ABC</v>
      </c>
      <c r="C2153" s="208">
        <f>'so sanh'!C2206</f>
        <v>0</v>
      </c>
      <c r="D2153" s="208">
        <f>'so sanh'!D2206</f>
        <v>0</v>
      </c>
      <c r="E2153" s="208">
        <f>'so sanh'!E2206</f>
        <v>0</v>
      </c>
    </row>
    <row r="2154" spans="1:5" x14ac:dyDescent="0.3">
      <c r="A2154" s="45">
        <f>'so sanh'!A2207</f>
        <v>1</v>
      </c>
      <c r="B2154" s="208" t="str">
        <f>'so sanh'!B2207</f>
        <v>Móc treo cap ABC 4x 50</v>
      </c>
      <c r="C2154" s="208" t="str">
        <f>'so sanh'!C2207</f>
        <v>Cái</v>
      </c>
      <c r="D2154" s="208">
        <f>'so sanh'!D2207</f>
        <v>0</v>
      </c>
      <c r="E2154" s="208">
        <f>'so sanh'!E2207</f>
        <v>0</v>
      </c>
    </row>
    <row r="2155" spans="1:5" x14ac:dyDescent="0.3">
      <c r="A2155" s="45">
        <f>'so sanh'!A2208</f>
        <v>2</v>
      </c>
      <c r="B2155" s="208" t="str">
        <f>'so sanh'!B2208</f>
        <v>Móc treo cap ABC 4x 70</v>
      </c>
      <c r="C2155" s="208" t="str">
        <f>'so sanh'!C2208</f>
        <v>Cái</v>
      </c>
      <c r="D2155" s="208">
        <f>'so sanh'!D2208</f>
        <v>0</v>
      </c>
      <c r="E2155" s="208">
        <f>'so sanh'!E2208</f>
        <v>0</v>
      </c>
    </row>
    <row r="2156" spans="1:5" x14ac:dyDescent="0.3">
      <c r="A2156" s="45">
        <f>'so sanh'!A2209</f>
        <v>3</v>
      </c>
      <c r="B2156" s="208" t="str">
        <f>'so sanh'!B2209</f>
        <v>Móc treo cap ABC 4x 95</v>
      </c>
      <c r="C2156" s="208" t="str">
        <f>'so sanh'!C2209</f>
        <v>Cái</v>
      </c>
      <c r="D2156" s="208">
        <f>'so sanh'!D2209</f>
        <v>0</v>
      </c>
      <c r="E2156" s="208">
        <f>'so sanh'!E2209</f>
        <v>0</v>
      </c>
    </row>
    <row r="2157" spans="1:5" x14ac:dyDescent="0.3">
      <c r="A2157" s="45">
        <f>'so sanh'!A2210</f>
        <v>4</v>
      </c>
      <c r="B2157" s="208" t="str">
        <f>'so sanh'!B2210</f>
        <v>Móc treo cap ABC 4x 120</v>
      </c>
      <c r="C2157" s="208" t="str">
        <f>'so sanh'!C2210</f>
        <v>Cái</v>
      </c>
      <c r="D2157" s="208">
        <f>'so sanh'!D2210</f>
        <v>0</v>
      </c>
      <c r="E2157" s="208">
        <f>'so sanh'!E2210</f>
        <v>0</v>
      </c>
    </row>
    <row r="2158" spans="1:5" x14ac:dyDescent="0.3">
      <c r="A2158" s="45">
        <f>'so sanh'!A2211</f>
        <v>5</v>
      </c>
      <c r="B2158" s="208" t="str">
        <f>'so sanh'!B2211</f>
        <v>Kẹp dừng cap ABC 2x 50</v>
      </c>
      <c r="C2158" s="208" t="str">
        <f>'so sanh'!C2211</f>
        <v>Cái</v>
      </c>
      <c r="D2158" s="208">
        <f>'so sanh'!D2211</f>
        <v>0</v>
      </c>
      <c r="E2158" s="208">
        <f>'so sanh'!E2211</f>
        <v>0</v>
      </c>
    </row>
    <row r="2159" spans="1:5" x14ac:dyDescent="0.3">
      <c r="A2159" s="45">
        <f>'so sanh'!A2212</f>
        <v>6</v>
      </c>
      <c r="B2159" s="208" t="str">
        <f>'so sanh'!B2212</f>
        <v>Kẹp dừng cable ABC 2x70</v>
      </c>
      <c r="C2159" s="208" t="str">
        <f>'so sanh'!C2212</f>
        <v>Cái</v>
      </c>
      <c r="D2159" s="208">
        <f>'so sanh'!D2212</f>
        <v>0</v>
      </c>
      <c r="E2159" s="208">
        <f>'so sanh'!E2212</f>
        <v>0</v>
      </c>
    </row>
    <row r="2160" spans="1:5" x14ac:dyDescent="0.3">
      <c r="A2160" s="45">
        <f>'so sanh'!A2213</f>
        <v>7</v>
      </c>
      <c r="B2160" s="208" t="str">
        <f>'so sanh'!B2213</f>
        <v>Kẹp dừng cable ABC 2x95</v>
      </c>
      <c r="C2160" s="208" t="str">
        <f>'so sanh'!C2213</f>
        <v>Cái</v>
      </c>
      <c r="D2160" s="208">
        <f>'so sanh'!D2213</f>
        <v>0</v>
      </c>
      <c r="E2160" s="208">
        <f>'so sanh'!E2213</f>
        <v>0</v>
      </c>
    </row>
    <row r="2161" spans="1:5" x14ac:dyDescent="0.3">
      <c r="A2161" s="45">
        <f>'so sanh'!A2214</f>
        <v>0</v>
      </c>
      <c r="B2161" s="208" t="str">
        <f>'so sanh'!B2214</f>
        <v>PHỤ KIỆN KHÁC</v>
      </c>
      <c r="C2161" s="208">
        <f>'so sanh'!C2214</f>
        <v>0</v>
      </c>
      <c r="D2161" s="208">
        <f>'so sanh'!D2214</f>
        <v>0</v>
      </c>
      <c r="E2161" s="208">
        <f>'so sanh'!E2214</f>
        <v>0</v>
      </c>
    </row>
    <row r="2162" spans="1:5" x14ac:dyDescent="0.3">
      <c r="A2162" s="45">
        <f>'so sanh'!A2215</f>
        <v>1</v>
      </c>
      <c r="B2162" s="208" t="str">
        <f>'so sanh'!B2215</f>
        <v>Nắp chụp Pushing MBA</v>
      </c>
      <c r="C2162" s="208" t="str">
        <f>'so sanh'!C2215</f>
        <v>Cái</v>
      </c>
      <c r="D2162" s="208">
        <f>'so sanh'!D2215</f>
        <v>0</v>
      </c>
      <c r="E2162" s="208">
        <f>'so sanh'!E2215</f>
        <v>0</v>
      </c>
    </row>
    <row r="2163" spans="1:5" x14ac:dyDescent="0.3">
      <c r="A2163" s="45">
        <f>'so sanh'!A2216</f>
        <v>2</v>
      </c>
      <c r="B2163" s="208" t="str">
        <f>'so sanh'!B2216</f>
        <v>Nắp che đầu cực LA</v>
      </c>
      <c r="C2163" s="208" t="str">
        <f>'so sanh'!C2216</f>
        <v>Cái</v>
      </c>
      <c r="D2163" s="208">
        <f>'so sanh'!D2216</f>
        <v>0</v>
      </c>
      <c r="E2163" s="208">
        <f>'so sanh'!E2216</f>
        <v>0</v>
      </c>
    </row>
    <row r="2164" spans="1:5" x14ac:dyDescent="0.3">
      <c r="A2164" s="45">
        <f>'so sanh'!A2217</f>
        <v>3</v>
      </c>
      <c r="B2164" s="208" t="str">
        <f>'so sanh'!B2217</f>
        <v>Hộp domini nhựa - 6MCB</v>
      </c>
      <c r="C2164" s="208" t="str">
        <f>'so sanh'!C2217</f>
        <v>Cái</v>
      </c>
      <c r="D2164" s="208">
        <f>'so sanh'!D2217</f>
        <v>0</v>
      </c>
      <c r="E2164" s="208">
        <f>'so sanh'!E2217</f>
        <v>0</v>
      </c>
    </row>
    <row r="2165" spans="1:5" x14ac:dyDescent="0.3">
      <c r="A2165" s="45">
        <f>'so sanh'!A2218</f>
        <v>3</v>
      </c>
      <c r="B2165" s="208" t="str">
        <f>'so sanh'!B2218</f>
        <v>Hộp domini nhựa - 9MCB</v>
      </c>
      <c r="C2165" s="208" t="str">
        <f>'so sanh'!C2218</f>
        <v>Cái</v>
      </c>
      <c r="D2165" s="208">
        <f>'so sanh'!D2218</f>
        <v>0</v>
      </c>
      <c r="E2165" s="208">
        <f>'so sanh'!E2218</f>
        <v>0</v>
      </c>
    </row>
    <row r="2166" spans="1:5" x14ac:dyDescent="0.3">
      <c r="A2166" s="45">
        <f>'so sanh'!A2219</f>
        <v>0</v>
      </c>
      <c r="B2166" s="208" t="str">
        <f>'so sanh'!B2219</f>
        <v>SỨ</v>
      </c>
      <c r="C2166" s="208">
        <f>'so sanh'!C2219</f>
        <v>0</v>
      </c>
      <c r="D2166" s="208">
        <f>'so sanh'!D2219</f>
        <v>0</v>
      </c>
      <c r="E2166" s="208">
        <f>'so sanh'!E2219</f>
        <v>0</v>
      </c>
    </row>
    <row r="2167" spans="1:5" x14ac:dyDescent="0.3">
      <c r="A2167" s="45">
        <f>'so sanh'!A2220</f>
        <v>1</v>
      </c>
      <c r="B2167" s="208" t="str">
        <f>'so sanh'!B2220</f>
        <v>Sứ đứng 24kv</v>
      </c>
      <c r="C2167" s="208" t="str">
        <f>'so sanh'!C2220</f>
        <v>cái</v>
      </c>
      <c r="D2167" s="208">
        <f>'so sanh'!D2220</f>
        <v>0</v>
      </c>
      <c r="E2167" s="208">
        <f>'so sanh'!E2220</f>
        <v>0</v>
      </c>
    </row>
    <row r="2168" spans="1:5" x14ac:dyDescent="0.3">
      <c r="A2168" s="45">
        <f>'so sanh'!A2221</f>
        <v>2</v>
      </c>
      <c r="B2168" s="208" t="str">
        <f>'so sanh'!B2221</f>
        <v>Sứ ống chỉ hạ thế</v>
      </c>
      <c r="C2168" s="208" t="str">
        <f>'so sanh'!C2221</f>
        <v>cái</v>
      </c>
      <c r="D2168" s="208">
        <f>'so sanh'!D2221</f>
        <v>0</v>
      </c>
      <c r="E2168" s="208">
        <f>'so sanh'!E2221</f>
        <v>0</v>
      </c>
    </row>
    <row r="2169" spans="1:5" x14ac:dyDescent="0.3">
      <c r="A2169" s="45">
        <f>'so sanh'!A2222</f>
        <v>3</v>
      </c>
      <c r="B2169" s="208" t="str">
        <f>'so sanh'!B2222</f>
        <v>Cách điện đỡ 24Kv Epoxy</v>
      </c>
      <c r="C2169" s="208" t="str">
        <f>'so sanh'!C2222</f>
        <v>cái</v>
      </c>
      <c r="D2169" s="208">
        <f>'so sanh'!D2222</f>
        <v>0</v>
      </c>
      <c r="E2169" s="208">
        <f>'so sanh'!E2222</f>
        <v>0</v>
      </c>
    </row>
    <row r="2170" spans="1:5" x14ac:dyDescent="0.3">
      <c r="A2170" s="45">
        <f>'so sanh'!A2223</f>
        <v>4</v>
      </c>
      <c r="B2170" s="208" t="str">
        <f>'so sanh'!B2223</f>
        <v>Pin post/Line post 24Kv- 680, Polymer (không ty)</v>
      </c>
      <c r="C2170" s="208" t="str">
        <f>'so sanh'!C2223</f>
        <v>cái</v>
      </c>
      <c r="D2170" s="208">
        <f>'so sanh'!D2223</f>
        <v>0</v>
      </c>
      <c r="E2170" s="208">
        <f>'so sanh'!E2223</f>
        <v>0</v>
      </c>
    </row>
    <row r="2171" spans="1:5" x14ac:dyDescent="0.3">
      <c r="A2171" s="45">
        <f>'so sanh'!A2224</f>
        <v>5</v>
      </c>
      <c r="B2171" s="208" t="str">
        <f>'so sanh'!B2224</f>
        <v>Ty sứ thẳng 870 cho sứ đứng polymer</v>
      </c>
      <c r="C2171" s="208" t="str">
        <f>'so sanh'!C2224</f>
        <v>cái</v>
      </c>
      <c r="D2171" s="208">
        <f>'so sanh'!D2224</f>
        <v>0</v>
      </c>
      <c r="E2171" s="208">
        <f>'so sanh'!E2224</f>
        <v>0</v>
      </c>
    </row>
    <row r="2172" spans="1:5" x14ac:dyDescent="0.3">
      <c r="A2172" s="45">
        <f>'so sanh'!A2225</f>
        <v>6</v>
      </c>
      <c r="B2172" s="208" t="str">
        <f>'so sanh'!B2225</f>
        <v>Ty sứ cong 870 cho sứ đứng polymer</v>
      </c>
      <c r="C2172" s="208" t="str">
        <f>'so sanh'!C2225</f>
        <v>cái</v>
      </c>
      <c r="D2172" s="208">
        <f>'so sanh'!D2225</f>
        <v>0</v>
      </c>
      <c r="E2172" s="208">
        <f>'so sanh'!E2225</f>
        <v>0</v>
      </c>
    </row>
    <row r="2173" spans="1:5" x14ac:dyDescent="0.3">
      <c r="A2173" s="45">
        <f>'so sanh'!A2226</f>
        <v>7</v>
      </c>
      <c r="B2173" s="208" t="str">
        <f>'so sanh'!B2226</f>
        <v>Ty Pin post/Line post 24Kv- 35Kv, M20 dài 200mm</v>
      </c>
      <c r="C2173" s="208" t="str">
        <f>'so sanh'!C2226</f>
        <v>cái</v>
      </c>
      <c r="D2173" s="208">
        <f>'so sanh'!D2226</f>
        <v>0</v>
      </c>
      <c r="E2173" s="208">
        <f>'so sanh'!E2226</f>
        <v>0</v>
      </c>
    </row>
    <row r="2174" spans="1:5" x14ac:dyDescent="0.3">
      <c r="A2174" s="45">
        <f>'so sanh'!A2227</f>
        <v>8</v>
      </c>
      <c r="B2174" s="208" t="str">
        <f>'so sanh'!B2227</f>
        <v>Chuỗi treo 24Kv - 70KN, Polymer</v>
      </c>
      <c r="C2174" s="208" t="str">
        <f>'so sanh'!C2227</f>
        <v>cái</v>
      </c>
      <c r="D2174" s="208">
        <f>'so sanh'!D2227</f>
        <v>0</v>
      </c>
      <c r="E2174" s="208">
        <f>'so sanh'!E2227</f>
        <v>0</v>
      </c>
    </row>
    <row r="2175" spans="1:5" x14ac:dyDescent="0.3">
      <c r="A2175" s="45">
        <f>'so sanh'!A2228</f>
        <v>9</v>
      </c>
      <c r="B2175" s="208" t="str">
        <f>'so sanh'!B2228</f>
        <v>Chuỗi treo 24Kv - 120KN, Polymer</v>
      </c>
      <c r="C2175" s="208" t="str">
        <f>'so sanh'!C2228</f>
        <v>cái</v>
      </c>
      <c r="D2175" s="208">
        <f>'so sanh'!D2228</f>
        <v>0</v>
      </c>
      <c r="E2175" s="208">
        <f>'so sanh'!E2228</f>
        <v>0</v>
      </c>
    </row>
    <row r="2176" spans="1:5" x14ac:dyDescent="0.3">
      <c r="A2176" s="45">
        <f>'so sanh'!A2229</f>
        <v>10</v>
      </c>
      <c r="B2176" s="208" t="str">
        <f>'so sanh'!B2229</f>
        <v>Khung 01 sứ</v>
      </c>
      <c r="C2176" s="208" t="str">
        <f>'so sanh'!C2229</f>
        <v>cái</v>
      </c>
      <c r="D2176" s="208">
        <f>'so sanh'!D2229</f>
        <v>0</v>
      </c>
      <c r="E2176" s="208">
        <f>'so sanh'!E2229</f>
        <v>0</v>
      </c>
    </row>
    <row r="2177" spans="1:5" x14ac:dyDescent="0.3">
      <c r="A2177" s="45">
        <f>'so sanh'!A2230</f>
        <v>11</v>
      </c>
      <c r="B2177" s="208" t="str">
        <f>'so sanh'!B2230</f>
        <v>Khung 02 sứ</v>
      </c>
      <c r="C2177" s="208" t="str">
        <f>'so sanh'!C2230</f>
        <v>cái</v>
      </c>
      <c r="D2177" s="208">
        <f>'so sanh'!D2230</f>
        <v>0</v>
      </c>
      <c r="E2177" s="208">
        <f>'so sanh'!E2230</f>
        <v>0</v>
      </c>
    </row>
    <row r="2178" spans="1:5" x14ac:dyDescent="0.3">
      <c r="A2178" s="45">
        <f>'so sanh'!A2231</f>
        <v>12</v>
      </c>
      <c r="B2178" s="208" t="str">
        <f>'so sanh'!B2231</f>
        <v>Khung 03 sứ</v>
      </c>
      <c r="C2178" s="208" t="str">
        <f>'so sanh'!C2231</f>
        <v>cái</v>
      </c>
      <c r="D2178" s="208">
        <f>'so sanh'!D2231</f>
        <v>0</v>
      </c>
      <c r="E2178" s="208">
        <f>'so sanh'!E2231</f>
        <v>0</v>
      </c>
    </row>
    <row r="2179" spans="1:5" x14ac:dyDescent="0.3">
      <c r="A2179" s="45">
        <f>'so sanh'!A2232</f>
        <v>0</v>
      </c>
      <c r="B2179" s="208" t="str">
        <f>'so sanh'!B2232</f>
        <v>KẸP CÁC LOẠI</v>
      </c>
      <c r="C2179" s="208">
        <f>'so sanh'!C2232</f>
        <v>0</v>
      </c>
      <c r="D2179" s="208">
        <f>'so sanh'!D2232</f>
        <v>0</v>
      </c>
      <c r="E2179" s="208">
        <f>'so sanh'!E2232</f>
        <v>0</v>
      </c>
    </row>
    <row r="2180" spans="1:5" x14ac:dyDescent="0.3">
      <c r="A2180" s="45">
        <f>'so sanh'!A2233</f>
        <v>1</v>
      </c>
      <c r="B2180" s="208" t="str">
        <f>'so sanh'!B2233</f>
        <v>Kẹp AC 25-150mm2   (2 boulon)</v>
      </c>
      <c r="C2180" s="208" t="str">
        <f>'so sanh'!C2233</f>
        <v>Cái</v>
      </c>
      <c r="D2180" s="208">
        <f>'so sanh'!D2233</f>
        <v>0</v>
      </c>
      <c r="E2180" s="208">
        <f>'so sanh'!E2233</f>
        <v>0</v>
      </c>
    </row>
    <row r="2181" spans="1:5" x14ac:dyDescent="0.3">
      <c r="A2181" s="45">
        <f>'so sanh'!A2234</f>
        <v>2</v>
      </c>
      <c r="B2181" s="208" t="str">
        <f>'so sanh'!B2234</f>
        <v>Kẹp AC 25-150mm2   (3 boulon)</v>
      </c>
      <c r="C2181" s="208" t="str">
        <f>'so sanh'!C2234</f>
        <v>Cái</v>
      </c>
      <c r="D2181" s="208">
        <f>'so sanh'!D2234</f>
        <v>0</v>
      </c>
      <c r="E2181" s="208">
        <f>'so sanh'!E2234</f>
        <v>0</v>
      </c>
    </row>
    <row r="2182" spans="1:5" x14ac:dyDescent="0.3">
      <c r="A2182" s="45">
        <f>'so sanh'!A2235</f>
        <v>4</v>
      </c>
      <c r="B2182" s="208" t="str">
        <f>'so sanh'!B2235</f>
        <v>Kẹp quai 2/0 (loại thường)</v>
      </c>
      <c r="C2182" s="208" t="str">
        <f>'so sanh'!C2235</f>
        <v>Cái</v>
      </c>
      <c r="D2182" s="208">
        <f>'so sanh'!D2235</f>
        <v>0</v>
      </c>
      <c r="E2182" s="208">
        <f>'so sanh'!E2235</f>
        <v>0</v>
      </c>
    </row>
    <row r="2183" spans="1:5" x14ac:dyDescent="0.3">
      <c r="A2183" s="45">
        <f>'so sanh'!A2236</f>
        <v>5</v>
      </c>
      <c r="B2183" s="208" t="str">
        <f>'so sanh'!B2236</f>
        <v>Kẹp quai 4/0 (loại thường)</v>
      </c>
      <c r="C2183" s="208" t="str">
        <f>'so sanh'!C2236</f>
        <v>Cái</v>
      </c>
      <c r="D2183" s="208">
        <f>'so sanh'!D2236</f>
        <v>0</v>
      </c>
      <c r="E2183" s="208">
        <f>'so sanh'!E2236</f>
        <v>0</v>
      </c>
    </row>
    <row r="2184" spans="1:5" x14ac:dyDescent="0.3">
      <c r="A2184" s="45">
        <f>'so sanh'!A2237</f>
        <v>6</v>
      </c>
      <c r="B2184" s="208" t="str">
        <f>'so sanh'!B2237</f>
        <v>Hotline 2/0</v>
      </c>
      <c r="C2184" s="208" t="str">
        <f>'so sanh'!C2237</f>
        <v>Cái</v>
      </c>
      <c r="D2184" s="208">
        <f>'so sanh'!D2237</f>
        <v>0</v>
      </c>
      <c r="E2184" s="208">
        <f>'so sanh'!E2237</f>
        <v>0</v>
      </c>
    </row>
    <row r="2185" spans="1:5" x14ac:dyDescent="0.3">
      <c r="A2185" s="45">
        <f>'so sanh'!A2238</f>
        <v>7</v>
      </c>
      <c r="B2185" s="208" t="str">
        <f>'so sanh'!B2238</f>
        <v>Hotline 4/0</v>
      </c>
      <c r="C2185" s="208" t="str">
        <f>'so sanh'!C2238</f>
        <v>Cái</v>
      </c>
      <c r="D2185" s="208">
        <f>'so sanh'!D2238</f>
        <v>0</v>
      </c>
      <c r="E2185" s="208">
        <f>'so sanh'!E2238</f>
        <v>0</v>
      </c>
    </row>
    <row r="2186" spans="1:5" x14ac:dyDescent="0.3">
      <c r="A2186" s="45">
        <f>'so sanh'!A2239</f>
        <v>0</v>
      </c>
      <c r="B2186" s="208" t="str">
        <f>'so sanh'!B2239</f>
        <v>ĐẦU COSSE</v>
      </c>
      <c r="C2186" s="208">
        <f>'so sanh'!C2239</f>
        <v>0</v>
      </c>
      <c r="D2186" s="208">
        <f>'so sanh'!D2239</f>
        <v>0</v>
      </c>
      <c r="E2186" s="208">
        <f>'so sanh'!E2239</f>
        <v>0</v>
      </c>
    </row>
    <row r="2187" spans="1:5" x14ac:dyDescent="0.3">
      <c r="A2187" s="45">
        <f>'so sanh'!A2240</f>
        <v>1</v>
      </c>
      <c r="B2187" s="208" t="str">
        <f>'so sanh'!B2240</f>
        <v>Đầu Cosse CU 16 mm2</v>
      </c>
      <c r="C2187" s="208" t="str">
        <f>'so sanh'!C2240</f>
        <v>Cái</v>
      </c>
      <c r="D2187" s="208">
        <f>'so sanh'!D2240</f>
        <v>0</v>
      </c>
      <c r="E2187" s="208">
        <f>'so sanh'!E2240</f>
        <v>0</v>
      </c>
    </row>
    <row r="2188" spans="1:5" x14ac:dyDescent="0.3">
      <c r="A2188" s="45">
        <f>'so sanh'!A2241</f>
        <v>2</v>
      </c>
      <c r="B2188" s="208" t="str">
        <f>'so sanh'!B2241</f>
        <v>Đầu Cosse CU 25 mm2</v>
      </c>
      <c r="C2188" s="208" t="str">
        <f>'so sanh'!C2241</f>
        <v>Cái</v>
      </c>
      <c r="D2188" s="208">
        <f>'so sanh'!D2241</f>
        <v>0</v>
      </c>
      <c r="E2188" s="208">
        <f>'so sanh'!E2241</f>
        <v>0</v>
      </c>
    </row>
    <row r="2189" spans="1:5" x14ac:dyDescent="0.3">
      <c r="A2189" s="45">
        <f>'so sanh'!A2242</f>
        <v>3</v>
      </c>
      <c r="B2189" s="208" t="str">
        <f>'so sanh'!B2242</f>
        <v>Đầu Cosse CU 35 mm2</v>
      </c>
      <c r="C2189" s="208" t="str">
        <f>'so sanh'!C2242</f>
        <v>Cái</v>
      </c>
      <c r="D2189" s="208">
        <f>'so sanh'!D2242</f>
        <v>0</v>
      </c>
      <c r="E2189" s="208">
        <f>'so sanh'!E2242</f>
        <v>0</v>
      </c>
    </row>
    <row r="2190" spans="1:5" x14ac:dyDescent="0.3">
      <c r="A2190" s="45">
        <f>'so sanh'!A2243</f>
        <v>4</v>
      </c>
      <c r="B2190" s="208" t="str">
        <f>'so sanh'!B2243</f>
        <v>Đầu Cosse CU 50 mm2</v>
      </c>
      <c r="C2190" s="208" t="str">
        <f>'so sanh'!C2243</f>
        <v>cái</v>
      </c>
      <c r="D2190" s="208">
        <f>'so sanh'!D2243</f>
        <v>0</v>
      </c>
      <c r="E2190" s="208">
        <f>'so sanh'!E2243</f>
        <v>0</v>
      </c>
    </row>
    <row r="2191" spans="1:5" x14ac:dyDescent="0.3">
      <c r="A2191" s="45">
        <f>'so sanh'!A2244</f>
        <v>5</v>
      </c>
      <c r="B2191" s="208" t="str">
        <f>'so sanh'!B2244</f>
        <v>Đầu Cosse CU 70 mm2</v>
      </c>
      <c r="C2191" s="208" t="str">
        <f>'so sanh'!C2244</f>
        <v>cái</v>
      </c>
      <c r="D2191" s="208">
        <f>'so sanh'!D2244</f>
        <v>0</v>
      </c>
      <c r="E2191" s="208">
        <f>'so sanh'!E2244</f>
        <v>0</v>
      </c>
    </row>
    <row r="2192" spans="1:5" x14ac:dyDescent="0.3">
      <c r="A2192" s="45">
        <f>'so sanh'!A2245</f>
        <v>6</v>
      </c>
      <c r="B2192" s="208" t="str">
        <f>'so sanh'!B2245</f>
        <v>Đầu Cosse CU 95 mm2</v>
      </c>
      <c r="C2192" s="208" t="str">
        <f>'so sanh'!C2245</f>
        <v>cái</v>
      </c>
      <c r="D2192" s="208">
        <f>'so sanh'!D2245</f>
        <v>0</v>
      </c>
      <c r="E2192" s="208">
        <f>'so sanh'!E2245</f>
        <v>0</v>
      </c>
    </row>
    <row r="2193" spans="1:5" x14ac:dyDescent="0.3">
      <c r="A2193" s="45">
        <f>'so sanh'!A2246</f>
        <v>7</v>
      </c>
      <c r="B2193" s="208" t="str">
        <f>'so sanh'!B2246</f>
        <v>Đầu Cosse CU 120 mm2</v>
      </c>
      <c r="C2193" s="208" t="str">
        <f>'so sanh'!C2246</f>
        <v>cái</v>
      </c>
      <c r="D2193" s="208">
        <f>'so sanh'!D2246</f>
        <v>0</v>
      </c>
      <c r="E2193" s="208">
        <f>'so sanh'!E2246</f>
        <v>0</v>
      </c>
    </row>
    <row r="2194" spans="1:5" x14ac:dyDescent="0.3">
      <c r="A2194" s="45">
        <f>'so sanh'!A2247</f>
        <v>0</v>
      </c>
      <c r="B2194" s="208" t="str">
        <f>'so sanh'!B2247</f>
        <v>ỐNG NỐI</v>
      </c>
      <c r="C2194" s="208">
        <f>'so sanh'!C2247</f>
        <v>0</v>
      </c>
      <c r="D2194" s="208">
        <f>'so sanh'!D2247</f>
        <v>0</v>
      </c>
      <c r="E2194" s="208">
        <f>'so sanh'!E2247</f>
        <v>0</v>
      </c>
    </row>
    <row r="2195" spans="1:5" x14ac:dyDescent="0.3">
      <c r="A2195" s="45">
        <f>'so sanh'!A2248</f>
        <v>1</v>
      </c>
      <c r="B2195" s="208" t="str">
        <f>'so sanh'!B2248</f>
        <v xml:space="preserve">Ống nối ON - AL 50mm2 dài 180mm </v>
      </c>
      <c r="C2195" s="208" t="str">
        <f>'so sanh'!C2248</f>
        <v>ống</v>
      </c>
      <c r="D2195" s="208">
        <f>'so sanh'!D2248</f>
        <v>0</v>
      </c>
      <c r="E2195" s="208">
        <f>'so sanh'!E2248</f>
        <v>0</v>
      </c>
    </row>
    <row r="2196" spans="1:5" x14ac:dyDescent="0.3">
      <c r="A2196" s="45">
        <f>'so sanh'!A2249</f>
        <v>2</v>
      </c>
      <c r="B2196" s="208" t="str">
        <f>'so sanh'!B2249</f>
        <v>Ống nối ON - AL 70mm2 dài 230mm</v>
      </c>
      <c r="C2196" s="208" t="str">
        <f>'so sanh'!C2249</f>
        <v>ống</v>
      </c>
      <c r="D2196" s="208">
        <f>'so sanh'!D2249</f>
        <v>0</v>
      </c>
      <c r="E2196" s="208">
        <f>'so sanh'!E2249</f>
        <v>0</v>
      </c>
    </row>
    <row r="2197" spans="1:5" x14ac:dyDescent="0.3">
      <c r="A2197" s="45">
        <f>'so sanh'!A2250</f>
        <v>3</v>
      </c>
      <c r="B2197" s="208" t="str">
        <f>'so sanh'!B2250</f>
        <v>Ống nối ON - AL 95mm2 dài 180mm</v>
      </c>
      <c r="C2197" s="208" t="str">
        <f>'so sanh'!C2250</f>
        <v>ống</v>
      </c>
      <c r="D2197" s="208">
        <f>'so sanh'!D2250</f>
        <v>0</v>
      </c>
      <c r="E2197" s="208">
        <f>'so sanh'!E2250</f>
        <v>0</v>
      </c>
    </row>
    <row r="2198" spans="1:5" x14ac:dyDescent="0.3">
      <c r="A2198" s="45">
        <f>'so sanh'!A2251</f>
        <v>0</v>
      </c>
      <c r="B2198" s="208" t="str">
        <f>'so sanh'!B2251</f>
        <v>CÔNG TY CỔ PHẦN DÂY CÁP ĐIỆN VIỆT NAM Số 70-72 Nam Kỳ Khởi Nghĩa, Q1, TP.HCM áp dụng từ ngày 01/01/2019</v>
      </c>
      <c r="C2198" s="208">
        <f>'so sanh'!C2251</f>
        <v>0</v>
      </c>
      <c r="D2198" s="208">
        <f>'so sanh'!D2251</f>
        <v>0</v>
      </c>
      <c r="E2198" s="208">
        <f>'so sanh'!E2251</f>
        <v>0</v>
      </c>
    </row>
    <row r="2199" spans="1:5" x14ac:dyDescent="0.3">
      <c r="A2199" s="45">
        <f>'so sanh'!A2252</f>
        <v>0</v>
      </c>
      <c r="B2199" s="208" t="str">
        <f>'so sanh'!B2252</f>
        <v xml:space="preserve">CÁP ĐỒNG BỌC PVC </v>
      </c>
      <c r="C2199" s="208">
        <f>'so sanh'!C2252</f>
        <v>0</v>
      </c>
      <c r="D2199" s="208">
        <f>'so sanh'!D2252</f>
        <v>0</v>
      </c>
      <c r="E2199" s="208">
        <f>'so sanh'!E2252</f>
        <v>0</v>
      </c>
    </row>
    <row r="2200" spans="1:5" x14ac:dyDescent="0.3">
      <c r="A2200" s="45">
        <f>'so sanh'!A2253</f>
        <v>1</v>
      </c>
      <c r="B2200" s="208" t="str">
        <f>'so sanh'!B2253</f>
        <v xml:space="preserve">Cáp  PVC CV 10mm2   </v>
      </c>
      <c r="C2200" s="208" t="str">
        <f>'so sanh'!C2253</f>
        <v>m</v>
      </c>
      <c r="D2200" s="208">
        <f>'so sanh'!D2253</f>
        <v>0</v>
      </c>
      <c r="E2200" s="208">
        <f>'so sanh'!E2253</f>
        <v>0</v>
      </c>
    </row>
    <row r="2201" spans="1:5" x14ac:dyDescent="0.3">
      <c r="A2201" s="45">
        <f>'so sanh'!A2254</f>
        <v>2</v>
      </c>
      <c r="B2201" s="208" t="str">
        <f>'so sanh'!B2254</f>
        <v xml:space="preserve">Cáp  PVC CV50mm2 </v>
      </c>
      <c r="C2201" s="208" t="str">
        <f>'so sanh'!C2254</f>
        <v>m</v>
      </c>
      <c r="D2201" s="208">
        <f>'so sanh'!D2254</f>
        <v>0</v>
      </c>
      <c r="E2201" s="208">
        <f>'so sanh'!E2254</f>
        <v>0</v>
      </c>
    </row>
    <row r="2202" spans="1:5" x14ac:dyDescent="0.3">
      <c r="A2202" s="45">
        <f>'so sanh'!A2255</f>
        <v>3</v>
      </c>
      <c r="B2202" s="208" t="str">
        <f>'so sanh'!B2255</f>
        <v xml:space="preserve">Cáp  PVC CV70mm2 </v>
      </c>
      <c r="C2202" s="208" t="str">
        <f>'so sanh'!C2255</f>
        <v>m</v>
      </c>
      <c r="D2202" s="208">
        <f>'so sanh'!D2255</f>
        <v>0</v>
      </c>
      <c r="E2202" s="208">
        <f>'so sanh'!E2255</f>
        <v>0</v>
      </c>
    </row>
    <row r="2203" spans="1:5" x14ac:dyDescent="0.3">
      <c r="A2203" s="45">
        <f>'so sanh'!A2256</f>
        <v>4</v>
      </c>
      <c r="B2203" s="208" t="str">
        <f>'so sanh'!B2256</f>
        <v xml:space="preserve">Cáp  PVC CV95mm2   </v>
      </c>
      <c r="C2203" s="208" t="str">
        <f>'so sanh'!C2256</f>
        <v>m</v>
      </c>
      <c r="D2203" s="208">
        <f>'so sanh'!D2256</f>
        <v>0</v>
      </c>
      <c r="E2203" s="208">
        <f>'so sanh'!E2256</f>
        <v>0</v>
      </c>
    </row>
    <row r="2204" spans="1:5" x14ac:dyDescent="0.3">
      <c r="A2204" s="45">
        <f>'so sanh'!A2257</f>
        <v>5</v>
      </c>
      <c r="B2204" s="208" t="str">
        <f>'so sanh'!B2257</f>
        <v xml:space="preserve">Cáp  PVC CV120mm2  </v>
      </c>
      <c r="C2204" s="208" t="str">
        <f>'so sanh'!C2257</f>
        <v>m</v>
      </c>
      <c r="D2204" s="208">
        <f>'so sanh'!D2257</f>
        <v>0</v>
      </c>
      <c r="E2204" s="208">
        <f>'so sanh'!E2257</f>
        <v>0</v>
      </c>
    </row>
    <row r="2205" spans="1:5" x14ac:dyDescent="0.3">
      <c r="A2205" s="45">
        <f>'so sanh'!A2258</f>
        <v>0</v>
      </c>
      <c r="B2205" s="208" t="str">
        <f>'so sanh'!B2258</f>
        <v>Cáp điện hạ thế -0,6/1kV  ruột đồng, cách điện PVC, vỏ PVC</v>
      </c>
      <c r="C2205" s="208">
        <f>'so sanh'!C2258</f>
        <v>0</v>
      </c>
      <c r="D2205" s="208">
        <f>'so sanh'!D2258</f>
        <v>0</v>
      </c>
      <c r="E2205" s="208">
        <f>'so sanh'!E2258</f>
        <v>0</v>
      </c>
    </row>
    <row r="2206" spans="1:5" x14ac:dyDescent="0.3">
      <c r="A2206" s="45">
        <f>'so sanh'!A2259</f>
        <v>1</v>
      </c>
      <c r="B2206" s="208" t="str">
        <f>'so sanh'!B2259</f>
        <v>Cáp CVV 6mm2 - 0,6/1kV</v>
      </c>
      <c r="C2206" s="208" t="str">
        <f>'so sanh'!C2259</f>
        <v>m</v>
      </c>
      <c r="D2206" s="208">
        <f>'so sanh'!D2259</f>
        <v>0</v>
      </c>
      <c r="E2206" s="208">
        <f>'so sanh'!E2259</f>
        <v>0</v>
      </c>
    </row>
    <row r="2207" spans="1:5" x14ac:dyDescent="0.3">
      <c r="A2207" s="45">
        <f>'so sanh'!A2260</f>
        <v>2</v>
      </c>
      <c r="B2207" s="208" t="str">
        <f>'so sanh'!B2260</f>
        <v>Cáp  CVV 10mm2 - 0,6/1kV</v>
      </c>
      <c r="C2207" s="208" t="str">
        <f>'so sanh'!C2260</f>
        <v>m</v>
      </c>
      <c r="D2207" s="208">
        <f>'so sanh'!D2260</f>
        <v>0</v>
      </c>
      <c r="E2207" s="208">
        <f>'so sanh'!E2260</f>
        <v>0</v>
      </c>
    </row>
    <row r="2208" spans="1:5" x14ac:dyDescent="0.3">
      <c r="A2208" s="45">
        <f>'so sanh'!A2261</f>
        <v>3</v>
      </c>
      <c r="B2208" s="208" t="str">
        <f>'so sanh'!B2261</f>
        <v>Cáp CVV 2x 16mm2 - 0,6/1kV</v>
      </c>
      <c r="C2208" s="208" t="str">
        <f>'so sanh'!C2261</f>
        <v>m</v>
      </c>
      <c r="D2208" s="208">
        <f>'so sanh'!D2261</f>
        <v>0</v>
      </c>
      <c r="E2208" s="208">
        <f>'so sanh'!E2261</f>
        <v>0</v>
      </c>
    </row>
    <row r="2209" spans="1:5" x14ac:dyDescent="0.3">
      <c r="A2209" s="45">
        <f>'so sanh'!A2262</f>
        <v>4</v>
      </c>
      <c r="B2209" s="208" t="str">
        <f>'so sanh'!B2262</f>
        <v>Cáp  CVV 2x 25mm2 - 0,6/1kV</v>
      </c>
      <c r="C2209" s="208" t="str">
        <f>'so sanh'!C2262</f>
        <v>m</v>
      </c>
      <c r="D2209" s="208">
        <f>'so sanh'!D2262</f>
        <v>0</v>
      </c>
      <c r="E2209" s="208">
        <f>'so sanh'!E2262</f>
        <v>0</v>
      </c>
    </row>
    <row r="2210" spans="1:5" x14ac:dyDescent="0.3">
      <c r="A2210" s="45">
        <f>'so sanh'!A2263</f>
        <v>5</v>
      </c>
      <c r="B2210" s="208" t="str">
        <f>'so sanh'!B2263</f>
        <v>Cáp  CVV 3x 16mm2  - 0,6/1kV</v>
      </c>
      <c r="C2210" s="208" t="str">
        <f>'so sanh'!C2263</f>
        <v>m</v>
      </c>
      <c r="D2210" s="208">
        <f>'so sanh'!D2263</f>
        <v>0</v>
      </c>
      <c r="E2210" s="208">
        <f>'so sanh'!E2263</f>
        <v>0</v>
      </c>
    </row>
    <row r="2211" spans="1:5" x14ac:dyDescent="0.3">
      <c r="A2211" s="45">
        <f>'so sanh'!A2264</f>
        <v>6</v>
      </c>
      <c r="B2211" s="208" t="str">
        <f>'so sanh'!B2264</f>
        <v>Cáp  CVV 3x 25mm2  - 0,6/1kV</v>
      </c>
      <c r="C2211" s="208" t="str">
        <f>'so sanh'!C2264</f>
        <v>m</v>
      </c>
      <c r="D2211" s="208">
        <f>'so sanh'!D2264</f>
        <v>0</v>
      </c>
      <c r="E2211" s="208">
        <f>'so sanh'!E2264</f>
        <v>0</v>
      </c>
    </row>
    <row r="2212" spans="1:5" x14ac:dyDescent="0.3">
      <c r="A2212" s="45">
        <f>'so sanh'!A2265</f>
        <v>7</v>
      </c>
      <c r="B2212" s="208" t="str">
        <f>'so sanh'!B2265</f>
        <v>Cáp  CVV 4x 16mm2  - 0,6/1kV</v>
      </c>
      <c r="C2212" s="208" t="str">
        <f>'so sanh'!C2265</f>
        <v>m</v>
      </c>
      <c r="D2212" s="208">
        <f>'so sanh'!D2265</f>
        <v>0</v>
      </c>
      <c r="E2212" s="208">
        <f>'so sanh'!E2265</f>
        <v>0</v>
      </c>
    </row>
    <row r="2213" spans="1:5" x14ac:dyDescent="0.3">
      <c r="A2213" s="45">
        <f>'so sanh'!A2266</f>
        <v>8</v>
      </c>
      <c r="B2213" s="208" t="str">
        <f>'so sanh'!B2266</f>
        <v>Cáp  CVV 4x 25mm2  - 0,6/1kV</v>
      </c>
      <c r="C2213" s="208" t="str">
        <f>'so sanh'!C2266</f>
        <v>m</v>
      </c>
      <c r="D2213" s="208">
        <f>'so sanh'!D2266</f>
        <v>0</v>
      </c>
      <c r="E2213" s="208">
        <f>'so sanh'!E2266</f>
        <v>0</v>
      </c>
    </row>
    <row r="2214" spans="1:5" x14ac:dyDescent="0.3">
      <c r="A2214" s="45">
        <f>'so sanh'!A2267</f>
        <v>0</v>
      </c>
      <c r="B2214" s="208" t="str">
        <f>'so sanh'!B2267</f>
        <v>CÁP ĐIỆN KẾ 0,6/1kV</v>
      </c>
      <c r="C2214" s="208">
        <f>'so sanh'!C2267</f>
        <v>0</v>
      </c>
      <c r="D2214" s="208">
        <f>'so sanh'!D2267</f>
        <v>0</v>
      </c>
      <c r="E2214" s="208">
        <f>'so sanh'!E2267</f>
        <v>0</v>
      </c>
    </row>
    <row r="2215" spans="1:5" x14ac:dyDescent="0.3">
      <c r="A2215" s="45">
        <f>'so sanh'!A2268</f>
        <v>1</v>
      </c>
      <c r="B2215" s="208" t="str">
        <f>'so sanh'!B2268</f>
        <v>DK -CVV 2x4</v>
      </c>
      <c r="C2215" s="208" t="str">
        <f>'so sanh'!C2268</f>
        <v>m</v>
      </c>
      <c r="D2215" s="208">
        <f>'so sanh'!D2268</f>
        <v>0</v>
      </c>
      <c r="E2215" s="208">
        <f>'so sanh'!E2268</f>
        <v>0</v>
      </c>
    </row>
    <row r="2216" spans="1:5" x14ac:dyDescent="0.3">
      <c r="A2216" s="45">
        <f>'so sanh'!A2269</f>
        <v>2</v>
      </c>
      <c r="B2216" s="208" t="str">
        <f>'so sanh'!B2269</f>
        <v>DK -CVV 2x6</v>
      </c>
      <c r="C2216" s="208" t="str">
        <f>'so sanh'!C2269</f>
        <v>m</v>
      </c>
      <c r="D2216" s="208">
        <f>'so sanh'!D2269</f>
        <v>0</v>
      </c>
      <c r="E2216" s="208">
        <f>'so sanh'!E2269</f>
        <v>0</v>
      </c>
    </row>
    <row r="2217" spans="1:5" x14ac:dyDescent="0.3">
      <c r="A2217" s="45">
        <f>'so sanh'!A2270</f>
        <v>3</v>
      </c>
      <c r="B2217" s="208" t="str">
        <f>'so sanh'!B2270</f>
        <v>DK -CVV 2x10</v>
      </c>
      <c r="C2217" s="208" t="str">
        <f>'so sanh'!C2270</f>
        <v>m</v>
      </c>
      <c r="D2217" s="208">
        <f>'so sanh'!D2270</f>
        <v>0</v>
      </c>
      <c r="E2217" s="208">
        <f>'so sanh'!E2270</f>
        <v>0</v>
      </c>
    </row>
    <row r="2218" spans="1:5" x14ac:dyDescent="0.3">
      <c r="A2218" s="45">
        <f>'so sanh'!A2271</f>
        <v>4</v>
      </c>
      <c r="B2218" s="208" t="str">
        <f>'so sanh'!B2271</f>
        <v>DK -CVV 3x4</v>
      </c>
      <c r="C2218" s="208" t="str">
        <f>'so sanh'!C2271</f>
        <v>m</v>
      </c>
      <c r="D2218" s="208">
        <f>'so sanh'!D2271</f>
        <v>0</v>
      </c>
      <c r="E2218" s="208">
        <f>'so sanh'!E2271</f>
        <v>0</v>
      </c>
    </row>
    <row r="2219" spans="1:5" x14ac:dyDescent="0.3">
      <c r="A2219" s="45">
        <f>'so sanh'!A2272</f>
        <v>5</v>
      </c>
      <c r="B2219" s="208" t="str">
        <f>'so sanh'!B2272</f>
        <v>DK -CVV 3x6</v>
      </c>
      <c r="C2219" s="208" t="str">
        <f>'so sanh'!C2272</f>
        <v>m</v>
      </c>
      <c r="D2219" s="208">
        <f>'so sanh'!D2272</f>
        <v>0</v>
      </c>
      <c r="E2219" s="208">
        <f>'so sanh'!E2272</f>
        <v>0</v>
      </c>
    </row>
    <row r="2220" spans="1:5" x14ac:dyDescent="0.3">
      <c r="A2220" s="45">
        <f>'so sanh'!A2273</f>
        <v>6</v>
      </c>
      <c r="B2220" s="208" t="str">
        <f>'so sanh'!B2273</f>
        <v>DK -CVV 3x10</v>
      </c>
      <c r="C2220" s="208" t="str">
        <f>'so sanh'!C2273</f>
        <v>m</v>
      </c>
      <c r="D2220" s="208">
        <f>'so sanh'!D2273</f>
        <v>0</v>
      </c>
      <c r="E2220" s="208">
        <f>'so sanh'!E2273</f>
        <v>0</v>
      </c>
    </row>
    <row r="2221" spans="1:5" x14ac:dyDescent="0.3">
      <c r="A2221" s="45">
        <f>'so sanh'!A2274</f>
        <v>7</v>
      </c>
      <c r="B2221" s="208" t="str">
        <f>'so sanh'!B2274</f>
        <v>DK -CVV 4x4</v>
      </c>
      <c r="C2221" s="208" t="str">
        <f>'so sanh'!C2274</f>
        <v>m</v>
      </c>
      <c r="D2221" s="208">
        <f>'so sanh'!D2274</f>
        <v>0</v>
      </c>
      <c r="E2221" s="208">
        <f>'so sanh'!E2274</f>
        <v>0</v>
      </c>
    </row>
    <row r="2222" spans="1:5" x14ac:dyDescent="0.3">
      <c r="A2222" s="45">
        <f>'so sanh'!A2275</f>
        <v>8</v>
      </c>
      <c r="B2222" s="208" t="str">
        <f>'so sanh'!B2275</f>
        <v>DK -CVV 4x6</v>
      </c>
      <c r="C2222" s="208" t="str">
        <f>'so sanh'!C2275</f>
        <v>m</v>
      </c>
      <c r="D2222" s="208">
        <f>'so sanh'!D2275</f>
        <v>0</v>
      </c>
      <c r="E2222" s="208">
        <f>'so sanh'!E2275</f>
        <v>0</v>
      </c>
    </row>
    <row r="2223" spans="1:5" x14ac:dyDescent="0.3">
      <c r="A2223" s="45">
        <f>'so sanh'!A2276</f>
        <v>0</v>
      </c>
      <c r="B2223" s="208" t="str">
        <f>'so sanh'!B2276</f>
        <v xml:space="preserve">CÁP NHÔM BỌC PVC </v>
      </c>
      <c r="C2223" s="208">
        <f>'so sanh'!C2276</f>
        <v>0</v>
      </c>
      <c r="D2223" s="208">
        <f>'so sanh'!D2276</f>
        <v>0</v>
      </c>
      <c r="E2223" s="208">
        <f>'so sanh'!E2276</f>
        <v>0</v>
      </c>
    </row>
    <row r="2224" spans="1:5" x14ac:dyDescent="0.3">
      <c r="A2224" s="45">
        <f>'so sanh'!A2277</f>
        <v>1</v>
      </c>
      <c r="B2224" s="208" t="str">
        <f>'so sanh'!B2277</f>
        <v>Dây nhôm cách điện PVC AV 50</v>
      </c>
      <c r="C2224" s="208" t="str">
        <f>'so sanh'!C2277</f>
        <v>m</v>
      </c>
      <c r="D2224" s="208">
        <f>'so sanh'!D2277</f>
        <v>0</v>
      </c>
      <c r="E2224" s="208">
        <f>'so sanh'!E2277</f>
        <v>0</v>
      </c>
    </row>
    <row r="2225" spans="1:5" x14ac:dyDescent="0.3">
      <c r="A2225" s="45">
        <f>'so sanh'!A2278</f>
        <v>2</v>
      </c>
      <c r="B2225" s="208" t="str">
        <f>'so sanh'!B2278</f>
        <v>Dây nhôm cách điện PVC AV 70</v>
      </c>
      <c r="C2225" s="208" t="str">
        <f>'so sanh'!C2278</f>
        <v>m</v>
      </c>
      <c r="D2225" s="208">
        <f>'so sanh'!D2278</f>
        <v>0</v>
      </c>
      <c r="E2225" s="208">
        <f>'so sanh'!E2278</f>
        <v>0</v>
      </c>
    </row>
    <row r="2226" spans="1:5" x14ac:dyDescent="0.3">
      <c r="A2226" s="45">
        <f>'so sanh'!A2279</f>
        <v>3</v>
      </c>
      <c r="B2226" s="208" t="str">
        <f>'so sanh'!B2279</f>
        <v>Dây nhôm cách điện PVC AV 95</v>
      </c>
      <c r="C2226" s="208" t="str">
        <f>'so sanh'!C2279</f>
        <v>m</v>
      </c>
      <c r="D2226" s="208">
        <f>'so sanh'!D2279</f>
        <v>0</v>
      </c>
      <c r="E2226" s="208">
        <f>'so sanh'!E2279</f>
        <v>0</v>
      </c>
    </row>
    <row r="2227" spans="1:5" x14ac:dyDescent="0.3">
      <c r="A2227" s="45">
        <f>'so sanh'!A2280</f>
        <v>0</v>
      </c>
      <c r="B2227" s="208" t="str">
        <f>'so sanh'!B2280</f>
        <v>DÂY NHÔM TRẦN XOẮN</v>
      </c>
      <c r="C2227" s="208">
        <f>'so sanh'!C2280</f>
        <v>0</v>
      </c>
      <c r="D2227" s="208">
        <f>'so sanh'!D2280</f>
        <v>0</v>
      </c>
      <c r="E2227" s="208">
        <f>'so sanh'!E2280</f>
        <v>0</v>
      </c>
    </row>
    <row r="2228" spans="1:5" x14ac:dyDescent="0.3">
      <c r="A2228" s="45">
        <f>'so sanh'!A2281</f>
        <v>1</v>
      </c>
      <c r="B2228" s="208" t="str">
        <f>'so sanh'!B2281</f>
        <v>A-50</v>
      </c>
      <c r="C2228" s="208" t="str">
        <f>'so sanh'!C2281</f>
        <v>kg</v>
      </c>
      <c r="D2228" s="208">
        <f>'so sanh'!D2281</f>
        <v>0</v>
      </c>
      <c r="E2228" s="208">
        <f>'so sanh'!E2281</f>
        <v>0</v>
      </c>
    </row>
    <row r="2229" spans="1:5" x14ac:dyDescent="0.3">
      <c r="A2229" s="45">
        <f>'so sanh'!A2282</f>
        <v>2</v>
      </c>
      <c r="B2229" s="208" t="str">
        <f>'so sanh'!B2282</f>
        <v>A-70</v>
      </c>
      <c r="C2229" s="208" t="str">
        <f>'so sanh'!C2282</f>
        <v>kg</v>
      </c>
      <c r="D2229" s="208">
        <f>'so sanh'!D2282</f>
        <v>0</v>
      </c>
      <c r="E2229" s="208">
        <f>'so sanh'!E2282</f>
        <v>0</v>
      </c>
    </row>
    <row r="2230" spans="1:5" x14ac:dyDescent="0.3">
      <c r="A2230" s="45">
        <f>'so sanh'!A2283</f>
        <v>3</v>
      </c>
      <c r="B2230" s="208" t="str">
        <f>'so sanh'!B2283</f>
        <v>A-95</v>
      </c>
      <c r="C2230" s="208" t="str">
        <f>'so sanh'!C2283</f>
        <v>kg</v>
      </c>
      <c r="D2230" s="208">
        <f>'so sanh'!D2283</f>
        <v>0</v>
      </c>
      <c r="E2230" s="208">
        <f>'so sanh'!E2283</f>
        <v>0</v>
      </c>
    </row>
    <row r="2231" spans="1:5" x14ac:dyDescent="0.3">
      <c r="A2231" s="45">
        <f>'so sanh'!A2284</f>
        <v>0</v>
      </c>
      <c r="B2231" s="208" t="str">
        <f>'so sanh'!B2284</f>
        <v>DÂY ĐỒNG TRẦN XOẮN</v>
      </c>
      <c r="C2231" s="208">
        <f>'so sanh'!C2284</f>
        <v>0</v>
      </c>
      <c r="D2231" s="208">
        <f>'so sanh'!D2284</f>
        <v>0</v>
      </c>
      <c r="E2231" s="208">
        <f>'so sanh'!E2284</f>
        <v>0</v>
      </c>
    </row>
    <row r="2232" spans="1:5" x14ac:dyDescent="0.3">
      <c r="A2232" s="45">
        <f>'so sanh'!A2285</f>
        <v>1</v>
      </c>
      <c r="B2232" s="208" t="str">
        <f>'so sanh'!B2285</f>
        <v>C-25</v>
      </c>
      <c r="C2232" s="208" t="str">
        <f>'so sanh'!C2285</f>
        <v>kg</v>
      </c>
      <c r="D2232" s="208">
        <f>'so sanh'!D2285</f>
        <v>0</v>
      </c>
      <c r="E2232" s="208">
        <f>'so sanh'!E2285</f>
        <v>0</v>
      </c>
    </row>
    <row r="2233" spans="1:5" x14ac:dyDescent="0.3">
      <c r="A2233" s="45">
        <f>'so sanh'!A2286</f>
        <v>2</v>
      </c>
      <c r="B2233" s="208" t="str">
        <f>'so sanh'!B2286</f>
        <v>C-35</v>
      </c>
      <c r="C2233" s="208" t="str">
        <f>'so sanh'!C2286</f>
        <v>kg</v>
      </c>
      <c r="D2233" s="208">
        <f>'so sanh'!D2286</f>
        <v>0</v>
      </c>
      <c r="E2233" s="208">
        <f>'so sanh'!E2286</f>
        <v>0</v>
      </c>
    </row>
    <row r="2234" spans="1:5" x14ac:dyDescent="0.3">
      <c r="A2234" s="45">
        <f>'so sanh'!A2287</f>
        <v>3</v>
      </c>
      <c r="B2234" s="208" t="str">
        <f>'so sanh'!B2287</f>
        <v>C-50</v>
      </c>
      <c r="C2234" s="208" t="str">
        <f>'so sanh'!C2287</f>
        <v>kg</v>
      </c>
      <c r="D2234" s="208">
        <f>'so sanh'!D2287</f>
        <v>0</v>
      </c>
      <c r="E2234" s="208">
        <f>'so sanh'!E2287</f>
        <v>0</v>
      </c>
    </row>
    <row r="2235" spans="1:5" x14ac:dyDescent="0.3">
      <c r="A2235" s="45">
        <f>'so sanh'!A2288</f>
        <v>0</v>
      </c>
      <c r="B2235" s="208" t="str">
        <f>'so sanh'!B2288</f>
        <v>DÂY NHÔM LÕI THÉP</v>
      </c>
      <c r="C2235" s="208">
        <f>'so sanh'!C2288</f>
        <v>0</v>
      </c>
      <c r="D2235" s="208">
        <f>'so sanh'!D2288</f>
        <v>0</v>
      </c>
      <c r="E2235" s="208">
        <f>'so sanh'!E2288</f>
        <v>0</v>
      </c>
    </row>
    <row r="2236" spans="1:5" x14ac:dyDescent="0.3">
      <c r="A2236" s="45">
        <f>'so sanh'!A2289</f>
        <v>1</v>
      </c>
      <c r="B2236" s="208" t="str">
        <f>'so sanh'!B2289</f>
        <v>ACSR-50/8</v>
      </c>
      <c r="C2236" s="208" t="str">
        <f>'so sanh'!C2289</f>
        <v>kg</v>
      </c>
      <c r="D2236" s="208">
        <f>'so sanh'!D2289</f>
        <v>0</v>
      </c>
      <c r="E2236" s="208">
        <f>'so sanh'!E2289</f>
        <v>0</v>
      </c>
    </row>
    <row r="2237" spans="1:5" x14ac:dyDescent="0.3">
      <c r="A2237" s="45">
        <f>'so sanh'!A2290</f>
        <v>2</v>
      </c>
      <c r="B2237" s="208" t="str">
        <f>'so sanh'!B2290</f>
        <v>ACSR-70/11</v>
      </c>
      <c r="C2237" s="208" t="str">
        <f>'so sanh'!C2290</f>
        <v>kg</v>
      </c>
      <c r="D2237" s="208">
        <f>'so sanh'!D2290</f>
        <v>0</v>
      </c>
      <c r="E2237" s="208">
        <f>'so sanh'!E2290</f>
        <v>0</v>
      </c>
    </row>
    <row r="2238" spans="1:5" x14ac:dyDescent="0.3">
      <c r="A2238" s="45">
        <f>'so sanh'!A2291</f>
        <v>3</v>
      </c>
      <c r="B2238" s="208" t="str">
        <f>'so sanh'!B2291</f>
        <v>ACSR-95/16</v>
      </c>
      <c r="C2238" s="208" t="str">
        <f>'so sanh'!C2291</f>
        <v>kg</v>
      </c>
      <c r="D2238" s="208">
        <f>'so sanh'!D2291</f>
        <v>0</v>
      </c>
      <c r="E2238" s="208">
        <f>'so sanh'!E2291</f>
        <v>0</v>
      </c>
    </row>
    <row r="2239" spans="1:5" x14ac:dyDescent="0.3">
      <c r="A2239" s="45">
        <f>'so sanh'!A2292</f>
        <v>4</v>
      </c>
      <c r="B2239" s="208" t="str">
        <f>'so sanh'!B2292</f>
        <v>ACSR-120/19</v>
      </c>
      <c r="C2239" s="208" t="str">
        <f>'so sanh'!C2292</f>
        <v>kg</v>
      </c>
      <c r="D2239" s="208">
        <f>'so sanh'!D2292</f>
        <v>0</v>
      </c>
      <c r="E2239" s="208">
        <f>'so sanh'!E2292</f>
        <v>0</v>
      </c>
    </row>
    <row r="2240" spans="1:5" x14ac:dyDescent="0.3">
      <c r="A2240" s="45">
        <f>'so sanh'!A2293</f>
        <v>0</v>
      </c>
      <c r="B2240" s="208" t="str">
        <f>'so sanh'!B2293</f>
        <v>CÁP ĐỒNG BỌC TRUNG THẾ XLPE 24kV</v>
      </c>
      <c r="C2240" s="208">
        <f>'so sanh'!C2293</f>
        <v>0</v>
      </c>
      <c r="D2240" s="208">
        <f>'so sanh'!D2293</f>
        <v>0</v>
      </c>
      <c r="E2240" s="208">
        <f>'so sanh'!E2293</f>
        <v>0</v>
      </c>
    </row>
    <row r="2241" spans="1:5" x14ac:dyDescent="0.3">
      <c r="A2241" s="45">
        <f>'so sanh'!A2294</f>
        <v>1</v>
      </c>
      <c r="B2241" s="208" t="str">
        <f>'so sanh'!B2294</f>
        <v>CXV -25mm2</v>
      </c>
      <c r="C2241" s="208" t="str">
        <f>'so sanh'!C2294</f>
        <v>m</v>
      </c>
      <c r="D2241" s="208">
        <f>'so sanh'!D2294</f>
        <v>0</v>
      </c>
      <c r="E2241" s="208">
        <f>'so sanh'!E2294</f>
        <v>0</v>
      </c>
    </row>
    <row r="2242" spans="1:5" x14ac:dyDescent="0.3">
      <c r="A2242" s="45">
        <f>'so sanh'!A2295</f>
        <v>2</v>
      </c>
      <c r="B2242" s="208" t="str">
        <f>'so sanh'!B2295</f>
        <v>CXV -35mm2</v>
      </c>
      <c r="C2242" s="208" t="str">
        <f>'so sanh'!C2295</f>
        <v>m</v>
      </c>
      <c r="D2242" s="208">
        <f>'so sanh'!D2295</f>
        <v>0</v>
      </c>
      <c r="E2242" s="208">
        <f>'so sanh'!E2295</f>
        <v>0</v>
      </c>
    </row>
    <row r="2243" spans="1:5" x14ac:dyDescent="0.3">
      <c r="A2243" s="45">
        <f>'so sanh'!A2296</f>
        <v>3</v>
      </c>
      <c r="B2243" s="208" t="str">
        <f>'so sanh'!B2296</f>
        <v>CXV -50mm2</v>
      </c>
      <c r="C2243" s="208" t="str">
        <f>'so sanh'!C2296</f>
        <v>m</v>
      </c>
      <c r="D2243" s="208">
        <f>'so sanh'!D2296</f>
        <v>0</v>
      </c>
      <c r="E2243" s="208">
        <f>'so sanh'!E2296</f>
        <v>0</v>
      </c>
    </row>
    <row r="2244" spans="1:5" x14ac:dyDescent="0.3">
      <c r="A2244" s="45">
        <f>'so sanh'!A2297</f>
        <v>4</v>
      </c>
      <c r="B2244" s="208" t="str">
        <f>'so sanh'!B2297</f>
        <v>CXV -70mm2</v>
      </c>
      <c r="C2244" s="208" t="str">
        <f>'so sanh'!C2297</f>
        <v>m</v>
      </c>
      <c r="D2244" s="208">
        <f>'so sanh'!D2297</f>
        <v>0</v>
      </c>
      <c r="E2244" s="208">
        <f>'so sanh'!E2297</f>
        <v>0</v>
      </c>
    </row>
    <row r="2245" spans="1:5" x14ac:dyDescent="0.3">
      <c r="A2245" s="45">
        <f>'so sanh'!A2298</f>
        <v>0</v>
      </c>
      <c r="B2245" s="208" t="str">
        <f>'so sanh'!B2298</f>
        <v xml:space="preserve">CÁP NHÔM BỌC TRUNG THẾ LÕI THÉP XLPE 24kV </v>
      </c>
      <c r="C2245" s="208">
        <f>'so sanh'!C2298</f>
        <v>0</v>
      </c>
      <c r="D2245" s="208">
        <f>'so sanh'!D2298</f>
        <v>0</v>
      </c>
      <c r="E2245" s="208">
        <f>'so sanh'!E2298</f>
        <v>0</v>
      </c>
    </row>
    <row r="2246" spans="1:5" x14ac:dyDescent="0.3">
      <c r="A2246" s="45">
        <f>'so sanh'!A2299</f>
        <v>1</v>
      </c>
      <c r="B2246" s="208" t="str">
        <f>'so sanh'!B2299</f>
        <v>AsXV-50/8</v>
      </c>
      <c r="C2246" s="208" t="str">
        <f>'so sanh'!C2299</f>
        <v>m</v>
      </c>
      <c r="D2246" s="208">
        <f>'so sanh'!D2299</f>
        <v>0</v>
      </c>
      <c r="E2246" s="208">
        <f>'so sanh'!E2299</f>
        <v>0</v>
      </c>
    </row>
    <row r="2247" spans="1:5" x14ac:dyDescent="0.3">
      <c r="A2247" s="45">
        <f>'so sanh'!A2300</f>
        <v>2</v>
      </c>
      <c r="B2247" s="208" t="str">
        <f>'so sanh'!B2300</f>
        <v>AsXV-70/11</v>
      </c>
      <c r="C2247" s="208" t="str">
        <f>'so sanh'!C2300</f>
        <v>m</v>
      </c>
      <c r="D2247" s="208">
        <f>'so sanh'!D2300</f>
        <v>0</v>
      </c>
      <c r="E2247" s="208">
        <f>'so sanh'!E2300</f>
        <v>0</v>
      </c>
    </row>
    <row r="2248" spans="1:5" x14ac:dyDescent="0.3">
      <c r="A2248" s="45">
        <f>'so sanh'!A2301</f>
        <v>3</v>
      </c>
      <c r="B2248" s="208" t="str">
        <f>'so sanh'!B2301</f>
        <v>AsXV-95/16</v>
      </c>
      <c r="C2248" s="208" t="str">
        <f>'so sanh'!C2301</f>
        <v>m</v>
      </c>
      <c r="D2248" s="208">
        <f>'so sanh'!D2301</f>
        <v>0</v>
      </c>
      <c r="E2248" s="208">
        <f>'so sanh'!E2301</f>
        <v>0</v>
      </c>
    </row>
    <row r="2249" spans="1:5" x14ac:dyDescent="0.3">
      <c r="A2249" s="45">
        <f>'so sanh'!A2302</f>
        <v>4</v>
      </c>
      <c r="B2249" s="208" t="str">
        <f>'so sanh'!B2302</f>
        <v>AsXV-120/19</v>
      </c>
      <c r="C2249" s="208" t="str">
        <f>'so sanh'!C2302</f>
        <v>m</v>
      </c>
      <c r="D2249" s="208">
        <f>'so sanh'!D2302</f>
        <v>0</v>
      </c>
      <c r="E2249" s="208">
        <f>'so sanh'!E2302</f>
        <v>0</v>
      </c>
    </row>
    <row r="2250" spans="1:5" x14ac:dyDescent="0.3">
      <c r="A2250" s="45">
        <f>'so sanh'!A2303</f>
        <v>0</v>
      </c>
      <c r="B2250" s="208" t="str">
        <f>'so sanh'!B2303</f>
        <v xml:space="preserve">CÁP NHÔM VẶN XOẮN XLPE 0,6/1KV </v>
      </c>
      <c r="C2250" s="208">
        <f>'so sanh'!C2303</f>
        <v>0</v>
      </c>
      <c r="D2250" s="208">
        <f>'so sanh'!D2303</f>
        <v>0</v>
      </c>
      <c r="E2250" s="208">
        <f>'so sanh'!E2303</f>
        <v>0</v>
      </c>
    </row>
    <row r="2251" spans="1:5" x14ac:dyDescent="0.3">
      <c r="A2251" s="45">
        <f>'so sanh'!A2304</f>
        <v>1</v>
      </c>
      <c r="B2251" s="208" t="str">
        <f>'so sanh'!B2304</f>
        <v xml:space="preserve">LV-ABC: XLPE-2x50mm2   </v>
      </c>
      <c r="C2251" s="208" t="str">
        <f>'so sanh'!C2304</f>
        <v>m</v>
      </c>
      <c r="D2251" s="208">
        <f>'so sanh'!D2304</f>
        <v>0</v>
      </c>
      <c r="E2251" s="208">
        <f>'so sanh'!E2304</f>
        <v>0</v>
      </c>
    </row>
    <row r="2252" spans="1:5" x14ac:dyDescent="0.3">
      <c r="A2252" s="45">
        <f>'so sanh'!A2305</f>
        <v>2</v>
      </c>
      <c r="B2252" s="208" t="str">
        <f>'so sanh'!B2305</f>
        <v xml:space="preserve">LV-ABC: XLPE- 2x70mm2   </v>
      </c>
      <c r="C2252" s="208" t="str">
        <f>'so sanh'!C2305</f>
        <v>m</v>
      </c>
      <c r="D2252" s="208">
        <f>'so sanh'!D2305</f>
        <v>0</v>
      </c>
      <c r="E2252" s="208">
        <f>'so sanh'!E2305</f>
        <v>0</v>
      </c>
    </row>
    <row r="2253" spans="1:5" x14ac:dyDescent="0.3">
      <c r="A2253" s="45">
        <f>'so sanh'!A2306</f>
        <v>3</v>
      </c>
      <c r="B2253" s="208" t="str">
        <f>'so sanh'!B2306</f>
        <v xml:space="preserve">LV-ABC: XLPE- 2x95mm2   </v>
      </c>
      <c r="C2253" s="208" t="str">
        <f>'so sanh'!C2306</f>
        <v>m</v>
      </c>
      <c r="D2253" s="208">
        <f>'so sanh'!D2306</f>
        <v>0</v>
      </c>
      <c r="E2253" s="208">
        <f>'so sanh'!E2306</f>
        <v>0</v>
      </c>
    </row>
    <row r="2254" spans="1:5" x14ac:dyDescent="0.3">
      <c r="A2254" s="45">
        <f>'so sanh'!A2307</f>
        <v>4</v>
      </c>
      <c r="B2254" s="208" t="str">
        <f>'so sanh'!B2307</f>
        <v xml:space="preserve">LV-ABC: XLPE- 2x120mm2 </v>
      </c>
      <c r="C2254" s="208" t="str">
        <f>'so sanh'!C2307</f>
        <v>m</v>
      </c>
      <c r="D2254" s="208">
        <f>'so sanh'!D2307</f>
        <v>0</v>
      </c>
      <c r="E2254" s="208">
        <f>'so sanh'!E2307</f>
        <v>0</v>
      </c>
    </row>
    <row r="2255" spans="1:5" x14ac:dyDescent="0.3">
      <c r="A2255" s="45">
        <f>'so sanh'!A2308</f>
        <v>5</v>
      </c>
      <c r="B2255" s="208" t="str">
        <f>'so sanh'!B2308</f>
        <v xml:space="preserve">LV-ABC: XLPE-  3x50mm2   </v>
      </c>
      <c r="C2255" s="208" t="str">
        <f>'so sanh'!C2308</f>
        <v>m</v>
      </c>
      <c r="D2255" s="208">
        <f>'so sanh'!D2308</f>
        <v>0</v>
      </c>
      <c r="E2255" s="208">
        <f>'so sanh'!E2308</f>
        <v>0</v>
      </c>
    </row>
    <row r="2256" spans="1:5" x14ac:dyDescent="0.3">
      <c r="A2256" s="45">
        <f>'so sanh'!A2309</f>
        <v>6</v>
      </c>
      <c r="B2256" s="208" t="str">
        <f>'so sanh'!B2309</f>
        <v xml:space="preserve">LV-ABC: XLPE- 3x70mm2   </v>
      </c>
      <c r="C2256" s="208" t="str">
        <f>'so sanh'!C2309</f>
        <v>m</v>
      </c>
      <c r="D2256" s="208">
        <f>'so sanh'!D2309</f>
        <v>0</v>
      </c>
      <c r="E2256" s="208">
        <f>'so sanh'!E2309</f>
        <v>0</v>
      </c>
    </row>
    <row r="2257" spans="1:5" x14ac:dyDescent="0.3">
      <c r="A2257" s="45">
        <f>'so sanh'!A2310</f>
        <v>7</v>
      </c>
      <c r="B2257" s="208" t="str">
        <f>'so sanh'!B2310</f>
        <v xml:space="preserve">LV-ABC: XLPE- 3x95mm2   </v>
      </c>
      <c r="C2257" s="208" t="str">
        <f>'so sanh'!C2310</f>
        <v>m</v>
      </c>
      <c r="D2257" s="208">
        <f>'so sanh'!D2310</f>
        <v>0</v>
      </c>
      <c r="E2257" s="208">
        <f>'so sanh'!E2310</f>
        <v>0</v>
      </c>
    </row>
    <row r="2258" spans="1:5" x14ac:dyDescent="0.3">
      <c r="A2258" s="45">
        <f>'so sanh'!A2311</f>
        <v>8</v>
      </c>
      <c r="B2258" s="208" t="str">
        <f>'so sanh'!B2311</f>
        <v xml:space="preserve">LV-ABC: XLPE- 3x120mm2 </v>
      </c>
      <c r="C2258" s="208" t="str">
        <f>'so sanh'!C2311</f>
        <v>m</v>
      </c>
      <c r="D2258" s="208">
        <f>'so sanh'!D2311</f>
        <v>0</v>
      </c>
      <c r="E2258" s="208">
        <f>'so sanh'!E2311</f>
        <v>0</v>
      </c>
    </row>
    <row r="2259" spans="1:5" x14ac:dyDescent="0.3">
      <c r="A2259" s="45">
        <f>'so sanh'!A2312</f>
        <v>9</v>
      </c>
      <c r="B2259" s="208" t="str">
        <f>'so sanh'!B2312</f>
        <v xml:space="preserve">LV-ABC: XLPE 4x50mm2   </v>
      </c>
      <c r="C2259" s="208" t="str">
        <f>'so sanh'!C2312</f>
        <v>m</v>
      </c>
      <c r="D2259" s="208" t="e">
        <f>'so sanh'!D2312</f>
        <v>#REF!</v>
      </c>
      <c r="E2259" s="208" t="e">
        <f>'so sanh'!E2312</f>
        <v>#REF!</v>
      </c>
    </row>
    <row r="2260" spans="1:5" x14ac:dyDescent="0.3">
      <c r="A2260" s="45">
        <f>'so sanh'!A2313</f>
        <v>10</v>
      </c>
      <c r="B2260" s="208" t="str">
        <f>'so sanh'!B2313</f>
        <v xml:space="preserve">LV-ABC: XLPE  4x70mm2   </v>
      </c>
      <c r="C2260" s="208" t="str">
        <f>'so sanh'!C2313</f>
        <v>m</v>
      </c>
      <c r="D2260" s="208" t="e">
        <f>'so sanh'!D2313</f>
        <v>#REF!</v>
      </c>
      <c r="E2260" s="208" t="e">
        <f>'so sanh'!E2313</f>
        <v>#REF!</v>
      </c>
    </row>
    <row r="2261" spans="1:5" x14ac:dyDescent="0.3">
      <c r="A2261" s="45">
        <f>'so sanh'!A2314</f>
        <v>11</v>
      </c>
      <c r="B2261" s="208" t="str">
        <f>'so sanh'!B2314</f>
        <v xml:space="preserve">LV-ABC: XLPE  4x95mm2   </v>
      </c>
      <c r="C2261" s="208" t="str">
        <f>'so sanh'!C2314</f>
        <v>m</v>
      </c>
      <c r="D2261" s="208" t="e">
        <f>'so sanh'!D2314</f>
        <v>#REF!</v>
      </c>
      <c r="E2261" s="208" t="e">
        <f>'so sanh'!E2314</f>
        <v>#REF!</v>
      </c>
    </row>
    <row r="2262" spans="1:5" x14ac:dyDescent="0.3">
      <c r="A2262" s="45">
        <f>'so sanh'!A2315</f>
        <v>12</v>
      </c>
      <c r="B2262" s="208" t="str">
        <f>'so sanh'!B2315</f>
        <v xml:space="preserve">LV-ABC: XLPE 4x120mm2 </v>
      </c>
      <c r="C2262" s="208" t="str">
        <f>'so sanh'!C2315</f>
        <v>m</v>
      </c>
      <c r="D2262" s="208" t="e">
        <f>'so sanh'!D2315</f>
        <v>#REF!</v>
      </c>
      <c r="E2262" s="208" t="e">
        <f>'so sanh'!E2315</f>
        <v>#REF!</v>
      </c>
    </row>
    <row r="2263" spans="1:5" x14ac:dyDescent="0.3">
      <c r="A2263" s="45" t="str">
        <f>'so sanh'!A2316</f>
        <v>XVII</v>
      </c>
      <c r="B2263" s="208" t="str">
        <f>'so sanh'!B2316</f>
        <v>CỬA VÀ KÍNH CÁC LOẠI :</v>
      </c>
      <c r="C2263" s="208">
        <f>'so sanh'!C2316</f>
        <v>0</v>
      </c>
      <c r="D2263" s="208">
        <f>'so sanh'!D2316</f>
        <v>0</v>
      </c>
      <c r="E2263" s="208">
        <f>'so sanh'!E2316</f>
        <v>0</v>
      </c>
    </row>
    <row r="2264" spans="1:5" x14ac:dyDescent="0.3">
      <c r="A2264" s="45">
        <f>'so sanh'!A2317</f>
        <v>0</v>
      </c>
      <c r="B2264" s="208" t="e">
        <f>'so sanh'!B2317</f>
        <v>#REF!</v>
      </c>
      <c r="C2264" s="208">
        <f>'so sanh'!C2317</f>
        <v>0</v>
      </c>
      <c r="D2264" s="208">
        <f>'so sanh'!D2317</f>
        <v>0</v>
      </c>
      <c r="E2264" s="208">
        <f>'so sanh'!E2317</f>
        <v>0</v>
      </c>
    </row>
    <row r="2265" spans="1:5" x14ac:dyDescent="0.3">
      <c r="A2265" s="45">
        <f>'so sanh'!A2318</f>
        <v>0</v>
      </c>
      <c r="B2265" s="208" t="e">
        <f>'so sanh'!B2318</f>
        <v>#REF!</v>
      </c>
      <c r="C2265" s="208">
        <f>'so sanh'!C2318</f>
        <v>0</v>
      </c>
      <c r="D2265" s="208">
        <f>'so sanh'!D2318</f>
        <v>0</v>
      </c>
      <c r="E2265" s="208">
        <f>'so sanh'!E2318</f>
        <v>0</v>
      </c>
    </row>
    <row r="2266" spans="1:5" x14ac:dyDescent="0.3">
      <c r="A2266" s="45" t="e">
        <f>'so sanh'!A2319</f>
        <v>#REF!</v>
      </c>
      <c r="B2266" s="208" t="e">
        <f>'so sanh'!B2319</f>
        <v>#REF!</v>
      </c>
      <c r="C2266" s="208" t="e">
        <f>'so sanh'!C2319</f>
        <v>#REF!</v>
      </c>
      <c r="D2266" s="208" t="e">
        <f>'so sanh'!D2319</f>
        <v>#REF!</v>
      </c>
      <c r="E2266" s="208" t="e">
        <f>'so sanh'!E2319</f>
        <v>#REF!</v>
      </c>
    </row>
    <row r="2267" spans="1:5" x14ac:dyDescent="0.3">
      <c r="A2267" s="45" t="e">
        <f>'so sanh'!A2320</f>
        <v>#REF!</v>
      </c>
      <c r="B2267" s="208" t="e">
        <f>'so sanh'!B2320</f>
        <v>#REF!</v>
      </c>
      <c r="C2267" s="208" t="e">
        <f>'so sanh'!C2320</f>
        <v>#REF!</v>
      </c>
      <c r="D2267" s="208" t="e">
        <f>'so sanh'!D2320</f>
        <v>#REF!</v>
      </c>
      <c r="E2267" s="208" t="e">
        <f>'so sanh'!E2320</f>
        <v>#REF!</v>
      </c>
    </row>
    <row r="2268" spans="1:5" x14ac:dyDescent="0.3">
      <c r="A2268" s="45" t="e">
        <f>'so sanh'!A2321</f>
        <v>#REF!</v>
      </c>
      <c r="B2268" s="208" t="e">
        <f>'so sanh'!B2321</f>
        <v>#REF!</v>
      </c>
      <c r="C2268" s="208" t="e">
        <f>'so sanh'!C2321</f>
        <v>#REF!</v>
      </c>
      <c r="D2268" s="208" t="e">
        <f>'so sanh'!D2321</f>
        <v>#REF!</v>
      </c>
      <c r="E2268" s="208" t="e">
        <f>'so sanh'!E2321</f>
        <v>#REF!</v>
      </c>
    </row>
    <row r="2269" spans="1:5" x14ac:dyDescent="0.3">
      <c r="A2269" s="45" t="e">
        <f>'so sanh'!A2322</f>
        <v>#REF!</v>
      </c>
      <c r="B2269" s="208" t="e">
        <f>'so sanh'!B2322</f>
        <v>#REF!</v>
      </c>
      <c r="C2269" s="208" t="e">
        <f>'so sanh'!C2322</f>
        <v>#REF!</v>
      </c>
      <c r="D2269" s="208" t="e">
        <f>'so sanh'!D2322</f>
        <v>#REF!</v>
      </c>
      <c r="E2269" s="208" t="e">
        <f>'so sanh'!E2322</f>
        <v>#REF!</v>
      </c>
    </row>
    <row r="2270" spans="1:5" x14ac:dyDescent="0.3">
      <c r="A2270" s="45" t="e">
        <f>'so sanh'!A2323</f>
        <v>#REF!</v>
      </c>
      <c r="B2270" s="208" t="e">
        <f>'so sanh'!B2323</f>
        <v>#REF!</v>
      </c>
      <c r="C2270" s="208" t="e">
        <f>'so sanh'!C2323</f>
        <v>#REF!</v>
      </c>
      <c r="D2270" s="208" t="e">
        <f>'so sanh'!D2323</f>
        <v>#REF!</v>
      </c>
      <c r="E2270" s="208" t="e">
        <f>'so sanh'!E2323</f>
        <v>#REF!</v>
      </c>
    </row>
    <row r="2271" spans="1:5" x14ac:dyDescent="0.3">
      <c r="A2271" s="45" t="e">
        <f>'so sanh'!A2324</f>
        <v>#REF!</v>
      </c>
      <c r="B2271" s="208" t="e">
        <f>'so sanh'!B2324</f>
        <v>#REF!</v>
      </c>
      <c r="C2271" s="208" t="e">
        <f>'so sanh'!C2324</f>
        <v>#REF!</v>
      </c>
      <c r="D2271" s="208" t="e">
        <f>'so sanh'!D2324</f>
        <v>#REF!</v>
      </c>
      <c r="E2271" s="208" t="e">
        <f>'so sanh'!E2324</f>
        <v>#REF!</v>
      </c>
    </row>
    <row r="2272" spans="1:5" x14ac:dyDescent="0.3">
      <c r="A2272" s="45" t="e">
        <f>'so sanh'!A2325</f>
        <v>#REF!</v>
      </c>
      <c r="B2272" s="208" t="e">
        <f>'so sanh'!B2325</f>
        <v>#REF!</v>
      </c>
      <c r="C2272" s="208" t="e">
        <f>'so sanh'!C2325</f>
        <v>#REF!</v>
      </c>
      <c r="D2272" s="208" t="e">
        <f>'so sanh'!D2325</f>
        <v>#REF!</v>
      </c>
      <c r="E2272" s="208" t="e">
        <f>'so sanh'!E2325</f>
        <v>#REF!</v>
      </c>
    </row>
    <row r="2273" spans="1:5" x14ac:dyDescent="0.3">
      <c r="A2273" s="45">
        <f>'so sanh'!A2326</f>
        <v>0</v>
      </c>
      <c r="B2273" s="208" t="e">
        <f>'so sanh'!B2326</f>
        <v>#REF!</v>
      </c>
      <c r="C2273" s="208">
        <f>'so sanh'!C2326</f>
        <v>0</v>
      </c>
      <c r="D2273" s="208">
        <f>'so sanh'!D2326</f>
        <v>0</v>
      </c>
      <c r="E2273" s="208">
        <f>'so sanh'!E2326</f>
        <v>0</v>
      </c>
    </row>
    <row r="2274" spans="1:5" x14ac:dyDescent="0.3">
      <c r="A2274" s="45" t="e">
        <f>'so sanh'!A2327</f>
        <v>#REF!</v>
      </c>
      <c r="B2274" s="208" t="e">
        <f>'so sanh'!B2327</f>
        <v>#REF!</v>
      </c>
      <c r="C2274" s="208" t="e">
        <f>'so sanh'!C2327</f>
        <v>#REF!</v>
      </c>
      <c r="D2274" s="208" t="e">
        <f>'so sanh'!D2327</f>
        <v>#REF!</v>
      </c>
      <c r="E2274" s="208" t="e">
        <f>'so sanh'!E2327</f>
        <v>#REF!</v>
      </c>
    </row>
    <row r="2275" spans="1:5" x14ac:dyDescent="0.3">
      <c r="A2275" s="45" t="e">
        <f>'so sanh'!A2328</f>
        <v>#REF!</v>
      </c>
      <c r="B2275" s="208" t="e">
        <f>'so sanh'!B2328</f>
        <v>#REF!</v>
      </c>
      <c r="C2275" s="208" t="e">
        <f>'so sanh'!C2328</f>
        <v>#REF!</v>
      </c>
      <c r="D2275" s="208" t="e">
        <f>'so sanh'!D2328</f>
        <v>#REF!</v>
      </c>
      <c r="E2275" s="208" t="e">
        <f>'so sanh'!E2328</f>
        <v>#REF!</v>
      </c>
    </row>
    <row r="2276" spans="1:5" x14ac:dyDescent="0.3">
      <c r="A2276" s="45" t="e">
        <f>'so sanh'!A2329</f>
        <v>#REF!</v>
      </c>
      <c r="B2276" s="208" t="e">
        <f>'so sanh'!B2329</f>
        <v>#REF!</v>
      </c>
      <c r="C2276" s="208" t="e">
        <f>'so sanh'!C2329</f>
        <v>#REF!</v>
      </c>
      <c r="D2276" s="208" t="e">
        <f>'so sanh'!D2329</f>
        <v>#REF!</v>
      </c>
      <c r="E2276" s="208" t="e">
        <f>'so sanh'!E2329</f>
        <v>#REF!</v>
      </c>
    </row>
    <row r="2277" spans="1:5" x14ac:dyDescent="0.3">
      <c r="A2277" s="45">
        <f>'so sanh'!A2330</f>
        <v>0</v>
      </c>
      <c r="B2277" s="208" t="e">
        <f>'so sanh'!B2330</f>
        <v>#REF!</v>
      </c>
      <c r="C2277" s="208">
        <f>'so sanh'!C2330</f>
        <v>0</v>
      </c>
      <c r="D2277" s="208">
        <f>'so sanh'!D2330</f>
        <v>0</v>
      </c>
      <c r="E2277" s="208">
        <f>'so sanh'!E2330</f>
        <v>0</v>
      </c>
    </row>
    <row r="2278" spans="1:5" x14ac:dyDescent="0.3">
      <c r="A2278" s="45" t="e">
        <f>'so sanh'!A2331</f>
        <v>#REF!</v>
      </c>
      <c r="B2278" s="208" t="e">
        <f>'so sanh'!B2331</f>
        <v>#REF!</v>
      </c>
      <c r="C2278" s="208" t="e">
        <f>'so sanh'!C2331</f>
        <v>#REF!</v>
      </c>
      <c r="D2278" s="208" t="e">
        <f>'so sanh'!D2331</f>
        <v>#REF!</v>
      </c>
      <c r="E2278" s="208" t="e">
        <f>'so sanh'!E2331</f>
        <v>#REF!</v>
      </c>
    </row>
    <row r="2279" spans="1:5" x14ac:dyDescent="0.3">
      <c r="A2279" s="45" t="e">
        <f>'so sanh'!A2332</f>
        <v>#REF!</v>
      </c>
      <c r="B2279" s="208" t="e">
        <f>'so sanh'!B2332</f>
        <v>#REF!</v>
      </c>
      <c r="C2279" s="208" t="e">
        <f>'so sanh'!C2332</f>
        <v>#REF!</v>
      </c>
      <c r="D2279" s="208" t="e">
        <f>'so sanh'!D2332</f>
        <v>#REF!</v>
      </c>
      <c r="E2279" s="208" t="e">
        <f>'so sanh'!E2332</f>
        <v>#REF!</v>
      </c>
    </row>
    <row r="2280" spans="1:5" x14ac:dyDescent="0.3">
      <c r="A2280" s="45" t="e">
        <f>'so sanh'!A2333</f>
        <v>#REF!</v>
      </c>
      <c r="B2280" s="208" t="e">
        <f>'so sanh'!B2333</f>
        <v>#REF!</v>
      </c>
      <c r="C2280" s="208" t="e">
        <f>'so sanh'!C2333</f>
        <v>#REF!</v>
      </c>
      <c r="D2280" s="208" t="e">
        <f>'so sanh'!D2333</f>
        <v>#REF!</v>
      </c>
      <c r="E2280" s="208" t="e">
        <f>'so sanh'!E2333</f>
        <v>#REF!</v>
      </c>
    </row>
    <row r="2281" spans="1:5" x14ac:dyDescent="0.3">
      <c r="A2281" s="45" t="e">
        <f>'so sanh'!A2334</f>
        <v>#REF!</v>
      </c>
      <c r="B2281" s="208" t="e">
        <f>'so sanh'!B2334</f>
        <v>#REF!</v>
      </c>
      <c r="C2281" s="208" t="e">
        <f>'so sanh'!C2334</f>
        <v>#REF!</v>
      </c>
      <c r="D2281" s="208" t="e">
        <f>'so sanh'!D2334</f>
        <v>#REF!</v>
      </c>
      <c r="E2281" s="208" t="e">
        <f>'so sanh'!E2334</f>
        <v>#REF!</v>
      </c>
    </row>
    <row r="2282" spans="1:5" x14ac:dyDescent="0.3">
      <c r="A2282" s="45" t="e">
        <f>'so sanh'!A2335</f>
        <v>#REF!</v>
      </c>
      <c r="B2282" s="208" t="e">
        <f>'so sanh'!B2335</f>
        <v>#REF!</v>
      </c>
      <c r="C2282" s="208" t="e">
        <f>'so sanh'!C2335</f>
        <v>#REF!</v>
      </c>
      <c r="D2282" s="208" t="e">
        <f>'so sanh'!D2335</f>
        <v>#REF!</v>
      </c>
      <c r="E2282" s="208" t="e">
        <f>'so sanh'!E2335</f>
        <v>#REF!</v>
      </c>
    </row>
    <row r="2283" spans="1:5" x14ac:dyDescent="0.3">
      <c r="A2283" s="45" t="e">
        <f>'so sanh'!A2336</f>
        <v>#REF!</v>
      </c>
      <c r="B2283" s="208" t="e">
        <f>'so sanh'!B2336</f>
        <v>#REF!</v>
      </c>
      <c r="C2283" s="208" t="e">
        <f>'so sanh'!C2336</f>
        <v>#REF!</v>
      </c>
      <c r="D2283" s="208">
        <f>'so sanh'!D2336</f>
        <v>0</v>
      </c>
      <c r="E2283" s="208">
        <f>'so sanh'!E2336</f>
        <v>0</v>
      </c>
    </row>
    <row r="2284" spans="1:5" x14ac:dyDescent="0.3">
      <c r="A2284" s="45" t="e">
        <f>'so sanh'!A2337</f>
        <v>#REF!</v>
      </c>
      <c r="B2284" s="208" t="e">
        <f>'so sanh'!B2337</f>
        <v>#REF!</v>
      </c>
      <c r="C2284" s="208" t="e">
        <f>'so sanh'!C2337</f>
        <v>#REF!</v>
      </c>
      <c r="D2284" s="208">
        <f>'so sanh'!D2337</f>
        <v>0</v>
      </c>
      <c r="E2284" s="208">
        <f>'so sanh'!E2337</f>
        <v>0</v>
      </c>
    </row>
    <row r="2285" spans="1:5" x14ac:dyDescent="0.3">
      <c r="A2285" s="45" t="e">
        <f>'so sanh'!A2338</f>
        <v>#REF!</v>
      </c>
      <c r="B2285" s="208" t="e">
        <f>'so sanh'!B2338</f>
        <v>#REF!</v>
      </c>
      <c r="C2285" s="208" t="e">
        <f>'so sanh'!C2338</f>
        <v>#REF!</v>
      </c>
      <c r="D2285" s="208">
        <f>'so sanh'!D2338</f>
        <v>0</v>
      </c>
      <c r="E2285" s="208">
        <f>'so sanh'!E2338</f>
        <v>0</v>
      </c>
    </row>
    <row r="2286" spans="1:5" x14ac:dyDescent="0.3">
      <c r="A2286" s="45" t="e">
        <f>'so sanh'!A2339</f>
        <v>#REF!</v>
      </c>
      <c r="B2286" s="208" t="e">
        <f>'so sanh'!B2339</f>
        <v>#REF!</v>
      </c>
      <c r="C2286" s="208" t="e">
        <f>'so sanh'!C2339</f>
        <v>#REF!</v>
      </c>
      <c r="D2286" s="208">
        <f>'so sanh'!D2339</f>
        <v>0</v>
      </c>
      <c r="E2286" s="208">
        <f>'so sanh'!E2339</f>
        <v>0</v>
      </c>
    </row>
    <row r="2287" spans="1:5" x14ac:dyDescent="0.3">
      <c r="A2287" s="45" t="e">
        <f>'so sanh'!A2340</f>
        <v>#REF!</v>
      </c>
      <c r="B2287" s="208" t="e">
        <f>'so sanh'!B2340</f>
        <v>#REF!</v>
      </c>
      <c r="C2287" s="208" t="e">
        <f>'so sanh'!C2340</f>
        <v>#REF!</v>
      </c>
      <c r="D2287" s="208">
        <f>'so sanh'!D2340</f>
        <v>0</v>
      </c>
      <c r="E2287" s="208">
        <f>'so sanh'!E2340</f>
        <v>0</v>
      </c>
    </row>
    <row r="2288" spans="1:5" x14ac:dyDescent="0.3">
      <c r="A2288" s="45">
        <f>'so sanh'!A2341</f>
        <v>0</v>
      </c>
      <c r="B2288" s="208" t="str">
        <f>'so sanh'!B2341</f>
        <v>* Cửa EUROWINDOW: Công ty cổ phần EUROWINDOW (địa chỉ Lô số 15, KCN Quang Minh, huyện Mê Linh, Tp Hà Nội). Giao hàng và lắp đặt tại công trình. Theo bảng giá ngày 01/01/2019</v>
      </c>
      <c r="C2288" s="208">
        <f>'so sanh'!C2341</f>
        <v>0</v>
      </c>
      <c r="D2288" s="208">
        <f>'so sanh'!D2341</f>
        <v>0</v>
      </c>
      <c r="E2288" s="208">
        <f>'so sanh'!E2341</f>
        <v>0</v>
      </c>
    </row>
    <row r="2289" spans="1:5" x14ac:dyDescent="0.3">
      <c r="A2289" s="45">
        <f>'so sanh'!A2342</f>
        <v>0</v>
      </c>
      <c r="B2289" s="208" t="str">
        <f>'so sanh'!B2342</f>
        <v>Eurowindow</v>
      </c>
      <c r="C2289" s="208">
        <f>'so sanh'!C2342</f>
        <v>0</v>
      </c>
      <c r="D2289" s="208">
        <f>'so sanh'!D2342</f>
        <v>0</v>
      </c>
      <c r="E2289" s="208">
        <f>'so sanh'!E2342</f>
        <v>0</v>
      </c>
    </row>
    <row r="2290" spans="1:5" x14ac:dyDescent="0.3">
      <c r="A2290" s="45">
        <f>'so sanh'!A2343</f>
        <v>3</v>
      </c>
      <c r="B2290" s="208" t="str">
        <f>'so sanh'!B2343</f>
        <v>Cửa sổ 2 cánh mở trượt - Hệ Profile của hãng Koemmerling, Kính đơn: Kính trắng Việt Nhật 5mm, Phụ kiện : Khóa bấm - Eurowindow, KT: 1400*1400</v>
      </c>
      <c r="C2290" s="208" t="str">
        <f>'so sanh'!C2343</f>
        <v>đ/m2</v>
      </c>
      <c r="D2290" s="208">
        <f>'so sanh'!D2343</f>
        <v>0</v>
      </c>
      <c r="E2290" s="208">
        <f>'so sanh'!E2343</f>
        <v>0</v>
      </c>
    </row>
    <row r="2291" spans="1:5" x14ac:dyDescent="0.3">
      <c r="A2291" s="45">
        <f>'so sanh'!A2344</f>
        <v>4</v>
      </c>
      <c r="B2291" s="208" t="str">
        <f>'so sanh'!B2344</f>
        <v>Cửa sổ 2 cánh mở quay lật vào trong- Hệ Profile của hãng Koemmerling, Kính đơn: Kính trắng Việt Nhật 5mm,  Phụ kiện : Thanh chốt đa điểm, tay nắm, bản lề, chốt liền - Roto
- KT1400*1400</v>
      </c>
      <c r="C2291" s="208" t="str">
        <f>'so sanh'!C2344</f>
        <v>đ/m2</v>
      </c>
      <c r="D2291" s="208">
        <f>'so sanh'!D2344</f>
        <v>0</v>
      </c>
      <c r="E2291" s="208">
        <f>'so sanh'!E2344</f>
        <v>0</v>
      </c>
    </row>
    <row r="2292" spans="1:5" x14ac:dyDescent="0.3">
      <c r="A2292" s="45">
        <f>'so sanh'!A2345</f>
        <v>5</v>
      </c>
      <c r="B2292" s="208" t="str">
        <f>'so sanh'!B2345</f>
        <v>Cửa sổ 2 cánh mở quay ra ngoài- Hệ Profile của hãng Koemmerling,  Kính đơn: Kính trắng Việt Nhật 5mm, Phụ kiện : Thanh chốt đa điểm, tay nắm, bản lề, chốt liền - Roto,  KT: 1400*1400</v>
      </c>
      <c r="C2292" s="208" t="str">
        <f>'so sanh'!C2345</f>
        <v>đ/m2</v>
      </c>
      <c r="D2292" s="208">
        <f>'so sanh'!D2345</f>
        <v>0</v>
      </c>
      <c r="E2292" s="208">
        <f>'so sanh'!E2345</f>
        <v>0</v>
      </c>
    </row>
    <row r="2293" spans="1:5" x14ac:dyDescent="0.3">
      <c r="A2293" s="45">
        <f>'so sanh'!A2346</f>
        <v>6</v>
      </c>
      <c r="B2293" s="208" t="str">
        <f>'so sanh'!B2346</f>
        <v>Cửa sổ 1 cánh mở hất ra ngoài- Hệ Profile của hãng Koemmerling, Kính đơn: Kính trắng Việt Nhật 5mm, - Phụ kiện : Thanh chốt đa điểm, tay nắm, bản lề - Roto, KT: 600*1400</v>
      </c>
      <c r="C2293" s="208" t="str">
        <f>'so sanh'!C2346</f>
        <v>đ/m2</v>
      </c>
      <c r="D2293" s="208">
        <f>'so sanh'!D2346</f>
        <v>0</v>
      </c>
      <c r="E2293" s="208">
        <f>'so sanh'!E2346</f>
        <v>0</v>
      </c>
    </row>
    <row r="2294" spans="1:5" x14ac:dyDescent="0.3">
      <c r="A2294" s="45">
        <f>'so sanh'!A2347</f>
        <v>7</v>
      </c>
      <c r="B2294" s="208" t="str">
        <f>'so sanh'!B2347</f>
        <v>Cửa sổ 1 cánh mở quay lật vào trong- Hệ Profile của hãng Koemmerling, Kính đơn: Kính trắng Việt Nhật 5mm, Phụ kiện : Thanh chốt đa điểm, tay nắm, bản lề - Roto, KT: 600*1400</v>
      </c>
      <c r="C2294" s="208" t="str">
        <f>'so sanh'!C2347</f>
        <v>đ/m2</v>
      </c>
      <c r="D2294" s="208">
        <f>'so sanh'!D2347</f>
        <v>0</v>
      </c>
      <c r="E2294" s="208">
        <f>'so sanh'!E2347</f>
        <v>0</v>
      </c>
    </row>
    <row r="2295" spans="1:5" x14ac:dyDescent="0.3">
      <c r="A2295" s="45">
        <f>'so sanh'!A2348</f>
        <v>8</v>
      </c>
      <c r="B2295" s="208" t="str">
        <f>'so sanh'!B2348</f>
        <v>Cửa đi 1 cánh mở quay trong, ngưỡng nhôm- Hệ Profile của hãng Koemmerling,- Kính đơn: Kính trắng Việt Nhật 5mm- Phụ kiện : Cửa đi ban công có khóa, Thanh chốt đa điểm, tay nắm, bản lề -Roto,ổ khóa 2 đầu chìa -Winkhaus- KT: 900*2200</v>
      </c>
      <c r="C2295" s="208" t="str">
        <f>'so sanh'!C2348</f>
        <v>đ/m2</v>
      </c>
      <c r="D2295" s="208">
        <f>'so sanh'!D2348</f>
        <v>0</v>
      </c>
      <c r="E2295" s="208">
        <f>'so sanh'!E2348</f>
        <v>0</v>
      </c>
    </row>
    <row r="2296" spans="1:5" x14ac:dyDescent="0.3">
      <c r="A2296" s="45">
        <f>'so sanh'!A2349</f>
        <v>9</v>
      </c>
      <c r="B2296" s="208" t="str">
        <f>'so sanh'!B2349</f>
        <v>Cửa đi 2 cánh mở quay trong, ngưỡng nhôm- Hệ Profile của hãng Koemmerling- Kính đơn: Kính trắng Việt Nhật 5mm- Phụ kiện : Cửa đi ban công có khóa, Thanh chốt đa điểm, tay nắm, chốt liền, bản lề -Roto, ổ khóa 2 đầu chìa  -Winkhaus- KT: 1400*2200</v>
      </c>
      <c r="C2296" s="208" t="str">
        <f>'so sanh'!C2349</f>
        <v>đ/m2</v>
      </c>
      <c r="D2296" s="208">
        <f>'so sanh'!D2349</f>
        <v>0</v>
      </c>
      <c r="E2296" s="208">
        <f>'so sanh'!E2349</f>
        <v>0</v>
      </c>
    </row>
    <row r="2297" spans="1:5" x14ac:dyDescent="0.3">
      <c r="A2297" s="45">
        <f>'so sanh'!A2350</f>
        <v>10</v>
      </c>
      <c r="B2297" s="208" t="str">
        <f>'so sanh'!B2350</f>
        <v>Cửa đi 2 cánh mở quay ra ngoài, ngưỡng nhôm- Hệ Profile của hãng Koemmerling- Kính đơn: Kính trắng Việt Nhật 5mm- Phụ kiện : Cửa đi chính có khóa, Thanh chốt đa điểm,tay nắm, chốt liền, bản lề -Roto, ổ khóa 2 đầu chìa -Winkhaus- KT: 1400*2200</v>
      </c>
      <c r="C2297" s="208" t="str">
        <f>'so sanh'!C2350</f>
        <v>đ/m2</v>
      </c>
      <c r="D2297" s="208">
        <f>'so sanh'!D2350</f>
        <v>0</v>
      </c>
      <c r="E2297" s="208">
        <f>'so sanh'!E2350</f>
        <v>0</v>
      </c>
    </row>
    <row r="2298" spans="1:5" x14ac:dyDescent="0.3">
      <c r="A2298" s="45">
        <f>'so sanh'!A2351</f>
        <v>0</v>
      </c>
      <c r="B2298" s="208" t="str">
        <f>'so sanh'!B2351</f>
        <v>AsiaWindow</v>
      </c>
      <c r="C2298" s="208">
        <f>'so sanh'!C2351</f>
        <v>0</v>
      </c>
      <c r="D2298" s="208">
        <f>'so sanh'!D2351</f>
        <v>0</v>
      </c>
      <c r="E2298" s="208">
        <f>'so sanh'!E2351</f>
        <v>0</v>
      </c>
    </row>
    <row r="2299" spans="1:5" x14ac:dyDescent="0.3">
      <c r="A2299" s="45">
        <f>'so sanh'!A2352</f>
        <v>1</v>
      </c>
      <c r="B2299" s="208" t="str">
        <f>'so sanh'!B2352</f>
        <v>Vách kính cố định - Hệ Profile của hãng Eurowindow- Kính đơn: Kính trắng Việt Nhật 5mm- KT: 1000*1000</v>
      </c>
      <c r="C2299" s="208" t="str">
        <f>'so sanh'!C2352</f>
        <v>đ/m2</v>
      </c>
      <c r="D2299" s="208">
        <f>'so sanh'!D2352</f>
        <v>0</v>
      </c>
      <c r="E2299" s="208">
        <f>'so sanh'!E2352</f>
        <v>0</v>
      </c>
    </row>
    <row r="2300" spans="1:5" x14ac:dyDescent="0.3">
      <c r="A2300" s="45">
        <f>'so sanh'!A2353</f>
        <v>2</v>
      </c>
      <c r="B2300" s="208" t="str">
        <f>'so sanh'!B2353</f>
        <v>Cửa sổ 2 cánh mở trượt - Hệ Profile của hãng Eurowindow- Kính đơn: Kính trắng Việt Nhật 5mm- Phụ kiện : Khóa bấm -Eurowindow- KT: 1400*1400</v>
      </c>
      <c r="C2300" s="208" t="str">
        <f>'so sanh'!C2353</f>
        <v>đ/m2</v>
      </c>
      <c r="D2300" s="208">
        <f>'so sanh'!D2353</f>
        <v>0</v>
      </c>
      <c r="E2300" s="208">
        <f>'so sanh'!E2353</f>
        <v>0</v>
      </c>
    </row>
    <row r="2301" spans="1:5" x14ac:dyDescent="0.3">
      <c r="A2301" s="45">
        <f>'so sanh'!A2354</f>
        <v>3</v>
      </c>
      <c r="B2301" s="208" t="str">
        <f>'so sanh'!B2354</f>
        <v>Cửa sổ 2 cánh mở quay lật vào trong- Hệ Profile của hãng Eurowindow- Kính đơn: Kính trắng Việt Nhật 5mm- Phụ kiện : Thanh chốt đa điểm, tay nắm, bản lề, chốt liền -Eurowindow- KT 1400*1400</v>
      </c>
      <c r="C2301" s="208" t="str">
        <f>'so sanh'!C2354</f>
        <v>đ/m2</v>
      </c>
      <c r="D2301" s="208" t="e">
        <f>'so sanh'!D2354</f>
        <v>#REF!</v>
      </c>
      <c r="E2301" s="208" t="e">
        <f>'so sanh'!E2354</f>
        <v>#REF!</v>
      </c>
    </row>
    <row r="2302" spans="1:5" x14ac:dyDescent="0.3">
      <c r="A2302" s="45">
        <f>'so sanh'!A2355</f>
        <v>4</v>
      </c>
      <c r="B2302" s="208" t="str">
        <f>'so sanh'!B2355</f>
        <v>Cửa sổ 2 cánh mở quay ra ngoài- Hệ Profile của hãng Eurowindow- Kính đơn: Kính trắng Việt Nhật 5mm- Phụ kiện : Thanh chốt đa điểm, tay nắm, bản lề, chốt liền -Eurowindow
- KT: 1400*1400</v>
      </c>
      <c r="C2302" s="208" t="str">
        <f>'so sanh'!C2355</f>
        <v>đ/m2</v>
      </c>
      <c r="D2302" s="208" t="e">
        <f>'so sanh'!D2355</f>
        <v>#REF!</v>
      </c>
      <c r="E2302" s="208" t="e">
        <f>'so sanh'!E2355</f>
        <v>#REF!</v>
      </c>
    </row>
    <row r="2303" spans="1:5" x14ac:dyDescent="0.3">
      <c r="A2303" s="45">
        <f>'so sanh'!A2356</f>
        <v>5</v>
      </c>
      <c r="B2303" s="208" t="str">
        <f>'so sanh'!B2356</f>
        <v>Cửa sổ 1 cánh mở hất ra ngoài- Hệ Profile của hãng Eurowindow- Kính đơn: Kính trắng Việt Nhật 5mm- Phụ kiện : Thanh chốt đa điểm, tay nắm, bản lề -Eurowindow- KT: 600*1400</v>
      </c>
      <c r="C2303" s="208" t="str">
        <f>'so sanh'!C2356</f>
        <v>đ/m2</v>
      </c>
      <c r="D2303" s="208" t="e">
        <f>'so sanh'!D2356</f>
        <v>#REF!</v>
      </c>
      <c r="E2303" s="208" t="e">
        <f>'so sanh'!E2356</f>
        <v>#REF!</v>
      </c>
    </row>
    <row r="2304" spans="1:5" x14ac:dyDescent="0.3">
      <c r="A2304" s="45">
        <f>'so sanh'!A2357</f>
        <v>6</v>
      </c>
      <c r="B2304" s="208" t="str">
        <f>'so sanh'!B2357</f>
        <v>Cửa sổ 1 cánh mở quay lật vào trong- Hệ Profile của hãng Eurowindow- Kính đơn: Kính trắng Việt Nhật 5mm- Phụ kiện : Thanh chốt đa điểm, tay nắm, bản lề-Eurowindow
- KT: 600*1400</v>
      </c>
      <c r="C2304" s="208" t="str">
        <f>'so sanh'!C2357</f>
        <v>đ/m2</v>
      </c>
      <c r="D2304" s="208" t="e">
        <f>'so sanh'!D2357</f>
        <v>#REF!</v>
      </c>
      <c r="E2304" s="208" t="e">
        <f>'so sanh'!E2357</f>
        <v>#REF!</v>
      </c>
    </row>
    <row r="2305" spans="1:5" x14ac:dyDescent="0.3">
      <c r="A2305" s="45">
        <f>'so sanh'!A2358</f>
        <v>0</v>
      </c>
      <c r="B2305" s="208" t="e">
        <f>'so sanh'!B2358</f>
        <v>#REF!</v>
      </c>
      <c r="C2305" s="208">
        <f>'so sanh'!C2358</f>
        <v>0</v>
      </c>
      <c r="D2305" s="208">
        <f>'so sanh'!D2358</f>
        <v>0</v>
      </c>
      <c r="E2305" s="208">
        <f>'so sanh'!E2358</f>
        <v>0</v>
      </c>
    </row>
    <row r="2306" spans="1:5" x14ac:dyDescent="0.3">
      <c r="A2306" s="45">
        <f>'so sanh'!A2359</f>
        <v>0</v>
      </c>
      <c r="B2306" s="208" t="e">
        <f>'so sanh'!B2359</f>
        <v>#REF!</v>
      </c>
      <c r="C2306" s="208">
        <f>'so sanh'!C2359</f>
        <v>0</v>
      </c>
      <c r="D2306" s="208">
        <f>'so sanh'!D2359</f>
        <v>0</v>
      </c>
      <c r="E2306" s="208">
        <f>'so sanh'!E2359</f>
        <v>0</v>
      </c>
    </row>
    <row r="2307" spans="1:5" x14ac:dyDescent="0.3">
      <c r="A2307" s="45" t="e">
        <f>'so sanh'!A2360</f>
        <v>#REF!</v>
      </c>
      <c r="B2307" s="208" t="e">
        <f>'so sanh'!B2360</f>
        <v>#REF!</v>
      </c>
      <c r="C2307" s="208" t="e">
        <f>'so sanh'!C2360</f>
        <v>#REF!</v>
      </c>
      <c r="D2307" s="208" t="e">
        <f>'so sanh'!D2360</f>
        <v>#REF!</v>
      </c>
      <c r="E2307" s="208" t="e">
        <f>'so sanh'!E2360</f>
        <v>#REF!</v>
      </c>
    </row>
    <row r="2308" spans="1:5" x14ac:dyDescent="0.3">
      <c r="A2308" s="45" t="e">
        <f>'so sanh'!A2361</f>
        <v>#REF!</v>
      </c>
      <c r="B2308" s="208" t="e">
        <f>'so sanh'!B2361</f>
        <v>#REF!</v>
      </c>
      <c r="C2308" s="208" t="e">
        <f>'so sanh'!C2361</f>
        <v>#REF!</v>
      </c>
      <c r="D2308" s="208" t="e">
        <f>'so sanh'!D2361</f>
        <v>#REF!</v>
      </c>
      <c r="E2308" s="208" t="e">
        <f>'so sanh'!E2361</f>
        <v>#REF!</v>
      </c>
    </row>
    <row r="2309" spans="1:5" x14ac:dyDescent="0.3">
      <c r="A2309" s="45" t="e">
        <f>'so sanh'!A2362</f>
        <v>#REF!</v>
      </c>
      <c r="B2309" s="208" t="e">
        <f>'so sanh'!B2362</f>
        <v>#REF!</v>
      </c>
      <c r="C2309" s="208" t="e">
        <f>'so sanh'!C2362</f>
        <v>#REF!</v>
      </c>
      <c r="D2309" s="208" t="e">
        <f>'so sanh'!D2362</f>
        <v>#REF!</v>
      </c>
      <c r="E2309" s="208" t="e">
        <f>'so sanh'!E2362</f>
        <v>#REF!</v>
      </c>
    </row>
    <row r="2310" spans="1:5" x14ac:dyDescent="0.3">
      <c r="A2310" s="45" t="e">
        <f>'so sanh'!A2363</f>
        <v>#REF!</v>
      </c>
      <c r="B2310" s="208" t="e">
        <f>'so sanh'!B2363</f>
        <v>#REF!</v>
      </c>
      <c r="C2310" s="208" t="e">
        <f>'so sanh'!C2363</f>
        <v>#REF!</v>
      </c>
      <c r="D2310" s="208" t="e">
        <f>'so sanh'!D2363</f>
        <v>#REF!</v>
      </c>
      <c r="E2310" s="208" t="e">
        <f>'so sanh'!E2363</f>
        <v>#REF!</v>
      </c>
    </row>
    <row r="2311" spans="1:5" x14ac:dyDescent="0.3">
      <c r="A2311" s="45">
        <f>'so sanh'!A2364</f>
        <v>0</v>
      </c>
      <c r="B2311" s="208" t="e">
        <f>'so sanh'!B2364</f>
        <v>#REF!</v>
      </c>
      <c r="C2311" s="208" t="e">
        <f>'so sanh'!C2364</f>
        <v>#REF!</v>
      </c>
      <c r="D2311" s="208" t="e">
        <f>'so sanh'!D2364</f>
        <v>#REF!</v>
      </c>
      <c r="E2311" s="208" t="e">
        <f>'so sanh'!E2364</f>
        <v>#REF!</v>
      </c>
    </row>
    <row r="2312" spans="1:5" x14ac:dyDescent="0.3">
      <c r="A2312" s="45" t="e">
        <f>'so sanh'!A2365</f>
        <v>#REF!</v>
      </c>
      <c r="B2312" s="208" t="e">
        <f>'so sanh'!B2365</f>
        <v>#REF!</v>
      </c>
      <c r="C2312" s="208" t="e">
        <f>'so sanh'!C2365</f>
        <v>#REF!</v>
      </c>
      <c r="D2312" s="208" t="e">
        <f>'so sanh'!D2365</f>
        <v>#REF!</v>
      </c>
      <c r="E2312" s="208" t="e">
        <f>'so sanh'!E2365</f>
        <v>#REF!</v>
      </c>
    </row>
    <row r="2313" spans="1:5" x14ac:dyDescent="0.3">
      <c r="A2313" s="45" t="e">
        <f>'so sanh'!A2366</f>
        <v>#REF!</v>
      </c>
      <c r="B2313" s="208" t="e">
        <f>'so sanh'!B2366</f>
        <v>#REF!</v>
      </c>
      <c r="C2313" s="208" t="e">
        <f>'so sanh'!C2366</f>
        <v>#REF!</v>
      </c>
      <c r="D2313" s="208" t="e">
        <f>'so sanh'!D2366</f>
        <v>#REF!</v>
      </c>
      <c r="E2313" s="208" t="e">
        <f>'so sanh'!E2366</f>
        <v>#REF!</v>
      </c>
    </row>
    <row r="2314" spans="1:5" x14ac:dyDescent="0.3">
      <c r="A2314" s="45" t="e">
        <f>'so sanh'!A2367</f>
        <v>#REF!</v>
      </c>
      <c r="B2314" s="208" t="e">
        <f>'so sanh'!B2367</f>
        <v>#REF!</v>
      </c>
      <c r="C2314" s="208" t="e">
        <f>'so sanh'!C2367</f>
        <v>#REF!</v>
      </c>
      <c r="D2314" s="208">
        <f>'so sanh'!D2367</f>
        <v>0</v>
      </c>
      <c r="E2314" s="208">
        <f>'so sanh'!E2367</f>
        <v>0</v>
      </c>
    </row>
    <row r="2315" spans="1:5" x14ac:dyDescent="0.3">
      <c r="A2315" s="45">
        <f>'so sanh'!A2368</f>
        <v>0</v>
      </c>
      <c r="B2315" s="208" t="e">
        <f>'so sanh'!B2368</f>
        <v>#REF!</v>
      </c>
      <c r="C2315" s="208" t="e">
        <f>'so sanh'!C2368</f>
        <v>#REF!</v>
      </c>
      <c r="D2315" s="208">
        <f>'so sanh'!D2368</f>
        <v>0</v>
      </c>
      <c r="E2315" s="208">
        <f>'so sanh'!E2368</f>
        <v>0</v>
      </c>
    </row>
    <row r="2316" spans="1:5" x14ac:dyDescent="0.3">
      <c r="A2316" s="45" t="e">
        <f>'so sanh'!A2369</f>
        <v>#REF!</v>
      </c>
      <c r="B2316" s="208" t="e">
        <f>'so sanh'!B2369</f>
        <v>#REF!</v>
      </c>
      <c r="C2316" s="208" t="e">
        <f>'so sanh'!C2369</f>
        <v>#REF!</v>
      </c>
      <c r="D2316" s="208">
        <f>'so sanh'!D2369</f>
        <v>0</v>
      </c>
      <c r="E2316" s="208">
        <f>'so sanh'!E2369</f>
        <v>0</v>
      </c>
    </row>
    <row r="2317" spans="1:5" x14ac:dyDescent="0.3">
      <c r="A2317" s="45" t="e">
        <f>'so sanh'!A2370</f>
        <v>#REF!</v>
      </c>
      <c r="B2317" s="208" t="e">
        <f>'so sanh'!B2370</f>
        <v>#REF!</v>
      </c>
      <c r="C2317" s="208" t="e">
        <f>'so sanh'!C2370</f>
        <v>#REF!</v>
      </c>
      <c r="D2317" s="208">
        <f>'so sanh'!D2370</f>
        <v>0</v>
      </c>
      <c r="E2317" s="208">
        <f>'so sanh'!E2370</f>
        <v>0</v>
      </c>
    </row>
    <row r="2318" spans="1:5" x14ac:dyDescent="0.3">
      <c r="A2318" s="45" t="e">
        <f>'so sanh'!A2371</f>
        <v>#REF!</v>
      </c>
      <c r="B2318" s="208" t="e">
        <f>'so sanh'!B2371</f>
        <v>#REF!</v>
      </c>
      <c r="C2318" s="208" t="e">
        <f>'so sanh'!C2371</f>
        <v>#REF!</v>
      </c>
      <c r="D2318" s="208">
        <f>'so sanh'!D2371</f>
        <v>0</v>
      </c>
      <c r="E2318" s="208">
        <f>'so sanh'!E2371</f>
        <v>0</v>
      </c>
    </row>
    <row r="2319" spans="1:5" x14ac:dyDescent="0.3">
      <c r="A2319" s="45">
        <f>'so sanh'!A2372</f>
        <v>0</v>
      </c>
      <c r="B2319" s="208" t="str">
        <f>'so sanh'!B2372</f>
        <v>* Cửa các loại: Công ty TNHH MTV Thanh Vũ: địa chỉ 28 Nguyễn Tri Phương, P.Bình Khánh, TPLX. Theo bảng giá ngày 05/2/2019</v>
      </c>
      <c r="C2319" s="208">
        <f>'so sanh'!C2372</f>
        <v>0</v>
      </c>
      <c r="D2319" s="208">
        <f>'so sanh'!D2372</f>
        <v>0</v>
      </c>
      <c r="E2319" s="208">
        <f>'so sanh'!E2372</f>
        <v>0</v>
      </c>
    </row>
    <row r="2320" spans="1:5" x14ac:dyDescent="0.3">
      <c r="A2320" s="45">
        <f>'so sanh'!A2373</f>
        <v>0</v>
      </c>
      <c r="B2320" s="208" t="str">
        <f>'so sanh'!B2373</f>
        <v>Vách + cửa nhôm Tungshin, sơn tĩnh điện, bao gồm phụ kiện và khóa</v>
      </c>
      <c r="C2320" s="208">
        <f>'so sanh'!C2373</f>
        <v>0</v>
      </c>
      <c r="D2320" s="208">
        <f>'so sanh'!D2373</f>
        <v>0</v>
      </c>
      <c r="E2320" s="208">
        <f>'so sanh'!E2373</f>
        <v>0</v>
      </c>
    </row>
    <row r="2321" spans="1:5" x14ac:dyDescent="0.3">
      <c r="A2321" s="45">
        <f>'so sanh'!A2374</f>
        <v>1</v>
      </c>
      <c r="B2321" s="208" t="str">
        <f>'so sanh'!B2374</f>
        <v>Vách ngăn nhôm hệ 700, kính trắng 05mm</v>
      </c>
      <c r="C2321" s="208" t="str">
        <f>'so sanh'!C2374</f>
        <v>đ/m2</v>
      </c>
      <c r="D2321" s="208">
        <f>'so sanh'!D2374</f>
        <v>0</v>
      </c>
      <c r="E2321" s="208">
        <f>'so sanh'!E2374</f>
        <v>0</v>
      </c>
    </row>
    <row r="2322" spans="1:5" x14ac:dyDescent="0.3">
      <c r="A2322" s="45">
        <f>'so sanh'!A2375</f>
        <v>2</v>
      </c>
      <c r="B2322" s="208" t="str">
        <f>'so sanh'!B2375</f>
        <v>Vách ngăn nhôm hệ 700, kính trắng 08mm</v>
      </c>
      <c r="C2322" s="208" t="str">
        <f>'so sanh'!C2375</f>
        <v>đ/m2</v>
      </c>
      <c r="D2322" s="208">
        <f>'so sanh'!D2375</f>
        <v>0</v>
      </c>
      <c r="E2322" s="208">
        <f>'so sanh'!E2375</f>
        <v>0</v>
      </c>
    </row>
    <row r="2323" spans="1:5" x14ac:dyDescent="0.3">
      <c r="A2323" s="45">
        <f>'so sanh'!A2376</f>
        <v>3</v>
      </c>
      <c r="B2323" s="208" t="str">
        <f>'so sanh'!B2376</f>
        <v>Vách ngăn nhôm hệ 700, kính trắng 10mm</v>
      </c>
      <c r="C2323" s="208" t="str">
        <f>'so sanh'!C2376</f>
        <v>đ/m2</v>
      </c>
      <c r="D2323" s="208">
        <f>'so sanh'!D2376</f>
        <v>0</v>
      </c>
      <c r="E2323" s="208">
        <f>'so sanh'!E2376</f>
        <v>0</v>
      </c>
    </row>
    <row r="2324" spans="1:5" x14ac:dyDescent="0.3">
      <c r="A2324" s="45">
        <f>'so sanh'!A2377</f>
        <v>4</v>
      </c>
      <c r="B2324" s="208" t="str">
        <f>'so sanh'!B2377</f>
        <v>Vách ngăn nhôm hệ 1000, kính trắng 05mm</v>
      </c>
      <c r="C2324" s="208" t="str">
        <f>'so sanh'!C2377</f>
        <v>đ/m2</v>
      </c>
      <c r="D2324" s="208">
        <f>'so sanh'!D2377</f>
        <v>0</v>
      </c>
      <c r="E2324" s="208">
        <f>'so sanh'!E2377</f>
        <v>0</v>
      </c>
    </row>
    <row r="2325" spans="1:5" x14ac:dyDescent="0.3">
      <c r="A2325" s="45">
        <f>'so sanh'!A2378</f>
        <v>5</v>
      </c>
      <c r="B2325" s="208" t="str">
        <f>'so sanh'!B2378</f>
        <v>Vách ngăn nhôm hệ 1000, kính trắng 08mm</v>
      </c>
      <c r="C2325" s="208" t="str">
        <f>'so sanh'!C2378</f>
        <v>đ/m2</v>
      </c>
      <c r="D2325" s="208">
        <f>'so sanh'!D2378</f>
        <v>0</v>
      </c>
      <c r="E2325" s="208">
        <f>'so sanh'!E2378</f>
        <v>0</v>
      </c>
    </row>
    <row r="2326" spans="1:5" x14ac:dyDescent="0.3">
      <c r="A2326" s="45">
        <f>'so sanh'!A2379</f>
        <v>6</v>
      </c>
      <c r="B2326" s="208" t="str">
        <f>'so sanh'!B2379</f>
        <v>Vách ngăn nhôm hệ 1000, kính trắng 10mm</v>
      </c>
      <c r="C2326" s="208" t="str">
        <f>'so sanh'!C2379</f>
        <v>đ/m2</v>
      </c>
      <c r="D2326" s="208">
        <f>'so sanh'!D2379</f>
        <v>0</v>
      </c>
      <c r="E2326" s="208">
        <f>'so sanh'!E2379</f>
        <v>0</v>
      </c>
    </row>
    <row r="2327" spans="1:5" x14ac:dyDescent="0.3">
      <c r="A2327" s="45">
        <f>'so sanh'!A2380</f>
        <v>7</v>
      </c>
      <c r="B2327" s="208" t="str">
        <f>'so sanh'!B2380</f>
        <v>Cửa sổ lùa nhôm hệ 500, kính 05mm</v>
      </c>
      <c r="C2327" s="208" t="str">
        <f>'so sanh'!C2380</f>
        <v>đ/m2</v>
      </c>
      <c r="D2327" s="208">
        <f>'so sanh'!D2380</f>
        <v>0</v>
      </c>
      <c r="E2327" s="208">
        <f>'so sanh'!E2380</f>
        <v>0</v>
      </c>
    </row>
    <row r="2328" spans="1:5" x14ac:dyDescent="0.3">
      <c r="A2328" s="45">
        <f>'so sanh'!A2381</f>
        <v>8</v>
      </c>
      <c r="B2328" s="208" t="str">
        <f>'so sanh'!B2381</f>
        <v>Cửa sổ lùa nhôm hệ 500, kính 08mm</v>
      </c>
      <c r="C2328" s="208" t="str">
        <f>'so sanh'!C2381</f>
        <v>đ/m2</v>
      </c>
      <c r="D2328" s="208">
        <f>'so sanh'!D2381</f>
        <v>0</v>
      </c>
      <c r="E2328" s="208">
        <f>'so sanh'!E2381</f>
        <v>0</v>
      </c>
    </row>
    <row r="2329" spans="1:5" x14ac:dyDescent="0.3">
      <c r="A2329" s="45">
        <f>'so sanh'!A2382</f>
        <v>9</v>
      </c>
      <c r="B2329" s="208" t="str">
        <f>'so sanh'!B2382</f>
        <v>Cửa sổ lùa nhôm hệ 888, kính 05mm</v>
      </c>
      <c r="C2329" s="208" t="str">
        <f>'so sanh'!C2382</f>
        <v>đ/m2</v>
      </c>
      <c r="D2329" s="208">
        <f>'so sanh'!D2382</f>
        <v>0</v>
      </c>
      <c r="E2329" s="208">
        <f>'so sanh'!E2382</f>
        <v>0</v>
      </c>
    </row>
    <row r="2330" spans="1:5" x14ac:dyDescent="0.3">
      <c r="A2330" s="45">
        <f>'so sanh'!A2383</f>
        <v>10</v>
      </c>
      <c r="B2330" s="208" t="str">
        <f>'so sanh'!B2383</f>
        <v>Cửa sổ lùa nhôm hệ 888, kính 08mm</v>
      </c>
      <c r="C2330" s="208" t="str">
        <f>'so sanh'!C2383</f>
        <v>đ/m2</v>
      </c>
      <c r="D2330" s="208">
        <f>'so sanh'!D2383</f>
        <v>0</v>
      </c>
      <c r="E2330" s="208">
        <f>'so sanh'!E2383</f>
        <v>0</v>
      </c>
    </row>
    <row r="2331" spans="1:5" x14ac:dyDescent="0.3">
      <c r="A2331" s="45">
        <f>'so sanh'!A2384</f>
        <v>11</v>
      </c>
      <c r="B2331" s="208" t="str">
        <f>'so sanh'!B2384</f>
        <v>Cửa sổ bật, kính trắng 05mm</v>
      </c>
      <c r="C2331" s="208" t="str">
        <f>'so sanh'!C2384</f>
        <v>đ/m2</v>
      </c>
      <c r="D2331" s="208">
        <f>'so sanh'!D2384</f>
        <v>0</v>
      </c>
      <c r="E2331" s="208">
        <f>'so sanh'!E2384</f>
        <v>0</v>
      </c>
    </row>
    <row r="2332" spans="1:5" x14ac:dyDescent="0.3">
      <c r="A2332" s="45">
        <f>'so sanh'!A2385</f>
        <v>12</v>
      </c>
      <c r="B2332" s="208" t="str">
        <f>'so sanh'!B2385</f>
        <v>Cửa đi nhôm hệ 700, kính trắng 05mm</v>
      </c>
      <c r="C2332" s="208" t="str">
        <f>'so sanh'!C2385</f>
        <v>đ/m2</v>
      </c>
      <c r="D2332" s="208">
        <f>'so sanh'!D2385</f>
        <v>0</v>
      </c>
      <c r="E2332" s="208">
        <f>'so sanh'!E2385</f>
        <v>0</v>
      </c>
    </row>
    <row r="2333" spans="1:5" x14ac:dyDescent="0.3">
      <c r="A2333" s="45">
        <f>'so sanh'!A2386</f>
        <v>13</v>
      </c>
      <c r="B2333" s="208" t="str">
        <f>'so sanh'!B2386</f>
        <v>Cửa đi nhôm hệ 700, kính trắng 08mm</v>
      </c>
      <c r="C2333" s="208" t="str">
        <f>'so sanh'!C2386</f>
        <v>đ/m2</v>
      </c>
      <c r="D2333" s="208">
        <f>'so sanh'!D2386</f>
        <v>0</v>
      </c>
      <c r="E2333" s="208">
        <f>'so sanh'!E2386</f>
        <v>0</v>
      </c>
    </row>
    <row r="2334" spans="1:5" x14ac:dyDescent="0.3">
      <c r="A2334" s="45">
        <f>'so sanh'!A2387</f>
        <v>14</v>
      </c>
      <c r="B2334" s="208" t="str">
        <f>'so sanh'!B2387</f>
        <v>Cửa đi nhôm hệ 1000, kính trắng 05mm</v>
      </c>
      <c r="C2334" s="208" t="str">
        <f>'so sanh'!C2387</f>
        <v>đ/m2</v>
      </c>
      <c r="D2334" s="208">
        <f>'so sanh'!D2387</f>
        <v>0</v>
      </c>
      <c r="E2334" s="208">
        <f>'so sanh'!E2387</f>
        <v>0</v>
      </c>
    </row>
    <row r="2335" spans="1:5" x14ac:dyDescent="0.3">
      <c r="A2335" s="45">
        <f>'so sanh'!A2388</f>
        <v>15</v>
      </c>
      <c r="B2335" s="208" t="str">
        <f>'so sanh'!B2388</f>
        <v>Cửa đi nhôm hệ 1000, kính trắng 08mm</v>
      </c>
      <c r="C2335" s="208" t="str">
        <f>'so sanh'!C2388</f>
        <v>đ/m2</v>
      </c>
      <c r="D2335" s="208">
        <f>'so sanh'!D2388</f>
        <v>0</v>
      </c>
      <c r="E2335" s="208">
        <f>'so sanh'!E2388</f>
        <v>0</v>
      </c>
    </row>
    <row r="2336" spans="1:5" x14ac:dyDescent="0.3">
      <c r="A2336" s="45">
        <f>'so sanh'!A2389</f>
        <v>16</v>
      </c>
      <c r="B2336" s="208" t="str">
        <f>'so sanh'!B2389</f>
        <v>Cửa đi nhôm hệ 1000, kính trắng 10mm</v>
      </c>
      <c r="C2336" s="208" t="str">
        <f>'so sanh'!C2389</f>
        <v>đ/m2</v>
      </c>
      <c r="D2336" s="208">
        <f>'so sanh'!D2389</f>
        <v>0</v>
      </c>
      <c r="E2336" s="208">
        <f>'so sanh'!E2389</f>
        <v>0</v>
      </c>
    </row>
    <row r="2337" spans="1:5" x14ac:dyDescent="0.3">
      <c r="A2337" s="45">
        <f>'so sanh'!A2390</f>
        <v>0</v>
      </c>
      <c r="B2337" s="208" t="str">
        <f>'so sanh'!B2390</f>
        <v>Cửa sắt (chưa bao gồm khóa)</v>
      </c>
      <c r="C2337" s="208" t="str">
        <f>'so sanh'!C2390</f>
        <v>đ/m2</v>
      </c>
      <c r="D2337" s="208">
        <f>'so sanh'!D2390</f>
        <v>0</v>
      </c>
      <c r="E2337" s="208">
        <f>'so sanh'!E2390</f>
        <v>0</v>
      </c>
    </row>
    <row r="2338" spans="1:5" x14ac:dyDescent="0.3">
      <c r="A2338" s="45">
        <f>'so sanh'!A2391</f>
        <v>1</v>
      </c>
      <c r="B2338" s="208" t="str">
        <f>'so sanh'!B2391</f>
        <v>Cửa đi giả gỗ đố 30x60 dày 1,4mm, không kính</v>
      </c>
      <c r="C2338" s="208" t="str">
        <f>'so sanh'!C2391</f>
        <v>đ/m2</v>
      </c>
      <c r="D2338" s="208">
        <f>'so sanh'!D2391</f>
        <v>0</v>
      </c>
      <c r="E2338" s="208">
        <f>'so sanh'!E2391</f>
        <v>0</v>
      </c>
    </row>
    <row r="2339" spans="1:5" x14ac:dyDescent="0.3">
      <c r="A2339" s="45">
        <f>'so sanh'!A2392</f>
        <v>2</v>
      </c>
      <c r="B2339" s="208" t="str">
        <f>'so sanh'!B2392</f>
        <v>Cửa đi giả gỗ đố 30x60 dày 1,4mm, kính 05mm</v>
      </c>
      <c r="C2339" s="208" t="str">
        <f>'so sanh'!C2392</f>
        <v>đ/m2</v>
      </c>
      <c r="D2339" s="208">
        <f>'so sanh'!D2392</f>
        <v>0</v>
      </c>
      <c r="E2339" s="208">
        <f>'so sanh'!E2392</f>
        <v>0</v>
      </c>
    </row>
    <row r="2340" spans="1:5" x14ac:dyDescent="0.3">
      <c r="A2340" s="45">
        <f>'so sanh'!A2393</f>
        <v>3</v>
      </c>
      <c r="B2340" s="208" t="str">
        <f>'so sanh'!B2393</f>
        <v>Cửa đi giả gỗ đố 30x60 dày 1,4mm, có bông bảo vệ, không kính</v>
      </c>
      <c r="C2340" s="208" t="str">
        <f>'so sanh'!C2393</f>
        <v>đ/m2</v>
      </c>
      <c r="D2340" s="208">
        <f>'so sanh'!D2393</f>
        <v>0</v>
      </c>
      <c r="E2340" s="208">
        <f>'so sanh'!E2393</f>
        <v>0</v>
      </c>
    </row>
    <row r="2341" spans="1:5" x14ac:dyDescent="0.3">
      <c r="A2341" s="45">
        <f>'so sanh'!A2394</f>
        <v>4</v>
      </c>
      <c r="B2341" s="208" t="str">
        <f>'so sanh'!B2394</f>
        <v>Cửa đi giả gỗ đố 30x60 dày 1,4mm, có bông bảo vệ , kính trắng 05mm</v>
      </c>
      <c r="C2341" s="208" t="str">
        <f>'so sanh'!C2394</f>
        <v>đ/m2</v>
      </c>
      <c r="D2341" s="208">
        <f>'so sanh'!D2394</f>
        <v>0</v>
      </c>
      <c r="E2341" s="208">
        <f>'so sanh'!E2394</f>
        <v>0</v>
      </c>
    </row>
    <row r="2342" spans="1:5" x14ac:dyDescent="0.3">
      <c r="A2342" s="45">
        <f>'so sanh'!A2395</f>
        <v>5</v>
      </c>
      <c r="B2342" s="208" t="str">
        <f>'so sanh'!B2395</f>
        <v>Cửa đi đố 30x60 dày 1,4mm, có bông bảo vệ, không kính</v>
      </c>
      <c r="C2342" s="208" t="str">
        <f>'so sanh'!C2395</f>
        <v>đ/m2</v>
      </c>
      <c r="D2342" s="208">
        <f>'so sanh'!D2395</f>
        <v>0</v>
      </c>
      <c r="E2342" s="208">
        <f>'so sanh'!E2395</f>
        <v>0</v>
      </c>
    </row>
    <row r="2343" spans="1:5" x14ac:dyDescent="0.3">
      <c r="A2343" s="45">
        <f>'so sanh'!A2396</f>
        <v>6</v>
      </c>
      <c r="B2343" s="208" t="str">
        <f>'so sanh'!B2396</f>
        <v>Cửa đi đố 30x60 dày 1,4mm, có bông bảo vệ, kính trắng 05mm</v>
      </c>
      <c r="C2343" s="208" t="str">
        <f>'so sanh'!C2396</f>
        <v>đ/m2</v>
      </c>
      <c r="D2343" s="208" t="e">
        <f>'so sanh'!D2396</f>
        <v>#REF!</v>
      </c>
      <c r="E2343" s="208" t="e">
        <f>'so sanh'!E2396</f>
        <v>#REF!</v>
      </c>
    </row>
    <row r="2344" spans="1:5" x14ac:dyDescent="0.3">
      <c r="A2344" s="45">
        <f>'so sanh'!A2397</f>
        <v>7</v>
      </c>
      <c r="B2344" s="208" t="str">
        <f>'so sanh'!B2397</f>
        <v>Cửa sổ có khuôn bông, không kính</v>
      </c>
      <c r="C2344" s="208" t="str">
        <f>'so sanh'!C2397</f>
        <v>đ/m2</v>
      </c>
      <c r="D2344" s="208" t="e">
        <f>'so sanh'!D2397</f>
        <v>#REF!</v>
      </c>
      <c r="E2344" s="208" t="e">
        <f>'so sanh'!E2397</f>
        <v>#REF!</v>
      </c>
    </row>
    <row r="2345" spans="1:5" x14ac:dyDescent="0.3">
      <c r="A2345" s="45">
        <f>'so sanh'!A2398</f>
        <v>8</v>
      </c>
      <c r="B2345" s="208" t="str">
        <f>'so sanh'!B2398</f>
        <v>Cửa sổ có khuôn bông, kính trắng 05mm</v>
      </c>
      <c r="C2345" s="208" t="str">
        <f>'so sanh'!C2398</f>
        <v>đ/m2</v>
      </c>
      <c r="D2345" s="208" t="e">
        <f>'so sanh'!D2398</f>
        <v>#REF!</v>
      </c>
      <c r="E2345" s="208" t="e">
        <f>'so sanh'!E2398</f>
        <v>#REF!</v>
      </c>
    </row>
    <row r="2346" spans="1:5" x14ac:dyDescent="0.3">
      <c r="A2346" s="45" t="str">
        <f>'so sanh'!A2399</f>
        <v>XVIII</v>
      </c>
      <c r="B2346" s="208" t="str">
        <f>'so sanh'!B2399</f>
        <v>CẦU THÉP CÁC LOẠI:</v>
      </c>
      <c r="C2346" s="208">
        <f>'so sanh'!C2399</f>
        <v>0</v>
      </c>
      <c r="D2346" s="208">
        <f>'so sanh'!D2399</f>
        <v>0</v>
      </c>
      <c r="E2346" s="208">
        <f>'so sanh'!E2399</f>
        <v>0</v>
      </c>
    </row>
    <row r="2347" spans="1:5" x14ac:dyDescent="0.3">
      <c r="A2347" s="45">
        <f>'so sanh'!A2400</f>
        <v>0</v>
      </c>
      <c r="B2347" s="208" t="str">
        <f>'so sanh'!B2400</f>
        <v>* Cầu thép nông thôn: Cty Cổ phần Cơ khí An Giang sản xuất (giao hàng tại Cty Cổ phần Cơ khí An Giang). Theo bảng giá ngày 24/10/2019</v>
      </c>
      <c r="C2347" s="208">
        <f>'so sanh'!C2400</f>
        <v>0</v>
      </c>
      <c r="D2347" s="208">
        <f>'so sanh'!D2400</f>
        <v>0</v>
      </c>
      <c r="E2347" s="208">
        <f>'so sanh'!E2400</f>
        <v>0</v>
      </c>
    </row>
    <row r="2348" spans="1:5" x14ac:dyDescent="0.3">
      <c r="A2348" s="45">
        <f>'so sanh'!A2401</f>
        <v>0</v>
      </c>
      <c r="B2348" s="208" t="e">
        <f>'so sanh'!B2401</f>
        <v>#REF!</v>
      </c>
      <c r="C2348" s="208">
        <f>'so sanh'!C2401</f>
        <v>0</v>
      </c>
      <c r="D2348" s="208">
        <f>'so sanh'!D2401</f>
        <v>0</v>
      </c>
      <c r="E2348" s="208">
        <f>'so sanh'!E2401</f>
        <v>0</v>
      </c>
    </row>
    <row r="2349" spans="1:5" x14ac:dyDescent="0.3">
      <c r="A2349" s="45" t="e">
        <f>'so sanh'!A2402</f>
        <v>#REF!</v>
      </c>
      <c r="B2349" s="208" t="e">
        <f>'so sanh'!B2402</f>
        <v>#REF!</v>
      </c>
      <c r="C2349" s="208" t="e">
        <f>'so sanh'!C2402</f>
        <v>#REF!</v>
      </c>
      <c r="D2349" s="208" t="e">
        <f>'so sanh'!D2402</f>
        <v>#REF!</v>
      </c>
      <c r="E2349" s="208" t="e">
        <f>'so sanh'!E2402</f>
        <v>#REF!</v>
      </c>
    </row>
    <row r="2350" spans="1:5" x14ac:dyDescent="0.3">
      <c r="A2350" s="45" t="e">
        <f>'so sanh'!A2403</f>
        <v>#REF!</v>
      </c>
      <c r="B2350" s="208" t="e">
        <f>'so sanh'!B2403</f>
        <v>#REF!</v>
      </c>
      <c r="C2350" s="208" t="e">
        <f>'so sanh'!C2403</f>
        <v>#REF!</v>
      </c>
      <c r="D2350" s="208" t="e">
        <f>'so sanh'!D2403</f>
        <v>#REF!</v>
      </c>
      <c r="E2350" s="208" t="e">
        <f>'so sanh'!E2403</f>
        <v>#REF!</v>
      </c>
    </row>
    <row r="2351" spans="1:5" x14ac:dyDescent="0.3">
      <c r="A2351" s="45">
        <f>'so sanh'!A2404</f>
        <v>0</v>
      </c>
      <c r="B2351" s="208" t="e">
        <f>'so sanh'!B2404</f>
        <v>#REF!</v>
      </c>
      <c r="C2351" s="208">
        <f>'so sanh'!C2404</f>
        <v>0</v>
      </c>
      <c r="D2351" s="208">
        <f>'so sanh'!D2404</f>
        <v>0</v>
      </c>
      <c r="E2351" s="208">
        <f>'so sanh'!E2404</f>
        <v>0</v>
      </c>
    </row>
    <row r="2352" spans="1:5" x14ac:dyDescent="0.3">
      <c r="A2352" s="45" t="e">
        <f>'so sanh'!A2405</f>
        <v>#REF!</v>
      </c>
      <c r="B2352" s="208" t="e">
        <f>'so sanh'!B2405</f>
        <v>#REF!</v>
      </c>
      <c r="C2352" s="208" t="e">
        <f>'so sanh'!C2405</f>
        <v>#REF!</v>
      </c>
      <c r="D2352" s="208" t="e">
        <f>'so sanh'!D2405</f>
        <v>#REF!</v>
      </c>
      <c r="E2352" s="208" t="e">
        <f>'so sanh'!E2405</f>
        <v>#REF!</v>
      </c>
    </row>
    <row r="2353" spans="1:5" x14ac:dyDescent="0.3">
      <c r="A2353" s="45" t="e">
        <f>'so sanh'!A2406</f>
        <v>#REF!</v>
      </c>
      <c r="B2353" s="208" t="e">
        <f>'so sanh'!B2406</f>
        <v>#REF!</v>
      </c>
      <c r="C2353" s="208" t="e">
        <f>'so sanh'!C2406</f>
        <v>#REF!</v>
      </c>
      <c r="D2353" s="208" t="e">
        <f>'so sanh'!D2406</f>
        <v>#REF!</v>
      </c>
      <c r="E2353" s="208" t="e">
        <f>'so sanh'!E2406</f>
        <v>#REF!</v>
      </c>
    </row>
    <row r="2354" spans="1:5" x14ac:dyDescent="0.3">
      <c r="A2354" s="45">
        <f>'so sanh'!A2407</f>
        <v>0</v>
      </c>
      <c r="B2354" s="208" t="e">
        <f>'so sanh'!B2407</f>
        <v>#REF!</v>
      </c>
      <c r="C2354" s="208">
        <f>'so sanh'!C2407</f>
        <v>0</v>
      </c>
      <c r="D2354" s="208">
        <f>'so sanh'!D2407</f>
        <v>0</v>
      </c>
      <c r="E2354" s="208">
        <f>'so sanh'!E2407</f>
        <v>0</v>
      </c>
    </row>
    <row r="2355" spans="1:5" x14ac:dyDescent="0.3">
      <c r="A2355" s="45" t="e">
        <f>'so sanh'!A2408</f>
        <v>#REF!</v>
      </c>
      <c r="B2355" s="208" t="e">
        <f>'so sanh'!B2408</f>
        <v>#REF!</v>
      </c>
      <c r="C2355" s="208" t="e">
        <f>'so sanh'!C2408</f>
        <v>#REF!</v>
      </c>
      <c r="D2355" s="208">
        <f>'so sanh'!D2408</f>
        <v>0</v>
      </c>
      <c r="E2355" s="208">
        <f>'so sanh'!E2408</f>
        <v>0</v>
      </c>
    </row>
    <row r="2356" spans="1:5" x14ac:dyDescent="0.3">
      <c r="A2356" s="45" t="e">
        <f>'so sanh'!A2409</f>
        <v>#REF!</v>
      </c>
      <c r="B2356" s="208" t="e">
        <f>'so sanh'!B2409</f>
        <v>#REF!</v>
      </c>
      <c r="C2356" s="208" t="e">
        <f>'so sanh'!C2409</f>
        <v>#REF!</v>
      </c>
      <c r="D2356" s="208">
        <f>'so sanh'!D2409</f>
        <v>0</v>
      </c>
      <c r="E2356" s="208">
        <f>'so sanh'!E2409</f>
        <v>0</v>
      </c>
    </row>
    <row r="2357" spans="1:5" x14ac:dyDescent="0.3">
      <c r="A2357" s="45" t="e">
        <f>'so sanh'!A2410</f>
        <v>#REF!</v>
      </c>
      <c r="B2357" s="208" t="e">
        <f>'so sanh'!B2410</f>
        <v>#REF!</v>
      </c>
      <c r="C2357" s="208" t="e">
        <f>'so sanh'!C2410</f>
        <v>#REF!</v>
      </c>
      <c r="D2357" s="208">
        <f>'so sanh'!D2410</f>
        <v>0</v>
      </c>
      <c r="E2357" s="208">
        <f>'so sanh'!E2410</f>
        <v>0</v>
      </c>
    </row>
    <row r="2358" spans="1:5" x14ac:dyDescent="0.3">
      <c r="A2358" s="45" t="e">
        <f>'so sanh'!A2411</f>
        <v>#REF!</v>
      </c>
      <c r="B2358" s="208" t="e">
        <f>'so sanh'!B2411</f>
        <v>#REF!</v>
      </c>
      <c r="C2358" s="208" t="e">
        <f>'so sanh'!C2411</f>
        <v>#REF!</v>
      </c>
      <c r="D2358" s="208">
        <f>'so sanh'!D2411</f>
        <v>0</v>
      </c>
      <c r="E2358" s="208">
        <f>'so sanh'!E2411</f>
        <v>0</v>
      </c>
    </row>
    <row r="2359" spans="1:5" x14ac:dyDescent="0.3">
      <c r="A2359" s="45" t="e">
        <f>'so sanh'!A2412</f>
        <v>#REF!</v>
      </c>
      <c r="B2359" s="208" t="e">
        <f>'so sanh'!B2412</f>
        <v>#REF!</v>
      </c>
      <c r="C2359" s="208" t="e">
        <f>'so sanh'!C2412</f>
        <v>#REF!</v>
      </c>
      <c r="D2359" s="208">
        <f>'so sanh'!D2412</f>
        <v>0</v>
      </c>
      <c r="E2359" s="208">
        <f>'so sanh'!E2412</f>
        <v>0</v>
      </c>
    </row>
    <row r="2360" spans="1:5" x14ac:dyDescent="0.3">
      <c r="A2360" s="45">
        <f>'so sanh'!A2413</f>
        <v>0</v>
      </c>
      <c r="B2360" s="208" t="str">
        <f>'so sanh'!B2413</f>
        <v>* Cầu thép NT 2.2 M bề rộng mặt cầu 2,0m, chiều dài nhịp tối đa 30m, tải trọng xe đơn 2,8 tấn</v>
      </c>
      <c r="C2360" s="208">
        <f>'so sanh'!C2413</f>
        <v>0</v>
      </c>
      <c r="D2360" s="208">
        <f>'so sanh'!D2413</f>
        <v>0</v>
      </c>
      <c r="E2360" s="208">
        <f>'so sanh'!E2413</f>
        <v>0</v>
      </c>
    </row>
    <row r="2361" spans="1:5" x14ac:dyDescent="0.3">
      <c r="A2361" s="45">
        <f>'so sanh'!A2414</f>
        <v>1</v>
      </c>
      <c r="B2361" s="208" t="str">
        <f>'so sanh'!B2414</f>
        <v xml:space="preserve"> - Sơn bảo vệ bề mặt (trọng lượng 289kg/mét dài)</v>
      </c>
      <c r="C2361" s="208" t="str">
        <f>'so sanh'!C2414</f>
        <v>đ/mdài</v>
      </c>
      <c r="D2361" s="208">
        <f>'so sanh'!D2414</f>
        <v>0</v>
      </c>
      <c r="E2361" s="208">
        <f>'so sanh'!E2414</f>
        <v>0</v>
      </c>
    </row>
    <row r="2362" spans="1:5" x14ac:dyDescent="0.3">
      <c r="A2362" s="45">
        <f>'so sanh'!A2415</f>
        <v>2</v>
      </c>
      <c r="B2362" s="208" t="str">
        <f>'so sanh'!B2415</f>
        <v xml:space="preserve"> - Mạ kẽm bảo vệ bề mặt (trọng lượng 289kg/mét dài)</v>
      </c>
      <c r="C2362" s="208" t="str">
        <f>'so sanh'!C2415</f>
        <v>đ/mdài</v>
      </c>
      <c r="D2362" s="208">
        <f>'so sanh'!D2415</f>
        <v>0</v>
      </c>
      <c r="E2362" s="208">
        <f>'so sanh'!E2415</f>
        <v>0</v>
      </c>
    </row>
    <row r="2363" spans="1:5" x14ac:dyDescent="0.3">
      <c r="A2363" s="45">
        <f>'so sanh'!A2416</f>
        <v>0</v>
      </c>
      <c r="B2363" s="208" t="str">
        <f>'so sanh'!B2416</f>
        <v>* Cầu thép NT 2.6 K bề rộng mặt cầu 2,5m, chiều dài nhịp tối đa 21m - 18m, tải trọng xe đơn 5 tấn - 5H tấn</v>
      </c>
      <c r="C2363" s="208">
        <f>'so sanh'!C2416</f>
        <v>0</v>
      </c>
      <c r="D2363" s="208">
        <f>'so sanh'!D2416</f>
        <v>0</v>
      </c>
      <c r="E2363" s="208">
        <f>'so sanh'!E2416</f>
        <v>0</v>
      </c>
    </row>
    <row r="2364" spans="1:5" x14ac:dyDescent="0.3">
      <c r="A2364" s="45">
        <f>'so sanh'!A2417</f>
        <v>1</v>
      </c>
      <c r="B2364" s="208" t="str">
        <f>'so sanh'!B2417</f>
        <v xml:space="preserve"> - Sơn bảo vệ bề mặt  (trọng lượng 332kg/mét dài)</v>
      </c>
      <c r="C2364" s="208" t="str">
        <f>'so sanh'!C2417</f>
        <v>đ/mdài</v>
      </c>
      <c r="D2364" s="208">
        <f>'so sanh'!D2417</f>
        <v>0</v>
      </c>
      <c r="E2364" s="208">
        <f>'so sanh'!E2417</f>
        <v>0</v>
      </c>
    </row>
    <row r="2365" spans="1:5" x14ac:dyDescent="0.3">
      <c r="A2365" s="45">
        <f>'so sanh'!A2418</f>
        <v>2</v>
      </c>
      <c r="B2365" s="208" t="str">
        <f>'so sanh'!B2418</f>
        <v xml:space="preserve"> - Mạ kẽm bảo vệ bề mặt (trọng lượng 332kg/mét dài)</v>
      </c>
      <c r="C2365" s="208" t="str">
        <f>'so sanh'!C2418</f>
        <v>đ/mdài</v>
      </c>
      <c r="D2365" s="208">
        <f>'so sanh'!D2418</f>
        <v>0</v>
      </c>
      <c r="E2365" s="208">
        <f>'so sanh'!E2418</f>
        <v>0</v>
      </c>
    </row>
    <row r="2366" spans="1:5" x14ac:dyDescent="0.3">
      <c r="A2366" s="45">
        <f>'so sanh'!A2419</f>
        <v>0</v>
      </c>
      <c r="B2366" s="208" t="str">
        <f>'so sanh'!B2419</f>
        <v>* Cầu thép NT 2.6 M bề rộng mặt cầu 2,5m, chiều dài nhịp tối đa 27m - 24m, tải trọng xe đơn 5 tấn - 5H tấn</v>
      </c>
      <c r="C2366" s="208">
        <f>'so sanh'!C2419</f>
        <v>0</v>
      </c>
      <c r="D2366" s="208">
        <f>'so sanh'!D2419</f>
        <v>0</v>
      </c>
      <c r="E2366" s="208">
        <f>'so sanh'!E2419</f>
        <v>0</v>
      </c>
    </row>
    <row r="2367" spans="1:5" x14ac:dyDescent="0.3">
      <c r="A2367" s="45">
        <f>'so sanh'!A2420</f>
        <v>1</v>
      </c>
      <c r="B2367" s="208" t="str">
        <f>'so sanh'!B2420</f>
        <v xml:space="preserve"> - Sơn bảo vệ bề mặt (trọng lượng 370kg/mét dài)</v>
      </c>
      <c r="C2367" s="208" t="str">
        <f>'so sanh'!C2420</f>
        <v>đ/mdài</v>
      </c>
      <c r="D2367" s="208">
        <f>'so sanh'!D2420</f>
        <v>0</v>
      </c>
      <c r="E2367" s="208">
        <f>'so sanh'!E2420</f>
        <v>0</v>
      </c>
    </row>
    <row r="2368" spans="1:5" x14ac:dyDescent="0.3">
      <c r="A2368" s="45">
        <f>'so sanh'!A2421</f>
        <v>2</v>
      </c>
      <c r="B2368" s="208" t="str">
        <f>'so sanh'!B2421</f>
        <v xml:space="preserve"> - Mạ kẽm bảo vệ bề mặt (trọng lượng 370kg/mét dài)</v>
      </c>
      <c r="C2368" s="208" t="str">
        <f>'so sanh'!C2421</f>
        <v>đ/mdài</v>
      </c>
      <c r="D2368" s="208">
        <f>'so sanh'!D2421</f>
        <v>0</v>
      </c>
      <c r="E2368" s="208">
        <f>'so sanh'!E2421</f>
        <v>0</v>
      </c>
    </row>
    <row r="2369" spans="1:5" x14ac:dyDescent="0.3">
      <c r="A2369" s="45">
        <f>'so sanh'!A2422</f>
        <v>0</v>
      </c>
      <c r="B2369" s="208" t="str">
        <f>'so sanh'!B2422</f>
        <v>* Cầu thép NT 3.2 K bề rộng mặt cầu 3,0m, chiều dài nhịp tối đa 18m - 15m, tải trọng xe đơn 5 tấn - 5H tấn</v>
      </c>
      <c r="C2369" s="208">
        <f>'so sanh'!C2422</f>
        <v>0</v>
      </c>
      <c r="D2369" s="208">
        <f>'so sanh'!D2422</f>
        <v>0</v>
      </c>
      <c r="E2369" s="208">
        <f>'so sanh'!E2422</f>
        <v>0</v>
      </c>
    </row>
    <row r="2370" spans="1:5" x14ac:dyDescent="0.3">
      <c r="A2370" s="45">
        <f>'so sanh'!A2423</f>
        <v>1</v>
      </c>
      <c r="B2370" s="208" t="str">
        <f>'so sanh'!B2423</f>
        <v xml:space="preserve"> - Sơn bảo vệ bề mặt (trọng lượng 420kg/mét dài)</v>
      </c>
      <c r="C2370" s="208" t="str">
        <f>'so sanh'!C2423</f>
        <v>đ/mdài</v>
      </c>
      <c r="D2370" s="208">
        <f>'so sanh'!D2423</f>
        <v>0</v>
      </c>
      <c r="E2370" s="208">
        <f>'so sanh'!E2423</f>
        <v>0</v>
      </c>
    </row>
    <row r="2371" spans="1:5" x14ac:dyDescent="0.3">
      <c r="A2371" s="45">
        <f>'so sanh'!A2424</f>
        <v>2</v>
      </c>
      <c r="B2371" s="208" t="str">
        <f>'so sanh'!B2424</f>
        <v xml:space="preserve"> - Mạ kẽm bảo vệ bề mặt (trọng lượng 420kg/mét dài)</v>
      </c>
      <c r="C2371" s="208" t="str">
        <f>'so sanh'!C2424</f>
        <v>đ/mdài</v>
      </c>
      <c r="D2371" s="208">
        <f>'so sanh'!D2424</f>
        <v>0</v>
      </c>
      <c r="E2371" s="208">
        <f>'so sanh'!E2424</f>
        <v>0</v>
      </c>
    </row>
    <row r="2372" spans="1:5" x14ac:dyDescent="0.3">
      <c r="A2372" s="45">
        <f>'so sanh'!A2425</f>
        <v>0</v>
      </c>
      <c r="B2372" s="208" t="str">
        <f>'so sanh'!B2425</f>
        <v>* Cầu thép NT 3.2 MA bề rộng mặt cầu 3,0m, chiều dài nhịp tối đa 21m - 18m, tải trọng xe đơn 5 tấn - 5H tấn</v>
      </c>
      <c r="C2372" s="208">
        <f>'so sanh'!C2425</f>
        <v>0</v>
      </c>
      <c r="D2372" s="208">
        <f>'so sanh'!D2425</f>
        <v>0</v>
      </c>
      <c r="E2372" s="208">
        <f>'so sanh'!E2425</f>
        <v>0</v>
      </c>
    </row>
    <row r="2373" spans="1:5" x14ac:dyDescent="0.3">
      <c r="A2373" s="45">
        <f>'so sanh'!A2426</f>
        <v>1</v>
      </c>
      <c r="B2373" s="208" t="str">
        <f>'so sanh'!B2426</f>
        <v xml:space="preserve"> - Sơn bảo vệ bề mặt (trọng lượng 445kg/mét dài)</v>
      </c>
      <c r="C2373" s="208" t="str">
        <f>'so sanh'!C2426</f>
        <v>đ/mdài</v>
      </c>
      <c r="D2373" s="208">
        <f>'so sanh'!D2426</f>
        <v>0</v>
      </c>
      <c r="E2373" s="208">
        <f>'so sanh'!E2426</f>
        <v>0</v>
      </c>
    </row>
    <row r="2374" spans="1:5" x14ac:dyDescent="0.3">
      <c r="A2374" s="45">
        <f>'so sanh'!A2427</f>
        <v>2</v>
      </c>
      <c r="B2374" s="208" t="str">
        <f>'so sanh'!B2427</f>
        <v xml:space="preserve"> - Mạ kẽm bảo vệ bề mặt (trọng lượng 445kg/mét dài)</v>
      </c>
      <c r="C2374" s="208" t="str">
        <f>'so sanh'!C2427</f>
        <v>đ/mdài</v>
      </c>
      <c r="D2374" s="208">
        <f>'so sanh'!D2427</f>
        <v>0</v>
      </c>
      <c r="E2374" s="208">
        <f>'so sanh'!E2427</f>
        <v>0</v>
      </c>
    </row>
    <row r="2375" spans="1:5" x14ac:dyDescent="0.3">
      <c r="A2375" s="45">
        <f>'so sanh'!A2428</f>
        <v>0</v>
      </c>
      <c r="B2375" s="208" t="str">
        <f>'so sanh'!B2428</f>
        <v>* Cầu thép NT 3.2 MK bề rộng mặt cầu 3,0m, chiều dài nhịp tối đa 33m - 27m, tải trọng xe đơn 5 tấn - 5H tấn</v>
      </c>
      <c r="C2375" s="208">
        <f>'so sanh'!C2428</f>
        <v>0</v>
      </c>
      <c r="D2375" s="208">
        <f>'so sanh'!D2428</f>
        <v>0</v>
      </c>
      <c r="E2375" s="208">
        <f>'so sanh'!E2428</f>
        <v>0</v>
      </c>
    </row>
    <row r="2376" spans="1:5" x14ac:dyDescent="0.3">
      <c r="A2376" s="45">
        <f>'so sanh'!A2429</f>
        <v>1</v>
      </c>
      <c r="B2376" s="208" t="str">
        <f>'so sanh'!B2429</f>
        <v xml:space="preserve"> - Sơn bảo vệ bề mặt (trọng lượng 705kg/mét dài)</v>
      </c>
      <c r="C2376" s="208" t="str">
        <f>'so sanh'!C2429</f>
        <v>đ/mdài</v>
      </c>
      <c r="D2376" s="208" t="e">
        <f>'so sanh'!D2429</f>
        <v>#REF!</v>
      </c>
      <c r="E2376" s="208" t="e">
        <f>'so sanh'!E2429</f>
        <v>#REF!</v>
      </c>
    </row>
    <row r="2377" spans="1:5" x14ac:dyDescent="0.3">
      <c r="A2377" s="45">
        <f>'so sanh'!A2430</f>
        <v>2</v>
      </c>
      <c r="B2377" s="208" t="str">
        <f>'so sanh'!B2430</f>
        <v xml:space="preserve"> - Mạ kẽm bảo vệ bề mặt (trọng lượng 705kg/mét dài)</v>
      </c>
      <c r="C2377" s="208" t="str">
        <f>'so sanh'!C2430</f>
        <v>đ/mdài</v>
      </c>
      <c r="D2377" s="208" t="e">
        <f>'so sanh'!D2430</f>
        <v>#REF!</v>
      </c>
      <c r="E2377" s="208" t="e">
        <f>'so sanh'!E2430</f>
        <v>#REF!</v>
      </c>
    </row>
    <row r="2378" spans="1:5" x14ac:dyDescent="0.3">
      <c r="A2378" s="45">
        <f>'so sanh'!A2431</f>
        <v>0</v>
      </c>
      <c r="B2378" s="208" t="str">
        <f>'so sanh'!B2431</f>
        <v>* Cầu thép NT 3.6 K bề rộng mặt cầu 3,5m, chiều dài nhịp tối đa 18m - 15m, tải trọng xe đơn 5 tấn - 5H tấn</v>
      </c>
      <c r="C2378" s="208">
        <f>'so sanh'!C2431</f>
        <v>0</v>
      </c>
      <c r="D2378" s="208">
        <f>'so sanh'!D2431</f>
        <v>0</v>
      </c>
      <c r="E2378" s="208">
        <f>'so sanh'!E2431</f>
        <v>0</v>
      </c>
    </row>
    <row r="2379" spans="1:5" x14ac:dyDescent="0.3">
      <c r="A2379" s="45">
        <f>'so sanh'!A2432</f>
        <v>1</v>
      </c>
      <c r="B2379" s="208" t="str">
        <f>'so sanh'!B2432</f>
        <v xml:space="preserve"> - Sơn bảo vệ bề mặt (trọng lượng 480kg/mét dài)</v>
      </c>
      <c r="C2379" s="208" t="str">
        <f>'so sanh'!C2432</f>
        <v>đ/mdài</v>
      </c>
      <c r="D2379" s="208" t="e">
        <f>'so sanh'!D2432</f>
        <v>#REF!</v>
      </c>
      <c r="E2379" s="208" t="e">
        <f>'so sanh'!E2432</f>
        <v>#REF!</v>
      </c>
    </row>
    <row r="2380" spans="1:5" x14ac:dyDescent="0.3">
      <c r="A2380" s="45">
        <f>'so sanh'!A2433</f>
        <v>2</v>
      </c>
      <c r="B2380" s="208" t="str">
        <f>'so sanh'!B2433</f>
        <v xml:space="preserve"> - Mạ kẽm bảo vệ bề mặt (trọng lượng 480kg/mét dài)</v>
      </c>
      <c r="C2380" s="208" t="str">
        <f>'so sanh'!C2433</f>
        <v>đ/mdài</v>
      </c>
      <c r="D2380" s="208" t="e">
        <f>'so sanh'!D2433</f>
        <v>#REF!</v>
      </c>
      <c r="E2380" s="208" t="e">
        <f>'so sanh'!E2433</f>
        <v>#REF!</v>
      </c>
    </row>
    <row r="2381" spans="1:5" x14ac:dyDescent="0.3">
      <c r="A2381" s="45">
        <f>'so sanh'!A2434</f>
        <v>0</v>
      </c>
      <c r="B2381" s="208" t="e">
        <f>'so sanh'!B2434</f>
        <v>#REF!</v>
      </c>
      <c r="C2381" s="208">
        <f>'so sanh'!C2434</f>
        <v>0</v>
      </c>
      <c r="D2381" s="208">
        <f>'so sanh'!D2434</f>
        <v>0</v>
      </c>
      <c r="E2381" s="208">
        <f>'so sanh'!E2434</f>
        <v>0</v>
      </c>
    </row>
    <row r="2382" spans="1:5" x14ac:dyDescent="0.3">
      <c r="A2382" s="45" t="e">
        <f>'so sanh'!A2435</f>
        <v>#REF!</v>
      </c>
      <c r="B2382" s="208" t="e">
        <f>'so sanh'!B2435</f>
        <v>#REF!</v>
      </c>
      <c r="C2382" s="208" t="e">
        <f>'so sanh'!C2435</f>
        <v>#REF!</v>
      </c>
      <c r="D2382" s="208" t="e">
        <f>'so sanh'!D2435</f>
        <v>#REF!</v>
      </c>
      <c r="E2382" s="208" t="e">
        <f>'so sanh'!E2435</f>
        <v>#REF!</v>
      </c>
    </row>
    <row r="2383" spans="1:5" x14ac:dyDescent="0.3">
      <c r="A2383" s="45" t="e">
        <f>'so sanh'!A2436</f>
        <v>#REF!</v>
      </c>
      <c r="B2383" s="208" t="e">
        <f>'so sanh'!B2436</f>
        <v>#REF!</v>
      </c>
      <c r="C2383" s="208" t="e">
        <f>'so sanh'!C2436</f>
        <v>#REF!</v>
      </c>
      <c r="D2383" s="208" t="e">
        <f>'so sanh'!D2436</f>
        <v>#REF!</v>
      </c>
      <c r="E2383" s="208" t="e">
        <f>'so sanh'!E2436</f>
        <v>#REF!</v>
      </c>
    </row>
    <row r="2384" spans="1:5" x14ac:dyDescent="0.3">
      <c r="A2384" s="45">
        <f>'so sanh'!A2437</f>
        <v>0</v>
      </c>
      <c r="B2384" s="208" t="e">
        <f>'so sanh'!B2437</f>
        <v>#REF!</v>
      </c>
      <c r="C2384" s="208">
        <f>'so sanh'!C2437</f>
        <v>0</v>
      </c>
      <c r="D2384" s="208">
        <f>'so sanh'!D2437</f>
        <v>0</v>
      </c>
      <c r="E2384" s="208">
        <f>'so sanh'!E2437</f>
        <v>0</v>
      </c>
    </row>
    <row r="2385" spans="1:5" x14ac:dyDescent="0.3">
      <c r="A2385" s="45" t="e">
        <f>'so sanh'!A2438</f>
        <v>#REF!</v>
      </c>
      <c r="B2385" s="208" t="e">
        <f>'so sanh'!B2438</f>
        <v>#REF!</v>
      </c>
      <c r="C2385" s="208" t="e">
        <f>'so sanh'!C2438</f>
        <v>#REF!</v>
      </c>
      <c r="D2385" s="208" t="e">
        <f>'so sanh'!D2438</f>
        <v>#REF!</v>
      </c>
      <c r="E2385" s="208" t="e">
        <f>'so sanh'!E2438</f>
        <v>#REF!</v>
      </c>
    </row>
    <row r="2386" spans="1:5" x14ac:dyDescent="0.3">
      <c r="A2386" s="45" t="e">
        <f>'so sanh'!A2439</f>
        <v>#REF!</v>
      </c>
      <c r="B2386" s="208" t="e">
        <f>'so sanh'!B2439</f>
        <v>#REF!</v>
      </c>
      <c r="C2386" s="208" t="e">
        <f>'so sanh'!C2439</f>
        <v>#REF!</v>
      </c>
      <c r="D2386" s="208" t="e">
        <f>'so sanh'!D2439</f>
        <v>#REF!</v>
      </c>
      <c r="E2386" s="208" t="e">
        <f>'so sanh'!E2439</f>
        <v>#REF!</v>
      </c>
    </row>
    <row r="2387" spans="1:5" x14ac:dyDescent="0.3">
      <c r="A2387" s="45" t="e">
        <f>'so sanh'!A2440</f>
        <v>#REF!</v>
      </c>
      <c r="B2387" s="208" t="e">
        <f>'so sanh'!B2440</f>
        <v>#REF!</v>
      </c>
      <c r="C2387" s="208" t="e">
        <f>'so sanh'!C2440</f>
        <v>#REF!</v>
      </c>
      <c r="D2387" s="208" t="e">
        <f>'so sanh'!D2440</f>
        <v>#REF!</v>
      </c>
      <c r="E2387" s="208" t="e">
        <f>'so sanh'!E2440</f>
        <v>#REF!</v>
      </c>
    </row>
    <row r="2388" spans="1:5" x14ac:dyDescent="0.3">
      <c r="A2388" s="45">
        <f>'so sanh'!A2441</f>
        <v>0</v>
      </c>
      <c r="B2388" s="208" t="e">
        <f>'so sanh'!B2441</f>
        <v>#REF!</v>
      </c>
      <c r="C2388" s="208">
        <f>'so sanh'!C2441</f>
        <v>0</v>
      </c>
      <c r="D2388" s="208">
        <f>'so sanh'!D2441</f>
        <v>0</v>
      </c>
      <c r="E2388" s="208">
        <f>'so sanh'!E2441</f>
        <v>0</v>
      </c>
    </row>
    <row r="2389" spans="1:5" x14ac:dyDescent="0.3">
      <c r="A2389" s="45" t="e">
        <f>'so sanh'!A2442</f>
        <v>#REF!</v>
      </c>
      <c r="B2389" s="208" t="e">
        <f>'so sanh'!B2442</f>
        <v>#REF!</v>
      </c>
      <c r="C2389" s="208" t="e">
        <f>'so sanh'!C2442</f>
        <v>#REF!</v>
      </c>
      <c r="D2389" s="208" t="e">
        <f>'so sanh'!D2442</f>
        <v>#REF!</v>
      </c>
      <c r="E2389" s="208" t="e">
        <f>'so sanh'!E2442</f>
        <v>#REF!</v>
      </c>
    </row>
    <row r="2390" spans="1:5" x14ac:dyDescent="0.3">
      <c r="A2390" s="45" t="e">
        <f>'so sanh'!A2443</f>
        <v>#REF!</v>
      </c>
      <c r="B2390" s="208" t="e">
        <f>'so sanh'!B2443</f>
        <v>#REF!</v>
      </c>
      <c r="C2390" s="208" t="e">
        <f>'so sanh'!C2443</f>
        <v>#REF!</v>
      </c>
      <c r="D2390" s="208" t="e">
        <f>'so sanh'!D2443</f>
        <v>#REF!</v>
      </c>
      <c r="E2390" s="208" t="e">
        <f>'so sanh'!E2443</f>
        <v>#REF!</v>
      </c>
    </row>
    <row r="2391" spans="1:5" x14ac:dyDescent="0.3">
      <c r="A2391" s="45" t="e">
        <f>'so sanh'!A2444</f>
        <v>#REF!</v>
      </c>
      <c r="B2391" s="208" t="e">
        <f>'so sanh'!B2444</f>
        <v>#REF!</v>
      </c>
      <c r="C2391" s="208" t="e">
        <f>'so sanh'!C2444</f>
        <v>#REF!</v>
      </c>
      <c r="D2391" s="208" t="e">
        <f>'so sanh'!D2444</f>
        <v>#REF!</v>
      </c>
      <c r="E2391" s="208" t="e">
        <f>'so sanh'!E2444</f>
        <v>#REF!</v>
      </c>
    </row>
    <row r="2392" spans="1:5" x14ac:dyDescent="0.3">
      <c r="A2392" s="45" t="e">
        <f>'so sanh'!A2445</f>
        <v>#REF!</v>
      </c>
      <c r="B2392" s="208" t="e">
        <f>'so sanh'!B2445</f>
        <v>#REF!</v>
      </c>
      <c r="C2392" s="208" t="e">
        <f>'so sanh'!C2445</f>
        <v>#REF!</v>
      </c>
      <c r="D2392" s="208" t="e">
        <f>'so sanh'!D2445</f>
        <v>#REF!</v>
      </c>
      <c r="E2392" s="208" t="e">
        <f>'so sanh'!E2445</f>
        <v>#REF!</v>
      </c>
    </row>
    <row r="2393" spans="1:5" x14ac:dyDescent="0.3">
      <c r="A2393" s="45" t="e">
        <f>'so sanh'!A2446</f>
        <v>#REF!</v>
      </c>
      <c r="B2393" s="208" t="e">
        <f>'so sanh'!B2446</f>
        <v>#REF!</v>
      </c>
      <c r="C2393" s="208" t="e">
        <f>'so sanh'!C2446</f>
        <v>#REF!</v>
      </c>
      <c r="D2393" s="208" t="e">
        <f>'so sanh'!D2446</f>
        <v>#REF!</v>
      </c>
      <c r="E2393" s="208" t="e">
        <f>'so sanh'!E2446</f>
        <v>#REF!</v>
      </c>
    </row>
    <row r="2394" spans="1:5" x14ac:dyDescent="0.3">
      <c r="A2394" s="45" t="e">
        <f>'so sanh'!A2447</f>
        <v>#REF!</v>
      </c>
      <c r="B2394" s="208" t="e">
        <f>'so sanh'!B2447</f>
        <v>#REF!</v>
      </c>
      <c r="C2394" s="208" t="e">
        <f>'so sanh'!C2447</f>
        <v>#REF!</v>
      </c>
      <c r="D2394" s="208" t="e">
        <f>'so sanh'!D2447</f>
        <v>#REF!</v>
      </c>
      <c r="E2394" s="208" t="e">
        <f>'so sanh'!E2447</f>
        <v>#REF!</v>
      </c>
    </row>
    <row r="2395" spans="1:5" x14ac:dyDescent="0.3">
      <c r="A2395" s="45" t="e">
        <f>'so sanh'!A2448</f>
        <v>#REF!</v>
      </c>
      <c r="B2395" s="208" t="e">
        <f>'so sanh'!B2448</f>
        <v>#REF!</v>
      </c>
      <c r="C2395" s="208" t="e">
        <f>'so sanh'!C2448</f>
        <v>#REF!</v>
      </c>
      <c r="D2395" s="208" t="e">
        <f>'so sanh'!D2448</f>
        <v>#REF!</v>
      </c>
      <c r="E2395" s="208" t="e">
        <f>'so sanh'!E2448</f>
        <v>#REF!</v>
      </c>
    </row>
    <row r="2396" spans="1:5" x14ac:dyDescent="0.3">
      <c r="A2396" s="45">
        <f>'so sanh'!A2449</f>
        <v>0</v>
      </c>
      <c r="B2396" s="208" t="e">
        <f>'so sanh'!B2449</f>
        <v>#REF!</v>
      </c>
      <c r="C2396" s="208">
        <f>'so sanh'!C2449</f>
        <v>0</v>
      </c>
      <c r="D2396" s="208">
        <f>'so sanh'!D2449</f>
        <v>0</v>
      </c>
      <c r="E2396" s="208">
        <f>'so sanh'!E2449</f>
        <v>0</v>
      </c>
    </row>
    <row r="2397" spans="1:5" x14ac:dyDescent="0.3">
      <c r="A2397" s="45" t="e">
        <f>'so sanh'!A2450</f>
        <v>#REF!</v>
      </c>
      <c r="B2397" s="208" t="e">
        <f>'so sanh'!B2450</f>
        <v>#REF!</v>
      </c>
      <c r="C2397" s="208" t="e">
        <f>'so sanh'!C2450</f>
        <v>#REF!</v>
      </c>
      <c r="D2397" s="208" t="e">
        <f>'so sanh'!D2450</f>
        <v>#REF!</v>
      </c>
      <c r="E2397" s="208" t="e">
        <f>'so sanh'!E2450</f>
        <v>#REF!</v>
      </c>
    </row>
    <row r="2398" spans="1:5" x14ac:dyDescent="0.3">
      <c r="A2398" s="45" t="e">
        <f>'so sanh'!A2451</f>
        <v>#REF!</v>
      </c>
      <c r="B2398" s="208" t="e">
        <f>'so sanh'!B2451</f>
        <v>#REF!</v>
      </c>
      <c r="C2398" s="208" t="e">
        <f>'so sanh'!C2451</f>
        <v>#REF!</v>
      </c>
      <c r="D2398" s="208">
        <f>'so sanh'!D2451</f>
        <v>0</v>
      </c>
      <c r="E2398" s="208">
        <f>'so sanh'!E2451</f>
        <v>0</v>
      </c>
    </row>
    <row r="2399" spans="1:5" x14ac:dyDescent="0.3">
      <c r="A2399" s="45" t="e">
        <f>'so sanh'!A2452</f>
        <v>#REF!</v>
      </c>
      <c r="B2399" s="208" t="e">
        <f>'so sanh'!B2452</f>
        <v>#REF!</v>
      </c>
      <c r="C2399" s="208" t="e">
        <f>'so sanh'!C2452</f>
        <v>#REF!</v>
      </c>
      <c r="D2399" s="208">
        <f>'so sanh'!D2452</f>
        <v>0</v>
      </c>
      <c r="E2399" s="208">
        <f>'so sanh'!E2452</f>
        <v>0</v>
      </c>
    </row>
    <row r="2400" spans="1:5" x14ac:dyDescent="0.3">
      <c r="A2400" s="45" t="e">
        <f>'so sanh'!A2453</f>
        <v>#REF!</v>
      </c>
      <c r="B2400" s="208" t="e">
        <f>'so sanh'!B2453</f>
        <v>#REF!</v>
      </c>
      <c r="C2400" s="208" t="e">
        <f>'so sanh'!C2453</f>
        <v>#REF!</v>
      </c>
      <c r="D2400" s="208">
        <f>'so sanh'!D2453</f>
        <v>0</v>
      </c>
      <c r="E2400" s="208">
        <f>'so sanh'!E2453</f>
        <v>0</v>
      </c>
    </row>
    <row r="2401" spans="1:5" x14ac:dyDescent="0.3">
      <c r="A2401" s="45" t="e">
        <f>'so sanh'!A2454</f>
        <v>#REF!</v>
      </c>
      <c r="B2401" s="208" t="e">
        <f>'so sanh'!B2454</f>
        <v>#REF!</v>
      </c>
      <c r="C2401" s="208" t="e">
        <f>'so sanh'!C2454</f>
        <v>#REF!</v>
      </c>
      <c r="D2401" s="208">
        <f>'so sanh'!D2454</f>
        <v>0</v>
      </c>
      <c r="E2401" s="208">
        <f>'so sanh'!E2454</f>
        <v>0</v>
      </c>
    </row>
    <row r="2402" spans="1:5" x14ac:dyDescent="0.3">
      <c r="A2402" s="45" t="e">
        <f>'so sanh'!A2455</f>
        <v>#REF!</v>
      </c>
      <c r="B2402" s="208" t="e">
        <f>'so sanh'!B2455</f>
        <v>#REF!</v>
      </c>
      <c r="C2402" s="208" t="e">
        <f>'so sanh'!C2455</f>
        <v>#REF!</v>
      </c>
      <c r="D2402" s="208" t="e">
        <f>'so sanh'!D2455</f>
        <v>#REF!</v>
      </c>
      <c r="E2402" s="208" t="e">
        <f>'so sanh'!E2455</f>
        <v>#REF!</v>
      </c>
    </row>
    <row r="2403" spans="1:5" x14ac:dyDescent="0.3">
      <c r="A2403" s="45">
        <f>'so sanh'!A2456</f>
        <v>0</v>
      </c>
      <c r="B2403" s="208" t="str">
        <f>'so sanh'!B2456</f>
        <v xml:space="preserve"> - Mạ kẽm bảo vệ bề mặt (trọng lượng 1077kg/mét dài)</v>
      </c>
      <c r="C2403" s="208">
        <f>'so sanh'!C2456</f>
        <v>0</v>
      </c>
      <c r="D2403" s="208">
        <f>'so sanh'!D2456</f>
        <v>0</v>
      </c>
      <c r="E2403" s="208">
        <f>'so sanh'!E2456</f>
        <v>0</v>
      </c>
    </row>
    <row r="2404" spans="1:5" x14ac:dyDescent="0.3">
      <c r="A2404" s="45">
        <f>'so sanh'!A2457</f>
        <v>0</v>
      </c>
      <c r="B2404" s="208" t="str">
        <f>'so sanh'!B2457</f>
        <v>Đoạn nối nhịp cầu NT 1.6  (loại N, KA, K, M, MA), Dài 0,2; Rộng 1,5</v>
      </c>
      <c r="C2404" s="208">
        <f>'so sanh'!C2457</f>
        <v>0</v>
      </c>
      <c r="D2404" s="208" t="e">
        <f>'so sanh'!D2457</f>
        <v>#REF!</v>
      </c>
      <c r="E2404" s="208" t="e">
        <f>'so sanh'!E2457</f>
        <v>#REF!</v>
      </c>
    </row>
    <row r="2405" spans="1:5" x14ac:dyDescent="0.3">
      <c r="A2405" s="45">
        <f>'so sanh'!A2458</f>
        <v>1</v>
      </c>
      <c r="B2405" s="208" t="str">
        <f>'so sanh'!B2458</f>
        <v xml:space="preserve"> - Sơn bảo vệ bề mặt (trọng lượng 15,5kg/mét dài)</v>
      </c>
      <c r="C2405" s="208" t="str">
        <f>'so sanh'!C2458</f>
        <v>đ/mdài</v>
      </c>
      <c r="D2405" s="208" t="e">
        <f>'so sanh'!D2458</f>
        <v>#REF!</v>
      </c>
      <c r="E2405" s="208" t="e">
        <f>'so sanh'!E2458</f>
        <v>#REF!</v>
      </c>
    </row>
    <row r="2406" spans="1:5" x14ac:dyDescent="0.3">
      <c r="A2406" s="45">
        <f>'so sanh'!A2459</f>
        <v>2</v>
      </c>
      <c r="B2406" s="208" t="str">
        <f>'so sanh'!B2459</f>
        <v xml:space="preserve"> - Mạ kẽm bảo vệ bề mặt (trọng lượng 15,5kg/mét dài)</v>
      </c>
      <c r="C2406" s="208" t="str">
        <f>'so sanh'!C2459</f>
        <v>đ/mdài</v>
      </c>
      <c r="D2406" s="208" t="e">
        <f>'so sanh'!D2459</f>
        <v>#REF!</v>
      </c>
      <c r="E2406" s="208" t="e">
        <f>'so sanh'!E2459</f>
        <v>#REF!</v>
      </c>
    </row>
    <row r="2407" spans="1:5" x14ac:dyDescent="0.3">
      <c r="A2407" s="45">
        <f>'so sanh'!A2460</f>
        <v>0</v>
      </c>
      <c r="B2407" s="208" t="e">
        <f>'so sanh'!B2460</f>
        <v>#REF!</v>
      </c>
      <c r="C2407" s="208" t="e">
        <f>'so sanh'!C2460</f>
        <v>#REF!</v>
      </c>
      <c r="D2407" s="208" t="e">
        <f>'so sanh'!D2460</f>
        <v>#REF!</v>
      </c>
      <c r="E2407" s="208" t="e">
        <f>'so sanh'!E2460</f>
        <v>#REF!</v>
      </c>
    </row>
    <row r="2408" spans="1:5" x14ac:dyDescent="0.3">
      <c r="A2408" s="45" t="e">
        <f>'so sanh'!A2461</f>
        <v>#REF!</v>
      </c>
      <c r="B2408" s="208" t="e">
        <f>'so sanh'!B2461</f>
        <v>#REF!</v>
      </c>
      <c r="C2408" s="208" t="e">
        <f>'so sanh'!C2461</f>
        <v>#REF!</v>
      </c>
      <c r="D2408" s="208" t="e">
        <f>'so sanh'!D2461</f>
        <v>#REF!</v>
      </c>
      <c r="E2408" s="208" t="e">
        <f>'so sanh'!E2461</f>
        <v>#REF!</v>
      </c>
    </row>
    <row r="2409" spans="1:5" x14ac:dyDescent="0.3">
      <c r="A2409" s="45" t="e">
        <f>'so sanh'!A2462</f>
        <v>#REF!</v>
      </c>
      <c r="B2409" s="208" t="e">
        <f>'so sanh'!B2462</f>
        <v>#REF!</v>
      </c>
      <c r="C2409" s="208" t="e">
        <f>'so sanh'!C2462</f>
        <v>#REF!</v>
      </c>
      <c r="D2409" s="208" t="e">
        <f>'so sanh'!D2462</f>
        <v>#REF!</v>
      </c>
      <c r="E2409" s="208" t="e">
        <f>'so sanh'!E2462</f>
        <v>#REF!</v>
      </c>
    </row>
    <row r="2410" spans="1:5" x14ac:dyDescent="0.3">
      <c r="A2410" s="45">
        <f>'so sanh'!A2463</f>
        <v>0</v>
      </c>
      <c r="B2410" s="208" t="e">
        <f>'so sanh'!B2463</f>
        <v>#REF!</v>
      </c>
      <c r="C2410" s="208">
        <f>'so sanh'!C2463</f>
        <v>0</v>
      </c>
      <c r="D2410" s="208">
        <f>'so sanh'!D2463</f>
        <v>0</v>
      </c>
      <c r="E2410" s="208">
        <f>'so sanh'!E2463</f>
        <v>0</v>
      </c>
    </row>
    <row r="2411" spans="1:5" x14ac:dyDescent="0.3">
      <c r="A2411" s="45" t="e">
        <f>'so sanh'!A2464</f>
        <v>#REF!</v>
      </c>
      <c r="B2411" s="208" t="e">
        <f>'so sanh'!B2464</f>
        <v>#REF!</v>
      </c>
      <c r="C2411" s="208" t="e">
        <f>'so sanh'!C2464</f>
        <v>#REF!</v>
      </c>
      <c r="D2411" s="208" t="e">
        <f>'so sanh'!D2464</f>
        <v>#REF!</v>
      </c>
      <c r="E2411" s="208" t="e">
        <f>'so sanh'!E2464</f>
        <v>#REF!</v>
      </c>
    </row>
    <row r="2412" spans="1:5" x14ac:dyDescent="0.3">
      <c r="A2412" s="45" t="e">
        <f>'so sanh'!A2465</f>
        <v>#REF!</v>
      </c>
      <c r="B2412" s="208" t="e">
        <f>'so sanh'!B2465</f>
        <v>#REF!</v>
      </c>
      <c r="C2412" s="208" t="e">
        <f>'so sanh'!C2465</f>
        <v>#REF!</v>
      </c>
      <c r="D2412" s="208" t="e">
        <f>'so sanh'!D2465</f>
        <v>#REF!</v>
      </c>
      <c r="E2412" s="208" t="e">
        <f>'so sanh'!E2465</f>
        <v>#REF!</v>
      </c>
    </row>
    <row r="2413" spans="1:5" x14ac:dyDescent="0.3">
      <c r="A2413" s="45">
        <f>'so sanh'!A2466</f>
        <v>0</v>
      </c>
      <c r="B2413" s="208" t="e">
        <f>'so sanh'!B2466</f>
        <v>#REF!</v>
      </c>
      <c r="C2413" s="208" t="e">
        <f>'so sanh'!C2466</f>
        <v>#REF!</v>
      </c>
      <c r="D2413" s="208" t="e">
        <f>'so sanh'!D2466</f>
        <v>#REF!</v>
      </c>
      <c r="E2413" s="208" t="e">
        <f>'so sanh'!E2466</f>
        <v>#REF!</v>
      </c>
    </row>
    <row r="2414" spans="1:5" x14ac:dyDescent="0.3">
      <c r="A2414" s="45" t="e">
        <f>'so sanh'!A2467</f>
        <v>#REF!</v>
      </c>
      <c r="B2414" s="208" t="e">
        <f>'so sanh'!B2467</f>
        <v>#REF!</v>
      </c>
      <c r="C2414" s="208" t="e">
        <f>'so sanh'!C2467</f>
        <v>#REF!</v>
      </c>
      <c r="D2414" s="208" t="e">
        <f>'so sanh'!D2467</f>
        <v>#REF!</v>
      </c>
      <c r="E2414" s="208" t="e">
        <f>'so sanh'!E2467</f>
        <v>#REF!</v>
      </c>
    </row>
    <row r="2415" spans="1:5" x14ac:dyDescent="0.3">
      <c r="A2415" s="45" t="e">
        <f>'so sanh'!A2468</f>
        <v>#REF!</v>
      </c>
      <c r="B2415" s="208" t="e">
        <f>'so sanh'!B2468</f>
        <v>#REF!</v>
      </c>
      <c r="C2415" s="208" t="e">
        <f>'so sanh'!C2468</f>
        <v>#REF!</v>
      </c>
      <c r="D2415" s="208" t="e">
        <f>'so sanh'!D2468</f>
        <v>#REF!</v>
      </c>
      <c r="E2415" s="208" t="e">
        <f>'so sanh'!E2468</f>
        <v>#REF!</v>
      </c>
    </row>
    <row r="2416" spans="1:5" x14ac:dyDescent="0.3">
      <c r="A2416" s="45">
        <f>'so sanh'!A2469</f>
        <v>0</v>
      </c>
      <c r="B2416" s="208" t="e">
        <f>'so sanh'!B2469</f>
        <v>#REF!</v>
      </c>
      <c r="C2416" s="208" t="e">
        <f>'so sanh'!C2469</f>
        <v>#REF!</v>
      </c>
      <c r="D2416" s="208" t="e">
        <f>'so sanh'!D2469</f>
        <v>#REF!</v>
      </c>
      <c r="E2416" s="208" t="e">
        <f>'so sanh'!E2469</f>
        <v>#REF!</v>
      </c>
    </row>
    <row r="2417" spans="1:5" x14ac:dyDescent="0.3">
      <c r="A2417" s="45" t="e">
        <f>'so sanh'!A2470</f>
        <v>#REF!</v>
      </c>
      <c r="B2417" s="208" t="e">
        <f>'so sanh'!B2470</f>
        <v>#REF!</v>
      </c>
      <c r="C2417" s="208" t="e">
        <f>'so sanh'!C2470</f>
        <v>#REF!</v>
      </c>
      <c r="D2417" s="208" t="e">
        <f>'so sanh'!D2470</f>
        <v>#REF!</v>
      </c>
      <c r="E2417" s="208" t="e">
        <f>'so sanh'!E2470</f>
        <v>#REF!</v>
      </c>
    </row>
    <row r="2418" spans="1:5" x14ac:dyDescent="0.3">
      <c r="A2418" s="45" t="e">
        <f>'so sanh'!A2471</f>
        <v>#REF!</v>
      </c>
      <c r="B2418" s="208" t="e">
        <f>'so sanh'!B2471</f>
        <v>#REF!</v>
      </c>
      <c r="C2418" s="208" t="e">
        <f>'so sanh'!C2471</f>
        <v>#REF!</v>
      </c>
      <c r="D2418" s="208" t="e">
        <f>'so sanh'!D2471</f>
        <v>#REF!</v>
      </c>
      <c r="E2418" s="208" t="e">
        <f>'so sanh'!E2471</f>
        <v>#REF!</v>
      </c>
    </row>
    <row r="2419" spans="1:5" x14ac:dyDescent="0.3">
      <c r="A2419" s="45">
        <f>'so sanh'!A2472</f>
        <v>0</v>
      </c>
      <c r="B2419" s="208" t="e">
        <f>'so sanh'!B2472</f>
        <v>#REF!</v>
      </c>
      <c r="C2419" s="208" t="e">
        <f>'so sanh'!C2472</f>
        <v>#REF!</v>
      </c>
      <c r="D2419" s="208" t="e">
        <f>'so sanh'!D2472</f>
        <v>#REF!</v>
      </c>
      <c r="E2419" s="208" t="e">
        <f>'so sanh'!E2472</f>
        <v>#REF!</v>
      </c>
    </row>
    <row r="2420" spans="1:5" x14ac:dyDescent="0.3">
      <c r="A2420" s="45" t="e">
        <f>'so sanh'!A2473</f>
        <v>#REF!</v>
      </c>
      <c r="B2420" s="208" t="e">
        <f>'so sanh'!B2473</f>
        <v>#REF!</v>
      </c>
      <c r="C2420" s="208" t="e">
        <f>'so sanh'!C2473</f>
        <v>#REF!</v>
      </c>
      <c r="D2420" s="208" t="e">
        <f>'so sanh'!D2473</f>
        <v>#REF!</v>
      </c>
      <c r="E2420" s="208" t="e">
        <f>'so sanh'!E2473</f>
        <v>#REF!</v>
      </c>
    </row>
    <row r="2421" spans="1:5" x14ac:dyDescent="0.3">
      <c r="A2421" s="45" t="e">
        <f>'so sanh'!A2474</f>
        <v>#REF!</v>
      </c>
      <c r="B2421" s="208" t="e">
        <f>'so sanh'!B2474</f>
        <v>#REF!</v>
      </c>
      <c r="C2421" s="208" t="e">
        <f>'so sanh'!C2474</f>
        <v>#REF!</v>
      </c>
      <c r="D2421" s="208" t="e">
        <f>'so sanh'!D2474</f>
        <v>#REF!</v>
      </c>
      <c r="E2421" s="208" t="e">
        <f>'so sanh'!E2474</f>
        <v>#REF!</v>
      </c>
    </row>
    <row r="2422" spans="1:5" x14ac:dyDescent="0.3">
      <c r="A2422" s="45">
        <f>'so sanh'!A2475</f>
        <v>0</v>
      </c>
      <c r="B2422" s="208" t="e">
        <f>'so sanh'!B2475</f>
        <v>#REF!</v>
      </c>
      <c r="C2422" s="208" t="e">
        <f>'so sanh'!C2475</f>
        <v>#REF!</v>
      </c>
      <c r="D2422" s="208" t="e">
        <f>'so sanh'!D2475</f>
        <v>#REF!</v>
      </c>
      <c r="E2422" s="208" t="e">
        <f>'so sanh'!E2475</f>
        <v>#REF!</v>
      </c>
    </row>
    <row r="2423" spans="1:5" x14ac:dyDescent="0.3">
      <c r="A2423" s="45" t="e">
        <f>'so sanh'!A2476</f>
        <v>#REF!</v>
      </c>
      <c r="B2423" s="208" t="e">
        <f>'so sanh'!B2476</f>
        <v>#REF!</v>
      </c>
      <c r="C2423" s="208" t="e">
        <f>'so sanh'!C2476</f>
        <v>#REF!</v>
      </c>
      <c r="D2423" s="208" t="e">
        <f>'so sanh'!D2476</f>
        <v>#REF!</v>
      </c>
      <c r="E2423" s="208" t="e">
        <f>'so sanh'!E2476</f>
        <v>#REF!</v>
      </c>
    </row>
    <row r="2424" spans="1:5" x14ac:dyDescent="0.3">
      <c r="A2424" s="45" t="e">
        <f>'so sanh'!A2477</f>
        <v>#REF!</v>
      </c>
      <c r="B2424" s="208" t="e">
        <f>'so sanh'!B2477</f>
        <v>#REF!</v>
      </c>
      <c r="C2424" s="208" t="e">
        <f>'so sanh'!C2477</f>
        <v>#REF!</v>
      </c>
      <c r="D2424" s="208" t="e">
        <f>'so sanh'!D2477</f>
        <v>#REF!</v>
      </c>
      <c r="E2424" s="208" t="e">
        <f>'so sanh'!E2477</f>
        <v>#REF!</v>
      </c>
    </row>
    <row r="2425" spans="1:5" x14ac:dyDescent="0.3">
      <c r="A2425" s="45">
        <f>'so sanh'!A2478</f>
        <v>0</v>
      </c>
      <c r="B2425" s="208" t="e">
        <f>'so sanh'!B2478</f>
        <v>#REF!</v>
      </c>
      <c r="C2425" s="208" t="e">
        <f>'so sanh'!C2478</f>
        <v>#REF!</v>
      </c>
      <c r="D2425" s="208" t="e">
        <f>'so sanh'!D2478</f>
        <v>#REF!</v>
      </c>
      <c r="E2425" s="208" t="e">
        <f>'so sanh'!E2478</f>
        <v>#REF!</v>
      </c>
    </row>
    <row r="2426" spans="1:5" x14ac:dyDescent="0.3">
      <c r="A2426" s="45" t="e">
        <f>'so sanh'!A2479</f>
        <v>#REF!</v>
      </c>
      <c r="B2426" s="208" t="e">
        <f>'so sanh'!B2479</f>
        <v>#REF!</v>
      </c>
      <c r="C2426" s="208" t="e">
        <f>'so sanh'!C2479</f>
        <v>#REF!</v>
      </c>
      <c r="D2426" s="208" t="e">
        <f>'so sanh'!D2479</f>
        <v>#REF!</v>
      </c>
      <c r="E2426" s="208" t="e">
        <f>'so sanh'!E2479</f>
        <v>#REF!</v>
      </c>
    </row>
    <row r="2427" spans="1:5" x14ac:dyDescent="0.3">
      <c r="A2427" s="45" t="e">
        <f>'so sanh'!A2480</f>
        <v>#REF!</v>
      </c>
      <c r="B2427" s="208" t="e">
        <f>'so sanh'!B2480</f>
        <v>#REF!</v>
      </c>
      <c r="C2427" s="208" t="e">
        <f>'so sanh'!C2480</f>
        <v>#REF!</v>
      </c>
      <c r="D2427" s="208" t="e">
        <f>'so sanh'!D2480</f>
        <v>#REF!</v>
      </c>
      <c r="E2427" s="208" t="e">
        <f>'so sanh'!E2480</f>
        <v>#REF!</v>
      </c>
    </row>
    <row r="2428" spans="1:5" x14ac:dyDescent="0.3">
      <c r="A2428" s="45">
        <f>'so sanh'!A2481</f>
        <v>0</v>
      </c>
      <c r="B2428" s="208" t="e">
        <f>'so sanh'!B2481</f>
        <v>#REF!</v>
      </c>
      <c r="C2428" s="208" t="e">
        <f>'so sanh'!C2481</f>
        <v>#REF!</v>
      </c>
      <c r="D2428" s="208" t="e">
        <f>'so sanh'!D2481</f>
        <v>#REF!</v>
      </c>
      <c r="E2428" s="208" t="e">
        <f>'so sanh'!E2481</f>
        <v>#REF!</v>
      </c>
    </row>
    <row r="2429" spans="1:5" x14ac:dyDescent="0.3">
      <c r="A2429" s="45" t="e">
        <f>'so sanh'!A2482</f>
        <v>#REF!</v>
      </c>
      <c r="B2429" s="208" t="e">
        <f>'so sanh'!B2482</f>
        <v>#REF!</v>
      </c>
      <c r="C2429" s="208" t="e">
        <f>'so sanh'!C2482</f>
        <v>#REF!</v>
      </c>
      <c r="D2429" s="208" t="e">
        <f>'so sanh'!D2482</f>
        <v>#REF!</v>
      </c>
      <c r="E2429" s="208" t="e">
        <f>'so sanh'!E2482</f>
        <v>#REF!</v>
      </c>
    </row>
    <row r="2430" spans="1:5" x14ac:dyDescent="0.3">
      <c r="A2430" s="45" t="e">
        <f>'so sanh'!A2483</f>
        <v>#REF!</v>
      </c>
      <c r="B2430" s="208" t="e">
        <f>'so sanh'!B2483</f>
        <v>#REF!</v>
      </c>
      <c r="C2430" s="208" t="e">
        <f>'so sanh'!C2483</f>
        <v>#REF!</v>
      </c>
      <c r="D2430" s="208" t="e">
        <f>'so sanh'!D2483</f>
        <v>#REF!</v>
      </c>
      <c r="E2430" s="208" t="e">
        <f>'so sanh'!E2483</f>
        <v>#REF!</v>
      </c>
    </row>
    <row r="2431" spans="1:5" x14ac:dyDescent="0.3">
      <c r="A2431" s="45">
        <f>'so sanh'!A2484</f>
        <v>0</v>
      </c>
      <c r="B2431" s="208" t="e">
        <f>'so sanh'!B2484</f>
        <v>#REF!</v>
      </c>
      <c r="C2431" s="208" t="e">
        <f>'so sanh'!C2484</f>
        <v>#REF!</v>
      </c>
      <c r="D2431" s="208" t="e">
        <f>'so sanh'!D2484</f>
        <v>#REF!</v>
      </c>
      <c r="E2431" s="208" t="e">
        <f>'so sanh'!E2484</f>
        <v>#REF!</v>
      </c>
    </row>
    <row r="2432" spans="1:5" x14ac:dyDescent="0.3">
      <c r="A2432" s="45" t="e">
        <f>'so sanh'!A2485</f>
        <v>#REF!</v>
      </c>
      <c r="B2432" s="208" t="e">
        <f>'so sanh'!B2485</f>
        <v>#REF!</v>
      </c>
      <c r="C2432" s="208" t="e">
        <f>'so sanh'!C2485</f>
        <v>#REF!</v>
      </c>
      <c r="D2432" s="208" t="e">
        <f>'so sanh'!D2485</f>
        <v>#REF!</v>
      </c>
      <c r="E2432" s="208" t="e">
        <f>'so sanh'!E2485</f>
        <v>#REF!</v>
      </c>
    </row>
    <row r="2433" spans="1:5" x14ac:dyDescent="0.3">
      <c r="A2433" s="45" t="e">
        <f>'so sanh'!A2486</f>
        <v>#REF!</v>
      </c>
      <c r="B2433" s="208" t="e">
        <f>'so sanh'!B2486</f>
        <v>#REF!</v>
      </c>
      <c r="C2433" s="208" t="e">
        <f>'so sanh'!C2486</f>
        <v>#REF!</v>
      </c>
      <c r="D2433" s="208" t="e">
        <f>'so sanh'!D2486</f>
        <v>#REF!</v>
      </c>
      <c r="E2433" s="208" t="e">
        <f>'so sanh'!E2486</f>
        <v>#REF!</v>
      </c>
    </row>
    <row r="2434" spans="1:5" x14ac:dyDescent="0.3">
      <c r="A2434" s="45" t="e">
        <f>'so sanh'!A2487</f>
        <v>#REF!</v>
      </c>
      <c r="B2434" s="208" t="e">
        <f>'so sanh'!B2487</f>
        <v>#REF!</v>
      </c>
      <c r="C2434" s="208" t="e">
        <f>'so sanh'!C2487</f>
        <v>#REF!</v>
      </c>
      <c r="D2434" s="208" t="e">
        <f>'so sanh'!D2487</f>
        <v>#REF!</v>
      </c>
      <c r="E2434" s="208" t="e">
        <f>'so sanh'!E2487</f>
        <v>#REF!</v>
      </c>
    </row>
    <row r="2435" spans="1:5" x14ac:dyDescent="0.3">
      <c r="A2435" s="45" t="e">
        <f>'so sanh'!A2488</f>
        <v>#REF!</v>
      </c>
      <c r="B2435" s="208" t="e">
        <f>'so sanh'!B2488</f>
        <v>#REF!</v>
      </c>
      <c r="C2435" s="208" t="e">
        <f>'so sanh'!C2488</f>
        <v>#REF!</v>
      </c>
      <c r="D2435" s="208" t="e">
        <f>'so sanh'!D2488</f>
        <v>#REF!</v>
      </c>
      <c r="E2435" s="208" t="e">
        <f>'so sanh'!E2488</f>
        <v>#REF!</v>
      </c>
    </row>
    <row r="2436" spans="1:5" x14ac:dyDescent="0.3">
      <c r="A2436" s="45" t="e">
        <f>'so sanh'!A2489</f>
        <v>#REF!</v>
      </c>
      <c r="B2436" s="208" t="e">
        <f>'so sanh'!B2489</f>
        <v>#REF!</v>
      </c>
      <c r="C2436" s="208" t="e">
        <f>'so sanh'!C2489</f>
        <v>#REF!</v>
      </c>
      <c r="D2436" s="208" t="e">
        <f>'so sanh'!D2489</f>
        <v>#REF!</v>
      </c>
      <c r="E2436" s="208" t="e">
        <f>'so sanh'!E2489</f>
        <v>#REF!</v>
      </c>
    </row>
    <row r="2437" spans="1:5" x14ac:dyDescent="0.3">
      <c r="A2437" s="45" t="e">
        <f>'so sanh'!A2490</f>
        <v>#REF!</v>
      </c>
      <c r="B2437" s="208" t="e">
        <f>'so sanh'!B2490</f>
        <v>#REF!</v>
      </c>
      <c r="C2437" s="208" t="e">
        <f>'so sanh'!C2490</f>
        <v>#REF!</v>
      </c>
      <c r="D2437" s="208" t="e">
        <f>'so sanh'!D2490</f>
        <v>#REF!</v>
      </c>
      <c r="E2437" s="208" t="e">
        <f>'so sanh'!E2490</f>
        <v>#REF!</v>
      </c>
    </row>
    <row r="2438" spans="1:5" x14ac:dyDescent="0.3">
      <c r="A2438" s="45" t="e">
        <f>'so sanh'!A2491</f>
        <v>#REF!</v>
      </c>
      <c r="B2438" s="208" t="e">
        <f>'so sanh'!B2491</f>
        <v>#REF!</v>
      </c>
      <c r="C2438" s="208" t="e">
        <f>'so sanh'!C2491</f>
        <v>#REF!</v>
      </c>
      <c r="D2438" s="208" t="e">
        <f>'so sanh'!D2491</f>
        <v>#REF!</v>
      </c>
      <c r="E2438" s="208" t="e">
        <f>'so sanh'!E2491</f>
        <v>#REF!</v>
      </c>
    </row>
    <row r="2439" spans="1:5" x14ac:dyDescent="0.3">
      <c r="A2439" s="45" t="e">
        <f>'so sanh'!A2492</f>
        <v>#REF!</v>
      </c>
      <c r="B2439" s="208" t="e">
        <f>'so sanh'!B2492</f>
        <v>#REF!</v>
      </c>
      <c r="C2439" s="208" t="e">
        <f>'so sanh'!C2492</f>
        <v>#REF!</v>
      </c>
      <c r="D2439" s="208" t="e">
        <f>'so sanh'!D2492</f>
        <v>#REF!</v>
      </c>
      <c r="E2439" s="208" t="e">
        <f>'so sanh'!E2492</f>
        <v>#REF!</v>
      </c>
    </row>
    <row r="2440" spans="1:5" x14ac:dyDescent="0.3">
      <c r="A2440" s="45" t="e">
        <f>'so sanh'!A2493</f>
        <v>#REF!</v>
      </c>
      <c r="B2440" s="208" t="e">
        <f>'so sanh'!B2493</f>
        <v>#REF!</v>
      </c>
      <c r="C2440" s="208" t="e">
        <f>'so sanh'!C2493</f>
        <v>#REF!</v>
      </c>
      <c r="D2440" s="208" t="e">
        <f>'so sanh'!D2493</f>
        <v>#REF!</v>
      </c>
      <c r="E2440" s="208" t="e">
        <f>'so sanh'!E2493</f>
        <v>#REF!</v>
      </c>
    </row>
    <row r="2441" spans="1:5" x14ac:dyDescent="0.3">
      <c r="A2441" s="45" t="e">
        <f>'so sanh'!A2494</f>
        <v>#REF!</v>
      </c>
      <c r="B2441" s="208" t="e">
        <f>'so sanh'!B2494</f>
        <v>#REF!</v>
      </c>
      <c r="C2441" s="208" t="e">
        <f>'so sanh'!C2494</f>
        <v>#REF!</v>
      </c>
      <c r="D2441" s="208" t="e">
        <f>'so sanh'!D2494</f>
        <v>#REF!</v>
      </c>
      <c r="E2441" s="208" t="e">
        <f>'so sanh'!E2494</f>
        <v>#REF!</v>
      </c>
    </row>
    <row r="2442" spans="1:5" x14ac:dyDescent="0.3">
      <c r="A2442" s="45" t="e">
        <f>'so sanh'!A2495</f>
        <v>#REF!</v>
      </c>
      <c r="B2442" s="208" t="e">
        <f>'so sanh'!B2495</f>
        <v>#REF!</v>
      </c>
      <c r="C2442" s="208" t="e">
        <f>'so sanh'!C2495</f>
        <v>#REF!</v>
      </c>
      <c r="D2442" s="208" t="e">
        <f>'so sanh'!D2495</f>
        <v>#REF!</v>
      </c>
      <c r="E2442" s="208" t="e">
        <f>'so sanh'!E2495</f>
        <v>#REF!</v>
      </c>
    </row>
    <row r="2443" spans="1:5" x14ac:dyDescent="0.3">
      <c r="A2443" s="45" t="e">
        <f>'so sanh'!A2496</f>
        <v>#REF!</v>
      </c>
      <c r="B2443" s="208" t="e">
        <f>'so sanh'!B2496</f>
        <v>#REF!</v>
      </c>
      <c r="C2443" s="208" t="e">
        <f>'so sanh'!C2496</f>
        <v>#REF!</v>
      </c>
      <c r="D2443" s="208" t="e">
        <f>'so sanh'!D2496</f>
        <v>#REF!</v>
      </c>
      <c r="E2443" s="208" t="e">
        <f>'so sanh'!E2496</f>
        <v>#REF!</v>
      </c>
    </row>
    <row r="2444" spans="1:5" x14ac:dyDescent="0.3">
      <c r="A2444" s="45" t="e">
        <f>'so sanh'!A2497</f>
        <v>#REF!</v>
      </c>
      <c r="B2444" s="208" t="e">
        <f>'so sanh'!B2497</f>
        <v>#REF!</v>
      </c>
      <c r="C2444" s="208" t="e">
        <f>'so sanh'!C2497</f>
        <v>#REF!</v>
      </c>
      <c r="D2444" s="208" t="e">
        <f>'so sanh'!D2497</f>
        <v>#REF!</v>
      </c>
      <c r="E2444" s="208" t="e">
        <f>'so sanh'!E2497</f>
        <v>#REF!</v>
      </c>
    </row>
    <row r="2445" spans="1:5" x14ac:dyDescent="0.3">
      <c r="A2445" s="45" t="e">
        <f>'so sanh'!A2498</f>
        <v>#REF!</v>
      </c>
      <c r="B2445" s="208" t="e">
        <f>'so sanh'!B2498</f>
        <v>#REF!</v>
      </c>
      <c r="C2445" s="208" t="e">
        <f>'so sanh'!C2498</f>
        <v>#REF!</v>
      </c>
      <c r="D2445" s="208" t="e">
        <f>'so sanh'!D2498</f>
        <v>#REF!</v>
      </c>
      <c r="E2445" s="208" t="e">
        <f>'so sanh'!E2498</f>
        <v>#REF!</v>
      </c>
    </row>
    <row r="2446" spans="1:5" x14ac:dyDescent="0.3">
      <c r="A2446" s="45" t="e">
        <f>'so sanh'!A2499</f>
        <v>#REF!</v>
      </c>
      <c r="B2446" s="208" t="e">
        <f>'so sanh'!B2499</f>
        <v>#REF!</v>
      </c>
      <c r="C2446" s="208" t="e">
        <f>'so sanh'!C2499</f>
        <v>#REF!</v>
      </c>
      <c r="D2446" s="208" t="e">
        <f>'so sanh'!D2499</f>
        <v>#REF!</v>
      </c>
      <c r="E2446" s="208" t="e">
        <f>'so sanh'!E2499</f>
        <v>#REF!</v>
      </c>
    </row>
    <row r="2447" spans="1:5" x14ac:dyDescent="0.3">
      <c r="A2447" s="45" t="e">
        <f>'so sanh'!A2500</f>
        <v>#REF!</v>
      </c>
      <c r="B2447" s="208" t="e">
        <f>'so sanh'!B2500</f>
        <v>#REF!</v>
      </c>
      <c r="C2447" s="208" t="e">
        <f>'so sanh'!C2500</f>
        <v>#REF!</v>
      </c>
      <c r="D2447" s="208" t="e">
        <f>'so sanh'!D2500</f>
        <v>#REF!</v>
      </c>
      <c r="E2447" s="208" t="e">
        <f>'so sanh'!E2500</f>
        <v>#REF!</v>
      </c>
    </row>
    <row r="2448" spans="1:5" x14ac:dyDescent="0.3">
      <c r="A2448" s="45" t="e">
        <f>'so sanh'!A2501</f>
        <v>#REF!</v>
      </c>
      <c r="B2448" s="208" t="e">
        <f>'so sanh'!B2501</f>
        <v>#REF!</v>
      </c>
      <c r="C2448" s="208" t="e">
        <f>'so sanh'!C2501</f>
        <v>#REF!</v>
      </c>
      <c r="D2448" s="208" t="e">
        <f>'so sanh'!D2501</f>
        <v>#REF!</v>
      </c>
      <c r="E2448" s="208" t="e">
        <f>'so sanh'!E2501</f>
        <v>#REF!</v>
      </c>
    </row>
    <row r="2449" spans="1:5" x14ac:dyDescent="0.3">
      <c r="A2449" s="45" t="e">
        <f>'so sanh'!A2502</f>
        <v>#REF!</v>
      </c>
      <c r="B2449" s="208" t="e">
        <f>'so sanh'!B2502</f>
        <v>#REF!</v>
      </c>
      <c r="C2449" s="208" t="e">
        <f>'so sanh'!C2502</f>
        <v>#REF!</v>
      </c>
      <c r="D2449" s="208" t="e">
        <f>'so sanh'!D2502</f>
        <v>#REF!</v>
      </c>
      <c r="E2449" s="208" t="e">
        <f>'so sanh'!E2502</f>
        <v>#REF!</v>
      </c>
    </row>
    <row r="2450" spans="1:5" x14ac:dyDescent="0.3">
      <c r="A2450" s="45" t="e">
        <f>'so sanh'!A2503</f>
        <v>#REF!</v>
      </c>
      <c r="B2450" s="208" t="e">
        <f>'so sanh'!B2503</f>
        <v>#REF!</v>
      </c>
      <c r="C2450" s="208" t="e">
        <f>'so sanh'!C2503</f>
        <v>#REF!</v>
      </c>
      <c r="D2450" s="208" t="e">
        <f>'so sanh'!D2503</f>
        <v>#REF!</v>
      </c>
      <c r="E2450" s="208" t="e">
        <f>'so sanh'!E2503</f>
        <v>#REF!</v>
      </c>
    </row>
    <row r="2451" spans="1:5" x14ac:dyDescent="0.3">
      <c r="A2451" s="45" t="e">
        <f>'so sanh'!A2504</f>
        <v>#REF!</v>
      </c>
      <c r="B2451" s="208" t="e">
        <f>'so sanh'!B2504</f>
        <v>#REF!</v>
      </c>
      <c r="C2451" s="208" t="e">
        <f>'so sanh'!C2504</f>
        <v>#REF!</v>
      </c>
      <c r="D2451" s="208" t="e">
        <f>'so sanh'!D2504</f>
        <v>#REF!</v>
      </c>
      <c r="E2451" s="208" t="e">
        <f>'so sanh'!E2504</f>
        <v>#REF!</v>
      </c>
    </row>
    <row r="2452" spans="1:5" x14ac:dyDescent="0.3">
      <c r="A2452" s="45" t="e">
        <f>'so sanh'!A2505</f>
        <v>#REF!</v>
      </c>
      <c r="B2452" s="208" t="e">
        <f>'so sanh'!B2505</f>
        <v>#REF!</v>
      </c>
      <c r="C2452" s="208" t="e">
        <f>'so sanh'!C2505</f>
        <v>#REF!</v>
      </c>
      <c r="D2452" s="208" t="e">
        <f>'so sanh'!D2505</f>
        <v>#REF!</v>
      </c>
      <c r="E2452" s="208" t="e">
        <f>'so sanh'!E2505</f>
        <v>#REF!</v>
      </c>
    </row>
    <row r="2453" spans="1:5" x14ac:dyDescent="0.3">
      <c r="A2453" s="45" t="e">
        <f>'so sanh'!A2506</f>
        <v>#REF!</v>
      </c>
      <c r="B2453" s="208" t="e">
        <f>'so sanh'!B2506</f>
        <v>#REF!</v>
      </c>
      <c r="C2453" s="208" t="e">
        <f>'so sanh'!C2506</f>
        <v>#REF!</v>
      </c>
      <c r="D2453" s="208" t="e">
        <f>'so sanh'!D2506</f>
        <v>#REF!</v>
      </c>
      <c r="E2453" s="208" t="e">
        <f>'so sanh'!E2506</f>
        <v>#REF!</v>
      </c>
    </row>
    <row r="2454" spans="1:5" x14ac:dyDescent="0.3">
      <c r="A2454" s="45" t="e">
        <f>'so sanh'!A2507</f>
        <v>#REF!</v>
      </c>
      <c r="B2454" s="208" t="e">
        <f>'so sanh'!B2507</f>
        <v>#REF!</v>
      </c>
      <c r="C2454" s="208" t="e">
        <f>'so sanh'!C2507</f>
        <v>#REF!</v>
      </c>
      <c r="D2454" s="208" t="e">
        <f>'so sanh'!D2507</f>
        <v>#REF!</v>
      </c>
      <c r="E2454" s="208" t="e">
        <f>'so sanh'!E2507</f>
        <v>#REF!</v>
      </c>
    </row>
    <row r="2455" spans="1:5" x14ac:dyDescent="0.3">
      <c r="A2455" s="45" t="e">
        <f>'so sanh'!A2508</f>
        <v>#REF!</v>
      </c>
      <c r="B2455" s="208" t="e">
        <f>'so sanh'!B2508</f>
        <v>#REF!</v>
      </c>
      <c r="C2455" s="208" t="e">
        <f>'so sanh'!C2508</f>
        <v>#REF!</v>
      </c>
      <c r="D2455" s="208" t="e">
        <f>'so sanh'!D2508</f>
        <v>#REF!</v>
      </c>
      <c r="E2455" s="208" t="e">
        <f>'so sanh'!E2508</f>
        <v>#REF!</v>
      </c>
    </row>
    <row r="2456" spans="1:5" x14ac:dyDescent="0.3">
      <c r="A2456" s="45" t="e">
        <f>'so sanh'!A2509</f>
        <v>#REF!</v>
      </c>
      <c r="B2456" s="208" t="e">
        <f>'so sanh'!B2509</f>
        <v>#REF!</v>
      </c>
      <c r="C2456" s="208" t="e">
        <f>'so sanh'!C2509</f>
        <v>#REF!</v>
      </c>
      <c r="D2456" s="208" t="e">
        <f>'so sanh'!D2509</f>
        <v>#REF!</v>
      </c>
      <c r="E2456" s="208" t="e">
        <f>'so sanh'!E2509</f>
        <v>#REF!</v>
      </c>
    </row>
    <row r="2457" spans="1:5" x14ac:dyDescent="0.3">
      <c r="A2457" s="45" t="e">
        <f>'so sanh'!A2510</f>
        <v>#REF!</v>
      </c>
      <c r="B2457" s="208" t="e">
        <f>'so sanh'!B2510</f>
        <v>#REF!</v>
      </c>
      <c r="C2457" s="208" t="e">
        <f>'so sanh'!C2510</f>
        <v>#REF!</v>
      </c>
      <c r="D2457" s="208" t="e">
        <f>'so sanh'!D2510</f>
        <v>#REF!</v>
      </c>
      <c r="E2457" s="208" t="e">
        <f>'so sanh'!E2510</f>
        <v>#REF!</v>
      </c>
    </row>
    <row r="2458" spans="1:5" x14ac:dyDescent="0.3">
      <c r="A2458" s="45" t="e">
        <f>'so sanh'!A2511</f>
        <v>#REF!</v>
      </c>
      <c r="B2458" s="208" t="e">
        <f>'so sanh'!B2511</f>
        <v>#REF!</v>
      </c>
      <c r="C2458" s="208" t="e">
        <f>'so sanh'!C2511</f>
        <v>#REF!</v>
      </c>
      <c r="D2458" s="208" t="e">
        <f>'so sanh'!D2511</f>
        <v>#REF!</v>
      </c>
      <c r="E2458" s="208" t="e">
        <f>'so sanh'!E2511</f>
        <v>#REF!</v>
      </c>
    </row>
    <row r="2459" spans="1:5" x14ac:dyDescent="0.3">
      <c r="A2459" s="45" t="e">
        <f>'so sanh'!A2512</f>
        <v>#REF!</v>
      </c>
      <c r="B2459" s="208" t="e">
        <f>'so sanh'!B2512</f>
        <v>#REF!</v>
      </c>
      <c r="C2459" s="208" t="e">
        <f>'so sanh'!C2512</f>
        <v>#REF!</v>
      </c>
      <c r="D2459" s="208" t="e">
        <f>'so sanh'!D2512</f>
        <v>#REF!</v>
      </c>
      <c r="E2459" s="208" t="e">
        <f>'so sanh'!E2512</f>
        <v>#REF!</v>
      </c>
    </row>
    <row r="2460" spans="1:5" x14ac:dyDescent="0.3">
      <c r="A2460" s="45" t="e">
        <f>'so sanh'!A2513</f>
        <v>#REF!</v>
      </c>
      <c r="B2460" s="208" t="e">
        <f>'so sanh'!B2513</f>
        <v>#REF!</v>
      </c>
      <c r="C2460" s="208" t="e">
        <f>'so sanh'!C2513</f>
        <v>#REF!</v>
      </c>
      <c r="D2460" s="208" t="e">
        <f>'so sanh'!D2513</f>
        <v>#REF!</v>
      </c>
      <c r="E2460" s="208" t="e">
        <f>'so sanh'!E2513</f>
        <v>#REF!</v>
      </c>
    </row>
    <row r="2461" spans="1:5" x14ac:dyDescent="0.3">
      <c r="A2461" s="45" t="e">
        <f>'so sanh'!A2514</f>
        <v>#REF!</v>
      </c>
      <c r="B2461" s="208" t="e">
        <f>'so sanh'!B2514</f>
        <v>#REF!</v>
      </c>
      <c r="C2461" s="208" t="e">
        <f>'so sanh'!C2514</f>
        <v>#REF!</v>
      </c>
      <c r="D2461" s="208" t="e">
        <f>'so sanh'!D2514</f>
        <v>#REF!</v>
      </c>
      <c r="E2461" s="208" t="e">
        <f>'so sanh'!E2514</f>
        <v>#REF!</v>
      </c>
    </row>
    <row r="2462" spans="1:5" x14ac:dyDescent="0.3">
      <c r="A2462" s="45" t="e">
        <f>'so sanh'!A2515</f>
        <v>#REF!</v>
      </c>
      <c r="B2462" s="208" t="e">
        <f>'so sanh'!B2515</f>
        <v>#REF!</v>
      </c>
      <c r="C2462" s="208" t="e">
        <f>'so sanh'!C2515</f>
        <v>#REF!</v>
      </c>
      <c r="D2462" s="208" t="e">
        <f>'so sanh'!D2515</f>
        <v>#REF!</v>
      </c>
      <c r="E2462" s="208" t="e">
        <f>'so sanh'!E2515</f>
        <v>#REF!</v>
      </c>
    </row>
    <row r="2463" spans="1:5" x14ac:dyDescent="0.3">
      <c r="A2463" s="45" t="e">
        <f>'so sanh'!A2516</f>
        <v>#REF!</v>
      </c>
      <c r="B2463" s="208" t="e">
        <f>'so sanh'!B2516</f>
        <v>#REF!</v>
      </c>
      <c r="C2463" s="208" t="e">
        <f>'so sanh'!C2516</f>
        <v>#REF!</v>
      </c>
      <c r="D2463" s="208" t="e">
        <f>'so sanh'!D2516</f>
        <v>#REF!</v>
      </c>
      <c r="E2463" s="208" t="e">
        <f>'so sanh'!E2516</f>
        <v>#REF!</v>
      </c>
    </row>
    <row r="2464" spans="1:5" x14ac:dyDescent="0.3">
      <c r="A2464" s="45" t="e">
        <f>'so sanh'!A2517</f>
        <v>#REF!</v>
      </c>
      <c r="B2464" s="208" t="e">
        <f>'so sanh'!B2517</f>
        <v>#REF!</v>
      </c>
      <c r="C2464" s="208" t="e">
        <f>'so sanh'!C2517</f>
        <v>#REF!</v>
      </c>
      <c r="D2464" s="208" t="e">
        <f>'so sanh'!D2517</f>
        <v>#REF!</v>
      </c>
      <c r="E2464" s="208" t="e">
        <f>'so sanh'!E2517</f>
        <v>#REF!</v>
      </c>
    </row>
    <row r="2465" spans="1:5" x14ac:dyDescent="0.3">
      <c r="A2465" s="45" t="e">
        <f>'so sanh'!A2518</f>
        <v>#REF!</v>
      </c>
      <c r="B2465" s="208" t="e">
        <f>'so sanh'!B2518</f>
        <v>#REF!</v>
      </c>
      <c r="C2465" s="208" t="e">
        <f>'so sanh'!C2518</f>
        <v>#REF!</v>
      </c>
      <c r="D2465" s="208" t="e">
        <f>'so sanh'!D2518</f>
        <v>#REF!</v>
      </c>
      <c r="E2465" s="208" t="e">
        <f>'so sanh'!E2518</f>
        <v>#REF!</v>
      </c>
    </row>
    <row r="2466" spans="1:5" x14ac:dyDescent="0.3">
      <c r="A2466" s="45" t="e">
        <f>'so sanh'!A2519</f>
        <v>#REF!</v>
      </c>
      <c r="B2466" s="208" t="e">
        <f>'so sanh'!B2519</f>
        <v>#REF!</v>
      </c>
      <c r="C2466" s="208" t="e">
        <f>'so sanh'!C2519</f>
        <v>#REF!</v>
      </c>
      <c r="D2466" s="208" t="e">
        <f>'so sanh'!D2519</f>
        <v>#REF!</v>
      </c>
      <c r="E2466" s="208" t="e">
        <f>'so sanh'!E2519</f>
        <v>#REF!</v>
      </c>
    </row>
    <row r="2467" spans="1:5" x14ac:dyDescent="0.3">
      <c r="A2467" s="45" t="e">
        <f>'so sanh'!A2520</f>
        <v>#REF!</v>
      </c>
      <c r="B2467" s="208" t="e">
        <f>'so sanh'!B2520</f>
        <v>#REF!</v>
      </c>
      <c r="C2467" s="208" t="e">
        <f>'so sanh'!C2520</f>
        <v>#REF!</v>
      </c>
      <c r="D2467" s="208" t="e">
        <f>'so sanh'!D2520</f>
        <v>#REF!</v>
      </c>
      <c r="E2467" s="208" t="e">
        <f>'so sanh'!E2520</f>
        <v>#REF!</v>
      </c>
    </row>
    <row r="2468" spans="1:5" x14ac:dyDescent="0.3">
      <c r="A2468" s="45" t="e">
        <f>'so sanh'!A2521</f>
        <v>#REF!</v>
      </c>
      <c r="B2468" s="208" t="e">
        <f>'so sanh'!B2521</f>
        <v>#REF!</v>
      </c>
      <c r="C2468" s="208" t="e">
        <f>'so sanh'!C2521</f>
        <v>#REF!</v>
      </c>
      <c r="D2468" s="208" t="e">
        <f>'so sanh'!D2521</f>
        <v>#REF!</v>
      </c>
      <c r="E2468" s="208" t="e">
        <f>'so sanh'!E2521</f>
        <v>#REF!</v>
      </c>
    </row>
    <row r="2469" spans="1:5" x14ac:dyDescent="0.3">
      <c r="A2469" s="45" t="e">
        <f>'so sanh'!A2522</f>
        <v>#REF!</v>
      </c>
      <c r="B2469" s="208" t="e">
        <f>'so sanh'!B2522</f>
        <v>#REF!</v>
      </c>
      <c r="C2469" s="208" t="e">
        <f>'so sanh'!C2522</f>
        <v>#REF!</v>
      </c>
      <c r="D2469" s="208" t="e">
        <f>'so sanh'!D2522</f>
        <v>#REF!</v>
      </c>
      <c r="E2469" s="208" t="e">
        <f>'so sanh'!E2522</f>
        <v>#REF!</v>
      </c>
    </row>
    <row r="2470" spans="1:5" x14ac:dyDescent="0.3">
      <c r="A2470" s="45" t="e">
        <f>'so sanh'!A2523</f>
        <v>#REF!</v>
      </c>
      <c r="B2470" s="208" t="e">
        <f>'so sanh'!B2523</f>
        <v>#REF!</v>
      </c>
      <c r="C2470" s="208" t="e">
        <f>'so sanh'!C2523</f>
        <v>#REF!</v>
      </c>
      <c r="D2470" s="208" t="e">
        <f>'so sanh'!D2523</f>
        <v>#REF!</v>
      </c>
      <c r="E2470" s="208" t="e">
        <f>'so sanh'!E2523</f>
        <v>#REF!</v>
      </c>
    </row>
    <row r="2471" spans="1:5" x14ac:dyDescent="0.3">
      <c r="A2471" s="45" t="e">
        <f>'so sanh'!A2524</f>
        <v>#REF!</v>
      </c>
      <c r="B2471" s="208" t="e">
        <f>'so sanh'!B2524</f>
        <v>#REF!</v>
      </c>
      <c r="C2471" s="208" t="e">
        <f>'so sanh'!C2524</f>
        <v>#REF!</v>
      </c>
      <c r="D2471" s="208" t="e">
        <f>'so sanh'!D2524</f>
        <v>#REF!</v>
      </c>
      <c r="E2471" s="208" t="e">
        <f>'so sanh'!E2524</f>
        <v>#REF!</v>
      </c>
    </row>
    <row r="2472" spans="1:5" x14ac:dyDescent="0.3">
      <c r="A2472" s="45" t="e">
        <f>'so sanh'!A2525</f>
        <v>#REF!</v>
      </c>
      <c r="B2472" s="208" t="e">
        <f>'so sanh'!B2525</f>
        <v>#REF!</v>
      </c>
      <c r="C2472" s="208" t="e">
        <f>'so sanh'!C2525</f>
        <v>#REF!</v>
      </c>
      <c r="D2472" s="208" t="e">
        <f>'so sanh'!D2525</f>
        <v>#REF!</v>
      </c>
      <c r="E2472" s="208" t="e">
        <f>'so sanh'!E2525</f>
        <v>#REF!</v>
      </c>
    </row>
    <row r="2473" spans="1:5" x14ac:dyDescent="0.3">
      <c r="A2473" s="45" t="e">
        <f>'so sanh'!A2526</f>
        <v>#REF!</v>
      </c>
      <c r="B2473" s="208" t="e">
        <f>'so sanh'!B2526</f>
        <v>#REF!</v>
      </c>
      <c r="C2473" s="208" t="e">
        <f>'so sanh'!C2526</f>
        <v>#REF!</v>
      </c>
      <c r="D2473" s="208" t="e">
        <f>'so sanh'!D2526</f>
        <v>#REF!</v>
      </c>
      <c r="E2473" s="208" t="e">
        <f>'so sanh'!E2526</f>
        <v>#REF!</v>
      </c>
    </row>
    <row r="2474" spans="1:5" x14ac:dyDescent="0.3">
      <c r="A2474" s="45" t="e">
        <f>'so sanh'!A2527</f>
        <v>#REF!</v>
      </c>
      <c r="B2474" s="208" t="e">
        <f>'so sanh'!B2527</f>
        <v>#REF!</v>
      </c>
      <c r="C2474" s="208" t="e">
        <f>'so sanh'!C2527</f>
        <v>#REF!</v>
      </c>
      <c r="D2474" s="208" t="e">
        <f>'so sanh'!D2527</f>
        <v>#REF!</v>
      </c>
      <c r="E2474" s="208" t="e">
        <f>'so sanh'!E2527</f>
        <v>#REF!</v>
      </c>
    </row>
    <row r="2475" spans="1:5" x14ac:dyDescent="0.3">
      <c r="A2475" s="45" t="e">
        <f>'so sanh'!A2528</f>
        <v>#REF!</v>
      </c>
      <c r="B2475" s="208" t="e">
        <f>'so sanh'!B2528</f>
        <v>#REF!</v>
      </c>
      <c r="C2475" s="208" t="e">
        <f>'so sanh'!C2528</f>
        <v>#REF!</v>
      </c>
      <c r="D2475" s="208" t="e">
        <f>'so sanh'!D2528</f>
        <v>#REF!</v>
      </c>
      <c r="E2475" s="208" t="e">
        <f>'so sanh'!E2528</f>
        <v>#REF!</v>
      </c>
    </row>
    <row r="2476" spans="1:5" x14ac:dyDescent="0.3">
      <c r="A2476" s="45" t="e">
        <f>'so sanh'!A2529</f>
        <v>#REF!</v>
      </c>
      <c r="B2476" s="208" t="e">
        <f>'so sanh'!B2529</f>
        <v>#REF!</v>
      </c>
      <c r="C2476" s="208" t="e">
        <f>'so sanh'!C2529</f>
        <v>#REF!</v>
      </c>
      <c r="D2476" s="208" t="e">
        <f>'so sanh'!D2529</f>
        <v>#REF!</v>
      </c>
      <c r="E2476" s="208" t="e">
        <f>'so sanh'!E2529</f>
        <v>#REF!</v>
      </c>
    </row>
    <row r="2477" spans="1:5" x14ac:dyDescent="0.3">
      <c r="A2477" s="45" t="e">
        <f>'so sanh'!A2530</f>
        <v>#REF!</v>
      </c>
      <c r="B2477" s="208" t="e">
        <f>'so sanh'!B2530</f>
        <v>#REF!</v>
      </c>
      <c r="C2477" s="208" t="e">
        <f>'so sanh'!C2530</f>
        <v>#REF!</v>
      </c>
      <c r="D2477" s="208" t="e">
        <f>'so sanh'!D2530</f>
        <v>#REF!</v>
      </c>
      <c r="E2477" s="208" t="e">
        <f>'so sanh'!E2530</f>
        <v>#REF!</v>
      </c>
    </row>
    <row r="2478" spans="1:5" x14ac:dyDescent="0.3">
      <c r="A2478" s="45" t="e">
        <f>'so sanh'!A2531</f>
        <v>#REF!</v>
      </c>
      <c r="B2478" s="208" t="e">
        <f>'so sanh'!B2531</f>
        <v>#REF!</v>
      </c>
      <c r="C2478" s="208" t="e">
        <f>'so sanh'!C2531</f>
        <v>#REF!</v>
      </c>
      <c r="D2478" s="208" t="e">
        <f>'so sanh'!D2531</f>
        <v>#REF!</v>
      </c>
      <c r="E2478" s="208" t="e">
        <f>'so sanh'!E2531</f>
        <v>#REF!</v>
      </c>
    </row>
    <row r="2479" spans="1:5" x14ac:dyDescent="0.3">
      <c r="A2479" s="45" t="e">
        <f>'so sanh'!A2532</f>
        <v>#REF!</v>
      </c>
      <c r="B2479" s="208" t="e">
        <f>'so sanh'!B2532</f>
        <v>#REF!</v>
      </c>
      <c r="C2479" s="208" t="e">
        <f>'so sanh'!C2532</f>
        <v>#REF!</v>
      </c>
      <c r="D2479" s="208" t="e">
        <f>'so sanh'!D2532</f>
        <v>#REF!</v>
      </c>
      <c r="E2479" s="208" t="e">
        <f>'so sanh'!E2532</f>
        <v>#REF!</v>
      </c>
    </row>
    <row r="2480" spans="1:5" x14ac:dyDescent="0.3">
      <c r="A2480" s="45" t="e">
        <f>'so sanh'!A2533</f>
        <v>#REF!</v>
      </c>
      <c r="B2480" s="208" t="e">
        <f>'so sanh'!B2533</f>
        <v>#REF!</v>
      </c>
      <c r="C2480" s="208" t="e">
        <f>'so sanh'!C2533</f>
        <v>#REF!</v>
      </c>
      <c r="D2480" s="208" t="e">
        <f>'so sanh'!D2533</f>
        <v>#REF!</v>
      </c>
      <c r="E2480" s="208" t="e">
        <f>'so sanh'!E2533</f>
        <v>#REF!</v>
      </c>
    </row>
    <row r="2481" spans="1:5" x14ac:dyDescent="0.3">
      <c r="A2481" s="45" t="e">
        <f>'so sanh'!A2534</f>
        <v>#REF!</v>
      </c>
      <c r="B2481" s="208" t="e">
        <f>'so sanh'!B2534</f>
        <v>#REF!</v>
      </c>
      <c r="C2481" s="208" t="e">
        <f>'so sanh'!C2534</f>
        <v>#REF!</v>
      </c>
      <c r="D2481" s="208" t="e">
        <f>'so sanh'!D2534</f>
        <v>#REF!</v>
      </c>
      <c r="E2481" s="208" t="e">
        <f>'so sanh'!E2534</f>
        <v>#REF!</v>
      </c>
    </row>
    <row r="2482" spans="1:5" x14ac:dyDescent="0.3">
      <c r="A2482" s="45" t="e">
        <f>'so sanh'!A2535</f>
        <v>#REF!</v>
      </c>
      <c r="B2482" s="208" t="e">
        <f>'so sanh'!B2535</f>
        <v>#REF!</v>
      </c>
      <c r="C2482" s="208" t="e">
        <f>'so sanh'!C2535</f>
        <v>#REF!</v>
      </c>
      <c r="D2482" s="208" t="e">
        <f>'so sanh'!D2535</f>
        <v>#REF!</v>
      </c>
      <c r="E2482" s="208" t="e">
        <f>'so sanh'!E2535</f>
        <v>#REF!</v>
      </c>
    </row>
    <row r="2483" spans="1:5" x14ac:dyDescent="0.3">
      <c r="A2483" s="45" t="e">
        <f>'so sanh'!A2536</f>
        <v>#REF!</v>
      </c>
      <c r="B2483" s="208" t="e">
        <f>'so sanh'!B2536</f>
        <v>#REF!</v>
      </c>
      <c r="C2483" s="208" t="e">
        <f>'so sanh'!C2536</f>
        <v>#REF!</v>
      </c>
      <c r="D2483" s="208" t="e">
        <f>'so sanh'!D2536</f>
        <v>#REF!</v>
      </c>
      <c r="E2483" s="208" t="e">
        <f>'so sanh'!E2536</f>
        <v>#REF!</v>
      </c>
    </row>
    <row r="2484" spans="1:5" x14ac:dyDescent="0.3">
      <c r="A2484" s="45" t="e">
        <f>'so sanh'!A2537</f>
        <v>#REF!</v>
      </c>
      <c r="B2484" s="208" t="e">
        <f>'so sanh'!B2537</f>
        <v>#REF!</v>
      </c>
      <c r="C2484" s="208" t="e">
        <f>'so sanh'!C2537</f>
        <v>#REF!</v>
      </c>
      <c r="D2484" s="208" t="e">
        <f>'so sanh'!D2537</f>
        <v>#REF!</v>
      </c>
      <c r="E2484" s="208" t="e">
        <f>'so sanh'!E2537</f>
        <v>#REF!</v>
      </c>
    </row>
    <row r="2485" spans="1:5" x14ac:dyDescent="0.3">
      <c r="A2485" s="45" t="e">
        <f>'so sanh'!A2538</f>
        <v>#REF!</v>
      </c>
      <c r="B2485" s="208" t="e">
        <f>'so sanh'!B2538</f>
        <v>#REF!</v>
      </c>
      <c r="C2485" s="208" t="e">
        <f>'so sanh'!C2538</f>
        <v>#REF!</v>
      </c>
      <c r="D2485" s="208" t="e">
        <f>'so sanh'!D2538</f>
        <v>#REF!</v>
      </c>
      <c r="E2485" s="208" t="e">
        <f>'so sanh'!E2538</f>
        <v>#REF!</v>
      </c>
    </row>
    <row r="2486" spans="1:5" x14ac:dyDescent="0.3">
      <c r="A2486" s="45" t="e">
        <f>'so sanh'!A2539</f>
        <v>#REF!</v>
      </c>
      <c r="B2486" s="208" t="e">
        <f>'so sanh'!B2539</f>
        <v>#REF!</v>
      </c>
      <c r="C2486" s="208" t="e">
        <f>'so sanh'!C2539</f>
        <v>#REF!</v>
      </c>
      <c r="D2486" s="208" t="e">
        <f>'so sanh'!D2539</f>
        <v>#REF!</v>
      </c>
      <c r="E2486" s="208" t="e">
        <f>'so sanh'!E2539</f>
        <v>#REF!</v>
      </c>
    </row>
    <row r="2487" spans="1:5" x14ac:dyDescent="0.3">
      <c r="A2487" s="45" t="e">
        <f>'so sanh'!A2540</f>
        <v>#REF!</v>
      </c>
      <c r="B2487" s="208" t="e">
        <f>'so sanh'!B2540</f>
        <v>#REF!</v>
      </c>
      <c r="C2487" s="208" t="e">
        <f>'so sanh'!C2540</f>
        <v>#REF!</v>
      </c>
      <c r="D2487" s="208" t="e">
        <f>'so sanh'!D2540</f>
        <v>#REF!</v>
      </c>
      <c r="E2487" s="208" t="e">
        <f>'so sanh'!E2540</f>
        <v>#REF!</v>
      </c>
    </row>
    <row r="2488" spans="1:5" x14ac:dyDescent="0.3">
      <c r="A2488" s="45" t="e">
        <f>'so sanh'!A2541</f>
        <v>#REF!</v>
      </c>
      <c r="B2488" s="208" t="e">
        <f>'so sanh'!B2541</f>
        <v>#REF!</v>
      </c>
      <c r="C2488" s="208" t="e">
        <f>'so sanh'!C2541</f>
        <v>#REF!</v>
      </c>
      <c r="D2488" s="208" t="e">
        <f>'so sanh'!D2541</f>
        <v>#REF!</v>
      </c>
      <c r="E2488" s="208" t="e">
        <f>'so sanh'!E2541</f>
        <v>#REF!</v>
      </c>
    </row>
    <row r="2489" spans="1:5" x14ac:dyDescent="0.3">
      <c r="A2489" s="45" t="e">
        <f>'so sanh'!A2542</f>
        <v>#REF!</v>
      </c>
      <c r="B2489" s="208" t="e">
        <f>'so sanh'!B2542</f>
        <v>#REF!</v>
      </c>
      <c r="C2489" s="208" t="e">
        <f>'so sanh'!C2542</f>
        <v>#REF!</v>
      </c>
      <c r="D2489" s="208" t="e">
        <f>'so sanh'!D2542</f>
        <v>#REF!</v>
      </c>
      <c r="E2489" s="208" t="e">
        <f>'so sanh'!E2542</f>
        <v>#REF!</v>
      </c>
    </row>
    <row r="2490" spans="1:5" x14ac:dyDescent="0.3">
      <c r="A2490" s="45" t="e">
        <f>'so sanh'!A2543</f>
        <v>#REF!</v>
      </c>
      <c r="B2490" s="208" t="e">
        <f>'so sanh'!B2543</f>
        <v>#REF!</v>
      </c>
      <c r="C2490" s="208" t="e">
        <f>'so sanh'!C2543</f>
        <v>#REF!</v>
      </c>
      <c r="D2490" s="208">
        <f>'so sanh'!D2543</f>
        <v>0</v>
      </c>
      <c r="E2490" s="208">
        <f>'so sanh'!E2543</f>
        <v>0</v>
      </c>
    </row>
    <row r="2491" spans="1:5" x14ac:dyDescent="0.3">
      <c r="A2491" s="45" t="e">
        <f>'so sanh'!A2544</f>
        <v>#REF!</v>
      </c>
      <c r="B2491" s="208" t="e">
        <f>'so sanh'!B2544</f>
        <v>#REF!</v>
      </c>
      <c r="C2491" s="208" t="e">
        <f>'so sanh'!C2544</f>
        <v>#REF!</v>
      </c>
      <c r="D2491" s="208">
        <f>'so sanh'!D2544</f>
        <v>0</v>
      </c>
      <c r="E2491" s="208">
        <f>'so sanh'!E2544</f>
        <v>0</v>
      </c>
    </row>
    <row r="2492" spans="1:5" x14ac:dyDescent="0.3">
      <c r="A2492" s="45" t="e">
        <f>'so sanh'!A2545</f>
        <v>#REF!</v>
      </c>
      <c r="B2492" s="208" t="e">
        <f>'so sanh'!B2545</f>
        <v>#REF!</v>
      </c>
      <c r="C2492" s="208" t="e">
        <f>'so sanh'!C2545</f>
        <v>#REF!</v>
      </c>
      <c r="D2492" s="208">
        <f>'so sanh'!D2545</f>
        <v>0</v>
      </c>
      <c r="E2492" s="208">
        <f>'so sanh'!E2545</f>
        <v>0</v>
      </c>
    </row>
    <row r="2493" spans="1:5" x14ac:dyDescent="0.3">
      <c r="A2493" s="45" t="e">
        <f>'so sanh'!A2546</f>
        <v>#REF!</v>
      </c>
      <c r="B2493" s="208" t="e">
        <f>'so sanh'!B2546</f>
        <v>#REF!</v>
      </c>
      <c r="C2493" s="208" t="e">
        <f>'so sanh'!C2546</f>
        <v>#REF!</v>
      </c>
      <c r="D2493" s="208">
        <f>'so sanh'!D2546</f>
        <v>0</v>
      </c>
      <c r="E2493" s="208">
        <f>'so sanh'!E2546</f>
        <v>0</v>
      </c>
    </row>
    <row r="2494" spans="1:5" x14ac:dyDescent="0.3">
      <c r="A2494" s="45" t="e">
        <f>'so sanh'!A2547</f>
        <v>#REF!</v>
      </c>
      <c r="B2494" s="208" t="e">
        <f>'so sanh'!B2547</f>
        <v>#REF!</v>
      </c>
      <c r="C2494" s="208" t="e">
        <f>'so sanh'!C2547</f>
        <v>#REF!</v>
      </c>
      <c r="D2494" s="208">
        <f>'so sanh'!D2547</f>
        <v>0</v>
      </c>
      <c r="E2494" s="208">
        <f>'so sanh'!E2547</f>
        <v>0</v>
      </c>
    </row>
    <row r="2495" spans="1:5" x14ac:dyDescent="0.3">
      <c r="A2495" s="45" t="str">
        <f>'so sanh'!A2548</f>
        <v>XIX</v>
      </c>
      <c r="B2495" s="208" t="str">
        <f>'so sanh'!B2548</f>
        <v xml:space="preserve">CÁC LOẠI VẬT LIỆU KHÁC </v>
      </c>
      <c r="C2495" s="208">
        <f>'so sanh'!C2548</f>
        <v>0</v>
      </c>
      <c r="D2495" s="208">
        <f>'so sanh'!D2548</f>
        <v>0</v>
      </c>
      <c r="E2495" s="208">
        <f>'so sanh'!E2548</f>
        <v>0</v>
      </c>
    </row>
    <row r="2496" spans="1:5" x14ac:dyDescent="0.3">
      <c r="A2496" s="45">
        <f>'so sanh'!A2549</f>
        <v>1</v>
      </c>
      <c r="B2496" s="208" t="str">
        <f>'so sanh'!B2549</f>
        <v>Đất đèn</v>
      </c>
      <c r="C2496" s="208" t="str">
        <f>'so sanh'!C2549</f>
        <v>đ/kg</v>
      </c>
      <c r="D2496" s="208">
        <f>'so sanh'!D2549</f>
        <v>0</v>
      </c>
      <c r="E2496" s="208">
        <f>'so sanh'!E2549</f>
        <v>0</v>
      </c>
    </row>
    <row r="2497" spans="1:5" x14ac:dyDescent="0.3">
      <c r="A2497" s="45">
        <f>'so sanh'!A2550</f>
        <v>2</v>
      </c>
      <c r="B2497" s="208" t="str">
        <f>'so sanh'!B2550</f>
        <v>Giấy nhám Trung Quốc (20cm x 30cm)</v>
      </c>
      <c r="C2497" s="208" t="str">
        <f>'so sanh'!C2550</f>
        <v>đ/tấm</v>
      </c>
      <c r="D2497" s="208">
        <f>'so sanh'!D2550</f>
        <v>0</v>
      </c>
      <c r="E2497" s="208">
        <f>'so sanh'!E2550</f>
        <v>0</v>
      </c>
    </row>
    <row r="2498" spans="1:5" x14ac:dyDescent="0.3">
      <c r="A2498" s="45">
        <f>'so sanh'!A2551</f>
        <v>3</v>
      </c>
      <c r="B2498" s="208" t="str">
        <f>'so sanh'!B2551</f>
        <v>Chổi bông cỏ</v>
      </c>
      <c r="C2498" s="208" t="str">
        <f>'so sanh'!C2551</f>
        <v>đ/kg</v>
      </c>
      <c r="D2498" s="208">
        <f>'so sanh'!D2551</f>
        <v>0</v>
      </c>
      <c r="E2498" s="208">
        <f>'so sanh'!E2551</f>
        <v>0</v>
      </c>
    </row>
    <row r="2499" spans="1:5" x14ac:dyDescent="0.3">
      <c r="A2499" s="45">
        <f>'so sanh'!A2552</f>
        <v>4</v>
      </c>
      <c r="B2499" s="208" t="str">
        <f>'so sanh'!B2552</f>
        <v>Bột màu Trung Quốc màu xanh</v>
      </c>
      <c r="C2499" s="208" t="str">
        <f>'so sanh'!C2552</f>
        <v>đ/kg</v>
      </c>
      <c r="D2499" s="208">
        <f>'so sanh'!D2552</f>
        <v>0</v>
      </c>
      <c r="E2499" s="208">
        <f>'so sanh'!E2552</f>
        <v>0</v>
      </c>
    </row>
    <row r="2500" spans="1:5" x14ac:dyDescent="0.3">
      <c r="A2500" s="45">
        <f>'so sanh'!A2553</f>
        <v>5</v>
      </c>
      <c r="B2500" s="208" t="str">
        <f>'so sanh'!B2553</f>
        <v>Bột màu Trung Quốc màu vàng</v>
      </c>
      <c r="C2500" s="208" t="str">
        <f>'so sanh'!C2553</f>
        <v>đ/kg</v>
      </c>
      <c r="D2500" s="208">
        <f>'so sanh'!D2553</f>
        <v>0</v>
      </c>
      <c r="E2500" s="208">
        <f>'so sanh'!E2553</f>
        <v>0</v>
      </c>
    </row>
    <row r="2501" spans="1:5" x14ac:dyDescent="0.3">
      <c r="A2501" s="45">
        <f>'so sanh'!A2554</f>
        <v>6</v>
      </c>
      <c r="B2501" s="208" t="str">
        <f>'so sanh'!B2554</f>
        <v>Đinh các loại</v>
      </c>
      <c r="C2501" s="208" t="str">
        <f>'so sanh'!C2554</f>
        <v>đ/kg</v>
      </c>
      <c r="D2501" s="208">
        <f>'so sanh'!D2554</f>
        <v>0</v>
      </c>
      <c r="E2501" s="208">
        <f>'so sanh'!E2554</f>
        <v>0</v>
      </c>
    </row>
    <row r="2502" spans="1:5" x14ac:dyDescent="0.3">
      <c r="A2502" s="45">
        <f>'so sanh'!A2555</f>
        <v>7</v>
      </c>
      <c r="B2502" s="208" t="str">
        <f>'so sanh'!B2555</f>
        <v xml:space="preserve">Dây buộc </v>
      </c>
      <c r="C2502" s="208" t="str">
        <f>'so sanh'!C2555</f>
        <v>đ/kg</v>
      </c>
      <c r="D2502" s="208">
        <f>'so sanh'!D2555</f>
        <v>0</v>
      </c>
      <c r="E2502" s="208">
        <f>'so sanh'!E2555</f>
        <v>0</v>
      </c>
    </row>
    <row r="2503" spans="1:5" x14ac:dyDescent="0.3">
      <c r="A2503" s="45">
        <f>'so sanh'!A2556</f>
        <v>8</v>
      </c>
      <c r="B2503" s="208" t="str">
        <f>'so sanh'!B2556</f>
        <v>Lưới B40 (khổ 0,8; 1,0; 1,2; 1,5; 1,8; 2,0; 2,2; 2,4m)</v>
      </c>
      <c r="C2503" s="208" t="str">
        <f>'so sanh'!C2556</f>
        <v>đ/kg</v>
      </c>
      <c r="D2503" s="208">
        <f>'so sanh'!D2556</f>
        <v>0</v>
      </c>
      <c r="E2503" s="208">
        <f>'so sanh'!E2556</f>
        <v>0</v>
      </c>
    </row>
    <row r="2504" spans="1:5" x14ac:dyDescent="0.3">
      <c r="A2504" s="45">
        <f>'so sanh'!A2557</f>
        <v>9</v>
      </c>
      <c r="B2504" s="208" t="str">
        <f>'so sanh'!B2557</f>
        <v>Kẽm gai (1kg/6m)</v>
      </c>
      <c r="C2504" s="208" t="str">
        <f>'so sanh'!C2557</f>
        <v>đ/kg</v>
      </c>
      <c r="D2504" s="208">
        <f>'so sanh'!D2557</f>
        <v>0</v>
      </c>
      <c r="E2504" s="208">
        <f>'so sanh'!E2557</f>
        <v>0</v>
      </c>
    </row>
    <row r="2505" spans="1:5" x14ac:dyDescent="0.3">
      <c r="A2505" s="45">
        <f>'so sanh'!A2558</f>
        <v>10</v>
      </c>
      <c r="B2505" s="208" t="str">
        <f>'so sanh'!B2558</f>
        <v>Vôi cục</v>
      </c>
      <c r="C2505" s="208" t="str">
        <f>'so sanh'!C2558</f>
        <v>đ/kg</v>
      </c>
      <c r="D2505" s="208" t="e">
        <f>'so sanh'!D2558</f>
        <v>#REF!</v>
      </c>
      <c r="E2505" s="208" t="e">
        <f>'so sanh'!E2558</f>
        <v>#REF!</v>
      </c>
    </row>
    <row r="2506" spans="1:5" x14ac:dyDescent="0.3">
      <c r="A2506" s="45">
        <f>'so sanh'!A2559</f>
        <v>11</v>
      </c>
      <c r="B2506" s="208" t="str">
        <f>'so sanh'!B2559</f>
        <v>A dao Việt Nam (keo 1/2 kg)</v>
      </c>
      <c r="C2506" s="208" t="str">
        <f>'so sanh'!C2559</f>
        <v>đ/keo</v>
      </c>
      <c r="D2506" s="208" t="e">
        <f>'so sanh'!D2559</f>
        <v>#REF!</v>
      </c>
      <c r="E2506" s="208" t="e">
        <f>'so sanh'!E2559</f>
        <v>#REF!</v>
      </c>
    </row>
    <row r="2507" spans="1:5" x14ac:dyDescent="0.3">
      <c r="A2507" s="45">
        <f>'so sanh'!A2560</f>
        <v>12</v>
      </c>
      <c r="B2507" s="208" t="str">
        <f>'so sanh'!B2560</f>
        <v>Cửa nhựa Hân Vương có khóa, khuôn bao 0,75x1,9m</v>
      </c>
      <c r="C2507" s="208" t="str">
        <f>'so sanh'!C2560</f>
        <v>đ/bộ</v>
      </c>
      <c r="D2507" s="208" t="e">
        <f>'so sanh'!D2560</f>
        <v>#REF!</v>
      </c>
      <c r="E2507" s="208" t="e">
        <f>'so sanh'!E2560</f>
        <v>#REF!</v>
      </c>
    </row>
    <row r="2508" spans="1:5" x14ac:dyDescent="0.3">
      <c r="A2508" s="45">
        <f>'so sanh'!A2561</f>
        <v>13</v>
      </c>
      <c r="B2508" s="208" t="str">
        <f>'so sanh'!B2561</f>
        <v xml:space="preserve">Que hàn Việt Nam fi 3,2 và fi 4 (hộp 5kg) </v>
      </c>
      <c r="C2508" s="208" t="str">
        <f>'so sanh'!C2561</f>
        <v>đ/kg</v>
      </c>
      <c r="D2508" s="208" t="e">
        <f>'so sanh'!D2561</f>
        <v>#REF!</v>
      </c>
      <c r="E2508" s="208" t="e">
        <f>'so sanh'!E2561</f>
        <v>#REF!</v>
      </c>
    </row>
    <row r="2509" spans="1:5" x14ac:dyDescent="0.3">
      <c r="A2509" s="45" t="str">
        <f>'so sanh'!A2562</f>
        <v>XX</v>
      </c>
      <c r="B2509" s="208" t="str">
        <f>'so sanh'!B2562</f>
        <v>NHIÊN LIỆU :</v>
      </c>
      <c r="C2509" s="208">
        <f>'so sanh'!C2562</f>
        <v>0</v>
      </c>
      <c r="D2509" s="208">
        <f>'so sanh'!D2562</f>
        <v>0</v>
      </c>
      <c r="E2509" s="208">
        <f>'so sanh'!E2562</f>
        <v>0</v>
      </c>
    </row>
    <row r="2510" spans="1:5" x14ac:dyDescent="0.3">
      <c r="A2510" s="45" t="e">
        <f>'so sanh'!A2563</f>
        <v>#REF!</v>
      </c>
      <c r="B2510" s="208" t="e">
        <f>'so sanh'!B2563</f>
        <v>#REF!</v>
      </c>
      <c r="C2510" s="208">
        <f>'so sanh'!C2563</f>
        <v>0</v>
      </c>
      <c r="D2510" s="208">
        <f>'so sanh'!D2563</f>
        <v>0</v>
      </c>
      <c r="E2510" s="208">
        <f>'so sanh'!E2563</f>
        <v>0</v>
      </c>
    </row>
    <row r="2511" spans="1:5" x14ac:dyDescent="0.3">
      <c r="A2511" s="45" t="e">
        <f>'so sanh'!A2564</f>
        <v>#REF!</v>
      </c>
      <c r="B2511" s="208" t="e">
        <f>'so sanh'!B2564</f>
        <v>#REF!</v>
      </c>
      <c r="C2511" s="208">
        <f>'so sanh'!C2564</f>
        <v>0</v>
      </c>
      <c r="D2511" s="208">
        <f>'so sanh'!D2564</f>
        <v>0</v>
      </c>
      <c r="E2511" s="208">
        <f>'so sanh'!E2564</f>
        <v>0</v>
      </c>
    </row>
    <row r="2512" spans="1:5" x14ac:dyDescent="0.3">
      <c r="A2512" s="45" t="e">
        <f>'so sanh'!A2565</f>
        <v>#REF!</v>
      </c>
      <c r="B2512" s="208" t="e">
        <f>'so sanh'!B2565</f>
        <v>#REF!</v>
      </c>
      <c r="C2512" s="208">
        <f>'so sanh'!C2565</f>
        <v>0</v>
      </c>
      <c r="D2512" s="208">
        <f>'so sanh'!D2565</f>
        <v>0</v>
      </c>
      <c r="E2512" s="208">
        <f>'so sanh'!E2565</f>
        <v>0</v>
      </c>
    </row>
    <row r="2513" spans="1:5" x14ac:dyDescent="0.3">
      <c r="A2513" s="45" t="e">
        <f>'so sanh'!A2566</f>
        <v>#REF!</v>
      </c>
      <c r="B2513" s="208" t="e">
        <f>'so sanh'!B2566</f>
        <v>#REF!</v>
      </c>
      <c r="C2513" s="208">
        <f>'so sanh'!C2566</f>
        <v>0</v>
      </c>
      <c r="D2513" s="208">
        <f>'so sanh'!D2566</f>
        <v>0</v>
      </c>
      <c r="E2513" s="208">
        <f>'so sanh'!E2566</f>
        <v>0</v>
      </c>
    </row>
    <row r="2514" spans="1:5" x14ac:dyDescent="0.3">
      <c r="A2514" s="45" t="e">
        <f>'so sanh'!A2567</f>
        <v>#REF!</v>
      </c>
      <c r="B2514" s="208" t="e">
        <f>'so sanh'!B2567</f>
        <v>#REF!</v>
      </c>
      <c r="C2514" s="208">
        <f>'so sanh'!C2567</f>
        <v>0</v>
      </c>
      <c r="D2514" s="208">
        <f>'so sanh'!D2567</f>
        <v>0</v>
      </c>
      <c r="E2514" s="208">
        <f>'so sanh'!E2567</f>
        <v>0</v>
      </c>
    </row>
    <row r="2515" spans="1:5" x14ac:dyDescent="0.3">
      <c r="A2515" s="45" t="e">
        <f>'so sanh'!A2568</f>
        <v>#REF!</v>
      </c>
      <c r="B2515" s="208" t="e">
        <f>'so sanh'!B2568</f>
        <v>#REF!</v>
      </c>
      <c r="C2515" s="208">
        <f>'so sanh'!C2568</f>
        <v>0</v>
      </c>
      <c r="D2515" s="208">
        <f>'so sanh'!D2568</f>
        <v>0</v>
      </c>
      <c r="E2515" s="208">
        <f>'so sanh'!E2568</f>
        <v>0</v>
      </c>
    </row>
    <row r="2516" spans="1:5" x14ac:dyDescent="0.3">
      <c r="A2516" s="45" t="str">
        <f>'so sanh'!A2569</f>
        <v xml:space="preserve">     * Ghi chú:  </v>
      </c>
      <c r="B2516" s="208">
        <f>'so sanh'!B2569</f>
        <v>0</v>
      </c>
      <c r="C2516" s="208">
        <f>'so sanh'!C2569</f>
        <v>0</v>
      </c>
      <c r="D2516" s="208">
        <f>'so sanh'!D2569</f>
        <v>0</v>
      </c>
      <c r="E2516" s="208">
        <f>'so sanh'!E2569</f>
        <v>0</v>
      </c>
    </row>
    <row r="2517" spans="1:5" x14ac:dyDescent="0.3">
      <c r="A2517" s="45" t="str">
        <f>'so sanh'!A2570</f>
        <v xml:space="preserve">      - Giá vật liệu xây dựng trong bảng công bố giá được xác định trên cơ sở giá do các đơn vị cung cấp sản phẩm báo giá và giá các vật liệu theo thông báo kê khai giá của các tổ chức, cá nhân do Sở Tài chính tiếp nhận đã bao gồm các loại thuế và phí (chưa bao gồm VAT). Tuy nhiên có một số vật liệu đặc thù phải kê khai giá nên đơn giá đã bao gồm VAT (đề nghị xem chi tiết cho từng loại vật liệu). Danh mục vật liệu trong bảng công bố là các loại vật liệu phổ biến, được công bố hợp quy theo quy định làm cơ sở tham khảo trong việc lập và quản lý chi phí đầu tư xây dựng công trình sử dụng vốn nhà nước do UBND tỉnh An Giang quản lý. Chủ đầu tư chịu trách nhiệm quản lý chi phí đầu tư xây dựng theo Nghị định số 68/2019/NĐ-CP ngày 14/8/2019 của Chính phủ về quản lý chi phí đầu tư xây dựng và các quy định hiện hành có liên quan.</v>
      </c>
      <c r="B2517" s="208">
        <f>'so sanh'!B2570</f>
        <v>0</v>
      </c>
      <c r="C2517" s="208">
        <f>'so sanh'!C2570</f>
        <v>0</v>
      </c>
      <c r="D2517" s="208">
        <f>'so sanh'!D2570</f>
        <v>0</v>
      </c>
      <c r="E2517" s="208">
        <f>'so sanh'!E2570</f>
        <v>0</v>
      </c>
    </row>
    <row r="2518" spans="1:5" x14ac:dyDescent="0.3">
      <c r="A2518" s="45" t="str">
        <f>'so sanh'!A2571</f>
        <v xml:space="preserve">      - Chủ đầu tư và đơn vị Tư vấn xác định cự ly chi phí vận chuyển từ nơi sản xuất đến chân công trình đối với các loại vật liệu được nêu trong công bố giá đảm bảo hiệu quả kinh tế nhất.</v>
      </c>
      <c r="B2518" s="208">
        <f>'so sanh'!B2571</f>
        <v>0</v>
      </c>
      <c r="C2518" s="208">
        <f>'so sanh'!C2571</f>
        <v>0</v>
      </c>
      <c r="D2518" s="208">
        <f>'so sanh'!D2571</f>
        <v>0</v>
      </c>
      <c r="E2518" s="208">
        <f>'so sanh'!E2571</f>
        <v>0</v>
      </c>
    </row>
    <row r="2519" spans="1:5" x14ac:dyDescent="0.3">
      <c r="A2519" s="45" t="str">
        <f>'so sanh'!A2572</f>
        <v xml:space="preserve">      - Giá đá đã bao gồm phí bảo vệ môi trường (căn cứ Quyết định số 22/2017/QĐ-UBND ngày 22/5/2017 của UBND tỉnh về mức thu phí bảo vệ môi trường đối với khai thác khoáng sản trên địa bàn tỉnh An Giang, có hiệu lực kể từ ngày 02/6/2017 ).</v>
      </c>
      <c r="B2519" s="208">
        <f>'so sanh'!B2572</f>
        <v>0</v>
      </c>
      <c r="C2519" s="208">
        <f>'so sanh'!C2572</f>
        <v>0</v>
      </c>
      <c r="D2519" s="208">
        <f>'so sanh'!D2572</f>
        <v>0</v>
      </c>
      <c r="E2519" s="208">
        <f>'so sanh'!E2572</f>
        <v>0</v>
      </c>
    </row>
    <row r="2520" spans="1:5" x14ac:dyDescent="0.3">
      <c r="A2520" s="45" t="str">
        <f>'so sanh'!A2573</f>
        <v xml:space="preserve">      - Trường hợp các loại vật liệu có giá biến động (tăng hoặc giảm) so với giá công bố hoặc không có trong công bố giá của Sở Xây dựng, chủ đầu tư có trách nhiệm khảo sát và quyết định giá vật liệu khi lập dự toán, quản lý chi phí đầu tư xây dựng công trình đảm bảo phù hợp với yêu cầu của từng công trình trên cơ sở giá thị trường do tổ chức có chức năng cung cấp, báo giá của nhà sản xuất, thông tin giá của nhà cung cấp chính thức theo từng thời điểm hoặc giá đã được áp dụng cho công trình khác có tiêu chuẩn, chất lượng tương tự.</v>
      </c>
      <c r="B2520" s="208">
        <f>'so sanh'!B2573</f>
        <v>0</v>
      </c>
      <c r="C2520" s="208">
        <f>'so sanh'!C2573</f>
        <v>0</v>
      </c>
      <c r="D2520" s="208">
        <f>'so sanh'!D2573</f>
        <v>0</v>
      </c>
      <c r="E2520" s="208">
        <f>'so sanh'!E2573</f>
        <v>0</v>
      </c>
    </row>
    <row r="2521" spans="1:5" x14ac:dyDescent="0.3">
      <c r="A2521" s="45" t="str">
        <f>'so sanh'!A2574</f>
        <v xml:space="preserve">     - Đối với giá của một số vật liệu ghi theo báo giá của cơ sở sản xuất cũng như mức giá kê khai theo Thông báo của Sở Tài chính có thời gian báo giá trước thời điểm Sở Xây dựng Công báo giá vật liệu là do cơ sở báo đến thời điểm hiện nay giá vẫn đang áp dụng, không thay đổi giá (khi có sự thay đổi giá sẽ thông báo). </v>
      </c>
      <c r="B2521" s="208">
        <f>'so sanh'!B2574</f>
        <v>0</v>
      </c>
      <c r="C2521" s="208">
        <f>'so sanh'!C2574</f>
        <v>0</v>
      </c>
      <c r="D2521" s="208">
        <f>'so sanh'!D2574</f>
        <v>0</v>
      </c>
      <c r="E2521" s="208">
        <f>'so sanh'!E2574</f>
        <v>0</v>
      </c>
    </row>
    <row r="2522" spans="1:5" x14ac:dyDescent="0.3">
      <c r="A2522" s="45" t="e">
        <f>'so sanh'!A2575</f>
        <v>#REF!</v>
      </c>
      <c r="B2522" s="208" t="e">
        <f>'so sanh'!B2575</f>
        <v>#REF!</v>
      </c>
      <c r="C2522" s="208">
        <f>'so sanh'!C2575</f>
        <v>0</v>
      </c>
      <c r="D2522" s="208">
        <f>'so sanh'!D2575</f>
        <v>0</v>
      </c>
      <c r="E2522" s="208">
        <f>'so sanh'!E2575</f>
        <v>0</v>
      </c>
    </row>
    <row r="2523" spans="1:5" x14ac:dyDescent="0.3">
      <c r="A2523" s="45">
        <f>'so sanh'!A2576</f>
        <v>0</v>
      </c>
      <c r="B2523" s="208">
        <f>'so sanh'!B2576</f>
        <v>0</v>
      </c>
      <c r="C2523" s="208">
        <f>'so sanh'!C2576</f>
        <v>0</v>
      </c>
      <c r="D2523" s="208">
        <f>'so sanh'!D2576</f>
        <v>0</v>
      </c>
      <c r="E2523" s="208">
        <f>'so sanh'!E2576</f>
        <v>0</v>
      </c>
    </row>
    <row r="2524" spans="1:5" x14ac:dyDescent="0.3">
      <c r="A2524" s="45">
        <f>'so sanh'!A2577</f>
        <v>0</v>
      </c>
      <c r="B2524" s="208">
        <f>'so sanh'!B2577</f>
        <v>0</v>
      </c>
      <c r="C2524" s="208">
        <f>'so sanh'!C2577</f>
        <v>0</v>
      </c>
      <c r="D2524" s="208">
        <f>'so sanh'!D2577</f>
        <v>0</v>
      </c>
      <c r="E2524" s="208">
        <f>'so sanh'!E2577</f>
        <v>0</v>
      </c>
    </row>
    <row r="2525" spans="1:5" x14ac:dyDescent="0.3">
      <c r="A2525" s="45">
        <f>'so sanh'!A2578</f>
        <v>0</v>
      </c>
      <c r="B2525" s="208">
        <f>'so sanh'!B2578</f>
        <v>0</v>
      </c>
      <c r="C2525" s="208">
        <f>'so sanh'!C2578</f>
        <v>0</v>
      </c>
      <c r="D2525" s="208">
        <f>'so sanh'!D2578</f>
        <v>0</v>
      </c>
      <c r="E2525" s="208">
        <f>'so sanh'!E2578</f>
        <v>0</v>
      </c>
    </row>
    <row r="2526" spans="1:5" x14ac:dyDescent="0.3">
      <c r="A2526" s="45">
        <f>'so sanh'!A2579</f>
        <v>0</v>
      </c>
      <c r="B2526" s="208">
        <f>'so sanh'!B2579</f>
        <v>0</v>
      </c>
      <c r="C2526" s="208">
        <f>'so sanh'!C2579</f>
        <v>0</v>
      </c>
      <c r="D2526" s="208">
        <f>'so sanh'!D2579</f>
        <v>0</v>
      </c>
      <c r="E2526" s="208">
        <f>'so sanh'!E2579</f>
        <v>0</v>
      </c>
    </row>
    <row r="2527" spans="1:5" x14ac:dyDescent="0.3">
      <c r="A2527" s="45">
        <f>'so sanh'!A2580</f>
        <v>0</v>
      </c>
      <c r="B2527" s="208">
        <f>'so sanh'!B2580</f>
        <v>0</v>
      </c>
      <c r="C2527" s="208">
        <f>'so sanh'!C2580</f>
        <v>0</v>
      </c>
      <c r="D2527" s="208">
        <f>'so sanh'!D2580</f>
        <v>0</v>
      </c>
      <c r="E2527" s="208">
        <f>'so sanh'!E2580</f>
        <v>0</v>
      </c>
    </row>
    <row r="2528" spans="1:5" x14ac:dyDescent="0.3">
      <c r="A2528" s="45">
        <f>'so sanh'!A2581</f>
        <v>0</v>
      </c>
      <c r="B2528" s="208">
        <f>'so sanh'!B2581</f>
        <v>0</v>
      </c>
      <c r="C2528" s="208">
        <f>'so sanh'!C2581</f>
        <v>0</v>
      </c>
      <c r="D2528" s="208">
        <f>'so sanh'!D2581</f>
        <v>0</v>
      </c>
      <c r="E2528" s="208">
        <f>'so sanh'!E2581</f>
        <v>0</v>
      </c>
    </row>
    <row r="2529" spans="1:5" x14ac:dyDescent="0.3">
      <c r="A2529" s="45">
        <f>'so sanh'!A2582</f>
        <v>0</v>
      </c>
      <c r="B2529" s="208">
        <f>'so sanh'!B2582</f>
        <v>0</v>
      </c>
      <c r="C2529" s="208">
        <f>'so sanh'!C2582</f>
        <v>0</v>
      </c>
      <c r="D2529" s="208">
        <f>'so sanh'!D2582</f>
        <v>0</v>
      </c>
      <c r="E2529" s="208">
        <f>'so sanh'!E2582</f>
        <v>0</v>
      </c>
    </row>
    <row r="2530" spans="1:5" x14ac:dyDescent="0.3">
      <c r="A2530" s="45">
        <f>'so sanh'!A2583</f>
        <v>0</v>
      </c>
      <c r="B2530" s="208">
        <f>'so sanh'!B2583</f>
        <v>0</v>
      </c>
      <c r="C2530" s="208">
        <f>'so sanh'!C2583</f>
        <v>0</v>
      </c>
      <c r="D2530" s="208">
        <f>'so sanh'!D2583</f>
        <v>0</v>
      </c>
      <c r="E2530" s="208">
        <f>'so sanh'!E2583</f>
        <v>0</v>
      </c>
    </row>
    <row r="2531" spans="1:5" x14ac:dyDescent="0.3">
      <c r="A2531" s="45">
        <f>'so sanh'!A2584</f>
        <v>0</v>
      </c>
      <c r="B2531" s="208">
        <f>'so sanh'!B2584</f>
        <v>0</v>
      </c>
      <c r="C2531" s="208">
        <f>'so sanh'!C2584</f>
        <v>0</v>
      </c>
      <c r="D2531" s="208">
        <f>'so sanh'!D2584</f>
        <v>0</v>
      </c>
      <c r="E2531" s="208">
        <f>'so sanh'!E2584</f>
        <v>0</v>
      </c>
    </row>
    <row r="2532" spans="1:5" x14ac:dyDescent="0.3">
      <c r="A2532" s="45">
        <f>'so sanh'!A2585</f>
        <v>0</v>
      </c>
      <c r="B2532" s="208">
        <f>'so sanh'!B2585</f>
        <v>0</v>
      </c>
      <c r="C2532" s="208">
        <f>'so sanh'!C2585</f>
        <v>0</v>
      </c>
      <c r="D2532" s="208">
        <f>'so sanh'!D2585</f>
        <v>0</v>
      </c>
      <c r="E2532" s="208">
        <f>'so sanh'!E2585</f>
        <v>0</v>
      </c>
    </row>
    <row r="2533" spans="1:5" x14ac:dyDescent="0.3">
      <c r="A2533" s="45">
        <f>'so sanh'!A2586</f>
        <v>0</v>
      </c>
      <c r="B2533" s="208">
        <f>'so sanh'!B2586</f>
        <v>0</v>
      </c>
      <c r="C2533" s="208">
        <f>'so sanh'!C2586</f>
        <v>0</v>
      </c>
      <c r="D2533" s="208">
        <f>'so sanh'!D2586</f>
        <v>0</v>
      </c>
      <c r="E2533" s="208">
        <f>'so sanh'!E2586</f>
        <v>0</v>
      </c>
    </row>
    <row r="2534" spans="1:5" x14ac:dyDescent="0.3">
      <c r="A2534" s="45">
        <f>'so sanh'!A2587</f>
        <v>0</v>
      </c>
      <c r="B2534" s="208">
        <f>'so sanh'!B2587</f>
        <v>0</v>
      </c>
      <c r="C2534" s="208">
        <f>'so sanh'!C2587</f>
        <v>0</v>
      </c>
      <c r="D2534" s="208">
        <f>'so sanh'!D2587</f>
        <v>0</v>
      </c>
      <c r="E2534" s="208">
        <f>'so sanh'!E2587</f>
        <v>0</v>
      </c>
    </row>
    <row r="2535" spans="1:5" x14ac:dyDescent="0.3">
      <c r="A2535" s="45">
        <f>'so sanh'!A2588</f>
        <v>0</v>
      </c>
      <c r="B2535" s="208">
        <f>'so sanh'!B2588</f>
        <v>0</v>
      </c>
      <c r="C2535" s="208">
        <f>'so sanh'!C2588</f>
        <v>0</v>
      </c>
      <c r="D2535" s="208">
        <f>'so sanh'!D2588</f>
        <v>0</v>
      </c>
      <c r="E2535" s="208">
        <f>'so sanh'!E2588</f>
        <v>0</v>
      </c>
    </row>
    <row r="2536" spans="1:5" x14ac:dyDescent="0.3">
      <c r="A2536" s="45">
        <f>'so sanh'!A2589</f>
        <v>0</v>
      </c>
      <c r="B2536" s="208">
        <f>'so sanh'!B2589</f>
        <v>0</v>
      </c>
      <c r="C2536" s="208">
        <f>'so sanh'!C2589</f>
        <v>0</v>
      </c>
      <c r="D2536" s="208">
        <f>'so sanh'!D2589</f>
        <v>0</v>
      </c>
      <c r="E2536" s="208">
        <f>'so sanh'!E2589</f>
        <v>0</v>
      </c>
    </row>
    <row r="2537" spans="1:5" x14ac:dyDescent="0.3">
      <c r="A2537" s="45">
        <f>'so sanh'!A2590</f>
        <v>0</v>
      </c>
      <c r="B2537" s="208">
        <f>'so sanh'!B2590</f>
        <v>0</v>
      </c>
      <c r="C2537" s="208">
        <f>'so sanh'!C2590</f>
        <v>0</v>
      </c>
      <c r="D2537" s="208">
        <f>'so sanh'!D2590</f>
        <v>0</v>
      </c>
      <c r="E2537" s="208">
        <f>'so sanh'!E2590</f>
        <v>0</v>
      </c>
    </row>
    <row r="2538" spans="1:5" x14ac:dyDescent="0.3">
      <c r="A2538" s="45">
        <f>'so sanh'!A2591</f>
        <v>0</v>
      </c>
      <c r="B2538" s="208">
        <f>'so sanh'!B2591</f>
        <v>0</v>
      </c>
      <c r="C2538" s="208">
        <f>'so sanh'!C2591</f>
        <v>0</v>
      </c>
      <c r="D2538" s="208">
        <f>'so sanh'!D2591</f>
        <v>0</v>
      </c>
      <c r="E2538" s="208">
        <f>'so sanh'!E2591</f>
        <v>0</v>
      </c>
    </row>
    <row r="2539" spans="1:5" x14ac:dyDescent="0.3">
      <c r="A2539" s="45">
        <f>'so sanh'!A2592</f>
        <v>0</v>
      </c>
      <c r="B2539" s="208">
        <f>'so sanh'!B2592</f>
        <v>0</v>
      </c>
      <c r="C2539" s="208">
        <f>'so sanh'!C2592</f>
        <v>0</v>
      </c>
      <c r="D2539" s="208">
        <f>'so sanh'!D2592</f>
        <v>0</v>
      </c>
      <c r="E2539" s="208">
        <f>'so sanh'!E2592</f>
        <v>0</v>
      </c>
    </row>
    <row r="2540" spans="1:5" x14ac:dyDescent="0.3">
      <c r="A2540" s="45">
        <f>'so sanh'!A2593</f>
        <v>0</v>
      </c>
      <c r="B2540" s="208">
        <f>'so sanh'!B2593</f>
        <v>0</v>
      </c>
      <c r="C2540" s="208">
        <f>'so sanh'!C2593</f>
        <v>0</v>
      </c>
      <c r="D2540" s="208">
        <f>'so sanh'!D2593</f>
        <v>0</v>
      </c>
      <c r="E2540" s="208">
        <f>'so sanh'!E2593</f>
        <v>0</v>
      </c>
    </row>
    <row r="2541" spans="1:5" x14ac:dyDescent="0.3">
      <c r="A2541" s="45">
        <f>'so sanh'!A2594</f>
        <v>0</v>
      </c>
      <c r="B2541" s="208">
        <f>'so sanh'!B2594</f>
        <v>0</v>
      </c>
      <c r="C2541" s="208">
        <f>'so sanh'!C2594</f>
        <v>0</v>
      </c>
      <c r="D2541" s="208">
        <f>'so sanh'!D2594</f>
        <v>0</v>
      </c>
      <c r="E2541" s="208">
        <f>'so sanh'!E2594</f>
        <v>0</v>
      </c>
    </row>
    <row r="2542" spans="1:5" x14ac:dyDescent="0.3">
      <c r="A2542" s="45">
        <f>'so sanh'!A2595</f>
        <v>0</v>
      </c>
      <c r="B2542" s="208">
        <f>'so sanh'!B2595</f>
        <v>0</v>
      </c>
      <c r="C2542" s="208">
        <f>'so sanh'!C2595</f>
        <v>0</v>
      </c>
      <c r="D2542" s="208">
        <f>'so sanh'!D2595</f>
        <v>0</v>
      </c>
      <c r="E2542" s="208">
        <f>'so sanh'!E2595</f>
        <v>0</v>
      </c>
    </row>
    <row r="2543" spans="1:5" x14ac:dyDescent="0.3">
      <c r="A2543" s="45">
        <f>'so sanh'!A2596</f>
        <v>0</v>
      </c>
      <c r="B2543" s="208">
        <f>'so sanh'!B2596</f>
        <v>0</v>
      </c>
      <c r="C2543" s="208">
        <f>'so sanh'!C2596</f>
        <v>0</v>
      </c>
      <c r="D2543" s="208">
        <f>'so sanh'!D2596</f>
        <v>0</v>
      </c>
      <c r="E2543" s="208">
        <f>'so sanh'!E2596</f>
        <v>0</v>
      </c>
    </row>
    <row r="2544" spans="1:5" x14ac:dyDescent="0.3">
      <c r="A2544" s="45">
        <f>'so sanh'!A2597</f>
        <v>0</v>
      </c>
      <c r="B2544" s="208">
        <f>'so sanh'!B2597</f>
        <v>0</v>
      </c>
      <c r="C2544" s="208">
        <f>'so sanh'!C2597</f>
        <v>0</v>
      </c>
      <c r="D2544" s="208">
        <f>'so sanh'!D2597</f>
        <v>0</v>
      </c>
      <c r="E2544" s="208">
        <f>'so sanh'!E2597</f>
        <v>0</v>
      </c>
    </row>
    <row r="2545" spans="1:5" x14ac:dyDescent="0.3">
      <c r="A2545" s="45">
        <f>'so sanh'!A2598</f>
        <v>0</v>
      </c>
      <c r="B2545" s="208">
        <f>'so sanh'!B2598</f>
        <v>0</v>
      </c>
      <c r="C2545" s="208">
        <f>'so sanh'!C2598</f>
        <v>0</v>
      </c>
      <c r="D2545" s="208">
        <f>'so sanh'!D2598</f>
        <v>0</v>
      </c>
      <c r="E2545" s="208">
        <f>'so sanh'!E2598</f>
        <v>0</v>
      </c>
    </row>
    <row r="2546" spans="1:5" x14ac:dyDescent="0.3">
      <c r="A2546" s="45">
        <f>'so sanh'!A2599</f>
        <v>0</v>
      </c>
      <c r="B2546" s="208">
        <f>'so sanh'!B2599</f>
        <v>0</v>
      </c>
      <c r="C2546" s="208">
        <f>'so sanh'!C2599</f>
        <v>0</v>
      </c>
      <c r="D2546" s="208">
        <f>'so sanh'!D2599</f>
        <v>0</v>
      </c>
      <c r="E2546" s="208">
        <f>'so sanh'!E2599</f>
        <v>0</v>
      </c>
    </row>
    <row r="2547" spans="1:5" x14ac:dyDescent="0.3">
      <c r="A2547" s="45">
        <f>'so sanh'!A2600</f>
        <v>0</v>
      </c>
      <c r="B2547" s="208">
        <f>'so sanh'!B2600</f>
        <v>0</v>
      </c>
      <c r="C2547" s="208">
        <f>'so sanh'!C2600</f>
        <v>0</v>
      </c>
      <c r="D2547" s="208">
        <f>'so sanh'!D2600</f>
        <v>0</v>
      </c>
      <c r="E2547" s="208">
        <f>'so sanh'!E2600</f>
        <v>0</v>
      </c>
    </row>
    <row r="2548" spans="1:5" x14ac:dyDescent="0.3">
      <c r="A2548" s="45">
        <f>'so sanh'!A2601</f>
        <v>0</v>
      </c>
      <c r="B2548" s="208">
        <f>'so sanh'!B2601</f>
        <v>0</v>
      </c>
      <c r="C2548" s="208">
        <f>'so sanh'!C2601</f>
        <v>0</v>
      </c>
      <c r="D2548" s="208">
        <f>'so sanh'!D2601</f>
        <v>0</v>
      </c>
      <c r="E2548" s="208">
        <f>'so sanh'!E2601</f>
        <v>0</v>
      </c>
    </row>
    <row r="2549" spans="1:5" x14ac:dyDescent="0.3">
      <c r="A2549" s="45">
        <f>'so sanh'!A2602</f>
        <v>0</v>
      </c>
      <c r="B2549" s="208">
        <f>'so sanh'!B2602</f>
        <v>0</v>
      </c>
      <c r="C2549" s="208">
        <f>'so sanh'!C2602</f>
        <v>0</v>
      </c>
      <c r="D2549" s="208">
        <f>'so sanh'!D2602</f>
        <v>0</v>
      </c>
      <c r="E2549" s="208">
        <f>'so sanh'!E2602</f>
        <v>0</v>
      </c>
    </row>
    <row r="2550" spans="1:5" x14ac:dyDescent="0.3">
      <c r="A2550" s="45">
        <f>'so sanh'!A2603</f>
        <v>0</v>
      </c>
      <c r="B2550" s="208">
        <f>'so sanh'!B2603</f>
        <v>0</v>
      </c>
      <c r="C2550" s="208">
        <f>'so sanh'!C2603</f>
        <v>0</v>
      </c>
      <c r="D2550" s="208">
        <f>'so sanh'!D2603</f>
        <v>0</v>
      </c>
      <c r="E2550" s="208">
        <f>'so sanh'!E2603</f>
        <v>0</v>
      </c>
    </row>
    <row r="2551" spans="1:5" x14ac:dyDescent="0.3">
      <c r="A2551" s="45">
        <f>'so sanh'!A2604</f>
        <v>0</v>
      </c>
      <c r="B2551" s="208">
        <f>'so sanh'!B2604</f>
        <v>0</v>
      </c>
      <c r="C2551" s="208">
        <f>'so sanh'!C2604</f>
        <v>0</v>
      </c>
      <c r="D2551" s="208">
        <f>'so sanh'!D2604</f>
        <v>0</v>
      </c>
      <c r="E2551" s="208">
        <f>'so sanh'!E2604</f>
        <v>0</v>
      </c>
    </row>
    <row r="2552" spans="1:5" x14ac:dyDescent="0.3">
      <c r="A2552" s="45">
        <f>'so sanh'!A2605</f>
        <v>0</v>
      </c>
      <c r="B2552" s="208">
        <f>'so sanh'!B2605</f>
        <v>0</v>
      </c>
      <c r="C2552" s="208">
        <f>'so sanh'!C2605</f>
        <v>0</v>
      </c>
      <c r="D2552" s="208">
        <f>'so sanh'!D2605</f>
        <v>0</v>
      </c>
      <c r="E2552" s="208">
        <f>'so sanh'!E2605</f>
        <v>0</v>
      </c>
    </row>
    <row r="2553" spans="1:5" x14ac:dyDescent="0.3">
      <c r="A2553" s="45">
        <f>'so sanh'!A2606</f>
        <v>0</v>
      </c>
      <c r="B2553" s="208">
        <f>'so sanh'!B2606</f>
        <v>0</v>
      </c>
      <c r="C2553" s="208">
        <f>'so sanh'!C2606</f>
        <v>0</v>
      </c>
      <c r="D2553" s="208">
        <f>'so sanh'!D2606</f>
        <v>0</v>
      </c>
      <c r="E2553" s="208">
        <f>'so sanh'!E2606</f>
        <v>0</v>
      </c>
    </row>
    <row r="2554" spans="1:5" x14ac:dyDescent="0.3">
      <c r="A2554" s="45">
        <f>'so sanh'!A2607</f>
        <v>0</v>
      </c>
      <c r="B2554" s="208">
        <f>'so sanh'!B2607</f>
        <v>0</v>
      </c>
      <c r="C2554" s="208">
        <f>'so sanh'!C2607</f>
        <v>0</v>
      </c>
      <c r="D2554" s="208">
        <f>'so sanh'!D2607</f>
        <v>0</v>
      </c>
      <c r="E2554" s="208">
        <f>'so sanh'!E2607</f>
        <v>0</v>
      </c>
    </row>
    <row r="2555" spans="1:5" x14ac:dyDescent="0.3">
      <c r="A2555" s="45">
        <f>'so sanh'!A2608</f>
        <v>0</v>
      </c>
      <c r="B2555" s="208">
        <f>'so sanh'!B2608</f>
        <v>0</v>
      </c>
      <c r="C2555" s="208">
        <f>'so sanh'!C2608</f>
        <v>0</v>
      </c>
      <c r="D2555" s="208">
        <f>'so sanh'!D2608</f>
        <v>0</v>
      </c>
      <c r="E2555" s="208">
        <f>'so sanh'!E2608</f>
        <v>0</v>
      </c>
    </row>
    <row r="2556" spans="1:5" x14ac:dyDescent="0.3">
      <c r="A2556" s="45">
        <f>'so sanh'!A2609</f>
        <v>0</v>
      </c>
      <c r="B2556" s="208">
        <f>'so sanh'!B2609</f>
        <v>0</v>
      </c>
      <c r="C2556" s="208">
        <f>'so sanh'!C2609</f>
        <v>0</v>
      </c>
      <c r="D2556" s="208">
        <f>'so sanh'!D2609</f>
        <v>0</v>
      </c>
      <c r="E2556" s="208">
        <f>'so sanh'!E2609</f>
        <v>0</v>
      </c>
    </row>
    <row r="2557" spans="1:5" x14ac:dyDescent="0.3">
      <c r="A2557" s="45">
        <f>'so sanh'!A2610</f>
        <v>0</v>
      </c>
      <c r="B2557" s="208">
        <f>'so sanh'!B2610</f>
        <v>0</v>
      </c>
      <c r="C2557" s="208">
        <f>'so sanh'!C2610</f>
        <v>0</v>
      </c>
      <c r="D2557" s="208">
        <f>'so sanh'!D2610</f>
        <v>0</v>
      </c>
      <c r="E2557" s="208">
        <f>'so sanh'!E2610</f>
        <v>0</v>
      </c>
    </row>
    <row r="2558" spans="1:5" x14ac:dyDescent="0.3">
      <c r="A2558" s="45">
        <f>'so sanh'!A2611</f>
        <v>0</v>
      </c>
      <c r="B2558" s="208">
        <f>'so sanh'!B2611</f>
        <v>0</v>
      </c>
      <c r="C2558" s="208">
        <f>'so sanh'!C2611</f>
        <v>0</v>
      </c>
      <c r="D2558" s="208">
        <f>'so sanh'!D2611</f>
        <v>0</v>
      </c>
      <c r="E2558" s="208">
        <f>'so sanh'!E2611</f>
        <v>0</v>
      </c>
    </row>
    <row r="2559" spans="1:5" x14ac:dyDescent="0.3">
      <c r="A2559" s="45">
        <f>'so sanh'!A2612</f>
        <v>0</v>
      </c>
      <c r="B2559" s="208">
        <f>'so sanh'!B2612</f>
        <v>0</v>
      </c>
      <c r="C2559" s="208">
        <f>'so sanh'!C2612</f>
        <v>0</v>
      </c>
      <c r="D2559" s="208">
        <f>'so sanh'!D2612</f>
        <v>0</v>
      </c>
      <c r="E2559" s="208">
        <f>'so sanh'!E2612</f>
        <v>0</v>
      </c>
    </row>
    <row r="2560" spans="1:5" x14ac:dyDescent="0.3">
      <c r="A2560" s="45">
        <f>'so sanh'!A2613</f>
        <v>0</v>
      </c>
      <c r="B2560" s="208">
        <f>'so sanh'!B2613</f>
        <v>0</v>
      </c>
      <c r="C2560" s="208">
        <f>'so sanh'!C2613</f>
        <v>0</v>
      </c>
      <c r="D2560" s="208">
        <f>'so sanh'!D2613</f>
        <v>0</v>
      </c>
      <c r="E2560" s="208">
        <f>'so sanh'!E2613</f>
        <v>0</v>
      </c>
    </row>
    <row r="2561" spans="1:5" x14ac:dyDescent="0.3">
      <c r="A2561" s="45">
        <f>'so sanh'!A2614</f>
        <v>0</v>
      </c>
      <c r="B2561" s="208">
        <f>'so sanh'!B2614</f>
        <v>0</v>
      </c>
      <c r="C2561" s="208">
        <f>'so sanh'!C2614</f>
        <v>0</v>
      </c>
      <c r="D2561" s="208">
        <f>'so sanh'!D2614</f>
        <v>0</v>
      </c>
      <c r="E2561" s="208">
        <f>'so sanh'!E2614</f>
        <v>0</v>
      </c>
    </row>
    <row r="2562" spans="1:5" x14ac:dyDescent="0.3">
      <c r="A2562" s="45">
        <f>'so sanh'!A2615</f>
        <v>0</v>
      </c>
      <c r="B2562" s="208">
        <f>'so sanh'!B2615</f>
        <v>0</v>
      </c>
      <c r="C2562" s="208">
        <f>'so sanh'!C2615</f>
        <v>0</v>
      </c>
      <c r="D2562" s="208">
        <f>'so sanh'!D2615</f>
        <v>0</v>
      </c>
      <c r="E2562" s="208">
        <f>'so sanh'!E2615</f>
        <v>0</v>
      </c>
    </row>
    <row r="2563" spans="1:5" x14ac:dyDescent="0.3">
      <c r="A2563" s="45">
        <f>'so sanh'!A2616</f>
        <v>0</v>
      </c>
      <c r="B2563" s="208">
        <f>'so sanh'!B2616</f>
        <v>0</v>
      </c>
      <c r="C2563" s="208">
        <f>'so sanh'!C2616</f>
        <v>0</v>
      </c>
      <c r="D2563" s="208">
        <f>'so sanh'!D2616</f>
        <v>0</v>
      </c>
      <c r="E2563" s="208">
        <f>'so sanh'!E2616</f>
        <v>0</v>
      </c>
    </row>
    <row r="2564" spans="1:5" x14ac:dyDescent="0.3">
      <c r="A2564" s="45">
        <f>'so sanh'!A2617</f>
        <v>0</v>
      </c>
      <c r="B2564" s="208">
        <f>'so sanh'!B2617</f>
        <v>0</v>
      </c>
      <c r="C2564" s="208">
        <f>'so sanh'!C2617</f>
        <v>0</v>
      </c>
      <c r="D2564" s="208">
        <f>'so sanh'!D2617</f>
        <v>0</v>
      </c>
      <c r="E2564" s="208">
        <f>'so sanh'!E2617</f>
        <v>0</v>
      </c>
    </row>
    <row r="2565" spans="1:5" x14ac:dyDescent="0.3">
      <c r="A2565" s="45">
        <f>'so sanh'!A2618</f>
        <v>0</v>
      </c>
      <c r="B2565" s="208">
        <f>'so sanh'!B2618</f>
        <v>0</v>
      </c>
      <c r="C2565" s="208">
        <f>'so sanh'!C2618</f>
        <v>0</v>
      </c>
      <c r="D2565" s="208">
        <f>'so sanh'!D2618</f>
        <v>0</v>
      </c>
      <c r="E2565" s="208">
        <f>'so sanh'!E2618</f>
        <v>0</v>
      </c>
    </row>
    <row r="2566" spans="1:5" x14ac:dyDescent="0.3">
      <c r="A2566" s="45">
        <f>'so sanh'!A2619</f>
        <v>0</v>
      </c>
      <c r="B2566" s="208">
        <f>'so sanh'!B2619</f>
        <v>0</v>
      </c>
      <c r="C2566" s="208">
        <f>'so sanh'!C2619</f>
        <v>0</v>
      </c>
      <c r="D2566" s="208">
        <f>'so sanh'!D2619</f>
        <v>0</v>
      </c>
      <c r="E2566" s="208">
        <f>'so sanh'!E2619</f>
        <v>0</v>
      </c>
    </row>
    <row r="2567" spans="1:5" x14ac:dyDescent="0.3">
      <c r="A2567" s="45">
        <f>'so sanh'!A2620</f>
        <v>0</v>
      </c>
      <c r="B2567" s="208">
        <f>'so sanh'!B2620</f>
        <v>0</v>
      </c>
      <c r="C2567" s="208">
        <f>'so sanh'!C2620</f>
        <v>0</v>
      </c>
      <c r="D2567" s="208">
        <f>'so sanh'!D2620</f>
        <v>0</v>
      </c>
      <c r="E2567" s="208">
        <f>'so sanh'!E2620</f>
        <v>0</v>
      </c>
    </row>
    <row r="2568" spans="1:5" x14ac:dyDescent="0.3">
      <c r="A2568" s="45">
        <f>'so sanh'!A2621</f>
        <v>0</v>
      </c>
      <c r="B2568" s="208">
        <f>'so sanh'!B2621</f>
        <v>0</v>
      </c>
      <c r="C2568" s="208">
        <f>'so sanh'!C2621</f>
        <v>0</v>
      </c>
      <c r="D2568" s="208">
        <f>'so sanh'!D2621</f>
        <v>0</v>
      </c>
      <c r="E2568" s="208">
        <f>'so sanh'!E2621</f>
        <v>0</v>
      </c>
    </row>
    <row r="2569" spans="1:5" x14ac:dyDescent="0.3">
      <c r="A2569" s="45">
        <f>'so sanh'!A2622</f>
        <v>0</v>
      </c>
      <c r="B2569" s="208">
        <f>'so sanh'!B2622</f>
        <v>0</v>
      </c>
      <c r="C2569" s="208">
        <f>'so sanh'!C2622</f>
        <v>0</v>
      </c>
      <c r="D2569" s="208">
        <f>'so sanh'!D2622</f>
        <v>0</v>
      </c>
      <c r="E2569" s="208">
        <f>'so sanh'!E2622</f>
        <v>0</v>
      </c>
    </row>
    <row r="2570" spans="1:5" x14ac:dyDescent="0.3">
      <c r="A2570" s="45">
        <f>'so sanh'!A2623</f>
        <v>0</v>
      </c>
      <c r="B2570" s="208">
        <f>'so sanh'!B2623</f>
        <v>0</v>
      </c>
      <c r="C2570" s="208">
        <f>'so sanh'!C2623</f>
        <v>0</v>
      </c>
      <c r="D2570" s="208">
        <f>'so sanh'!D2623</f>
        <v>0</v>
      </c>
      <c r="E2570" s="208">
        <f>'so sanh'!E2623</f>
        <v>0</v>
      </c>
    </row>
    <row r="2571" spans="1:5" x14ac:dyDescent="0.3">
      <c r="A2571" s="45">
        <f>'so sanh'!A2624</f>
        <v>0</v>
      </c>
      <c r="B2571" s="208">
        <f>'so sanh'!B2624</f>
        <v>0</v>
      </c>
      <c r="C2571" s="208">
        <f>'so sanh'!C2624</f>
        <v>0</v>
      </c>
      <c r="D2571" s="208">
        <f>'so sanh'!D2624</f>
        <v>0</v>
      </c>
      <c r="E2571" s="208">
        <f>'so sanh'!E2624</f>
        <v>0</v>
      </c>
    </row>
    <row r="2572" spans="1:5" x14ac:dyDescent="0.3">
      <c r="A2572" s="45">
        <f>'so sanh'!A2625</f>
        <v>0</v>
      </c>
      <c r="B2572" s="208">
        <f>'so sanh'!B2625</f>
        <v>0</v>
      </c>
      <c r="C2572" s="208">
        <f>'so sanh'!C2625</f>
        <v>0</v>
      </c>
      <c r="D2572" s="208">
        <f>'so sanh'!D2625</f>
        <v>0</v>
      </c>
      <c r="E2572" s="208">
        <f>'so sanh'!E2625</f>
        <v>0</v>
      </c>
    </row>
    <row r="2573" spans="1:5" x14ac:dyDescent="0.3">
      <c r="A2573" s="45">
        <f>'so sanh'!A2626</f>
        <v>0</v>
      </c>
      <c r="B2573" s="208">
        <f>'so sanh'!B2626</f>
        <v>0</v>
      </c>
      <c r="C2573" s="208">
        <f>'so sanh'!C2626</f>
        <v>0</v>
      </c>
      <c r="D2573" s="208">
        <f>'so sanh'!D2626</f>
        <v>0</v>
      </c>
      <c r="E2573" s="208">
        <f>'so sanh'!E2626</f>
        <v>0</v>
      </c>
    </row>
    <row r="2574" spans="1:5" x14ac:dyDescent="0.3">
      <c r="A2574" s="45">
        <f>'so sanh'!A2627</f>
        <v>0</v>
      </c>
      <c r="B2574" s="208">
        <f>'so sanh'!B2627</f>
        <v>0</v>
      </c>
      <c r="C2574" s="208">
        <f>'so sanh'!C2627</f>
        <v>0</v>
      </c>
      <c r="D2574" s="208">
        <f>'so sanh'!D2627</f>
        <v>0</v>
      </c>
      <c r="E2574" s="208">
        <f>'so sanh'!E2627</f>
        <v>0</v>
      </c>
    </row>
    <row r="2575" spans="1:5" x14ac:dyDescent="0.3">
      <c r="A2575" s="45">
        <f>'so sanh'!A2628</f>
        <v>0</v>
      </c>
      <c r="B2575" s="208">
        <f>'so sanh'!B2628</f>
        <v>0</v>
      </c>
      <c r="C2575" s="208">
        <f>'so sanh'!C2628</f>
        <v>0</v>
      </c>
      <c r="D2575" s="208">
        <f>'so sanh'!D2628</f>
        <v>0</v>
      </c>
      <c r="E2575" s="208">
        <f>'so sanh'!E2628</f>
        <v>0</v>
      </c>
    </row>
    <row r="2576" spans="1:5" x14ac:dyDescent="0.3">
      <c r="A2576" s="45">
        <f>'so sanh'!A2629</f>
        <v>0</v>
      </c>
      <c r="B2576" s="208">
        <f>'so sanh'!B2629</f>
        <v>0</v>
      </c>
      <c r="C2576" s="208">
        <f>'so sanh'!C2629</f>
        <v>0</v>
      </c>
      <c r="D2576" s="208">
        <f>'so sanh'!D2629</f>
        <v>0</v>
      </c>
      <c r="E2576" s="208">
        <f>'so sanh'!E2629</f>
        <v>0</v>
      </c>
    </row>
    <row r="2577" spans="1:5" x14ac:dyDescent="0.3">
      <c r="A2577" s="45">
        <f>'so sanh'!A2630</f>
        <v>0</v>
      </c>
      <c r="B2577" s="208">
        <f>'so sanh'!B2630</f>
        <v>0</v>
      </c>
      <c r="C2577" s="208">
        <f>'so sanh'!C2630</f>
        <v>0</v>
      </c>
      <c r="D2577" s="208">
        <f>'so sanh'!D2630</f>
        <v>0</v>
      </c>
      <c r="E2577" s="208">
        <f>'so sanh'!E2630</f>
        <v>0</v>
      </c>
    </row>
    <row r="2578" spans="1:5" x14ac:dyDescent="0.3">
      <c r="A2578" s="45">
        <f>'so sanh'!A2631</f>
        <v>0</v>
      </c>
      <c r="B2578" s="208">
        <f>'so sanh'!B2631</f>
        <v>0</v>
      </c>
      <c r="C2578" s="208">
        <f>'so sanh'!C2631</f>
        <v>0</v>
      </c>
      <c r="D2578" s="208">
        <f>'so sanh'!D2631</f>
        <v>0</v>
      </c>
      <c r="E2578" s="208">
        <f>'so sanh'!E2631</f>
        <v>0</v>
      </c>
    </row>
    <row r="2579" spans="1:5" x14ac:dyDescent="0.3">
      <c r="A2579" s="45">
        <f>'so sanh'!A2632</f>
        <v>0</v>
      </c>
      <c r="B2579" s="208">
        <f>'so sanh'!B2632</f>
        <v>0</v>
      </c>
      <c r="C2579" s="208">
        <f>'so sanh'!C2632</f>
        <v>0</v>
      </c>
      <c r="D2579" s="208">
        <f>'so sanh'!D2632</f>
        <v>0</v>
      </c>
      <c r="E2579" s="208">
        <f>'so sanh'!E2632</f>
        <v>0</v>
      </c>
    </row>
    <row r="2580" spans="1:5" x14ac:dyDescent="0.3">
      <c r="A2580" s="45">
        <f>'so sanh'!A2633</f>
        <v>0</v>
      </c>
      <c r="B2580" s="208">
        <f>'so sanh'!B2633</f>
        <v>0</v>
      </c>
      <c r="C2580" s="208">
        <f>'so sanh'!C2633</f>
        <v>0</v>
      </c>
      <c r="D2580" s="208">
        <f>'so sanh'!D2633</f>
        <v>0</v>
      </c>
      <c r="E2580" s="208">
        <f>'so sanh'!E2633</f>
        <v>0</v>
      </c>
    </row>
    <row r="2581" spans="1:5" x14ac:dyDescent="0.3">
      <c r="A2581" s="45">
        <f>'so sanh'!A2634</f>
        <v>0</v>
      </c>
      <c r="B2581" s="208">
        <f>'so sanh'!B2634</f>
        <v>0</v>
      </c>
      <c r="C2581" s="208">
        <f>'so sanh'!C2634</f>
        <v>0</v>
      </c>
      <c r="D2581" s="208">
        <f>'so sanh'!D2634</f>
        <v>0</v>
      </c>
      <c r="E2581" s="208">
        <f>'so sanh'!E2634</f>
        <v>0</v>
      </c>
    </row>
    <row r="2582" spans="1:5" x14ac:dyDescent="0.3">
      <c r="A2582" s="45">
        <f>'so sanh'!A2635</f>
        <v>0</v>
      </c>
      <c r="B2582" s="208">
        <f>'so sanh'!B2635</f>
        <v>0</v>
      </c>
      <c r="C2582" s="208">
        <f>'so sanh'!C2635</f>
        <v>0</v>
      </c>
      <c r="D2582" s="208">
        <f>'so sanh'!D2635</f>
        <v>0</v>
      </c>
      <c r="E2582" s="208">
        <f>'so sanh'!E2635</f>
        <v>0</v>
      </c>
    </row>
    <row r="2583" spans="1:5" x14ac:dyDescent="0.3">
      <c r="A2583" s="45">
        <f>'so sanh'!A2636</f>
        <v>0</v>
      </c>
      <c r="B2583" s="208">
        <f>'so sanh'!B2636</f>
        <v>0</v>
      </c>
      <c r="C2583" s="208">
        <f>'so sanh'!C2636</f>
        <v>0</v>
      </c>
      <c r="D2583" s="208">
        <f>'so sanh'!D2636</f>
        <v>0</v>
      </c>
      <c r="E2583" s="208">
        <f>'so sanh'!E2636</f>
        <v>0</v>
      </c>
    </row>
    <row r="2584" spans="1:5" x14ac:dyDescent="0.3">
      <c r="A2584" s="45">
        <f>'so sanh'!A2637</f>
        <v>0</v>
      </c>
      <c r="B2584" s="208">
        <f>'so sanh'!B2637</f>
        <v>0</v>
      </c>
      <c r="C2584" s="208">
        <f>'so sanh'!C2637</f>
        <v>0</v>
      </c>
      <c r="D2584" s="208">
        <f>'so sanh'!D2637</f>
        <v>0</v>
      </c>
      <c r="E2584" s="208">
        <f>'so sanh'!E2637</f>
        <v>0</v>
      </c>
    </row>
    <row r="2585" spans="1:5" x14ac:dyDescent="0.3">
      <c r="A2585" s="45">
        <f>'so sanh'!A2638</f>
        <v>0</v>
      </c>
      <c r="B2585" s="208">
        <f>'so sanh'!B2638</f>
        <v>0</v>
      </c>
      <c r="C2585" s="208">
        <f>'so sanh'!C2638</f>
        <v>0</v>
      </c>
      <c r="D2585" s="208">
        <f>'so sanh'!D2638</f>
        <v>0</v>
      </c>
      <c r="E2585" s="208">
        <f>'so sanh'!E2638</f>
        <v>0</v>
      </c>
    </row>
    <row r="2586" spans="1:5" x14ac:dyDescent="0.3">
      <c r="A2586" s="45">
        <f>'so sanh'!A2639</f>
        <v>0</v>
      </c>
      <c r="B2586" s="208">
        <f>'so sanh'!B2639</f>
        <v>0</v>
      </c>
      <c r="C2586" s="208">
        <f>'so sanh'!C2639</f>
        <v>0</v>
      </c>
      <c r="D2586" s="208">
        <f>'so sanh'!D2639</f>
        <v>0</v>
      </c>
      <c r="E2586" s="208">
        <f>'so sanh'!E2639</f>
        <v>0</v>
      </c>
    </row>
    <row r="2587" spans="1:5" x14ac:dyDescent="0.3">
      <c r="A2587" s="45">
        <f>'so sanh'!A2640</f>
        <v>0</v>
      </c>
      <c r="B2587" s="208">
        <f>'so sanh'!B2640</f>
        <v>0</v>
      </c>
      <c r="C2587" s="208">
        <f>'so sanh'!C2640</f>
        <v>0</v>
      </c>
      <c r="D2587" s="208">
        <f>'so sanh'!D2640</f>
        <v>0</v>
      </c>
      <c r="E2587" s="208">
        <f>'so sanh'!E2640</f>
        <v>0</v>
      </c>
    </row>
    <row r="2588" spans="1:5" x14ac:dyDescent="0.3">
      <c r="A2588" s="45">
        <f>'so sanh'!A2641</f>
        <v>0</v>
      </c>
      <c r="B2588" s="208">
        <f>'so sanh'!B2641</f>
        <v>0</v>
      </c>
      <c r="C2588" s="208">
        <f>'so sanh'!C2641</f>
        <v>0</v>
      </c>
      <c r="D2588" s="208">
        <f>'so sanh'!D2641</f>
        <v>0</v>
      </c>
      <c r="E2588" s="208">
        <f>'so sanh'!E2641</f>
        <v>0</v>
      </c>
    </row>
    <row r="2589" spans="1:5" x14ac:dyDescent="0.3">
      <c r="A2589" s="45">
        <f>'so sanh'!A2642</f>
        <v>0</v>
      </c>
      <c r="B2589" s="208">
        <f>'so sanh'!B2642</f>
        <v>0</v>
      </c>
      <c r="C2589" s="208">
        <f>'so sanh'!C2642</f>
        <v>0</v>
      </c>
      <c r="D2589" s="208">
        <f>'so sanh'!D2642</f>
        <v>0</v>
      </c>
      <c r="E2589" s="208">
        <f>'so sanh'!E2642</f>
        <v>0</v>
      </c>
    </row>
    <row r="2590" spans="1:5" x14ac:dyDescent="0.3">
      <c r="A2590" s="45">
        <f>'so sanh'!A2643</f>
        <v>0</v>
      </c>
      <c r="B2590" s="208">
        <f>'so sanh'!B2643</f>
        <v>0</v>
      </c>
      <c r="C2590" s="208">
        <f>'so sanh'!C2643</f>
        <v>0</v>
      </c>
      <c r="D2590" s="208">
        <f>'so sanh'!D2643</f>
        <v>0</v>
      </c>
      <c r="E2590" s="208">
        <f>'so sanh'!E2643</f>
        <v>0</v>
      </c>
    </row>
    <row r="2591" spans="1:5" x14ac:dyDescent="0.3">
      <c r="A2591" s="45">
        <f>'so sanh'!A2644</f>
        <v>0</v>
      </c>
      <c r="B2591" s="208">
        <f>'so sanh'!B2644</f>
        <v>0</v>
      </c>
      <c r="C2591" s="208">
        <f>'so sanh'!C2644</f>
        <v>0</v>
      </c>
      <c r="D2591" s="208">
        <f>'so sanh'!D2644</f>
        <v>0</v>
      </c>
      <c r="E2591" s="208">
        <f>'so sanh'!E2644</f>
        <v>0</v>
      </c>
    </row>
    <row r="2592" spans="1:5" x14ac:dyDescent="0.3">
      <c r="A2592" s="45">
        <f>'so sanh'!A2645</f>
        <v>0</v>
      </c>
      <c r="B2592" s="208">
        <f>'so sanh'!B2645</f>
        <v>0</v>
      </c>
      <c r="C2592" s="208">
        <f>'so sanh'!C2645</f>
        <v>0</v>
      </c>
      <c r="D2592" s="208">
        <f>'so sanh'!D2645</f>
        <v>0</v>
      </c>
      <c r="E2592" s="208">
        <f>'so sanh'!E2645</f>
        <v>0</v>
      </c>
    </row>
    <row r="2593" spans="1:5" x14ac:dyDescent="0.3">
      <c r="A2593" s="45">
        <f>'so sanh'!A2646</f>
        <v>0</v>
      </c>
      <c r="B2593" s="208">
        <f>'so sanh'!B2646</f>
        <v>0</v>
      </c>
      <c r="C2593" s="208">
        <f>'so sanh'!C2646</f>
        <v>0</v>
      </c>
      <c r="D2593" s="208">
        <f>'so sanh'!D2646</f>
        <v>0</v>
      </c>
      <c r="E2593" s="208">
        <f>'so sanh'!E2646</f>
        <v>0</v>
      </c>
    </row>
    <row r="2594" spans="1:5" x14ac:dyDescent="0.3">
      <c r="A2594" s="45">
        <f>'so sanh'!A2647</f>
        <v>0</v>
      </c>
      <c r="B2594" s="208">
        <f>'so sanh'!B2647</f>
        <v>0</v>
      </c>
      <c r="C2594" s="208">
        <f>'so sanh'!C2647</f>
        <v>0</v>
      </c>
      <c r="D2594" s="208">
        <f>'so sanh'!D2647</f>
        <v>0</v>
      </c>
      <c r="E2594" s="208">
        <f>'so sanh'!E2647</f>
        <v>0</v>
      </c>
    </row>
    <row r="2595" spans="1:5" x14ac:dyDescent="0.3">
      <c r="A2595" s="45">
        <f>'so sanh'!A2648</f>
        <v>0</v>
      </c>
      <c r="B2595" s="208">
        <f>'so sanh'!B2648</f>
        <v>0</v>
      </c>
      <c r="C2595" s="208">
        <f>'so sanh'!C2648</f>
        <v>0</v>
      </c>
      <c r="D2595" s="208">
        <f>'so sanh'!D2648</f>
        <v>0</v>
      </c>
      <c r="E2595" s="208">
        <f>'so sanh'!E2648</f>
        <v>0</v>
      </c>
    </row>
    <row r="2596" spans="1:5" x14ac:dyDescent="0.3">
      <c r="A2596" s="45">
        <f>'so sanh'!A2649</f>
        <v>0</v>
      </c>
      <c r="B2596" s="208">
        <f>'so sanh'!B2649</f>
        <v>0</v>
      </c>
      <c r="C2596" s="208">
        <f>'so sanh'!C2649</f>
        <v>0</v>
      </c>
      <c r="D2596" s="208">
        <f>'so sanh'!D2649</f>
        <v>0</v>
      </c>
      <c r="E2596" s="208">
        <f>'so sanh'!E2649</f>
        <v>0</v>
      </c>
    </row>
    <row r="2597" spans="1:5" x14ac:dyDescent="0.3">
      <c r="A2597" s="45">
        <f>'so sanh'!A2650</f>
        <v>0</v>
      </c>
      <c r="B2597" s="208">
        <f>'so sanh'!B2650</f>
        <v>0</v>
      </c>
      <c r="C2597" s="208">
        <f>'so sanh'!C2650</f>
        <v>0</v>
      </c>
      <c r="D2597" s="208">
        <f>'so sanh'!D2650</f>
        <v>0</v>
      </c>
      <c r="E2597" s="208">
        <f>'so sanh'!E2650</f>
        <v>0</v>
      </c>
    </row>
    <row r="2598" spans="1:5" x14ac:dyDescent="0.3">
      <c r="A2598" s="45">
        <f>'so sanh'!A2651</f>
        <v>0</v>
      </c>
      <c r="B2598" s="208">
        <f>'so sanh'!B2651</f>
        <v>0</v>
      </c>
      <c r="C2598" s="208">
        <f>'so sanh'!C2651</f>
        <v>0</v>
      </c>
      <c r="D2598" s="208">
        <f>'so sanh'!D2651</f>
        <v>0</v>
      </c>
      <c r="E2598" s="208">
        <f>'so sanh'!E2651</f>
        <v>0</v>
      </c>
    </row>
    <row r="2599" spans="1:5" x14ac:dyDescent="0.3">
      <c r="A2599" s="45">
        <f>'so sanh'!A2652</f>
        <v>0</v>
      </c>
      <c r="B2599" s="208">
        <f>'so sanh'!B2652</f>
        <v>0</v>
      </c>
      <c r="C2599" s="208">
        <f>'so sanh'!C2652</f>
        <v>0</v>
      </c>
      <c r="D2599" s="208">
        <f>'so sanh'!D2652</f>
        <v>0</v>
      </c>
      <c r="E2599" s="208">
        <f>'so sanh'!E2652</f>
        <v>0</v>
      </c>
    </row>
    <row r="2600" spans="1:5" x14ac:dyDescent="0.3">
      <c r="A2600" s="45">
        <f>'so sanh'!A2653</f>
        <v>0</v>
      </c>
      <c r="B2600" s="208">
        <f>'so sanh'!B2653</f>
        <v>0</v>
      </c>
      <c r="C2600" s="208">
        <f>'so sanh'!C2653</f>
        <v>0</v>
      </c>
      <c r="D2600" s="208">
        <f>'so sanh'!D2653</f>
        <v>0</v>
      </c>
      <c r="E2600" s="208">
        <f>'so sanh'!E2653</f>
        <v>0</v>
      </c>
    </row>
    <row r="2601" spans="1:5" x14ac:dyDescent="0.3">
      <c r="A2601" s="45">
        <f>'so sanh'!A2654</f>
        <v>0</v>
      </c>
      <c r="B2601" s="208">
        <f>'so sanh'!B2654</f>
        <v>0</v>
      </c>
      <c r="C2601" s="208">
        <f>'so sanh'!C2654</f>
        <v>0</v>
      </c>
      <c r="D2601" s="208">
        <f>'so sanh'!D2654</f>
        <v>0</v>
      </c>
      <c r="E2601" s="208">
        <f>'so sanh'!E2654</f>
        <v>0</v>
      </c>
    </row>
    <row r="2602" spans="1:5" x14ac:dyDescent="0.3">
      <c r="A2602" s="45">
        <f>'so sanh'!A2655</f>
        <v>0</v>
      </c>
      <c r="B2602" s="208">
        <f>'so sanh'!B2655</f>
        <v>0</v>
      </c>
      <c r="C2602" s="208">
        <f>'so sanh'!C2655</f>
        <v>0</v>
      </c>
      <c r="D2602" s="208">
        <f>'so sanh'!D2655</f>
        <v>0</v>
      </c>
      <c r="E2602" s="208">
        <f>'so sanh'!E2655</f>
        <v>0</v>
      </c>
    </row>
    <row r="2603" spans="1:5" x14ac:dyDescent="0.3">
      <c r="A2603" s="45">
        <f>'so sanh'!A2656</f>
        <v>0</v>
      </c>
      <c r="B2603" s="208">
        <f>'so sanh'!B2656</f>
        <v>0</v>
      </c>
      <c r="C2603" s="208">
        <f>'so sanh'!C2656</f>
        <v>0</v>
      </c>
      <c r="D2603" s="208">
        <f>'so sanh'!D2656</f>
        <v>0</v>
      </c>
      <c r="E2603" s="208">
        <f>'so sanh'!E2656</f>
        <v>0</v>
      </c>
    </row>
    <row r="2604" spans="1:5" x14ac:dyDescent="0.3">
      <c r="A2604" s="45">
        <f>'so sanh'!A2657</f>
        <v>0</v>
      </c>
      <c r="B2604" s="208">
        <f>'so sanh'!B2657</f>
        <v>0</v>
      </c>
      <c r="C2604" s="208">
        <f>'so sanh'!C2657</f>
        <v>0</v>
      </c>
      <c r="D2604" s="208">
        <f>'so sanh'!D2657</f>
        <v>0</v>
      </c>
      <c r="E2604" s="208">
        <f>'so sanh'!E2657</f>
        <v>0</v>
      </c>
    </row>
    <row r="2605" spans="1:5" x14ac:dyDescent="0.3">
      <c r="A2605" s="45">
        <f>'so sanh'!A2658</f>
        <v>0</v>
      </c>
      <c r="B2605" s="208">
        <f>'so sanh'!B2658</f>
        <v>0</v>
      </c>
      <c r="C2605" s="208">
        <f>'so sanh'!C2658</f>
        <v>0</v>
      </c>
      <c r="D2605" s="208">
        <f>'so sanh'!D2658</f>
        <v>0</v>
      </c>
      <c r="E2605" s="208">
        <f>'so sanh'!E2658</f>
        <v>0</v>
      </c>
    </row>
    <row r="2606" spans="1:5" x14ac:dyDescent="0.3">
      <c r="A2606" s="45">
        <f>'so sanh'!A2659</f>
        <v>0</v>
      </c>
      <c r="B2606" s="208">
        <f>'so sanh'!B2659</f>
        <v>0</v>
      </c>
      <c r="C2606" s="208">
        <f>'so sanh'!C2659</f>
        <v>0</v>
      </c>
      <c r="D2606" s="208">
        <f>'so sanh'!D2659</f>
        <v>0</v>
      </c>
      <c r="E2606" s="208">
        <f>'so sanh'!E2659</f>
        <v>0</v>
      </c>
    </row>
    <row r="2607" spans="1:5" x14ac:dyDescent="0.3">
      <c r="A2607" s="45">
        <f>'so sanh'!A2660</f>
        <v>0</v>
      </c>
      <c r="B2607" s="208">
        <f>'so sanh'!B2660</f>
        <v>0</v>
      </c>
      <c r="C2607" s="208">
        <f>'so sanh'!C2660</f>
        <v>0</v>
      </c>
      <c r="D2607" s="208">
        <f>'so sanh'!D2660</f>
        <v>0</v>
      </c>
      <c r="E2607" s="208">
        <f>'so sanh'!E2660</f>
        <v>0</v>
      </c>
    </row>
    <row r="2608" spans="1:5" x14ac:dyDescent="0.3">
      <c r="A2608" s="45">
        <f>'so sanh'!A2661</f>
        <v>0</v>
      </c>
      <c r="B2608" s="208">
        <f>'so sanh'!B2661</f>
        <v>0</v>
      </c>
      <c r="C2608" s="208">
        <f>'so sanh'!C2661</f>
        <v>0</v>
      </c>
      <c r="D2608" s="208">
        <f>'so sanh'!D2661</f>
        <v>0</v>
      </c>
      <c r="E2608" s="208">
        <f>'so sanh'!E2661</f>
        <v>0</v>
      </c>
    </row>
    <row r="2609" spans="1:5" x14ac:dyDescent="0.3">
      <c r="A2609" s="45">
        <f>'so sanh'!A2662</f>
        <v>0</v>
      </c>
      <c r="B2609" s="208">
        <f>'so sanh'!B2662</f>
        <v>0</v>
      </c>
      <c r="C2609" s="208">
        <f>'so sanh'!C2662</f>
        <v>0</v>
      </c>
      <c r="D2609" s="208">
        <f>'so sanh'!D2662</f>
        <v>0</v>
      </c>
      <c r="E2609" s="208">
        <f>'so sanh'!E2662</f>
        <v>0</v>
      </c>
    </row>
    <row r="2610" spans="1:5" x14ac:dyDescent="0.3">
      <c r="A2610" s="45">
        <f>'so sanh'!A2663</f>
        <v>0</v>
      </c>
      <c r="B2610" s="208">
        <f>'so sanh'!B2663</f>
        <v>0</v>
      </c>
      <c r="C2610" s="208">
        <f>'so sanh'!C2663</f>
        <v>0</v>
      </c>
      <c r="D2610" s="208">
        <f>'so sanh'!D2663</f>
        <v>0</v>
      </c>
      <c r="E2610" s="208">
        <f>'so sanh'!E2663</f>
        <v>0</v>
      </c>
    </row>
    <row r="2611" spans="1:5" x14ac:dyDescent="0.3">
      <c r="A2611" s="45">
        <f>'so sanh'!A2664</f>
        <v>0</v>
      </c>
      <c r="B2611" s="208">
        <f>'so sanh'!B2664</f>
        <v>0</v>
      </c>
      <c r="C2611" s="208">
        <f>'so sanh'!C2664</f>
        <v>0</v>
      </c>
      <c r="D2611" s="208">
        <f>'so sanh'!D2664</f>
        <v>0</v>
      </c>
      <c r="E2611" s="208">
        <f>'so sanh'!E2664</f>
        <v>0</v>
      </c>
    </row>
    <row r="2612" spans="1:5" x14ac:dyDescent="0.3">
      <c r="A2612" s="45">
        <f>'so sanh'!A2665</f>
        <v>0</v>
      </c>
      <c r="B2612" s="208">
        <f>'so sanh'!B2665</f>
        <v>0</v>
      </c>
      <c r="C2612" s="208">
        <f>'so sanh'!C2665</f>
        <v>0</v>
      </c>
      <c r="D2612" s="208">
        <f>'so sanh'!D2665</f>
        <v>0</v>
      </c>
      <c r="E2612" s="208">
        <f>'so sanh'!E2665</f>
        <v>0</v>
      </c>
    </row>
    <row r="2613" spans="1:5" x14ac:dyDescent="0.3">
      <c r="A2613" s="45">
        <f>'so sanh'!A2666</f>
        <v>0</v>
      </c>
      <c r="B2613" s="208">
        <f>'so sanh'!B2666</f>
        <v>0</v>
      </c>
      <c r="C2613" s="208">
        <f>'so sanh'!C2666</f>
        <v>0</v>
      </c>
      <c r="D2613" s="208">
        <f>'so sanh'!D2666</f>
        <v>0</v>
      </c>
      <c r="E2613" s="208">
        <f>'so sanh'!E2666</f>
        <v>0</v>
      </c>
    </row>
    <row r="2614" spans="1:5" x14ac:dyDescent="0.3">
      <c r="A2614" s="45">
        <f>'so sanh'!A2667</f>
        <v>0</v>
      </c>
      <c r="B2614" s="208">
        <f>'so sanh'!B2667</f>
        <v>0</v>
      </c>
      <c r="C2614" s="208">
        <f>'so sanh'!C2667</f>
        <v>0</v>
      </c>
      <c r="D2614" s="208">
        <f>'so sanh'!D2667</f>
        <v>0</v>
      </c>
      <c r="E2614" s="208">
        <f>'so sanh'!E2667</f>
        <v>0</v>
      </c>
    </row>
    <row r="2615" spans="1:5" x14ac:dyDescent="0.3">
      <c r="A2615" s="45">
        <f>'so sanh'!A2668</f>
        <v>0</v>
      </c>
      <c r="B2615" s="208">
        <f>'so sanh'!B2668</f>
        <v>0</v>
      </c>
      <c r="C2615" s="208">
        <f>'so sanh'!C2668</f>
        <v>0</v>
      </c>
      <c r="D2615" s="208">
        <f>'so sanh'!D2668</f>
        <v>0</v>
      </c>
      <c r="E2615" s="208">
        <f>'so sanh'!E2668</f>
        <v>0</v>
      </c>
    </row>
    <row r="2616" spans="1:5" x14ac:dyDescent="0.3">
      <c r="A2616" s="45">
        <f>'so sanh'!A2669</f>
        <v>0</v>
      </c>
      <c r="B2616" s="208">
        <f>'so sanh'!B2669</f>
        <v>0</v>
      </c>
      <c r="C2616" s="208">
        <f>'so sanh'!C2669</f>
        <v>0</v>
      </c>
      <c r="D2616" s="208">
        <f>'so sanh'!D2669</f>
        <v>0</v>
      </c>
      <c r="E2616" s="208">
        <f>'so sanh'!E2669</f>
        <v>0</v>
      </c>
    </row>
    <row r="2617" spans="1:5" x14ac:dyDescent="0.3">
      <c r="A2617" s="45">
        <f>'so sanh'!A2670</f>
        <v>0</v>
      </c>
      <c r="B2617" s="208">
        <f>'so sanh'!B2670</f>
        <v>0</v>
      </c>
      <c r="C2617" s="208">
        <f>'so sanh'!C2670</f>
        <v>0</v>
      </c>
      <c r="D2617" s="208">
        <f>'so sanh'!D2670</f>
        <v>0</v>
      </c>
      <c r="E2617" s="208">
        <f>'so sanh'!E2670</f>
        <v>0</v>
      </c>
    </row>
    <row r="2618" spans="1:5" x14ac:dyDescent="0.3">
      <c r="A2618" s="45">
        <f>'so sanh'!A2671</f>
        <v>0</v>
      </c>
      <c r="B2618" s="208">
        <f>'so sanh'!B2671</f>
        <v>0</v>
      </c>
      <c r="C2618" s="208">
        <f>'so sanh'!C2671</f>
        <v>0</v>
      </c>
      <c r="D2618" s="208">
        <f>'so sanh'!D2671</f>
        <v>0</v>
      </c>
      <c r="E2618" s="208">
        <f>'so sanh'!E2671</f>
        <v>0</v>
      </c>
    </row>
    <row r="2619" spans="1:5" x14ac:dyDescent="0.3">
      <c r="A2619" s="45">
        <f>'so sanh'!A2672</f>
        <v>0</v>
      </c>
      <c r="B2619" s="208">
        <f>'so sanh'!B2672</f>
        <v>0</v>
      </c>
      <c r="C2619" s="208">
        <f>'so sanh'!C2672</f>
        <v>0</v>
      </c>
      <c r="D2619" s="208">
        <f>'so sanh'!D2672</f>
        <v>0</v>
      </c>
      <c r="E2619" s="208">
        <f>'so sanh'!E2672</f>
        <v>0</v>
      </c>
    </row>
    <row r="2620" spans="1:5" x14ac:dyDescent="0.3">
      <c r="A2620" s="45">
        <f>'so sanh'!A2673</f>
        <v>0</v>
      </c>
      <c r="B2620" s="208">
        <f>'so sanh'!B2673</f>
        <v>0</v>
      </c>
      <c r="C2620" s="208">
        <f>'so sanh'!C2673</f>
        <v>0</v>
      </c>
      <c r="D2620" s="208">
        <f>'so sanh'!D2673</f>
        <v>0</v>
      </c>
      <c r="E2620" s="208">
        <f>'so sanh'!E2673</f>
        <v>0</v>
      </c>
    </row>
    <row r="2621" spans="1:5" x14ac:dyDescent="0.3">
      <c r="A2621" s="45">
        <f>'so sanh'!A2674</f>
        <v>0</v>
      </c>
      <c r="B2621" s="208">
        <f>'so sanh'!B2674</f>
        <v>0</v>
      </c>
      <c r="C2621" s="208">
        <f>'so sanh'!C2674</f>
        <v>0</v>
      </c>
      <c r="D2621" s="208">
        <f>'so sanh'!D2674</f>
        <v>0</v>
      </c>
      <c r="E2621" s="208">
        <f>'so sanh'!E2674</f>
        <v>0</v>
      </c>
    </row>
    <row r="2622" spans="1:5" x14ac:dyDescent="0.3">
      <c r="A2622" s="45">
        <f>'so sanh'!A2675</f>
        <v>0</v>
      </c>
      <c r="B2622" s="208">
        <f>'so sanh'!B2675</f>
        <v>0</v>
      </c>
      <c r="C2622" s="208">
        <f>'so sanh'!C2675</f>
        <v>0</v>
      </c>
      <c r="D2622" s="208">
        <f>'so sanh'!D2675</f>
        <v>0</v>
      </c>
      <c r="E2622" s="208">
        <f>'so sanh'!E2675</f>
        <v>0</v>
      </c>
    </row>
    <row r="2623" spans="1:5" x14ac:dyDescent="0.3">
      <c r="A2623" s="45">
        <f>'so sanh'!A2676</f>
        <v>0</v>
      </c>
      <c r="B2623" s="208">
        <f>'so sanh'!B2676</f>
        <v>0</v>
      </c>
      <c r="C2623" s="208">
        <f>'so sanh'!C2676</f>
        <v>0</v>
      </c>
      <c r="D2623" s="208">
        <f>'so sanh'!D2676</f>
        <v>0</v>
      </c>
      <c r="E2623" s="208">
        <f>'so sanh'!E2676</f>
        <v>0</v>
      </c>
    </row>
    <row r="2624" spans="1:5" x14ac:dyDescent="0.3">
      <c r="A2624" s="45">
        <f>'so sanh'!A2677</f>
        <v>0</v>
      </c>
      <c r="B2624" s="208">
        <f>'so sanh'!B2677</f>
        <v>0</v>
      </c>
      <c r="C2624" s="208">
        <f>'so sanh'!C2677</f>
        <v>0</v>
      </c>
      <c r="D2624" s="208">
        <f>'so sanh'!D2677</f>
        <v>0</v>
      </c>
      <c r="E2624" s="208">
        <f>'so sanh'!E2677</f>
        <v>0</v>
      </c>
    </row>
    <row r="2625" spans="1:5" x14ac:dyDescent="0.3">
      <c r="A2625" s="45">
        <f>'so sanh'!A2678</f>
        <v>0</v>
      </c>
      <c r="B2625" s="208">
        <f>'so sanh'!B2678</f>
        <v>0</v>
      </c>
      <c r="C2625" s="208">
        <f>'so sanh'!C2678</f>
        <v>0</v>
      </c>
      <c r="D2625" s="208">
        <f>'so sanh'!D2678</f>
        <v>0</v>
      </c>
      <c r="E2625" s="208">
        <f>'so sanh'!E2678</f>
        <v>0</v>
      </c>
    </row>
    <row r="2626" spans="1:5" x14ac:dyDescent="0.3">
      <c r="A2626" s="45">
        <f>'so sanh'!A2679</f>
        <v>0</v>
      </c>
      <c r="B2626" s="208">
        <f>'so sanh'!B2679</f>
        <v>0</v>
      </c>
      <c r="C2626" s="208">
        <f>'so sanh'!C2679</f>
        <v>0</v>
      </c>
      <c r="D2626" s="208">
        <f>'so sanh'!D2679</f>
        <v>0</v>
      </c>
      <c r="E2626" s="208">
        <f>'so sanh'!E2679</f>
        <v>0</v>
      </c>
    </row>
    <row r="2627" spans="1:5" x14ac:dyDescent="0.3">
      <c r="A2627" s="45">
        <f>'so sanh'!A2680</f>
        <v>0</v>
      </c>
      <c r="B2627" s="208">
        <f>'so sanh'!B2680</f>
        <v>0</v>
      </c>
      <c r="C2627" s="208">
        <f>'so sanh'!C2680</f>
        <v>0</v>
      </c>
      <c r="D2627" s="208">
        <f>'so sanh'!D2680</f>
        <v>0</v>
      </c>
      <c r="E2627" s="208">
        <f>'so sanh'!E2680</f>
        <v>0</v>
      </c>
    </row>
    <row r="2628" spans="1:5" x14ac:dyDescent="0.3">
      <c r="A2628" s="45">
        <f>'so sanh'!A2681</f>
        <v>0</v>
      </c>
      <c r="B2628" s="208">
        <f>'so sanh'!B2681</f>
        <v>0</v>
      </c>
      <c r="C2628" s="208">
        <f>'so sanh'!C2681</f>
        <v>0</v>
      </c>
      <c r="D2628" s="208">
        <f>'so sanh'!D2681</f>
        <v>0</v>
      </c>
      <c r="E2628" s="208">
        <f>'so sanh'!E2681</f>
        <v>0</v>
      </c>
    </row>
    <row r="2629" spans="1:5" x14ac:dyDescent="0.3">
      <c r="A2629" s="45">
        <f>'so sanh'!A2682</f>
        <v>0</v>
      </c>
      <c r="B2629" s="208">
        <f>'so sanh'!B2682</f>
        <v>0</v>
      </c>
      <c r="C2629" s="208">
        <f>'so sanh'!C2682</f>
        <v>0</v>
      </c>
      <c r="D2629" s="208">
        <f>'so sanh'!D2682</f>
        <v>0</v>
      </c>
      <c r="E2629" s="208">
        <f>'so sanh'!E2682</f>
        <v>0</v>
      </c>
    </row>
    <row r="2630" spans="1:5" x14ac:dyDescent="0.3">
      <c r="A2630" s="45">
        <f>'so sanh'!A2683</f>
        <v>0</v>
      </c>
      <c r="B2630" s="208">
        <f>'so sanh'!B2683</f>
        <v>0</v>
      </c>
      <c r="C2630" s="208">
        <f>'so sanh'!C2683</f>
        <v>0</v>
      </c>
      <c r="D2630" s="208">
        <f>'so sanh'!D2683</f>
        <v>0</v>
      </c>
      <c r="E2630" s="208">
        <f>'so sanh'!E2683</f>
        <v>0</v>
      </c>
    </row>
    <row r="2631" spans="1:5" x14ac:dyDescent="0.3">
      <c r="A2631" s="45">
        <f>'so sanh'!A2684</f>
        <v>0</v>
      </c>
      <c r="B2631" s="208">
        <f>'so sanh'!B2684</f>
        <v>0</v>
      </c>
      <c r="C2631" s="208">
        <f>'so sanh'!C2684</f>
        <v>0</v>
      </c>
      <c r="D2631" s="208">
        <f>'so sanh'!D2684</f>
        <v>0</v>
      </c>
      <c r="E2631" s="208">
        <f>'so sanh'!E2684</f>
        <v>0</v>
      </c>
    </row>
    <row r="2632" spans="1:5" x14ac:dyDescent="0.3">
      <c r="A2632" s="45">
        <f>'so sanh'!A2685</f>
        <v>0</v>
      </c>
      <c r="B2632" s="208">
        <f>'so sanh'!B2685</f>
        <v>0</v>
      </c>
      <c r="C2632" s="208">
        <f>'so sanh'!C2685</f>
        <v>0</v>
      </c>
      <c r="D2632" s="208">
        <f>'so sanh'!D2685</f>
        <v>0</v>
      </c>
      <c r="E2632" s="208">
        <f>'so sanh'!E2685</f>
        <v>0</v>
      </c>
    </row>
    <row r="2633" spans="1:5" x14ac:dyDescent="0.3">
      <c r="A2633" s="45">
        <f>'so sanh'!A2686</f>
        <v>0</v>
      </c>
      <c r="B2633" s="208">
        <f>'so sanh'!B2686</f>
        <v>0</v>
      </c>
      <c r="C2633" s="208">
        <f>'so sanh'!C2686</f>
        <v>0</v>
      </c>
      <c r="D2633" s="208">
        <f>'so sanh'!D2686</f>
        <v>0</v>
      </c>
      <c r="E2633" s="208">
        <f>'so sanh'!E2686</f>
        <v>0</v>
      </c>
    </row>
    <row r="2634" spans="1:5" x14ac:dyDescent="0.3">
      <c r="A2634" s="45">
        <f>'so sanh'!A2687</f>
        <v>0</v>
      </c>
      <c r="B2634" s="208">
        <f>'so sanh'!B2687</f>
        <v>0</v>
      </c>
      <c r="C2634" s="208">
        <f>'so sanh'!C2687</f>
        <v>0</v>
      </c>
      <c r="D2634" s="208">
        <f>'so sanh'!D2687</f>
        <v>0</v>
      </c>
      <c r="E2634" s="208">
        <f>'so sanh'!E2687</f>
        <v>0</v>
      </c>
    </row>
    <row r="2635" spans="1:5" x14ac:dyDescent="0.3">
      <c r="A2635" s="45">
        <f>'so sanh'!A2688</f>
        <v>0</v>
      </c>
      <c r="B2635" s="208">
        <f>'so sanh'!B2688</f>
        <v>0</v>
      </c>
      <c r="C2635" s="208">
        <f>'so sanh'!C2688</f>
        <v>0</v>
      </c>
      <c r="D2635" s="208">
        <f>'so sanh'!D2688</f>
        <v>0</v>
      </c>
      <c r="E2635" s="208">
        <f>'so sanh'!E2688</f>
        <v>0</v>
      </c>
    </row>
    <row r="2636" spans="1:5" x14ac:dyDescent="0.3">
      <c r="A2636" s="45">
        <f>'so sanh'!A2689</f>
        <v>0</v>
      </c>
      <c r="B2636" s="208">
        <f>'so sanh'!B2689</f>
        <v>0</v>
      </c>
      <c r="C2636" s="208">
        <f>'so sanh'!C2689</f>
        <v>0</v>
      </c>
      <c r="D2636" s="208">
        <f>'so sanh'!D2689</f>
        <v>0</v>
      </c>
      <c r="E2636" s="208">
        <f>'so sanh'!E2689</f>
        <v>0</v>
      </c>
    </row>
    <row r="2637" spans="1:5" x14ac:dyDescent="0.3">
      <c r="A2637" s="45">
        <f>'so sanh'!A2690</f>
        <v>0</v>
      </c>
      <c r="B2637" s="208">
        <f>'so sanh'!B2690</f>
        <v>0</v>
      </c>
      <c r="C2637" s="208">
        <f>'so sanh'!C2690</f>
        <v>0</v>
      </c>
      <c r="D2637" s="208">
        <f>'so sanh'!D2690</f>
        <v>0</v>
      </c>
      <c r="E2637" s="208">
        <f>'so sanh'!E2690</f>
        <v>0</v>
      </c>
    </row>
    <row r="2638" spans="1:5" x14ac:dyDescent="0.3">
      <c r="A2638" s="45">
        <f>'so sanh'!A2691</f>
        <v>0</v>
      </c>
      <c r="B2638" s="208">
        <f>'so sanh'!B2691</f>
        <v>0</v>
      </c>
      <c r="C2638" s="208">
        <f>'so sanh'!C2691</f>
        <v>0</v>
      </c>
      <c r="D2638" s="208">
        <f>'so sanh'!D2691</f>
        <v>0</v>
      </c>
      <c r="E2638" s="208">
        <f>'so sanh'!E2691</f>
        <v>0</v>
      </c>
    </row>
    <row r="2639" spans="1:5" x14ac:dyDescent="0.3">
      <c r="A2639" s="45">
        <f>'so sanh'!A2692</f>
        <v>0</v>
      </c>
      <c r="B2639" s="208">
        <f>'so sanh'!B2692</f>
        <v>0</v>
      </c>
      <c r="C2639" s="208">
        <f>'so sanh'!C2692</f>
        <v>0</v>
      </c>
      <c r="D2639" s="208">
        <f>'so sanh'!D2692</f>
        <v>0</v>
      </c>
      <c r="E2639" s="208">
        <f>'so sanh'!E2692</f>
        <v>0</v>
      </c>
    </row>
    <row r="2640" spans="1:5" x14ac:dyDescent="0.3">
      <c r="A2640" s="45">
        <f>'so sanh'!A2693</f>
        <v>0</v>
      </c>
      <c r="B2640" s="208">
        <f>'so sanh'!B2693</f>
        <v>0</v>
      </c>
      <c r="C2640" s="208">
        <f>'so sanh'!C2693</f>
        <v>0</v>
      </c>
      <c r="D2640" s="208">
        <f>'so sanh'!D2693</f>
        <v>0</v>
      </c>
      <c r="E2640" s="208">
        <f>'so sanh'!E2693</f>
        <v>0</v>
      </c>
    </row>
    <row r="2641" spans="1:5" x14ac:dyDescent="0.3">
      <c r="A2641" s="45">
        <f>'so sanh'!A2694</f>
        <v>0</v>
      </c>
      <c r="B2641" s="208">
        <f>'so sanh'!B2694</f>
        <v>0</v>
      </c>
      <c r="C2641" s="208">
        <f>'so sanh'!C2694</f>
        <v>0</v>
      </c>
      <c r="D2641" s="208">
        <f>'so sanh'!D2694</f>
        <v>0</v>
      </c>
      <c r="E2641" s="208">
        <f>'so sanh'!E2694</f>
        <v>0</v>
      </c>
    </row>
    <row r="2642" spans="1:5" x14ac:dyDescent="0.3">
      <c r="A2642" s="45">
        <f>'so sanh'!A2695</f>
        <v>0</v>
      </c>
      <c r="B2642" s="208">
        <f>'so sanh'!B2695</f>
        <v>0</v>
      </c>
      <c r="C2642" s="208">
        <f>'so sanh'!C2695</f>
        <v>0</v>
      </c>
      <c r="D2642" s="208">
        <f>'so sanh'!D2695</f>
        <v>0</v>
      </c>
      <c r="E2642" s="208">
        <f>'so sanh'!E2695</f>
        <v>0</v>
      </c>
    </row>
    <row r="2643" spans="1:5" x14ac:dyDescent="0.3">
      <c r="A2643" s="45">
        <f>'so sanh'!A2696</f>
        <v>0</v>
      </c>
      <c r="B2643" s="208">
        <f>'so sanh'!B2696</f>
        <v>0</v>
      </c>
      <c r="C2643" s="208">
        <f>'so sanh'!C2696</f>
        <v>0</v>
      </c>
      <c r="D2643" s="208">
        <f>'so sanh'!D2696</f>
        <v>0</v>
      </c>
      <c r="E2643" s="208">
        <f>'so sanh'!E2696</f>
        <v>0</v>
      </c>
    </row>
    <row r="2644" spans="1:5" x14ac:dyDescent="0.3">
      <c r="A2644" s="45">
        <f>'so sanh'!A2697</f>
        <v>0</v>
      </c>
      <c r="B2644" s="208">
        <f>'so sanh'!B2697</f>
        <v>0</v>
      </c>
      <c r="C2644" s="208">
        <f>'so sanh'!C2697</f>
        <v>0</v>
      </c>
      <c r="D2644" s="208">
        <f>'so sanh'!D2697</f>
        <v>0</v>
      </c>
      <c r="E2644" s="208">
        <f>'so sanh'!E2697</f>
        <v>0</v>
      </c>
    </row>
    <row r="2645" spans="1:5" x14ac:dyDescent="0.3">
      <c r="A2645" s="45">
        <f>'so sanh'!A2698</f>
        <v>0</v>
      </c>
      <c r="B2645" s="208">
        <f>'so sanh'!B2698</f>
        <v>0</v>
      </c>
      <c r="C2645" s="208">
        <f>'so sanh'!C2698</f>
        <v>0</v>
      </c>
      <c r="D2645" s="208">
        <f>'so sanh'!D2698</f>
        <v>0</v>
      </c>
      <c r="E2645" s="208">
        <f>'so sanh'!E2698</f>
        <v>0</v>
      </c>
    </row>
    <row r="2646" spans="1:5" x14ac:dyDescent="0.3">
      <c r="A2646" s="45">
        <f>'so sanh'!A2699</f>
        <v>0</v>
      </c>
      <c r="B2646" s="208">
        <f>'so sanh'!B2699</f>
        <v>0</v>
      </c>
      <c r="C2646" s="208">
        <f>'so sanh'!C2699</f>
        <v>0</v>
      </c>
      <c r="D2646" s="208">
        <f>'so sanh'!D2699</f>
        <v>0</v>
      </c>
      <c r="E2646" s="208">
        <f>'so sanh'!E2699</f>
        <v>0</v>
      </c>
    </row>
    <row r="2647" spans="1:5" x14ac:dyDescent="0.3">
      <c r="A2647" s="45">
        <f>'so sanh'!A2700</f>
        <v>0</v>
      </c>
      <c r="B2647" s="208">
        <f>'so sanh'!B2700</f>
        <v>0</v>
      </c>
      <c r="C2647" s="208">
        <f>'so sanh'!C2700</f>
        <v>0</v>
      </c>
      <c r="D2647" s="208">
        <f>'so sanh'!D2700</f>
        <v>0</v>
      </c>
      <c r="E2647" s="208">
        <f>'so sanh'!E2700</f>
        <v>0</v>
      </c>
    </row>
    <row r="2648" spans="1:5" x14ac:dyDescent="0.3">
      <c r="A2648" s="45">
        <f>'so sanh'!A2701</f>
        <v>0</v>
      </c>
      <c r="B2648" s="208">
        <f>'so sanh'!B2701</f>
        <v>0</v>
      </c>
      <c r="C2648" s="208">
        <f>'so sanh'!C2701</f>
        <v>0</v>
      </c>
      <c r="D2648" s="208">
        <f>'so sanh'!D2701</f>
        <v>0</v>
      </c>
      <c r="E2648" s="208">
        <f>'so sanh'!E2701</f>
        <v>0</v>
      </c>
    </row>
    <row r="2649" spans="1:5" x14ac:dyDescent="0.3">
      <c r="A2649" s="45">
        <f>'so sanh'!A2702</f>
        <v>0</v>
      </c>
      <c r="B2649" s="208">
        <f>'so sanh'!B2702</f>
        <v>0</v>
      </c>
      <c r="C2649" s="208">
        <f>'so sanh'!C2702</f>
        <v>0</v>
      </c>
      <c r="D2649" s="208">
        <f>'so sanh'!D2702</f>
        <v>0</v>
      </c>
      <c r="E2649" s="208">
        <f>'so sanh'!E2702</f>
        <v>0</v>
      </c>
    </row>
    <row r="2650" spans="1:5" x14ac:dyDescent="0.3">
      <c r="A2650" s="45">
        <f>'so sanh'!A2703</f>
        <v>0</v>
      </c>
      <c r="B2650" s="208">
        <f>'so sanh'!B2703</f>
        <v>0</v>
      </c>
      <c r="C2650" s="208">
        <f>'so sanh'!C2703</f>
        <v>0</v>
      </c>
      <c r="D2650" s="208">
        <f>'so sanh'!D2703</f>
        <v>0</v>
      </c>
      <c r="E2650" s="208">
        <f>'so sanh'!E2703</f>
        <v>0</v>
      </c>
    </row>
    <row r="2651" spans="1:5" x14ac:dyDescent="0.3">
      <c r="A2651" s="45">
        <f>'so sanh'!A2704</f>
        <v>0</v>
      </c>
      <c r="B2651" s="208">
        <f>'so sanh'!B2704</f>
        <v>0</v>
      </c>
      <c r="C2651" s="208">
        <f>'so sanh'!C2704</f>
        <v>0</v>
      </c>
      <c r="D2651" s="208">
        <f>'so sanh'!D2704</f>
        <v>0</v>
      </c>
      <c r="E2651" s="208">
        <f>'so sanh'!E2704</f>
        <v>0</v>
      </c>
    </row>
    <row r="2652" spans="1:5" x14ac:dyDescent="0.3">
      <c r="A2652" s="45">
        <f>'so sanh'!A2705</f>
        <v>0</v>
      </c>
      <c r="B2652" s="208">
        <f>'so sanh'!B2705</f>
        <v>0</v>
      </c>
      <c r="C2652" s="208">
        <f>'so sanh'!C2705</f>
        <v>0</v>
      </c>
      <c r="D2652" s="208">
        <f>'so sanh'!D2705</f>
        <v>0</v>
      </c>
      <c r="E2652" s="208">
        <f>'so sanh'!E2705</f>
        <v>0</v>
      </c>
    </row>
    <row r="2653" spans="1:5" x14ac:dyDescent="0.3">
      <c r="A2653" s="45">
        <f>'so sanh'!A2706</f>
        <v>0</v>
      </c>
      <c r="B2653" s="208">
        <f>'so sanh'!B2706</f>
        <v>0</v>
      </c>
      <c r="C2653" s="208">
        <f>'so sanh'!C2706</f>
        <v>0</v>
      </c>
      <c r="D2653" s="208">
        <f>'so sanh'!D2706</f>
        <v>0</v>
      </c>
      <c r="E2653" s="208">
        <f>'so sanh'!E2706</f>
        <v>0</v>
      </c>
    </row>
    <row r="2654" spans="1:5" x14ac:dyDescent="0.3">
      <c r="A2654" s="45">
        <f>'so sanh'!A2707</f>
        <v>0</v>
      </c>
      <c r="B2654" s="208">
        <f>'so sanh'!B2707</f>
        <v>0</v>
      </c>
      <c r="C2654" s="208">
        <f>'so sanh'!C2707</f>
        <v>0</v>
      </c>
      <c r="D2654" s="208">
        <f>'so sanh'!D2707</f>
        <v>0</v>
      </c>
      <c r="E2654" s="208">
        <f>'so sanh'!E2707</f>
        <v>0</v>
      </c>
    </row>
    <row r="2655" spans="1:5" x14ac:dyDescent="0.3">
      <c r="A2655" s="45">
        <f>'so sanh'!A2708</f>
        <v>0</v>
      </c>
      <c r="B2655" s="208">
        <f>'so sanh'!B2708</f>
        <v>0</v>
      </c>
      <c r="C2655" s="208">
        <f>'so sanh'!C2708</f>
        <v>0</v>
      </c>
      <c r="D2655" s="208">
        <f>'so sanh'!D2708</f>
        <v>0</v>
      </c>
      <c r="E2655" s="208">
        <f>'so sanh'!E2708</f>
        <v>0</v>
      </c>
    </row>
    <row r="2656" spans="1:5" x14ac:dyDescent="0.3">
      <c r="A2656" s="45">
        <f>'so sanh'!A2709</f>
        <v>0</v>
      </c>
      <c r="B2656" s="208">
        <f>'so sanh'!B2709</f>
        <v>0</v>
      </c>
      <c r="C2656" s="208">
        <f>'so sanh'!C2709</f>
        <v>0</v>
      </c>
      <c r="D2656" s="208">
        <f>'so sanh'!D2709</f>
        <v>0</v>
      </c>
      <c r="E2656" s="208">
        <f>'so sanh'!E2709</f>
        <v>0</v>
      </c>
    </row>
    <row r="2657" spans="1:5" x14ac:dyDescent="0.3">
      <c r="A2657" s="45">
        <f>'so sanh'!A2710</f>
        <v>0</v>
      </c>
      <c r="B2657" s="208">
        <f>'so sanh'!B2710</f>
        <v>0</v>
      </c>
      <c r="C2657" s="208">
        <f>'so sanh'!C2710</f>
        <v>0</v>
      </c>
      <c r="D2657" s="208">
        <f>'so sanh'!D2710</f>
        <v>0</v>
      </c>
      <c r="E2657" s="208">
        <f>'so sanh'!E2710</f>
        <v>0</v>
      </c>
    </row>
    <row r="2658" spans="1:5" x14ac:dyDescent="0.3">
      <c r="A2658" s="45">
        <f>'so sanh'!A2711</f>
        <v>0</v>
      </c>
      <c r="B2658" s="208">
        <f>'so sanh'!B2711</f>
        <v>0</v>
      </c>
      <c r="C2658" s="208">
        <f>'so sanh'!C2711</f>
        <v>0</v>
      </c>
      <c r="D2658" s="208">
        <f>'so sanh'!D2711</f>
        <v>0</v>
      </c>
      <c r="E2658" s="208">
        <f>'so sanh'!E2711</f>
        <v>0</v>
      </c>
    </row>
    <row r="2659" spans="1:5" x14ac:dyDescent="0.3">
      <c r="A2659" s="45">
        <f>'so sanh'!A2712</f>
        <v>0</v>
      </c>
      <c r="B2659" s="208">
        <f>'so sanh'!B2712</f>
        <v>0</v>
      </c>
      <c r="C2659" s="208">
        <f>'so sanh'!C2712</f>
        <v>0</v>
      </c>
      <c r="D2659" s="208">
        <f>'so sanh'!D2712</f>
        <v>0</v>
      </c>
      <c r="E2659" s="208">
        <f>'so sanh'!E2712</f>
        <v>0</v>
      </c>
    </row>
    <row r="2660" spans="1:5" x14ac:dyDescent="0.3">
      <c r="A2660" s="45">
        <f>'so sanh'!A2713</f>
        <v>0</v>
      </c>
      <c r="B2660" s="208">
        <f>'so sanh'!B2713</f>
        <v>0</v>
      </c>
      <c r="C2660" s="208">
        <f>'so sanh'!C2713</f>
        <v>0</v>
      </c>
      <c r="D2660" s="208">
        <f>'so sanh'!D2713</f>
        <v>0</v>
      </c>
      <c r="E2660" s="208">
        <f>'so sanh'!E2713</f>
        <v>0</v>
      </c>
    </row>
    <row r="2661" spans="1:5" x14ac:dyDescent="0.3">
      <c r="A2661" s="45">
        <f>'so sanh'!A2714</f>
        <v>0</v>
      </c>
      <c r="B2661" s="208">
        <f>'so sanh'!B2714</f>
        <v>0</v>
      </c>
      <c r="C2661" s="208">
        <f>'so sanh'!C2714</f>
        <v>0</v>
      </c>
      <c r="D2661" s="208">
        <f>'so sanh'!D2714</f>
        <v>0</v>
      </c>
      <c r="E2661" s="208">
        <f>'so sanh'!E2714</f>
        <v>0</v>
      </c>
    </row>
    <row r="2662" spans="1:5" x14ac:dyDescent="0.3">
      <c r="A2662" s="45">
        <f>'so sanh'!A2715</f>
        <v>0</v>
      </c>
      <c r="B2662" s="208">
        <f>'so sanh'!B2715</f>
        <v>0</v>
      </c>
      <c r="C2662" s="208">
        <f>'so sanh'!C2715</f>
        <v>0</v>
      </c>
      <c r="D2662" s="208">
        <f>'so sanh'!D2715</f>
        <v>0</v>
      </c>
      <c r="E2662" s="208">
        <f>'so sanh'!E2715</f>
        <v>0</v>
      </c>
    </row>
    <row r="2663" spans="1:5" x14ac:dyDescent="0.3">
      <c r="A2663" s="45">
        <f>'so sanh'!A2716</f>
        <v>0</v>
      </c>
      <c r="B2663" s="208">
        <f>'so sanh'!B2716</f>
        <v>0</v>
      </c>
      <c r="C2663" s="208">
        <f>'so sanh'!C2716</f>
        <v>0</v>
      </c>
      <c r="D2663" s="208">
        <f>'so sanh'!D2716</f>
        <v>0</v>
      </c>
      <c r="E2663" s="208">
        <f>'so sanh'!E2716</f>
        <v>0</v>
      </c>
    </row>
    <row r="2664" spans="1:5" x14ac:dyDescent="0.3">
      <c r="A2664" s="45">
        <f>'so sanh'!A2717</f>
        <v>0</v>
      </c>
      <c r="B2664" s="208">
        <f>'so sanh'!B2717</f>
        <v>0</v>
      </c>
      <c r="C2664" s="208">
        <f>'so sanh'!C2717</f>
        <v>0</v>
      </c>
      <c r="D2664" s="208">
        <f>'so sanh'!D2717</f>
        <v>0</v>
      </c>
      <c r="E2664" s="208">
        <f>'so sanh'!E2717</f>
        <v>0</v>
      </c>
    </row>
    <row r="2665" spans="1:5" x14ac:dyDescent="0.3">
      <c r="A2665" s="45">
        <f>'so sanh'!A2718</f>
        <v>0</v>
      </c>
      <c r="B2665" s="208">
        <f>'so sanh'!B2718</f>
        <v>0</v>
      </c>
      <c r="C2665" s="208">
        <f>'so sanh'!C2718</f>
        <v>0</v>
      </c>
      <c r="D2665" s="208">
        <f>'so sanh'!D2718</f>
        <v>0</v>
      </c>
      <c r="E2665" s="208">
        <f>'so sanh'!E2718</f>
        <v>0</v>
      </c>
    </row>
    <row r="2666" spans="1:5" x14ac:dyDescent="0.3">
      <c r="A2666" s="45">
        <f>'so sanh'!A2719</f>
        <v>0</v>
      </c>
      <c r="B2666" s="208">
        <f>'so sanh'!B2719</f>
        <v>0</v>
      </c>
      <c r="C2666" s="208">
        <f>'so sanh'!C2719</f>
        <v>0</v>
      </c>
      <c r="D2666" s="208">
        <f>'so sanh'!D2719</f>
        <v>0</v>
      </c>
      <c r="E2666" s="208">
        <f>'so sanh'!E2719</f>
        <v>0</v>
      </c>
    </row>
    <row r="2667" spans="1:5" x14ac:dyDescent="0.3">
      <c r="A2667" s="45">
        <f>'so sanh'!A2720</f>
        <v>0</v>
      </c>
      <c r="B2667" s="208">
        <f>'so sanh'!B2720</f>
        <v>0</v>
      </c>
      <c r="C2667" s="208">
        <f>'so sanh'!C2720</f>
        <v>0</v>
      </c>
      <c r="D2667" s="208">
        <f>'so sanh'!D2720</f>
        <v>0</v>
      </c>
      <c r="E2667" s="208">
        <f>'so sanh'!E2720</f>
        <v>0</v>
      </c>
    </row>
    <row r="2668" spans="1:5" x14ac:dyDescent="0.3">
      <c r="A2668" s="45">
        <f>'so sanh'!A2721</f>
        <v>0</v>
      </c>
      <c r="B2668" s="208">
        <f>'so sanh'!B2721</f>
        <v>0</v>
      </c>
      <c r="C2668" s="208">
        <f>'so sanh'!C2721</f>
        <v>0</v>
      </c>
      <c r="D2668" s="208">
        <f>'so sanh'!D2721</f>
        <v>0</v>
      </c>
      <c r="E2668" s="208">
        <f>'so sanh'!E2721</f>
        <v>0</v>
      </c>
    </row>
    <row r="2669" spans="1:5" x14ac:dyDescent="0.3">
      <c r="A2669" s="45">
        <f>'so sanh'!A2722</f>
        <v>0</v>
      </c>
      <c r="B2669" s="208">
        <f>'so sanh'!B2722</f>
        <v>0</v>
      </c>
      <c r="C2669" s="208">
        <f>'so sanh'!C2722</f>
        <v>0</v>
      </c>
      <c r="D2669" s="208">
        <f>'so sanh'!D2722</f>
        <v>0</v>
      </c>
      <c r="E2669" s="208">
        <f>'so sanh'!E2722</f>
        <v>0</v>
      </c>
    </row>
    <row r="2670" spans="1:5" x14ac:dyDescent="0.3">
      <c r="A2670" s="45">
        <f>'so sanh'!A2723</f>
        <v>0</v>
      </c>
      <c r="B2670" s="208">
        <f>'so sanh'!B2723</f>
        <v>0</v>
      </c>
      <c r="C2670" s="208">
        <f>'so sanh'!C2723</f>
        <v>0</v>
      </c>
      <c r="D2670" s="208">
        <f>'so sanh'!D2723</f>
        <v>0</v>
      </c>
      <c r="E2670" s="208">
        <f>'so sanh'!E2723</f>
        <v>0</v>
      </c>
    </row>
    <row r="2671" spans="1:5" x14ac:dyDescent="0.3">
      <c r="A2671" s="45">
        <f>'so sanh'!A2724</f>
        <v>0</v>
      </c>
      <c r="B2671" s="208">
        <f>'so sanh'!B2724</f>
        <v>0</v>
      </c>
      <c r="C2671" s="208">
        <f>'so sanh'!C2724</f>
        <v>0</v>
      </c>
      <c r="D2671" s="208">
        <f>'so sanh'!D2724</f>
        <v>0</v>
      </c>
      <c r="E2671" s="208">
        <f>'so sanh'!E2724</f>
        <v>0</v>
      </c>
    </row>
    <row r="2672" spans="1:5" x14ac:dyDescent="0.3">
      <c r="A2672" s="45">
        <f>'so sanh'!A2725</f>
        <v>0</v>
      </c>
      <c r="B2672" s="208">
        <f>'so sanh'!B2725</f>
        <v>0</v>
      </c>
      <c r="C2672" s="208">
        <f>'so sanh'!C2725</f>
        <v>0</v>
      </c>
      <c r="D2672" s="208">
        <f>'so sanh'!D2725</f>
        <v>0</v>
      </c>
      <c r="E2672" s="208">
        <f>'so sanh'!E2725</f>
        <v>0</v>
      </c>
    </row>
    <row r="2673" spans="1:5" x14ac:dyDescent="0.3">
      <c r="A2673" s="45">
        <f>'so sanh'!A2726</f>
        <v>0</v>
      </c>
      <c r="B2673" s="208">
        <f>'so sanh'!B2726</f>
        <v>0</v>
      </c>
      <c r="C2673" s="208">
        <f>'so sanh'!C2726</f>
        <v>0</v>
      </c>
      <c r="D2673" s="208">
        <f>'so sanh'!D2726</f>
        <v>0</v>
      </c>
      <c r="E2673" s="208">
        <f>'so sanh'!E2726</f>
        <v>0</v>
      </c>
    </row>
    <row r="2674" spans="1:5" x14ac:dyDescent="0.3">
      <c r="A2674" s="45">
        <f>'so sanh'!A2727</f>
        <v>0</v>
      </c>
      <c r="B2674" s="208">
        <f>'so sanh'!B2727</f>
        <v>0</v>
      </c>
      <c r="C2674" s="208">
        <f>'so sanh'!C2727</f>
        <v>0</v>
      </c>
      <c r="D2674" s="208">
        <f>'so sanh'!D2727</f>
        <v>0</v>
      </c>
      <c r="E2674" s="208">
        <f>'so sanh'!E2727</f>
        <v>0</v>
      </c>
    </row>
    <row r="2675" spans="1:5" x14ac:dyDescent="0.3">
      <c r="A2675" s="45">
        <f>'so sanh'!A2728</f>
        <v>0</v>
      </c>
      <c r="B2675" s="208">
        <f>'so sanh'!B2728</f>
        <v>0</v>
      </c>
      <c r="C2675" s="208">
        <f>'so sanh'!C2728</f>
        <v>0</v>
      </c>
      <c r="D2675" s="208">
        <f>'so sanh'!D2728</f>
        <v>0</v>
      </c>
      <c r="E2675" s="208">
        <f>'so sanh'!E2728</f>
        <v>0</v>
      </c>
    </row>
    <row r="2676" spans="1:5" x14ac:dyDescent="0.3">
      <c r="A2676" s="45">
        <f>'so sanh'!A2729</f>
        <v>0</v>
      </c>
      <c r="B2676" s="208">
        <f>'so sanh'!B2729</f>
        <v>0</v>
      </c>
      <c r="C2676" s="208">
        <f>'so sanh'!C2729</f>
        <v>0</v>
      </c>
      <c r="D2676" s="208">
        <f>'so sanh'!D2729</f>
        <v>0</v>
      </c>
      <c r="E2676" s="208">
        <f>'so sanh'!E2729</f>
        <v>0</v>
      </c>
    </row>
    <row r="2677" spans="1:5" x14ac:dyDescent="0.3">
      <c r="A2677" s="45">
        <f>'so sanh'!A2730</f>
        <v>0</v>
      </c>
      <c r="B2677" s="208">
        <f>'so sanh'!B2730</f>
        <v>0</v>
      </c>
      <c r="C2677" s="208">
        <f>'so sanh'!C2730</f>
        <v>0</v>
      </c>
      <c r="D2677" s="208">
        <f>'so sanh'!D2730</f>
        <v>0</v>
      </c>
      <c r="E2677" s="208">
        <f>'so sanh'!E2730</f>
        <v>0</v>
      </c>
    </row>
    <row r="2678" spans="1:5" x14ac:dyDescent="0.3">
      <c r="A2678" s="45">
        <f>'so sanh'!A2731</f>
        <v>0</v>
      </c>
      <c r="B2678" s="208">
        <f>'so sanh'!B2731</f>
        <v>0</v>
      </c>
      <c r="C2678" s="208">
        <f>'so sanh'!C2731</f>
        <v>0</v>
      </c>
      <c r="D2678" s="208">
        <f>'so sanh'!D2731</f>
        <v>0</v>
      </c>
      <c r="E2678" s="208">
        <f>'so sanh'!E2731</f>
        <v>0</v>
      </c>
    </row>
    <row r="2679" spans="1:5" x14ac:dyDescent="0.3">
      <c r="A2679" s="45">
        <f>'so sanh'!A2732</f>
        <v>0</v>
      </c>
      <c r="B2679" s="208">
        <f>'so sanh'!B2732</f>
        <v>0</v>
      </c>
      <c r="C2679" s="208">
        <f>'so sanh'!C2732</f>
        <v>0</v>
      </c>
      <c r="D2679" s="208">
        <f>'so sanh'!D2732</f>
        <v>0</v>
      </c>
      <c r="E2679" s="208">
        <f>'so sanh'!E2732</f>
        <v>0</v>
      </c>
    </row>
    <row r="2680" spans="1:5" x14ac:dyDescent="0.3">
      <c r="A2680" s="45">
        <f>'so sanh'!A2733</f>
        <v>0</v>
      </c>
      <c r="B2680" s="208">
        <f>'so sanh'!B2733</f>
        <v>0</v>
      </c>
      <c r="C2680" s="208">
        <f>'so sanh'!C2733</f>
        <v>0</v>
      </c>
      <c r="D2680" s="208">
        <f>'so sanh'!D2733</f>
        <v>0</v>
      </c>
      <c r="E2680" s="208">
        <f>'so sanh'!E2733</f>
        <v>0</v>
      </c>
    </row>
    <row r="2681" spans="1:5" x14ac:dyDescent="0.3">
      <c r="A2681" s="45">
        <f>'so sanh'!A2734</f>
        <v>0</v>
      </c>
      <c r="B2681" s="208">
        <f>'so sanh'!B2734</f>
        <v>0</v>
      </c>
      <c r="C2681" s="208">
        <f>'so sanh'!C2734</f>
        <v>0</v>
      </c>
      <c r="D2681" s="208">
        <f>'so sanh'!D2734</f>
        <v>0</v>
      </c>
      <c r="E2681" s="208">
        <f>'so sanh'!E2734</f>
        <v>0</v>
      </c>
    </row>
    <row r="2682" spans="1:5" x14ac:dyDescent="0.3">
      <c r="A2682" s="45">
        <f>'so sanh'!A2735</f>
        <v>0</v>
      </c>
      <c r="B2682" s="208">
        <f>'so sanh'!B2735</f>
        <v>0</v>
      </c>
      <c r="C2682" s="208">
        <f>'so sanh'!C2735</f>
        <v>0</v>
      </c>
      <c r="D2682" s="208">
        <f>'so sanh'!D2735</f>
        <v>0</v>
      </c>
      <c r="E2682" s="208">
        <f>'so sanh'!E2735</f>
        <v>0</v>
      </c>
    </row>
    <row r="2683" spans="1:5" x14ac:dyDescent="0.3">
      <c r="A2683" s="45">
        <f>'so sanh'!A2736</f>
        <v>0</v>
      </c>
      <c r="B2683" s="208">
        <f>'so sanh'!B2736</f>
        <v>0</v>
      </c>
      <c r="C2683" s="208">
        <f>'so sanh'!C2736</f>
        <v>0</v>
      </c>
      <c r="D2683" s="208">
        <f>'so sanh'!D2736</f>
        <v>0</v>
      </c>
      <c r="E2683" s="208">
        <f>'so sanh'!E2736</f>
        <v>0</v>
      </c>
    </row>
    <row r="2684" spans="1:5" x14ac:dyDescent="0.3">
      <c r="A2684" s="45">
        <f>'so sanh'!A2737</f>
        <v>0</v>
      </c>
      <c r="B2684" s="208">
        <f>'so sanh'!B2737</f>
        <v>0</v>
      </c>
      <c r="C2684" s="208">
        <f>'so sanh'!C2737</f>
        <v>0</v>
      </c>
      <c r="D2684" s="208">
        <f>'so sanh'!D2737</f>
        <v>0</v>
      </c>
      <c r="E2684" s="208">
        <f>'so sanh'!E2737</f>
        <v>0</v>
      </c>
    </row>
    <row r="2685" spans="1:5" x14ac:dyDescent="0.3">
      <c r="A2685" s="45">
        <f>'so sanh'!A2738</f>
        <v>0</v>
      </c>
      <c r="B2685" s="208">
        <f>'so sanh'!B2738</f>
        <v>0</v>
      </c>
      <c r="C2685" s="208">
        <f>'so sanh'!C2738</f>
        <v>0</v>
      </c>
      <c r="D2685" s="208">
        <f>'so sanh'!D2738</f>
        <v>0</v>
      </c>
      <c r="E2685" s="208">
        <f>'so sanh'!E2738</f>
        <v>0</v>
      </c>
    </row>
    <row r="2686" spans="1:5" x14ac:dyDescent="0.3">
      <c r="A2686" s="45">
        <f>'so sanh'!A2739</f>
        <v>0</v>
      </c>
      <c r="B2686" s="208">
        <f>'so sanh'!B2739</f>
        <v>0</v>
      </c>
      <c r="C2686" s="208">
        <f>'so sanh'!C2739</f>
        <v>0</v>
      </c>
      <c r="D2686" s="208">
        <f>'so sanh'!D2739</f>
        <v>0</v>
      </c>
      <c r="E2686" s="208">
        <f>'so sanh'!E2739</f>
        <v>0</v>
      </c>
    </row>
    <row r="2687" spans="1:5" x14ac:dyDescent="0.3">
      <c r="A2687" s="45">
        <f>'so sanh'!A2740</f>
        <v>0</v>
      </c>
      <c r="B2687" s="208">
        <f>'so sanh'!B2740</f>
        <v>0</v>
      </c>
      <c r="C2687" s="208">
        <f>'so sanh'!C2740</f>
        <v>0</v>
      </c>
      <c r="D2687" s="208">
        <f>'so sanh'!D2740</f>
        <v>0</v>
      </c>
      <c r="E2687" s="208">
        <f>'so sanh'!E2740</f>
        <v>0</v>
      </c>
    </row>
    <row r="2688" spans="1:5" x14ac:dyDescent="0.3">
      <c r="A2688" s="45">
        <f>'so sanh'!A2741</f>
        <v>0</v>
      </c>
      <c r="B2688" s="208">
        <f>'so sanh'!B2741</f>
        <v>0</v>
      </c>
      <c r="C2688" s="208">
        <f>'so sanh'!C2741</f>
        <v>0</v>
      </c>
      <c r="D2688" s="208">
        <f>'so sanh'!D2741</f>
        <v>0</v>
      </c>
      <c r="E2688" s="208">
        <f>'so sanh'!E2741</f>
        <v>0</v>
      </c>
    </row>
    <row r="2689" spans="1:5" x14ac:dyDescent="0.3">
      <c r="A2689" s="45">
        <f>'so sanh'!A2742</f>
        <v>0</v>
      </c>
      <c r="B2689" s="208">
        <f>'so sanh'!B2742</f>
        <v>0</v>
      </c>
      <c r="C2689" s="208">
        <f>'so sanh'!C2742</f>
        <v>0</v>
      </c>
      <c r="D2689" s="208">
        <f>'so sanh'!D2742</f>
        <v>0</v>
      </c>
      <c r="E2689" s="208">
        <f>'so sanh'!E2742</f>
        <v>0</v>
      </c>
    </row>
    <row r="2690" spans="1:5" x14ac:dyDescent="0.3">
      <c r="A2690" s="45">
        <f>'so sanh'!A2743</f>
        <v>0</v>
      </c>
      <c r="B2690" s="208">
        <f>'so sanh'!B2743</f>
        <v>0</v>
      </c>
      <c r="C2690" s="208">
        <f>'so sanh'!C2743</f>
        <v>0</v>
      </c>
      <c r="D2690" s="208">
        <f>'so sanh'!D2743</f>
        <v>0</v>
      </c>
      <c r="E2690" s="208">
        <f>'so sanh'!E2743</f>
        <v>0</v>
      </c>
    </row>
    <row r="2691" spans="1:5" x14ac:dyDescent="0.3">
      <c r="A2691" s="45">
        <f>'so sanh'!A2744</f>
        <v>0</v>
      </c>
      <c r="B2691" s="208">
        <f>'so sanh'!B2744</f>
        <v>0</v>
      </c>
      <c r="C2691" s="208">
        <f>'so sanh'!C2744</f>
        <v>0</v>
      </c>
      <c r="D2691" s="208">
        <f>'so sanh'!D2744</f>
        <v>0</v>
      </c>
      <c r="E2691" s="208">
        <f>'so sanh'!E2744</f>
        <v>0</v>
      </c>
    </row>
    <row r="2692" spans="1:5" x14ac:dyDescent="0.3">
      <c r="A2692" s="45">
        <f>'so sanh'!A2745</f>
        <v>0</v>
      </c>
      <c r="B2692" s="208">
        <f>'so sanh'!B2745</f>
        <v>0</v>
      </c>
      <c r="C2692" s="208">
        <f>'so sanh'!C2745</f>
        <v>0</v>
      </c>
      <c r="D2692" s="208">
        <f>'so sanh'!D2745</f>
        <v>0</v>
      </c>
      <c r="E2692" s="208">
        <f>'so sanh'!E2745</f>
        <v>0</v>
      </c>
    </row>
    <row r="2693" spans="1:5" x14ac:dyDescent="0.3">
      <c r="A2693" s="45">
        <f>'so sanh'!A2746</f>
        <v>0</v>
      </c>
      <c r="B2693" s="208">
        <f>'so sanh'!B2746</f>
        <v>0</v>
      </c>
      <c r="C2693" s="208">
        <f>'so sanh'!C2746</f>
        <v>0</v>
      </c>
      <c r="D2693" s="208">
        <f>'so sanh'!D2746</f>
        <v>0</v>
      </c>
      <c r="E2693" s="208">
        <f>'so sanh'!E2746</f>
        <v>0</v>
      </c>
    </row>
    <row r="2694" spans="1:5" x14ac:dyDescent="0.3">
      <c r="A2694" s="45">
        <f>'so sanh'!A2747</f>
        <v>0</v>
      </c>
      <c r="B2694" s="208">
        <f>'so sanh'!B2747</f>
        <v>0</v>
      </c>
      <c r="C2694" s="208">
        <f>'so sanh'!C2747</f>
        <v>0</v>
      </c>
      <c r="D2694" s="208">
        <f>'so sanh'!D2747</f>
        <v>0</v>
      </c>
      <c r="E2694" s="208">
        <f>'so sanh'!E2747</f>
        <v>0</v>
      </c>
    </row>
    <row r="2695" spans="1:5" x14ac:dyDescent="0.3">
      <c r="A2695" s="45">
        <f>'so sanh'!A2748</f>
        <v>0</v>
      </c>
      <c r="B2695" s="208">
        <f>'so sanh'!B2748</f>
        <v>0</v>
      </c>
      <c r="C2695" s="208">
        <f>'so sanh'!C2748</f>
        <v>0</v>
      </c>
      <c r="D2695" s="208">
        <f>'so sanh'!D2748</f>
        <v>0</v>
      </c>
      <c r="E2695" s="208">
        <f>'so sanh'!E2748</f>
        <v>0</v>
      </c>
    </row>
    <row r="2696" spans="1:5" x14ac:dyDescent="0.3">
      <c r="A2696" s="45">
        <f>'so sanh'!A2749</f>
        <v>0</v>
      </c>
      <c r="B2696" s="208">
        <f>'so sanh'!B2749</f>
        <v>0</v>
      </c>
      <c r="C2696" s="208">
        <f>'so sanh'!C2749</f>
        <v>0</v>
      </c>
      <c r="D2696" s="208">
        <f>'so sanh'!D2749</f>
        <v>0</v>
      </c>
      <c r="E2696" s="208">
        <f>'so sanh'!E2749</f>
        <v>0</v>
      </c>
    </row>
    <row r="2697" spans="1:5" x14ac:dyDescent="0.3">
      <c r="A2697" s="45">
        <f>'so sanh'!A2750</f>
        <v>0</v>
      </c>
      <c r="B2697" s="208">
        <f>'so sanh'!B2750</f>
        <v>0</v>
      </c>
      <c r="C2697" s="208">
        <f>'so sanh'!C2750</f>
        <v>0</v>
      </c>
      <c r="D2697" s="208">
        <f>'so sanh'!D2750</f>
        <v>0</v>
      </c>
      <c r="E2697" s="208">
        <f>'so sanh'!E2750</f>
        <v>0</v>
      </c>
    </row>
    <row r="2698" spans="1:5" x14ac:dyDescent="0.3">
      <c r="A2698" s="45">
        <f>'so sanh'!A2751</f>
        <v>0</v>
      </c>
      <c r="B2698" s="208">
        <f>'so sanh'!B2751</f>
        <v>0</v>
      </c>
      <c r="C2698" s="208">
        <f>'so sanh'!C2751</f>
        <v>0</v>
      </c>
      <c r="D2698" s="208">
        <f>'so sanh'!D2751</f>
        <v>0</v>
      </c>
      <c r="E2698" s="208">
        <f>'so sanh'!E2751</f>
        <v>0</v>
      </c>
    </row>
    <row r="2699" spans="1:5" x14ac:dyDescent="0.3">
      <c r="A2699" s="45">
        <f>'so sanh'!A2752</f>
        <v>0</v>
      </c>
      <c r="B2699" s="208">
        <f>'so sanh'!B2752</f>
        <v>0</v>
      </c>
      <c r="C2699" s="208">
        <f>'so sanh'!C2752</f>
        <v>0</v>
      </c>
      <c r="D2699" s="208">
        <f>'so sanh'!D2752</f>
        <v>0</v>
      </c>
      <c r="E2699" s="208">
        <f>'so sanh'!E2752</f>
        <v>0</v>
      </c>
    </row>
    <row r="2700" spans="1:5" x14ac:dyDescent="0.3">
      <c r="A2700" s="45">
        <f>'so sanh'!A2753</f>
        <v>0</v>
      </c>
      <c r="B2700" s="208">
        <f>'so sanh'!B2753</f>
        <v>0</v>
      </c>
      <c r="C2700" s="208">
        <f>'so sanh'!C2753</f>
        <v>0</v>
      </c>
      <c r="D2700" s="208">
        <f>'so sanh'!D2753</f>
        <v>0</v>
      </c>
      <c r="E2700" s="208">
        <f>'so sanh'!E2753</f>
        <v>0</v>
      </c>
    </row>
    <row r="2701" spans="1:5" x14ac:dyDescent="0.3">
      <c r="A2701" s="45">
        <f>'so sanh'!A2754</f>
        <v>0</v>
      </c>
      <c r="B2701" s="208">
        <f>'so sanh'!B2754</f>
        <v>0</v>
      </c>
      <c r="C2701" s="208">
        <f>'so sanh'!C2754</f>
        <v>0</v>
      </c>
      <c r="D2701" s="208">
        <f>'so sanh'!D2754</f>
        <v>0</v>
      </c>
      <c r="E2701" s="208">
        <f>'so sanh'!E2754</f>
        <v>0</v>
      </c>
    </row>
    <row r="2702" spans="1:5" x14ac:dyDescent="0.3">
      <c r="A2702" s="45">
        <f>'so sanh'!A2755</f>
        <v>0</v>
      </c>
      <c r="B2702" s="208">
        <f>'so sanh'!B2755</f>
        <v>0</v>
      </c>
      <c r="C2702" s="208">
        <f>'so sanh'!C2755</f>
        <v>0</v>
      </c>
      <c r="D2702" s="208">
        <f>'so sanh'!D2755</f>
        <v>0</v>
      </c>
      <c r="E2702" s="208">
        <f>'so sanh'!E2755</f>
        <v>0</v>
      </c>
    </row>
    <row r="2703" spans="1:5" x14ac:dyDescent="0.3">
      <c r="A2703" s="45">
        <f>'so sanh'!A2756</f>
        <v>0</v>
      </c>
      <c r="B2703" s="208">
        <f>'so sanh'!B2756</f>
        <v>0</v>
      </c>
      <c r="C2703" s="208">
        <f>'so sanh'!C2756</f>
        <v>0</v>
      </c>
      <c r="D2703" s="208">
        <f>'so sanh'!D2756</f>
        <v>0</v>
      </c>
      <c r="E2703" s="208">
        <f>'so sanh'!E2756</f>
        <v>0</v>
      </c>
    </row>
    <row r="2704" spans="1:5" x14ac:dyDescent="0.3">
      <c r="A2704" s="45">
        <f>'so sanh'!A2757</f>
        <v>0</v>
      </c>
      <c r="B2704" s="208">
        <f>'so sanh'!B2757</f>
        <v>0</v>
      </c>
      <c r="C2704" s="208">
        <f>'so sanh'!C2757</f>
        <v>0</v>
      </c>
      <c r="D2704" s="208">
        <f>'so sanh'!D2757</f>
        <v>0</v>
      </c>
      <c r="E2704" s="208">
        <f>'so sanh'!E2757</f>
        <v>0</v>
      </c>
    </row>
    <row r="2705" spans="1:5" x14ac:dyDescent="0.3">
      <c r="A2705" s="45">
        <f>'so sanh'!A2758</f>
        <v>0</v>
      </c>
      <c r="B2705" s="208">
        <f>'so sanh'!B2758</f>
        <v>0</v>
      </c>
      <c r="C2705" s="208">
        <f>'so sanh'!C2758</f>
        <v>0</v>
      </c>
      <c r="D2705" s="208">
        <f>'so sanh'!D2758</f>
        <v>0</v>
      </c>
      <c r="E2705" s="208">
        <f>'so sanh'!E2758</f>
        <v>0</v>
      </c>
    </row>
    <row r="2706" spans="1:5" x14ac:dyDescent="0.3">
      <c r="A2706" s="45">
        <f>'so sanh'!A2759</f>
        <v>0</v>
      </c>
      <c r="B2706" s="208">
        <f>'so sanh'!B2759</f>
        <v>0</v>
      </c>
      <c r="C2706" s="208">
        <f>'so sanh'!C2759</f>
        <v>0</v>
      </c>
      <c r="D2706" s="208">
        <f>'so sanh'!D2759</f>
        <v>0</v>
      </c>
      <c r="E2706" s="208">
        <f>'so sanh'!E2759</f>
        <v>0</v>
      </c>
    </row>
    <row r="2707" spans="1:5" x14ac:dyDescent="0.3">
      <c r="A2707" s="45">
        <f>'so sanh'!A2760</f>
        <v>0</v>
      </c>
      <c r="B2707" s="208">
        <f>'so sanh'!B2760</f>
        <v>0</v>
      </c>
      <c r="C2707" s="208">
        <f>'so sanh'!C2760</f>
        <v>0</v>
      </c>
      <c r="D2707" s="208">
        <f>'so sanh'!D2760</f>
        <v>0</v>
      </c>
      <c r="E2707" s="208">
        <f>'so sanh'!E2760</f>
        <v>0</v>
      </c>
    </row>
    <row r="2708" spans="1:5" x14ac:dyDescent="0.3">
      <c r="A2708" s="45">
        <f>'so sanh'!A2761</f>
        <v>0</v>
      </c>
      <c r="B2708" s="208">
        <f>'so sanh'!B2761</f>
        <v>0</v>
      </c>
      <c r="C2708" s="208">
        <f>'so sanh'!C2761</f>
        <v>0</v>
      </c>
      <c r="D2708" s="208">
        <f>'so sanh'!D2761</f>
        <v>0</v>
      </c>
      <c r="E2708" s="208">
        <f>'so sanh'!E2761</f>
        <v>0</v>
      </c>
    </row>
    <row r="2709" spans="1:5" x14ac:dyDescent="0.3">
      <c r="A2709" s="45">
        <f>'so sanh'!A2762</f>
        <v>0</v>
      </c>
      <c r="B2709" s="208">
        <f>'so sanh'!B2762</f>
        <v>0</v>
      </c>
      <c r="C2709" s="208">
        <f>'so sanh'!C2762</f>
        <v>0</v>
      </c>
      <c r="D2709" s="208">
        <f>'so sanh'!D2762</f>
        <v>0</v>
      </c>
      <c r="E2709" s="208">
        <f>'so sanh'!E2762</f>
        <v>0</v>
      </c>
    </row>
    <row r="2710" spans="1:5" x14ac:dyDescent="0.3">
      <c r="A2710" s="45">
        <f>'so sanh'!A2763</f>
        <v>0</v>
      </c>
      <c r="B2710" s="208">
        <f>'so sanh'!B2763</f>
        <v>0</v>
      </c>
      <c r="C2710" s="208">
        <f>'so sanh'!C2763</f>
        <v>0</v>
      </c>
      <c r="D2710" s="208">
        <f>'so sanh'!D2763</f>
        <v>0</v>
      </c>
      <c r="E2710" s="208">
        <f>'so sanh'!E2763</f>
        <v>0</v>
      </c>
    </row>
    <row r="2711" spans="1:5" x14ac:dyDescent="0.3">
      <c r="A2711" s="45">
        <f>'so sanh'!A2764</f>
        <v>0</v>
      </c>
      <c r="B2711" s="208">
        <f>'so sanh'!B2764</f>
        <v>0</v>
      </c>
      <c r="C2711" s="208">
        <f>'so sanh'!C2764</f>
        <v>0</v>
      </c>
      <c r="D2711" s="208">
        <f>'so sanh'!D2764</f>
        <v>0</v>
      </c>
      <c r="E2711" s="208">
        <f>'so sanh'!E2764</f>
        <v>0</v>
      </c>
    </row>
    <row r="2712" spans="1:5" x14ac:dyDescent="0.3">
      <c r="A2712" s="45">
        <f>'so sanh'!A2765</f>
        <v>0</v>
      </c>
      <c r="B2712" s="208">
        <f>'so sanh'!B2765</f>
        <v>0</v>
      </c>
      <c r="C2712" s="208">
        <f>'so sanh'!C2765</f>
        <v>0</v>
      </c>
      <c r="D2712" s="208">
        <f>'so sanh'!D2765</f>
        <v>0</v>
      </c>
      <c r="E2712" s="208">
        <f>'so sanh'!E2765</f>
        <v>0</v>
      </c>
    </row>
    <row r="2713" spans="1:5" x14ac:dyDescent="0.3">
      <c r="A2713" s="45">
        <f>'so sanh'!A2766</f>
        <v>0</v>
      </c>
      <c r="B2713" s="208">
        <f>'so sanh'!B2766</f>
        <v>0</v>
      </c>
      <c r="C2713" s="208">
        <f>'so sanh'!C2766</f>
        <v>0</v>
      </c>
      <c r="D2713" s="208">
        <f>'so sanh'!D2766</f>
        <v>0</v>
      </c>
      <c r="E2713" s="208">
        <f>'so sanh'!E2766</f>
        <v>0</v>
      </c>
    </row>
    <row r="2714" spans="1:5" x14ac:dyDescent="0.3">
      <c r="A2714" s="45">
        <f>'so sanh'!A2767</f>
        <v>0</v>
      </c>
      <c r="B2714" s="208">
        <f>'so sanh'!B2767</f>
        <v>0</v>
      </c>
      <c r="C2714" s="208">
        <f>'so sanh'!C2767</f>
        <v>0</v>
      </c>
      <c r="D2714" s="208">
        <f>'so sanh'!D2767</f>
        <v>0</v>
      </c>
      <c r="E2714" s="208">
        <f>'so sanh'!E2767</f>
        <v>0</v>
      </c>
    </row>
    <row r="2715" spans="1:5" x14ac:dyDescent="0.3">
      <c r="A2715" s="45">
        <f>'so sanh'!A2768</f>
        <v>0</v>
      </c>
      <c r="B2715" s="208">
        <f>'so sanh'!B2768</f>
        <v>0</v>
      </c>
      <c r="C2715" s="208">
        <f>'so sanh'!C2768</f>
        <v>0</v>
      </c>
      <c r="D2715" s="208">
        <f>'so sanh'!D2768</f>
        <v>0</v>
      </c>
      <c r="E2715" s="208">
        <f>'so sanh'!E2768</f>
        <v>0</v>
      </c>
    </row>
    <row r="2716" spans="1:5" x14ac:dyDescent="0.3">
      <c r="A2716" s="45">
        <f>'so sanh'!A2769</f>
        <v>0</v>
      </c>
      <c r="B2716" s="208">
        <f>'so sanh'!B2769</f>
        <v>0</v>
      </c>
      <c r="C2716" s="208">
        <f>'so sanh'!C2769</f>
        <v>0</v>
      </c>
      <c r="D2716" s="208">
        <f>'so sanh'!D2769</f>
        <v>0</v>
      </c>
      <c r="E2716" s="208">
        <f>'so sanh'!E2769</f>
        <v>0</v>
      </c>
    </row>
    <row r="2717" spans="1:5" x14ac:dyDescent="0.3">
      <c r="A2717" s="45">
        <f>'so sanh'!A2770</f>
        <v>0</v>
      </c>
      <c r="B2717" s="208">
        <f>'so sanh'!B2770</f>
        <v>0</v>
      </c>
      <c r="C2717" s="208">
        <f>'so sanh'!C2770</f>
        <v>0</v>
      </c>
      <c r="D2717" s="208">
        <f>'so sanh'!D2770</f>
        <v>0</v>
      </c>
      <c r="E2717" s="208">
        <f>'so sanh'!E2770</f>
        <v>0</v>
      </c>
    </row>
    <row r="2718" spans="1:5" x14ac:dyDescent="0.3">
      <c r="A2718" s="45">
        <f>'so sanh'!A2771</f>
        <v>0</v>
      </c>
      <c r="B2718" s="208">
        <f>'so sanh'!B2771</f>
        <v>0</v>
      </c>
      <c r="C2718" s="208">
        <f>'so sanh'!C2771</f>
        <v>0</v>
      </c>
      <c r="D2718" s="208">
        <f>'so sanh'!D2771</f>
        <v>0</v>
      </c>
      <c r="E2718" s="208">
        <f>'so sanh'!E2771</f>
        <v>0</v>
      </c>
    </row>
    <row r="2719" spans="1:5" x14ac:dyDescent="0.3">
      <c r="A2719" s="45">
        <f>'so sanh'!A2772</f>
        <v>0</v>
      </c>
      <c r="B2719" s="208">
        <f>'so sanh'!B2772</f>
        <v>0</v>
      </c>
      <c r="C2719" s="208">
        <f>'so sanh'!C2772</f>
        <v>0</v>
      </c>
      <c r="D2719" s="208">
        <f>'so sanh'!D2772</f>
        <v>0</v>
      </c>
      <c r="E2719" s="208">
        <f>'so sanh'!E2772</f>
        <v>0</v>
      </c>
    </row>
    <row r="2720" spans="1:5" x14ac:dyDescent="0.3">
      <c r="A2720" s="45">
        <f>'so sanh'!A2773</f>
        <v>0</v>
      </c>
      <c r="B2720" s="208">
        <f>'so sanh'!B2773</f>
        <v>0</v>
      </c>
      <c r="C2720" s="208">
        <f>'so sanh'!C2773</f>
        <v>0</v>
      </c>
      <c r="D2720" s="208">
        <f>'so sanh'!D2773</f>
        <v>0</v>
      </c>
      <c r="E2720" s="208">
        <f>'so sanh'!E2773</f>
        <v>0</v>
      </c>
    </row>
    <row r="2721" spans="1:5" x14ac:dyDescent="0.3">
      <c r="A2721" s="45">
        <f>'so sanh'!A2774</f>
        <v>0</v>
      </c>
      <c r="B2721" s="208">
        <f>'so sanh'!B2774</f>
        <v>0</v>
      </c>
      <c r="C2721" s="208">
        <f>'so sanh'!C2774</f>
        <v>0</v>
      </c>
      <c r="D2721" s="208">
        <f>'so sanh'!D2774</f>
        <v>0</v>
      </c>
      <c r="E2721" s="208">
        <f>'so sanh'!E2774</f>
        <v>0</v>
      </c>
    </row>
    <row r="2722" spans="1:5" x14ac:dyDescent="0.3">
      <c r="A2722" s="45">
        <f>'so sanh'!A2775</f>
        <v>0</v>
      </c>
      <c r="B2722" s="208">
        <f>'so sanh'!B2775</f>
        <v>0</v>
      </c>
      <c r="C2722" s="208">
        <f>'so sanh'!C2775</f>
        <v>0</v>
      </c>
      <c r="D2722" s="208">
        <f>'so sanh'!D2775</f>
        <v>0</v>
      </c>
      <c r="E2722" s="208">
        <f>'so sanh'!E2775</f>
        <v>0</v>
      </c>
    </row>
    <row r="2723" spans="1:5" x14ac:dyDescent="0.3">
      <c r="A2723" s="45">
        <f>'so sanh'!A2776</f>
        <v>0</v>
      </c>
      <c r="B2723" s="208">
        <f>'so sanh'!B2776</f>
        <v>0</v>
      </c>
      <c r="C2723" s="208">
        <f>'so sanh'!C2776</f>
        <v>0</v>
      </c>
      <c r="D2723" s="208">
        <f>'so sanh'!D2776</f>
        <v>0</v>
      </c>
      <c r="E2723" s="208">
        <f>'so sanh'!E2776</f>
        <v>0</v>
      </c>
    </row>
    <row r="2724" spans="1:5" x14ac:dyDescent="0.3">
      <c r="A2724" s="45">
        <f>'so sanh'!A2777</f>
        <v>0</v>
      </c>
      <c r="B2724" s="208">
        <f>'so sanh'!B2777</f>
        <v>0</v>
      </c>
      <c r="C2724" s="208">
        <f>'so sanh'!C2777</f>
        <v>0</v>
      </c>
      <c r="D2724" s="208">
        <f>'so sanh'!D2777</f>
        <v>0</v>
      </c>
      <c r="E2724" s="208">
        <f>'so sanh'!E2777</f>
        <v>0</v>
      </c>
    </row>
    <row r="2725" spans="1:5" x14ac:dyDescent="0.3">
      <c r="A2725" s="45">
        <f>'so sanh'!A2778</f>
        <v>0</v>
      </c>
      <c r="B2725" s="208">
        <f>'so sanh'!B2778</f>
        <v>0</v>
      </c>
      <c r="C2725" s="208">
        <f>'so sanh'!C2778</f>
        <v>0</v>
      </c>
      <c r="D2725" s="208">
        <f>'so sanh'!D2778</f>
        <v>0</v>
      </c>
      <c r="E2725" s="208">
        <f>'so sanh'!E2778</f>
        <v>0</v>
      </c>
    </row>
    <row r="2726" spans="1:5" x14ac:dyDescent="0.3">
      <c r="A2726" s="45">
        <f>'so sanh'!A2779</f>
        <v>0</v>
      </c>
      <c r="B2726" s="208">
        <f>'so sanh'!B2779</f>
        <v>0</v>
      </c>
      <c r="C2726" s="208">
        <f>'so sanh'!C2779</f>
        <v>0</v>
      </c>
      <c r="D2726" s="208">
        <f>'so sanh'!D2779</f>
        <v>0</v>
      </c>
      <c r="E2726" s="208">
        <f>'so sanh'!E2779</f>
        <v>0</v>
      </c>
    </row>
    <row r="2727" spans="1:5" x14ac:dyDescent="0.3">
      <c r="A2727" s="45">
        <f>'so sanh'!A2780</f>
        <v>0</v>
      </c>
      <c r="B2727" s="208">
        <f>'so sanh'!B2780</f>
        <v>0</v>
      </c>
      <c r="C2727" s="208">
        <f>'so sanh'!C2780</f>
        <v>0</v>
      </c>
      <c r="D2727" s="208">
        <f>'so sanh'!D2780</f>
        <v>0</v>
      </c>
      <c r="E2727" s="208">
        <f>'so sanh'!E2780</f>
        <v>0</v>
      </c>
    </row>
    <row r="2728" spans="1:5" x14ac:dyDescent="0.3">
      <c r="A2728" s="45">
        <f>'so sanh'!A2781</f>
        <v>0</v>
      </c>
      <c r="B2728" s="208">
        <f>'so sanh'!B2781</f>
        <v>0</v>
      </c>
      <c r="C2728" s="208">
        <f>'so sanh'!C2781</f>
        <v>0</v>
      </c>
      <c r="D2728" s="208">
        <f>'so sanh'!D2781</f>
        <v>0</v>
      </c>
      <c r="E2728" s="208">
        <f>'so sanh'!E2781</f>
        <v>0</v>
      </c>
    </row>
    <row r="2729" spans="1:5" x14ac:dyDescent="0.3">
      <c r="A2729" s="45">
        <f>'so sanh'!A2782</f>
        <v>0</v>
      </c>
      <c r="B2729" s="208">
        <f>'so sanh'!B2782</f>
        <v>0</v>
      </c>
      <c r="C2729" s="208">
        <f>'so sanh'!C2782</f>
        <v>0</v>
      </c>
      <c r="D2729" s="208">
        <f>'so sanh'!D2782</f>
        <v>0</v>
      </c>
      <c r="E2729" s="208">
        <f>'so sanh'!E2782</f>
        <v>0</v>
      </c>
    </row>
    <row r="2730" spans="1:5" x14ac:dyDescent="0.3">
      <c r="A2730" s="45">
        <f>'so sanh'!A2783</f>
        <v>0</v>
      </c>
      <c r="B2730" s="208">
        <f>'so sanh'!B2783</f>
        <v>0</v>
      </c>
      <c r="C2730" s="208">
        <f>'so sanh'!C2783</f>
        <v>0</v>
      </c>
      <c r="D2730" s="208">
        <f>'so sanh'!D2783</f>
        <v>0</v>
      </c>
      <c r="E2730" s="208">
        <f>'so sanh'!E2783</f>
        <v>0</v>
      </c>
    </row>
    <row r="2731" spans="1:5" x14ac:dyDescent="0.3">
      <c r="A2731" s="45">
        <f>'so sanh'!A2784</f>
        <v>0</v>
      </c>
      <c r="B2731" s="208">
        <f>'so sanh'!B2784</f>
        <v>0</v>
      </c>
      <c r="C2731" s="208">
        <f>'so sanh'!C2784</f>
        <v>0</v>
      </c>
      <c r="D2731" s="208">
        <f>'so sanh'!D2784</f>
        <v>0</v>
      </c>
      <c r="E2731" s="208">
        <f>'so sanh'!E2784</f>
        <v>0</v>
      </c>
    </row>
    <row r="2732" spans="1:5" x14ac:dyDescent="0.3">
      <c r="A2732" s="45">
        <f>'so sanh'!A2785</f>
        <v>0</v>
      </c>
      <c r="B2732" s="208">
        <f>'so sanh'!B2785</f>
        <v>0</v>
      </c>
      <c r="C2732" s="208">
        <f>'so sanh'!C2785</f>
        <v>0</v>
      </c>
      <c r="D2732" s="208">
        <f>'so sanh'!D2785</f>
        <v>0</v>
      </c>
      <c r="E2732" s="208">
        <f>'so sanh'!E2785</f>
        <v>0</v>
      </c>
    </row>
    <row r="2733" spans="1:5" x14ac:dyDescent="0.3">
      <c r="A2733" s="45">
        <f>'so sanh'!A2786</f>
        <v>0</v>
      </c>
      <c r="B2733" s="208">
        <f>'so sanh'!B2786</f>
        <v>0</v>
      </c>
      <c r="C2733" s="208">
        <f>'so sanh'!C2786</f>
        <v>0</v>
      </c>
      <c r="D2733" s="208">
        <f>'so sanh'!D2786</f>
        <v>0</v>
      </c>
      <c r="E2733" s="208">
        <f>'so sanh'!E2786</f>
        <v>0</v>
      </c>
    </row>
    <row r="2734" spans="1:5" x14ac:dyDescent="0.3">
      <c r="A2734" s="45">
        <f>'so sanh'!A2787</f>
        <v>0</v>
      </c>
      <c r="B2734" s="208">
        <f>'so sanh'!B2787</f>
        <v>0</v>
      </c>
      <c r="C2734" s="208">
        <f>'so sanh'!C2787</f>
        <v>0</v>
      </c>
      <c r="D2734" s="208">
        <f>'so sanh'!D2787</f>
        <v>0</v>
      </c>
      <c r="E2734" s="208">
        <f>'so sanh'!E2787</f>
        <v>0</v>
      </c>
    </row>
    <row r="2735" spans="1:5" x14ac:dyDescent="0.3">
      <c r="A2735" s="45">
        <f>'so sanh'!A2788</f>
        <v>0</v>
      </c>
      <c r="B2735" s="208">
        <f>'so sanh'!B2788</f>
        <v>0</v>
      </c>
      <c r="C2735" s="208">
        <f>'so sanh'!C2788</f>
        <v>0</v>
      </c>
      <c r="D2735" s="208">
        <f>'so sanh'!D2788</f>
        <v>0</v>
      </c>
      <c r="E2735" s="208">
        <f>'so sanh'!E2788</f>
        <v>0</v>
      </c>
    </row>
    <row r="2736" spans="1:5" x14ac:dyDescent="0.3">
      <c r="A2736" s="45">
        <f>'so sanh'!A2789</f>
        <v>0</v>
      </c>
      <c r="B2736" s="208">
        <f>'so sanh'!B2789</f>
        <v>0</v>
      </c>
      <c r="C2736" s="208">
        <f>'so sanh'!C2789</f>
        <v>0</v>
      </c>
      <c r="D2736" s="208">
        <f>'so sanh'!D2789</f>
        <v>0</v>
      </c>
      <c r="E2736" s="208">
        <f>'so sanh'!E2789</f>
        <v>0</v>
      </c>
    </row>
    <row r="2737" spans="1:5" x14ac:dyDescent="0.3">
      <c r="A2737" s="45">
        <f>'so sanh'!A2790</f>
        <v>0</v>
      </c>
      <c r="B2737" s="208">
        <f>'so sanh'!B2790</f>
        <v>0</v>
      </c>
      <c r="C2737" s="208">
        <f>'so sanh'!C2790</f>
        <v>0</v>
      </c>
      <c r="D2737" s="208">
        <f>'so sanh'!D2790</f>
        <v>0</v>
      </c>
      <c r="E2737" s="208">
        <f>'so sanh'!E2790</f>
        <v>0</v>
      </c>
    </row>
    <row r="2738" spans="1:5" x14ac:dyDescent="0.3">
      <c r="A2738" s="45">
        <f>'so sanh'!A2791</f>
        <v>0</v>
      </c>
      <c r="B2738" s="208">
        <f>'so sanh'!B2791</f>
        <v>0</v>
      </c>
      <c r="C2738" s="208">
        <f>'so sanh'!C2791</f>
        <v>0</v>
      </c>
      <c r="D2738" s="208">
        <f>'so sanh'!D2791</f>
        <v>0</v>
      </c>
      <c r="E2738" s="208">
        <f>'so sanh'!E2791</f>
        <v>0</v>
      </c>
    </row>
    <row r="2739" spans="1:5" x14ac:dyDescent="0.3">
      <c r="A2739" s="45">
        <f>'so sanh'!A2792</f>
        <v>0</v>
      </c>
      <c r="B2739" s="208">
        <f>'so sanh'!B2792</f>
        <v>0</v>
      </c>
      <c r="C2739" s="208">
        <f>'so sanh'!C2792</f>
        <v>0</v>
      </c>
      <c r="D2739" s="208">
        <f>'so sanh'!D2792</f>
        <v>0</v>
      </c>
      <c r="E2739" s="208">
        <f>'so sanh'!E2792</f>
        <v>0</v>
      </c>
    </row>
    <row r="2740" spans="1:5" x14ac:dyDescent="0.3">
      <c r="A2740" s="45">
        <f>'so sanh'!A2793</f>
        <v>0</v>
      </c>
      <c r="B2740" s="208">
        <f>'so sanh'!B2793</f>
        <v>0</v>
      </c>
      <c r="C2740" s="208">
        <f>'so sanh'!C2793</f>
        <v>0</v>
      </c>
      <c r="D2740" s="208">
        <f>'so sanh'!D2793</f>
        <v>0</v>
      </c>
      <c r="E2740" s="208">
        <f>'so sanh'!E2793</f>
        <v>0</v>
      </c>
    </row>
    <row r="2741" spans="1:5" x14ac:dyDescent="0.3">
      <c r="A2741" s="45">
        <f>'so sanh'!A2794</f>
        <v>0</v>
      </c>
      <c r="B2741" s="208">
        <f>'so sanh'!B2794</f>
        <v>0</v>
      </c>
      <c r="C2741" s="208">
        <f>'so sanh'!C2794</f>
        <v>0</v>
      </c>
      <c r="D2741" s="208">
        <f>'so sanh'!D2794</f>
        <v>0</v>
      </c>
      <c r="E2741" s="208">
        <f>'so sanh'!E2794</f>
        <v>0</v>
      </c>
    </row>
    <row r="2742" spans="1:5" x14ac:dyDescent="0.3">
      <c r="A2742" s="45">
        <f>'so sanh'!A2795</f>
        <v>0</v>
      </c>
      <c r="B2742" s="208">
        <f>'so sanh'!B2795</f>
        <v>0</v>
      </c>
      <c r="C2742" s="208">
        <f>'so sanh'!C2795</f>
        <v>0</v>
      </c>
      <c r="D2742" s="208">
        <f>'so sanh'!D2795</f>
        <v>0</v>
      </c>
      <c r="E2742" s="208">
        <f>'so sanh'!E2795</f>
        <v>0</v>
      </c>
    </row>
    <row r="2743" spans="1:5" x14ac:dyDescent="0.3">
      <c r="A2743" s="45">
        <f>'so sanh'!A2796</f>
        <v>0</v>
      </c>
      <c r="B2743" s="208">
        <f>'so sanh'!B2796</f>
        <v>0</v>
      </c>
      <c r="C2743" s="208">
        <f>'so sanh'!C2796</f>
        <v>0</v>
      </c>
      <c r="D2743" s="208">
        <f>'so sanh'!D2796</f>
        <v>0</v>
      </c>
      <c r="E2743" s="208">
        <f>'so sanh'!E2796</f>
        <v>0</v>
      </c>
    </row>
    <row r="2744" spans="1:5" x14ac:dyDescent="0.3">
      <c r="A2744" s="45">
        <f>'so sanh'!A2797</f>
        <v>0</v>
      </c>
      <c r="B2744" s="208">
        <f>'so sanh'!B2797</f>
        <v>0</v>
      </c>
      <c r="C2744" s="208">
        <f>'so sanh'!C2797</f>
        <v>0</v>
      </c>
      <c r="D2744" s="208">
        <f>'so sanh'!D2797</f>
        <v>0</v>
      </c>
      <c r="E2744" s="208">
        <f>'so sanh'!E2797</f>
        <v>0</v>
      </c>
    </row>
    <row r="2745" spans="1:5" x14ac:dyDescent="0.3">
      <c r="A2745" s="45">
        <f>'so sanh'!A2798</f>
        <v>0</v>
      </c>
      <c r="B2745" s="208">
        <f>'so sanh'!B2798</f>
        <v>0</v>
      </c>
      <c r="C2745" s="208">
        <f>'so sanh'!C2798</f>
        <v>0</v>
      </c>
      <c r="D2745" s="208">
        <f>'so sanh'!D2798</f>
        <v>0</v>
      </c>
      <c r="E2745" s="208">
        <f>'so sanh'!E2798</f>
        <v>0</v>
      </c>
    </row>
    <row r="2746" spans="1:5" x14ac:dyDescent="0.3">
      <c r="A2746" s="45">
        <f>'so sanh'!A2799</f>
        <v>0</v>
      </c>
      <c r="B2746" s="208">
        <f>'so sanh'!B2799</f>
        <v>0</v>
      </c>
      <c r="C2746" s="208">
        <f>'so sanh'!C2799</f>
        <v>0</v>
      </c>
      <c r="D2746" s="208">
        <f>'so sanh'!D2799</f>
        <v>0</v>
      </c>
      <c r="E2746" s="208">
        <f>'so sanh'!E2799</f>
        <v>0</v>
      </c>
    </row>
    <row r="2747" spans="1:5" x14ac:dyDescent="0.3">
      <c r="A2747" s="45">
        <f>'so sanh'!A2800</f>
        <v>0</v>
      </c>
      <c r="B2747" s="208">
        <f>'so sanh'!B2800</f>
        <v>0</v>
      </c>
      <c r="C2747" s="208">
        <f>'so sanh'!C2800</f>
        <v>0</v>
      </c>
      <c r="D2747" s="208">
        <f>'so sanh'!D2800</f>
        <v>0</v>
      </c>
      <c r="E2747" s="208">
        <f>'so sanh'!E2800</f>
        <v>0</v>
      </c>
    </row>
    <row r="2748" spans="1:5" x14ac:dyDescent="0.3">
      <c r="A2748" s="45">
        <f>'so sanh'!A2801</f>
        <v>0</v>
      </c>
      <c r="B2748" s="208">
        <f>'so sanh'!B2801</f>
        <v>0</v>
      </c>
      <c r="C2748" s="208">
        <f>'so sanh'!C2801</f>
        <v>0</v>
      </c>
      <c r="D2748" s="208">
        <f>'so sanh'!D2801</f>
        <v>0</v>
      </c>
      <c r="E2748" s="208">
        <f>'so sanh'!E2801</f>
        <v>0</v>
      </c>
    </row>
    <row r="2749" spans="1:5" x14ac:dyDescent="0.3">
      <c r="A2749" s="45">
        <f>'so sanh'!A2802</f>
        <v>0</v>
      </c>
      <c r="B2749" s="208">
        <f>'so sanh'!B2802</f>
        <v>0</v>
      </c>
      <c r="C2749" s="208">
        <f>'so sanh'!C2802</f>
        <v>0</v>
      </c>
      <c r="D2749" s="208">
        <f>'so sanh'!D2802</f>
        <v>0</v>
      </c>
      <c r="E2749" s="208">
        <f>'so sanh'!E2802</f>
        <v>0</v>
      </c>
    </row>
    <row r="2750" spans="1:5" x14ac:dyDescent="0.3">
      <c r="A2750" s="45">
        <f>'so sanh'!A2803</f>
        <v>0</v>
      </c>
      <c r="B2750" s="208">
        <f>'so sanh'!B2803</f>
        <v>0</v>
      </c>
      <c r="C2750" s="208">
        <f>'so sanh'!C2803</f>
        <v>0</v>
      </c>
      <c r="D2750" s="208">
        <f>'so sanh'!D2803</f>
        <v>0</v>
      </c>
      <c r="E2750" s="208">
        <f>'so sanh'!E2803</f>
        <v>0</v>
      </c>
    </row>
    <row r="2751" spans="1:5" x14ac:dyDescent="0.3">
      <c r="A2751" s="45">
        <f>'so sanh'!A2804</f>
        <v>0</v>
      </c>
      <c r="B2751" s="208">
        <f>'so sanh'!B2804</f>
        <v>0</v>
      </c>
      <c r="C2751" s="208">
        <f>'so sanh'!C2804</f>
        <v>0</v>
      </c>
      <c r="D2751" s="208">
        <f>'so sanh'!D2804</f>
        <v>0</v>
      </c>
      <c r="E2751" s="208">
        <f>'so sanh'!E2804</f>
        <v>0</v>
      </c>
    </row>
    <row r="2752" spans="1:5" x14ac:dyDescent="0.3">
      <c r="A2752" s="45">
        <f>'so sanh'!A2805</f>
        <v>0</v>
      </c>
      <c r="B2752" s="208">
        <f>'so sanh'!B2805</f>
        <v>0</v>
      </c>
      <c r="C2752" s="208">
        <f>'so sanh'!C2805</f>
        <v>0</v>
      </c>
      <c r="D2752" s="208">
        <f>'so sanh'!D2805</f>
        <v>0</v>
      </c>
      <c r="E2752" s="208">
        <f>'so sanh'!E2805</f>
        <v>0</v>
      </c>
    </row>
    <row r="2753" spans="1:5" x14ac:dyDescent="0.3">
      <c r="A2753" s="45">
        <f>'so sanh'!A2806</f>
        <v>0</v>
      </c>
      <c r="B2753" s="208">
        <f>'so sanh'!B2806</f>
        <v>0</v>
      </c>
      <c r="C2753" s="208">
        <f>'so sanh'!C2806</f>
        <v>0</v>
      </c>
      <c r="D2753" s="208">
        <f>'so sanh'!D2806</f>
        <v>0</v>
      </c>
      <c r="E2753" s="208">
        <f>'so sanh'!E2806</f>
        <v>0</v>
      </c>
    </row>
    <row r="2754" spans="1:5" x14ac:dyDescent="0.3">
      <c r="A2754" s="45">
        <f>'so sanh'!A2807</f>
        <v>0</v>
      </c>
      <c r="B2754" s="208">
        <f>'so sanh'!B2807</f>
        <v>0</v>
      </c>
      <c r="C2754" s="208">
        <f>'so sanh'!C2807</f>
        <v>0</v>
      </c>
      <c r="D2754" s="208">
        <f>'so sanh'!D2807</f>
        <v>0</v>
      </c>
      <c r="E2754" s="208">
        <f>'so sanh'!E2807</f>
        <v>0</v>
      </c>
    </row>
    <row r="2755" spans="1:5" x14ac:dyDescent="0.3">
      <c r="A2755" s="45">
        <f>'so sanh'!A2808</f>
        <v>0</v>
      </c>
      <c r="B2755" s="208">
        <f>'so sanh'!B2808</f>
        <v>0</v>
      </c>
      <c r="C2755" s="208">
        <f>'so sanh'!C2808</f>
        <v>0</v>
      </c>
      <c r="D2755" s="208">
        <f>'so sanh'!D2808</f>
        <v>0</v>
      </c>
      <c r="E2755" s="208">
        <f>'so sanh'!E2808</f>
        <v>0</v>
      </c>
    </row>
    <row r="2756" spans="1:5" x14ac:dyDescent="0.3">
      <c r="A2756" s="45">
        <f>'so sanh'!A2809</f>
        <v>0</v>
      </c>
      <c r="B2756" s="208">
        <f>'so sanh'!B2809</f>
        <v>0</v>
      </c>
      <c r="C2756" s="208">
        <f>'so sanh'!C2809</f>
        <v>0</v>
      </c>
      <c r="D2756" s="208">
        <f>'so sanh'!D2809</f>
        <v>0</v>
      </c>
      <c r="E2756" s="208">
        <f>'so sanh'!E2809</f>
        <v>0</v>
      </c>
    </row>
    <row r="2757" spans="1:5" x14ac:dyDescent="0.3">
      <c r="A2757" s="45">
        <f>'so sanh'!A2810</f>
        <v>0</v>
      </c>
      <c r="B2757" s="208">
        <f>'so sanh'!B2810</f>
        <v>0</v>
      </c>
      <c r="C2757" s="208">
        <f>'so sanh'!C2810</f>
        <v>0</v>
      </c>
      <c r="D2757" s="208">
        <f>'so sanh'!D2810</f>
        <v>0</v>
      </c>
      <c r="E2757" s="208">
        <f>'so sanh'!E2810</f>
        <v>0</v>
      </c>
    </row>
    <row r="2758" spans="1:5" x14ac:dyDescent="0.3">
      <c r="A2758" s="45">
        <f>'so sanh'!A2811</f>
        <v>0</v>
      </c>
      <c r="B2758" s="208">
        <f>'so sanh'!B2811</f>
        <v>0</v>
      </c>
      <c r="C2758" s="208">
        <f>'so sanh'!C2811</f>
        <v>0</v>
      </c>
      <c r="D2758" s="208">
        <f>'so sanh'!D2811</f>
        <v>0</v>
      </c>
      <c r="E2758" s="208">
        <f>'so sanh'!E2811</f>
        <v>0</v>
      </c>
    </row>
    <row r="2759" spans="1:5" x14ac:dyDescent="0.3">
      <c r="A2759" s="45">
        <f>'so sanh'!A2812</f>
        <v>0</v>
      </c>
      <c r="B2759" s="208">
        <f>'so sanh'!B2812</f>
        <v>0</v>
      </c>
      <c r="C2759" s="208">
        <f>'so sanh'!C2812</f>
        <v>0</v>
      </c>
      <c r="D2759" s="208">
        <f>'so sanh'!D2812</f>
        <v>0</v>
      </c>
      <c r="E2759" s="208">
        <f>'so sanh'!E2812</f>
        <v>0</v>
      </c>
    </row>
    <row r="2760" spans="1:5" x14ac:dyDescent="0.3">
      <c r="A2760" s="45">
        <f>'so sanh'!A2813</f>
        <v>0</v>
      </c>
      <c r="B2760" s="208">
        <f>'so sanh'!B2813</f>
        <v>0</v>
      </c>
      <c r="C2760" s="208">
        <f>'so sanh'!C2813</f>
        <v>0</v>
      </c>
      <c r="D2760" s="208">
        <f>'so sanh'!D2813</f>
        <v>0</v>
      </c>
      <c r="E2760" s="208">
        <f>'so sanh'!E2813</f>
        <v>0</v>
      </c>
    </row>
    <row r="2761" spans="1:5" x14ac:dyDescent="0.3">
      <c r="A2761" s="45">
        <f>'so sanh'!A2814</f>
        <v>0</v>
      </c>
      <c r="B2761" s="208">
        <f>'so sanh'!B2814</f>
        <v>0</v>
      </c>
      <c r="C2761" s="208">
        <f>'so sanh'!C2814</f>
        <v>0</v>
      </c>
      <c r="D2761" s="208">
        <f>'so sanh'!D2814</f>
        <v>0</v>
      </c>
      <c r="E2761" s="208">
        <f>'so sanh'!E2814</f>
        <v>0</v>
      </c>
    </row>
    <row r="2762" spans="1:5" x14ac:dyDescent="0.3">
      <c r="A2762" s="45">
        <f>'so sanh'!A2815</f>
        <v>0</v>
      </c>
      <c r="B2762" s="208">
        <f>'so sanh'!B2815</f>
        <v>0</v>
      </c>
      <c r="C2762" s="208">
        <f>'so sanh'!C2815</f>
        <v>0</v>
      </c>
      <c r="D2762" s="208">
        <f>'so sanh'!D2815</f>
        <v>0</v>
      </c>
      <c r="E2762" s="208">
        <f>'so sanh'!E2815</f>
        <v>0</v>
      </c>
    </row>
    <row r="2763" spans="1:5" x14ac:dyDescent="0.3">
      <c r="A2763" s="45">
        <f>'so sanh'!A2816</f>
        <v>0</v>
      </c>
      <c r="B2763" s="208">
        <f>'so sanh'!B2816</f>
        <v>0</v>
      </c>
      <c r="C2763" s="208">
        <f>'so sanh'!C2816</f>
        <v>0</v>
      </c>
      <c r="D2763" s="208">
        <f>'so sanh'!D2816</f>
        <v>0</v>
      </c>
      <c r="E2763" s="208">
        <f>'so sanh'!E2816</f>
        <v>0</v>
      </c>
    </row>
    <row r="2764" spans="1:5" x14ac:dyDescent="0.3">
      <c r="A2764" s="45">
        <f>'so sanh'!A2817</f>
        <v>0</v>
      </c>
      <c r="B2764" s="208">
        <f>'so sanh'!B2817</f>
        <v>0</v>
      </c>
      <c r="C2764" s="208">
        <f>'so sanh'!C2817</f>
        <v>0</v>
      </c>
      <c r="D2764" s="208">
        <f>'so sanh'!D2817</f>
        <v>0</v>
      </c>
      <c r="E2764" s="208">
        <f>'so sanh'!E2817</f>
        <v>0</v>
      </c>
    </row>
    <row r="2765" spans="1:5" x14ac:dyDescent="0.3">
      <c r="A2765" s="45">
        <f>'so sanh'!A2818</f>
        <v>0</v>
      </c>
      <c r="B2765" s="208">
        <f>'so sanh'!B2818</f>
        <v>0</v>
      </c>
      <c r="C2765" s="208">
        <f>'so sanh'!C2818</f>
        <v>0</v>
      </c>
      <c r="D2765" s="208">
        <f>'so sanh'!D2818</f>
        <v>0</v>
      </c>
      <c r="E2765" s="208">
        <f>'so sanh'!E2818</f>
        <v>0</v>
      </c>
    </row>
    <row r="2766" spans="1:5" x14ac:dyDescent="0.3">
      <c r="A2766" s="45">
        <f>'so sanh'!A2819</f>
        <v>0</v>
      </c>
      <c r="B2766" s="208">
        <f>'so sanh'!B2819</f>
        <v>0</v>
      </c>
      <c r="C2766" s="208">
        <f>'so sanh'!C2819</f>
        <v>0</v>
      </c>
      <c r="D2766" s="208">
        <f>'so sanh'!D2819</f>
        <v>0</v>
      </c>
      <c r="E2766" s="208">
        <f>'so sanh'!E2819</f>
        <v>0</v>
      </c>
    </row>
    <row r="2767" spans="1:5" x14ac:dyDescent="0.3">
      <c r="A2767" s="45">
        <f>'so sanh'!A2820</f>
        <v>0</v>
      </c>
      <c r="B2767" s="208">
        <f>'so sanh'!B2820</f>
        <v>0</v>
      </c>
      <c r="C2767" s="208">
        <f>'so sanh'!C2820</f>
        <v>0</v>
      </c>
      <c r="D2767" s="208">
        <f>'so sanh'!D2820</f>
        <v>0</v>
      </c>
      <c r="E2767" s="208">
        <f>'so sanh'!E2820</f>
        <v>0</v>
      </c>
    </row>
    <row r="2768" spans="1:5" x14ac:dyDescent="0.3">
      <c r="A2768" s="45">
        <f>'so sanh'!A2821</f>
        <v>0</v>
      </c>
      <c r="B2768" s="208">
        <f>'so sanh'!B2821</f>
        <v>0</v>
      </c>
      <c r="C2768" s="208">
        <f>'so sanh'!C2821</f>
        <v>0</v>
      </c>
      <c r="D2768" s="208">
        <f>'so sanh'!D2821</f>
        <v>0</v>
      </c>
      <c r="E2768" s="208">
        <f>'so sanh'!E2821</f>
        <v>0</v>
      </c>
    </row>
    <row r="2769" spans="1:5" x14ac:dyDescent="0.3">
      <c r="A2769" s="45">
        <f>'so sanh'!A2822</f>
        <v>0</v>
      </c>
      <c r="B2769" s="208">
        <f>'so sanh'!B2822</f>
        <v>0</v>
      </c>
      <c r="C2769" s="208">
        <f>'so sanh'!C2822</f>
        <v>0</v>
      </c>
      <c r="D2769" s="208">
        <f>'so sanh'!D2822</f>
        <v>0</v>
      </c>
      <c r="E2769" s="208">
        <f>'so sanh'!E2822</f>
        <v>0</v>
      </c>
    </row>
    <row r="2770" spans="1:5" x14ac:dyDescent="0.3">
      <c r="A2770" s="45">
        <f>'so sanh'!A2823</f>
        <v>0</v>
      </c>
      <c r="B2770" s="208">
        <f>'so sanh'!B2823</f>
        <v>0</v>
      </c>
      <c r="C2770" s="208">
        <f>'so sanh'!C2823</f>
        <v>0</v>
      </c>
      <c r="D2770" s="208">
        <f>'so sanh'!D2823</f>
        <v>0</v>
      </c>
      <c r="E2770" s="208">
        <f>'so sanh'!E2823</f>
        <v>0</v>
      </c>
    </row>
    <row r="2771" spans="1:5" x14ac:dyDescent="0.3">
      <c r="A2771" s="45">
        <f>'so sanh'!A2824</f>
        <v>0</v>
      </c>
      <c r="B2771" s="208">
        <f>'so sanh'!B2824</f>
        <v>0</v>
      </c>
      <c r="C2771" s="208">
        <f>'so sanh'!C2824</f>
        <v>0</v>
      </c>
      <c r="D2771" s="208">
        <f>'so sanh'!D2824</f>
        <v>0</v>
      </c>
      <c r="E2771" s="208">
        <f>'so sanh'!E2824</f>
        <v>0</v>
      </c>
    </row>
    <row r="2772" spans="1:5" x14ac:dyDescent="0.3">
      <c r="A2772" s="45">
        <f>'so sanh'!A2825</f>
        <v>0</v>
      </c>
      <c r="B2772" s="208">
        <f>'so sanh'!B2825</f>
        <v>0</v>
      </c>
      <c r="C2772" s="208">
        <f>'so sanh'!C2825</f>
        <v>0</v>
      </c>
      <c r="D2772" s="208">
        <f>'so sanh'!D2825</f>
        <v>0</v>
      </c>
      <c r="E2772" s="208">
        <f>'so sanh'!E2825</f>
        <v>0</v>
      </c>
    </row>
    <row r="2773" spans="1:5" x14ac:dyDescent="0.3">
      <c r="A2773" s="45">
        <f>'so sanh'!A2826</f>
        <v>0</v>
      </c>
      <c r="B2773" s="208">
        <f>'so sanh'!B2826</f>
        <v>0</v>
      </c>
      <c r="C2773" s="208">
        <f>'so sanh'!C2826</f>
        <v>0</v>
      </c>
      <c r="D2773" s="208">
        <f>'so sanh'!D2826</f>
        <v>0</v>
      </c>
      <c r="E2773" s="208">
        <f>'so sanh'!E2826</f>
        <v>0</v>
      </c>
    </row>
    <row r="2774" spans="1:5" x14ac:dyDescent="0.3">
      <c r="A2774" s="45">
        <f>'so sanh'!A2827</f>
        <v>0</v>
      </c>
      <c r="B2774" s="208">
        <f>'so sanh'!B2827</f>
        <v>0</v>
      </c>
      <c r="C2774" s="208">
        <f>'so sanh'!C2827</f>
        <v>0</v>
      </c>
      <c r="D2774" s="208">
        <f>'so sanh'!D2827</f>
        <v>0</v>
      </c>
      <c r="E2774" s="208">
        <f>'so sanh'!E2827</f>
        <v>0</v>
      </c>
    </row>
    <row r="2775" spans="1:5" x14ac:dyDescent="0.3">
      <c r="A2775" s="45">
        <f>'so sanh'!A2828</f>
        <v>0</v>
      </c>
      <c r="B2775" s="208">
        <f>'so sanh'!B2828</f>
        <v>0</v>
      </c>
      <c r="C2775" s="208">
        <f>'so sanh'!C2828</f>
        <v>0</v>
      </c>
      <c r="D2775" s="208">
        <f>'so sanh'!D2828</f>
        <v>0</v>
      </c>
      <c r="E2775" s="208">
        <f>'so sanh'!E2828</f>
        <v>0</v>
      </c>
    </row>
    <row r="2776" spans="1:5" x14ac:dyDescent="0.3">
      <c r="A2776" s="45">
        <f>'so sanh'!A2829</f>
        <v>0</v>
      </c>
      <c r="B2776" s="208">
        <f>'so sanh'!B2829</f>
        <v>0</v>
      </c>
      <c r="C2776" s="208">
        <f>'so sanh'!C2829</f>
        <v>0</v>
      </c>
      <c r="D2776" s="208">
        <f>'so sanh'!D2829</f>
        <v>0</v>
      </c>
      <c r="E2776" s="208">
        <f>'so sanh'!E2829</f>
        <v>0</v>
      </c>
    </row>
    <row r="2777" spans="1:5" x14ac:dyDescent="0.3">
      <c r="A2777" s="45">
        <f>'so sanh'!A2830</f>
        <v>0</v>
      </c>
      <c r="B2777" s="208">
        <f>'so sanh'!B2830</f>
        <v>0</v>
      </c>
      <c r="C2777" s="208">
        <f>'so sanh'!C2830</f>
        <v>0</v>
      </c>
      <c r="D2777" s="208">
        <f>'so sanh'!D2830</f>
        <v>0</v>
      </c>
      <c r="E2777" s="208">
        <f>'so sanh'!E2830</f>
        <v>0</v>
      </c>
    </row>
    <row r="2778" spans="1:5" x14ac:dyDescent="0.3">
      <c r="A2778" s="45">
        <f>'so sanh'!A2831</f>
        <v>0</v>
      </c>
      <c r="B2778" s="208">
        <f>'so sanh'!B2831</f>
        <v>0</v>
      </c>
      <c r="C2778" s="208">
        <f>'so sanh'!C2831</f>
        <v>0</v>
      </c>
      <c r="D2778" s="208">
        <f>'so sanh'!D2831</f>
        <v>0</v>
      </c>
      <c r="E2778" s="208">
        <f>'so sanh'!E2831</f>
        <v>0</v>
      </c>
    </row>
    <row r="2779" spans="1:5" x14ac:dyDescent="0.3">
      <c r="A2779" s="45">
        <f>'so sanh'!A2832</f>
        <v>0</v>
      </c>
      <c r="B2779" s="208">
        <f>'so sanh'!B2832</f>
        <v>0</v>
      </c>
      <c r="C2779" s="208">
        <f>'so sanh'!C2832</f>
        <v>0</v>
      </c>
      <c r="D2779" s="208">
        <f>'so sanh'!D2832</f>
        <v>0</v>
      </c>
      <c r="E2779" s="208">
        <f>'so sanh'!E2832</f>
        <v>0</v>
      </c>
    </row>
    <row r="2780" spans="1:5" x14ac:dyDescent="0.3">
      <c r="A2780" s="45">
        <f>'so sanh'!A2833</f>
        <v>0</v>
      </c>
      <c r="B2780" s="208">
        <f>'so sanh'!B2833</f>
        <v>0</v>
      </c>
      <c r="C2780" s="208">
        <f>'so sanh'!C2833</f>
        <v>0</v>
      </c>
      <c r="D2780" s="208">
        <f>'so sanh'!D2833</f>
        <v>0</v>
      </c>
      <c r="E2780" s="208">
        <f>'so sanh'!E2833</f>
        <v>0</v>
      </c>
    </row>
    <row r="2781" spans="1:5" x14ac:dyDescent="0.3">
      <c r="A2781" s="45">
        <f>'so sanh'!A2834</f>
        <v>0</v>
      </c>
      <c r="B2781" s="208">
        <f>'so sanh'!B2834</f>
        <v>0</v>
      </c>
      <c r="C2781" s="208">
        <f>'so sanh'!C2834</f>
        <v>0</v>
      </c>
      <c r="D2781" s="208">
        <f>'so sanh'!D2834</f>
        <v>0</v>
      </c>
      <c r="E2781" s="208">
        <f>'so sanh'!E2834</f>
        <v>0</v>
      </c>
    </row>
    <row r="2782" spans="1:5" x14ac:dyDescent="0.3">
      <c r="A2782" s="45">
        <f>'so sanh'!A2835</f>
        <v>0</v>
      </c>
      <c r="B2782" s="208">
        <f>'so sanh'!B2835</f>
        <v>0</v>
      </c>
      <c r="C2782" s="208">
        <f>'so sanh'!C2835</f>
        <v>0</v>
      </c>
      <c r="D2782" s="208">
        <f>'so sanh'!D2835</f>
        <v>0</v>
      </c>
      <c r="E2782" s="208">
        <f>'so sanh'!E2835</f>
        <v>0</v>
      </c>
    </row>
    <row r="2783" spans="1:5" x14ac:dyDescent="0.3">
      <c r="A2783" s="45">
        <f>'so sanh'!A2836</f>
        <v>0</v>
      </c>
      <c r="B2783" s="208">
        <f>'so sanh'!B2836</f>
        <v>0</v>
      </c>
      <c r="C2783" s="208">
        <f>'so sanh'!C2836</f>
        <v>0</v>
      </c>
      <c r="D2783" s="208">
        <f>'so sanh'!D2836</f>
        <v>0</v>
      </c>
      <c r="E2783" s="208">
        <f>'so sanh'!E2836</f>
        <v>0</v>
      </c>
    </row>
    <row r="2784" spans="1:5" x14ac:dyDescent="0.3">
      <c r="A2784" s="45">
        <f>'so sanh'!A2837</f>
        <v>0</v>
      </c>
      <c r="B2784" s="208">
        <f>'so sanh'!B2837</f>
        <v>0</v>
      </c>
      <c r="C2784" s="208">
        <f>'so sanh'!C2837</f>
        <v>0</v>
      </c>
      <c r="D2784" s="208">
        <f>'so sanh'!D2837</f>
        <v>0</v>
      </c>
      <c r="E2784" s="208">
        <f>'so sanh'!E2837</f>
        <v>0</v>
      </c>
    </row>
    <row r="2785" spans="1:5" x14ac:dyDescent="0.3">
      <c r="A2785" s="45">
        <f>'so sanh'!A2838</f>
        <v>0</v>
      </c>
      <c r="B2785" s="208">
        <f>'so sanh'!B2838</f>
        <v>0</v>
      </c>
      <c r="C2785" s="208">
        <f>'so sanh'!C2838</f>
        <v>0</v>
      </c>
      <c r="D2785" s="208">
        <f>'so sanh'!D2838</f>
        <v>0</v>
      </c>
      <c r="E2785" s="208">
        <f>'so sanh'!E2838</f>
        <v>0</v>
      </c>
    </row>
    <row r="2786" spans="1:5" x14ac:dyDescent="0.3">
      <c r="A2786" s="45">
        <f>'so sanh'!A2839</f>
        <v>0</v>
      </c>
      <c r="B2786" s="208">
        <f>'so sanh'!B2839</f>
        <v>0</v>
      </c>
      <c r="C2786" s="208">
        <f>'so sanh'!C2839</f>
        <v>0</v>
      </c>
      <c r="D2786" s="208">
        <f>'so sanh'!D2839</f>
        <v>0</v>
      </c>
      <c r="E2786" s="208">
        <f>'so sanh'!E2839</f>
        <v>0</v>
      </c>
    </row>
    <row r="2787" spans="1:5" x14ac:dyDescent="0.3">
      <c r="A2787" s="45">
        <f>'so sanh'!A2840</f>
        <v>0</v>
      </c>
      <c r="B2787" s="208">
        <f>'so sanh'!B2840</f>
        <v>0</v>
      </c>
      <c r="C2787" s="208">
        <f>'so sanh'!C2840</f>
        <v>0</v>
      </c>
      <c r="D2787" s="208">
        <f>'so sanh'!D2840</f>
        <v>0</v>
      </c>
      <c r="E2787" s="208">
        <f>'so sanh'!E2840</f>
        <v>0</v>
      </c>
    </row>
    <row r="2788" spans="1:5" x14ac:dyDescent="0.3">
      <c r="A2788" s="45">
        <f>'so sanh'!A2841</f>
        <v>0</v>
      </c>
      <c r="B2788" s="208">
        <f>'so sanh'!B2841</f>
        <v>0</v>
      </c>
      <c r="C2788" s="208">
        <f>'so sanh'!C2841</f>
        <v>0</v>
      </c>
      <c r="D2788" s="208">
        <f>'so sanh'!D2841</f>
        <v>0</v>
      </c>
      <c r="E2788" s="208">
        <f>'so sanh'!E2841</f>
        <v>0</v>
      </c>
    </row>
    <row r="2789" spans="1:5" x14ac:dyDescent="0.3">
      <c r="A2789" s="45">
        <f>'so sanh'!A2842</f>
        <v>0</v>
      </c>
      <c r="B2789" s="208">
        <f>'so sanh'!B2842</f>
        <v>0</v>
      </c>
      <c r="C2789" s="208">
        <f>'so sanh'!C2842</f>
        <v>0</v>
      </c>
      <c r="D2789" s="208">
        <f>'so sanh'!D2842</f>
        <v>0</v>
      </c>
      <c r="E2789" s="208">
        <f>'so sanh'!E2842</f>
        <v>0</v>
      </c>
    </row>
    <row r="2790" spans="1:5" x14ac:dyDescent="0.3">
      <c r="A2790" s="45">
        <f>'so sanh'!A2843</f>
        <v>0</v>
      </c>
      <c r="B2790" s="208">
        <f>'so sanh'!B2843</f>
        <v>0</v>
      </c>
      <c r="C2790" s="208">
        <f>'so sanh'!C2843</f>
        <v>0</v>
      </c>
      <c r="D2790" s="208">
        <f>'so sanh'!D2843</f>
        <v>0</v>
      </c>
      <c r="E2790" s="208">
        <f>'so sanh'!E2843</f>
        <v>0</v>
      </c>
    </row>
    <row r="2791" spans="1:5" x14ac:dyDescent="0.3">
      <c r="A2791" s="45">
        <f>'so sanh'!A2844</f>
        <v>0</v>
      </c>
      <c r="B2791" s="208">
        <f>'so sanh'!B2844</f>
        <v>0</v>
      </c>
      <c r="C2791" s="208">
        <f>'so sanh'!C2844</f>
        <v>0</v>
      </c>
      <c r="D2791" s="208">
        <f>'so sanh'!D2844</f>
        <v>0</v>
      </c>
      <c r="E2791" s="208">
        <f>'so sanh'!E2844</f>
        <v>0</v>
      </c>
    </row>
    <row r="2792" spans="1:5" x14ac:dyDescent="0.3">
      <c r="A2792" s="45">
        <f>'so sanh'!A2845</f>
        <v>0</v>
      </c>
      <c r="B2792" s="208">
        <f>'so sanh'!B2845</f>
        <v>0</v>
      </c>
      <c r="C2792" s="208">
        <f>'so sanh'!C2845</f>
        <v>0</v>
      </c>
      <c r="D2792" s="208">
        <f>'so sanh'!D2845</f>
        <v>0</v>
      </c>
      <c r="E2792" s="208">
        <f>'so sanh'!E2845</f>
        <v>0</v>
      </c>
    </row>
    <row r="2793" spans="1:5" x14ac:dyDescent="0.3">
      <c r="A2793" s="45">
        <f>'so sanh'!A2846</f>
        <v>0</v>
      </c>
      <c r="B2793" s="208">
        <f>'so sanh'!B2846</f>
        <v>0</v>
      </c>
      <c r="C2793" s="208">
        <f>'so sanh'!C2846</f>
        <v>0</v>
      </c>
      <c r="D2793" s="208">
        <f>'so sanh'!D2846</f>
        <v>0</v>
      </c>
      <c r="E2793" s="208">
        <f>'so sanh'!E2846</f>
        <v>0</v>
      </c>
    </row>
    <row r="2794" spans="1:5" x14ac:dyDescent="0.3">
      <c r="A2794" s="45">
        <f>'so sanh'!A2847</f>
        <v>0</v>
      </c>
      <c r="B2794" s="208">
        <f>'so sanh'!B2847</f>
        <v>0</v>
      </c>
      <c r="C2794" s="208">
        <f>'so sanh'!C2847</f>
        <v>0</v>
      </c>
      <c r="D2794" s="208">
        <f>'so sanh'!D2847</f>
        <v>0</v>
      </c>
      <c r="E2794" s="208">
        <f>'so sanh'!E2847</f>
        <v>0</v>
      </c>
    </row>
    <row r="2795" spans="1:5" x14ac:dyDescent="0.3">
      <c r="A2795" s="45">
        <f>'so sanh'!A2848</f>
        <v>0</v>
      </c>
      <c r="B2795" s="208">
        <f>'so sanh'!B2848</f>
        <v>0</v>
      </c>
      <c r="C2795" s="208">
        <f>'so sanh'!C2848</f>
        <v>0</v>
      </c>
      <c r="D2795" s="208">
        <f>'so sanh'!D2848</f>
        <v>0</v>
      </c>
      <c r="E2795" s="208">
        <f>'so sanh'!E2848</f>
        <v>0</v>
      </c>
    </row>
    <row r="2796" spans="1:5" x14ac:dyDescent="0.3">
      <c r="A2796" s="45">
        <f>'so sanh'!A2849</f>
        <v>0</v>
      </c>
      <c r="B2796" s="208">
        <f>'so sanh'!B2849</f>
        <v>0</v>
      </c>
      <c r="C2796" s="208">
        <f>'so sanh'!C2849</f>
        <v>0</v>
      </c>
      <c r="D2796" s="208">
        <f>'so sanh'!D2849</f>
        <v>0</v>
      </c>
      <c r="E2796" s="208">
        <f>'so sanh'!E2849</f>
        <v>0</v>
      </c>
    </row>
    <row r="2797" spans="1:5" x14ac:dyDescent="0.3">
      <c r="A2797" s="45">
        <f>'so sanh'!A2850</f>
        <v>0</v>
      </c>
      <c r="B2797" s="208">
        <f>'so sanh'!B2850</f>
        <v>0</v>
      </c>
      <c r="C2797" s="208">
        <f>'so sanh'!C2850</f>
        <v>0</v>
      </c>
      <c r="D2797" s="208">
        <f>'so sanh'!D2850</f>
        <v>0</v>
      </c>
      <c r="E2797" s="208">
        <f>'so sanh'!E2850</f>
        <v>0</v>
      </c>
    </row>
    <row r="2798" spans="1:5" x14ac:dyDescent="0.3">
      <c r="A2798" s="45">
        <f>'so sanh'!A2851</f>
        <v>0</v>
      </c>
      <c r="B2798" s="208">
        <f>'so sanh'!B2851</f>
        <v>0</v>
      </c>
      <c r="C2798" s="208">
        <f>'so sanh'!C2851</f>
        <v>0</v>
      </c>
      <c r="D2798" s="208">
        <f>'so sanh'!D2851</f>
        <v>0</v>
      </c>
      <c r="E2798" s="208">
        <f>'so sanh'!E2851</f>
        <v>0</v>
      </c>
    </row>
    <row r="2799" spans="1:5" x14ac:dyDescent="0.3">
      <c r="A2799" s="45">
        <f>'so sanh'!A2852</f>
        <v>0</v>
      </c>
      <c r="B2799" s="208">
        <f>'so sanh'!B2852</f>
        <v>0</v>
      </c>
      <c r="C2799" s="208">
        <f>'so sanh'!C2852</f>
        <v>0</v>
      </c>
      <c r="D2799" s="208">
        <f>'so sanh'!D2852</f>
        <v>0</v>
      </c>
      <c r="E2799" s="208">
        <f>'so sanh'!E2852</f>
        <v>0</v>
      </c>
    </row>
    <row r="2800" spans="1:5" x14ac:dyDescent="0.3">
      <c r="A2800" s="45">
        <f>'so sanh'!A2853</f>
        <v>0</v>
      </c>
      <c r="B2800" s="208">
        <f>'so sanh'!B2853</f>
        <v>0</v>
      </c>
      <c r="C2800" s="208">
        <f>'so sanh'!C2853</f>
        <v>0</v>
      </c>
      <c r="D2800" s="208">
        <f>'so sanh'!D2853</f>
        <v>0</v>
      </c>
      <c r="E2800" s="208">
        <f>'so sanh'!E2853</f>
        <v>0</v>
      </c>
    </row>
    <row r="2801" spans="1:5" x14ac:dyDescent="0.3">
      <c r="A2801" s="45">
        <f>'so sanh'!A2854</f>
        <v>0</v>
      </c>
      <c r="B2801" s="208">
        <f>'so sanh'!B2854</f>
        <v>0</v>
      </c>
      <c r="C2801" s="208">
        <f>'so sanh'!C2854</f>
        <v>0</v>
      </c>
      <c r="D2801" s="208">
        <f>'so sanh'!D2854</f>
        <v>0</v>
      </c>
      <c r="E2801" s="208">
        <f>'so sanh'!E2854</f>
        <v>0</v>
      </c>
    </row>
    <row r="2802" spans="1:5" x14ac:dyDescent="0.3">
      <c r="A2802" s="45">
        <f>'so sanh'!A2855</f>
        <v>0</v>
      </c>
      <c r="B2802" s="208">
        <f>'so sanh'!B2855</f>
        <v>0</v>
      </c>
      <c r="C2802" s="208">
        <f>'so sanh'!C2855</f>
        <v>0</v>
      </c>
      <c r="D2802" s="208">
        <f>'so sanh'!D2855</f>
        <v>0</v>
      </c>
      <c r="E2802" s="208">
        <f>'so sanh'!E2855</f>
        <v>0</v>
      </c>
    </row>
    <row r="2803" spans="1:5" x14ac:dyDescent="0.3">
      <c r="A2803" s="45">
        <f>'so sanh'!A2856</f>
        <v>0</v>
      </c>
      <c r="B2803" s="208">
        <f>'so sanh'!B2856</f>
        <v>0</v>
      </c>
      <c r="C2803" s="208">
        <f>'so sanh'!C2856</f>
        <v>0</v>
      </c>
      <c r="D2803" s="208">
        <f>'so sanh'!D2856</f>
        <v>0</v>
      </c>
      <c r="E2803" s="208">
        <f>'so sanh'!E2856</f>
        <v>0</v>
      </c>
    </row>
    <row r="2804" spans="1:5" x14ac:dyDescent="0.3">
      <c r="A2804" s="45">
        <f>'so sanh'!A2857</f>
        <v>0</v>
      </c>
      <c r="B2804" s="208">
        <f>'so sanh'!B2857</f>
        <v>0</v>
      </c>
      <c r="C2804" s="208">
        <f>'so sanh'!C2857</f>
        <v>0</v>
      </c>
      <c r="D2804" s="208">
        <f>'so sanh'!D2857</f>
        <v>0</v>
      </c>
      <c r="E2804" s="208">
        <f>'so sanh'!E2857</f>
        <v>0</v>
      </c>
    </row>
    <row r="2805" spans="1:5" x14ac:dyDescent="0.3">
      <c r="A2805" s="45">
        <f>'so sanh'!A2858</f>
        <v>0</v>
      </c>
      <c r="B2805" s="208">
        <f>'so sanh'!B2858</f>
        <v>0</v>
      </c>
      <c r="C2805" s="208">
        <f>'so sanh'!C2858</f>
        <v>0</v>
      </c>
      <c r="D2805" s="208">
        <f>'so sanh'!D2858</f>
        <v>0</v>
      </c>
      <c r="E2805" s="208">
        <f>'so sanh'!E2858</f>
        <v>0</v>
      </c>
    </row>
    <row r="2806" spans="1:5" x14ac:dyDescent="0.3">
      <c r="A2806" s="45">
        <f>'so sanh'!A2859</f>
        <v>0</v>
      </c>
      <c r="B2806" s="208">
        <f>'so sanh'!B2859</f>
        <v>0</v>
      </c>
      <c r="C2806" s="208">
        <f>'so sanh'!C2859</f>
        <v>0</v>
      </c>
      <c r="D2806" s="208">
        <f>'so sanh'!D2859</f>
        <v>0</v>
      </c>
      <c r="E2806" s="208">
        <f>'so sanh'!E2859</f>
        <v>0</v>
      </c>
    </row>
    <row r="2807" spans="1:5" x14ac:dyDescent="0.3">
      <c r="A2807" s="45">
        <f>'so sanh'!A2860</f>
        <v>0</v>
      </c>
      <c r="B2807" s="208">
        <f>'so sanh'!B2860</f>
        <v>0</v>
      </c>
      <c r="C2807" s="208">
        <f>'so sanh'!C2860</f>
        <v>0</v>
      </c>
      <c r="D2807" s="208">
        <f>'so sanh'!D2860</f>
        <v>0</v>
      </c>
      <c r="E2807" s="208">
        <f>'so sanh'!E2860</f>
        <v>0</v>
      </c>
    </row>
    <row r="2808" spans="1:5" x14ac:dyDescent="0.3">
      <c r="A2808" s="45">
        <f>'so sanh'!A2861</f>
        <v>0</v>
      </c>
      <c r="B2808" s="208">
        <f>'so sanh'!B2861</f>
        <v>0</v>
      </c>
      <c r="C2808" s="208">
        <f>'so sanh'!C2861</f>
        <v>0</v>
      </c>
      <c r="D2808" s="208">
        <f>'so sanh'!D2861</f>
        <v>0</v>
      </c>
      <c r="E2808" s="208">
        <f>'so sanh'!E2861</f>
        <v>0</v>
      </c>
    </row>
    <row r="2809" spans="1:5" x14ac:dyDescent="0.3">
      <c r="A2809" s="45">
        <f>'so sanh'!A2862</f>
        <v>0</v>
      </c>
      <c r="B2809" s="208">
        <f>'so sanh'!B2862</f>
        <v>0</v>
      </c>
      <c r="C2809" s="208">
        <f>'so sanh'!C2862</f>
        <v>0</v>
      </c>
      <c r="D2809" s="208">
        <f>'so sanh'!D2862</f>
        <v>0</v>
      </c>
      <c r="E2809" s="208">
        <f>'so sanh'!E2862</f>
        <v>0</v>
      </c>
    </row>
    <row r="2810" spans="1:5" x14ac:dyDescent="0.3">
      <c r="A2810" s="45">
        <f>'so sanh'!A2863</f>
        <v>0</v>
      </c>
      <c r="B2810" s="208">
        <f>'so sanh'!B2863</f>
        <v>0</v>
      </c>
      <c r="C2810" s="208">
        <f>'so sanh'!C2863</f>
        <v>0</v>
      </c>
      <c r="D2810" s="208">
        <f>'so sanh'!D2863</f>
        <v>0</v>
      </c>
      <c r="E2810" s="208">
        <f>'so sanh'!E2863</f>
        <v>0</v>
      </c>
    </row>
    <row r="2811" spans="1:5" x14ac:dyDescent="0.3">
      <c r="A2811" s="45">
        <f>'so sanh'!A2864</f>
        <v>0</v>
      </c>
      <c r="B2811" s="208">
        <f>'so sanh'!B2864</f>
        <v>0</v>
      </c>
      <c r="C2811" s="208">
        <f>'so sanh'!C2864</f>
        <v>0</v>
      </c>
      <c r="D2811" s="208">
        <f>'so sanh'!D2864</f>
        <v>0</v>
      </c>
      <c r="E2811" s="208">
        <f>'so sanh'!E2864</f>
        <v>0</v>
      </c>
    </row>
    <row r="2812" spans="1:5" x14ac:dyDescent="0.3">
      <c r="A2812" s="45">
        <f>'so sanh'!A2865</f>
        <v>0</v>
      </c>
      <c r="B2812" s="208">
        <f>'so sanh'!B2865</f>
        <v>0</v>
      </c>
      <c r="C2812" s="208">
        <f>'so sanh'!C2865</f>
        <v>0</v>
      </c>
      <c r="D2812" s="208">
        <f>'so sanh'!D2865</f>
        <v>0</v>
      </c>
      <c r="E2812" s="208">
        <f>'so sanh'!E2865</f>
        <v>0</v>
      </c>
    </row>
    <row r="2813" spans="1:5" x14ac:dyDescent="0.3">
      <c r="A2813" s="45">
        <f>'so sanh'!A2866</f>
        <v>0</v>
      </c>
      <c r="B2813" s="208">
        <f>'so sanh'!B2866</f>
        <v>0</v>
      </c>
      <c r="C2813" s="208">
        <f>'so sanh'!C2866</f>
        <v>0</v>
      </c>
      <c r="D2813" s="208">
        <f>'so sanh'!D2866</f>
        <v>0</v>
      </c>
      <c r="E2813" s="208">
        <f>'so sanh'!E2866</f>
        <v>0</v>
      </c>
    </row>
    <row r="2814" spans="1:5" x14ac:dyDescent="0.3">
      <c r="A2814" s="45">
        <f>'so sanh'!A2867</f>
        <v>0</v>
      </c>
      <c r="B2814" s="208">
        <f>'so sanh'!B2867</f>
        <v>0</v>
      </c>
      <c r="C2814" s="208">
        <f>'so sanh'!C2867</f>
        <v>0</v>
      </c>
      <c r="D2814" s="208">
        <f>'so sanh'!D2867</f>
        <v>0</v>
      </c>
      <c r="E2814" s="208">
        <f>'so sanh'!E2867</f>
        <v>0</v>
      </c>
    </row>
    <row r="2815" spans="1:5" x14ac:dyDescent="0.3">
      <c r="A2815" s="45">
        <f>'so sanh'!A2868</f>
        <v>0</v>
      </c>
      <c r="B2815" s="208">
        <f>'so sanh'!B2868</f>
        <v>0</v>
      </c>
      <c r="C2815" s="208">
        <f>'so sanh'!C2868</f>
        <v>0</v>
      </c>
      <c r="D2815" s="208">
        <f>'so sanh'!D2868</f>
        <v>0</v>
      </c>
      <c r="E2815" s="208">
        <f>'so sanh'!E2868</f>
        <v>0</v>
      </c>
    </row>
    <row r="2816" spans="1:5" x14ac:dyDescent="0.3">
      <c r="A2816" s="45">
        <f>'so sanh'!A2869</f>
        <v>0</v>
      </c>
      <c r="B2816" s="208">
        <f>'so sanh'!B2869</f>
        <v>0</v>
      </c>
      <c r="C2816" s="208">
        <f>'so sanh'!C2869</f>
        <v>0</v>
      </c>
      <c r="D2816" s="208">
        <f>'so sanh'!D2869</f>
        <v>0</v>
      </c>
      <c r="E2816" s="208">
        <f>'so sanh'!E2869</f>
        <v>0</v>
      </c>
    </row>
    <row r="2817" spans="1:5" x14ac:dyDescent="0.3">
      <c r="A2817" s="45">
        <f>'so sanh'!A2870</f>
        <v>0</v>
      </c>
      <c r="B2817" s="208">
        <f>'so sanh'!B2870</f>
        <v>0</v>
      </c>
      <c r="C2817" s="208">
        <f>'so sanh'!C2870</f>
        <v>0</v>
      </c>
      <c r="D2817" s="208">
        <f>'so sanh'!D2870</f>
        <v>0</v>
      </c>
      <c r="E2817" s="208">
        <f>'so sanh'!E2870</f>
        <v>0</v>
      </c>
    </row>
    <row r="2818" spans="1:5" x14ac:dyDescent="0.3">
      <c r="A2818" s="45">
        <f>'so sanh'!A2871</f>
        <v>0</v>
      </c>
      <c r="B2818" s="208">
        <f>'so sanh'!B2871</f>
        <v>0</v>
      </c>
      <c r="C2818" s="208">
        <f>'so sanh'!C2871</f>
        <v>0</v>
      </c>
      <c r="D2818" s="208">
        <f>'so sanh'!D2871</f>
        <v>0</v>
      </c>
      <c r="E2818" s="208">
        <f>'so sanh'!E2871</f>
        <v>0</v>
      </c>
    </row>
    <row r="2819" spans="1:5" x14ac:dyDescent="0.3">
      <c r="A2819" s="45">
        <f>'so sanh'!A2872</f>
        <v>0</v>
      </c>
      <c r="B2819" s="208">
        <f>'so sanh'!B2872</f>
        <v>0</v>
      </c>
      <c r="C2819" s="208">
        <f>'so sanh'!C2872</f>
        <v>0</v>
      </c>
      <c r="D2819" s="208">
        <f>'so sanh'!D2872</f>
        <v>0</v>
      </c>
      <c r="E2819" s="208">
        <f>'so sanh'!E2872</f>
        <v>0</v>
      </c>
    </row>
    <row r="2820" spans="1:5" x14ac:dyDescent="0.3">
      <c r="A2820" s="45">
        <f>'so sanh'!A2873</f>
        <v>0</v>
      </c>
      <c r="B2820" s="208">
        <f>'so sanh'!B2873</f>
        <v>0</v>
      </c>
      <c r="C2820" s="208">
        <f>'so sanh'!C2873</f>
        <v>0</v>
      </c>
      <c r="D2820" s="208">
        <f>'so sanh'!D2873</f>
        <v>0</v>
      </c>
      <c r="E2820" s="208">
        <f>'so sanh'!E2873</f>
        <v>0</v>
      </c>
    </row>
    <row r="2821" spans="1:5" x14ac:dyDescent="0.3">
      <c r="A2821" s="45">
        <f>'so sanh'!A2874</f>
        <v>0</v>
      </c>
      <c r="B2821" s="208">
        <f>'so sanh'!B2874</f>
        <v>0</v>
      </c>
      <c r="C2821" s="208">
        <f>'so sanh'!C2874</f>
        <v>0</v>
      </c>
      <c r="D2821" s="208">
        <f>'so sanh'!D2874</f>
        <v>0</v>
      </c>
      <c r="E2821" s="208">
        <f>'so sanh'!E2874</f>
        <v>0</v>
      </c>
    </row>
    <row r="2822" spans="1:5" x14ac:dyDescent="0.3">
      <c r="A2822" s="45">
        <f>'so sanh'!A2875</f>
        <v>0</v>
      </c>
      <c r="B2822" s="208">
        <f>'so sanh'!B2875</f>
        <v>0</v>
      </c>
      <c r="C2822" s="208">
        <f>'so sanh'!C2875</f>
        <v>0</v>
      </c>
      <c r="D2822" s="208">
        <f>'so sanh'!D2875</f>
        <v>0</v>
      </c>
      <c r="E2822" s="208">
        <f>'so sanh'!E2875</f>
        <v>0</v>
      </c>
    </row>
    <row r="2823" spans="1:5" x14ac:dyDescent="0.3">
      <c r="A2823" s="45">
        <f>'so sanh'!A2876</f>
        <v>0</v>
      </c>
      <c r="B2823" s="208">
        <f>'so sanh'!B2876</f>
        <v>0</v>
      </c>
      <c r="C2823" s="208">
        <f>'so sanh'!C2876</f>
        <v>0</v>
      </c>
      <c r="D2823" s="208">
        <f>'so sanh'!D2876</f>
        <v>0</v>
      </c>
      <c r="E2823" s="208">
        <f>'so sanh'!E2876</f>
        <v>0</v>
      </c>
    </row>
    <row r="2824" spans="1:5" x14ac:dyDescent="0.3">
      <c r="A2824" s="45">
        <f>'so sanh'!A2877</f>
        <v>0</v>
      </c>
      <c r="B2824" s="208">
        <f>'so sanh'!B2877</f>
        <v>0</v>
      </c>
      <c r="C2824" s="208">
        <f>'so sanh'!C2877</f>
        <v>0</v>
      </c>
      <c r="D2824" s="208">
        <f>'so sanh'!D2877</f>
        <v>0</v>
      </c>
      <c r="E2824" s="208">
        <f>'so sanh'!E2877</f>
        <v>0</v>
      </c>
    </row>
    <row r="2825" spans="1:5" x14ac:dyDescent="0.3">
      <c r="A2825" s="45">
        <f>'so sanh'!A2878</f>
        <v>0</v>
      </c>
      <c r="B2825" s="208">
        <f>'so sanh'!B2878</f>
        <v>0</v>
      </c>
      <c r="C2825" s="208">
        <f>'so sanh'!C2878</f>
        <v>0</v>
      </c>
      <c r="D2825" s="208">
        <f>'so sanh'!D2878</f>
        <v>0</v>
      </c>
      <c r="E2825" s="208">
        <f>'so sanh'!E2878</f>
        <v>0</v>
      </c>
    </row>
    <row r="2826" spans="1:5" x14ac:dyDescent="0.3">
      <c r="A2826" s="45">
        <f>'so sanh'!A2879</f>
        <v>0</v>
      </c>
      <c r="B2826" s="208">
        <f>'so sanh'!B2879</f>
        <v>0</v>
      </c>
      <c r="C2826" s="208">
        <f>'so sanh'!C2879</f>
        <v>0</v>
      </c>
      <c r="D2826" s="208">
        <f>'so sanh'!D2879</f>
        <v>0</v>
      </c>
      <c r="E2826" s="208">
        <f>'so sanh'!E2879</f>
        <v>0</v>
      </c>
    </row>
    <row r="2827" spans="1:5" x14ac:dyDescent="0.3">
      <c r="A2827" s="45">
        <f>'so sanh'!A2880</f>
        <v>0</v>
      </c>
      <c r="B2827" s="208">
        <f>'so sanh'!B2880</f>
        <v>0</v>
      </c>
      <c r="C2827" s="208">
        <f>'so sanh'!C2880</f>
        <v>0</v>
      </c>
      <c r="D2827" s="208">
        <f>'so sanh'!D2880</f>
        <v>0</v>
      </c>
      <c r="E2827" s="208">
        <f>'so sanh'!E2880</f>
        <v>0</v>
      </c>
    </row>
    <row r="2828" spans="1:5" x14ac:dyDescent="0.3">
      <c r="A2828" s="45">
        <f>'so sanh'!A2881</f>
        <v>0</v>
      </c>
      <c r="B2828" s="208">
        <f>'so sanh'!B2881</f>
        <v>0</v>
      </c>
      <c r="C2828" s="208">
        <f>'so sanh'!C2881</f>
        <v>0</v>
      </c>
      <c r="D2828" s="208">
        <f>'so sanh'!D2881</f>
        <v>0</v>
      </c>
      <c r="E2828" s="208">
        <f>'so sanh'!E2881</f>
        <v>0</v>
      </c>
    </row>
    <row r="2829" spans="1:5" x14ac:dyDescent="0.3">
      <c r="A2829" s="45">
        <f>'so sanh'!A2882</f>
        <v>0</v>
      </c>
      <c r="B2829" s="208">
        <f>'so sanh'!B2882</f>
        <v>0</v>
      </c>
      <c r="C2829" s="208">
        <f>'so sanh'!C2882</f>
        <v>0</v>
      </c>
      <c r="D2829" s="208">
        <f>'so sanh'!D2882</f>
        <v>0</v>
      </c>
      <c r="E2829" s="208">
        <f>'so sanh'!E2882</f>
        <v>0</v>
      </c>
    </row>
    <row r="2830" spans="1:5" x14ac:dyDescent="0.3">
      <c r="A2830" s="45">
        <f>'so sanh'!A2883</f>
        <v>0</v>
      </c>
      <c r="B2830" s="208">
        <f>'so sanh'!B2883</f>
        <v>0</v>
      </c>
      <c r="C2830" s="208">
        <f>'so sanh'!C2883</f>
        <v>0</v>
      </c>
      <c r="D2830" s="208">
        <f>'so sanh'!D2883</f>
        <v>0</v>
      </c>
      <c r="E2830" s="208">
        <f>'so sanh'!E2883</f>
        <v>0</v>
      </c>
    </row>
    <row r="2831" spans="1:5" x14ac:dyDescent="0.3">
      <c r="A2831" s="45">
        <f>'so sanh'!A2884</f>
        <v>0</v>
      </c>
      <c r="B2831" s="208">
        <f>'so sanh'!B2884</f>
        <v>0</v>
      </c>
      <c r="C2831" s="208">
        <f>'so sanh'!C2884</f>
        <v>0</v>
      </c>
      <c r="D2831" s="208">
        <f>'so sanh'!D2884</f>
        <v>0</v>
      </c>
      <c r="E2831" s="208">
        <f>'so sanh'!E2884</f>
        <v>0</v>
      </c>
    </row>
    <row r="2832" spans="1:5" x14ac:dyDescent="0.3">
      <c r="A2832" s="45">
        <f>'so sanh'!A2885</f>
        <v>0</v>
      </c>
      <c r="B2832" s="208">
        <f>'so sanh'!B2885</f>
        <v>0</v>
      </c>
      <c r="C2832" s="208">
        <f>'so sanh'!C2885</f>
        <v>0</v>
      </c>
      <c r="D2832" s="208">
        <f>'so sanh'!D2885</f>
        <v>0</v>
      </c>
      <c r="E2832" s="208">
        <f>'so sanh'!E2885</f>
        <v>0</v>
      </c>
    </row>
    <row r="2833" spans="1:5" x14ac:dyDescent="0.3">
      <c r="A2833" s="45">
        <f>'so sanh'!A2886</f>
        <v>0</v>
      </c>
      <c r="B2833" s="208">
        <f>'so sanh'!B2886</f>
        <v>0</v>
      </c>
      <c r="C2833" s="208">
        <f>'so sanh'!C2886</f>
        <v>0</v>
      </c>
      <c r="D2833" s="208">
        <f>'so sanh'!D2886</f>
        <v>0</v>
      </c>
      <c r="E2833" s="208">
        <f>'so sanh'!E2886</f>
        <v>0</v>
      </c>
    </row>
    <row r="2834" spans="1:5" x14ac:dyDescent="0.3">
      <c r="A2834" s="45">
        <f>'so sanh'!A2887</f>
        <v>0</v>
      </c>
      <c r="B2834" s="208">
        <f>'so sanh'!B2887</f>
        <v>0</v>
      </c>
      <c r="C2834" s="208">
        <f>'so sanh'!C2887</f>
        <v>0</v>
      </c>
      <c r="D2834" s="208">
        <f>'so sanh'!D2887</f>
        <v>0</v>
      </c>
      <c r="E2834" s="208">
        <f>'so sanh'!E2887</f>
        <v>0</v>
      </c>
    </row>
    <row r="2835" spans="1:5" x14ac:dyDescent="0.3">
      <c r="A2835" s="45">
        <f>'so sanh'!A2888</f>
        <v>0</v>
      </c>
      <c r="B2835" s="208">
        <f>'so sanh'!B2888</f>
        <v>0</v>
      </c>
      <c r="C2835" s="208">
        <f>'so sanh'!C2888</f>
        <v>0</v>
      </c>
      <c r="D2835" s="208">
        <f>'so sanh'!D2888</f>
        <v>0</v>
      </c>
      <c r="E2835" s="208">
        <f>'so sanh'!E2888</f>
        <v>0</v>
      </c>
    </row>
    <row r="2836" spans="1:5" x14ac:dyDescent="0.3">
      <c r="A2836" s="45">
        <f>'so sanh'!A2889</f>
        <v>0</v>
      </c>
      <c r="B2836" s="208">
        <f>'so sanh'!B2889</f>
        <v>0</v>
      </c>
      <c r="C2836" s="208">
        <f>'so sanh'!C2889</f>
        <v>0</v>
      </c>
      <c r="D2836" s="208">
        <f>'so sanh'!D2889</f>
        <v>0</v>
      </c>
      <c r="E2836" s="208">
        <f>'so sanh'!E2889</f>
        <v>0</v>
      </c>
    </row>
    <row r="2837" spans="1:5" x14ac:dyDescent="0.3">
      <c r="A2837" s="45">
        <f>'so sanh'!A2890</f>
        <v>0</v>
      </c>
      <c r="B2837" s="208">
        <f>'so sanh'!B2890</f>
        <v>0</v>
      </c>
      <c r="C2837" s="208">
        <f>'so sanh'!C2890</f>
        <v>0</v>
      </c>
      <c r="D2837" s="208">
        <f>'so sanh'!D2890</f>
        <v>0</v>
      </c>
      <c r="E2837" s="208">
        <f>'so sanh'!E2890</f>
        <v>0</v>
      </c>
    </row>
    <row r="2838" spans="1:5" x14ac:dyDescent="0.3">
      <c r="A2838" s="45">
        <f>'so sanh'!A2891</f>
        <v>0</v>
      </c>
      <c r="B2838" s="208">
        <f>'so sanh'!B2891</f>
        <v>0</v>
      </c>
      <c r="C2838" s="208">
        <f>'so sanh'!C2891</f>
        <v>0</v>
      </c>
      <c r="D2838" s="208">
        <f>'so sanh'!D2891</f>
        <v>0</v>
      </c>
      <c r="E2838" s="208">
        <f>'so sanh'!E2891</f>
        <v>0</v>
      </c>
    </row>
    <row r="2839" spans="1:5" x14ac:dyDescent="0.3">
      <c r="A2839" s="45">
        <f>'so sanh'!A2892</f>
        <v>0</v>
      </c>
      <c r="B2839" s="208">
        <f>'so sanh'!B2892</f>
        <v>0</v>
      </c>
      <c r="C2839" s="208">
        <f>'so sanh'!C2892</f>
        <v>0</v>
      </c>
      <c r="D2839" s="208">
        <f>'so sanh'!D2892</f>
        <v>0</v>
      </c>
      <c r="E2839" s="208">
        <f>'so sanh'!E2892</f>
        <v>0</v>
      </c>
    </row>
    <row r="2840" spans="1:5" x14ac:dyDescent="0.3">
      <c r="A2840" s="45">
        <f>'so sanh'!A2893</f>
        <v>0</v>
      </c>
      <c r="B2840" s="208">
        <f>'so sanh'!B2893</f>
        <v>0</v>
      </c>
      <c r="C2840" s="208">
        <f>'so sanh'!C2893</f>
        <v>0</v>
      </c>
      <c r="D2840" s="208">
        <f>'so sanh'!D2893</f>
        <v>0</v>
      </c>
      <c r="E2840" s="208">
        <f>'so sanh'!E2893</f>
        <v>0</v>
      </c>
    </row>
    <row r="2841" spans="1:5" x14ac:dyDescent="0.3">
      <c r="A2841" s="45">
        <f>'so sanh'!A2894</f>
        <v>0</v>
      </c>
      <c r="B2841" s="208">
        <f>'so sanh'!B2894</f>
        <v>0</v>
      </c>
      <c r="C2841" s="208">
        <f>'so sanh'!C2894</f>
        <v>0</v>
      </c>
      <c r="D2841" s="208">
        <f>'so sanh'!D2894</f>
        <v>0</v>
      </c>
      <c r="E2841" s="208">
        <f>'so sanh'!E2894</f>
        <v>0</v>
      </c>
    </row>
    <row r="2842" spans="1:5" x14ac:dyDescent="0.3">
      <c r="A2842" s="45">
        <f>'so sanh'!A2895</f>
        <v>0</v>
      </c>
      <c r="B2842" s="208">
        <f>'so sanh'!B2895</f>
        <v>0</v>
      </c>
      <c r="C2842" s="208">
        <f>'so sanh'!C2895</f>
        <v>0</v>
      </c>
      <c r="D2842" s="208">
        <f>'so sanh'!D2895</f>
        <v>0</v>
      </c>
      <c r="E2842" s="208">
        <f>'so sanh'!E2895</f>
        <v>0</v>
      </c>
    </row>
    <row r="2843" spans="1:5" x14ac:dyDescent="0.3">
      <c r="A2843" s="45">
        <f>'so sanh'!A2896</f>
        <v>0</v>
      </c>
      <c r="B2843" s="208">
        <f>'so sanh'!B2896</f>
        <v>0</v>
      </c>
      <c r="C2843" s="208">
        <f>'so sanh'!C2896</f>
        <v>0</v>
      </c>
      <c r="D2843" s="208">
        <f>'so sanh'!D2896</f>
        <v>0</v>
      </c>
      <c r="E2843" s="208">
        <f>'so sanh'!E2896</f>
        <v>0</v>
      </c>
    </row>
    <row r="2844" spans="1:5" x14ac:dyDescent="0.3">
      <c r="A2844" s="45">
        <f>'so sanh'!A2897</f>
        <v>0</v>
      </c>
      <c r="B2844" s="208">
        <f>'so sanh'!B2897</f>
        <v>0</v>
      </c>
      <c r="C2844" s="208">
        <f>'so sanh'!C2897</f>
        <v>0</v>
      </c>
      <c r="D2844" s="208">
        <f>'so sanh'!D2897</f>
        <v>0</v>
      </c>
      <c r="E2844" s="208">
        <f>'so sanh'!E2897</f>
        <v>0</v>
      </c>
    </row>
    <row r="2845" spans="1:5" x14ac:dyDescent="0.3">
      <c r="A2845" s="45">
        <f>'so sanh'!A2898</f>
        <v>0</v>
      </c>
      <c r="B2845" s="208">
        <f>'so sanh'!B2898</f>
        <v>0</v>
      </c>
      <c r="C2845" s="208">
        <f>'so sanh'!C2898</f>
        <v>0</v>
      </c>
      <c r="D2845" s="208">
        <f>'so sanh'!D2898</f>
        <v>0</v>
      </c>
      <c r="E2845" s="208">
        <f>'so sanh'!E2898</f>
        <v>0</v>
      </c>
    </row>
    <row r="2846" spans="1:5" x14ac:dyDescent="0.3">
      <c r="A2846" s="45">
        <f>'so sanh'!A2899</f>
        <v>0</v>
      </c>
      <c r="B2846" s="208">
        <f>'so sanh'!B2899</f>
        <v>0</v>
      </c>
      <c r="C2846" s="208">
        <f>'so sanh'!C2899</f>
        <v>0</v>
      </c>
      <c r="D2846" s="208">
        <f>'so sanh'!D2899</f>
        <v>0</v>
      </c>
      <c r="E2846" s="208">
        <f>'so sanh'!E2899</f>
        <v>0</v>
      </c>
    </row>
    <row r="2847" spans="1:5" x14ac:dyDescent="0.3">
      <c r="A2847" s="45">
        <f>'so sanh'!A2900</f>
        <v>0</v>
      </c>
      <c r="B2847" s="208">
        <f>'so sanh'!B2900</f>
        <v>0</v>
      </c>
      <c r="C2847" s="208">
        <f>'so sanh'!C2900</f>
        <v>0</v>
      </c>
      <c r="D2847" s="208">
        <f>'so sanh'!D2900</f>
        <v>0</v>
      </c>
      <c r="E2847" s="208">
        <f>'so sanh'!E2900</f>
        <v>0</v>
      </c>
    </row>
    <row r="2848" spans="1:5" x14ac:dyDescent="0.3">
      <c r="A2848" s="45">
        <f>'so sanh'!A2901</f>
        <v>0</v>
      </c>
      <c r="B2848" s="208">
        <f>'so sanh'!B2901</f>
        <v>0</v>
      </c>
      <c r="C2848" s="208">
        <f>'so sanh'!C2901</f>
        <v>0</v>
      </c>
      <c r="D2848" s="208">
        <f>'so sanh'!D2901</f>
        <v>0</v>
      </c>
      <c r="E2848" s="208">
        <f>'so sanh'!E2901</f>
        <v>0</v>
      </c>
    </row>
    <row r="2849" spans="1:5" x14ac:dyDescent="0.3">
      <c r="A2849" s="45">
        <f>'so sanh'!A2902</f>
        <v>0</v>
      </c>
      <c r="B2849" s="208">
        <f>'so sanh'!B2902</f>
        <v>0</v>
      </c>
      <c r="C2849" s="208">
        <f>'so sanh'!C2902</f>
        <v>0</v>
      </c>
      <c r="D2849" s="208">
        <f>'so sanh'!D2902</f>
        <v>0</v>
      </c>
      <c r="E2849" s="208">
        <f>'so sanh'!E2902</f>
        <v>0</v>
      </c>
    </row>
    <row r="2850" spans="1:5" x14ac:dyDescent="0.3">
      <c r="A2850" s="45">
        <f>'so sanh'!A2903</f>
        <v>0</v>
      </c>
      <c r="B2850" s="208">
        <f>'so sanh'!B2903</f>
        <v>0</v>
      </c>
      <c r="C2850" s="208">
        <f>'so sanh'!C2903</f>
        <v>0</v>
      </c>
      <c r="D2850" s="208">
        <f>'so sanh'!D2903</f>
        <v>0</v>
      </c>
      <c r="E2850" s="208">
        <f>'so sanh'!E2903</f>
        <v>0</v>
      </c>
    </row>
    <row r="2851" spans="1:5" x14ac:dyDescent="0.3">
      <c r="A2851" s="45">
        <f>'so sanh'!A2904</f>
        <v>0</v>
      </c>
      <c r="B2851" s="208">
        <f>'so sanh'!B2904</f>
        <v>0</v>
      </c>
      <c r="C2851" s="208">
        <f>'so sanh'!C2904</f>
        <v>0</v>
      </c>
      <c r="D2851" s="208">
        <f>'so sanh'!D2904</f>
        <v>0</v>
      </c>
      <c r="E2851" s="208">
        <f>'so sanh'!E2904</f>
        <v>0</v>
      </c>
    </row>
    <row r="2852" spans="1:5" x14ac:dyDescent="0.3">
      <c r="A2852" s="45">
        <f>'so sanh'!A2905</f>
        <v>0</v>
      </c>
      <c r="B2852" s="208">
        <f>'so sanh'!B2905</f>
        <v>0</v>
      </c>
      <c r="C2852" s="208">
        <f>'so sanh'!C2905</f>
        <v>0</v>
      </c>
      <c r="D2852" s="208">
        <f>'so sanh'!D2905</f>
        <v>0</v>
      </c>
      <c r="E2852" s="208">
        <f>'so sanh'!E2905</f>
        <v>0</v>
      </c>
    </row>
    <row r="2853" spans="1:5" x14ac:dyDescent="0.3">
      <c r="A2853" s="45">
        <f>'so sanh'!A2906</f>
        <v>0</v>
      </c>
      <c r="B2853" s="208">
        <f>'so sanh'!B2906</f>
        <v>0</v>
      </c>
      <c r="C2853" s="208">
        <f>'so sanh'!C2906</f>
        <v>0</v>
      </c>
      <c r="D2853" s="208">
        <f>'so sanh'!D2906</f>
        <v>0</v>
      </c>
      <c r="E2853" s="208">
        <f>'so sanh'!E2906</f>
        <v>0</v>
      </c>
    </row>
    <row r="2854" spans="1:5" x14ac:dyDescent="0.3">
      <c r="A2854" s="45">
        <f>'so sanh'!A2907</f>
        <v>0</v>
      </c>
      <c r="B2854" s="208">
        <f>'so sanh'!B2907</f>
        <v>0</v>
      </c>
      <c r="C2854" s="208">
        <f>'so sanh'!C2907</f>
        <v>0</v>
      </c>
      <c r="D2854" s="208">
        <f>'so sanh'!D2907</f>
        <v>0</v>
      </c>
      <c r="E2854" s="208">
        <f>'so sanh'!E2907</f>
        <v>0</v>
      </c>
    </row>
    <row r="2855" spans="1:5" x14ac:dyDescent="0.3">
      <c r="A2855" s="45">
        <f>'so sanh'!A2908</f>
        <v>0</v>
      </c>
      <c r="B2855" s="208">
        <f>'so sanh'!B2908</f>
        <v>0</v>
      </c>
      <c r="C2855" s="208">
        <f>'so sanh'!C2908</f>
        <v>0</v>
      </c>
      <c r="D2855" s="208">
        <f>'so sanh'!D2908</f>
        <v>0</v>
      </c>
      <c r="E2855" s="208">
        <f>'so sanh'!E2908</f>
        <v>0</v>
      </c>
    </row>
    <row r="2856" spans="1:5" x14ac:dyDescent="0.3">
      <c r="A2856" s="45">
        <f>'so sanh'!A2909</f>
        <v>0</v>
      </c>
      <c r="B2856" s="208">
        <f>'so sanh'!B2909</f>
        <v>0</v>
      </c>
      <c r="C2856" s="208">
        <f>'so sanh'!C2909</f>
        <v>0</v>
      </c>
      <c r="D2856" s="208">
        <f>'so sanh'!D2909</f>
        <v>0</v>
      </c>
      <c r="E2856" s="208">
        <f>'so sanh'!E2909</f>
        <v>0</v>
      </c>
    </row>
    <row r="2857" spans="1:5" x14ac:dyDescent="0.3">
      <c r="A2857" s="45">
        <f>'so sanh'!A2910</f>
        <v>0</v>
      </c>
      <c r="B2857" s="208">
        <f>'so sanh'!B2910</f>
        <v>0</v>
      </c>
      <c r="C2857" s="208">
        <f>'so sanh'!C2910</f>
        <v>0</v>
      </c>
      <c r="D2857" s="208">
        <f>'so sanh'!D2910</f>
        <v>0</v>
      </c>
      <c r="E2857" s="208">
        <f>'so sanh'!E2910</f>
        <v>0</v>
      </c>
    </row>
    <row r="2858" spans="1:5" x14ac:dyDescent="0.3">
      <c r="A2858" s="45">
        <f>'so sanh'!A2911</f>
        <v>0</v>
      </c>
      <c r="B2858" s="208">
        <f>'so sanh'!B2911</f>
        <v>0</v>
      </c>
      <c r="C2858" s="208">
        <f>'so sanh'!C2911</f>
        <v>0</v>
      </c>
      <c r="D2858" s="208">
        <f>'so sanh'!D2911</f>
        <v>0</v>
      </c>
      <c r="E2858" s="208">
        <f>'so sanh'!E2911</f>
        <v>0</v>
      </c>
    </row>
    <row r="2859" spans="1:5" x14ac:dyDescent="0.3">
      <c r="A2859" s="45">
        <f>'so sanh'!A2912</f>
        <v>0</v>
      </c>
      <c r="B2859" s="208">
        <f>'so sanh'!B2912</f>
        <v>0</v>
      </c>
      <c r="C2859" s="208">
        <f>'so sanh'!C2912</f>
        <v>0</v>
      </c>
      <c r="D2859" s="208">
        <f>'so sanh'!D2912</f>
        <v>0</v>
      </c>
      <c r="E2859" s="208">
        <f>'so sanh'!E2912</f>
        <v>0</v>
      </c>
    </row>
    <row r="2860" spans="1:5" x14ac:dyDescent="0.3">
      <c r="A2860" s="45">
        <f>'so sanh'!A2913</f>
        <v>0</v>
      </c>
      <c r="B2860" s="208">
        <f>'so sanh'!B2913</f>
        <v>0</v>
      </c>
      <c r="C2860" s="208">
        <f>'so sanh'!C2913</f>
        <v>0</v>
      </c>
      <c r="D2860" s="208">
        <f>'so sanh'!D2913</f>
        <v>0</v>
      </c>
      <c r="E2860" s="208">
        <f>'so sanh'!E2913</f>
        <v>0</v>
      </c>
    </row>
    <row r="2861" spans="1:5" x14ac:dyDescent="0.3">
      <c r="A2861" s="45">
        <f>'so sanh'!A2914</f>
        <v>0</v>
      </c>
      <c r="B2861" s="208">
        <f>'so sanh'!B2914</f>
        <v>0</v>
      </c>
      <c r="C2861" s="208">
        <f>'so sanh'!C2914</f>
        <v>0</v>
      </c>
      <c r="D2861" s="208">
        <f>'so sanh'!D2914</f>
        <v>0</v>
      </c>
      <c r="E2861" s="208">
        <f>'so sanh'!E2914</f>
        <v>0</v>
      </c>
    </row>
    <row r="2862" spans="1:5" x14ac:dyDescent="0.3">
      <c r="A2862" s="45">
        <f>'so sanh'!A2915</f>
        <v>0</v>
      </c>
      <c r="B2862" s="208">
        <f>'so sanh'!B2915</f>
        <v>0</v>
      </c>
      <c r="C2862" s="208">
        <f>'so sanh'!C2915</f>
        <v>0</v>
      </c>
      <c r="D2862" s="208">
        <f>'so sanh'!D2915</f>
        <v>0</v>
      </c>
      <c r="E2862" s="208">
        <f>'so sanh'!E2915</f>
        <v>0</v>
      </c>
    </row>
    <row r="2863" spans="1:5" x14ac:dyDescent="0.3">
      <c r="A2863" s="45">
        <f>'so sanh'!A2916</f>
        <v>0</v>
      </c>
      <c r="B2863" s="208">
        <f>'so sanh'!B2916</f>
        <v>0</v>
      </c>
      <c r="C2863" s="208">
        <f>'so sanh'!C2916</f>
        <v>0</v>
      </c>
      <c r="D2863" s="208">
        <f>'so sanh'!D2916</f>
        <v>0</v>
      </c>
      <c r="E2863" s="208">
        <f>'so sanh'!E2916</f>
        <v>0</v>
      </c>
    </row>
    <row r="2864" spans="1:5" x14ac:dyDescent="0.3">
      <c r="A2864" s="45">
        <f>'so sanh'!A2917</f>
        <v>0</v>
      </c>
      <c r="B2864" s="208">
        <f>'so sanh'!B2917</f>
        <v>0</v>
      </c>
      <c r="C2864" s="208">
        <f>'so sanh'!C2917</f>
        <v>0</v>
      </c>
      <c r="D2864" s="208">
        <f>'so sanh'!D2917</f>
        <v>0</v>
      </c>
      <c r="E2864" s="208">
        <f>'so sanh'!E2917</f>
        <v>0</v>
      </c>
    </row>
    <row r="2865" spans="1:5" x14ac:dyDescent="0.3">
      <c r="A2865" s="45">
        <f>'so sanh'!A2918</f>
        <v>0</v>
      </c>
      <c r="B2865" s="208">
        <f>'so sanh'!B2918</f>
        <v>0</v>
      </c>
      <c r="C2865" s="208">
        <f>'so sanh'!C2918</f>
        <v>0</v>
      </c>
      <c r="D2865" s="208">
        <f>'so sanh'!D2918</f>
        <v>0</v>
      </c>
      <c r="E2865" s="208">
        <f>'so sanh'!E2918</f>
        <v>0</v>
      </c>
    </row>
    <row r="2866" spans="1:5" x14ac:dyDescent="0.3">
      <c r="A2866" s="45">
        <f>'so sanh'!A2919</f>
        <v>0</v>
      </c>
      <c r="B2866" s="208">
        <f>'so sanh'!B2919</f>
        <v>0</v>
      </c>
      <c r="C2866" s="208">
        <f>'so sanh'!C2919</f>
        <v>0</v>
      </c>
      <c r="D2866" s="208">
        <f>'so sanh'!D2919</f>
        <v>0</v>
      </c>
      <c r="E2866" s="208">
        <f>'so sanh'!E2919</f>
        <v>0</v>
      </c>
    </row>
    <row r="2867" spans="1:5" x14ac:dyDescent="0.3">
      <c r="A2867" s="45">
        <f>'so sanh'!A2920</f>
        <v>0</v>
      </c>
      <c r="B2867" s="208">
        <f>'so sanh'!B2920</f>
        <v>0</v>
      </c>
      <c r="C2867" s="208">
        <f>'so sanh'!C2920</f>
        <v>0</v>
      </c>
      <c r="D2867" s="208">
        <f>'so sanh'!D2920</f>
        <v>0</v>
      </c>
      <c r="E2867" s="208">
        <f>'so sanh'!E2920</f>
        <v>0</v>
      </c>
    </row>
    <row r="2868" spans="1:5" x14ac:dyDescent="0.3">
      <c r="A2868" s="45">
        <f>'so sanh'!A2921</f>
        <v>0</v>
      </c>
      <c r="B2868" s="208">
        <f>'so sanh'!B2921</f>
        <v>0</v>
      </c>
      <c r="C2868" s="208">
        <f>'so sanh'!C2921</f>
        <v>0</v>
      </c>
      <c r="D2868" s="208">
        <f>'so sanh'!D2921</f>
        <v>0</v>
      </c>
      <c r="E2868" s="208">
        <f>'so sanh'!E2921</f>
        <v>0</v>
      </c>
    </row>
    <row r="2869" spans="1:5" x14ac:dyDescent="0.3">
      <c r="A2869" s="45">
        <f>'so sanh'!A2922</f>
        <v>0</v>
      </c>
      <c r="B2869" s="208">
        <f>'so sanh'!B2922</f>
        <v>0</v>
      </c>
      <c r="C2869" s="208">
        <f>'so sanh'!C2922</f>
        <v>0</v>
      </c>
      <c r="D2869" s="208">
        <f>'so sanh'!D2922</f>
        <v>0</v>
      </c>
      <c r="E2869" s="208">
        <f>'so sanh'!E2922</f>
        <v>0</v>
      </c>
    </row>
    <row r="2870" spans="1:5" x14ac:dyDescent="0.3">
      <c r="A2870" s="45">
        <f>'so sanh'!A2923</f>
        <v>0</v>
      </c>
      <c r="B2870" s="208">
        <f>'so sanh'!B2923</f>
        <v>0</v>
      </c>
      <c r="C2870" s="208">
        <f>'so sanh'!C2923</f>
        <v>0</v>
      </c>
      <c r="D2870" s="208">
        <f>'so sanh'!D2923</f>
        <v>0</v>
      </c>
      <c r="E2870" s="208">
        <f>'so sanh'!E2923</f>
        <v>0</v>
      </c>
    </row>
    <row r="2871" spans="1:5" x14ac:dyDescent="0.3">
      <c r="A2871" s="45">
        <f>'so sanh'!A2924</f>
        <v>0</v>
      </c>
      <c r="B2871" s="208">
        <f>'so sanh'!B2924</f>
        <v>0</v>
      </c>
      <c r="C2871" s="208">
        <f>'so sanh'!C2924</f>
        <v>0</v>
      </c>
      <c r="D2871" s="208">
        <f>'so sanh'!D2924</f>
        <v>0</v>
      </c>
      <c r="E2871" s="208">
        <f>'so sanh'!E2924</f>
        <v>0</v>
      </c>
    </row>
    <row r="2872" spans="1:5" x14ac:dyDescent="0.3">
      <c r="A2872" s="45">
        <f>'so sanh'!A2925</f>
        <v>0</v>
      </c>
      <c r="B2872" s="208">
        <f>'so sanh'!B2925</f>
        <v>0</v>
      </c>
      <c r="C2872" s="208">
        <f>'so sanh'!C2925</f>
        <v>0</v>
      </c>
      <c r="D2872" s="208">
        <f>'so sanh'!D2925</f>
        <v>0</v>
      </c>
      <c r="E2872" s="208">
        <f>'so sanh'!E2925</f>
        <v>0</v>
      </c>
    </row>
    <row r="2873" spans="1:5" x14ac:dyDescent="0.3">
      <c r="A2873" s="45">
        <f>'so sanh'!A2926</f>
        <v>0</v>
      </c>
      <c r="B2873" s="208">
        <f>'so sanh'!B2926</f>
        <v>0</v>
      </c>
      <c r="C2873" s="208">
        <f>'so sanh'!C2926</f>
        <v>0</v>
      </c>
      <c r="D2873" s="208">
        <f>'so sanh'!D2926</f>
        <v>0</v>
      </c>
      <c r="E2873" s="208">
        <f>'so sanh'!E2926</f>
        <v>0</v>
      </c>
    </row>
    <row r="2874" spans="1:5" x14ac:dyDescent="0.3">
      <c r="A2874" s="45">
        <f>'so sanh'!A2927</f>
        <v>0</v>
      </c>
      <c r="B2874" s="208">
        <f>'so sanh'!B2927</f>
        <v>0</v>
      </c>
      <c r="C2874" s="208">
        <f>'so sanh'!C2927</f>
        <v>0</v>
      </c>
      <c r="D2874" s="208">
        <f>'so sanh'!D2927</f>
        <v>0</v>
      </c>
      <c r="E2874" s="208">
        <f>'so sanh'!E2927</f>
        <v>0</v>
      </c>
    </row>
    <row r="2875" spans="1:5" x14ac:dyDescent="0.3">
      <c r="A2875" s="45">
        <f>'so sanh'!A2928</f>
        <v>0</v>
      </c>
      <c r="B2875" s="208">
        <f>'so sanh'!B2928</f>
        <v>0</v>
      </c>
      <c r="C2875" s="208">
        <f>'so sanh'!C2928</f>
        <v>0</v>
      </c>
      <c r="D2875" s="208">
        <f>'so sanh'!D2928</f>
        <v>0</v>
      </c>
      <c r="E2875" s="208">
        <f>'so sanh'!E2928</f>
        <v>0</v>
      </c>
    </row>
    <row r="2876" spans="1:5" x14ac:dyDescent="0.3">
      <c r="A2876" s="45">
        <f>'so sanh'!A2929</f>
        <v>0</v>
      </c>
      <c r="B2876" s="208">
        <f>'so sanh'!B2929</f>
        <v>0</v>
      </c>
      <c r="C2876" s="208">
        <f>'so sanh'!C2929</f>
        <v>0</v>
      </c>
      <c r="D2876" s="208">
        <f>'so sanh'!D2929</f>
        <v>0</v>
      </c>
      <c r="E2876" s="208">
        <f>'so sanh'!E2929</f>
        <v>0</v>
      </c>
    </row>
    <row r="2877" spans="1:5" x14ac:dyDescent="0.3">
      <c r="A2877" s="45">
        <f>'so sanh'!A2930</f>
        <v>0</v>
      </c>
      <c r="B2877" s="208">
        <f>'so sanh'!B2930</f>
        <v>0</v>
      </c>
      <c r="C2877" s="208">
        <f>'so sanh'!C2930</f>
        <v>0</v>
      </c>
      <c r="D2877" s="208">
        <f>'so sanh'!D2930</f>
        <v>0</v>
      </c>
      <c r="E2877" s="208">
        <f>'so sanh'!E2930</f>
        <v>0</v>
      </c>
    </row>
    <row r="2878" spans="1:5" x14ac:dyDescent="0.3">
      <c r="A2878" s="45">
        <f>'so sanh'!A2931</f>
        <v>0</v>
      </c>
      <c r="B2878" s="208">
        <f>'so sanh'!B2931</f>
        <v>0</v>
      </c>
      <c r="C2878" s="208">
        <f>'so sanh'!C2931</f>
        <v>0</v>
      </c>
      <c r="D2878" s="208">
        <f>'so sanh'!D2931</f>
        <v>0</v>
      </c>
      <c r="E2878" s="208">
        <f>'so sanh'!E2931</f>
        <v>0</v>
      </c>
    </row>
    <row r="2879" spans="1:5" x14ac:dyDescent="0.3">
      <c r="A2879" s="45">
        <f>'so sanh'!A2932</f>
        <v>0</v>
      </c>
      <c r="B2879" s="208">
        <f>'so sanh'!B2932</f>
        <v>0</v>
      </c>
      <c r="C2879" s="208">
        <f>'so sanh'!C2932</f>
        <v>0</v>
      </c>
      <c r="D2879" s="208">
        <f>'so sanh'!D2932</f>
        <v>0</v>
      </c>
      <c r="E2879" s="208">
        <f>'so sanh'!E2932</f>
        <v>0</v>
      </c>
    </row>
    <row r="2880" spans="1:5" x14ac:dyDescent="0.3">
      <c r="A2880" s="45">
        <f>'so sanh'!A2933</f>
        <v>0</v>
      </c>
      <c r="B2880" s="208">
        <f>'so sanh'!B2933</f>
        <v>0</v>
      </c>
      <c r="C2880" s="208">
        <f>'so sanh'!C2933</f>
        <v>0</v>
      </c>
      <c r="D2880" s="208">
        <f>'so sanh'!D2933</f>
        <v>0</v>
      </c>
      <c r="E2880" s="208">
        <f>'so sanh'!E2933</f>
        <v>0</v>
      </c>
    </row>
    <row r="2881" spans="1:5" x14ac:dyDescent="0.3">
      <c r="A2881" s="45">
        <f>'so sanh'!A2934</f>
        <v>0</v>
      </c>
      <c r="B2881" s="208">
        <f>'so sanh'!B2934</f>
        <v>0</v>
      </c>
      <c r="C2881" s="208">
        <f>'so sanh'!C2934</f>
        <v>0</v>
      </c>
      <c r="D2881" s="208">
        <f>'so sanh'!D2934</f>
        <v>0</v>
      </c>
      <c r="E2881" s="208">
        <f>'so sanh'!E2934</f>
        <v>0</v>
      </c>
    </row>
    <row r="2882" spans="1:5" x14ac:dyDescent="0.3">
      <c r="A2882" s="45">
        <f>'so sanh'!A2935</f>
        <v>0</v>
      </c>
      <c r="B2882" s="208">
        <f>'so sanh'!B2935</f>
        <v>0</v>
      </c>
      <c r="C2882" s="208">
        <f>'so sanh'!C2935</f>
        <v>0</v>
      </c>
      <c r="D2882" s="208">
        <f>'so sanh'!D2935</f>
        <v>0</v>
      </c>
      <c r="E2882" s="208">
        <f>'so sanh'!E2935</f>
        <v>0</v>
      </c>
    </row>
    <row r="2883" spans="1:5" x14ac:dyDescent="0.3">
      <c r="A2883" s="45">
        <f>'so sanh'!A2936</f>
        <v>0</v>
      </c>
      <c r="B2883" s="208">
        <f>'so sanh'!B2936</f>
        <v>0</v>
      </c>
      <c r="C2883" s="208">
        <f>'so sanh'!C2936</f>
        <v>0</v>
      </c>
      <c r="D2883" s="208">
        <f>'so sanh'!D2936</f>
        <v>0</v>
      </c>
      <c r="E2883" s="208">
        <f>'so sanh'!E2936</f>
        <v>0</v>
      </c>
    </row>
    <row r="2884" spans="1:5" x14ac:dyDescent="0.3">
      <c r="A2884" s="45">
        <f>'so sanh'!A2937</f>
        <v>0</v>
      </c>
      <c r="B2884" s="208">
        <f>'so sanh'!B2937</f>
        <v>0</v>
      </c>
      <c r="C2884" s="208">
        <f>'so sanh'!C2937</f>
        <v>0</v>
      </c>
      <c r="D2884" s="208">
        <f>'so sanh'!D2937</f>
        <v>0</v>
      </c>
      <c r="E2884" s="208">
        <f>'so sanh'!E2937</f>
        <v>0</v>
      </c>
    </row>
    <row r="2885" spans="1:5" x14ac:dyDescent="0.3">
      <c r="A2885" s="45">
        <f>'so sanh'!A2938</f>
        <v>0</v>
      </c>
      <c r="B2885" s="208">
        <f>'so sanh'!B2938</f>
        <v>0</v>
      </c>
      <c r="C2885" s="208">
        <f>'so sanh'!C2938</f>
        <v>0</v>
      </c>
      <c r="D2885" s="208">
        <f>'so sanh'!D2938</f>
        <v>0</v>
      </c>
      <c r="E2885" s="208">
        <f>'so sanh'!E2938</f>
        <v>0</v>
      </c>
    </row>
    <row r="2886" spans="1:5" x14ac:dyDescent="0.3">
      <c r="A2886" s="45">
        <f>'so sanh'!A2939</f>
        <v>0</v>
      </c>
      <c r="B2886" s="208">
        <f>'so sanh'!B2939</f>
        <v>0</v>
      </c>
      <c r="C2886" s="208">
        <f>'so sanh'!C2939</f>
        <v>0</v>
      </c>
      <c r="D2886" s="208">
        <f>'so sanh'!D2939</f>
        <v>0</v>
      </c>
      <c r="E2886" s="208">
        <f>'so sanh'!E2939</f>
        <v>0</v>
      </c>
    </row>
    <row r="2887" spans="1:5" x14ac:dyDescent="0.3">
      <c r="A2887" s="45">
        <f>'so sanh'!A2940</f>
        <v>0</v>
      </c>
      <c r="B2887" s="208">
        <f>'so sanh'!B2940</f>
        <v>0</v>
      </c>
      <c r="C2887" s="208">
        <f>'so sanh'!C2940</f>
        <v>0</v>
      </c>
      <c r="D2887" s="208">
        <f>'so sanh'!D2940</f>
        <v>0</v>
      </c>
      <c r="E2887" s="208">
        <f>'so sanh'!E2940</f>
        <v>0</v>
      </c>
    </row>
    <row r="2888" spans="1:5" x14ac:dyDescent="0.3">
      <c r="A2888" s="45">
        <f>'so sanh'!A2941</f>
        <v>0</v>
      </c>
      <c r="B2888" s="208">
        <f>'so sanh'!B2941</f>
        <v>0</v>
      </c>
      <c r="C2888" s="208">
        <f>'so sanh'!C2941</f>
        <v>0</v>
      </c>
      <c r="D2888" s="208">
        <f>'so sanh'!D2941</f>
        <v>0</v>
      </c>
      <c r="E2888" s="208">
        <f>'so sanh'!E2941</f>
        <v>0</v>
      </c>
    </row>
    <row r="2889" spans="1:5" x14ac:dyDescent="0.3">
      <c r="A2889" s="45">
        <f>'so sanh'!A2942</f>
        <v>0</v>
      </c>
      <c r="B2889" s="208">
        <f>'so sanh'!B2942</f>
        <v>0</v>
      </c>
      <c r="C2889" s="208">
        <f>'so sanh'!C2942</f>
        <v>0</v>
      </c>
      <c r="D2889" s="208">
        <f>'so sanh'!D2942</f>
        <v>0</v>
      </c>
      <c r="E2889" s="208">
        <f>'so sanh'!E2942</f>
        <v>0</v>
      </c>
    </row>
    <row r="2890" spans="1:5" x14ac:dyDescent="0.3">
      <c r="A2890" s="45">
        <f>'so sanh'!A2943</f>
        <v>0</v>
      </c>
      <c r="B2890" s="208">
        <f>'so sanh'!B2943</f>
        <v>0</v>
      </c>
      <c r="C2890" s="208">
        <f>'so sanh'!C2943</f>
        <v>0</v>
      </c>
      <c r="D2890" s="208">
        <f>'so sanh'!D2943</f>
        <v>0</v>
      </c>
      <c r="E2890" s="208">
        <f>'so sanh'!E2943</f>
        <v>0</v>
      </c>
    </row>
    <row r="2891" spans="1:5" x14ac:dyDescent="0.3">
      <c r="A2891" s="45">
        <f>'so sanh'!A2944</f>
        <v>0</v>
      </c>
      <c r="B2891" s="208">
        <f>'so sanh'!B2944</f>
        <v>0</v>
      </c>
      <c r="C2891" s="208">
        <f>'so sanh'!C2944</f>
        <v>0</v>
      </c>
      <c r="D2891" s="208">
        <f>'so sanh'!D2944</f>
        <v>0</v>
      </c>
      <c r="E2891" s="208">
        <f>'so sanh'!E2944</f>
        <v>0</v>
      </c>
    </row>
    <row r="2892" spans="1:5" x14ac:dyDescent="0.3">
      <c r="A2892" s="45">
        <f>'so sanh'!A2945</f>
        <v>0</v>
      </c>
      <c r="B2892" s="208">
        <f>'so sanh'!B2945</f>
        <v>0</v>
      </c>
      <c r="C2892" s="208">
        <f>'so sanh'!C2945</f>
        <v>0</v>
      </c>
      <c r="D2892" s="208">
        <f>'so sanh'!D2945</f>
        <v>0</v>
      </c>
      <c r="E2892" s="208">
        <f>'so sanh'!E2945</f>
        <v>0</v>
      </c>
    </row>
    <row r="2893" spans="1:5" x14ac:dyDescent="0.3">
      <c r="A2893" s="45">
        <f>'so sanh'!A2946</f>
        <v>0</v>
      </c>
      <c r="B2893" s="208">
        <f>'so sanh'!B2946</f>
        <v>0</v>
      </c>
      <c r="C2893" s="208">
        <f>'so sanh'!C2946</f>
        <v>0</v>
      </c>
      <c r="D2893" s="208">
        <f>'so sanh'!D2946</f>
        <v>0</v>
      </c>
      <c r="E2893" s="208">
        <f>'so sanh'!E2946</f>
        <v>0</v>
      </c>
    </row>
    <row r="2894" spans="1:5" x14ac:dyDescent="0.3">
      <c r="A2894" s="45">
        <f>'so sanh'!A2947</f>
        <v>0</v>
      </c>
      <c r="B2894" s="208">
        <f>'so sanh'!B2947</f>
        <v>0</v>
      </c>
      <c r="C2894" s="208">
        <f>'so sanh'!C2947</f>
        <v>0</v>
      </c>
      <c r="D2894" s="208">
        <f>'so sanh'!D2947</f>
        <v>0</v>
      </c>
      <c r="E2894" s="208">
        <f>'so sanh'!E2947</f>
        <v>0</v>
      </c>
    </row>
    <row r="2895" spans="1:5" x14ac:dyDescent="0.3">
      <c r="A2895" s="45">
        <f>'so sanh'!A2948</f>
        <v>0</v>
      </c>
      <c r="B2895" s="208">
        <f>'so sanh'!B2948</f>
        <v>0</v>
      </c>
      <c r="C2895" s="208">
        <f>'so sanh'!C2948</f>
        <v>0</v>
      </c>
      <c r="D2895" s="208">
        <f>'so sanh'!D2948</f>
        <v>0</v>
      </c>
      <c r="E2895" s="208">
        <f>'so sanh'!E2948</f>
        <v>0</v>
      </c>
    </row>
    <row r="2896" spans="1:5" x14ac:dyDescent="0.3">
      <c r="A2896" s="45">
        <f>'so sanh'!A2949</f>
        <v>0</v>
      </c>
      <c r="B2896" s="208">
        <f>'so sanh'!B2949</f>
        <v>0</v>
      </c>
      <c r="C2896" s="208">
        <f>'so sanh'!C2949</f>
        <v>0</v>
      </c>
      <c r="D2896" s="208">
        <f>'so sanh'!D2949</f>
        <v>0</v>
      </c>
      <c r="E2896" s="208">
        <f>'so sanh'!E2949</f>
        <v>0</v>
      </c>
    </row>
    <row r="2897" spans="1:5" x14ac:dyDescent="0.3">
      <c r="A2897" s="45">
        <f>'so sanh'!A2950</f>
        <v>0</v>
      </c>
      <c r="B2897" s="208">
        <f>'so sanh'!B2950</f>
        <v>0</v>
      </c>
      <c r="C2897" s="208">
        <f>'so sanh'!C2950</f>
        <v>0</v>
      </c>
      <c r="D2897" s="208">
        <f>'so sanh'!D2950</f>
        <v>0</v>
      </c>
      <c r="E2897" s="208">
        <f>'so sanh'!E2950</f>
        <v>0</v>
      </c>
    </row>
    <row r="2898" spans="1:5" x14ac:dyDescent="0.3">
      <c r="A2898" s="45">
        <f>'so sanh'!A2951</f>
        <v>0</v>
      </c>
      <c r="B2898" s="208">
        <f>'so sanh'!B2951</f>
        <v>0</v>
      </c>
      <c r="C2898" s="208">
        <f>'so sanh'!C2951</f>
        <v>0</v>
      </c>
      <c r="D2898" s="208">
        <f>'so sanh'!D2951</f>
        <v>0</v>
      </c>
      <c r="E2898" s="208">
        <f>'so sanh'!E2951</f>
        <v>0</v>
      </c>
    </row>
    <row r="2899" spans="1:5" x14ac:dyDescent="0.3">
      <c r="A2899" s="45">
        <f>'so sanh'!A2952</f>
        <v>0</v>
      </c>
      <c r="B2899" s="208">
        <f>'so sanh'!B2952</f>
        <v>0</v>
      </c>
      <c r="C2899" s="208">
        <f>'so sanh'!C2952</f>
        <v>0</v>
      </c>
      <c r="D2899" s="208">
        <f>'so sanh'!D2952</f>
        <v>0</v>
      </c>
      <c r="E2899" s="208">
        <f>'so sanh'!E2952</f>
        <v>0</v>
      </c>
    </row>
    <row r="2900" spans="1:5" x14ac:dyDescent="0.3">
      <c r="A2900" s="45">
        <f>'so sanh'!A2953</f>
        <v>0</v>
      </c>
      <c r="B2900" s="208">
        <f>'so sanh'!B2953</f>
        <v>0</v>
      </c>
      <c r="C2900" s="208">
        <f>'so sanh'!C2953</f>
        <v>0</v>
      </c>
      <c r="D2900" s="208">
        <f>'so sanh'!D2953</f>
        <v>0</v>
      </c>
      <c r="E2900" s="208">
        <f>'so sanh'!E2953</f>
        <v>0</v>
      </c>
    </row>
    <row r="2901" spans="1:5" x14ac:dyDescent="0.3">
      <c r="A2901" s="45">
        <f>'so sanh'!A2954</f>
        <v>0</v>
      </c>
      <c r="B2901" s="208">
        <f>'so sanh'!B2954</f>
        <v>0</v>
      </c>
      <c r="C2901" s="208">
        <f>'so sanh'!C2954</f>
        <v>0</v>
      </c>
      <c r="D2901" s="208">
        <f>'so sanh'!D2954</f>
        <v>0</v>
      </c>
      <c r="E2901" s="208">
        <f>'so sanh'!E2954</f>
        <v>0</v>
      </c>
    </row>
    <row r="2902" spans="1:5" x14ac:dyDescent="0.3">
      <c r="A2902" s="45">
        <f>'so sanh'!A2955</f>
        <v>0</v>
      </c>
      <c r="B2902" s="208">
        <f>'so sanh'!B2955</f>
        <v>0</v>
      </c>
      <c r="C2902" s="208">
        <f>'so sanh'!C2955</f>
        <v>0</v>
      </c>
      <c r="D2902" s="208">
        <f>'so sanh'!D2955</f>
        <v>0</v>
      </c>
      <c r="E2902" s="208">
        <f>'so sanh'!E2955</f>
        <v>0</v>
      </c>
    </row>
    <row r="2903" spans="1:5" x14ac:dyDescent="0.3">
      <c r="A2903" s="45">
        <f>'so sanh'!A2956</f>
        <v>0</v>
      </c>
      <c r="B2903" s="208">
        <f>'so sanh'!B2956</f>
        <v>0</v>
      </c>
      <c r="C2903" s="208">
        <f>'so sanh'!C2956</f>
        <v>0</v>
      </c>
      <c r="D2903" s="208">
        <f>'so sanh'!D2956</f>
        <v>0</v>
      </c>
      <c r="E2903" s="208">
        <f>'so sanh'!E2956</f>
        <v>0</v>
      </c>
    </row>
    <row r="2904" spans="1:5" x14ac:dyDescent="0.3">
      <c r="A2904" s="45">
        <f>'so sanh'!A2957</f>
        <v>0</v>
      </c>
      <c r="B2904" s="208">
        <f>'so sanh'!B2957</f>
        <v>0</v>
      </c>
      <c r="C2904" s="208">
        <f>'so sanh'!C2957</f>
        <v>0</v>
      </c>
      <c r="D2904" s="208">
        <f>'so sanh'!D2957</f>
        <v>0</v>
      </c>
      <c r="E2904" s="208">
        <f>'so sanh'!E2957</f>
        <v>0</v>
      </c>
    </row>
    <row r="2905" spans="1:5" x14ac:dyDescent="0.3">
      <c r="A2905" s="45">
        <f>'so sanh'!A2958</f>
        <v>0</v>
      </c>
      <c r="B2905" s="208">
        <f>'so sanh'!B2958</f>
        <v>0</v>
      </c>
      <c r="C2905" s="208">
        <f>'so sanh'!C2958</f>
        <v>0</v>
      </c>
      <c r="D2905" s="208">
        <f>'so sanh'!D2958</f>
        <v>0</v>
      </c>
      <c r="E2905" s="208">
        <f>'so sanh'!E2958</f>
        <v>0</v>
      </c>
    </row>
    <row r="2906" spans="1:5" x14ac:dyDescent="0.3">
      <c r="A2906" s="45">
        <f>'so sanh'!A2959</f>
        <v>0</v>
      </c>
      <c r="B2906" s="208">
        <f>'so sanh'!B2959</f>
        <v>0</v>
      </c>
      <c r="C2906" s="208">
        <f>'so sanh'!C2959</f>
        <v>0</v>
      </c>
      <c r="D2906" s="208">
        <f>'so sanh'!D2959</f>
        <v>0</v>
      </c>
      <c r="E2906" s="208">
        <f>'so sanh'!E2959</f>
        <v>0</v>
      </c>
    </row>
    <row r="2907" spans="1:5" x14ac:dyDescent="0.3">
      <c r="A2907" s="45">
        <f>'so sanh'!A2960</f>
        <v>0</v>
      </c>
      <c r="B2907" s="208">
        <f>'so sanh'!B2960</f>
        <v>0</v>
      </c>
      <c r="C2907" s="208">
        <f>'so sanh'!C2960</f>
        <v>0</v>
      </c>
      <c r="D2907" s="208">
        <f>'so sanh'!D2960</f>
        <v>0</v>
      </c>
      <c r="E2907" s="208">
        <f>'so sanh'!E2960</f>
        <v>0</v>
      </c>
    </row>
    <row r="2908" spans="1:5" x14ac:dyDescent="0.3">
      <c r="A2908" s="45">
        <f>'so sanh'!A2961</f>
        <v>0</v>
      </c>
      <c r="B2908" s="208">
        <f>'so sanh'!B2961</f>
        <v>0</v>
      </c>
      <c r="C2908" s="208">
        <f>'so sanh'!C2961</f>
        <v>0</v>
      </c>
      <c r="D2908" s="208">
        <f>'so sanh'!D2961</f>
        <v>0</v>
      </c>
      <c r="E2908" s="208">
        <f>'so sanh'!E2961</f>
        <v>0</v>
      </c>
    </row>
    <row r="2909" spans="1:5" x14ac:dyDescent="0.3">
      <c r="A2909" s="45">
        <f>'so sanh'!A2962</f>
        <v>0</v>
      </c>
      <c r="B2909" s="208">
        <f>'so sanh'!B2962</f>
        <v>0</v>
      </c>
      <c r="C2909" s="208">
        <f>'so sanh'!C2962</f>
        <v>0</v>
      </c>
      <c r="D2909" s="208">
        <f>'so sanh'!D2962</f>
        <v>0</v>
      </c>
      <c r="E2909" s="208">
        <f>'so sanh'!E2962</f>
        <v>0</v>
      </c>
    </row>
    <row r="2910" spans="1:5" x14ac:dyDescent="0.3">
      <c r="A2910" s="45">
        <f>'so sanh'!A2963</f>
        <v>0</v>
      </c>
      <c r="B2910" s="208">
        <f>'so sanh'!B2963</f>
        <v>0</v>
      </c>
      <c r="C2910" s="208">
        <f>'so sanh'!C2963</f>
        <v>0</v>
      </c>
      <c r="D2910" s="208">
        <f>'so sanh'!D2963</f>
        <v>0</v>
      </c>
      <c r="E2910" s="208">
        <f>'so sanh'!E2963</f>
        <v>0</v>
      </c>
    </row>
    <row r="2911" spans="1:5" x14ac:dyDescent="0.3">
      <c r="A2911" s="45">
        <f>'so sanh'!A2964</f>
        <v>0</v>
      </c>
      <c r="B2911" s="208">
        <f>'so sanh'!B2964</f>
        <v>0</v>
      </c>
      <c r="C2911" s="208">
        <f>'so sanh'!C2964</f>
        <v>0</v>
      </c>
      <c r="D2911" s="208">
        <f>'so sanh'!D2964</f>
        <v>0</v>
      </c>
      <c r="E2911" s="208">
        <f>'so sanh'!E2964</f>
        <v>0</v>
      </c>
    </row>
    <row r="2912" spans="1:5" x14ac:dyDescent="0.3">
      <c r="A2912" s="45">
        <f>'so sanh'!A2965</f>
        <v>0</v>
      </c>
      <c r="B2912" s="208">
        <f>'so sanh'!B2965</f>
        <v>0</v>
      </c>
      <c r="C2912" s="208">
        <f>'so sanh'!C2965</f>
        <v>0</v>
      </c>
      <c r="D2912" s="208">
        <f>'so sanh'!D2965</f>
        <v>0</v>
      </c>
      <c r="E2912" s="208">
        <f>'so sanh'!E2965</f>
        <v>0</v>
      </c>
    </row>
    <row r="2913" spans="1:5" x14ac:dyDescent="0.3">
      <c r="A2913" s="45">
        <f>'so sanh'!A2966</f>
        <v>0</v>
      </c>
      <c r="B2913" s="208">
        <f>'so sanh'!B2966</f>
        <v>0</v>
      </c>
      <c r="C2913" s="208">
        <f>'so sanh'!C2966</f>
        <v>0</v>
      </c>
      <c r="D2913" s="208">
        <f>'so sanh'!D2966</f>
        <v>0</v>
      </c>
      <c r="E2913" s="208">
        <f>'so sanh'!E2966</f>
        <v>0</v>
      </c>
    </row>
    <row r="2914" spans="1:5" x14ac:dyDescent="0.3">
      <c r="A2914" s="45">
        <f>'so sanh'!A2967</f>
        <v>0</v>
      </c>
      <c r="B2914" s="208">
        <f>'so sanh'!B2967</f>
        <v>0</v>
      </c>
      <c r="C2914" s="208">
        <f>'so sanh'!C2967</f>
        <v>0</v>
      </c>
      <c r="D2914" s="208">
        <f>'so sanh'!D2967</f>
        <v>0</v>
      </c>
      <c r="E2914" s="208">
        <f>'so sanh'!E2967</f>
        <v>0</v>
      </c>
    </row>
    <row r="2915" spans="1:5" x14ac:dyDescent="0.3">
      <c r="A2915" s="45">
        <f>'so sanh'!A2968</f>
        <v>0</v>
      </c>
      <c r="B2915" s="208">
        <f>'so sanh'!B2968</f>
        <v>0</v>
      </c>
      <c r="C2915" s="208">
        <f>'so sanh'!C2968</f>
        <v>0</v>
      </c>
      <c r="D2915" s="208">
        <f>'so sanh'!D2968</f>
        <v>0</v>
      </c>
      <c r="E2915" s="208">
        <f>'so sanh'!E2968</f>
        <v>0</v>
      </c>
    </row>
    <row r="2916" spans="1:5" x14ac:dyDescent="0.3">
      <c r="A2916" s="45">
        <f>'so sanh'!A2969</f>
        <v>0</v>
      </c>
      <c r="B2916" s="208">
        <f>'so sanh'!B2969</f>
        <v>0</v>
      </c>
      <c r="C2916" s="208">
        <f>'so sanh'!C2969</f>
        <v>0</v>
      </c>
      <c r="D2916" s="208">
        <f>'so sanh'!D2969</f>
        <v>0</v>
      </c>
      <c r="E2916" s="208">
        <f>'so sanh'!E2969</f>
        <v>0</v>
      </c>
    </row>
    <row r="2917" spans="1:5" x14ac:dyDescent="0.3">
      <c r="A2917" s="45">
        <f>'so sanh'!A2970</f>
        <v>0</v>
      </c>
      <c r="B2917" s="208">
        <f>'so sanh'!B2970</f>
        <v>0</v>
      </c>
      <c r="C2917" s="208">
        <f>'so sanh'!C2970</f>
        <v>0</v>
      </c>
      <c r="D2917" s="208">
        <f>'so sanh'!D2970</f>
        <v>0</v>
      </c>
      <c r="E2917" s="208">
        <f>'so sanh'!E2970</f>
        <v>0</v>
      </c>
    </row>
    <row r="2918" spans="1:5" x14ac:dyDescent="0.3">
      <c r="A2918" s="45">
        <f>'so sanh'!A2971</f>
        <v>0</v>
      </c>
      <c r="B2918" s="208">
        <f>'so sanh'!B2971</f>
        <v>0</v>
      </c>
      <c r="C2918" s="208">
        <f>'so sanh'!C2971</f>
        <v>0</v>
      </c>
      <c r="D2918" s="208">
        <f>'so sanh'!D2971</f>
        <v>0</v>
      </c>
      <c r="E2918" s="208">
        <f>'so sanh'!E2971</f>
        <v>0</v>
      </c>
    </row>
    <row r="2919" spans="1:5" x14ac:dyDescent="0.3">
      <c r="A2919" s="45">
        <f>'so sanh'!A2972</f>
        <v>0</v>
      </c>
      <c r="B2919" s="208">
        <f>'so sanh'!B2972</f>
        <v>0</v>
      </c>
      <c r="C2919" s="208">
        <f>'so sanh'!C2972</f>
        <v>0</v>
      </c>
      <c r="D2919" s="208">
        <f>'so sanh'!D2972</f>
        <v>0</v>
      </c>
      <c r="E2919" s="208">
        <f>'so sanh'!E2972</f>
        <v>0</v>
      </c>
    </row>
    <row r="2920" spans="1:5" x14ac:dyDescent="0.3">
      <c r="A2920" s="45">
        <f>'so sanh'!A2973</f>
        <v>0</v>
      </c>
      <c r="B2920" s="208">
        <f>'so sanh'!B2973</f>
        <v>0</v>
      </c>
      <c r="C2920" s="208">
        <f>'so sanh'!C2973</f>
        <v>0</v>
      </c>
      <c r="D2920" s="208">
        <f>'so sanh'!D2973</f>
        <v>0</v>
      </c>
      <c r="E2920" s="208">
        <f>'so sanh'!E2973</f>
        <v>0</v>
      </c>
    </row>
    <row r="2921" spans="1:5" x14ac:dyDescent="0.3">
      <c r="A2921" s="45">
        <f>'so sanh'!A2974</f>
        <v>0</v>
      </c>
      <c r="B2921" s="208">
        <f>'so sanh'!B2974</f>
        <v>0</v>
      </c>
      <c r="C2921" s="208">
        <f>'so sanh'!C2974</f>
        <v>0</v>
      </c>
      <c r="D2921" s="208">
        <f>'so sanh'!D2974</f>
        <v>0</v>
      </c>
      <c r="E2921" s="208">
        <f>'so sanh'!E2974</f>
        <v>0</v>
      </c>
    </row>
    <row r="2922" spans="1:5" x14ac:dyDescent="0.3">
      <c r="A2922" s="45">
        <f>'so sanh'!A2975</f>
        <v>0</v>
      </c>
      <c r="B2922" s="208">
        <f>'so sanh'!B2975</f>
        <v>0</v>
      </c>
      <c r="C2922" s="208">
        <f>'so sanh'!C2975</f>
        <v>0</v>
      </c>
      <c r="D2922" s="208">
        <f>'so sanh'!D2975</f>
        <v>0</v>
      </c>
      <c r="E2922" s="208">
        <f>'so sanh'!E2975</f>
        <v>0</v>
      </c>
    </row>
    <row r="2923" spans="1:5" x14ac:dyDescent="0.3">
      <c r="A2923" s="45">
        <f>'so sanh'!A2976</f>
        <v>0</v>
      </c>
      <c r="B2923" s="208">
        <f>'so sanh'!B2976</f>
        <v>0</v>
      </c>
      <c r="C2923" s="208">
        <f>'so sanh'!C2976</f>
        <v>0</v>
      </c>
      <c r="D2923" s="208">
        <f>'so sanh'!D2976</f>
        <v>0</v>
      </c>
      <c r="E2923" s="208">
        <f>'so sanh'!E2976</f>
        <v>0</v>
      </c>
    </row>
    <row r="2924" spans="1:5" x14ac:dyDescent="0.3">
      <c r="A2924" s="45">
        <f>'so sanh'!A2977</f>
        <v>0</v>
      </c>
      <c r="B2924" s="208">
        <f>'so sanh'!B2977</f>
        <v>0</v>
      </c>
      <c r="C2924" s="208">
        <f>'so sanh'!C2977</f>
        <v>0</v>
      </c>
      <c r="D2924" s="208">
        <f>'so sanh'!D2977</f>
        <v>0</v>
      </c>
      <c r="E2924" s="208">
        <f>'so sanh'!E2977</f>
        <v>0</v>
      </c>
    </row>
    <row r="2925" spans="1:5" x14ac:dyDescent="0.3">
      <c r="A2925" s="45">
        <f>'so sanh'!A2978</f>
        <v>0</v>
      </c>
      <c r="B2925" s="208">
        <f>'so sanh'!B2978</f>
        <v>0</v>
      </c>
      <c r="C2925" s="208">
        <f>'so sanh'!C2978</f>
        <v>0</v>
      </c>
      <c r="D2925" s="208">
        <f>'so sanh'!D2978</f>
        <v>0</v>
      </c>
      <c r="E2925" s="208">
        <f>'so sanh'!E2978</f>
        <v>0</v>
      </c>
    </row>
    <row r="2926" spans="1:5" x14ac:dyDescent="0.3">
      <c r="A2926" s="45">
        <f>'so sanh'!A2979</f>
        <v>0</v>
      </c>
      <c r="B2926" s="208">
        <f>'so sanh'!B2979</f>
        <v>0</v>
      </c>
      <c r="C2926" s="208">
        <f>'so sanh'!C2979</f>
        <v>0</v>
      </c>
      <c r="D2926" s="208">
        <f>'so sanh'!D2979</f>
        <v>0</v>
      </c>
      <c r="E2926" s="208">
        <f>'so sanh'!E2979</f>
        <v>0</v>
      </c>
    </row>
    <row r="2927" spans="1:5" x14ac:dyDescent="0.3">
      <c r="A2927" s="45">
        <f>'so sanh'!A2980</f>
        <v>0</v>
      </c>
      <c r="B2927" s="208">
        <f>'so sanh'!B2980</f>
        <v>0</v>
      </c>
      <c r="C2927" s="208">
        <f>'so sanh'!C2980</f>
        <v>0</v>
      </c>
      <c r="D2927" s="208">
        <f>'so sanh'!D2980</f>
        <v>0</v>
      </c>
      <c r="E2927" s="208">
        <f>'so sanh'!E2980</f>
        <v>0</v>
      </c>
    </row>
    <row r="2928" spans="1:5" x14ac:dyDescent="0.3">
      <c r="A2928" s="45">
        <f>'so sanh'!A2981</f>
        <v>0</v>
      </c>
      <c r="B2928" s="208">
        <f>'so sanh'!B2981</f>
        <v>0</v>
      </c>
      <c r="C2928" s="208">
        <f>'so sanh'!C2981</f>
        <v>0</v>
      </c>
      <c r="D2928" s="208">
        <f>'so sanh'!D2981</f>
        <v>0</v>
      </c>
      <c r="E2928" s="208">
        <f>'so sanh'!E2981</f>
        <v>0</v>
      </c>
    </row>
    <row r="2929" spans="1:5" x14ac:dyDescent="0.3">
      <c r="A2929" s="45">
        <f>'so sanh'!A2982</f>
        <v>0</v>
      </c>
      <c r="B2929" s="208">
        <f>'so sanh'!B2982</f>
        <v>0</v>
      </c>
      <c r="C2929" s="208">
        <f>'so sanh'!C2982</f>
        <v>0</v>
      </c>
      <c r="D2929" s="208">
        <f>'so sanh'!D2982</f>
        <v>0</v>
      </c>
      <c r="E2929" s="208">
        <f>'so sanh'!E2982</f>
        <v>0</v>
      </c>
    </row>
    <row r="2930" spans="1:5" x14ac:dyDescent="0.3">
      <c r="A2930" s="45">
        <f>'so sanh'!A2983</f>
        <v>0</v>
      </c>
      <c r="B2930" s="208">
        <f>'so sanh'!B2983</f>
        <v>0</v>
      </c>
      <c r="C2930" s="208">
        <f>'so sanh'!C2983</f>
        <v>0</v>
      </c>
      <c r="D2930" s="208">
        <f>'so sanh'!D2983</f>
        <v>0</v>
      </c>
      <c r="E2930" s="208">
        <f>'so sanh'!E2983</f>
        <v>0</v>
      </c>
    </row>
    <row r="2931" spans="1:5" x14ac:dyDescent="0.3">
      <c r="A2931" s="45">
        <f>'so sanh'!A2984</f>
        <v>0</v>
      </c>
      <c r="B2931" s="208">
        <f>'so sanh'!B2984</f>
        <v>0</v>
      </c>
      <c r="C2931" s="208">
        <f>'so sanh'!C2984</f>
        <v>0</v>
      </c>
      <c r="D2931" s="208">
        <f>'so sanh'!D2984</f>
        <v>0</v>
      </c>
      <c r="E2931" s="208">
        <f>'so sanh'!E2984</f>
        <v>0</v>
      </c>
    </row>
    <row r="2932" spans="1:5" x14ac:dyDescent="0.3">
      <c r="A2932" s="45">
        <f>'so sanh'!A2985</f>
        <v>0</v>
      </c>
      <c r="B2932" s="208">
        <f>'so sanh'!B2985</f>
        <v>0</v>
      </c>
      <c r="C2932" s="208">
        <f>'so sanh'!C2985</f>
        <v>0</v>
      </c>
      <c r="D2932" s="208">
        <f>'so sanh'!D2985</f>
        <v>0</v>
      </c>
      <c r="E2932" s="208">
        <f>'so sanh'!E2985</f>
        <v>0</v>
      </c>
    </row>
    <row r="2933" spans="1:5" x14ac:dyDescent="0.3">
      <c r="A2933" s="45">
        <f>'so sanh'!A2986</f>
        <v>0</v>
      </c>
      <c r="B2933" s="208">
        <f>'so sanh'!B2986</f>
        <v>0</v>
      </c>
      <c r="C2933" s="208">
        <f>'so sanh'!C2986</f>
        <v>0</v>
      </c>
      <c r="D2933" s="208">
        <f>'so sanh'!D2986</f>
        <v>0</v>
      </c>
      <c r="E2933" s="208">
        <f>'so sanh'!E2986</f>
        <v>0</v>
      </c>
    </row>
    <row r="2934" spans="1:5" x14ac:dyDescent="0.3">
      <c r="A2934" s="45">
        <f>'so sanh'!A2987</f>
        <v>0</v>
      </c>
      <c r="B2934" s="208">
        <f>'so sanh'!B2987</f>
        <v>0</v>
      </c>
      <c r="C2934" s="208">
        <f>'so sanh'!C2987</f>
        <v>0</v>
      </c>
      <c r="D2934" s="208">
        <f>'so sanh'!D2987</f>
        <v>0</v>
      </c>
      <c r="E2934" s="208">
        <f>'so sanh'!E2987</f>
        <v>0</v>
      </c>
    </row>
    <row r="2935" spans="1:5" x14ac:dyDescent="0.3">
      <c r="A2935" s="45">
        <f>'so sanh'!A2988</f>
        <v>0</v>
      </c>
      <c r="B2935" s="208">
        <f>'so sanh'!B2988</f>
        <v>0</v>
      </c>
      <c r="C2935" s="208">
        <f>'so sanh'!C2988</f>
        <v>0</v>
      </c>
      <c r="D2935" s="208">
        <f>'so sanh'!D2988</f>
        <v>0</v>
      </c>
      <c r="E2935" s="208">
        <f>'so sanh'!E2988</f>
        <v>0</v>
      </c>
    </row>
    <row r="2936" spans="1:5" x14ac:dyDescent="0.3">
      <c r="A2936" s="45">
        <f>'so sanh'!A2989</f>
        <v>0</v>
      </c>
      <c r="B2936" s="208">
        <f>'so sanh'!B2989</f>
        <v>0</v>
      </c>
      <c r="C2936" s="208">
        <f>'so sanh'!C2989</f>
        <v>0</v>
      </c>
      <c r="D2936" s="208">
        <f>'so sanh'!D2989</f>
        <v>0</v>
      </c>
      <c r="E2936" s="208">
        <f>'so sanh'!E2989</f>
        <v>0</v>
      </c>
    </row>
    <row r="2937" spans="1:5" x14ac:dyDescent="0.3">
      <c r="A2937" s="45">
        <f>'so sanh'!A2990</f>
        <v>0</v>
      </c>
      <c r="B2937" s="208">
        <f>'so sanh'!B2990</f>
        <v>0</v>
      </c>
      <c r="C2937" s="208">
        <f>'so sanh'!C2990</f>
        <v>0</v>
      </c>
      <c r="D2937" s="208">
        <f>'so sanh'!D2990</f>
        <v>0</v>
      </c>
      <c r="E2937" s="208">
        <f>'so sanh'!E2990</f>
        <v>0</v>
      </c>
    </row>
    <row r="2938" spans="1:5" x14ac:dyDescent="0.3">
      <c r="A2938" s="45">
        <f>'so sanh'!A2991</f>
        <v>0</v>
      </c>
      <c r="B2938" s="208">
        <f>'so sanh'!B2991</f>
        <v>0</v>
      </c>
      <c r="C2938" s="208">
        <f>'so sanh'!C2991</f>
        <v>0</v>
      </c>
      <c r="D2938" s="208">
        <f>'so sanh'!D2991</f>
        <v>0</v>
      </c>
      <c r="E2938" s="208">
        <f>'so sanh'!E2991</f>
        <v>0</v>
      </c>
    </row>
    <row r="2939" spans="1:5" x14ac:dyDescent="0.3">
      <c r="A2939" s="45">
        <f>'so sanh'!A2992</f>
        <v>0</v>
      </c>
      <c r="B2939" s="208">
        <f>'so sanh'!B2992</f>
        <v>0</v>
      </c>
      <c r="C2939" s="208">
        <f>'so sanh'!C2992</f>
        <v>0</v>
      </c>
      <c r="D2939" s="208">
        <f>'so sanh'!D2992</f>
        <v>0</v>
      </c>
      <c r="E2939" s="208">
        <f>'so sanh'!E2992</f>
        <v>0</v>
      </c>
    </row>
    <row r="2940" spans="1:5" x14ac:dyDescent="0.3">
      <c r="A2940" s="45">
        <f>'so sanh'!A2993</f>
        <v>0</v>
      </c>
      <c r="B2940" s="208">
        <f>'so sanh'!B2993</f>
        <v>0</v>
      </c>
      <c r="C2940" s="208">
        <f>'so sanh'!C2993</f>
        <v>0</v>
      </c>
      <c r="D2940" s="208">
        <f>'so sanh'!D2993</f>
        <v>0</v>
      </c>
      <c r="E2940" s="208">
        <f>'so sanh'!E2993</f>
        <v>0</v>
      </c>
    </row>
    <row r="2941" spans="1:5" x14ac:dyDescent="0.3">
      <c r="A2941" s="45">
        <f>'so sanh'!A2994</f>
        <v>0</v>
      </c>
      <c r="B2941" s="208">
        <f>'so sanh'!B2994</f>
        <v>0</v>
      </c>
      <c r="C2941" s="208">
        <f>'so sanh'!C2994</f>
        <v>0</v>
      </c>
      <c r="D2941" s="208">
        <f>'so sanh'!D2994</f>
        <v>0</v>
      </c>
      <c r="E2941" s="208">
        <f>'so sanh'!E2994</f>
        <v>0</v>
      </c>
    </row>
    <row r="2942" spans="1:5" x14ac:dyDescent="0.3">
      <c r="A2942" s="45">
        <f>'so sanh'!A2995</f>
        <v>0</v>
      </c>
      <c r="B2942" s="208">
        <f>'so sanh'!B2995</f>
        <v>0</v>
      </c>
      <c r="C2942" s="208">
        <f>'so sanh'!C2995</f>
        <v>0</v>
      </c>
      <c r="D2942" s="208">
        <f>'so sanh'!D2995</f>
        <v>0</v>
      </c>
      <c r="E2942" s="208">
        <f>'so sanh'!E2995</f>
        <v>0</v>
      </c>
    </row>
    <row r="2943" spans="1:5" x14ac:dyDescent="0.3">
      <c r="A2943" s="45">
        <f>'so sanh'!A2996</f>
        <v>0</v>
      </c>
      <c r="B2943" s="208">
        <f>'so sanh'!B2996</f>
        <v>0</v>
      </c>
      <c r="C2943" s="208">
        <f>'so sanh'!C2996</f>
        <v>0</v>
      </c>
      <c r="D2943" s="208">
        <f>'so sanh'!D2996</f>
        <v>0</v>
      </c>
      <c r="E2943" s="208">
        <f>'so sanh'!E2996</f>
        <v>0</v>
      </c>
    </row>
    <row r="2944" spans="1:5" x14ac:dyDescent="0.3">
      <c r="A2944" s="45">
        <f>'so sanh'!A2997</f>
        <v>0</v>
      </c>
      <c r="B2944" s="208">
        <f>'so sanh'!B2997</f>
        <v>0</v>
      </c>
      <c r="C2944" s="208">
        <f>'so sanh'!C2997</f>
        <v>0</v>
      </c>
      <c r="D2944" s="208">
        <f>'so sanh'!D2997</f>
        <v>0</v>
      </c>
      <c r="E2944" s="208">
        <f>'so sanh'!E2997</f>
        <v>0</v>
      </c>
    </row>
    <row r="2945" spans="1:5" x14ac:dyDescent="0.3">
      <c r="A2945" s="45">
        <f>'so sanh'!A2998</f>
        <v>0</v>
      </c>
      <c r="B2945" s="208">
        <f>'so sanh'!B2998</f>
        <v>0</v>
      </c>
      <c r="C2945" s="208">
        <f>'so sanh'!C2998</f>
        <v>0</v>
      </c>
      <c r="D2945" s="208">
        <f>'so sanh'!D2998</f>
        <v>0</v>
      </c>
      <c r="E2945" s="208">
        <f>'so sanh'!E2998</f>
        <v>0</v>
      </c>
    </row>
    <row r="2946" spans="1:5" x14ac:dyDescent="0.3">
      <c r="A2946" s="45">
        <f>'so sanh'!A2999</f>
        <v>0</v>
      </c>
      <c r="B2946" s="208">
        <f>'so sanh'!B2999</f>
        <v>0</v>
      </c>
      <c r="C2946" s="208">
        <f>'so sanh'!C2999</f>
        <v>0</v>
      </c>
      <c r="D2946" s="208">
        <f>'so sanh'!D2999</f>
        <v>0</v>
      </c>
      <c r="E2946" s="208">
        <f>'so sanh'!E2999</f>
        <v>0</v>
      </c>
    </row>
    <row r="2947" spans="1:5" x14ac:dyDescent="0.3">
      <c r="A2947" s="45">
        <f>'so sanh'!A3000</f>
        <v>0</v>
      </c>
      <c r="B2947" s="208">
        <f>'so sanh'!B3000</f>
        <v>0</v>
      </c>
      <c r="C2947" s="208">
        <f>'so sanh'!C3000</f>
        <v>0</v>
      </c>
      <c r="D2947" s="208">
        <f>'so sanh'!D3000</f>
        <v>0</v>
      </c>
      <c r="E2947" s="208">
        <f>'so sanh'!E3000</f>
        <v>0</v>
      </c>
    </row>
    <row r="2948" spans="1:5" x14ac:dyDescent="0.3">
      <c r="A2948" s="45">
        <f>'so sanh'!A3001</f>
        <v>0</v>
      </c>
      <c r="B2948" s="208">
        <f>'so sanh'!B3001</f>
        <v>0</v>
      </c>
      <c r="C2948" s="208">
        <f>'so sanh'!C3001</f>
        <v>0</v>
      </c>
      <c r="D2948" s="208">
        <f>'so sanh'!D3001</f>
        <v>0</v>
      </c>
      <c r="E2948" s="208">
        <f>'so sanh'!E3001</f>
        <v>0</v>
      </c>
    </row>
    <row r="2949" spans="1:5" x14ac:dyDescent="0.3">
      <c r="A2949" s="45">
        <f>'so sanh'!A3002</f>
        <v>0</v>
      </c>
      <c r="B2949" s="208">
        <f>'so sanh'!B3002</f>
        <v>0</v>
      </c>
      <c r="C2949" s="208">
        <f>'so sanh'!C3002</f>
        <v>0</v>
      </c>
      <c r="D2949" s="208">
        <f>'so sanh'!D3002</f>
        <v>0</v>
      </c>
      <c r="E2949" s="208">
        <f>'so sanh'!E3002</f>
        <v>0</v>
      </c>
    </row>
    <row r="2950" spans="1:5" x14ac:dyDescent="0.3">
      <c r="A2950" s="45">
        <f>'so sanh'!A3003</f>
        <v>0</v>
      </c>
      <c r="B2950" s="208">
        <f>'so sanh'!B3003</f>
        <v>0</v>
      </c>
      <c r="C2950" s="208">
        <f>'so sanh'!C3003</f>
        <v>0</v>
      </c>
      <c r="D2950" s="208">
        <f>'so sanh'!D3003</f>
        <v>0</v>
      </c>
      <c r="E2950" s="208">
        <f>'so sanh'!E3003</f>
        <v>0</v>
      </c>
    </row>
    <row r="2951" spans="1:5" x14ac:dyDescent="0.3">
      <c r="A2951" s="45">
        <f>'so sanh'!A3004</f>
        <v>0</v>
      </c>
      <c r="B2951" s="208">
        <f>'so sanh'!B3004</f>
        <v>0</v>
      </c>
      <c r="C2951" s="208">
        <f>'so sanh'!C3004</f>
        <v>0</v>
      </c>
      <c r="D2951" s="208">
        <f>'so sanh'!D3004</f>
        <v>0</v>
      </c>
      <c r="E2951" s="208">
        <f>'so sanh'!E3004</f>
        <v>0</v>
      </c>
    </row>
    <row r="2952" spans="1:5" x14ac:dyDescent="0.3">
      <c r="A2952" s="45">
        <f>'so sanh'!A3005</f>
        <v>0</v>
      </c>
      <c r="B2952" s="208">
        <f>'so sanh'!B3005</f>
        <v>0</v>
      </c>
      <c r="C2952" s="208">
        <f>'so sanh'!C3005</f>
        <v>0</v>
      </c>
      <c r="D2952" s="208">
        <f>'so sanh'!D3005</f>
        <v>0</v>
      </c>
      <c r="E2952" s="208">
        <f>'so sanh'!E3005</f>
        <v>0</v>
      </c>
    </row>
    <row r="2953" spans="1:5" x14ac:dyDescent="0.3">
      <c r="A2953" s="45">
        <f>'so sanh'!A3006</f>
        <v>0</v>
      </c>
      <c r="B2953" s="208">
        <f>'so sanh'!B3006</f>
        <v>0</v>
      </c>
      <c r="C2953" s="208">
        <f>'so sanh'!C3006</f>
        <v>0</v>
      </c>
      <c r="D2953" s="208">
        <f>'so sanh'!D3006</f>
        <v>0</v>
      </c>
      <c r="E2953" s="208">
        <f>'so sanh'!E3006</f>
        <v>0</v>
      </c>
    </row>
    <row r="2954" spans="1:5" x14ac:dyDescent="0.3">
      <c r="A2954" s="45">
        <f>'so sanh'!A3007</f>
        <v>0</v>
      </c>
      <c r="B2954" s="208">
        <f>'so sanh'!B3007</f>
        <v>0</v>
      </c>
      <c r="C2954" s="208">
        <f>'so sanh'!C3007</f>
        <v>0</v>
      </c>
      <c r="D2954" s="208">
        <f>'so sanh'!D3007</f>
        <v>0</v>
      </c>
      <c r="E2954" s="208">
        <f>'so sanh'!E3007</f>
        <v>0</v>
      </c>
    </row>
    <row r="2955" spans="1:5" x14ac:dyDescent="0.3">
      <c r="A2955" s="45">
        <f>'so sanh'!A3008</f>
        <v>0</v>
      </c>
      <c r="B2955" s="208">
        <f>'so sanh'!B3008</f>
        <v>0</v>
      </c>
      <c r="C2955" s="208">
        <f>'so sanh'!C3008</f>
        <v>0</v>
      </c>
      <c r="D2955" s="208">
        <f>'so sanh'!D3008</f>
        <v>0</v>
      </c>
      <c r="E2955" s="208">
        <f>'so sanh'!E3008</f>
        <v>0</v>
      </c>
    </row>
    <row r="2956" spans="1:5" x14ac:dyDescent="0.3">
      <c r="A2956" s="45">
        <f>'so sanh'!A3009</f>
        <v>0</v>
      </c>
      <c r="B2956" s="208">
        <f>'so sanh'!B3009</f>
        <v>0</v>
      </c>
      <c r="C2956" s="208">
        <f>'so sanh'!C3009</f>
        <v>0</v>
      </c>
      <c r="D2956" s="208">
        <f>'so sanh'!D3009</f>
        <v>0</v>
      </c>
      <c r="E2956" s="208">
        <f>'so sanh'!E3009</f>
        <v>0</v>
      </c>
    </row>
    <row r="2957" spans="1:5" x14ac:dyDescent="0.3">
      <c r="A2957" s="45">
        <f>'so sanh'!A3010</f>
        <v>0</v>
      </c>
      <c r="B2957" s="208">
        <f>'so sanh'!B3010</f>
        <v>0</v>
      </c>
      <c r="C2957" s="208">
        <f>'so sanh'!C3010</f>
        <v>0</v>
      </c>
      <c r="D2957" s="208">
        <f>'so sanh'!D3010</f>
        <v>0</v>
      </c>
      <c r="E2957" s="208">
        <f>'so sanh'!E3010</f>
        <v>0</v>
      </c>
    </row>
    <row r="2958" spans="1:5" x14ac:dyDescent="0.3">
      <c r="A2958" s="45">
        <f>'so sanh'!A3011</f>
        <v>0</v>
      </c>
      <c r="B2958" s="208">
        <f>'so sanh'!B3011</f>
        <v>0</v>
      </c>
      <c r="C2958" s="208">
        <f>'so sanh'!C3011</f>
        <v>0</v>
      </c>
      <c r="D2958" s="208">
        <f>'so sanh'!D3011</f>
        <v>0</v>
      </c>
      <c r="E2958" s="208">
        <f>'so sanh'!E3011</f>
        <v>0</v>
      </c>
    </row>
    <row r="2959" spans="1:5" x14ac:dyDescent="0.3">
      <c r="A2959" s="45">
        <f>'so sanh'!A3012</f>
        <v>0</v>
      </c>
      <c r="B2959" s="208">
        <f>'so sanh'!B3012</f>
        <v>0</v>
      </c>
      <c r="C2959" s="208">
        <f>'so sanh'!C3012</f>
        <v>0</v>
      </c>
      <c r="D2959" s="208">
        <f>'so sanh'!D3012</f>
        <v>0</v>
      </c>
      <c r="E2959" s="208">
        <f>'so sanh'!E3012</f>
        <v>0</v>
      </c>
    </row>
    <row r="2960" spans="1:5" x14ac:dyDescent="0.3">
      <c r="A2960" s="45">
        <f>'so sanh'!A3013</f>
        <v>0</v>
      </c>
      <c r="B2960" s="208">
        <f>'so sanh'!B3013</f>
        <v>0</v>
      </c>
      <c r="C2960" s="208">
        <f>'so sanh'!C3013</f>
        <v>0</v>
      </c>
      <c r="D2960" s="208">
        <f>'so sanh'!D3013</f>
        <v>0</v>
      </c>
      <c r="E2960" s="208">
        <f>'so sanh'!E3013</f>
        <v>0</v>
      </c>
    </row>
    <row r="2961" spans="1:5" x14ac:dyDescent="0.3">
      <c r="A2961" s="45">
        <f>'so sanh'!A3014</f>
        <v>0</v>
      </c>
      <c r="B2961" s="208">
        <f>'so sanh'!B3014</f>
        <v>0</v>
      </c>
      <c r="C2961" s="208">
        <f>'so sanh'!C3014</f>
        <v>0</v>
      </c>
      <c r="D2961" s="208">
        <f>'so sanh'!D3014</f>
        <v>0</v>
      </c>
      <c r="E2961" s="208">
        <f>'so sanh'!E3014</f>
        <v>0</v>
      </c>
    </row>
    <row r="2962" spans="1:5" x14ac:dyDescent="0.3">
      <c r="A2962" s="45">
        <f>'so sanh'!A3015</f>
        <v>0</v>
      </c>
      <c r="B2962" s="208">
        <f>'so sanh'!B3015</f>
        <v>0</v>
      </c>
      <c r="C2962" s="208">
        <f>'so sanh'!C3015</f>
        <v>0</v>
      </c>
      <c r="D2962" s="208">
        <f>'so sanh'!D3015</f>
        <v>0</v>
      </c>
      <c r="E2962" s="208">
        <f>'so sanh'!E3015</f>
        <v>0</v>
      </c>
    </row>
    <row r="2963" spans="1:5" x14ac:dyDescent="0.3">
      <c r="A2963" s="45">
        <f>'so sanh'!A3016</f>
        <v>0</v>
      </c>
      <c r="B2963" s="208">
        <f>'so sanh'!B3016</f>
        <v>0</v>
      </c>
      <c r="C2963" s="208">
        <f>'so sanh'!C3016</f>
        <v>0</v>
      </c>
      <c r="D2963" s="208">
        <f>'so sanh'!D3016</f>
        <v>0</v>
      </c>
      <c r="E2963" s="208">
        <f>'so sanh'!E3016</f>
        <v>0</v>
      </c>
    </row>
    <row r="2964" spans="1:5" x14ac:dyDescent="0.3">
      <c r="A2964" s="45">
        <f>'so sanh'!A3017</f>
        <v>0</v>
      </c>
      <c r="B2964" s="208">
        <f>'so sanh'!B3017</f>
        <v>0</v>
      </c>
      <c r="C2964" s="208">
        <f>'so sanh'!C3017</f>
        <v>0</v>
      </c>
      <c r="D2964" s="208">
        <f>'so sanh'!D3017</f>
        <v>0</v>
      </c>
      <c r="E2964" s="208">
        <f>'so sanh'!E3017</f>
        <v>0</v>
      </c>
    </row>
    <row r="2965" spans="1:5" x14ac:dyDescent="0.3">
      <c r="A2965" s="45">
        <f>'so sanh'!A3018</f>
        <v>0</v>
      </c>
      <c r="B2965" s="208">
        <f>'so sanh'!B3018</f>
        <v>0</v>
      </c>
      <c r="C2965" s="208">
        <f>'so sanh'!C3018</f>
        <v>0</v>
      </c>
      <c r="D2965" s="208">
        <f>'so sanh'!D3018</f>
        <v>0</v>
      </c>
      <c r="E2965" s="208">
        <f>'so sanh'!E3018</f>
        <v>0</v>
      </c>
    </row>
    <row r="2966" spans="1:5" x14ac:dyDescent="0.3">
      <c r="A2966" s="45">
        <f>'so sanh'!A3019</f>
        <v>0</v>
      </c>
      <c r="B2966" s="208">
        <f>'so sanh'!B3019</f>
        <v>0</v>
      </c>
      <c r="C2966" s="208">
        <f>'so sanh'!C3019</f>
        <v>0</v>
      </c>
      <c r="D2966" s="208">
        <f>'so sanh'!D3019</f>
        <v>0</v>
      </c>
      <c r="E2966" s="208">
        <f>'so sanh'!E3019</f>
        <v>0</v>
      </c>
    </row>
    <row r="2967" spans="1:5" x14ac:dyDescent="0.3">
      <c r="A2967" s="45">
        <f>'so sanh'!A3020</f>
        <v>0</v>
      </c>
      <c r="B2967" s="208">
        <f>'so sanh'!B3020</f>
        <v>0</v>
      </c>
      <c r="C2967" s="208">
        <f>'so sanh'!C3020</f>
        <v>0</v>
      </c>
      <c r="D2967" s="208">
        <f>'so sanh'!D3020</f>
        <v>0</v>
      </c>
      <c r="E2967" s="208">
        <f>'so sanh'!E3020</f>
        <v>0</v>
      </c>
    </row>
    <row r="2968" spans="1:5" x14ac:dyDescent="0.3">
      <c r="A2968" s="45">
        <f>'so sanh'!A3021</f>
        <v>0</v>
      </c>
      <c r="B2968" s="208">
        <f>'so sanh'!B3021</f>
        <v>0</v>
      </c>
      <c r="C2968" s="208">
        <f>'so sanh'!C3021</f>
        <v>0</v>
      </c>
      <c r="D2968" s="208">
        <f>'so sanh'!D3021</f>
        <v>0</v>
      </c>
      <c r="E2968" s="208">
        <f>'so sanh'!E3021</f>
        <v>0</v>
      </c>
    </row>
    <row r="2969" spans="1:5" x14ac:dyDescent="0.3">
      <c r="A2969" s="45">
        <f>'so sanh'!A3022</f>
        <v>0</v>
      </c>
      <c r="B2969" s="208">
        <f>'so sanh'!B3022</f>
        <v>0</v>
      </c>
      <c r="C2969" s="208">
        <f>'so sanh'!C3022</f>
        <v>0</v>
      </c>
      <c r="D2969" s="208">
        <f>'so sanh'!D3022</f>
        <v>0</v>
      </c>
      <c r="E2969" s="208">
        <f>'so sanh'!E3022</f>
        <v>0</v>
      </c>
    </row>
    <row r="2970" spans="1:5" x14ac:dyDescent="0.3">
      <c r="A2970" s="45">
        <f>'so sanh'!A3023</f>
        <v>0</v>
      </c>
      <c r="B2970" s="208">
        <f>'so sanh'!B3023</f>
        <v>0</v>
      </c>
      <c r="C2970" s="208">
        <f>'so sanh'!C3023</f>
        <v>0</v>
      </c>
      <c r="D2970" s="208">
        <f>'so sanh'!D3023</f>
        <v>0</v>
      </c>
      <c r="E2970" s="208">
        <f>'so sanh'!E3023</f>
        <v>0</v>
      </c>
    </row>
    <row r="2971" spans="1:5" x14ac:dyDescent="0.3">
      <c r="A2971" s="45">
        <f>'so sanh'!A3024</f>
        <v>0</v>
      </c>
      <c r="B2971" s="208">
        <f>'so sanh'!B3024</f>
        <v>0</v>
      </c>
      <c r="C2971" s="208">
        <f>'so sanh'!C3024</f>
        <v>0</v>
      </c>
      <c r="D2971" s="208">
        <f>'so sanh'!D3024</f>
        <v>0</v>
      </c>
      <c r="E2971" s="208">
        <f>'so sanh'!E3024</f>
        <v>0</v>
      </c>
    </row>
    <row r="2972" spans="1:5" x14ac:dyDescent="0.3">
      <c r="A2972" s="45">
        <f>'so sanh'!A3025</f>
        <v>0</v>
      </c>
      <c r="B2972" s="208">
        <f>'so sanh'!B3025</f>
        <v>0</v>
      </c>
      <c r="C2972" s="208">
        <f>'so sanh'!C3025</f>
        <v>0</v>
      </c>
      <c r="D2972" s="208">
        <f>'so sanh'!D3025</f>
        <v>0</v>
      </c>
      <c r="E2972" s="208">
        <f>'so sanh'!E3025</f>
        <v>0</v>
      </c>
    </row>
    <row r="2973" spans="1:5" x14ac:dyDescent="0.3">
      <c r="A2973" s="45">
        <f>'so sanh'!A3026</f>
        <v>0</v>
      </c>
      <c r="B2973" s="208">
        <f>'so sanh'!B3026</f>
        <v>0</v>
      </c>
      <c r="C2973" s="208">
        <f>'so sanh'!C3026</f>
        <v>0</v>
      </c>
      <c r="D2973" s="208">
        <f>'so sanh'!D3026</f>
        <v>0</v>
      </c>
      <c r="E2973" s="208">
        <f>'so sanh'!E3026</f>
        <v>0</v>
      </c>
    </row>
    <row r="2974" spans="1:5" x14ac:dyDescent="0.3">
      <c r="A2974" s="45">
        <f>'so sanh'!A3027</f>
        <v>0</v>
      </c>
      <c r="B2974" s="208">
        <f>'so sanh'!B3027</f>
        <v>0</v>
      </c>
      <c r="C2974" s="208">
        <f>'so sanh'!C3027</f>
        <v>0</v>
      </c>
      <c r="D2974" s="208">
        <f>'so sanh'!D3027</f>
        <v>0</v>
      </c>
      <c r="E2974" s="208">
        <f>'so sanh'!E3027</f>
        <v>0</v>
      </c>
    </row>
    <row r="2975" spans="1:5" x14ac:dyDescent="0.3">
      <c r="A2975" s="45">
        <f>'so sanh'!A3028</f>
        <v>0</v>
      </c>
      <c r="B2975" s="208">
        <f>'so sanh'!B3028</f>
        <v>0</v>
      </c>
      <c r="C2975" s="208">
        <f>'so sanh'!C3028</f>
        <v>0</v>
      </c>
      <c r="D2975" s="208">
        <f>'so sanh'!D3028</f>
        <v>0</v>
      </c>
      <c r="E2975" s="208">
        <f>'so sanh'!E3028</f>
        <v>0</v>
      </c>
    </row>
    <row r="2976" spans="1:5" x14ac:dyDescent="0.3">
      <c r="A2976" s="45">
        <f>'so sanh'!A3029</f>
        <v>0</v>
      </c>
      <c r="B2976" s="208">
        <f>'so sanh'!B3029</f>
        <v>0</v>
      </c>
      <c r="C2976" s="208">
        <f>'so sanh'!C3029</f>
        <v>0</v>
      </c>
      <c r="D2976" s="208">
        <f>'so sanh'!D3029</f>
        <v>0</v>
      </c>
      <c r="E2976" s="208">
        <f>'so sanh'!E3029</f>
        <v>0</v>
      </c>
    </row>
    <row r="2977" spans="1:5" x14ac:dyDescent="0.3">
      <c r="A2977" s="45">
        <f>'so sanh'!A3030</f>
        <v>0</v>
      </c>
      <c r="B2977" s="208">
        <f>'so sanh'!B3030</f>
        <v>0</v>
      </c>
      <c r="C2977" s="208">
        <f>'so sanh'!C3030</f>
        <v>0</v>
      </c>
      <c r="D2977" s="208">
        <f>'so sanh'!D3030</f>
        <v>0</v>
      </c>
      <c r="E2977" s="208">
        <f>'so sanh'!E3030</f>
        <v>0</v>
      </c>
    </row>
    <row r="2978" spans="1:5" x14ac:dyDescent="0.3">
      <c r="A2978" s="45">
        <f>'so sanh'!A3031</f>
        <v>0</v>
      </c>
      <c r="B2978" s="208">
        <f>'so sanh'!B3031</f>
        <v>0</v>
      </c>
      <c r="C2978" s="208">
        <f>'so sanh'!C3031</f>
        <v>0</v>
      </c>
      <c r="D2978" s="208">
        <f>'so sanh'!D3031</f>
        <v>0</v>
      </c>
      <c r="E2978" s="208">
        <f>'so sanh'!E3031</f>
        <v>0</v>
      </c>
    </row>
    <row r="2979" spans="1:5" x14ac:dyDescent="0.3">
      <c r="A2979" s="45">
        <f>'so sanh'!A3032</f>
        <v>0</v>
      </c>
      <c r="B2979" s="208">
        <f>'so sanh'!B3032</f>
        <v>0</v>
      </c>
      <c r="C2979" s="208">
        <f>'so sanh'!C3032</f>
        <v>0</v>
      </c>
      <c r="D2979" s="208">
        <f>'so sanh'!D3032</f>
        <v>0</v>
      </c>
      <c r="E2979" s="208">
        <f>'so sanh'!E3032</f>
        <v>0</v>
      </c>
    </row>
    <row r="2980" spans="1:5" x14ac:dyDescent="0.3">
      <c r="A2980" s="45">
        <f>'so sanh'!A3033</f>
        <v>0</v>
      </c>
      <c r="B2980" s="208">
        <f>'so sanh'!B3033</f>
        <v>0</v>
      </c>
      <c r="C2980" s="208">
        <f>'so sanh'!C3033</f>
        <v>0</v>
      </c>
      <c r="D2980" s="208">
        <f>'so sanh'!D3033</f>
        <v>0</v>
      </c>
      <c r="E2980" s="208">
        <f>'so sanh'!E3033</f>
        <v>0</v>
      </c>
    </row>
    <row r="2981" spans="1:5" x14ac:dyDescent="0.3">
      <c r="A2981" s="45">
        <f>'so sanh'!A3034</f>
        <v>0</v>
      </c>
      <c r="B2981" s="208">
        <f>'so sanh'!B3034</f>
        <v>0</v>
      </c>
      <c r="C2981" s="208">
        <f>'so sanh'!C3034</f>
        <v>0</v>
      </c>
      <c r="D2981" s="208">
        <f>'so sanh'!D3034</f>
        <v>0</v>
      </c>
      <c r="E2981" s="208">
        <f>'so sanh'!E3034</f>
        <v>0</v>
      </c>
    </row>
    <row r="2982" spans="1:5" x14ac:dyDescent="0.3">
      <c r="A2982" s="45">
        <f>'so sanh'!A3035</f>
        <v>0</v>
      </c>
      <c r="B2982" s="208">
        <f>'so sanh'!B3035</f>
        <v>0</v>
      </c>
      <c r="C2982" s="208">
        <f>'so sanh'!C3035</f>
        <v>0</v>
      </c>
      <c r="D2982" s="208">
        <f>'so sanh'!D3035</f>
        <v>0</v>
      </c>
      <c r="E2982" s="208">
        <f>'so sanh'!E3035</f>
        <v>0</v>
      </c>
    </row>
    <row r="2983" spans="1:5" x14ac:dyDescent="0.3">
      <c r="A2983" s="45">
        <f>'so sanh'!A3036</f>
        <v>0</v>
      </c>
      <c r="B2983" s="208">
        <f>'so sanh'!B3036</f>
        <v>0</v>
      </c>
      <c r="C2983" s="208">
        <f>'so sanh'!C3036</f>
        <v>0</v>
      </c>
      <c r="D2983" s="208">
        <f>'so sanh'!D3036</f>
        <v>0</v>
      </c>
      <c r="E2983" s="208">
        <f>'so sanh'!E3036</f>
        <v>0</v>
      </c>
    </row>
    <row r="2984" spans="1:5" x14ac:dyDescent="0.3">
      <c r="A2984" s="45">
        <f>'so sanh'!A3037</f>
        <v>0</v>
      </c>
      <c r="B2984" s="208">
        <f>'so sanh'!B3037</f>
        <v>0</v>
      </c>
      <c r="C2984" s="208">
        <f>'so sanh'!C3037</f>
        <v>0</v>
      </c>
      <c r="D2984" s="208">
        <f>'so sanh'!D3037</f>
        <v>0</v>
      </c>
      <c r="E2984" s="208">
        <f>'so sanh'!E3037</f>
        <v>0</v>
      </c>
    </row>
    <row r="2985" spans="1:5" x14ac:dyDescent="0.3">
      <c r="A2985" s="45">
        <f>'so sanh'!A3038</f>
        <v>0</v>
      </c>
      <c r="B2985" s="208">
        <f>'so sanh'!B3038</f>
        <v>0</v>
      </c>
      <c r="C2985" s="208">
        <f>'so sanh'!C3038</f>
        <v>0</v>
      </c>
      <c r="D2985" s="208">
        <f>'so sanh'!D3038</f>
        <v>0</v>
      </c>
      <c r="E2985" s="208">
        <f>'so sanh'!E3038</f>
        <v>0</v>
      </c>
    </row>
    <row r="2986" spans="1:5" x14ac:dyDescent="0.3">
      <c r="A2986" s="45">
        <f>'so sanh'!A3039</f>
        <v>0</v>
      </c>
      <c r="B2986" s="208">
        <f>'so sanh'!B3039</f>
        <v>0</v>
      </c>
      <c r="C2986" s="208">
        <f>'so sanh'!C3039</f>
        <v>0</v>
      </c>
      <c r="D2986" s="208">
        <f>'so sanh'!D3039</f>
        <v>0</v>
      </c>
      <c r="E2986" s="208">
        <f>'so sanh'!E3039</f>
        <v>0</v>
      </c>
    </row>
    <row r="2987" spans="1:5" x14ac:dyDescent="0.3">
      <c r="A2987" s="45">
        <f>'so sanh'!A3040</f>
        <v>0</v>
      </c>
      <c r="B2987" s="208">
        <f>'so sanh'!B3040</f>
        <v>0</v>
      </c>
      <c r="C2987" s="208">
        <f>'so sanh'!C3040</f>
        <v>0</v>
      </c>
      <c r="D2987" s="208">
        <f>'so sanh'!D3040</f>
        <v>0</v>
      </c>
      <c r="E2987" s="208">
        <f>'so sanh'!E3040</f>
        <v>0</v>
      </c>
    </row>
    <row r="2988" spans="1:5" x14ac:dyDescent="0.3">
      <c r="A2988" s="45">
        <f>'so sanh'!A3041</f>
        <v>0</v>
      </c>
      <c r="B2988" s="208">
        <f>'so sanh'!B3041</f>
        <v>0</v>
      </c>
      <c r="C2988" s="208">
        <f>'so sanh'!C3041</f>
        <v>0</v>
      </c>
      <c r="D2988" s="208">
        <f>'so sanh'!D3041</f>
        <v>0</v>
      </c>
      <c r="E2988" s="208">
        <f>'so sanh'!E3041</f>
        <v>0</v>
      </c>
    </row>
    <row r="2989" spans="1:5" x14ac:dyDescent="0.3">
      <c r="A2989" s="45">
        <f>'so sanh'!A3042</f>
        <v>0</v>
      </c>
      <c r="B2989" s="208">
        <f>'so sanh'!B3042</f>
        <v>0</v>
      </c>
      <c r="C2989" s="208">
        <f>'so sanh'!C3042</f>
        <v>0</v>
      </c>
      <c r="D2989" s="208">
        <f>'so sanh'!D3042</f>
        <v>0</v>
      </c>
      <c r="E2989" s="208">
        <f>'so sanh'!E3042</f>
        <v>0</v>
      </c>
    </row>
    <row r="2990" spans="1:5" x14ac:dyDescent="0.3">
      <c r="A2990" s="45">
        <f>'so sanh'!A3043</f>
        <v>0</v>
      </c>
      <c r="B2990" s="208">
        <f>'so sanh'!B3043</f>
        <v>0</v>
      </c>
      <c r="C2990" s="208">
        <f>'so sanh'!C3043</f>
        <v>0</v>
      </c>
      <c r="D2990" s="208">
        <f>'so sanh'!D3043</f>
        <v>0</v>
      </c>
      <c r="E2990" s="208">
        <f>'so sanh'!E3043</f>
        <v>0</v>
      </c>
    </row>
    <row r="2991" spans="1:5" x14ac:dyDescent="0.3">
      <c r="A2991" s="45">
        <f>'so sanh'!A3044</f>
        <v>0</v>
      </c>
      <c r="B2991" s="208">
        <f>'so sanh'!B3044</f>
        <v>0</v>
      </c>
      <c r="C2991" s="208">
        <f>'so sanh'!C3044</f>
        <v>0</v>
      </c>
      <c r="D2991" s="208">
        <f>'so sanh'!D3044</f>
        <v>0</v>
      </c>
      <c r="E2991" s="208">
        <f>'so sanh'!E3044</f>
        <v>0</v>
      </c>
    </row>
    <row r="2992" spans="1:5" x14ac:dyDescent="0.3">
      <c r="A2992" s="45">
        <f>'so sanh'!A3045</f>
        <v>0</v>
      </c>
      <c r="B2992" s="208">
        <f>'so sanh'!B3045</f>
        <v>0</v>
      </c>
      <c r="C2992" s="208">
        <f>'so sanh'!C3045</f>
        <v>0</v>
      </c>
      <c r="D2992" s="208">
        <f>'so sanh'!D3045</f>
        <v>0</v>
      </c>
      <c r="E2992" s="208">
        <f>'so sanh'!E3045</f>
        <v>0</v>
      </c>
    </row>
    <row r="2993" spans="1:5" x14ac:dyDescent="0.3">
      <c r="A2993" s="45">
        <f>'so sanh'!A3046</f>
        <v>0</v>
      </c>
      <c r="B2993" s="208">
        <f>'so sanh'!B3046</f>
        <v>0</v>
      </c>
      <c r="C2993" s="208">
        <f>'so sanh'!C3046</f>
        <v>0</v>
      </c>
      <c r="D2993" s="208">
        <f>'so sanh'!D3046</f>
        <v>0</v>
      </c>
      <c r="E2993" s="208">
        <f>'so sanh'!E3046</f>
        <v>0</v>
      </c>
    </row>
    <row r="2994" spans="1:5" x14ac:dyDescent="0.3">
      <c r="A2994" s="45">
        <f>'so sanh'!A3047</f>
        <v>0</v>
      </c>
      <c r="B2994" s="208">
        <f>'so sanh'!B3047</f>
        <v>0</v>
      </c>
      <c r="C2994" s="208">
        <f>'so sanh'!C3047</f>
        <v>0</v>
      </c>
      <c r="D2994" s="208">
        <f>'so sanh'!D3047</f>
        <v>0</v>
      </c>
      <c r="E2994" s="208">
        <f>'so sanh'!E3047</f>
        <v>0</v>
      </c>
    </row>
    <row r="2995" spans="1:5" x14ac:dyDescent="0.3">
      <c r="A2995" s="45">
        <f>'so sanh'!A3048</f>
        <v>0</v>
      </c>
      <c r="B2995" s="208">
        <f>'so sanh'!B3048</f>
        <v>0</v>
      </c>
      <c r="C2995" s="208">
        <f>'so sanh'!C3048</f>
        <v>0</v>
      </c>
      <c r="D2995" s="208">
        <f>'so sanh'!D3048</f>
        <v>0</v>
      </c>
      <c r="E2995" s="208">
        <f>'so sanh'!E3048</f>
        <v>0</v>
      </c>
    </row>
    <row r="2996" spans="1:5" x14ac:dyDescent="0.3">
      <c r="A2996" s="45">
        <f>'so sanh'!A3049</f>
        <v>0</v>
      </c>
      <c r="B2996" s="208">
        <f>'so sanh'!B3049</f>
        <v>0</v>
      </c>
      <c r="C2996" s="208">
        <f>'so sanh'!C3049</f>
        <v>0</v>
      </c>
      <c r="D2996" s="208">
        <f>'so sanh'!D3049</f>
        <v>0</v>
      </c>
      <c r="E2996" s="208">
        <f>'so sanh'!E3049</f>
        <v>0</v>
      </c>
    </row>
    <row r="2997" spans="1:5" x14ac:dyDescent="0.3">
      <c r="A2997" s="45">
        <f>'so sanh'!A3050</f>
        <v>0</v>
      </c>
      <c r="B2997" s="208">
        <f>'so sanh'!B3050</f>
        <v>0</v>
      </c>
      <c r="C2997" s="208">
        <f>'so sanh'!C3050</f>
        <v>0</v>
      </c>
      <c r="D2997" s="208">
        <f>'so sanh'!D3050</f>
        <v>0</v>
      </c>
      <c r="E2997" s="208">
        <f>'so sanh'!E3050</f>
        <v>0</v>
      </c>
    </row>
    <row r="2998" spans="1:5" x14ac:dyDescent="0.3">
      <c r="A2998" s="45">
        <f>'so sanh'!A3051</f>
        <v>0</v>
      </c>
      <c r="B2998" s="208">
        <f>'so sanh'!B3051</f>
        <v>0</v>
      </c>
      <c r="C2998" s="208">
        <f>'so sanh'!C3051</f>
        <v>0</v>
      </c>
      <c r="D2998" s="208">
        <f>'so sanh'!D3051</f>
        <v>0</v>
      </c>
      <c r="E2998" s="208">
        <f>'so sanh'!E3051</f>
        <v>0</v>
      </c>
    </row>
    <row r="2999" spans="1:5" x14ac:dyDescent="0.3">
      <c r="A2999" s="45">
        <f>'so sanh'!A3052</f>
        <v>0</v>
      </c>
      <c r="B2999" s="208">
        <f>'so sanh'!B3052</f>
        <v>0</v>
      </c>
      <c r="C2999" s="208">
        <f>'so sanh'!C3052</f>
        <v>0</v>
      </c>
      <c r="D2999" s="208">
        <f>'so sanh'!D3052</f>
        <v>0</v>
      </c>
      <c r="E2999" s="208">
        <f>'so sanh'!E3052</f>
        <v>0</v>
      </c>
    </row>
    <row r="3000" spans="1:5" x14ac:dyDescent="0.3">
      <c r="A3000" s="45">
        <f>'so sanh'!A3053</f>
        <v>0</v>
      </c>
      <c r="B3000" s="208">
        <f>'so sanh'!B3053</f>
        <v>0</v>
      </c>
      <c r="C3000" s="208">
        <f>'so sanh'!C3053</f>
        <v>0</v>
      </c>
      <c r="D3000" s="208">
        <f>'so sanh'!D3053</f>
        <v>0</v>
      </c>
      <c r="E3000" s="208">
        <f>'so sanh'!E3053</f>
        <v>0</v>
      </c>
    </row>
    <row r="3001" spans="1:5" x14ac:dyDescent="0.3">
      <c r="A3001" s="45">
        <f>'so sanh'!A3054</f>
        <v>0</v>
      </c>
      <c r="B3001" s="208">
        <f>'so sanh'!B3054</f>
        <v>0</v>
      </c>
      <c r="C3001" s="208">
        <f>'so sanh'!C3054</f>
        <v>0</v>
      </c>
      <c r="D3001" s="208">
        <f>'so sanh'!D3054</f>
        <v>0</v>
      </c>
      <c r="E3001" s="208">
        <f>'so sanh'!E3054</f>
        <v>0</v>
      </c>
    </row>
    <row r="3002" spans="1:5" x14ac:dyDescent="0.3">
      <c r="A3002" s="45">
        <f>'so sanh'!A3055</f>
        <v>0</v>
      </c>
      <c r="B3002" s="208">
        <f>'so sanh'!B3055</f>
        <v>0</v>
      </c>
      <c r="C3002" s="208">
        <f>'so sanh'!C3055</f>
        <v>0</v>
      </c>
      <c r="D3002" s="208">
        <f>'so sanh'!D3055</f>
        <v>0</v>
      </c>
      <c r="E3002" s="208">
        <f>'so sanh'!E3055</f>
        <v>0</v>
      </c>
    </row>
    <row r="3003" spans="1:5" x14ac:dyDescent="0.3">
      <c r="A3003" s="45">
        <f>'so sanh'!A3056</f>
        <v>0</v>
      </c>
      <c r="B3003" s="208">
        <f>'so sanh'!B3056</f>
        <v>0</v>
      </c>
      <c r="C3003" s="208">
        <f>'so sanh'!C3056</f>
        <v>0</v>
      </c>
      <c r="D3003" s="208">
        <f>'so sanh'!D3056</f>
        <v>0</v>
      </c>
      <c r="E3003" s="208">
        <f>'so sanh'!E3056</f>
        <v>0</v>
      </c>
    </row>
    <row r="3004" spans="1:5" x14ac:dyDescent="0.3">
      <c r="A3004" s="45">
        <f>'so sanh'!A3057</f>
        <v>0</v>
      </c>
      <c r="B3004" s="208">
        <f>'so sanh'!B3057</f>
        <v>0</v>
      </c>
      <c r="C3004" s="208">
        <f>'so sanh'!C3057</f>
        <v>0</v>
      </c>
      <c r="D3004" s="208">
        <f>'so sanh'!D3057</f>
        <v>0</v>
      </c>
      <c r="E3004" s="208">
        <f>'so sanh'!E3057</f>
        <v>0</v>
      </c>
    </row>
    <row r="3005" spans="1:5" x14ac:dyDescent="0.3">
      <c r="A3005" s="45">
        <f>'so sanh'!A3058</f>
        <v>0</v>
      </c>
      <c r="B3005" s="208">
        <f>'so sanh'!B3058</f>
        <v>0</v>
      </c>
      <c r="C3005" s="208">
        <f>'so sanh'!C3058</f>
        <v>0</v>
      </c>
      <c r="D3005" s="208">
        <f>'so sanh'!D3058</f>
        <v>0</v>
      </c>
      <c r="E3005" s="208">
        <f>'so sanh'!E3058</f>
        <v>0</v>
      </c>
    </row>
    <row r="3006" spans="1:5" x14ac:dyDescent="0.3">
      <c r="A3006" s="45">
        <f>'so sanh'!A3059</f>
        <v>0</v>
      </c>
      <c r="B3006" s="208">
        <f>'so sanh'!B3059</f>
        <v>0</v>
      </c>
      <c r="C3006" s="208">
        <f>'so sanh'!C3059</f>
        <v>0</v>
      </c>
      <c r="D3006" s="208">
        <f>'so sanh'!D3059</f>
        <v>0</v>
      </c>
      <c r="E3006" s="208">
        <f>'so sanh'!E3059</f>
        <v>0</v>
      </c>
    </row>
    <row r="3007" spans="1:5" x14ac:dyDescent="0.3">
      <c r="A3007" s="45">
        <f>'so sanh'!A3060</f>
        <v>0</v>
      </c>
      <c r="B3007" s="208">
        <f>'so sanh'!B3060</f>
        <v>0</v>
      </c>
      <c r="C3007" s="208">
        <f>'so sanh'!C3060</f>
        <v>0</v>
      </c>
      <c r="D3007" s="208">
        <f>'so sanh'!D3060</f>
        <v>0</v>
      </c>
      <c r="E3007" s="208">
        <f>'so sanh'!E3060</f>
        <v>0</v>
      </c>
    </row>
    <row r="3008" spans="1:5" x14ac:dyDescent="0.3">
      <c r="A3008" s="45">
        <f>'so sanh'!A3061</f>
        <v>0</v>
      </c>
      <c r="B3008" s="208">
        <f>'so sanh'!B3061</f>
        <v>0</v>
      </c>
      <c r="C3008" s="208">
        <f>'so sanh'!C3061</f>
        <v>0</v>
      </c>
      <c r="D3008" s="208">
        <f>'so sanh'!D3061</f>
        <v>0</v>
      </c>
      <c r="E3008" s="208">
        <f>'so sanh'!E3061</f>
        <v>0</v>
      </c>
    </row>
    <row r="3009" spans="1:5" x14ac:dyDescent="0.3">
      <c r="A3009" s="45">
        <f>'so sanh'!A3062</f>
        <v>0</v>
      </c>
      <c r="B3009" s="208">
        <f>'so sanh'!B3062</f>
        <v>0</v>
      </c>
      <c r="C3009" s="208">
        <f>'so sanh'!C3062</f>
        <v>0</v>
      </c>
      <c r="D3009" s="208">
        <f>'so sanh'!D3062</f>
        <v>0</v>
      </c>
      <c r="E3009" s="208">
        <f>'so sanh'!E3062</f>
        <v>0</v>
      </c>
    </row>
    <row r="3010" spans="1:5" x14ac:dyDescent="0.3">
      <c r="A3010" s="45">
        <f>'so sanh'!A3063</f>
        <v>0</v>
      </c>
      <c r="B3010" s="208">
        <f>'so sanh'!B3063</f>
        <v>0</v>
      </c>
      <c r="C3010" s="208">
        <f>'so sanh'!C3063</f>
        <v>0</v>
      </c>
      <c r="D3010" s="208">
        <f>'so sanh'!D3063</f>
        <v>0</v>
      </c>
      <c r="E3010" s="208">
        <f>'so sanh'!E3063</f>
        <v>0</v>
      </c>
    </row>
    <row r="3011" spans="1:5" x14ac:dyDescent="0.3">
      <c r="A3011" s="45">
        <f>'so sanh'!A3064</f>
        <v>0</v>
      </c>
      <c r="B3011" s="208">
        <f>'so sanh'!B3064</f>
        <v>0</v>
      </c>
      <c r="C3011" s="208">
        <f>'so sanh'!C3064</f>
        <v>0</v>
      </c>
      <c r="D3011" s="208">
        <f>'so sanh'!D3064</f>
        <v>0</v>
      </c>
      <c r="E3011" s="208">
        <f>'so sanh'!E3064</f>
        <v>0</v>
      </c>
    </row>
    <row r="3012" spans="1:5" x14ac:dyDescent="0.3">
      <c r="A3012" s="45">
        <f>'so sanh'!A3065</f>
        <v>0</v>
      </c>
      <c r="B3012" s="208">
        <f>'so sanh'!B3065</f>
        <v>0</v>
      </c>
      <c r="C3012" s="208">
        <f>'so sanh'!C3065</f>
        <v>0</v>
      </c>
      <c r="D3012" s="208">
        <f>'so sanh'!D3065</f>
        <v>0</v>
      </c>
      <c r="E3012" s="208">
        <f>'so sanh'!E3065</f>
        <v>0</v>
      </c>
    </row>
    <row r="3013" spans="1:5" x14ac:dyDescent="0.3">
      <c r="A3013" s="45">
        <f>'so sanh'!A3066</f>
        <v>0</v>
      </c>
      <c r="B3013" s="208">
        <f>'so sanh'!B3066</f>
        <v>0</v>
      </c>
      <c r="C3013" s="208">
        <f>'so sanh'!C3066</f>
        <v>0</v>
      </c>
      <c r="D3013" s="208">
        <f>'so sanh'!D3066</f>
        <v>0</v>
      </c>
      <c r="E3013" s="208">
        <f>'so sanh'!E3066</f>
        <v>0</v>
      </c>
    </row>
    <row r="3014" spans="1:5" x14ac:dyDescent="0.3">
      <c r="A3014" s="45">
        <f>'so sanh'!A3067</f>
        <v>0</v>
      </c>
      <c r="B3014" s="208">
        <f>'so sanh'!B3067</f>
        <v>0</v>
      </c>
      <c r="C3014" s="208">
        <f>'so sanh'!C3067</f>
        <v>0</v>
      </c>
      <c r="D3014" s="208">
        <f>'so sanh'!D3067</f>
        <v>0</v>
      </c>
      <c r="E3014" s="208">
        <f>'so sanh'!E3067</f>
        <v>0</v>
      </c>
    </row>
    <row r="3015" spans="1:5" x14ac:dyDescent="0.3">
      <c r="A3015" s="45">
        <f>'so sanh'!A3068</f>
        <v>0</v>
      </c>
      <c r="B3015" s="208">
        <f>'so sanh'!B3068</f>
        <v>0</v>
      </c>
      <c r="C3015" s="208">
        <f>'so sanh'!C3068</f>
        <v>0</v>
      </c>
      <c r="D3015" s="208">
        <f>'so sanh'!D3068</f>
        <v>0</v>
      </c>
      <c r="E3015" s="208">
        <f>'so sanh'!E3068</f>
        <v>0</v>
      </c>
    </row>
    <row r="3016" spans="1:5" x14ac:dyDescent="0.3">
      <c r="A3016" s="45">
        <f>'so sanh'!A3069</f>
        <v>0</v>
      </c>
      <c r="B3016" s="208">
        <f>'so sanh'!B3069</f>
        <v>0</v>
      </c>
      <c r="C3016" s="208">
        <f>'so sanh'!C3069</f>
        <v>0</v>
      </c>
      <c r="D3016" s="208">
        <f>'so sanh'!D3069</f>
        <v>0</v>
      </c>
      <c r="E3016" s="208">
        <f>'so sanh'!E3069</f>
        <v>0</v>
      </c>
    </row>
    <row r="3017" spans="1:5" x14ac:dyDescent="0.3">
      <c r="A3017" s="45">
        <f>'so sanh'!A3070</f>
        <v>0</v>
      </c>
      <c r="B3017" s="208">
        <f>'so sanh'!B3070</f>
        <v>0</v>
      </c>
      <c r="C3017" s="208">
        <f>'so sanh'!C3070</f>
        <v>0</v>
      </c>
      <c r="D3017" s="208">
        <f>'so sanh'!D3070</f>
        <v>0</v>
      </c>
      <c r="E3017" s="208">
        <f>'so sanh'!E3070</f>
        <v>0</v>
      </c>
    </row>
    <row r="3018" spans="1:5" x14ac:dyDescent="0.3">
      <c r="A3018" s="45">
        <f>'so sanh'!A3071</f>
        <v>0</v>
      </c>
      <c r="B3018" s="208">
        <f>'so sanh'!B3071</f>
        <v>0</v>
      </c>
      <c r="C3018" s="208">
        <f>'so sanh'!C3071</f>
        <v>0</v>
      </c>
      <c r="D3018" s="208">
        <f>'so sanh'!D3071</f>
        <v>0</v>
      </c>
      <c r="E3018" s="208">
        <f>'so sanh'!E3071</f>
        <v>0</v>
      </c>
    </row>
    <row r="3019" spans="1:5" x14ac:dyDescent="0.3">
      <c r="A3019" s="45">
        <f>'so sanh'!A3072</f>
        <v>0</v>
      </c>
      <c r="B3019" s="208">
        <f>'so sanh'!B3072</f>
        <v>0</v>
      </c>
      <c r="C3019" s="208">
        <f>'so sanh'!C3072</f>
        <v>0</v>
      </c>
      <c r="D3019" s="208">
        <f>'so sanh'!D3072</f>
        <v>0</v>
      </c>
      <c r="E3019" s="208">
        <f>'so sanh'!E3072</f>
        <v>0</v>
      </c>
    </row>
    <row r="3020" spans="1:5" x14ac:dyDescent="0.3">
      <c r="A3020" s="45">
        <f>'so sanh'!A3073</f>
        <v>0</v>
      </c>
      <c r="B3020" s="208">
        <f>'so sanh'!B3073</f>
        <v>0</v>
      </c>
      <c r="C3020" s="208">
        <f>'so sanh'!C3073</f>
        <v>0</v>
      </c>
      <c r="D3020" s="208">
        <f>'so sanh'!D3073</f>
        <v>0</v>
      </c>
      <c r="E3020" s="208">
        <f>'so sanh'!E3073</f>
        <v>0</v>
      </c>
    </row>
    <row r="3021" spans="1:5" x14ac:dyDescent="0.3">
      <c r="A3021" s="45">
        <f>'so sanh'!A3074</f>
        <v>0</v>
      </c>
      <c r="B3021" s="208">
        <f>'so sanh'!B3074</f>
        <v>0</v>
      </c>
      <c r="C3021" s="208">
        <f>'so sanh'!C3074</f>
        <v>0</v>
      </c>
      <c r="D3021" s="208">
        <f>'so sanh'!D3074</f>
        <v>0</v>
      </c>
      <c r="E3021" s="208">
        <f>'so sanh'!E3074</f>
        <v>0</v>
      </c>
    </row>
    <row r="3022" spans="1:5" x14ac:dyDescent="0.3">
      <c r="A3022" s="45">
        <f>'so sanh'!A3075</f>
        <v>0</v>
      </c>
      <c r="B3022" s="208">
        <f>'so sanh'!B3075</f>
        <v>0</v>
      </c>
      <c r="C3022" s="208">
        <f>'so sanh'!C3075</f>
        <v>0</v>
      </c>
      <c r="D3022" s="208">
        <f>'so sanh'!D3075</f>
        <v>0</v>
      </c>
      <c r="E3022" s="208">
        <f>'so sanh'!E3075</f>
        <v>0</v>
      </c>
    </row>
    <row r="3023" spans="1:5" x14ac:dyDescent="0.3">
      <c r="A3023" s="45">
        <f>'so sanh'!A3076</f>
        <v>0</v>
      </c>
      <c r="B3023" s="208">
        <f>'so sanh'!B3076</f>
        <v>0</v>
      </c>
      <c r="C3023" s="208">
        <f>'so sanh'!C3076</f>
        <v>0</v>
      </c>
      <c r="D3023" s="208">
        <f>'so sanh'!D3076</f>
        <v>0</v>
      </c>
      <c r="E3023" s="208">
        <f>'so sanh'!E3076</f>
        <v>0</v>
      </c>
    </row>
    <row r="3024" spans="1:5" x14ac:dyDescent="0.3">
      <c r="A3024" s="45">
        <f>'so sanh'!A3077</f>
        <v>0</v>
      </c>
      <c r="B3024" s="208">
        <f>'so sanh'!B3077</f>
        <v>0</v>
      </c>
      <c r="C3024" s="208">
        <f>'so sanh'!C3077</f>
        <v>0</v>
      </c>
      <c r="D3024" s="208">
        <f>'so sanh'!D3077</f>
        <v>0</v>
      </c>
      <c r="E3024" s="208">
        <f>'so sanh'!E3077</f>
        <v>0</v>
      </c>
    </row>
    <row r="3025" spans="1:5" x14ac:dyDescent="0.3">
      <c r="A3025" s="45">
        <f>'so sanh'!A3078</f>
        <v>0</v>
      </c>
      <c r="B3025" s="208">
        <f>'so sanh'!B3078</f>
        <v>0</v>
      </c>
      <c r="C3025" s="208">
        <f>'so sanh'!C3078</f>
        <v>0</v>
      </c>
      <c r="D3025" s="208">
        <f>'so sanh'!D3078</f>
        <v>0</v>
      </c>
      <c r="E3025" s="208">
        <f>'so sanh'!E3078</f>
        <v>0</v>
      </c>
    </row>
    <row r="3026" spans="1:5" x14ac:dyDescent="0.3">
      <c r="A3026" s="45">
        <f>'so sanh'!A3079</f>
        <v>0</v>
      </c>
      <c r="B3026" s="208">
        <f>'so sanh'!B3079</f>
        <v>0</v>
      </c>
      <c r="C3026" s="208">
        <f>'so sanh'!C3079</f>
        <v>0</v>
      </c>
      <c r="D3026" s="208">
        <f>'so sanh'!D3079</f>
        <v>0</v>
      </c>
      <c r="E3026" s="208">
        <f>'so sanh'!E3079</f>
        <v>0</v>
      </c>
    </row>
    <row r="3027" spans="1:5" x14ac:dyDescent="0.3">
      <c r="A3027" s="45">
        <f>'so sanh'!A3080</f>
        <v>0</v>
      </c>
      <c r="B3027" s="208">
        <f>'so sanh'!B3080</f>
        <v>0</v>
      </c>
      <c r="C3027" s="208">
        <f>'so sanh'!C3080</f>
        <v>0</v>
      </c>
      <c r="D3027" s="208">
        <f>'so sanh'!D3080</f>
        <v>0</v>
      </c>
      <c r="E3027" s="208">
        <f>'so sanh'!E3080</f>
        <v>0</v>
      </c>
    </row>
    <row r="3028" spans="1:5" x14ac:dyDescent="0.3">
      <c r="A3028" s="45">
        <f>'so sanh'!A3081</f>
        <v>0</v>
      </c>
      <c r="B3028" s="208">
        <f>'so sanh'!B3081</f>
        <v>0</v>
      </c>
      <c r="C3028" s="208">
        <f>'so sanh'!C3081</f>
        <v>0</v>
      </c>
      <c r="D3028" s="208">
        <f>'so sanh'!D3081</f>
        <v>0</v>
      </c>
      <c r="E3028" s="208">
        <f>'so sanh'!E3081</f>
        <v>0</v>
      </c>
    </row>
    <row r="3029" spans="1:5" x14ac:dyDescent="0.3">
      <c r="A3029" s="45">
        <f>'so sanh'!A3082</f>
        <v>0</v>
      </c>
      <c r="B3029" s="208">
        <f>'so sanh'!B3082</f>
        <v>0</v>
      </c>
      <c r="C3029" s="208">
        <f>'so sanh'!C3082</f>
        <v>0</v>
      </c>
      <c r="D3029" s="208">
        <f>'so sanh'!D3082</f>
        <v>0</v>
      </c>
      <c r="E3029" s="208">
        <f>'so sanh'!E3082</f>
        <v>0</v>
      </c>
    </row>
    <row r="3030" spans="1:5" x14ac:dyDescent="0.3">
      <c r="A3030" s="45">
        <f>'so sanh'!A3083</f>
        <v>0</v>
      </c>
      <c r="B3030" s="208">
        <f>'so sanh'!B3083</f>
        <v>0</v>
      </c>
      <c r="C3030" s="208">
        <f>'so sanh'!C3083</f>
        <v>0</v>
      </c>
      <c r="D3030" s="208">
        <f>'so sanh'!D3083</f>
        <v>0</v>
      </c>
      <c r="E3030" s="208">
        <f>'so sanh'!E3083</f>
        <v>0</v>
      </c>
    </row>
    <row r="3031" spans="1:5" x14ac:dyDescent="0.3">
      <c r="A3031" s="45">
        <f>'so sanh'!A3084</f>
        <v>0</v>
      </c>
      <c r="B3031" s="208">
        <f>'so sanh'!B3084</f>
        <v>0</v>
      </c>
      <c r="C3031" s="208">
        <f>'so sanh'!C3084</f>
        <v>0</v>
      </c>
      <c r="D3031" s="208">
        <f>'so sanh'!D3084</f>
        <v>0</v>
      </c>
      <c r="E3031" s="208">
        <f>'so sanh'!E3084</f>
        <v>0</v>
      </c>
    </row>
    <row r="3032" spans="1:5" x14ac:dyDescent="0.3">
      <c r="A3032" s="45">
        <f>'so sanh'!A3085</f>
        <v>0</v>
      </c>
      <c r="B3032" s="208">
        <f>'so sanh'!B3085</f>
        <v>0</v>
      </c>
      <c r="C3032" s="208">
        <f>'so sanh'!C3085</f>
        <v>0</v>
      </c>
      <c r="D3032" s="208">
        <f>'so sanh'!D3085</f>
        <v>0</v>
      </c>
      <c r="E3032" s="208">
        <f>'so sanh'!E3085</f>
        <v>0</v>
      </c>
    </row>
    <row r="3033" spans="1:5" x14ac:dyDescent="0.3">
      <c r="A3033" s="45">
        <f>'so sanh'!A3086</f>
        <v>0</v>
      </c>
      <c r="B3033" s="208">
        <f>'so sanh'!B3086</f>
        <v>0</v>
      </c>
      <c r="C3033" s="208">
        <f>'so sanh'!C3086</f>
        <v>0</v>
      </c>
      <c r="D3033" s="208">
        <f>'so sanh'!D3086</f>
        <v>0</v>
      </c>
      <c r="E3033" s="208">
        <f>'so sanh'!E3086</f>
        <v>0</v>
      </c>
    </row>
    <row r="3034" spans="1:5" x14ac:dyDescent="0.3">
      <c r="A3034" s="45">
        <f>'so sanh'!A3087</f>
        <v>0</v>
      </c>
      <c r="B3034" s="208">
        <f>'so sanh'!B3087</f>
        <v>0</v>
      </c>
      <c r="C3034" s="208">
        <f>'so sanh'!C3087</f>
        <v>0</v>
      </c>
      <c r="D3034" s="208">
        <f>'so sanh'!D3087</f>
        <v>0</v>
      </c>
      <c r="E3034" s="208">
        <f>'so sanh'!E3087</f>
        <v>0</v>
      </c>
    </row>
    <row r="3035" spans="1:5" x14ac:dyDescent="0.3">
      <c r="A3035" s="45">
        <f>'so sanh'!A3088</f>
        <v>0</v>
      </c>
      <c r="B3035" s="208">
        <f>'so sanh'!B3088</f>
        <v>0</v>
      </c>
      <c r="C3035" s="208">
        <f>'so sanh'!C3088</f>
        <v>0</v>
      </c>
      <c r="D3035" s="208">
        <f>'so sanh'!D3088</f>
        <v>0</v>
      </c>
      <c r="E3035" s="208">
        <f>'so sanh'!E3088</f>
        <v>0</v>
      </c>
    </row>
    <row r="3036" spans="1:5" x14ac:dyDescent="0.3">
      <c r="A3036" s="45">
        <f>'so sanh'!A3089</f>
        <v>0</v>
      </c>
      <c r="B3036" s="208">
        <f>'so sanh'!B3089</f>
        <v>0</v>
      </c>
      <c r="C3036" s="208">
        <f>'so sanh'!C3089</f>
        <v>0</v>
      </c>
      <c r="D3036" s="208">
        <f>'so sanh'!D3089</f>
        <v>0</v>
      </c>
      <c r="E3036" s="208">
        <f>'so sanh'!E3089</f>
        <v>0</v>
      </c>
    </row>
    <row r="3037" spans="1:5" x14ac:dyDescent="0.3">
      <c r="A3037" s="45">
        <f>'so sanh'!A3090</f>
        <v>0</v>
      </c>
      <c r="B3037" s="208">
        <f>'so sanh'!B3090</f>
        <v>0</v>
      </c>
      <c r="C3037" s="208">
        <f>'so sanh'!C3090</f>
        <v>0</v>
      </c>
      <c r="D3037" s="208">
        <f>'so sanh'!D3090</f>
        <v>0</v>
      </c>
      <c r="E3037" s="208">
        <f>'so sanh'!E3090</f>
        <v>0</v>
      </c>
    </row>
    <row r="3038" spans="1:5" x14ac:dyDescent="0.3">
      <c r="A3038" s="45">
        <f>'so sanh'!A3091</f>
        <v>0</v>
      </c>
      <c r="B3038" s="208">
        <f>'so sanh'!B3091</f>
        <v>0</v>
      </c>
      <c r="C3038" s="208">
        <f>'so sanh'!C3091</f>
        <v>0</v>
      </c>
      <c r="D3038" s="208">
        <f>'so sanh'!D3091</f>
        <v>0</v>
      </c>
      <c r="E3038" s="208">
        <f>'so sanh'!E3091</f>
        <v>0</v>
      </c>
    </row>
    <row r="3039" spans="1:5" x14ac:dyDescent="0.3">
      <c r="A3039" s="45">
        <f>'so sanh'!A3092</f>
        <v>0</v>
      </c>
      <c r="B3039" s="208">
        <f>'so sanh'!B3092</f>
        <v>0</v>
      </c>
      <c r="C3039" s="208">
        <f>'so sanh'!C3092</f>
        <v>0</v>
      </c>
      <c r="D3039" s="208">
        <f>'so sanh'!D3092</f>
        <v>0</v>
      </c>
      <c r="E3039" s="208">
        <f>'so sanh'!E3092</f>
        <v>0</v>
      </c>
    </row>
    <row r="3040" spans="1:5" x14ac:dyDescent="0.3">
      <c r="A3040" s="45">
        <f>'so sanh'!A3093</f>
        <v>0</v>
      </c>
      <c r="B3040" s="208">
        <f>'so sanh'!B3093</f>
        <v>0</v>
      </c>
      <c r="C3040" s="208">
        <f>'so sanh'!C3093</f>
        <v>0</v>
      </c>
      <c r="D3040" s="208">
        <f>'so sanh'!D3093</f>
        <v>0</v>
      </c>
      <c r="E3040" s="208">
        <f>'so sanh'!E3093</f>
        <v>0</v>
      </c>
    </row>
    <row r="3041" spans="1:5" x14ac:dyDescent="0.3">
      <c r="A3041" s="45">
        <f>'so sanh'!A3094</f>
        <v>0</v>
      </c>
      <c r="B3041" s="208">
        <f>'so sanh'!B3094</f>
        <v>0</v>
      </c>
      <c r="C3041" s="208">
        <f>'so sanh'!C3094</f>
        <v>0</v>
      </c>
      <c r="D3041" s="208">
        <f>'so sanh'!D3094</f>
        <v>0</v>
      </c>
      <c r="E3041" s="208">
        <f>'so sanh'!E3094</f>
        <v>0</v>
      </c>
    </row>
    <row r="3042" spans="1:5" x14ac:dyDescent="0.3">
      <c r="A3042" s="45">
        <f>'so sanh'!A3095</f>
        <v>0</v>
      </c>
      <c r="B3042" s="208">
        <f>'so sanh'!B3095</f>
        <v>0</v>
      </c>
      <c r="C3042" s="208">
        <f>'so sanh'!C3095</f>
        <v>0</v>
      </c>
      <c r="D3042" s="208">
        <f>'so sanh'!D3095</f>
        <v>0</v>
      </c>
      <c r="E3042" s="208">
        <f>'so sanh'!E3095</f>
        <v>0</v>
      </c>
    </row>
    <row r="3043" spans="1:5" x14ac:dyDescent="0.3">
      <c r="A3043" s="45">
        <f>'so sanh'!A3096</f>
        <v>0</v>
      </c>
      <c r="B3043" s="208">
        <f>'so sanh'!B3096</f>
        <v>0</v>
      </c>
      <c r="C3043" s="208">
        <f>'so sanh'!C3096</f>
        <v>0</v>
      </c>
      <c r="D3043" s="208">
        <f>'so sanh'!D3096</f>
        <v>0</v>
      </c>
      <c r="E3043" s="208">
        <f>'so sanh'!E3096</f>
        <v>0</v>
      </c>
    </row>
    <row r="3044" spans="1:5" x14ac:dyDescent="0.3">
      <c r="A3044" s="45">
        <f>'so sanh'!A3097</f>
        <v>0</v>
      </c>
      <c r="B3044" s="208">
        <f>'so sanh'!B3097</f>
        <v>0</v>
      </c>
      <c r="C3044" s="208">
        <f>'so sanh'!C3097</f>
        <v>0</v>
      </c>
      <c r="D3044" s="208">
        <f>'so sanh'!D3097</f>
        <v>0</v>
      </c>
      <c r="E3044" s="208">
        <f>'so sanh'!E3097</f>
        <v>0</v>
      </c>
    </row>
    <row r="3045" spans="1:5" x14ac:dyDescent="0.3">
      <c r="A3045" s="45">
        <f>'so sanh'!A3098</f>
        <v>0</v>
      </c>
      <c r="B3045" s="208">
        <f>'so sanh'!B3098</f>
        <v>0</v>
      </c>
      <c r="C3045" s="208">
        <f>'so sanh'!C3098</f>
        <v>0</v>
      </c>
      <c r="D3045" s="208">
        <f>'so sanh'!D3098</f>
        <v>0</v>
      </c>
      <c r="E3045" s="208">
        <f>'so sanh'!E3098</f>
        <v>0</v>
      </c>
    </row>
    <row r="3046" spans="1:5" x14ac:dyDescent="0.3">
      <c r="A3046" s="45">
        <f>'so sanh'!A3099</f>
        <v>0</v>
      </c>
      <c r="B3046" s="208">
        <f>'so sanh'!B3099</f>
        <v>0</v>
      </c>
      <c r="C3046" s="208">
        <f>'so sanh'!C3099</f>
        <v>0</v>
      </c>
      <c r="D3046" s="208">
        <f>'so sanh'!D3099</f>
        <v>0</v>
      </c>
      <c r="E3046" s="208">
        <f>'so sanh'!E3099</f>
        <v>0</v>
      </c>
    </row>
    <row r="3047" spans="1:5" x14ac:dyDescent="0.3">
      <c r="A3047" s="45">
        <f>'so sanh'!A3100</f>
        <v>0</v>
      </c>
      <c r="B3047" s="208">
        <f>'so sanh'!B3100</f>
        <v>0</v>
      </c>
      <c r="C3047" s="208">
        <f>'so sanh'!C3100</f>
        <v>0</v>
      </c>
      <c r="D3047" s="208">
        <f>'so sanh'!D3100</f>
        <v>0</v>
      </c>
      <c r="E3047" s="208">
        <f>'so sanh'!E3100</f>
        <v>0</v>
      </c>
    </row>
    <row r="3048" spans="1:5" x14ac:dyDescent="0.3">
      <c r="A3048" s="45">
        <f>'so sanh'!A3101</f>
        <v>0</v>
      </c>
      <c r="B3048" s="208">
        <f>'so sanh'!B3101</f>
        <v>0</v>
      </c>
      <c r="C3048" s="208">
        <f>'so sanh'!C3101</f>
        <v>0</v>
      </c>
      <c r="D3048" s="208">
        <f>'so sanh'!D3101</f>
        <v>0</v>
      </c>
      <c r="E3048" s="208">
        <f>'so sanh'!E3101</f>
        <v>0</v>
      </c>
    </row>
    <row r="3049" spans="1:5" x14ac:dyDescent="0.3">
      <c r="A3049" s="45">
        <f>'so sanh'!A3102</f>
        <v>0</v>
      </c>
      <c r="B3049" s="208">
        <f>'so sanh'!B3102</f>
        <v>0</v>
      </c>
      <c r="C3049" s="208">
        <f>'so sanh'!C3102</f>
        <v>0</v>
      </c>
      <c r="D3049" s="208">
        <f>'so sanh'!D3102</f>
        <v>0</v>
      </c>
      <c r="E3049" s="208">
        <f>'so sanh'!E3102</f>
        <v>0</v>
      </c>
    </row>
    <row r="3050" spans="1:5" x14ac:dyDescent="0.3">
      <c r="A3050" s="45">
        <f>'so sanh'!A3103</f>
        <v>0</v>
      </c>
      <c r="B3050" s="208">
        <f>'so sanh'!B3103</f>
        <v>0</v>
      </c>
      <c r="C3050" s="208">
        <f>'so sanh'!C3103</f>
        <v>0</v>
      </c>
      <c r="D3050" s="208">
        <f>'so sanh'!D3103</f>
        <v>0</v>
      </c>
      <c r="E3050" s="208">
        <f>'so sanh'!E3103</f>
        <v>0</v>
      </c>
    </row>
    <row r="3051" spans="1:5" x14ac:dyDescent="0.3">
      <c r="A3051" s="45">
        <f>'so sanh'!A3104</f>
        <v>0</v>
      </c>
      <c r="B3051" s="208">
        <f>'so sanh'!B3104</f>
        <v>0</v>
      </c>
      <c r="C3051" s="208">
        <f>'so sanh'!C3104</f>
        <v>0</v>
      </c>
      <c r="D3051" s="208">
        <f>'so sanh'!D3104</f>
        <v>0</v>
      </c>
      <c r="E3051" s="208">
        <f>'so sanh'!E3104</f>
        <v>0</v>
      </c>
    </row>
    <row r="3052" spans="1:5" x14ac:dyDescent="0.3">
      <c r="A3052" s="45">
        <f>'so sanh'!A3105</f>
        <v>0</v>
      </c>
      <c r="B3052" s="208">
        <f>'so sanh'!B3105</f>
        <v>0</v>
      </c>
      <c r="C3052" s="208">
        <f>'so sanh'!C3105</f>
        <v>0</v>
      </c>
      <c r="D3052" s="208">
        <f>'so sanh'!D3105</f>
        <v>0</v>
      </c>
      <c r="E3052" s="208">
        <f>'so sanh'!E3105</f>
        <v>0</v>
      </c>
    </row>
    <row r="3053" spans="1:5" x14ac:dyDescent="0.3">
      <c r="A3053" s="45">
        <f>'so sanh'!A3106</f>
        <v>0</v>
      </c>
      <c r="B3053" s="208">
        <f>'so sanh'!B3106</f>
        <v>0</v>
      </c>
      <c r="C3053" s="208">
        <f>'so sanh'!C3106</f>
        <v>0</v>
      </c>
      <c r="D3053" s="208">
        <f>'so sanh'!D3106</f>
        <v>0</v>
      </c>
      <c r="E3053" s="208">
        <f>'so sanh'!E3106</f>
        <v>0</v>
      </c>
    </row>
    <row r="3054" spans="1:5" x14ac:dyDescent="0.3">
      <c r="A3054" s="45">
        <f>'so sanh'!A3107</f>
        <v>0</v>
      </c>
      <c r="B3054" s="208">
        <f>'so sanh'!B3107</f>
        <v>0</v>
      </c>
      <c r="C3054" s="208">
        <f>'so sanh'!C3107</f>
        <v>0</v>
      </c>
      <c r="D3054" s="208">
        <f>'so sanh'!D3107</f>
        <v>0</v>
      </c>
      <c r="E3054" s="208">
        <f>'so sanh'!E3107</f>
        <v>0</v>
      </c>
    </row>
    <row r="3055" spans="1:5" x14ac:dyDescent="0.3">
      <c r="A3055" s="45">
        <f>'so sanh'!A3108</f>
        <v>0</v>
      </c>
      <c r="B3055" s="208">
        <f>'so sanh'!B3108</f>
        <v>0</v>
      </c>
      <c r="C3055" s="208">
        <f>'so sanh'!C3108</f>
        <v>0</v>
      </c>
      <c r="D3055" s="208">
        <f>'so sanh'!D3108</f>
        <v>0</v>
      </c>
      <c r="E3055" s="208">
        <f>'so sanh'!E3108</f>
        <v>0</v>
      </c>
    </row>
    <row r="3056" spans="1:5" x14ac:dyDescent="0.3">
      <c r="A3056" s="45">
        <f>'so sanh'!A3109</f>
        <v>0</v>
      </c>
      <c r="B3056" s="208">
        <f>'so sanh'!B3109</f>
        <v>0</v>
      </c>
      <c r="C3056" s="208">
        <f>'so sanh'!C3109</f>
        <v>0</v>
      </c>
      <c r="D3056" s="208">
        <f>'so sanh'!D3109</f>
        <v>0</v>
      </c>
      <c r="E3056" s="208">
        <f>'so sanh'!E3109</f>
        <v>0</v>
      </c>
    </row>
    <row r="3057" spans="1:5" x14ac:dyDescent="0.3">
      <c r="A3057" s="45">
        <f>'so sanh'!A3110</f>
        <v>0</v>
      </c>
      <c r="B3057" s="208">
        <f>'so sanh'!B3110</f>
        <v>0</v>
      </c>
      <c r="C3057" s="208">
        <f>'so sanh'!C3110</f>
        <v>0</v>
      </c>
      <c r="D3057" s="208">
        <f>'so sanh'!D3110</f>
        <v>0</v>
      </c>
      <c r="E3057" s="208">
        <f>'so sanh'!E3110</f>
        <v>0</v>
      </c>
    </row>
    <row r="3058" spans="1:5" x14ac:dyDescent="0.3">
      <c r="A3058" s="45">
        <f>'so sanh'!A3111</f>
        <v>0</v>
      </c>
      <c r="B3058" s="208">
        <f>'so sanh'!B3111</f>
        <v>0</v>
      </c>
      <c r="C3058" s="208">
        <f>'so sanh'!C3111</f>
        <v>0</v>
      </c>
      <c r="D3058" s="208">
        <f>'so sanh'!D3111</f>
        <v>0</v>
      </c>
      <c r="E3058" s="208">
        <f>'so sanh'!E3111</f>
        <v>0</v>
      </c>
    </row>
    <row r="3059" spans="1:5" x14ac:dyDescent="0.3">
      <c r="A3059" s="45">
        <f>'so sanh'!A3112</f>
        <v>0</v>
      </c>
      <c r="B3059" s="208">
        <f>'so sanh'!B3112</f>
        <v>0</v>
      </c>
      <c r="C3059" s="208">
        <f>'so sanh'!C3112</f>
        <v>0</v>
      </c>
      <c r="D3059" s="208">
        <f>'so sanh'!D3112</f>
        <v>0</v>
      </c>
      <c r="E3059" s="208">
        <f>'so sanh'!E3112</f>
        <v>0</v>
      </c>
    </row>
    <row r="3060" spans="1:5" x14ac:dyDescent="0.3">
      <c r="A3060" s="45">
        <f>'so sanh'!A3113</f>
        <v>0</v>
      </c>
      <c r="B3060" s="208">
        <f>'so sanh'!B3113</f>
        <v>0</v>
      </c>
      <c r="C3060" s="208">
        <f>'so sanh'!C3113</f>
        <v>0</v>
      </c>
      <c r="D3060" s="208">
        <f>'so sanh'!D3113</f>
        <v>0</v>
      </c>
      <c r="E3060" s="208">
        <f>'so sanh'!E3113</f>
        <v>0</v>
      </c>
    </row>
    <row r="3061" spans="1:5" x14ac:dyDescent="0.3">
      <c r="A3061" s="45">
        <f>'so sanh'!A3114</f>
        <v>0</v>
      </c>
      <c r="B3061" s="208">
        <f>'so sanh'!B3114</f>
        <v>0</v>
      </c>
      <c r="C3061" s="208">
        <f>'so sanh'!C3114</f>
        <v>0</v>
      </c>
      <c r="D3061" s="208">
        <f>'so sanh'!D3114</f>
        <v>0</v>
      </c>
      <c r="E3061" s="208">
        <f>'so sanh'!E3114</f>
        <v>0</v>
      </c>
    </row>
    <row r="3062" spans="1:5" x14ac:dyDescent="0.3">
      <c r="A3062" s="45">
        <f>'so sanh'!A3115</f>
        <v>0</v>
      </c>
      <c r="B3062" s="208">
        <f>'so sanh'!B3115</f>
        <v>0</v>
      </c>
      <c r="C3062" s="208">
        <f>'so sanh'!C3115</f>
        <v>0</v>
      </c>
      <c r="D3062" s="208">
        <f>'so sanh'!D3115</f>
        <v>0</v>
      </c>
      <c r="E3062" s="208">
        <f>'so sanh'!E3115</f>
        <v>0</v>
      </c>
    </row>
    <row r="3063" spans="1:5" x14ac:dyDescent="0.3">
      <c r="A3063" s="45">
        <f>'so sanh'!A3116</f>
        <v>0</v>
      </c>
      <c r="B3063" s="208">
        <f>'so sanh'!B3116</f>
        <v>0</v>
      </c>
      <c r="C3063" s="208">
        <f>'so sanh'!C3116</f>
        <v>0</v>
      </c>
      <c r="D3063" s="208">
        <f>'so sanh'!D3116</f>
        <v>0</v>
      </c>
      <c r="E3063" s="208">
        <f>'so sanh'!E3116</f>
        <v>0</v>
      </c>
    </row>
    <row r="3064" spans="1:5" x14ac:dyDescent="0.3">
      <c r="A3064" s="45">
        <f>'so sanh'!A3117</f>
        <v>0</v>
      </c>
      <c r="B3064" s="208">
        <f>'so sanh'!B3117</f>
        <v>0</v>
      </c>
      <c r="C3064" s="208">
        <f>'so sanh'!C3117</f>
        <v>0</v>
      </c>
      <c r="D3064" s="208">
        <f>'so sanh'!D3117</f>
        <v>0</v>
      </c>
      <c r="E3064" s="208">
        <f>'so sanh'!E3117</f>
        <v>0</v>
      </c>
    </row>
    <row r="3065" spans="1:5" x14ac:dyDescent="0.3">
      <c r="A3065" s="45">
        <f>'so sanh'!A3118</f>
        <v>0</v>
      </c>
      <c r="B3065" s="208">
        <f>'so sanh'!B3118</f>
        <v>0</v>
      </c>
      <c r="C3065" s="208">
        <f>'so sanh'!C3118</f>
        <v>0</v>
      </c>
      <c r="D3065" s="208">
        <f>'so sanh'!D3118</f>
        <v>0</v>
      </c>
      <c r="E3065" s="208">
        <f>'so sanh'!E3118</f>
        <v>0</v>
      </c>
    </row>
    <row r="3066" spans="1:5" x14ac:dyDescent="0.3">
      <c r="A3066" s="45">
        <f>'so sanh'!A3119</f>
        <v>0</v>
      </c>
      <c r="B3066" s="208">
        <f>'so sanh'!B3119</f>
        <v>0</v>
      </c>
      <c r="C3066" s="208">
        <f>'so sanh'!C3119</f>
        <v>0</v>
      </c>
      <c r="D3066" s="208">
        <f>'so sanh'!D3119</f>
        <v>0</v>
      </c>
      <c r="E3066" s="208">
        <f>'so sanh'!E3119</f>
        <v>0</v>
      </c>
    </row>
    <row r="3067" spans="1:5" x14ac:dyDescent="0.3">
      <c r="A3067" s="45">
        <f>'so sanh'!A3120</f>
        <v>0</v>
      </c>
      <c r="B3067" s="208">
        <f>'so sanh'!B3120</f>
        <v>0</v>
      </c>
      <c r="C3067" s="208">
        <f>'so sanh'!C3120</f>
        <v>0</v>
      </c>
      <c r="D3067" s="208">
        <f>'so sanh'!D3120</f>
        <v>0</v>
      </c>
      <c r="E3067" s="208">
        <f>'so sanh'!E3120</f>
        <v>0</v>
      </c>
    </row>
    <row r="3068" spans="1:5" x14ac:dyDescent="0.3">
      <c r="A3068" s="45">
        <f>'so sanh'!A3121</f>
        <v>0</v>
      </c>
      <c r="B3068" s="208">
        <f>'so sanh'!B3121</f>
        <v>0</v>
      </c>
      <c r="C3068" s="208">
        <f>'so sanh'!C3121</f>
        <v>0</v>
      </c>
      <c r="D3068" s="208">
        <f>'so sanh'!D3121</f>
        <v>0</v>
      </c>
      <c r="E3068" s="208">
        <f>'so sanh'!E3121</f>
        <v>0</v>
      </c>
    </row>
    <row r="3069" spans="1:5" x14ac:dyDescent="0.3">
      <c r="A3069" s="45">
        <f>'so sanh'!A3122</f>
        <v>0</v>
      </c>
      <c r="B3069" s="208">
        <f>'so sanh'!B3122</f>
        <v>0</v>
      </c>
      <c r="C3069" s="208">
        <f>'so sanh'!C3122</f>
        <v>0</v>
      </c>
      <c r="D3069" s="208">
        <f>'so sanh'!D3122</f>
        <v>0</v>
      </c>
      <c r="E3069" s="208">
        <f>'so sanh'!E3122</f>
        <v>0</v>
      </c>
    </row>
    <row r="3070" spans="1:5" x14ac:dyDescent="0.3">
      <c r="A3070" s="45">
        <f>'so sanh'!A3123</f>
        <v>0</v>
      </c>
      <c r="B3070" s="208">
        <f>'so sanh'!B3123</f>
        <v>0</v>
      </c>
      <c r="C3070" s="208">
        <f>'so sanh'!C3123</f>
        <v>0</v>
      </c>
      <c r="D3070" s="208">
        <f>'so sanh'!D3123</f>
        <v>0</v>
      </c>
      <c r="E3070" s="208">
        <f>'so sanh'!E3123</f>
        <v>0</v>
      </c>
    </row>
    <row r="3071" spans="1:5" x14ac:dyDescent="0.3">
      <c r="A3071" s="45">
        <f>'so sanh'!A3124</f>
        <v>0</v>
      </c>
      <c r="B3071" s="208">
        <f>'so sanh'!B3124</f>
        <v>0</v>
      </c>
      <c r="C3071" s="208">
        <f>'so sanh'!C3124</f>
        <v>0</v>
      </c>
      <c r="D3071" s="208">
        <f>'so sanh'!D3124</f>
        <v>0</v>
      </c>
      <c r="E3071" s="208">
        <f>'so sanh'!E3124</f>
        <v>0</v>
      </c>
    </row>
    <row r="3072" spans="1:5" x14ac:dyDescent="0.3">
      <c r="A3072" s="45">
        <f>'so sanh'!A3125</f>
        <v>0</v>
      </c>
      <c r="B3072" s="208">
        <f>'so sanh'!B3125</f>
        <v>0</v>
      </c>
      <c r="C3072" s="208">
        <f>'so sanh'!C3125</f>
        <v>0</v>
      </c>
      <c r="D3072" s="208">
        <f>'so sanh'!D3125</f>
        <v>0</v>
      </c>
      <c r="E3072" s="208">
        <f>'so sanh'!E3125</f>
        <v>0</v>
      </c>
    </row>
    <row r="3073" spans="1:5" x14ac:dyDescent="0.3">
      <c r="A3073" s="45">
        <f>'so sanh'!A3126</f>
        <v>0</v>
      </c>
      <c r="B3073" s="208">
        <f>'so sanh'!B3126</f>
        <v>0</v>
      </c>
      <c r="C3073" s="208">
        <f>'so sanh'!C3126</f>
        <v>0</v>
      </c>
      <c r="D3073" s="208">
        <f>'so sanh'!D3126</f>
        <v>0</v>
      </c>
      <c r="E3073" s="208">
        <f>'so sanh'!E3126</f>
        <v>0</v>
      </c>
    </row>
    <row r="3074" spans="1:5" x14ac:dyDescent="0.3">
      <c r="A3074" s="45">
        <f>'so sanh'!A3127</f>
        <v>0</v>
      </c>
      <c r="B3074" s="208">
        <f>'so sanh'!B3127</f>
        <v>0</v>
      </c>
      <c r="C3074" s="208">
        <f>'so sanh'!C3127</f>
        <v>0</v>
      </c>
      <c r="D3074" s="208">
        <f>'so sanh'!D3127</f>
        <v>0</v>
      </c>
      <c r="E3074" s="208">
        <f>'so sanh'!E3127</f>
        <v>0</v>
      </c>
    </row>
    <row r="3075" spans="1:5" x14ac:dyDescent="0.3">
      <c r="A3075" s="45">
        <f>'so sanh'!A3128</f>
        <v>0</v>
      </c>
      <c r="B3075" s="208">
        <f>'so sanh'!B3128</f>
        <v>0</v>
      </c>
      <c r="C3075" s="208">
        <f>'so sanh'!C3128</f>
        <v>0</v>
      </c>
      <c r="D3075" s="208">
        <f>'so sanh'!D3128</f>
        <v>0</v>
      </c>
      <c r="E3075" s="208">
        <f>'so sanh'!E3128</f>
        <v>0</v>
      </c>
    </row>
    <row r="3076" spans="1:5" x14ac:dyDescent="0.3">
      <c r="A3076" s="45">
        <f>'so sanh'!A3129</f>
        <v>0</v>
      </c>
      <c r="B3076" s="208">
        <f>'so sanh'!B3129</f>
        <v>0</v>
      </c>
      <c r="C3076" s="208">
        <f>'so sanh'!C3129</f>
        <v>0</v>
      </c>
      <c r="D3076" s="208">
        <f>'so sanh'!D3129</f>
        <v>0</v>
      </c>
      <c r="E3076" s="208">
        <f>'so sanh'!E3129</f>
        <v>0</v>
      </c>
    </row>
    <row r="3077" spans="1:5" x14ac:dyDescent="0.3">
      <c r="A3077" s="45">
        <f>'so sanh'!A3130</f>
        <v>0</v>
      </c>
      <c r="B3077" s="208">
        <f>'so sanh'!B3130</f>
        <v>0</v>
      </c>
      <c r="C3077" s="208">
        <f>'so sanh'!C3130</f>
        <v>0</v>
      </c>
      <c r="D3077" s="208">
        <f>'so sanh'!D3130</f>
        <v>0</v>
      </c>
      <c r="E3077" s="208">
        <f>'so sanh'!E3130</f>
        <v>0</v>
      </c>
    </row>
    <row r="3078" spans="1:5" x14ac:dyDescent="0.3">
      <c r="A3078" s="45">
        <f>'so sanh'!A3131</f>
        <v>0</v>
      </c>
      <c r="B3078" s="208">
        <f>'so sanh'!B3131</f>
        <v>0</v>
      </c>
      <c r="C3078" s="208">
        <f>'so sanh'!C3131</f>
        <v>0</v>
      </c>
      <c r="D3078" s="208">
        <f>'so sanh'!D3131</f>
        <v>0</v>
      </c>
      <c r="E3078" s="208">
        <f>'so sanh'!E3131</f>
        <v>0</v>
      </c>
    </row>
    <row r="3079" spans="1:5" x14ac:dyDescent="0.3">
      <c r="A3079" s="45">
        <f>'so sanh'!A3132</f>
        <v>0</v>
      </c>
      <c r="B3079" s="208">
        <f>'so sanh'!B3132</f>
        <v>0</v>
      </c>
      <c r="C3079" s="208">
        <f>'so sanh'!C3132</f>
        <v>0</v>
      </c>
      <c r="D3079" s="208">
        <f>'so sanh'!D3132</f>
        <v>0</v>
      </c>
      <c r="E3079" s="208">
        <f>'so sanh'!E3132</f>
        <v>0</v>
      </c>
    </row>
    <row r="3080" spans="1:5" x14ac:dyDescent="0.3">
      <c r="A3080" s="45">
        <f>'so sanh'!A3133</f>
        <v>0</v>
      </c>
      <c r="B3080" s="208">
        <f>'so sanh'!B3133</f>
        <v>0</v>
      </c>
      <c r="C3080" s="208">
        <f>'so sanh'!C3133</f>
        <v>0</v>
      </c>
      <c r="D3080" s="208">
        <f>'so sanh'!D3133</f>
        <v>0</v>
      </c>
      <c r="E3080" s="208">
        <f>'so sanh'!E3133</f>
        <v>0</v>
      </c>
    </row>
    <row r="3081" spans="1:5" x14ac:dyDescent="0.3">
      <c r="A3081" s="45">
        <f>'so sanh'!A3134</f>
        <v>0</v>
      </c>
      <c r="B3081" s="208">
        <f>'so sanh'!B3134</f>
        <v>0</v>
      </c>
      <c r="C3081" s="208">
        <f>'so sanh'!C3134</f>
        <v>0</v>
      </c>
      <c r="D3081" s="208">
        <f>'so sanh'!D3134</f>
        <v>0</v>
      </c>
      <c r="E3081" s="208">
        <f>'so sanh'!E3134</f>
        <v>0</v>
      </c>
    </row>
    <row r="3082" spans="1:5" x14ac:dyDescent="0.3">
      <c r="A3082" s="45">
        <f>'so sanh'!A3135</f>
        <v>0</v>
      </c>
      <c r="B3082" s="208">
        <f>'so sanh'!B3135</f>
        <v>0</v>
      </c>
      <c r="C3082" s="208">
        <f>'so sanh'!C3135</f>
        <v>0</v>
      </c>
      <c r="D3082" s="208">
        <f>'so sanh'!D3135</f>
        <v>0</v>
      </c>
      <c r="E3082" s="208">
        <f>'so sanh'!E3135</f>
        <v>0</v>
      </c>
    </row>
    <row r="3083" spans="1:5" x14ac:dyDescent="0.3">
      <c r="A3083" s="45">
        <f>'so sanh'!A3136</f>
        <v>0</v>
      </c>
      <c r="B3083" s="208">
        <f>'so sanh'!B3136</f>
        <v>0</v>
      </c>
      <c r="C3083" s="208">
        <f>'so sanh'!C3136</f>
        <v>0</v>
      </c>
      <c r="D3083" s="208">
        <f>'so sanh'!D3136</f>
        <v>0</v>
      </c>
      <c r="E3083" s="208">
        <f>'so sanh'!E3136</f>
        <v>0</v>
      </c>
    </row>
    <row r="3084" spans="1:5" x14ac:dyDescent="0.3">
      <c r="A3084" s="45">
        <f>'so sanh'!A3137</f>
        <v>0</v>
      </c>
      <c r="B3084" s="208">
        <f>'so sanh'!B3137</f>
        <v>0</v>
      </c>
      <c r="C3084" s="208">
        <f>'so sanh'!C3137</f>
        <v>0</v>
      </c>
      <c r="D3084" s="208">
        <f>'so sanh'!D3137</f>
        <v>0</v>
      </c>
      <c r="E3084" s="208">
        <f>'so sanh'!E3137</f>
        <v>0</v>
      </c>
    </row>
    <row r="3085" spans="1:5" x14ac:dyDescent="0.3">
      <c r="A3085" s="45">
        <f>'so sanh'!A3138</f>
        <v>0</v>
      </c>
      <c r="B3085" s="208">
        <f>'so sanh'!B3138</f>
        <v>0</v>
      </c>
      <c r="C3085" s="208">
        <f>'so sanh'!C3138</f>
        <v>0</v>
      </c>
      <c r="D3085" s="208">
        <f>'so sanh'!D3138</f>
        <v>0</v>
      </c>
      <c r="E3085" s="208">
        <f>'so sanh'!E3138</f>
        <v>0</v>
      </c>
    </row>
    <row r="3086" spans="1:5" x14ac:dyDescent="0.3">
      <c r="A3086" s="45">
        <f>'so sanh'!A3139</f>
        <v>0</v>
      </c>
      <c r="B3086" s="208">
        <f>'so sanh'!B3139</f>
        <v>0</v>
      </c>
      <c r="C3086" s="208">
        <f>'so sanh'!C3139</f>
        <v>0</v>
      </c>
      <c r="D3086" s="208">
        <f>'so sanh'!D3139</f>
        <v>0</v>
      </c>
      <c r="E3086" s="208">
        <f>'so sanh'!E3139</f>
        <v>0</v>
      </c>
    </row>
    <row r="3087" spans="1:5" x14ac:dyDescent="0.3">
      <c r="A3087" s="45">
        <f>'so sanh'!A3140</f>
        <v>0</v>
      </c>
      <c r="B3087" s="208">
        <f>'so sanh'!B3140</f>
        <v>0</v>
      </c>
      <c r="C3087" s="208">
        <f>'so sanh'!C3140</f>
        <v>0</v>
      </c>
      <c r="D3087" s="208">
        <f>'so sanh'!D3140</f>
        <v>0</v>
      </c>
      <c r="E3087" s="208">
        <f>'so sanh'!E3140</f>
        <v>0</v>
      </c>
    </row>
    <row r="3088" spans="1:5" x14ac:dyDescent="0.3">
      <c r="A3088" s="45">
        <f>'so sanh'!A3141</f>
        <v>0</v>
      </c>
      <c r="B3088" s="208">
        <f>'so sanh'!B3141</f>
        <v>0</v>
      </c>
      <c r="C3088" s="208">
        <f>'so sanh'!C3141</f>
        <v>0</v>
      </c>
      <c r="D3088" s="208">
        <f>'so sanh'!D3141</f>
        <v>0</v>
      </c>
      <c r="E3088" s="208">
        <f>'so sanh'!E3141</f>
        <v>0</v>
      </c>
    </row>
    <row r="3089" spans="1:5" x14ac:dyDescent="0.3">
      <c r="A3089" s="45">
        <f>'so sanh'!A3142</f>
        <v>0</v>
      </c>
      <c r="B3089" s="208">
        <f>'so sanh'!B3142</f>
        <v>0</v>
      </c>
      <c r="C3089" s="208">
        <f>'so sanh'!C3142</f>
        <v>0</v>
      </c>
      <c r="D3089" s="208">
        <f>'so sanh'!D3142</f>
        <v>0</v>
      </c>
      <c r="E3089" s="208">
        <f>'so sanh'!E3142</f>
        <v>0</v>
      </c>
    </row>
    <row r="3090" spans="1:5" x14ac:dyDescent="0.3">
      <c r="A3090" s="45">
        <f>'so sanh'!A3143</f>
        <v>0</v>
      </c>
      <c r="B3090" s="208">
        <f>'so sanh'!B3143</f>
        <v>0</v>
      </c>
      <c r="C3090" s="208">
        <f>'so sanh'!C3143</f>
        <v>0</v>
      </c>
      <c r="D3090" s="208">
        <f>'so sanh'!D3143</f>
        <v>0</v>
      </c>
      <c r="E3090" s="208">
        <f>'so sanh'!E3143</f>
        <v>0</v>
      </c>
    </row>
    <row r="3091" spans="1:5" x14ac:dyDescent="0.3">
      <c r="A3091" s="45">
        <f>'so sanh'!A3144</f>
        <v>0</v>
      </c>
      <c r="B3091" s="208">
        <f>'so sanh'!B3144</f>
        <v>0</v>
      </c>
      <c r="C3091" s="208">
        <f>'so sanh'!C3144</f>
        <v>0</v>
      </c>
      <c r="D3091" s="208">
        <f>'so sanh'!D3144</f>
        <v>0</v>
      </c>
      <c r="E3091" s="208">
        <f>'so sanh'!E3144</f>
        <v>0</v>
      </c>
    </row>
    <row r="3092" spans="1:5" x14ac:dyDescent="0.3">
      <c r="A3092" s="45">
        <f>'so sanh'!A3145</f>
        <v>0</v>
      </c>
      <c r="B3092" s="208">
        <f>'so sanh'!B3145</f>
        <v>0</v>
      </c>
      <c r="C3092" s="208">
        <f>'so sanh'!C3145</f>
        <v>0</v>
      </c>
      <c r="D3092" s="208">
        <f>'so sanh'!D3145</f>
        <v>0</v>
      </c>
      <c r="E3092" s="208">
        <f>'so sanh'!E3145</f>
        <v>0</v>
      </c>
    </row>
    <row r="3093" spans="1:5" x14ac:dyDescent="0.3">
      <c r="A3093" s="45">
        <f>'so sanh'!A3146</f>
        <v>0</v>
      </c>
      <c r="B3093" s="208">
        <f>'so sanh'!B3146</f>
        <v>0</v>
      </c>
      <c r="C3093" s="208">
        <f>'so sanh'!C3146</f>
        <v>0</v>
      </c>
      <c r="D3093" s="208">
        <f>'so sanh'!D3146</f>
        <v>0</v>
      </c>
      <c r="E3093" s="208">
        <f>'so sanh'!E3146</f>
        <v>0</v>
      </c>
    </row>
    <row r="3094" spans="1:5" x14ac:dyDescent="0.3">
      <c r="A3094" s="45">
        <f>'so sanh'!A3147</f>
        <v>0</v>
      </c>
      <c r="B3094" s="208">
        <f>'so sanh'!B3147</f>
        <v>0</v>
      </c>
      <c r="C3094" s="208">
        <f>'so sanh'!C3147</f>
        <v>0</v>
      </c>
      <c r="D3094" s="208">
        <f>'so sanh'!D3147</f>
        <v>0</v>
      </c>
      <c r="E3094" s="208">
        <f>'so sanh'!E3147</f>
        <v>0</v>
      </c>
    </row>
    <row r="3095" spans="1:5" x14ac:dyDescent="0.3">
      <c r="A3095" s="45">
        <f>'so sanh'!A3148</f>
        <v>0</v>
      </c>
      <c r="B3095" s="208">
        <f>'so sanh'!B3148</f>
        <v>0</v>
      </c>
      <c r="C3095" s="208">
        <f>'so sanh'!C3148</f>
        <v>0</v>
      </c>
      <c r="D3095" s="208">
        <f>'so sanh'!D3148</f>
        <v>0</v>
      </c>
      <c r="E3095" s="208">
        <f>'so sanh'!E3148</f>
        <v>0</v>
      </c>
    </row>
    <row r="3096" spans="1:5" x14ac:dyDescent="0.3">
      <c r="A3096" s="45">
        <f>'so sanh'!A3149</f>
        <v>0</v>
      </c>
      <c r="B3096" s="208">
        <f>'so sanh'!B3149</f>
        <v>0</v>
      </c>
      <c r="C3096" s="208">
        <f>'so sanh'!C3149</f>
        <v>0</v>
      </c>
      <c r="D3096" s="208">
        <f>'so sanh'!D3149</f>
        <v>0</v>
      </c>
      <c r="E3096" s="208">
        <f>'so sanh'!E3149</f>
        <v>0</v>
      </c>
    </row>
    <row r="3097" spans="1:5" x14ac:dyDescent="0.3">
      <c r="A3097" s="45">
        <f>'so sanh'!A3150</f>
        <v>0</v>
      </c>
      <c r="B3097" s="208">
        <f>'so sanh'!B3150</f>
        <v>0</v>
      </c>
      <c r="C3097" s="208">
        <f>'so sanh'!C3150</f>
        <v>0</v>
      </c>
      <c r="D3097" s="208">
        <f>'so sanh'!D3150</f>
        <v>0</v>
      </c>
      <c r="E3097" s="208">
        <f>'so sanh'!E3150</f>
        <v>0</v>
      </c>
    </row>
    <row r="3098" spans="1:5" x14ac:dyDescent="0.3">
      <c r="A3098" s="45">
        <f>'so sanh'!A3151</f>
        <v>0</v>
      </c>
      <c r="B3098" s="208">
        <f>'so sanh'!B3151</f>
        <v>0</v>
      </c>
      <c r="C3098" s="208">
        <f>'so sanh'!C3151</f>
        <v>0</v>
      </c>
      <c r="D3098" s="208">
        <f>'so sanh'!D3151</f>
        <v>0</v>
      </c>
      <c r="E3098" s="208">
        <f>'so sanh'!E3151</f>
        <v>0</v>
      </c>
    </row>
    <row r="3099" spans="1:5" x14ac:dyDescent="0.3">
      <c r="A3099" s="45">
        <f>'so sanh'!A3152</f>
        <v>0</v>
      </c>
      <c r="B3099" s="208">
        <f>'so sanh'!B3152</f>
        <v>0</v>
      </c>
      <c r="C3099" s="208">
        <f>'so sanh'!C3152</f>
        <v>0</v>
      </c>
      <c r="D3099" s="208">
        <f>'so sanh'!D3152</f>
        <v>0</v>
      </c>
      <c r="E3099" s="208">
        <f>'so sanh'!E3152</f>
        <v>0</v>
      </c>
    </row>
    <row r="3100" spans="1:5" x14ac:dyDescent="0.3">
      <c r="A3100" s="45">
        <f>'so sanh'!A3153</f>
        <v>0</v>
      </c>
      <c r="B3100" s="208">
        <f>'so sanh'!B3153</f>
        <v>0</v>
      </c>
      <c r="C3100" s="208">
        <f>'so sanh'!C3153</f>
        <v>0</v>
      </c>
      <c r="D3100" s="208">
        <f>'so sanh'!D3153</f>
        <v>0</v>
      </c>
      <c r="E3100" s="208">
        <f>'so sanh'!E3153</f>
        <v>0</v>
      </c>
    </row>
    <row r="3101" spans="1:5" x14ac:dyDescent="0.3">
      <c r="A3101" s="45">
        <f>'so sanh'!A3154</f>
        <v>0</v>
      </c>
      <c r="B3101" s="208">
        <f>'so sanh'!B3154</f>
        <v>0</v>
      </c>
      <c r="C3101" s="208">
        <f>'so sanh'!C3154</f>
        <v>0</v>
      </c>
      <c r="D3101" s="208">
        <f>'so sanh'!D3154</f>
        <v>0</v>
      </c>
      <c r="E3101" s="208">
        <f>'so sanh'!E3154</f>
        <v>0</v>
      </c>
    </row>
    <row r="3102" spans="1:5" x14ac:dyDescent="0.3">
      <c r="A3102" s="45">
        <f>'so sanh'!A3155</f>
        <v>0</v>
      </c>
      <c r="B3102" s="208">
        <f>'so sanh'!B3155</f>
        <v>0</v>
      </c>
      <c r="C3102" s="208">
        <f>'so sanh'!C3155</f>
        <v>0</v>
      </c>
      <c r="D3102" s="208">
        <f>'so sanh'!D3155</f>
        <v>0</v>
      </c>
      <c r="E3102" s="208">
        <f>'so sanh'!E3155</f>
        <v>0</v>
      </c>
    </row>
    <row r="3103" spans="1:5" x14ac:dyDescent="0.3">
      <c r="A3103" s="45">
        <f>'so sanh'!A3156</f>
        <v>0</v>
      </c>
      <c r="B3103" s="208">
        <f>'so sanh'!B3156</f>
        <v>0</v>
      </c>
      <c r="C3103" s="208">
        <f>'so sanh'!C3156</f>
        <v>0</v>
      </c>
      <c r="D3103" s="208">
        <f>'so sanh'!D3156</f>
        <v>0</v>
      </c>
      <c r="E3103" s="208">
        <f>'so sanh'!E3156</f>
        <v>0</v>
      </c>
    </row>
    <row r="3104" spans="1:5" x14ac:dyDescent="0.3">
      <c r="A3104" s="45">
        <f>'so sanh'!A3157</f>
        <v>0</v>
      </c>
      <c r="B3104" s="208">
        <f>'so sanh'!B3157</f>
        <v>0</v>
      </c>
      <c r="C3104" s="208">
        <f>'so sanh'!C3157</f>
        <v>0</v>
      </c>
      <c r="D3104" s="208">
        <f>'so sanh'!D3157</f>
        <v>0</v>
      </c>
      <c r="E3104" s="208">
        <f>'so sanh'!E3157</f>
        <v>0</v>
      </c>
    </row>
    <row r="3105" spans="1:5" x14ac:dyDescent="0.3">
      <c r="A3105" s="45">
        <f>'so sanh'!A3158</f>
        <v>0</v>
      </c>
      <c r="B3105" s="208">
        <f>'so sanh'!B3158</f>
        <v>0</v>
      </c>
      <c r="C3105" s="208">
        <f>'so sanh'!C3158</f>
        <v>0</v>
      </c>
      <c r="D3105" s="208">
        <f>'so sanh'!D3158</f>
        <v>0</v>
      </c>
      <c r="E3105" s="208">
        <f>'so sanh'!E3158</f>
        <v>0</v>
      </c>
    </row>
    <row r="3106" spans="1:5" x14ac:dyDescent="0.3">
      <c r="A3106" s="45">
        <f>'so sanh'!A3159</f>
        <v>0</v>
      </c>
      <c r="B3106" s="208">
        <f>'so sanh'!B3159</f>
        <v>0</v>
      </c>
      <c r="C3106" s="208">
        <f>'so sanh'!C3159</f>
        <v>0</v>
      </c>
      <c r="D3106" s="208">
        <f>'so sanh'!D3159</f>
        <v>0</v>
      </c>
      <c r="E3106" s="208">
        <f>'so sanh'!E3159</f>
        <v>0</v>
      </c>
    </row>
    <row r="3107" spans="1:5" x14ac:dyDescent="0.3">
      <c r="A3107" s="45">
        <f>'so sanh'!A3160</f>
        <v>0</v>
      </c>
      <c r="B3107" s="208">
        <f>'so sanh'!B3160</f>
        <v>0</v>
      </c>
      <c r="C3107" s="208">
        <f>'so sanh'!C3160</f>
        <v>0</v>
      </c>
      <c r="D3107" s="208">
        <f>'so sanh'!D3160</f>
        <v>0</v>
      </c>
      <c r="E3107" s="208">
        <f>'so sanh'!E3160</f>
        <v>0</v>
      </c>
    </row>
    <row r="3108" spans="1:5" x14ac:dyDescent="0.3">
      <c r="A3108" s="45">
        <f>'so sanh'!A3161</f>
        <v>0</v>
      </c>
      <c r="B3108" s="208">
        <f>'so sanh'!B3161</f>
        <v>0</v>
      </c>
      <c r="C3108" s="208">
        <f>'so sanh'!C3161</f>
        <v>0</v>
      </c>
      <c r="D3108" s="208">
        <f>'so sanh'!D3161</f>
        <v>0</v>
      </c>
      <c r="E3108" s="208">
        <f>'so sanh'!E3161</f>
        <v>0</v>
      </c>
    </row>
    <row r="3109" spans="1:5" x14ac:dyDescent="0.3">
      <c r="A3109" s="45">
        <f>'so sanh'!A3162</f>
        <v>0</v>
      </c>
      <c r="B3109" s="208">
        <f>'so sanh'!B3162</f>
        <v>0</v>
      </c>
      <c r="C3109" s="208">
        <f>'so sanh'!C3162</f>
        <v>0</v>
      </c>
      <c r="D3109" s="208">
        <f>'so sanh'!D3162</f>
        <v>0</v>
      </c>
      <c r="E3109" s="208">
        <f>'so sanh'!E3162</f>
        <v>0</v>
      </c>
    </row>
    <row r="3110" spans="1:5" x14ac:dyDescent="0.3">
      <c r="A3110" s="45">
        <f>'so sanh'!A3163</f>
        <v>0</v>
      </c>
      <c r="B3110" s="208">
        <f>'so sanh'!B3163</f>
        <v>0</v>
      </c>
      <c r="C3110" s="208">
        <f>'so sanh'!C3163</f>
        <v>0</v>
      </c>
      <c r="D3110" s="208">
        <f>'so sanh'!D3163</f>
        <v>0</v>
      </c>
      <c r="E3110" s="208">
        <f>'so sanh'!E3163</f>
        <v>0</v>
      </c>
    </row>
    <row r="3111" spans="1:5" x14ac:dyDescent="0.3">
      <c r="A3111" s="45">
        <f>'so sanh'!A3164</f>
        <v>0</v>
      </c>
      <c r="B3111" s="208">
        <f>'so sanh'!B3164</f>
        <v>0</v>
      </c>
      <c r="C3111" s="208">
        <f>'so sanh'!C3164</f>
        <v>0</v>
      </c>
      <c r="D3111" s="208">
        <f>'so sanh'!D3164</f>
        <v>0</v>
      </c>
      <c r="E3111" s="208">
        <f>'so sanh'!E3164</f>
        <v>0</v>
      </c>
    </row>
    <row r="3112" spans="1:5" x14ac:dyDescent="0.3">
      <c r="A3112" s="45">
        <f>'so sanh'!A3165</f>
        <v>0</v>
      </c>
      <c r="B3112" s="208">
        <f>'so sanh'!B3165</f>
        <v>0</v>
      </c>
      <c r="C3112" s="208">
        <f>'so sanh'!C3165</f>
        <v>0</v>
      </c>
      <c r="D3112" s="208">
        <f>'so sanh'!D3165</f>
        <v>0</v>
      </c>
      <c r="E3112" s="208">
        <f>'so sanh'!E3165</f>
        <v>0</v>
      </c>
    </row>
    <row r="3113" spans="1:5" x14ac:dyDescent="0.3">
      <c r="A3113" s="45">
        <f>'so sanh'!A3166</f>
        <v>0</v>
      </c>
      <c r="B3113" s="208">
        <f>'so sanh'!B3166</f>
        <v>0</v>
      </c>
      <c r="C3113" s="208">
        <f>'so sanh'!C3166</f>
        <v>0</v>
      </c>
      <c r="D3113" s="208">
        <f>'so sanh'!D3166</f>
        <v>0</v>
      </c>
      <c r="E3113" s="208">
        <f>'so sanh'!E3166</f>
        <v>0</v>
      </c>
    </row>
    <row r="3114" spans="1:5" x14ac:dyDescent="0.3">
      <c r="A3114" s="45">
        <f>'so sanh'!A3167</f>
        <v>0</v>
      </c>
      <c r="B3114" s="208">
        <f>'so sanh'!B3167</f>
        <v>0</v>
      </c>
      <c r="C3114" s="208">
        <f>'so sanh'!C3167</f>
        <v>0</v>
      </c>
      <c r="D3114" s="208">
        <f>'so sanh'!D3167</f>
        <v>0</v>
      </c>
      <c r="E3114" s="208">
        <f>'so sanh'!E3167</f>
        <v>0</v>
      </c>
    </row>
    <row r="3115" spans="1:5" x14ac:dyDescent="0.3">
      <c r="A3115" s="45">
        <f>'so sanh'!A3168</f>
        <v>0</v>
      </c>
      <c r="B3115" s="208">
        <f>'so sanh'!B3168</f>
        <v>0</v>
      </c>
      <c r="C3115" s="208">
        <f>'so sanh'!C3168</f>
        <v>0</v>
      </c>
      <c r="D3115" s="208">
        <f>'so sanh'!D3168</f>
        <v>0</v>
      </c>
      <c r="E3115" s="208">
        <f>'so sanh'!E3168</f>
        <v>0</v>
      </c>
    </row>
    <row r="3116" spans="1:5" x14ac:dyDescent="0.3">
      <c r="A3116" s="45">
        <f>'so sanh'!A3169</f>
        <v>0</v>
      </c>
      <c r="B3116" s="208">
        <f>'so sanh'!B3169</f>
        <v>0</v>
      </c>
      <c r="C3116" s="208">
        <f>'so sanh'!C3169</f>
        <v>0</v>
      </c>
      <c r="D3116" s="208">
        <f>'so sanh'!D3169</f>
        <v>0</v>
      </c>
      <c r="E3116" s="208">
        <f>'so sanh'!E3169</f>
        <v>0</v>
      </c>
    </row>
    <row r="3117" spans="1:5" x14ac:dyDescent="0.3">
      <c r="A3117" s="45">
        <f>'so sanh'!A3170</f>
        <v>0</v>
      </c>
      <c r="B3117" s="208">
        <f>'so sanh'!B3170</f>
        <v>0</v>
      </c>
      <c r="C3117" s="208">
        <f>'so sanh'!C3170</f>
        <v>0</v>
      </c>
      <c r="D3117" s="208">
        <f>'so sanh'!D3170</f>
        <v>0</v>
      </c>
      <c r="E3117" s="208">
        <f>'so sanh'!E3170</f>
        <v>0</v>
      </c>
    </row>
    <row r="3118" spans="1:5" x14ac:dyDescent="0.3">
      <c r="A3118" s="45">
        <f>'so sanh'!A3171</f>
        <v>0</v>
      </c>
      <c r="B3118" s="208">
        <f>'so sanh'!B3171</f>
        <v>0</v>
      </c>
      <c r="C3118" s="208">
        <f>'so sanh'!C3171</f>
        <v>0</v>
      </c>
      <c r="D3118" s="208">
        <f>'so sanh'!D3171</f>
        <v>0</v>
      </c>
      <c r="E3118" s="208">
        <f>'so sanh'!E3171</f>
        <v>0</v>
      </c>
    </row>
    <row r="3119" spans="1:5" x14ac:dyDescent="0.3">
      <c r="A3119" s="45">
        <f>'so sanh'!A3172</f>
        <v>0</v>
      </c>
      <c r="B3119" s="208">
        <f>'so sanh'!B3172</f>
        <v>0</v>
      </c>
      <c r="C3119" s="208">
        <f>'so sanh'!C3172</f>
        <v>0</v>
      </c>
      <c r="D3119" s="208">
        <f>'so sanh'!D3172</f>
        <v>0</v>
      </c>
      <c r="E3119" s="208">
        <f>'so sanh'!E3172</f>
        <v>0</v>
      </c>
    </row>
    <row r="3120" spans="1:5" x14ac:dyDescent="0.3">
      <c r="A3120" s="45">
        <f>'so sanh'!A3173</f>
        <v>0</v>
      </c>
      <c r="B3120" s="208">
        <f>'so sanh'!B3173</f>
        <v>0</v>
      </c>
      <c r="C3120" s="208">
        <f>'so sanh'!C3173</f>
        <v>0</v>
      </c>
      <c r="D3120" s="208">
        <f>'so sanh'!D3173</f>
        <v>0</v>
      </c>
      <c r="E3120" s="208">
        <f>'so sanh'!E3173</f>
        <v>0</v>
      </c>
    </row>
    <row r="3121" spans="1:5" x14ac:dyDescent="0.3">
      <c r="A3121" s="45">
        <f>'so sanh'!A3174</f>
        <v>0</v>
      </c>
      <c r="B3121" s="208">
        <f>'so sanh'!B3174</f>
        <v>0</v>
      </c>
      <c r="C3121" s="208">
        <f>'so sanh'!C3174</f>
        <v>0</v>
      </c>
      <c r="D3121" s="208">
        <f>'so sanh'!D3174</f>
        <v>0</v>
      </c>
      <c r="E3121" s="208">
        <f>'so sanh'!E3174</f>
        <v>0</v>
      </c>
    </row>
    <row r="3122" spans="1:5" x14ac:dyDescent="0.3">
      <c r="A3122" s="45">
        <f>'so sanh'!A3175</f>
        <v>0</v>
      </c>
      <c r="B3122" s="208">
        <f>'so sanh'!B3175</f>
        <v>0</v>
      </c>
      <c r="C3122" s="208">
        <f>'so sanh'!C3175</f>
        <v>0</v>
      </c>
      <c r="D3122" s="208">
        <f>'so sanh'!D3175</f>
        <v>0</v>
      </c>
      <c r="E3122" s="208">
        <f>'so sanh'!E3175</f>
        <v>0</v>
      </c>
    </row>
    <row r="3123" spans="1:5" x14ac:dyDescent="0.3">
      <c r="A3123" s="45">
        <f>'so sanh'!A3176</f>
        <v>0</v>
      </c>
      <c r="B3123" s="208">
        <f>'so sanh'!B3176</f>
        <v>0</v>
      </c>
      <c r="C3123" s="208">
        <f>'so sanh'!C3176</f>
        <v>0</v>
      </c>
      <c r="D3123" s="208">
        <f>'so sanh'!D3176</f>
        <v>0</v>
      </c>
      <c r="E3123" s="208">
        <f>'so sanh'!E3176</f>
        <v>0</v>
      </c>
    </row>
    <row r="3124" spans="1:5" x14ac:dyDescent="0.3">
      <c r="A3124" s="45">
        <f>'so sanh'!A3177</f>
        <v>0</v>
      </c>
      <c r="B3124" s="208">
        <f>'so sanh'!B3177</f>
        <v>0</v>
      </c>
      <c r="C3124" s="208">
        <f>'so sanh'!C3177</f>
        <v>0</v>
      </c>
      <c r="D3124" s="208">
        <f>'so sanh'!D3177</f>
        <v>0</v>
      </c>
      <c r="E3124" s="208">
        <f>'so sanh'!E3177</f>
        <v>0</v>
      </c>
    </row>
    <row r="3125" spans="1:5" x14ac:dyDescent="0.3">
      <c r="A3125" s="45">
        <f>'so sanh'!A3178</f>
        <v>0</v>
      </c>
      <c r="B3125" s="208">
        <f>'so sanh'!B3178</f>
        <v>0</v>
      </c>
      <c r="C3125" s="208">
        <f>'so sanh'!C3178</f>
        <v>0</v>
      </c>
      <c r="D3125" s="208">
        <f>'so sanh'!D3178</f>
        <v>0</v>
      </c>
      <c r="E3125" s="208">
        <f>'so sanh'!E3178</f>
        <v>0</v>
      </c>
    </row>
    <row r="3126" spans="1:5" x14ac:dyDescent="0.3">
      <c r="A3126" s="45">
        <f>'so sanh'!A3179</f>
        <v>0</v>
      </c>
      <c r="B3126" s="208">
        <f>'so sanh'!B3179</f>
        <v>0</v>
      </c>
      <c r="C3126" s="208">
        <f>'so sanh'!C3179</f>
        <v>0</v>
      </c>
      <c r="D3126" s="208">
        <f>'so sanh'!D3179</f>
        <v>0</v>
      </c>
      <c r="E3126" s="208">
        <f>'so sanh'!E3179</f>
        <v>0</v>
      </c>
    </row>
    <row r="3127" spans="1:5" x14ac:dyDescent="0.3">
      <c r="A3127" s="45">
        <f>'so sanh'!A3180</f>
        <v>0</v>
      </c>
      <c r="B3127" s="208">
        <f>'so sanh'!B3180</f>
        <v>0</v>
      </c>
      <c r="C3127" s="208">
        <f>'so sanh'!C3180</f>
        <v>0</v>
      </c>
      <c r="D3127" s="208">
        <f>'so sanh'!D3180</f>
        <v>0</v>
      </c>
      <c r="E3127" s="208">
        <f>'so sanh'!E3180</f>
        <v>0</v>
      </c>
    </row>
    <row r="3128" spans="1:5" x14ac:dyDescent="0.3">
      <c r="A3128" s="45">
        <f>'so sanh'!A3181</f>
        <v>0</v>
      </c>
      <c r="B3128" s="208">
        <f>'so sanh'!B3181</f>
        <v>0</v>
      </c>
      <c r="C3128" s="208">
        <f>'so sanh'!C3181</f>
        <v>0</v>
      </c>
      <c r="D3128" s="208">
        <f>'so sanh'!D3181</f>
        <v>0</v>
      </c>
      <c r="E3128" s="208">
        <f>'so sanh'!E3181</f>
        <v>0</v>
      </c>
    </row>
    <row r="3129" spans="1:5" x14ac:dyDescent="0.3">
      <c r="A3129" s="45">
        <f>'so sanh'!A3182</f>
        <v>0</v>
      </c>
      <c r="B3129" s="208">
        <f>'so sanh'!B3182</f>
        <v>0</v>
      </c>
      <c r="C3129" s="208">
        <f>'so sanh'!C3182</f>
        <v>0</v>
      </c>
      <c r="D3129" s="208">
        <f>'so sanh'!D3182</f>
        <v>0</v>
      </c>
      <c r="E3129" s="208">
        <f>'so sanh'!E3182</f>
        <v>0</v>
      </c>
    </row>
    <row r="3130" spans="1:5" x14ac:dyDescent="0.3">
      <c r="A3130" s="45">
        <f>'so sanh'!A3183</f>
        <v>0</v>
      </c>
      <c r="B3130" s="208">
        <f>'so sanh'!B3183</f>
        <v>0</v>
      </c>
      <c r="C3130" s="208">
        <f>'so sanh'!C3183</f>
        <v>0</v>
      </c>
      <c r="D3130" s="208">
        <f>'so sanh'!D3183</f>
        <v>0</v>
      </c>
      <c r="E3130" s="208">
        <f>'so sanh'!E3183</f>
        <v>0</v>
      </c>
    </row>
    <row r="3131" spans="1:5" x14ac:dyDescent="0.3">
      <c r="A3131" s="45">
        <f>'so sanh'!A3184</f>
        <v>0</v>
      </c>
      <c r="B3131" s="208">
        <f>'so sanh'!B3184</f>
        <v>0</v>
      </c>
      <c r="C3131" s="208">
        <f>'so sanh'!C3184</f>
        <v>0</v>
      </c>
      <c r="D3131" s="208">
        <f>'so sanh'!D3184</f>
        <v>0</v>
      </c>
      <c r="E3131" s="208">
        <f>'so sanh'!E3184</f>
        <v>0</v>
      </c>
    </row>
    <row r="3132" spans="1:5" x14ac:dyDescent="0.3">
      <c r="A3132" s="45">
        <f>'so sanh'!A3185</f>
        <v>0</v>
      </c>
      <c r="B3132" s="208">
        <f>'so sanh'!B3185</f>
        <v>0</v>
      </c>
      <c r="C3132" s="208">
        <f>'so sanh'!C3185</f>
        <v>0</v>
      </c>
      <c r="D3132" s="208">
        <f>'so sanh'!D3185</f>
        <v>0</v>
      </c>
      <c r="E3132" s="208">
        <f>'so sanh'!E3185</f>
        <v>0</v>
      </c>
    </row>
    <row r="3133" spans="1:5" x14ac:dyDescent="0.3">
      <c r="A3133" s="45">
        <f>'so sanh'!A3186</f>
        <v>0</v>
      </c>
      <c r="B3133" s="208">
        <f>'so sanh'!B3186</f>
        <v>0</v>
      </c>
      <c r="C3133" s="208">
        <f>'so sanh'!C3186</f>
        <v>0</v>
      </c>
      <c r="D3133" s="208">
        <f>'so sanh'!D3186</f>
        <v>0</v>
      </c>
      <c r="E3133" s="208">
        <f>'so sanh'!E3186</f>
        <v>0</v>
      </c>
    </row>
    <row r="3134" spans="1:5" x14ac:dyDescent="0.3">
      <c r="A3134" s="45">
        <f>'so sanh'!A3187</f>
        <v>0</v>
      </c>
      <c r="B3134" s="208">
        <f>'so sanh'!B3187</f>
        <v>0</v>
      </c>
      <c r="C3134" s="208">
        <f>'so sanh'!C3187</f>
        <v>0</v>
      </c>
      <c r="D3134" s="208">
        <f>'so sanh'!D3187</f>
        <v>0</v>
      </c>
      <c r="E3134" s="208">
        <f>'so sanh'!E3187</f>
        <v>0</v>
      </c>
    </row>
    <row r="3135" spans="1:5" x14ac:dyDescent="0.3">
      <c r="A3135" s="45">
        <f>'so sanh'!A3188</f>
        <v>0</v>
      </c>
      <c r="B3135" s="208">
        <f>'so sanh'!B3188</f>
        <v>0</v>
      </c>
      <c r="C3135" s="208">
        <f>'so sanh'!C3188</f>
        <v>0</v>
      </c>
      <c r="D3135" s="208">
        <f>'so sanh'!D3188</f>
        <v>0</v>
      </c>
      <c r="E3135" s="208">
        <f>'so sanh'!E3188</f>
        <v>0</v>
      </c>
    </row>
    <row r="3136" spans="1:5" x14ac:dyDescent="0.3">
      <c r="A3136" s="45">
        <f>'so sanh'!A3189</f>
        <v>0</v>
      </c>
      <c r="B3136" s="208">
        <f>'so sanh'!B3189</f>
        <v>0</v>
      </c>
      <c r="C3136" s="208">
        <f>'so sanh'!C3189</f>
        <v>0</v>
      </c>
      <c r="D3136" s="208">
        <f>'so sanh'!D3189</f>
        <v>0</v>
      </c>
      <c r="E3136" s="208">
        <f>'so sanh'!E3189</f>
        <v>0</v>
      </c>
    </row>
    <row r="3137" spans="1:5" x14ac:dyDescent="0.3">
      <c r="A3137" s="45">
        <f>'so sanh'!A3190</f>
        <v>0</v>
      </c>
      <c r="B3137" s="208">
        <f>'so sanh'!B3190</f>
        <v>0</v>
      </c>
      <c r="C3137" s="208">
        <f>'so sanh'!C3190</f>
        <v>0</v>
      </c>
      <c r="D3137" s="208">
        <f>'so sanh'!D3190</f>
        <v>0</v>
      </c>
      <c r="E3137" s="208">
        <f>'so sanh'!E3190</f>
        <v>0</v>
      </c>
    </row>
    <row r="3138" spans="1:5" x14ac:dyDescent="0.3">
      <c r="A3138" s="45">
        <f>'so sanh'!A3191</f>
        <v>0</v>
      </c>
      <c r="B3138" s="208">
        <f>'so sanh'!B3191</f>
        <v>0</v>
      </c>
      <c r="C3138" s="208">
        <f>'so sanh'!C3191</f>
        <v>0</v>
      </c>
      <c r="D3138" s="208">
        <f>'so sanh'!D3191</f>
        <v>0</v>
      </c>
      <c r="E3138" s="208">
        <f>'so sanh'!E3191</f>
        <v>0</v>
      </c>
    </row>
    <row r="3139" spans="1:5" x14ac:dyDescent="0.3">
      <c r="A3139" s="45">
        <f>'so sanh'!A3192</f>
        <v>0</v>
      </c>
      <c r="B3139" s="208">
        <f>'so sanh'!B3192</f>
        <v>0</v>
      </c>
      <c r="C3139" s="208">
        <f>'so sanh'!C3192</f>
        <v>0</v>
      </c>
      <c r="D3139" s="208">
        <f>'so sanh'!D3192</f>
        <v>0</v>
      </c>
      <c r="E3139" s="208">
        <f>'so sanh'!E3192</f>
        <v>0</v>
      </c>
    </row>
    <row r="3140" spans="1:5" x14ac:dyDescent="0.3">
      <c r="A3140" s="45">
        <f>'so sanh'!A3193</f>
        <v>0</v>
      </c>
      <c r="B3140" s="208">
        <f>'so sanh'!B3193</f>
        <v>0</v>
      </c>
      <c r="C3140" s="208">
        <f>'so sanh'!C3193</f>
        <v>0</v>
      </c>
      <c r="D3140" s="208">
        <f>'so sanh'!D3193</f>
        <v>0</v>
      </c>
      <c r="E3140" s="208">
        <f>'so sanh'!E3193</f>
        <v>0</v>
      </c>
    </row>
    <row r="3141" spans="1:5" x14ac:dyDescent="0.3">
      <c r="A3141" s="45">
        <f>'so sanh'!A3194</f>
        <v>0</v>
      </c>
      <c r="B3141" s="208">
        <f>'so sanh'!B3194</f>
        <v>0</v>
      </c>
      <c r="C3141" s="208">
        <f>'so sanh'!C3194</f>
        <v>0</v>
      </c>
      <c r="D3141" s="208">
        <f>'so sanh'!D3194</f>
        <v>0</v>
      </c>
      <c r="E3141" s="208">
        <f>'so sanh'!E3194</f>
        <v>0</v>
      </c>
    </row>
    <row r="3142" spans="1:5" x14ac:dyDescent="0.3">
      <c r="A3142" s="45">
        <f>'so sanh'!A3195</f>
        <v>0</v>
      </c>
      <c r="B3142" s="208">
        <f>'so sanh'!B3195</f>
        <v>0</v>
      </c>
      <c r="C3142" s="208">
        <f>'so sanh'!C3195</f>
        <v>0</v>
      </c>
      <c r="D3142" s="208">
        <f>'so sanh'!D3195</f>
        <v>0</v>
      </c>
      <c r="E3142" s="208">
        <f>'so sanh'!E3195</f>
        <v>0</v>
      </c>
    </row>
    <row r="3143" spans="1:5" x14ac:dyDescent="0.3">
      <c r="A3143" s="45">
        <f>'so sanh'!A3196</f>
        <v>0</v>
      </c>
      <c r="B3143" s="208">
        <f>'so sanh'!B3196</f>
        <v>0</v>
      </c>
      <c r="C3143" s="208">
        <f>'so sanh'!C3196</f>
        <v>0</v>
      </c>
      <c r="D3143" s="208">
        <f>'so sanh'!D3196</f>
        <v>0</v>
      </c>
      <c r="E3143" s="208">
        <f>'so sanh'!E3196</f>
        <v>0</v>
      </c>
    </row>
    <row r="3144" spans="1:5" x14ac:dyDescent="0.3">
      <c r="A3144" s="45">
        <f>'so sanh'!A3197</f>
        <v>0</v>
      </c>
      <c r="B3144" s="208">
        <f>'so sanh'!B3197</f>
        <v>0</v>
      </c>
      <c r="C3144" s="208">
        <f>'so sanh'!C3197</f>
        <v>0</v>
      </c>
      <c r="D3144" s="208">
        <f>'so sanh'!D3197</f>
        <v>0</v>
      </c>
      <c r="E3144" s="208">
        <f>'so sanh'!E3197</f>
        <v>0</v>
      </c>
    </row>
    <row r="3145" spans="1:5" x14ac:dyDescent="0.3">
      <c r="A3145" s="45">
        <f>'so sanh'!A3198</f>
        <v>0</v>
      </c>
      <c r="B3145" s="208">
        <f>'so sanh'!B3198</f>
        <v>0</v>
      </c>
      <c r="C3145" s="208">
        <f>'so sanh'!C3198</f>
        <v>0</v>
      </c>
      <c r="D3145" s="208">
        <f>'so sanh'!D3198</f>
        <v>0</v>
      </c>
      <c r="E3145" s="208">
        <f>'so sanh'!E3198</f>
        <v>0</v>
      </c>
    </row>
    <row r="3146" spans="1:5" x14ac:dyDescent="0.3">
      <c r="A3146" s="45">
        <f>'so sanh'!A3199</f>
        <v>0</v>
      </c>
      <c r="B3146" s="208">
        <f>'so sanh'!B3199</f>
        <v>0</v>
      </c>
      <c r="C3146" s="208">
        <f>'so sanh'!C3199</f>
        <v>0</v>
      </c>
      <c r="D3146" s="208">
        <f>'so sanh'!D3199</f>
        <v>0</v>
      </c>
      <c r="E3146" s="208">
        <f>'so sanh'!E3199</f>
        <v>0</v>
      </c>
    </row>
    <row r="3147" spans="1:5" x14ac:dyDescent="0.3">
      <c r="A3147" s="45">
        <f>'so sanh'!A3200</f>
        <v>0</v>
      </c>
      <c r="B3147" s="208">
        <f>'so sanh'!B3200</f>
        <v>0</v>
      </c>
      <c r="C3147" s="208">
        <f>'so sanh'!C3200</f>
        <v>0</v>
      </c>
      <c r="D3147" s="208">
        <f>'so sanh'!D3200</f>
        <v>0</v>
      </c>
      <c r="E3147" s="208">
        <f>'so sanh'!E3200</f>
        <v>0</v>
      </c>
    </row>
    <row r="3148" spans="1:5" x14ac:dyDescent="0.3">
      <c r="A3148" s="45">
        <f>'so sanh'!A3201</f>
        <v>0</v>
      </c>
      <c r="B3148" s="208">
        <f>'so sanh'!B3201</f>
        <v>0</v>
      </c>
      <c r="C3148" s="208">
        <f>'so sanh'!C3201</f>
        <v>0</v>
      </c>
      <c r="D3148" s="208">
        <f>'so sanh'!D3201</f>
        <v>0</v>
      </c>
      <c r="E3148" s="208">
        <f>'so sanh'!E3201</f>
        <v>0</v>
      </c>
    </row>
    <row r="3149" spans="1:5" x14ac:dyDescent="0.3">
      <c r="A3149" s="45">
        <f>'so sanh'!A3202</f>
        <v>0</v>
      </c>
      <c r="B3149" s="208">
        <f>'so sanh'!B3202</f>
        <v>0</v>
      </c>
      <c r="C3149" s="208">
        <f>'so sanh'!C3202</f>
        <v>0</v>
      </c>
      <c r="D3149" s="208">
        <f>'so sanh'!D3202</f>
        <v>0</v>
      </c>
      <c r="E3149" s="208">
        <f>'so sanh'!E3202</f>
        <v>0</v>
      </c>
    </row>
    <row r="3150" spans="1:5" x14ac:dyDescent="0.3">
      <c r="A3150" s="45">
        <f>'so sanh'!A3203</f>
        <v>0</v>
      </c>
      <c r="B3150" s="208">
        <f>'so sanh'!B3203</f>
        <v>0</v>
      </c>
      <c r="C3150" s="208">
        <f>'so sanh'!C3203</f>
        <v>0</v>
      </c>
      <c r="D3150" s="208">
        <f>'so sanh'!D3203</f>
        <v>0</v>
      </c>
      <c r="E3150" s="208">
        <f>'so sanh'!E3203</f>
        <v>0</v>
      </c>
    </row>
    <row r="3151" spans="1:5" x14ac:dyDescent="0.3">
      <c r="A3151" s="45">
        <f>'so sanh'!A3204</f>
        <v>0</v>
      </c>
      <c r="B3151" s="208">
        <f>'so sanh'!B3204</f>
        <v>0</v>
      </c>
      <c r="C3151" s="208">
        <f>'so sanh'!C3204</f>
        <v>0</v>
      </c>
      <c r="D3151" s="208">
        <f>'so sanh'!D3204</f>
        <v>0</v>
      </c>
      <c r="E3151" s="208">
        <f>'so sanh'!E3204</f>
        <v>0</v>
      </c>
    </row>
    <row r="3152" spans="1:5" x14ac:dyDescent="0.3">
      <c r="A3152" s="45">
        <f>'so sanh'!A3205</f>
        <v>0</v>
      </c>
      <c r="B3152" s="208">
        <f>'so sanh'!B3205</f>
        <v>0</v>
      </c>
      <c r="C3152" s="208">
        <f>'so sanh'!C3205</f>
        <v>0</v>
      </c>
      <c r="D3152" s="208">
        <f>'so sanh'!D3205</f>
        <v>0</v>
      </c>
      <c r="E3152" s="208">
        <f>'so sanh'!E3205</f>
        <v>0</v>
      </c>
    </row>
    <row r="3153" spans="1:5" x14ac:dyDescent="0.3">
      <c r="A3153" s="45">
        <f>'so sanh'!A3206</f>
        <v>0</v>
      </c>
      <c r="B3153" s="208">
        <f>'so sanh'!B3206</f>
        <v>0</v>
      </c>
      <c r="C3153" s="208">
        <f>'so sanh'!C3206</f>
        <v>0</v>
      </c>
      <c r="D3153" s="208">
        <f>'so sanh'!D3206</f>
        <v>0</v>
      </c>
      <c r="E3153" s="208">
        <f>'so sanh'!E3206</f>
        <v>0</v>
      </c>
    </row>
    <row r="3154" spans="1:5" x14ac:dyDescent="0.3">
      <c r="A3154" s="45">
        <f>'so sanh'!A3207</f>
        <v>0</v>
      </c>
      <c r="B3154" s="208">
        <f>'so sanh'!B3207</f>
        <v>0</v>
      </c>
      <c r="C3154" s="208">
        <f>'so sanh'!C3207</f>
        <v>0</v>
      </c>
      <c r="D3154" s="208">
        <f>'so sanh'!D3207</f>
        <v>0</v>
      </c>
      <c r="E3154" s="208">
        <f>'so sanh'!E3207</f>
        <v>0</v>
      </c>
    </row>
    <row r="3155" spans="1:5" x14ac:dyDescent="0.3">
      <c r="A3155" s="45">
        <f>'so sanh'!A3208</f>
        <v>0</v>
      </c>
      <c r="B3155" s="208">
        <f>'so sanh'!B3208</f>
        <v>0</v>
      </c>
      <c r="C3155" s="208">
        <f>'so sanh'!C3208</f>
        <v>0</v>
      </c>
      <c r="D3155" s="208">
        <f>'so sanh'!D3208</f>
        <v>0</v>
      </c>
      <c r="E3155" s="208">
        <f>'so sanh'!E3208</f>
        <v>0</v>
      </c>
    </row>
    <row r="3156" spans="1:5" x14ac:dyDescent="0.3">
      <c r="A3156" s="45">
        <f>'so sanh'!A3209</f>
        <v>0</v>
      </c>
      <c r="B3156" s="208">
        <f>'so sanh'!B3209</f>
        <v>0</v>
      </c>
      <c r="C3156" s="208">
        <f>'so sanh'!C3209</f>
        <v>0</v>
      </c>
      <c r="D3156" s="208">
        <f>'so sanh'!D3209</f>
        <v>0</v>
      </c>
      <c r="E3156" s="208">
        <f>'so sanh'!E3209</f>
        <v>0</v>
      </c>
    </row>
    <row r="3157" spans="1:5" x14ac:dyDescent="0.3">
      <c r="A3157" s="45">
        <f>'so sanh'!A3210</f>
        <v>0</v>
      </c>
      <c r="B3157" s="208">
        <f>'so sanh'!B3210</f>
        <v>0</v>
      </c>
      <c r="C3157" s="208">
        <f>'so sanh'!C3210</f>
        <v>0</v>
      </c>
      <c r="D3157" s="208">
        <f>'so sanh'!D3210</f>
        <v>0</v>
      </c>
      <c r="E3157" s="208">
        <f>'so sanh'!E3210</f>
        <v>0</v>
      </c>
    </row>
    <row r="3158" spans="1:5" x14ac:dyDescent="0.3">
      <c r="A3158" s="45">
        <f>'so sanh'!A3211</f>
        <v>0</v>
      </c>
      <c r="B3158" s="208">
        <f>'so sanh'!B3211</f>
        <v>0</v>
      </c>
      <c r="C3158" s="208">
        <f>'so sanh'!C3211</f>
        <v>0</v>
      </c>
      <c r="D3158" s="208">
        <f>'so sanh'!D3211</f>
        <v>0</v>
      </c>
      <c r="E3158" s="208">
        <f>'so sanh'!E3211</f>
        <v>0</v>
      </c>
    </row>
    <row r="3159" spans="1:5" x14ac:dyDescent="0.3">
      <c r="A3159" s="45">
        <f>'so sanh'!A3212</f>
        <v>0</v>
      </c>
      <c r="B3159" s="208">
        <f>'so sanh'!B3212</f>
        <v>0</v>
      </c>
      <c r="C3159" s="208">
        <f>'so sanh'!C3212</f>
        <v>0</v>
      </c>
      <c r="D3159" s="208">
        <f>'so sanh'!D3212</f>
        <v>0</v>
      </c>
      <c r="E3159" s="208">
        <f>'so sanh'!E3212</f>
        <v>0</v>
      </c>
    </row>
    <row r="3160" spans="1:5" x14ac:dyDescent="0.3">
      <c r="A3160" s="45">
        <f>'so sanh'!A3213</f>
        <v>0</v>
      </c>
      <c r="B3160" s="208">
        <f>'so sanh'!B3213</f>
        <v>0</v>
      </c>
      <c r="C3160" s="208">
        <f>'so sanh'!C3213</f>
        <v>0</v>
      </c>
      <c r="D3160" s="208">
        <f>'so sanh'!D3213</f>
        <v>0</v>
      </c>
      <c r="E3160" s="208">
        <f>'so sanh'!E3213</f>
        <v>0</v>
      </c>
    </row>
    <row r="3161" spans="1:5" x14ac:dyDescent="0.3">
      <c r="A3161" s="45">
        <f>'so sanh'!A3214</f>
        <v>0</v>
      </c>
      <c r="B3161" s="208">
        <f>'so sanh'!B3214</f>
        <v>0</v>
      </c>
      <c r="C3161" s="208">
        <f>'so sanh'!C3214</f>
        <v>0</v>
      </c>
      <c r="D3161" s="208">
        <f>'so sanh'!D3214</f>
        <v>0</v>
      </c>
      <c r="E3161" s="208">
        <f>'so sanh'!E3214</f>
        <v>0</v>
      </c>
    </row>
    <row r="3162" spans="1:5" x14ac:dyDescent="0.3">
      <c r="A3162" s="45">
        <f>'so sanh'!A3215</f>
        <v>0</v>
      </c>
      <c r="B3162" s="208">
        <f>'so sanh'!B3215</f>
        <v>0</v>
      </c>
      <c r="C3162" s="208">
        <f>'so sanh'!C3215</f>
        <v>0</v>
      </c>
      <c r="D3162" s="208">
        <f>'so sanh'!D3215</f>
        <v>0</v>
      </c>
      <c r="E3162" s="208">
        <f>'so sanh'!E3215</f>
        <v>0</v>
      </c>
    </row>
    <row r="3163" spans="1:5" x14ac:dyDescent="0.3">
      <c r="A3163" s="45">
        <f>'so sanh'!A3216</f>
        <v>0</v>
      </c>
      <c r="B3163" s="208">
        <f>'so sanh'!B3216</f>
        <v>0</v>
      </c>
      <c r="C3163" s="208">
        <f>'so sanh'!C3216</f>
        <v>0</v>
      </c>
      <c r="D3163" s="208">
        <f>'so sanh'!D3216</f>
        <v>0</v>
      </c>
      <c r="E3163" s="208">
        <f>'so sanh'!E3216</f>
        <v>0</v>
      </c>
    </row>
    <row r="3164" spans="1:5" x14ac:dyDescent="0.3">
      <c r="A3164" s="45">
        <f>'so sanh'!A3217</f>
        <v>0</v>
      </c>
      <c r="B3164" s="208">
        <f>'so sanh'!B3217</f>
        <v>0</v>
      </c>
      <c r="C3164" s="208">
        <f>'so sanh'!C3217</f>
        <v>0</v>
      </c>
      <c r="D3164" s="208">
        <f>'so sanh'!D3217</f>
        <v>0</v>
      </c>
      <c r="E3164" s="208">
        <f>'so sanh'!E3217</f>
        <v>0</v>
      </c>
    </row>
    <row r="3165" spans="1:5" x14ac:dyDescent="0.3">
      <c r="A3165" s="45">
        <f>'so sanh'!A3218</f>
        <v>0</v>
      </c>
      <c r="B3165" s="208">
        <f>'so sanh'!B3218</f>
        <v>0</v>
      </c>
      <c r="C3165" s="208">
        <f>'so sanh'!C3218</f>
        <v>0</v>
      </c>
      <c r="D3165" s="208">
        <f>'so sanh'!D3218</f>
        <v>0</v>
      </c>
      <c r="E3165" s="208">
        <f>'so sanh'!E3218</f>
        <v>0</v>
      </c>
    </row>
    <row r="3166" spans="1:5" x14ac:dyDescent="0.3">
      <c r="A3166" s="45">
        <f>'so sanh'!A3219</f>
        <v>0</v>
      </c>
      <c r="B3166" s="208">
        <f>'so sanh'!B3219</f>
        <v>0</v>
      </c>
      <c r="C3166" s="208">
        <f>'so sanh'!C3219</f>
        <v>0</v>
      </c>
      <c r="D3166" s="208">
        <f>'so sanh'!D3219</f>
        <v>0</v>
      </c>
      <c r="E3166" s="208">
        <f>'so sanh'!E3219</f>
        <v>0</v>
      </c>
    </row>
    <row r="3167" spans="1:5" x14ac:dyDescent="0.3">
      <c r="A3167" s="45">
        <f>'so sanh'!A3220</f>
        <v>0</v>
      </c>
      <c r="B3167" s="208">
        <f>'so sanh'!B3220</f>
        <v>0</v>
      </c>
      <c r="C3167" s="208">
        <f>'so sanh'!C3220</f>
        <v>0</v>
      </c>
      <c r="D3167" s="208">
        <f>'so sanh'!D3220</f>
        <v>0</v>
      </c>
      <c r="E3167" s="208">
        <f>'so sanh'!E3220</f>
        <v>0</v>
      </c>
    </row>
    <row r="3168" spans="1:5" x14ac:dyDescent="0.3">
      <c r="A3168" s="45">
        <f>'so sanh'!A3221</f>
        <v>0</v>
      </c>
      <c r="B3168" s="208">
        <f>'so sanh'!B3221</f>
        <v>0</v>
      </c>
      <c r="C3168" s="208">
        <f>'so sanh'!C3221</f>
        <v>0</v>
      </c>
      <c r="D3168" s="208">
        <f>'so sanh'!D3221</f>
        <v>0</v>
      </c>
      <c r="E3168" s="208">
        <f>'so sanh'!E3221</f>
        <v>0</v>
      </c>
    </row>
    <row r="3169" spans="1:5" x14ac:dyDescent="0.3">
      <c r="A3169" s="45">
        <f>'so sanh'!A3222</f>
        <v>0</v>
      </c>
      <c r="B3169" s="208">
        <f>'so sanh'!B3222</f>
        <v>0</v>
      </c>
      <c r="C3169" s="208">
        <f>'so sanh'!C3222</f>
        <v>0</v>
      </c>
      <c r="D3169" s="208">
        <f>'so sanh'!D3222</f>
        <v>0</v>
      </c>
      <c r="E3169" s="208">
        <f>'so sanh'!E3222</f>
        <v>0</v>
      </c>
    </row>
    <row r="3170" spans="1:5" x14ac:dyDescent="0.3">
      <c r="A3170" s="45">
        <f>'so sanh'!A3223</f>
        <v>0</v>
      </c>
      <c r="B3170" s="208">
        <f>'so sanh'!B3223</f>
        <v>0</v>
      </c>
      <c r="C3170" s="208">
        <f>'so sanh'!C3223</f>
        <v>0</v>
      </c>
      <c r="D3170" s="208">
        <f>'so sanh'!D3223</f>
        <v>0</v>
      </c>
      <c r="E3170" s="208">
        <f>'so sanh'!E3223</f>
        <v>0</v>
      </c>
    </row>
    <row r="3171" spans="1:5" x14ac:dyDescent="0.3">
      <c r="A3171" s="45">
        <f>'so sanh'!A3224</f>
        <v>0</v>
      </c>
      <c r="B3171" s="208">
        <f>'so sanh'!B3224</f>
        <v>0</v>
      </c>
      <c r="C3171" s="208">
        <f>'so sanh'!C3224</f>
        <v>0</v>
      </c>
      <c r="D3171" s="208">
        <f>'so sanh'!D3224</f>
        <v>0</v>
      </c>
      <c r="E3171" s="208">
        <f>'so sanh'!E3224</f>
        <v>0</v>
      </c>
    </row>
    <row r="3172" spans="1:5" x14ac:dyDescent="0.3">
      <c r="A3172" s="45">
        <f>'so sanh'!A3225</f>
        <v>0</v>
      </c>
      <c r="B3172" s="208">
        <f>'so sanh'!B3225</f>
        <v>0</v>
      </c>
      <c r="C3172" s="208">
        <f>'so sanh'!C3225</f>
        <v>0</v>
      </c>
      <c r="D3172" s="208">
        <f>'so sanh'!D3225</f>
        <v>0</v>
      </c>
      <c r="E3172" s="208">
        <f>'so sanh'!E3225</f>
        <v>0</v>
      </c>
    </row>
    <row r="3173" spans="1:5" x14ac:dyDescent="0.3">
      <c r="A3173" s="45">
        <f>'so sanh'!A3226</f>
        <v>0</v>
      </c>
      <c r="B3173" s="208">
        <f>'so sanh'!B3226</f>
        <v>0</v>
      </c>
      <c r="C3173" s="208">
        <f>'so sanh'!C3226</f>
        <v>0</v>
      </c>
      <c r="D3173" s="208">
        <f>'so sanh'!D3226</f>
        <v>0</v>
      </c>
      <c r="E3173" s="208">
        <f>'so sanh'!E3226</f>
        <v>0</v>
      </c>
    </row>
    <row r="3174" spans="1:5" x14ac:dyDescent="0.3">
      <c r="A3174" s="45">
        <f>'so sanh'!A3227</f>
        <v>0</v>
      </c>
      <c r="B3174" s="208">
        <f>'so sanh'!B3227</f>
        <v>0</v>
      </c>
      <c r="C3174" s="208">
        <f>'so sanh'!C3227</f>
        <v>0</v>
      </c>
      <c r="D3174" s="208">
        <f>'so sanh'!D3227</f>
        <v>0</v>
      </c>
      <c r="E3174" s="208">
        <f>'so sanh'!E3227</f>
        <v>0</v>
      </c>
    </row>
    <row r="3175" spans="1:5" x14ac:dyDescent="0.3">
      <c r="A3175" s="45">
        <f>'so sanh'!A3228</f>
        <v>0</v>
      </c>
      <c r="B3175" s="208">
        <f>'so sanh'!B3228</f>
        <v>0</v>
      </c>
      <c r="C3175" s="208">
        <f>'so sanh'!C3228</f>
        <v>0</v>
      </c>
      <c r="D3175" s="208">
        <f>'so sanh'!D3228</f>
        <v>0</v>
      </c>
      <c r="E3175" s="208">
        <f>'so sanh'!E3228</f>
        <v>0</v>
      </c>
    </row>
    <row r="3176" spans="1:5" x14ac:dyDescent="0.3">
      <c r="A3176" s="45">
        <f>'so sanh'!A3229</f>
        <v>0</v>
      </c>
      <c r="B3176" s="208">
        <f>'so sanh'!B3229</f>
        <v>0</v>
      </c>
      <c r="C3176" s="208">
        <f>'so sanh'!C3229</f>
        <v>0</v>
      </c>
      <c r="D3176" s="208">
        <f>'so sanh'!D3229</f>
        <v>0</v>
      </c>
      <c r="E3176" s="208">
        <f>'so sanh'!E3229</f>
        <v>0</v>
      </c>
    </row>
    <row r="3177" spans="1:5" x14ac:dyDescent="0.3">
      <c r="A3177" s="45">
        <f>'so sanh'!A3230</f>
        <v>0</v>
      </c>
      <c r="B3177" s="208">
        <f>'so sanh'!B3230</f>
        <v>0</v>
      </c>
      <c r="C3177" s="208">
        <f>'so sanh'!C3230</f>
        <v>0</v>
      </c>
      <c r="D3177" s="208">
        <f>'so sanh'!D3230</f>
        <v>0</v>
      </c>
      <c r="E3177" s="208">
        <f>'so sanh'!E3230</f>
        <v>0</v>
      </c>
    </row>
    <row r="3178" spans="1:5" x14ac:dyDescent="0.3">
      <c r="A3178" s="45">
        <f>'so sanh'!A3231</f>
        <v>0</v>
      </c>
      <c r="B3178" s="208">
        <f>'so sanh'!B3231</f>
        <v>0</v>
      </c>
      <c r="C3178" s="208">
        <f>'so sanh'!C3231</f>
        <v>0</v>
      </c>
      <c r="D3178" s="208">
        <f>'so sanh'!D3231</f>
        <v>0</v>
      </c>
      <c r="E3178" s="208">
        <f>'so sanh'!E3231</f>
        <v>0</v>
      </c>
    </row>
    <row r="3179" spans="1:5" x14ac:dyDescent="0.3">
      <c r="A3179" s="45">
        <f>'so sanh'!A3232</f>
        <v>0</v>
      </c>
      <c r="B3179" s="208">
        <f>'so sanh'!B3232</f>
        <v>0</v>
      </c>
      <c r="C3179" s="208">
        <f>'so sanh'!C3232</f>
        <v>0</v>
      </c>
      <c r="D3179" s="208">
        <f>'so sanh'!D3232</f>
        <v>0</v>
      </c>
      <c r="E3179" s="208">
        <f>'so sanh'!E3232</f>
        <v>0</v>
      </c>
    </row>
    <row r="3180" spans="1:5" x14ac:dyDescent="0.3">
      <c r="A3180" s="45">
        <f>'so sanh'!A3233</f>
        <v>0</v>
      </c>
      <c r="B3180" s="208">
        <f>'so sanh'!B3233</f>
        <v>0</v>
      </c>
      <c r="C3180" s="208">
        <f>'so sanh'!C3233</f>
        <v>0</v>
      </c>
      <c r="D3180" s="208">
        <f>'so sanh'!D3233</f>
        <v>0</v>
      </c>
      <c r="E3180" s="208">
        <f>'so sanh'!E3233</f>
        <v>0</v>
      </c>
    </row>
    <row r="3181" spans="1:5" x14ac:dyDescent="0.3">
      <c r="A3181" s="45">
        <f>'so sanh'!A3234</f>
        <v>0</v>
      </c>
      <c r="B3181" s="208">
        <f>'so sanh'!B3234</f>
        <v>0</v>
      </c>
      <c r="C3181" s="208">
        <f>'so sanh'!C3234</f>
        <v>0</v>
      </c>
      <c r="D3181" s="208">
        <f>'so sanh'!D3234</f>
        <v>0</v>
      </c>
      <c r="E3181" s="208">
        <f>'so sanh'!E3234</f>
        <v>0</v>
      </c>
    </row>
    <row r="3182" spans="1:5" x14ac:dyDescent="0.3">
      <c r="A3182" s="45">
        <f>'so sanh'!A3235</f>
        <v>0</v>
      </c>
      <c r="B3182" s="208">
        <f>'so sanh'!B3235</f>
        <v>0</v>
      </c>
      <c r="C3182" s="208">
        <f>'so sanh'!C3235</f>
        <v>0</v>
      </c>
      <c r="D3182" s="208">
        <f>'so sanh'!D3235</f>
        <v>0</v>
      </c>
      <c r="E3182" s="208">
        <f>'so sanh'!E3235</f>
        <v>0</v>
      </c>
    </row>
    <row r="3183" spans="1:5" x14ac:dyDescent="0.3">
      <c r="A3183" s="45">
        <f>'so sanh'!A3236</f>
        <v>0</v>
      </c>
      <c r="B3183" s="208">
        <f>'so sanh'!B3236</f>
        <v>0</v>
      </c>
      <c r="C3183" s="208">
        <f>'so sanh'!C3236</f>
        <v>0</v>
      </c>
      <c r="D3183" s="208">
        <f>'so sanh'!D3236</f>
        <v>0</v>
      </c>
      <c r="E3183" s="208">
        <f>'so sanh'!E3236</f>
        <v>0</v>
      </c>
    </row>
    <row r="3184" spans="1:5" x14ac:dyDescent="0.3">
      <c r="A3184" s="45">
        <f>'so sanh'!A3237</f>
        <v>0</v>
      </c>
      <c r="B3184" s="208">
        <f>'so sanh'!B3237</f>
        <v>0</v>
      </c>
      <c r="C3184" s="208">
        <f>'so sanh'!C3237</f>
        <v>0</v>
      </c>
      <c r="D3184" s="208">
        <f>'so sanh'!D3237</f>
        <v>0</v>
      </c>
      <c r="E3184" s="208">
        <f>'so sanh'!E3237</f>
        <v>0</v>
      </c>
    </row>
    <row r="3185" spans="1:5" x14ac:dyDescent="0.3">
      <c r="A3185" s="45">
        <f>'so sanh'!A3238</f>
        <v>0</v>
      </c>
      <c r="B3185" s="208">
        <f>'so sanh'!B3238</f>
        <v>0</v>
      </c>
      <c r="C3185" s="208">
        <f>'so sanh'!C3238</f>
        <v>0</v>
      </c>
      <c r="D3185" s="208">
        <f>'so sanh'!D3238</f>
        <v>0</v>
      </c>
      <c r="E3185" s="208">
        <f>'so sanh'!E3238</f>
        <v>0</v>
      </c>
    </row>
    <row r="3186" spans="1:5" x14ac:dyDescent="0.3">
      <c r="A3186" s="45">
        <f>'so sanh'!A3239</f>
        <v>0</v>
      </c>
      <c r="B3186" s="208">
        <f>'so sanh'!B3239</f>
        <v>0</v>
      </c>
      <c r="C3186" s="208">
        <f>'so sanh'!C3239</f>
        <v>0</v>
      </c>
      <c r="D3186" s="208">
        <f>'so sanh'!D3239</f>
        <v>0</v>
      </c>
      <c r="E3186" s="208">
        <f>'so sanh'!E3239</f>
        <v>0</v>
      </c>
    </row>
    <row r="3187" spans="1:5" x14ac:dyDescent="0.3">
      <c r="A3187" s="45">
        <f>'so sanh'!A3240</f>
        <v>0</v>
      </c>
      <c r="B3187" s="208">
        <f>'so sanh'!B3240</f>
        <v>0</v>
      </c>
      <c r="C3187" s="208">
        <f>'so sanh'!C3240</f>
        <v>0</v>
      </c>
      <c r="D3187" s="208">
        <f>'so sanh'!D3240</f>
        <v>0</v>
      </c>
      <c r="E3187" s="208">
        <f>'so sanh'!E3240</f>
        <v>0</v>
      </c>
    </row>
    <row r="3188" spans="1:5" x14ac:dyDescent="0.3">
      <c r="A3188" s="45">
        <f>'so sanh'!A3241</f>
        <v>0</v>
      </c>
      <c r="B3188" s="208">
        <f>'so sanh'!B3241</f>
        <v>0</v>
      </c>
      <c r="C3188" s="208">
        <f>'so sanh'!C3241</f>
        <v>0</v>
      </c>
      <c r="D3188" s="208">
        <f>'so sanh'!D3241</f>
        <v>0</v>
      </c>
      <c r="E3188" s="208">
        <f>'so sanh'!E3241</f>
        <v>0</v>
      </c>
    </row>
    <row r="3189" spans="1:5" x14ac:dyDescent="0.3">
      <c r="A3189" s="45">
        <f>'so sanh'!A3242</f>
        <v>0</v>
      </c>
      <c r="B3189" s="208">
        <f>'so sanh'!B3242</f>
        <v>0</v>
      </c>
      <c r="C3189" s="208">
        <f>'so sanh'!C3242</f>
        <v>0</v>
      </c>
      <c r="D3189" s="208">
        <f>'so sanh'!D3242</f>
        <v>0</v>
      </c>
      <c r="E3189" s="208">
        <f>'so sanh'!E3242</f>
        <v>0</v>
      </c>
    </row>
    <row r="3190" spans="1:5" x14ac:dyDescent="0.3">
      <c r="A3190" s="45">
        <f>'so sanh'!A3243</f>
        <v>0</v>
      </c>
      <c r="B3190" s="208">
        <f>'so sanh'!B3243</f>
        <v>0</v>
      </c>
      <c r="C3190" s="208">
        <f>'so sanh'!C3243</f>
        <v>0</v>
      </c>
      <c r="D3190" s="208">
        <f>'so sanh'!D3243</f>
        <v>0</v>
      </c>
      <c r="E3190" s="208">
        <f>'so sanh'!E3243</f>
        <v>0</v>
      </c>
    </row>
    <row r="3191" spans="1:5" x14ac:dyDescent="0.3">
      <c r="A3191" s="45">
        <f>'so sanh'!A3244</f>
        <v>0</v>
      </c>
      <c r="B3191" s="208">
        <f>'so sanh'!B3244</f>
        <v>0</v>
      </c>
      <c r="C3191" s="208">
        <f>'so sanh'!C3244</f>
        <v>0</v>
      </c>
      <c r="D3191" s="208">
        <f>'so sanh'!D3244</f>
        <v>0</v>
      </c>
      <c r="E3191" s="208">
        <f>'so sanh'!E3244</f>
        <v>0</v>
      </c>
    </row>
    <row r="3192" spans="1:5" x14ac:dyDescent="0.3">
      <c r="A3192" s="45">
        <f>'so sanh'!A3245</f>
        <v>0</v>
      </c>
      <c r="B3192" s="208">
        <f>'so sanh'!B3245</f>
        <v>0</v>
      </c>
      <c r="C3192" s="208">
        <f>'so sanh'!C3245</f>
        <v>0</v>
      </c>
      <c r="D3192" s="208">
        <f>'so sanh'!D3245</f>
        <v>0</v>
      </c>
      <c r="E3192" s="208">
        <f>'so sanh'!E3245</f>
        <v>0</v>
      </c>
    </row>
    <row r="3193" spans="1:5" x14ac:dyDescent="0.3">
      <c r="A3193" s="45">
        <f>'so sanh'!A3246</f>
        <v>0</v>
      </c>
      <c r="B3193" s="208">
        <f>'so sanh'!B3246</f>
        <v>0</v>
      </c>
      <c r="C3193" s="208">
        <f>'so sanh'!C3246</f>
        <v>0</v>
      </c>
      <c r="D3193" s="208">
        <f>'so sanh'!D3246</f>
        <v>0</v>
      </c>
      <c r="E3193" s="208">
        <f>'so sanh'!E3246</f>
        <v>0</v>
      </c>
    </row>
    <row r="3194" spans="1:5" x14ac:dyDescent="0.3">
      <c r="A3194" s="45">
        <f>'so sanh'!A3247</f>
        <v>0</v>
      </c>
      <c r="B3194" s="208">
        <f>'so sanh'!B3247</f>
        <v>0</v>
      </c>
      <c r="C3194" s="208">
        <f>'so sanh'!C3247</f>
        <v>0</v>
      </c>
      <c r="D3194" s="208">
        <f>'so sanh'!D3247</f>
        <v>0</v>
      </c>
      <c r="E3194" s="208">
        <f>'so sanh'!E3247</f>
        <v>0</v>
      </c>
    </row>
    <row r="3195" spans="1:5" x14ac:dyDescent="0.3">
      <c r="A3195" s="45">
        <f>'so sanh'!A3248</f>
        <v>0</v>
      </c>
      <c r="B3195" s="208">
        <f>'so sanh'!B3248</f>
        <v>0</v>
      </c>
      <c r="C3195" s="208">
        <f>'so sanh'!C3248</f>
        <v>0</v>
      </c>
      <c r="D3195" s="208">
        <f>'so sanh'!D3248</f>
        <v>0</v>
      </c>
      <c r="E3195" s="208">
        <f>'so sanh'!E3248</f>
        <v>0</v>
      </c>
    </row>
    <row r="3196" spans="1:5" x14ac:dyDescent="0.3">
      <c r="A3196" s="45">
        <f>'so sanh'!A3249</f>
        <v>0</v>
      </c>
      <c r="B3196" s="208">
        <f>'so sanh'!B3249</f>
        <v>0</v>
      </c>
      <c r="C3196" s="208">
        <f>'so sanh'!C3249</f>
        <v>0</v>
      </c>
      <c r="D3196" s="208">
        <f>'so sanh'!D3249</f>
        <v>0</v>
      </c>
      <c r="E3196" s="208">
        <f>'so sanh'!E3249</f>
        <v>0</v>
      </c>
    </row>
    <row r="3197" spans="1:5" x14ac:dyDescent="0.3">
      <c r="A3197" s="45">
        <f>'so sanh'!A3250</f>
        <v>0</v>
      </c>
      <c r="B3197" s="208">
        <f>'so sanh'!B3250</f>
        <v>0</v>
      </c>
      <c r="C3197" s="208">
        <f>'so sanh'!C3250</f>
        <v>0</v>
      </c>
      <c r="D3197" s="208">
        <f>'so sanh'!D3250</f>
        <v>0</v>
      </c>
      <c r="E3197" s="208">
        <f>'so sanh'!E3250</f>
        <v>0</v>
      </c>
    </row>
    <row r="3198" spans="1:5" x14ac:dyDescent="0.3">
      <c r="A3198" s="45">
        <f>'so sanh'!A3251</f>
        <v>0</v>
      </c>
      <c r="B3198" s="208">
        <f>'so sanh'!B3251</f>
        <v>0</v>
      </c>
      <c r="C3198" s="208">
        <f>'so sanh'!C3251</f>
        <v>0</v>
      </c>
      <c r="D3198" s="208">
        <f>'so sanh'!D3251</f>
        <v>0</v>
      </c>
      <c r="E3198" s="208">
        <f>'so sanh'!E3251</f>
        <v>0</v>
      </c>
    </row>
    <row r="3199" spans="1:5" x14ac:dyDescent="0.3">
      <c r="A3199" s="45">
        <f>'so sanh'!A3252</f>
        <v>0</v>
      </c>
      <c r="B3199" s="208">
        <f>'so sanh'!B3252</f>
        <v>0</v>
      </c>
      <c r="C3199" s="208">
        <f>'so sanh'!C3252</f>
        <v>0</v>
      </c>
      <c r="D3199" s="208">
        <f>'so sanh'!D3252</f>
        <v>0</v>
      </c>
      <c r="E3199" s="208">
        <f>'so sanh'!E3252</f>
        <v>0</v>
      </c>
    </row>
    <row r="3200" spans="1:5" x14ac:dyDescent="0.3">
      <c r="A3200" s="45">
        <f>'so sanh'!A3253</f>
        <v>0</v>
      </c>
      <c r="B3200" s="208">
        <f>'so sanh'!B3253</f>
        <v>0</v>
      </c>
      <c r="C3200" s="208">
        <f>'so sanh'!C3253</f>
        <v>0</v>
      </c>
      <c r="D3200" s="208">
        <f>'so sanh'!D3253</f>
        <v>0</v>
      </c>
      <c r="E3200" s="208">
        <f>'so sanh'!E3253</f>
        <v>0</v>
      </c>
    </row>
    <row r="3201" spans="1:5" x14ac:dyDescent="0.3">
      <c r="A3201" s="45">
        <f>'so sanh'!A3254</f>
        <v>0</v>
      </c>
      <c r="B3201" s="208">
        <f>'so sanh'!B3254</f>
        <v>0</v>
      </c>
      <c r="C3201" s="208">
        <f>'so sanh'!C3254</f>
        <v>0</v>
      </c>
      <c r="D3201" s="208">
        <f>'so sanh'!D3254</f>
        <v>0</v>
      </c>
      <c r="E3201" s="208">
        <f>'so sanh'!E3254</f>
        <v>0</v>
      </c>
    </row>
    <row r="3202" spans="1:5" x14ac:dyDescent="0.3">
      <c r="A3202" s="45">
        <f>'so sanh'!A3255</f>
        <v>0</v>
      </c>
      <c r="B3202" s="208">
        <f>'so sanh'!B3255</f>
        <v>0</v>
      </c>
      <c r="C3202" s="208">
        <f>'so sanh'!C3255</f>
        <v>0</v>
      </c>
      <c r="D3202" s="208">
        <f>'so sanh'!D3255</f>
        <v>0</v>
      </c>
      <c r="E3202" s="208">
        <f>'so sanh'!E3255</f>
        <v>0</v>
      </c>
    </row>
    <row r="3203" spans="1:5" x14ac:dyDescent="0.3">
      <c r="A3203" s="45">
        <f>'so sanh'!A3256</f>
        <v>0</v>
      </c>
      <c r="B3203" s="208">
        <f>'so sanh'!B3256</f>
        <v>0</v>
      </c>
      <c r="C3203" s="208">
        <f>'so sanh'!C3256</f>
        <v>0</v>
      </c>
      <c r="D3203" s="208">
        <f>'so sanh'!D3256</f>
        <v>0</v>
      </c>
      <c r="E3203" s="208">
        <f>'so sanh'!E3256</f>
        <v>0</v>
      </c>
    </row>
    <row r="3204" spans="1:5" x14ac:dyDescent="0.3">
      <c r="A3204" s="45">
        <f>'so sanh'!A3257</f>
        <v>0</v>
      </c>
      <c r="B3204" s="208">
        <f>'so sanh'!B3257</f>
        <v>0</v>
      </c>
      <c r="C3204" s="208">
        <f>'so sanh'!C3257</f>
        <v>0</v>
      </c>
      <c r="D3204" s="208">
        <f>'so sanh'!D3257</f>
        <v>0</v>
      </c>
      <c r="E3204" s="208">
        <f>'so sanh'!E3257</f>
        <v>0</v>
      </c>
    </row>
    <row r="3205" spans="1:5" x14ac:dyDescent="0.3">
      <c r="A3205" s="45">
        <f>'so sanh'!A3258</f>
        <v>0</v>
      </c>
      <c r="B3205" s="208">
        <f>'so sanh'!B3258</f>
        <v>0</v>
      </c>
      <c r="C3205" s="208">
        <f>'so sanh'!C3258</f>
        <v>0</v>
      </c>
      <c r="D3205" s="208">
        <f>'so sanh'!D3258</f>
        <v>0</v>
      </c>
      <c r="E3205" s="208">
        <f>'so sanh'!E3258</f>
        <v>0</v>
      </c>
    </row>
    <row r="3206" spans="1:5" x14ac:dyDescent="0.3">
      <c r="A3206" s="45">
        <f>'so sanh'!A3259</f>
        <v>0</v>
      </c>
      <c r="B3206" s="208">
        <f>'so sanh'!B3259</f>
        <v>0</v>
      </c>
      <c r="C3206" s="208">
        <f>'so sanh'!C3259</f>
        <v>0</v>
      </c>
      <c r="D3206" s="208">
        <f>'so sanh'!D3259</f>
        <v>0</v>
      </c>
      <c r="E3206" s="208">
        <f>'so sanh'!E3259</f>
        <v>0</v>
      </c>
    </row>
    <row r="3207" spans="1:5" x14ac:dyDescent="0.3">
      <c r="A3207" s="45">
        <f>'so sanh'!A3260</f>
        <v>0</v>
      </c>
      <c r="B3207" s="208">
        <f>'so sanh'!B3260</f>
        <v>0</v>
      </c>
      <c r="C3207" s="208">
        <f>'so sanh'!C3260</f>
        <v>0</v>
      </c>
      <c r="D3207" s="208">
        <f>'so sanh'!D3260</f>
        <v>0</v>
      </c>
      <c r="E3207" s="208">
        <f>'so sanh'!E3260</f>
        <v>0</v>
      </c>
    </row>
    <row r="3208" spans="1:5" x14ac:dyDescent="0.3">
      <c r="A3208" s="45">
        <f>'so sanh'!A3261</f>
        <v>0</v>
      </c>
      <c r="B3208" s="208">
        <f>'so sanh'!B3261</f>
        <v>0</v>
      </c>
      <c r="C3208" s="208">
        <f>'so sanh'!C3261</f>
        <v>0</v>
      </c>
      <c r="D3208" s="208">
        <f>'so sanh'!D3261</f>
        <v>0</v>
      </c>
      <c r="E3208" s="208">
        <f>'so sanh'!E3261</f>
        <v>0</v>
      </c>
    </row>
    <row r="3209" spans="1:5" x14ac:dyDescent="0.3">
      <c r="A3209" s="45">
        <f>'so sanh'!A3262</f>
        <v>0</v>
      </c>
      <c r="B3209" s="208">
        <f>'so sanh'!B3262</f>
        <v>0</v>
      </c>
      <c r="C3209" s="208">
        <f>'so sanh'!C3262</f>
        <v>0</v>
      </c>
      <c r="D3209" s="208">
        <f>'so sanh'!D3262</f>
        <v>0</v>
      </c>
      <c r="E3209" s="208">
        <f>'so sanh'!E3262</f>
        <v>0</v>
      </c>
    </row>
    <row r="3210" spans="1:5" x14ac:dyDescent="0.3">
      <c r="A3210" s="45">
        <f>'so sanh'!A3263</f>
        <v>0</v>
      </c>
      <c r="B3210" s="208">
        <f>'so sanh'!B3263</f>
        <v>0</v>
      </c>
      <c r="C3210" s="208">
        <f>'so sanh'!C3263</f>
        <v>0</v>
      </c>
      <c r="D3210" s="208">
        <f>'so sanh'!D3263</f>
        <v>0</v>
      </c>
      <c r="E3210" s="208">
        <f>'so sanh'!E3263</f>
        <v>0</v>
      </c>
    </row>
    <row r="3211" spans="1:5" x14ac:dyDescent="0.3">
      <c r="A3211" s="45">
        <f>'so sanh'!A3264</f>
        <v>0</v>
      </c>
      <c r="B3211" s="208">
        <f>'so sanh'!B3264</f>
        <v>0</v>
      </c>
      <c r="C3211" s="208">
        <f>'so sanh'!C3264</f>
        <v>0</v>
      </c>
      <c r="D3211" s="208">
        <f>'so sanh'!D3264</f>
        <v>0</v>
      </c>
      <c r="E3211" s="208">
        <f>'so sanh'!E3264</f>
        <v>0</v>
      </c>
    </row>
    <row r="3212" spans="1:5" x14ac:dyDescent="0.3">
      <c r="A3212" s="45">
        <f>'so sanh'!A3265</f>
        <v>0</v>
      </c>
      <c r="B3212" s="208">
        <f>'so sanh'!B3265</f>
        <v>0</v>
      </c>
      <c r="C3212" s="208">
        <f>'so sanh'!C3265</f>
        <v>0</v>
      </c>
      <c r="D3212" s="208">
        <f>'so sanh'!D3265</f>
        <v>0</v>
      </c>
      <c r="E3212" s="208">
        <f>'so sanh'!E3265</f>
        <v>0</v>
      </c>
    </row>
    <row r="3213" spans="1:5" x14ac:dyDescent="0.3">
      <c r="A3213" s="45">
        <f>'so sanh'!A3266</f>
        <v>0</v>
      </c>
      <c r="B3213" s="208">
        <f>'so sanh'!B3266</f>
        <v>0</v>
      </c>
      <c r="C3213" s="208">
        <f>'so sanh'!C3266</f>
        <v>0</v>
      </c>
      <c r="D3213" s="208">
        <f>'so sanh'!D3266</f>
        <v>0</v>
      </c>
      <c r="E3213" s="208">
        <f>'so sanh'!E3266</f>
        <v>0</v>
      </c>
    </row>
    <row r="3214" spans="1:5" x14ac:dyDescent="0.3">
      <c r="A3214" s="45">
        <f>'so sanh'!A3267</f>
        <v>0</v>
      </c>
      <c r="B3214" s="208">
        <f>'so sanh'!B3267</f>
        <v>0</v>
      </c>
      <c r="C3214" s="208">
        <f>'so sanh'!C3267</f>
        <v>0</v>
      </c>
      <c r="D3214" s="208">
        <f>'so sanh'!D3267</f>
        <v>0</v>
      </c>
      <c r="E3214" s="208">
        <f>'so sanh'!E3267</f>
        <v>0</v>
      </c>
    </row>
    <row r="3215" spans="1:5" x14ac:dyDescent="0.3">
      <c r="A3215" s="45">
        <f>'so sanh'!A3268</f>
        <v>0</v>
      </c>
      <c r="B3215" s="208">
        <f>'so sanh'!B3268</f>
        <v>0</v>
      </c>
      <c r="C3215" s="208">
        <f>'so sanh'!C3268</f>
        <v>0</v>
      </c>
      <c r="D3215" s="208">
        <f>'so sanh'!D3268</f>
        <v>0</v>
      </c>
      <c r="E3215" s="208">
        <f>'so sanh'!E3268</f>
        <v>0</v>
      </c>
    </row>
    <row r="3216" spans="1:5" x14ac:dyDescent="0.3">
      <c r="A3216" s="45">
        <f>'so sanh'!A3269</f>
        <v>0</v>
      </c>
      <c r="B3216" s="208">
        <f>'so sanh'!B3269</f>
        <v>0</v>
      </c>
      <c r="C3216" s="208">
        <f>'so sanh'!C3269</f>
        <v>0</v>
      </c>
      <c r="D3216" s="208">
        <f>'so sanh'!D3269</f>
        <v>0</v>
      </c>
      <c r="E3216" s="208">
        <f>'so sanh'!E3269</f>
        <v>0</v>
      </c>
    </row>
    <row r="3217" spans="1:5" x14ac:dyDescent="0.3">
      <c r="A3217" s="45">
        <f>'so sanh'!A3270</f>
        <v>0</v>
      </c>
      <c r="B3217" s="208">
        <f>'so sanh'!B3270</f>
        <v>0</v>
      </c>
      <c r="C3217" s="208">
        <f>'so sanh'!C3270</f>
        <v>0</v>
      </c>
      <c r="D3217" s="208">
        <f>'so sanh'!D3270</f>
        <v>0</v>
      </c>
      <c r="E3217" s="208">
        <f>'so sanh'!E3270</f>
        <v>0</v>
      </c>
    </row>
    <row r="3218" spans="1:5" x14ac:dyDescent="0.3">
      <c r="A3218" s="45">
        <f>'so sanh'!A3271</f>
        <v>0</v>
      </c>
      <c r="B3218" s="208">
        <f>'so sanh'!B3271</f>
        <v>0</v>
      </c>
      <c r="C3218" s="208">
        <f>'so sanh'!C3271</f>
        <v>0</v>
      </c>
      <c r="D3218" s="208">
        <f>'so sanh'!D3271</f>
        <v>0</v>
      </c>
      <c r="E3218" s="208">
        <f>'so sanh'!E3271</f>
        <v>0</v>
      </c>
    </row>
    <row r="3219" spans="1:5" x14ac:dyDescent="0.3">
      <c r="A3219" s="45">
        <f>'so sanh'!A3272</f>
        <v>0</v>
      </c>
      <c r="B3219" s="208">
        <f>'so sanh'!B3272</f>
        <v>0</v>
      </c>
      <c r="C3219" s="208">
        <f>'so sanh'!C3272</f>
        <v>0</v>
      </c>
      <c r="D3219" s="208">
        <f>'so sanh'!D3272</f>
        <v>0</v>
      </c>
      <c r="E3219" s="208">
        <f>'so sanh'!E3272</f>
        <v>0</v>
      </c>
    </row>
    <row r="3220" spans="1:5" x14ac:dyDescent="0.3">
      <c r="A3220" s="45">
        <f>'so sanh'!A3273</f>
        <v>0</v>
      </c>
      <c r="B3220" s="208">
        <f>'so sanh'!B3273</f>
        <v>0</v>
      </c>
      <c r="C3220" s="208">
        <f>'so sanh'!C3273</f>
        <v>0</v>
      </c>
      <c r="D3220" s="208">
        <f>'so sanh'!D3273</f>
        <v>0</v>
      </c>
      <c r="E3220" s="208">
        <f>'so sanh'!E3273</f>
        <v>0</v>
      </c>
    </row>
    <row r="3221" spans="1:5" x14ac:dyDescent="0.3">
      <c r="A3221" s="45">
        <f>'so sanh'!A3274</f>
        <v>0</v>
      </c>
      <c r="B3221" s="208">
        <f>'so sanh'!B3274</f>
        <v>0</v>
      </c>
      <c r="C3221" s="208">
        <f>'so sanh'!C3274</f>
        <v>0</v>
      </c>
      <c r="D3221" s="208">
        <f>'so sanh'!D3274</f>
        <v>0</v>
      </c>
      <c r="E3221" s="208">
        <f>'so sanh'!E3274</f>
        <v>0</v>
      </c>
    </row>
    <row r="3222" spans="1:5" x14ac:dyDescent="0.3">
      <c r="A3222" s="45">
        <f>'so sanh'!A3275</f>
        <v>0</v>
      </c>
      <c r="B3222" s="208">
        <f>'so sanh'!B3275</f>
        <v>0</v>
      </c>
      <c r="C3222" s="208">
        <f>'so sanh'!C3275</f>
        <v>0</v>
      </c>
      <c r="D3222" s="208">
        <f>'so sanh'!D3275</f>
        <v>0</v>
      </c>
      <c r="E3222" s="208">
        <f>'so sanh'!E3275</f>
        <v>0</v>
      </c>
    </row>
    <row r="3223" spans="1:5" x14ac:dyDescent="0.3">
      <c r="A3223" s="45">
        <f>'so sanh'!A3276</f>
        <v>0</v>
      </c>
      <c r="B3223" s="208">
        <f>'so sanh'!B3276</f>
        <v>0</v>
      </c>
      <c r="C3223" s="208">
        <f>'so sanh'!C3276</f>
        <v>0</v>
      </c>
      <c r="D3223" s="208">
        <f>'so sanh'!D3276</f>
        <v>0</v>
      </c>
      <c r="E3223" s="208">
        <f>'so sanh'!E3276</f>
        <v>0</v>
      </c>
    </row>
    <row r="3224" spans="1:5" x14ac:dyDescent="0.3">
      <c r="A3224" s="45">
        <f>'so sanh'!A3277</f>
        <v>0</v>
      </c>
      <c r="B3224" s="208">
        <f>'so sanh'!B3277</f>
        <v>0</v>
      </c>
      <c r="C3224" s="208">
        <f>'so sanh'!C3277</f>
        <v>0</v>
      </c>
      <c r="D3224" s="208">
        <f>'so sanh'!D3277</f>
        <v>0</v>
      </c>
      <c r="E3224" s="208">
        <f>'so sanh'!E3277</f>
        <v>0</v>
      </c>
    </row>
    <row r="3225" spans="1:5" x14ac:dyDescent="0.3">
      <c r="A3225" s="45">
        <f>'so sanh'!A3278</f>
        <v>0</v>
      </c>
      <c r="B3225" s="208">
        <f>'so sanh'!B3278</f>
        <v>0</v>
      </c>
      <c r="C3225" s="208">
        <f>'so sanh'!C3278</f>
        <v>0</v>
      </c>
      <c r="D3225" s="208">
        <f>'so sanh'!D3278</f>
        <v>0</v>
      </c>
      <c r="E3225" s="208">
        <f>'so sanh'!E3278</f>
        <v>0</v>
      </c>
    </row>
    <row r="3226" spans="1:5" x14ac:dyDescent="0.3">
      <c r="A3226" s="45">
        <f>'so sanh'!A3279</f>
        <v>0</v>
      </c>
      <c r="B3226" s="208">
        <f>'so sanh'!B3279</f>
        <v>0</v>
      </c>
      <c r="C3226" s="208">
        <f>'so sanh'!C3279</f>
        <v>0</v>
      </c>
      <c r="D3226" s="208">
        <f>'so sanh'!D3279</f>
        <v>0</v>
      </c>
      <c r="E3226" s="208">
        <f>'so sanh'!E3279</f>
        <v>0</v>
      </c>
    </row>
    <row r="3227" spans="1:5" x14ac:dyDescent="0.3">
      <c r="A3227" s="45">
        <f>'so sanh'!A3280</f>
        <v>0</v>
      </c>
      <c r="B3227" s="208">
        <f>'so sanh'!B3280</f>
        <v>0</v>
      </c>
      <c r="C3227" s="208">
        <f>'so sanh'!C3280</f>
        <v>0</v>
      </c>
      <c r="D3227" s="208">
        <f>'so sanh'!D3280</f>
        <v>0</v>
      </c>
      <c r="E3227" s="208">
        <f>'so sanh'!E3280</f>
        <v>0</v>
      </c>
    </row>
    <row r="3228" spans="1:5" x14ac:dyDescent="0.3">
      <c r="A3228" s="45">
        <f>'so sanh'!A3281</f>
        <v>0</v>
      </c>
      <c r="B3228" s="208">
        <f>'so sanh'!B3281</f>
        <v>0</v>
      </c>
      <c r="C3228" s="208">
        <f>'so sanh'!C3281</f>
        <v>0</v>
      </c>
      <c r="D3228" s="208">
        <f>'so sanh'!D3281</f>
        <v>0</v>
      </c>
      <c r="E3228" s="208">
        <f>'so sanh'!E3281</f>
        <v>0</v>
      </c>
    </row>
    <row r="3229" spans="1:5" x14ac:dyDescent="0.3">
      <c r="A3229" s="45">
        <f>'so sanh'!A3282</f>
        <v>0</v>
      </c>
      <c r="B3229" s="208">
        <f>'so sanh'!B3282</f>
        <v>0</v>
      </c>
      <c r="C3229" s="208">
        <f>'so sanh'!C3282</f>
        <v>0</v>
      </c>
      <c r="D3229" s="208">
        <f>'so sanh'!D3282</f>
        <v>0</v>
      </c>
      <c r="E3229" s="208">
        <f>'so sanh'!E3282</f>
        <v>0</v>
      </c>
    </row>
    <row r="3230" spans="1:5" x14ac:dyDescent="0.3">
      <c r="A3230" s="45">
        <f>'so sanh'!A3283</f>
        <v>0</v>
      </c>
      <c r="B3230" s="208">
        <f>'so sanh'!B3283</f>
        <v>0</v>
      </c>
      <c r="C3230" s="208">
        <f>'so sanh'!C3283</f>
        <v>0</v>
      </c>
      <c r="D3230" s="208">
        <f>'so sanh'!D3283</f>
        <v>0</v>
      </c>
      <c r="E3230" s="208">
        <f>'so sanh'!E3283</f>
        <v>0</v>
      </c>
    </row>
    <row r="3231" spans="1:5" x14ac:dyDescent="0.3">
      <c r="A3231" s="45">
        <f>'so sanh'!A3284</f>
        <v>0</v>
      </c>
      <c r="B3231" s="208">
        <f>'so sanh'!B3284</f>
        <v>0</v>
      </c>
      <c r="C3231" s="208">
        <f>'so sanh'!C3284</f>
        <v>0</v>
      </c>
      <c r="D3231" s="208">
        <f>'so sanh'!D3284</f>
        <v>0</v>
      </c>
      <c r="E3231" s="208">
        <f>'so sanh'!E3284</f>
        <v>0</v>
      </c>
    </row>
    <row r="3232" spans="1:5" x14ac:dyDescent="0.3">
      <c r="A3232" s="45">
        <f>'so sanh'!A3285</f>
        <v>0</v>
      </c>
      <c r="B3232" s="208">
        <f>'so sanh'!B3285</f>
        <v>0</v>
      </c>
      <c r="C3232" s="208">
        <f>'so sanh'!C3285</f>
        <v>0</v>
      </c>
      <c r="D3232" s="208">
        <f>'so sanh'!D3285</f>
        <v>0</v>
      </c>
      <c r="E3232" s="208">
        <f>'so sanh'!E3285</f>
        <v>0</v>
      </c>
    </row>
    <row r="3233" spans="1:5" x14ac:dyDescent="0.3">
      <c r="A3233" s="45">
        <f>'so sanh'!A3286</f>
        <v>0</v>
      </c>
      <c r="B3233" s="208">
        <f>'so sanh'!B3286</f>
        <v>0</v>
      </c>
      <c r="C3233" s="208">
        <f>'so sanh'!C3286</f>
        <v>0</v>
      </c>
      <c r="D3233" s="208">
        <f>'so sanh'!D3286</f>
        <v>0</v>
      </c>
      <c r="E3233" s="208">
        <f>'so sanh'!E3286</f>
        <v>0</v>
      </c>
    </row>
    <row r="3234" spans="1:5" x14ac:dyDescent="0.3">
      <c r="A3234" s="45">
        <f>'so sanh'!A3287</f>
        <v>0</v>
      </c>
      <c r="B3234" s="208">
        <f>'so sanh'!B3287</f>
        <v>0</v>
      </c>
      <c r="C3234" s="208">
        <f>'so sanh'!C3287</f>
        <v>0</v>
      </c>
      <c r="D3234" s="208">
        <f>'so sanh'!D3287</f>
        <v>0</v>
      </c>
      <c r="E3234" s="208">
        <f>'so sanh'!E3287</f>
        <v>0</v>
      </c>
    </row>
    <row r="3235" spans="1:5" x14ac:dyDescent="0.3">
      <c r="A3235" s="45">
        <f>'so sanh'!A3288</f>
        <v>0</v>
      </c>
      <c r="B3235" s="208">
        <f>'so sanh'!B3288</f>
        <v>0</v>
      </c>
      <c r="C3235" s="208">
        <f>'so sanh'!C3288</f>
        <v>0</v>
      </c>
      <c r="D3235" s="208">
        <f>'so sanh'!D3288</f>
        <v>0</v>
      </c>
      <c r="E3235" s="208">
        <f>'so sanh'!E3288</f>
        <v>0</v>
      </c>
    </row>
    <row r="3236" spans="1:5" x14ac:dyDescent="0.3">
      <c r="A3236" s="45">
        <f>'so sanh'!A3289</f>
        <v>0</v>
      </c>
      <c r="B3236" s="208">
        <f>'so sanh'!B3289</f>
        <v>0</v>
      </c>
      <c r="C3236" s="208">
        <f>'so sanh'!C3289</f>
        <v>0</v>
      </c>
      <c r="D3236" s="208">
        <f>'so sanh'!D3289</f>
        <v>0</v>
      </c>
      <c r="E3236" s="208">
        <f>'so sanh'!E3289</f>
        <v>0</v>
      </c>
    </row>
    <row r="3237" spans="1:5" x14ac:dyDescent="0.3">
      <c r="A3237" s="45">
        <f>'so sanh'!A3290</f>
        <v>0</v>
      </c>
      <c r="B3237" s="208">
        <f>'so sanh'!B3290</f>
        <v>0</v>
      </c>
      <c r="C3237" s="208">
        <f>'so sanh'!C3290</f>
        <v>0</v>
      </c>
      <c r="D3237" s="208">
        <f>'so sanh'!D3290</f>
        <v>0</v>
      </c>
      <c r="E3237" s="208">
        <f>'so sanh'!E3290</f>
        <v>0</v>
      </c>
    </row>
    <row r="3238" spans="1:5" x14ac:dyDescent="0.3">
      <c r="A3238" s="45">
        <f>'so sanh'!A3291</f>
        <v>0</v>
      </c>
      <c r="B3238" s="208">
        <f>'so sanh'!B3291</f>
        <v>0</v>
      </c>
      <c r="C3238" s="208">
        <f>'so sanh'!C3291</f>
        <v>0</v>
      </c>
      <c r="D3238" s="208">
        <f>'so sanh'!D3291</f>
        <v>0</v>
      </c>
      <c r="E3238" s="208">
        <f>'so sanh'!E3291</f>
        <v>0</v>
      </c>
    </row>
    <row r="3239" spans="1:5" x14ac:dyDescent="0.3">
      <c r="A3239" s="45">
        <f>'so sanh'!A3292</f>
        <v>0</v>
      </c>
      <c r="B3239" s="208">
        <f>'so sanh'!B3292</f>
        <v>0</v>
      </c>
      <c r="C3239" s="208">
        <f>'so sanh'!C3292</f>
        <v>0</v>
      </c>
      <c r="D3239" s="208">
        <f>'so sanh'!D3292</f>
        <v>0</v>
      </c>
      <c r="E3239" s="208">
        <f>'so sanh'!E3292</f>
        <v>0</v>
      </c>
    </row>
    <row r="3240" spans="1:5" x14ac:dyDescent="0.3">
      <c r="A3240" s="45">
        <f>'so sanh'!A3293</f>
        <v>0</v>
      </c>
      <c r="B3240" s="208">
        <f>'so sanh'!B3293</f>
        <v>0</v>
      </c>
      <c r="C3240" s="208">
        <f>'so sanh'!C3293</f>
        <v>0</v>
      </c>
      <c r="D3240" s="208">
        <f>'so sanh'!D3293</f>
        <v>0</v>
      </c>
      <c r="E3240" s="208">
        <f>'so sanh'!E3293</f>
        <v>0</v>
      </c>
    </row>
    <row r="3241" spans="1:5" x14ac:dyDescent="0.3">
      <c r="A3241" s="45">
        <f>'so sanh'!A3294</f>
        <v>0</v>
      </c>
      <c r="B3241" s="208">
        <f>'so sanh'!B3294</f>
        <v>0</v>
      </c>
      <c r="C3241" s="208">
        <f>'so sanh'!C3294</f>
        <v>0</v>
      </c>
      <c r="D3241" s="208">
        <f>'so sanh'!D3294</f>
        <v>0</v>
      </c>
      <c r="E3241" s="208">
        <f>'so sanh'!E3294</f>
        <v>0</v>
      </c>
    </row>
    <row r="3242" spans="1:5" x14ac:dyDescent="0.3">
      <c r="A3242" s="45">
        <f>'so sanh'!A3295</f>
        <v>0</v>
      </c>
      <c r="B3242" s="208">
        <f>'so sanh'!B3295</f>
        <v>0</v>
      </c>
      <c r="C3242" s="208">
        <f>'so sanh'!C3295</f>
        <v>0</v>
      </c>
      <c r="D3242" s="208">
        <f>'so sanh'!D3295</f>
        <v>0</v>
      </c>
      <c r="E3242" s="208">
        <f>'so sanh'!E3295</f>
        <v>0</v>
      </c>
    </row>
    <row r="3243" spans="1:5" x14ac:dyDescent="0.3">
      <c r="A3243" s="45">
        <f>'so sanh'!A3296</f>
        <v>0</v>
      </c>
      <c r="B3243" s="208">
        <f>'so sanh'!B3296</f>
        <v>0</v>
      </c>
      <c r="C3243" s="208">
        <f>'so sanh'!C3296</f>
        <v>0</v>
      </c>
      <c r="D3243" s="208">
        <f>'so sanh'!D3296</f>
        <v>0</v>
      </c>
      <c r="E3243" s="208">
        <f>'so sanh'!E3296</f>
        <v>0</v>
      </c>
    </row>
    <row r="3244" spans="1:5" x14ac:dyDescent="0.3">
      <c r="A3244" s="45">
        <f>'so sanh'!A3297</f>
        <v>0</v>
      </c>
      <c r="B3244" s="208">
        <f>'so sanh'!B3297</f>
        <v>0</v>
      </c>
      <c r="C3244" s="208">
        <f>'so sanh'!C3297</f>
        <v>0</v>
      </c>
      <c r="D3244" s="208">
        <f>'so sanh'!D3297</f>
        <v>0</v>
      </c>
      <c r="E3244" s="208">
        <f>'so sanh'!E3297</f>
        <v>0</v>
      </c>
    </row>
    <row r="3245" spans="1:5" x14ac:dyDescent="0.3">
      <c r="A3245" s="45">
        <f>'so sanh'!A3298</f>
        <v>0</v>
      </c>
      <c r="B3245" s="208">
        <f>'so sanh'!B3298</f>
        <v>0</v>
      </c>
      <c r="C3245" s="208">
        <f>'so sanh'!C3298</f>
        <v>0</v>
      </c>
      <c r="D3245" s="208">
        <f>'so sanh'!D3298</f>
        <v>0</v>
      </c>
      <c r="E3245" s="208">
        <f>'so sanh'!E3298</f>
        <v>0</v>
      </c>
    </row>
    <row r="3246" spans="1:5" x14ac:dyDescent="0.3">
      <c r="A3246" s="45">
        <f>'so sanh'!A3299</f>
        <v>0</v>
      </c>
      <c r="B3246" s="208">
        <f>'so sanh'!B3299</f>
        <v>0</v>
      </c>
      <c r="C3246" s="208">
        <f>'so sanh'!C3299</f>
        <v>0</v>
      </c>
      <c r="D3246" s="208">
        <f>'so sanh'!D3299</f>
        <v>0</v>
      </c>
      <c r="E3246" s="208">
        <f>'so sanh'!E3299</f>
        <v>0</v>
      </c>
    </row>
    <row r="3247" spans="1:5" x14ac:dyDescent="0.3">
      <c r="A3247" s="45">
        <f>'so sanh'!A3300</f>
        <v>0</v>
      </c>
      <c r="B3247" s="208">
        <f>'so sanh'!B3300</f>
        <v>0</v>
      </c>
      <c r="C3247" s="208">
        <f>'so sanh'!C3300</f>
        <v>0</v>
      </c>
      <c r="D3247" s="208">
        <f>'so sanh'!D3300</f>
        <v>0</v>
      </c>
      <c r="E3247" s="208">
        <f>'so sanh'!E3300</f>
        <v>0</v>
      </c>
    </row>
    <row r="3248" spans="1:5" x14ac:dyDescent="0.3">
      <c r="A3248" s="45">
        <f>'so sanh'!A3301</f>
        <v>0</v>
      </c>
      <c r="B3248" s="208">
        <f>'so sanh'!B3301</f>
        <v>0</v>
      </c>
      <c r="C3248" s="208">
        <f>'so sanh'!C3301</f>
        <v>0</v>
      </c>
      <c r="D3248" s="208">
        <f>'so sanh'!D3301</f>
        <v>0</v>
      </c>
      <c r="E3248" s="208">
        <f>'so sanh'!E3301</f>
        <v>0</v>
      </c>
    </row>
    <row r="3249" spans="1:5" x14ac:dyDescent="0.3">
      <c r="A3249" s="45">
        <f>'so sanh'!A3302</f>
        <v>0</v>
      </c>
      <c r="B3249" s="208">
        <f>'so sanh'!B3302</f>
        <v>0</v>
      </c>
      <c r="C3249" s="208">
        <f>'so sanh'!C3302</f>
        <v>0</v>
      </c>
      <c r="D3249" s="208">
        <f>'so sanh'!D3302</f>
        <v>0</v>
      </c>
      <c r="E3249" s="208">
        <f>'so sanh'!E3302</f>
        <v>0</v>
      </c>
    </row>
    <row r="3250" spans="1:5" x14ac:dyDescent="0.3">
      <c r="A3250" s="45">
        <f>'so sanh'!A3303</f>
        <v>0</v>
      </c>
      <c r="B3250" s="208">
        <f>'so sanh'!B3303</f>
        <v>0</v>
      </c>
      <c r="C3250" s="208">
        <f>'so sanh'!C3303</f>
        <v>0</v>
      </c>
      <c r="D3250" s="208">
        <f>'so sanh'!D3303</f>
        <v>0</v>
      </c>
      <c r="E3250" s="208">
        <f>'so sanh'!E3303</f>
        <v>0</v>
      </c>
    </row>
    <row r="3251" spans="1:5" x14ac:dyDescent="0.3">
      <c r="A3251" s="45">
        <f>'so sanh'!A3304</f>
        <v>0</v>
      </c>
      <c r="B3251" s="208">
        <f>'so sanh'!B3304</f>
        <v>0</v>
      </c>
      <c r="C3251" s="208">
        <f>'so sanh'!C3304</f>
        <v>0</v>
      </c>
      <c r="D3251" s="208">
        <f>'so sanh'!D3304</f>
        <v>0</v>
      </c>
      <c r="E3251" s="208">
        <f>'so sanh'!E3304</f>
        <v>0</v>
      </c>
    </row>
    <row r="3252" spans="1:5" x14ac:dyDescent="0.3">
      <c r="A3252" s="45">
        <f>'so sanh'!A3305</f>
        <v>0</v>
      </c>
      <c r="B3252" s="208">
        <f>'so sanh'!B3305</f>
        <v>0</v>
      </c>
      <c r="C3252" s="208">
        <f>'so sanh'!C3305</f>
        <v>0</v>
      </c>
      <c r="D3252" s="208">
        <f>'so sanh'!D3305</f>
        <v>0</v>
      </c>
      <c r="E3252" s="208">
        <f>'so sanh'!E3305</f>
        <v>0</v>
      </c>
    </row>
    <row r="3253" spans="1:5" x14ac:dyDescent="0.3">
      <c r="A3253" s="45">
        <f>'so sanh'!A3306</f>
        <v>0</v>
      </c>
      <c r="B3253" s="208">
        <f>'so sanh'!B3306</f>
        <v>0</v>
      </c>
      <c r="C3253" s="208">
        <f>'so sanh'!C3306</f>
        <v>0</v>
      </c>
      <c r="D3253" s="208">
        <f>'so sanh'!D3306</f>
        <v>0</v>
      </c>
      <c r="E3253" s="208">
        <f>'so sanh'!E3306</f>
        <v>0</v>
      </c>
    </row>
    <row r="3254" spans="1:5" x14ac:dyDescent="0.3">
      <c r="A3254" s="45">
        <f>'so sanh'!A3307</f>
        <v>0</v>
      </c>
      <c r="B3254" s="208">
        <f>'so sanh'!B3307</f>
        <v>0</v>
      </c>
      <c r="C3254" s="208">
        <f>'so sanh'!C3307</f>
        <v>0</v>
      </c>
      <c r="D3254" s="208">
        <f>'so sanh'!D3307</f>
        <v>0</v>
      </c>
      <c r="E3254" s="208">
        <f>'so sanh'!E3307</f>
        <v>0</v>
      </c>
    </row>
    <row r="3255" spans="1:5" x14ac:dyDescent="0.3">
      <c r="A3255" s="45">
        <f>'so sanh'!A3308</f>
        <v>0</v>
      </c>
      <c r="B3255" s="208">
        <f>'so sanh'!B3308</f>
        <v>0</v>
      </c>
      <c r="C3255" s="208">
        <f>'so sanh'!C3308</f>
        <v>0</v>
      </c>
      <c r="D3255" s="208">
        <f>'so sanh'!D3308</f>
        <v>0</v>
      </c>
      <c r="E3255" s="208">
        <f>'so sanh'!E3308</f>
        <v>0</v>
      </c>
    </row>
    <row r="3256" spans="1:5" x14ac:dyDescent="0.3">
      <c r="A3256" s="45">
        <f>'so sanh'!A3309</f>
        <v>0</v>
      </c>
      <c r="B3256" s="208">
        <f>'so sanh'!B3309</f>
        <v>0</v>
      </c>
      <c r="C3256" s="208">
        <f>'so sanh'!C3309</f>
        <v>0</v>
      </c>
      <c r="D3256" s="208">
        <f>'so sanh'!D3309</f>
        <v>0</v>
      </c>
      <c r="E3256" s="208">
        <f>'so sanh'!E3309</f>
        <v>0</v>
      </c>
    </row>
    <row r="3257" spans="1:5" x14ac:dyDescent="0.3">
      <c r="A3257" s="45">
        <f>'so sanh'!A3310</f>
        <v>0</v>
      </c>
      <c r="B3257" s="208">
        <f>'so sanh'!B3310</f>
        <v>0</v>
      </c>
      <c r="C3257" s="208">
        <f>'so sanh'!C3310</f>
        <v>0</v>
      </c>
      <c r="D3257" s="208">
        <f>'so sanh'!D3310</f>
        <v>0</v>
      </c>
      <c r="E3257" s="208">
        <f>'so sanh'!E3310</f>
        <v>0</v>
      </c>
    </row>
    <row r="3258" spans="1:5" x14ac:dyDescent="0.3">
      <c r="A3258" s="45">
        <f>'so sanh'!A3311</f>
        <v>0</v>
      </c>
      <c r="B3258" s="208">
        <f>'so sanh'!B3311</f>
        <v>0</v>
      </c>
      <c r="C3258" s="208">
        <f>'so sanh'!C3311</f>
        <v>0</v>
      </c>
      <c r="D3258" s="208">
        <f>'so sanh'!D3311</f>
        <v>0</v>
      </c>
      <c r="E3258" s="208">
        <f>'so sanh'!E3311</f>
        <v>0</v>
      </c>
    </row>
    <row r="3259" spans="1:5" x14ac:dyDescent="0.3">
      <c r="A3259" s="45">
        <f>'so sanh'!A3312</f>
        <v>0</v>
      </c>
      <c r="B3259" s="208">
        <f>'so sanh'!B3312</f>
        <v>0</v>
      </c>
      <c r="C3259" s="208">
        <f>'so sanh'!C3312</f>
        <v>0</v>
      </c>
      <c r="D3259" s="208">
        <f>'so sanh'!D3312</f>
        <v>0</v>
      </c>
      <c r="E3259" s="208">
        <f>'so sanh'!E3312</f>
        <v>0</v>
      </c>
    </row>
    <row r="3260" spans="1:5" x14ac:dyDescent="0.3">
      <c r="A3260" s="45">
        <f>'so sanh'!A3313</f>
        <v>0</v>
      </c>
      <c r="B3260" s="208">
        <f>'so sanh'!B3313</f>
        <v>0</v>
      </c>
      <c r="C3260" s="208">
        <f>'so sanh'!C3313</f>
        <v>0</v>
      </c>
      <c r="D3260" s="208">
        <f>'so sanh'!D3313</f>
        <v>0</v>
      </c>
      <c r="E3260" s="208">
        <f>'so sanh'!E3313</f>
        <v>0</v>
      </c>
    </row>
    <row r="3261" spans="1:5" x14ac:dyDescent="0.3">
      <c r="A3261" s="45">
        <f>'so sanh'!A3314</f>
        <v>0</v>
      </c>
      <c r="B3261" s="208">
        <f>'so sanh'!B3314</f>
        <v>0</v>
      </c>
      <c r="C3261" s="208">
        <f>'so sanh'!C3314</f>
        <v>0</v>
      </c>
      <c r="D3261" s="208">
        <f>'so sanh'!D3314</f>
        <v>0</v>
      </c>
      <c r="E3261" s="208">
        <f>'so sanh'!E3314</f>
        <v>0</v>
      </c>
    </row>
    <row r="3262" spans="1:5" x14ac:dyDescent="0.3">
      <c r="A3262" s="45">
        <f>'so sanh'!A3315</f>
        <v>0</v>
      </c>
      <c r="B3262" s="208">
        <f>'so sanh'!B3315</f>
        <v>0</v>
      </c>
      <c r="C3262" s="208">
        <f>'so sanh'!C3315</f>
        <v>0</v>
      </c>
      <c r="D3262" s="208">
        <f>'so sanh'!D3315</f>
        <v>0</v>
      </c>
      <c r="E3262" s="208">
        <f>'so sanh'!E3315</f>
        <v>0</v>
      </c>
    </row>
    <row r="3263" spans="1:5" x14ac:dyDescent="0.3">
      <c r="A3263" s="45">
        <f>'so sanh'!A3316</f>
        <v>0</v>
      </c>
      <c r="B3263" s="208">
        <f>'so sanh'!B3316</f>
        <v>0</v>
      </c>
      <c r="C3263" s="208">
        <f>'so sanh'!C3316</f>
        <v>0</v>
      </c>
      <c r="D3263" s="208">
        <f>'so sanh'!D3316</f>
        <v>0</v>
      </c>
      <c r="E3263" s="208">
        <f>'so sanh'!E3316</f>
        <v>0</v>
      </c>
    </row>
    <row r="3264" spans="1:5" x14ac:dyDescent="0.3">
      <c r="A3264" s="45">
        <f>'so sanh'!A3317</f>
        <v>0</v>
      </c>
      <c r="B3264" s="208">
        <f>'so sanh'!B3317</f>
        <v>0</v>
      </c>
      <c r="C3264" s="208">
        <f>'so sanh'!C3317</f>
        <v>0</v>
      </c>
      <c r="D3264" s="208">
        <f>'so sanh'!D3317</f>
        <v>0</v>
      </c>
      <c r="E3264" s="208">
        <f>'so sanh'!E3317</f>
        <v>0</v>
      </c>
    </row>
    <row r="3265" spans="1:5" x14ac:dyDescent="0.3">
      <c r="A3265" s="45">
        <f>'so sanh'!A3318</f>
        <v>0</v>
      </c>
      <c r="B3265" s="208">
        <f>'so sanh'!B3318</f>
        <v>0</v>
      </c>
      <c r="C3265" s="208">
        <f>'so sanh'!C3318</f>
        <v>0</v>
      </c>
      <c r="D3265" s="208">
        <f>'so sanh'!D3318</f>
        <v>0</v>
      </c>
      <c r="E3265" s="208">
        <f>'so sanh'!E3318</f>
        <v>0</v>
      </c>
    </row>
    <row r="3266" spans="1:5" x14ac:dyDescent="0.3">
      <c r="A3266" s="45">
        <f>'so sanh'!A3319</f>
        <v>0</v>
      </c>
      <c r="B3266" s="208">
        <f>'so sanh'!B3319</f>
        <v>0</v>
      </c>
      <c r="C3266" s="208">
        <f>'so sanh'!C3319</f>
        <v>0</v>
      </c>
      <c r="D3266" s="208">
        <f>'so sanh'!D3319</f>
        <v>0</v>
      </c>
      <c r="E3266" s="208">
        <f>'so sanh'!E3319</f>
        <v>0</v>
      </c>
    </row>
    <row r="3267" spans="1:5" x14ac:dyDescent="0.3">
      <c r="A3267" s="45">
        <f>'so sanh'!A3320</f>
        <v>0</v>
      </c>
      <c r="B3267" s="208">
        <f>'so sanh'!B3320</f>
        <v>0</v>
      </c>
      <c r="C3267" s="208">
        <f>'so sanh'!C3320</f>
        <v>0</v>
      </c>
      <c r="D3267" s="208">
        <f>'so sanh'!D3320</f>
        <v>0</v>
      </c>
      <c r="E3267" s="208">
        <f>'so sanh'!E3320</f>
        <v>0</v>
      </c>
    </row>
    <row r="3268" spans="1:5" x14ac:dyDescent="0.3">
      <c r="A3268" s="45">
        <f>'so sanh'!A3321</f>
        <v>0</v>
      </c>
      <c r="B3268" s="208">
        <f>'so sanh'!B3321</f>
        <v>0</v>
      </c>
      <c r="C3268" s="208">
        <f>'so sanh'!C3321</f>
        <v>0</v>
      </c>
      <c r="D3268" s="208">
        <f>'so sanh'!D3321</f>
        <v>0</v>
      </c>
      <c r="E3268" s="208">
        <f>'so sanh'!E3321</f>
        <v>0</v>
      </c>
    </row>
    <row r="3269" spans="1:5" x14ac:dyDescent="0.3">
      <c r="A3269" s="45">
        <f>'so sanh'!A3322</f>
        <v>0</v>
      </c>
      <c r="B3269" s="208">
        <f>'so sanh'!B3322</f>
        <v>0</v>
      </c>
      <c r="C3269" s="208">
        <f>'so sanh'!C3322</f>
        <v>0</v>
      </c>
      <c r="D3269" s="208">
        <f>'so sanh'!D3322</f>
        <v>0</v>
      </c>
      <c r="E3269" s="208">
        <f>'so sanh'!E3322</f>
        <v>0</v>
      </c>
    </row>
    <row r="3270" spans="1:5" x14ac:dyDescent="0.3">
      <c r="A3270" s="45">
        <f>'so sanh'!A3323</f>
        <v>0</v>
      </c>
      <c r="B3270" s="208">
        <f>'so sanh'!B3323</f>
        <v>0</v>
      </c>
      <c r="C3270" s="208">
        <f>'so sanh'!C3323</f>
        <v>0</v>
      </c>
      <c r="D3270" s="208">
        <f>'so sanh'!D3323</f>
        <v>0</v>
      </c>
      <c r="E3270" s="208">
        <f>'so sanh'!E3323</f>
        <v>0</v>
      </c>
    </row>
    <row r="3271" spans="1:5" x14ac:dyDescent="0.3">
      <c r="A3271" s="45">
        <f>'so sanh'!A3324</f>
        <v>0</v>
      </c>
      <c r="B3271" s="208">
        <f>'so sanh'!B3324</f>
        <v>0</v>
      </c>
      <c r="C3271" s="208">
        <f>'so sanh'!C3324</f>
        <v>0</v>
      </c>
      <c r="D3271" s="208">
        <f>'so sanh'!D3324</f>
        <v>0</v>
      </c>
      <c r="E3271" s="208">
        <f>'so sanh'!E3324</f>
        <v>0</v>
      </c>
    </row>
    <row r="3272" spans="1:5" x14ac:dyDescent="0.3">
      <c r="A3272" s="45">
        <f>'so sanh'!A3325</f>
        <v>0</v>
      </c>
      <c r="B3272" s="208">
        <f>'so sanh'!B3325</f>
        <v>0</v>
      </c>
      <c r="C3272" s="208">
        <f>'so sanh'!C3325</f>
        <v>0</v>
      </c>
      <c r="D3272" s="208">
        <f>'so sanh'!D3325</f>
        <v>0</v>
      </c>
      <c r="E3272" s="208">
        <f>'so sanh'!E3325</f>
        <v>0</v>
      </c>
    </row>
    <row r="3273" spans="1:5" x14ac:dyDescent="0.3">
      <c r="A3273" s="45">
        <f>'so sanh'!A3326</f>
        <v>0</v>
      </c>
      <c r="B3273" s="208">
        <f>'so sanh'!B3326</f>
        <v>0</v>
      </c>
      <c r="C3273" s="208">
        <f>'so sanh'!C3326</f>
        <v>0</v>
      </c>
      <c r="D3273" s="208">
        <f>'so sanh'!D3326</f>
        <v>0</v>
      </c>
      <c r="E3273" s="208">
        <f>'so sanh'!E3326</f>
        <v>0</v>
      </c>
    </row>
    <row r="3274" spans="1:5" x14ac:dyDescent="0.3">
      <c r="A3274" s="45">
        <f>'so sanh'!A3327</f>
        <v>0</v>
      </c>
      <c r="B3274" s="208">
        <f>'so sanh'!B3327</f>
        <v>0</v>
      </c>
      <c r="C3274" s="208">
        <f>'so sanh'!C3327</f>
        <v>0</v>
      </c>
      <c r="D3274" s="208">
        <f>'so sanh'!D3327</f>
        <v>0</v>
      </c>
      <c r="E3274" s="208">
        <f>'so sanh'!E3327</f>
        <v>0</v>
      </c>
    </row>
    <row r="3275" spans="1:5" x14ac:dyDescent="0.3">
      <c r="A3275" s="45">
        <f>'so sanh'!A3328</f>
        <v>0</v>
      </c>
      <c r="B3275" s="208">
        <f>'so sanh'!B3328</f>
        <v>0</v>
      </c>
      <c r="C3275" s="208">
        <f>'so sanh'!C3328</f>
        <v>0</v>
      </c>
      <c r="D3275" s="208">
        <f>'so sanh'!D3328</f>
        <v>0</v>
      </c>
      <c r="E3275" s="208">
        <f>'so sanh'!E3328</f>
        <v>0</v>
      </c>
    </row>
    <row r="3276" spans="1:5" x14ac:dyDescent="0.3">
      <c r="A3276" s="45">
        <f>'so sanh'!A3329</f>
        <v>0</v>
      </c>
      <c r="B3276" s="208">
        <f>'so sanh'!B3329</f>
        <v>0</v>
      </c>
      <c r="C3276" s="208">
        <f>'so sanh'!C3329</f>
        <v>0</v>
      </c>
      <c r="D3276" s="208">
        <f>'so sanh'!D3329</f>
        <v>0</v>
      </c>
      <c r="E3276" s="208">
        <f>'so sanh'!E3329</f>
        <v>0</v>
      </c>
    </row>
    <row r="3277" spans="1:5" x14ac:dyDescent="0.3">
      <c r="A3277" s="45">
        <f>'so sanh'!A3330</f>
        <v>0</v>
      </c>
      <c r="B3277" s="208">
        <f>'so sanh'!B3330</f>
        <v>0</v>
      </c>
      <c r="C3277" s="208">
        <f>'so sanh'!C3330</f>
        <v>0</v>
      </c>
      <c r="D3277" s="208">
        <f>'so sanh'!D3330</f>
        <v>0</v>
      </c>
      <c r="E3277" s="208">
        <f>'so sanh'!E3330</f>
        <v>0</v>
      </c>
    </row>
    <row r="3278" spans="1:5" x14ac:dyDescent="0.3">
      <c r="A3278" s="45">
        <f>'so sanh'!A3331</f>
        <v>0</v>
      </c>
      <c r="B3278" s="208">
        <f>'so sanh'!B3331</f>
        <v>0</v>
      </c>
      <c r="C3278" s="208">
        <f>'so sanh'!C3331</f>
        <v>0</v>
      </c>
      <c r="D3278" s="208">
        <f>'so sanh'!D3331</f>
        <v>0</v>
      </c>
      <c r="E3278" s="208">
        <f>'so sanh'!E3331</f>
        <v>0</v>
      </c>
    </row>
    <row r="3279" spans="1:5" x14ac:dyDescent="0.3">
      <c r="A3279" s="45">
        <f>'so sanh'!A3332</f>
        <v>0</v>
      </c>
      <c r="B3279" s="208">
        <f>'so sanh'!B3332</f>
        <v>0</v>
      </c>
      <c r="C3279" s="208">
        <f>'so sanh'!C3332</f>
        <v>0</v>
      </c>
      <c r="D3279" s="208">
        <f>'so sanh'!D3332</f>
        <v>0</v>
      </c>
      <c r="E3279" s="208">
        <f>'so sanh'!E3332</f>
        <v>0</v>
      </c>
    </row>
    <row r="3280" spans="1:5" x14ac:dyDescent="0.3">
      <c r="A3280" s="45">
        <f>'so sanh'!A3333</f>
        <v>0</v>
      </c>
      <c r="B3280" s="208">
        <f>'so sanh'!B3333</f>
        <v>0</v>
      </c>
      <c r="C3280" s="208">
        <f>'so sanh'!C3333</f>
        <v>0</v>
      </c>
      <c r="D3280" s="208">
        <f>'so sanh'!D3333</f>
        <v>0</v>
      </c>
      <c r="E3280" s="208">
        <f>'so sanh'!E3333</f>
        <v>0</v>
      </c>
    </row>
    <row r="3281" spans="1:5" x14ac:dyDescent="0.3">
      <c r="A3281" s="45">
        <f>'so sanh'!A3334</f>
        <v>0</v>
      </c>
      <c r="B3281" s="208">
        <f>'so sanh'!B3334</f>
        <v>0</v>
      </c>
      <c r="C3281" s="208">
        <f>'so sanh'!C3334</f>
        <v>0</v>
      </c>
      <c r="D3281" s="208">
        <f>'so sanh'!D3334</f>
        <v>0</v>
      </c>
      <c r="E3281" s="208">
        <f>'so sanh'!E3334</f>
        <v>0</v>
      </c>
    </row>
    <row r="3282" spans="1:5" x14ac:dyDescent="0.3">
      <c r="A3282" s="45">
        <f>'so sanh'!A3335</f>
        <v>0</v>
      </c>
      <c r="B3282" s="208">
        <f>'so sanh'!B3335</f>
        <v>0</v>
      </c>
      <c r="C3282" s="208">
        <f>'so sanh'!C3335</f>
        <v>0</v>
      </c>
      <c r="D3282" s="208">
        <f>'so sanh'!D3335</f>
        <v>0</v>
      </c>
      <c r="E3282" s="208">
        <f>'so sanh'!E3335</f>
        <v>0</v>
      </c>
    </row>
    <row r="3283" spans="1:5" x14ac:dyDescent="0.3">
      <c r="A3283" s="45">
        <f>'so sanh'!A3336</f>
        <v>0</v>
      </c>
      <c r="B3283" s="208">
        <f>'so sanh'!B3336</f>
        <v>0</v>
      </c>
      <c r="C3283" s="208">
        <f>'so sanh'!C3336</f>
        <v>0</v>
      </c>
      <c r="D3283" s="208">
        <f>'so sanh'!D3336</f>
        <v>0</v>
      </c>
      <c r="E3283" s="208">
        <f>'so sanh'!E3336</f>
        <v>0</v>
      </c>
    </row>
    <row r="3284" spans="1:5" x14ac:dyDescent="0.3">
      <c r="A3284" s="45">
        <f>'so sanh'!A3337</f>
        <v>0</v>
      </c>
      <c r="B3284" s="208">
        <f>'so sanh'!B3337</f>
        <v>0</v>
      </c>
      <c r="C3284" s="208">
        <f>'so sanh'!C3337</f>
        <v>0</v>
      </c>
      <c r="D3284" s="208">
        <f>'so sanh'!D3337</f>
        <v>0</v>
      </c>
      <c r="E3284" s="208">
        <f>'so sanh'!E3337</f>
        <v>0</v>
      </c>
    </row>
  </sheetData>
  <mergeCells count="1">
    <mergeCell ref="A1:F1"/>
  </mergeCells>
  <pageMargins left="0.2" right="0.21" top="0.75" bottom="0.75" header="0.3" footer="0.3"/>
  <pageSetup paperSize="9" scale="47"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election activeCell="D21" sqref="D21"/>
    </sheetView>
  </sheetViews>
  <sheetFormatPr defaultRowHeight="15" x14ac:dyDescent="0.25"/>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F15"/>
  <sheetViews>
    <sheetView showGridLines="0" workbookViewId="0"/>
  </sheetViews>
  <sheetFormatPr defaultRowHeight="15" x14ac:dyDescent="0.25"/>
  <cols>
    <col min="1" max="1" width="1.140625" customWidth="1"/>
    <col min="2" max="2" width="64.42578125" customWidth="1"/>
    <col min="3" max="3" width="1.5703125" customWidth="1"/>
    <col min="4" max="4" width="5.5703125" customWidth="1"/>
    <col min="5" max="6" width="16" customWidth="1"/>
  </cols>
  <sheetData>
    <row r="1" spans="2:6" x14ac:dyDescent="0.25">
      <c r="B1" s="159" t="s">
        <v>1322</v>
      </c>
      <c r="C1" s="159"/>
      <c r="D1" s="166"/>
      <c r="E1" s="166"/>
      <c r="F1" s="166"/>
    </row>
    <row r="2" spans="2:6" x14ac:dyDescent="0.25">
      <c r="B2" s="159" t="s">
        <v>1323</v>
      </c>
      <c r="C2" s="159"/>
      <c r="D2" s="166"/>
      <c r="E2" s="166"/>
      <c r="F2" s="166"/>
    </row>
    <row r="3" spans="2:6" x14ac:dyDescent="0.25">
      <c r="B3" s="160"/>
      <c r="C3" s="160"/>
      <c r="D3" s="167"/>
      <c r="E3" s="167"/>
      <c r="F3" s="167"/>
    </row>
    <row r="4" spans="2:6" ht="60" x14ac:dyDescent="0.25">
      <c r="B4" s="160" t="s">
        <v>1324</v>
      </c>
      <c r="C4" s="160"/>
      <c r="D4" s="167"/>
      <c r="E4" s="167"/>
      <c r="F4" s="167"/>
    </row>
    <row r="5" spans="2:6" x14ac:dyDescent="0.25">
      <c r="B5" s="160"/>
      <c r="C5" s="160"/>
      <c r="D5" s="167"/>
      <c r="E5" s="167"/>
      <c r="F5" s="167"/>
    </row>
    <row r="6" spans="2:6" x14ac:dyDescent="0.25">
      <c r="B6" s="159" t="s">
        <v>1325</v>
      </c>
      <c r="C6" s="159"/>
      <c r="D6" s="166"/>
      <c r="E6" s="166" t="s">
        <v>1326</v>
      </c>
      <c r="F6" s="166" t="s">
        <v>1327</v>
      </c>
    </row>
    <row r="7" spans="2:6" ht="15.75" thickBot="1" x14ac:dyDescent="0.3">
      <c r="B7" s="160"/>
      <c r="C7" s="160"/>
      <c r="D7" s="167"/>
      <c r="E7" s="167"/>
      <c r="F7" s="167"/>
    </row>
    <row r="8" spans="2:6" ht="60" x14ac:dyDescent="0.25">
      <c r="B8" s="161" t="s">
        <v>1328</v>
      </c>
      <c r="C8" s="162"/>
      <c r="D8" s="168"/>
      <c r="E8" s="168">
        <v>500</v>
      </c>
      <c r="F8" s="169"/>
    </row>
    <row r="9" spans="2:6" ht="30" x14ac:dyDescent="0.25">
      <c r="B9" s="163"/>
      <c r="C9" s="160"/>
      <c r="D9" s="167"/>
      <c r="E9" s="170" t="s">
        <v>1329</v>
      </c>
      <c r="F9" s="171" t="s">
        <v>1335</v>
      </c>
    </row>
    <row r="10" spans="2:6" ht="30" x14ac:dyDescent="0.25">
      <c r="B10" s="163"/>
      <c r="C10" s="160"/>
      <c r="D10" s="167"/>
      <c r="E10" s="170" t="s">
        <v>1330</v>
      </c>
      <c r="F10" s="171"/>
    </row>
    <row r="11" spans="2:6" ht="30" x14ac:dyDescent="0.25">
      <c r="B11" s="163"/>
      <c r="C11" s="160"/>
      <c r="D11" s="167"/>
      <c r="E11" s="170" t="s">
        <v>1331</v>
      </c>
      <c r="F11" s="171"/>
    </row>
    <row r="12" spans="2:6" ht="30" x14ac:dyDescent="0.25">
      <c r="B12" s="163"/>
      <c r="C12" s="160"/>
      <c r="D12" s="167"/>
      <c r="E12" s="170" t="s">
        <v>1332</v>
      </c>
      <c r="F12" s="171"/>
    </row>
    <row r="13" spans="2:6" ht="30" x14ac:dyDescent="0.25">
      <c r="B13" s="163"/>
      <c r="C13" s="160"/>
      <c r="D13" s="167"/>
      <c r="E13" s="170" t="s">
        <v>1333</v>
      </c>
      <c r="F13" s="171"/>
    </row>
    <row r="14" spans="2:6" ht="15.75" thickBot="1" x14ac:dyDescent="0.3">
      <c r="B14" s="164"/>
      <c r="C14" s="165"/>
      <c r="D14" s="172"/>
      <c r="E14" s="173" t="s">
        <v>1334</v>
      </c>
      <c r="F14" s="174"/>
    </row>
    <row r="15" spans="2:6" x14ac:dyDescent="0.25">
      <c r="B15" s="160"/>
      <c r="C15" s="160"/>
      <c r="D15" s="167"/>
      <c r="E15" s="167"/>
      <c r="F15" s="167"/>
    </row>
  </sheetData>
  <hyperlinks>
    <hyperlink ref="E9" location="'07-2018'!B451:C452" display="'07-2018'!B451:C452"/>
    <hyperlink ref="E10" location="'07-2018'!I452:I532" display="'07-2018'!I452:I532"/>
    <hyperlink ref="E11" location="'07-2018'!B453:C534" display="'07-2018'!B453:C534"/>
    <hyperlink ref="E12" location="'07-2018'!I534:I617" display="'07-2018'!I534:I617"/>
    <hyperlink ref="E13" location="'07-2018'!B535:C617" display="'07-2018'!B535:C617"/>
    <hyperlink ref="E14" location="'07-2018'!B618" display="'07-2018'!B618"/>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4</vt:i4>
      </vt:variant>
    </vt:vector>
  </HeadingPairs>
  <TitlesOfParts>
    <vt:vector size="9" baseType="lpstr">
      <vt:lpstr>11-2019</vt:lpstr>
      <vt:lpstr>so sanh</vt:lpstr>
      <vt:lpstr>dv dk</vt:lpstr>
      <vt:lpstr>Sheet1</vt:lpstr>
      <vt:lpstr>Compatibility Report</vt:lpstr>
      <vt:lpstr>'11-2019'!Print_Area</vt:lpstr>
      <vt:lpstr>'dv dk'!Print_Area</vt:lpstr>
      <vt:lpstr>'so sanh'!Print_Area</vt:lpstr>
      <vt:lpstr>'11-2019'!Print_Titles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FPT</dc:creator>
  <cp:lastModifiedBy>WIN7</cp:lastModifiedBy>
  <cp:lastPrinted>2020-02-18T02:35:41Z</cp:lastPrinted>
  <dcterms:created xsi:type="dcterms:W3CDTF">2016-12-14T07:25:16Z</dcterms:created>
  <dcterms:modified xsi:type="dcterms:W3CDTF">2020-03-23T03:31:07Z</dcterms:modified>
</cp:coreProperties>
</file>